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Sahayak Commission\May-26\Data\"/>
    </mc:Choice>
  </mc:AlternateContent>
  <xr:revisionPtr revIDLastSave="0" documentId="13_ncr:1_{188EF42E-7B40-4D4E-B215-386BE6A728B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tock Munger" sheetId="19" r:id="rId1"/>
    <sheet name="Pending Recoveries" sheetId="20" r:id="rId2"/>
    <sheet name="Issue" sheetId="2" r:id="rId3"/>
    <sheet name="Pending Consumption" sheetId="17" r:id="rId4"/>
    <sheet name="Purchase" sheetId="1" r:id="rId5"/>
    <sheet name="Godown" sheetId="5" r:id="rId6"/>
    <sheet name="Vendor" sheetId="4" r:id="rId7"/>
    <sheet name="Item" sheetId="3" r:id="rId8"/>
  </sheets>
  <definedNames>
    <definedName name="_xlnm._FilterDatabase" localSheetId="2" hidden="1">Issue!$A$1:$Q$4036</definedName>
    <definedName name="_xlnm._FilterDatabase" localSheetId="3" hidden="1">'Pending Consumption'!$A$1:$F$1249</definedName>
    <definedName name="_xlcn.WorksheetConnection_ConsumableReportBR25_26.xlsxTable21" hidden="1">Table2[]</definedName>
    <definedName name="_xlcn.WorksheetConnection_ConsumableReportBR25_26.xlsxTable31" hidden="1">Table3[]</definedName>
    <definedName name="_xlcn.WorksheetConnection_ConsumableReportBR25_26.xlsxTable41" hidden="1">Issue!$A$1:$Q$2264</definedName>
    <definedName name="_xlcn.WorksheetConnection_ConsumableReportBR25_26.xlsxTable51" hidden="1">Table5[]</definedName>
    <definedName name="ExternalData_5" localSheetId="0" hidden="1">'Stock Munger'!$A$1:$K$97</definedName>
    <definedName name="_xlnm.Print_Area" localSheetId="7">Table2[[#All],[Item Name]:[diff]]</definedName>
    <definedName name="_xlnm.Print_Area" localSheetId="0">Stock_Updates[[#All],[Item Name]:[Closing Balance]]</definedName>
    <definedName name="Purchase">Table3[]</definedName>
    <definedName name="Table4">'Stock Munger'!$D$88</definedName>
  </definedNames>
  <calcPr calcId="191029"/>
  <pivotCaches>
    <pivotCache cacheId="18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5" name="Table5" connection="WorksheetConnection_Consumable Report BR 25_26.xlsx!Table5"/>
          <x15:modelTable id="Table4" name="Table4" connection="WorksheetConnection_Consumable Report BR 25_26.xlsx!Table4"/>
          <x15:modelTable id="Table3" name="Table3" connection="WorksheetConnection_Consumable Report BR 25_26.xlsx!Table3"/>
          <x15:modelTable id="Table2" name="Table2" connection="WorksheetConnection_Consumable Report BR 25_26.xlsx!Table2"/>
        </x15:modelTables>
        <x15:modelRelationships>
          <x15:modelRelationship fromTable="Table4" fromColumn="Item Name" toTable="Table2" toColumn="Item Name"/>
          <x15:modelRelationship fromTable="Table3" fromColumn="Item Name" toTable="Table2" toColumn="Item Nam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44" i="2" l="1"/>
  <c r="F644" i="2"/>
  <c r="E645" i="2"/>
  <c r="F645" i="2"/>
  <c r="E646" i="2"/>
  <c r="F646" i="2"/>
  <c r="E647" i="2"/>
  <c r="F647" i="2"/>
  <c r="E648" i="2"/>
  <c r="F648" i="2"/>
  <c r="E649" i="2"/>
  <c r="F649" i="2"/>
  <c r="E650" i="2"/>
  <c r="F650" i="2"/>
  <c r="E651" i="2"/>
  <c r="F651" i="2"/>
  <c r="M530" i="2" l="1"/>
  <c r="N530" i="2" s="1"/>
  <c r="E367" i="2" l="1"/>
  <c r="F367" i="2"/>
  <c r="E368" i="2"/>
  <c r="F368" i="2"/>
  <c r="E369" i="2"/>
  <c r="F369" i="2"/>
  <c r="E370" i="2"/>
  <c r="F370" i="2"/>
  <c r="E371" i="2"/>
  <c r="F371" i="2"/>
  <c r="M367" i="2"/>
  <c r="E362" i="2"/>
  <c r="F362" i="2"/>
  <c r="E363" i="2"/>
  <c r="F363" i="2"/>
  <c r="E364" i="2"/>
  <c r="F364" i="2"/>
  <c r="E365" i="2"/>
  <c r="F365" i="2"/>
  <c r="E337" i="2" l="1"/>
  <c r="F337" i="2"/>
  <c r="E338" i="2"/>
  <c r="F338" i="2"/>
  <c r="E339" i="2"/>
  <c r="F339" i="2"/>
  <c r="E340" i="2"/>
  <c r="F340" i="2"/>
  <c r="E341" i="2"/>
  <c r="F341" i="2"/>
  <c r="E342" i="2"/>
  <c r="F342" i="2"/>
  <c r="E343" i="2"/>
  <c r="F343" i="2"/>
  <c r="E344" i="2"/>
  <c r="F344" i="2"/>
  <c r="E345" i="2"/>
  <c r="F345" i="2"/>
  <c r="E346" i="2"/>
  <c r="F346" i="2"/>
  <c r="E347" i="2"/>
  <c r="F347" i="2"/>
  <c r="E329" i="2"/>
  <c r="F329" i="2"/>
  <c r="E330" i="2"/>
  <c r="F330" i="2"/>
  <c r="E331" i="2"/>
  <c r="F331" i="2"/>
  <c r="E332" i="2"/>
  <c r="F332" i="2"/>
  <c r="E333" i="2"/>
  <c r="F333" i="2"/>
  <c r="E334" i="2"/>
  <c r="F334" i="2"/>
  <c r="E335" i="2"/>
  <c r="F335" i="2"/>
  <c r="E324" i="2"/>
  <c r="F324" i="2"/>
  <c r="E325" i="2"/>
  <c r="F325" i="2"/>
  <c r="E326" i="2"/>
  <c r="F326" i="2"/>
  <c r="E327" i="2"/>
  <c r="F327" i="2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2" i="1"/>
  <c r="J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2" i="1"/>
  <c r="E258" i="2" l="1"/>
  <c r="F258" i="2"/>
  <c r="E259" i="2"/>
  <c r="F259" i="2"/>
  <c r="E260" i="2"/>
  <c r="F260" i="2"/>
  <c r="E261" i="2"/>
  <c r="F261" i="2"/>
  <c r="E262" i="2"/>
  <c r="F262" i="2"/>
  <c r="E263" i="2"/>
  <c r="F263" i="2"/>
  <c r="E264" i="2"/>
  <c r="F264" i="2"/>
  <c r="E265" i="2"/>
  <c r="F265" i="2"/>
  <c r="E266" i="2"/>
  <c r="F266" i="2"/>
  <c r="E267" i="2"/>
  <c r="F267" i="2"/>
  <c r="E268" i="2"/>
  <c r="F268" i="2"/>
  <c r="E269" i="2"/>
  <c r="F269" i="2"/>
  <c r="E169" i="2"/>
  <c r="F169" i="2"/>
  <c r="E170" i="2"/>
  <c r="F170" i="2"/>
  <c r="E171" i="2"/>
  <c r="F171" i="2"/>
  <c r="E172" i="2"/>
  <c r="F172" i="2"/>
  <c r="E160" i="2"/>
  <c r="F160" i="2"/>
  <c r="E161" i="2"/>
  <c r="F161" i="2"/>
  <c r="E162" i="2"/>
  <c r="F162" i="2"/>
  <c r="E163" i="2"/>
  <c r="F163" i="2"/>
  <c r="E164" i="2"/>
  <c r="F164" i="2"/>
  <c r="E165" i="2"/>
  <c r="F165" i="2"/>
  <c r="E166" i="2"/>
  <c r="F166" i="2"/>
  <c r="E167" i="2"/>
  <c r="F167" i="2"/>
  <c r="E134" i="2"/>
  <c r="F134" i="2"/>
  <c r="E135" i="2"/>
  <c r="F135" i="2"/>
  <c r="E136" i="2"/>
  <c r="F136" i="2"/>
  <c r="E137" i="2"/>
  <c r="F137" i="2"/>
  <c r="E130" i="2"/>
  <c r="F130" i="2"/>
  <c r="E121" i="2"/>
  <c r="F121" i="2"/>
  <c r="E122" i="2"/>
  <c r="F122" i="2"/>
  <c r="E123" i="2"/>
  <c r="F123" i="2"/>
  <c r="E124" i="2"/>
  <c r="F124" i="2"/>
  <c r="E125" i="2"/>
  <c r="F125" i="2"/>
  <c r="E126" i="2"/>
  <c r="F126" i="2"/>
  <c r="E127" i="2"/>
  <c r="F127" i="2"/>
  <c r="E128" i="2"/>
  <c r="F128" i="2"/>
  <c r="E105" i="2" l="1"/>
  <c r="F105" i="2"/>
  <c r="E106" i="2"/>
  <c r="F106" i="2"/>
  <c r="E107" i="2"/>
  <c r="F107" i="2"/>
  <c r="E108" i="2"/>
  <c r="F108" i="2"/>
  <c r="E109" i="2"/>
  <c r="F109" i="2"/>
  <c r="E110" i="2"/>
  <c r="F110" i="2"/>
  <c r="E111" i="2"/>
  <c r="F111" i="2"/>
  <c r="E112" i="2"/>
  <c r="F112" i="2"/>
  <c r="E113" i="2"/>
  <c r="F113" i="2"/>
  <c r="E114" i="2"/>
  <c r="F114" i="2"/>
  <c r="E95" i="2"/>
  <c r="F95" i="2"/>
  <c r="E96" i="2"/>
  <c r="F96" i="2"/>
  <c r="E97" i="2"/>
  <c r="F97" i="2"/>
  <c r="E98" i="2"/>
  <c r="F98" i="2"/>
  <c r="E99" i="2"/>
  <c r="F99" i="2"/>
  <c r="E100" i="2"/>
  <c r="F100" i="2"/>
  <c r="E101" i="2"/>
  <c r="F101" i="2"/>
  <c r="E102" i="2"/>
  <c r="F102" i="2"/>
  <c r="E103" i="2"/>
  <c r="F103" i="2"/>
  <c r="E34" i="2" l="1"/>
  <c r="F34" i="2"/>
  <c r="E35" i="2"/>
  <c r="F35" i="2"/>
  <c r="E36" i="2"/>
  <c r="F36" i="2"/>
  <c r="E37" i="2"/>
  <c r="F37" i="2"/>
  <c r="G93" i="3"/>
  <c r="G76" i="3"/>
  <c r="G68" i="3"/>
  <c r="G55" i="3"/>
  <c r="G54" i="3"/>
  <c r="G51" i="3"/>
  <c r="G30" i="3"/>
  <c r="G28" i="3"/>
  <c r="G26" i="3"/>
  <c r="G24" i="3"/>
  <c r="G22" i="3"/>
  <c r="H3" i="2"/>
  <c r="H4" i="2"/>
  <c r="H5" i="2"/>
  <c r="H6" i="2"/>
  <c r="H7" i="2"/>
  <c r="H8" i="2"/>
  <c r="H9" i="2"/>
  <c r="E1686" i="2" l="1"/>
  <c r="F1686" i="2"/>
  <c r="H1686" i="2"/>
  <c r="I1686" i="2"/>
  <c r="K1686" i="2"/>
  <c r="M1686" i="2"/>
  <c r="N1686" i="2" s="1"/>
  <c r="E3970" i="2" l="1"/>
  <c r="F3970" i="2"/>
  <c r="H3970" i="2"/>
  <c r="I3970" i="2"/>
  <c r="K3970" i="2"/>
  <c r="M3970" i="2"/>
  <c r="N3970" i="2" s="1"/>
  <c r="E3971" i="2"/>
  <c r="F3971" i="2"/>
  <c r="H3971" i="2"/>
  <c r="I3971" i="2"/>
  <c r="K3971" i="2"/>
  <c r="M3971" i="2"/>
  <c r="N3971" i="2" s="1"/>
  <c r="E3691" i="2"/>
  <c r="F3691" i="2"/>
  <c r="H3691" i="2"/>
  <c r="I3691" i="2"/>
  <c r="K3691" i="2"/>
  <c r="M3691" i="2"/>
  <c r="N3691" i="2" s="1"/>
  <c r="H1407" i="2"/>
  <c r="E3689" i="2"/>
  <c r="F3689" i="2"/>
  <c r="H3689" i="2"/>
  <c r="I3689" i="2"/>
  <c r="K3689" i="2"/>
  <c r="M3689" i="2"/>
  <c r="N3689" i="2" s="1"/>
  <c r="E3690" i="2"/>
  <c r="F3690" i="2"/>
  <c r="H3690" i="2"/>
  <c r="I3690" i="2"/>
  <c r="K3690" i="2"/>
  <c r="M3690" i="2"/>
  <c r="N3690" i="2" s="1"/>
  <c r="E4028" i="2" l="1"/>
  <c r="F4028" i="2"/>
  <c r="E4029" i="2"/>
  <c r="F4029" i="2"/>
  <c r="I4023" i="2" l="1"/>
  <c r="H4023" i="2"/>
  <c r="I4022" i="2"/>
  <c r="H4022" i="2"/>
  <c r="I4021" i="2"/>
  <c r="H4021" i="2"/>
  <c r="I4020" i="2"/>
  <c r="H4020" i="2"/>
  <c r="E4036" i="2"/>
  <c r="F4036" i="2"/>
  <c r="H4036" i="2"/>
  <c r="I4036" i="2"/>
  <c r="K4036" i="2"/>
  <c r="M4036" i="2"/>
  <c r="N4036" i="2" s="1"/>
  <c r="E4035" i="2"/>
  <c r="F4035" i="2"/>
  <c r="H4035" i="2"/>
  <c r="I4035" i="2"/>
  <c r="K4035" i="2"/>
  <c r="M4035" i="2"/>
  <c r="N4035" i="2" s="1"/>
  <c r="E4034" i="2"/>
  <c r="F4034" i="2"/>
  <c r="H4034" i="2"/>
  <c r="I4034" i="2"/>
  <c r="K4034" i="2"/>
  <c r="M4034" i="2"/>
  <c r="N4034" i="2" s="1"/>
  <c r="E4033" i="2"/>
  <c r="F4033" i="2"/>
  <c r="H4033" i="2"/>
  <c r="I4033" i="2"/>
  <c r="K4033" i="2"/>
  <c r="M4033" i="2"/>
  <c r="N4033" i="2" s="1"/>
  <c r="E4032" i="2"/>
  <c r="F4032" i="2"/>
  <c r="H4032" i="2"/>
  <c r="I4032" i="2"/>
  <c r="K4032" i="2"/>
  <c r="M4032" i="2"/>
  <c r="N4032" i="2" s="1"/>
  <c r="E4031" i="2"/>
  <c r="F4031" i="2"/>
  <c r="H4031" i="2"/>
  <c r="I4031" i="2"/>
  <c r="K4031" i="2"/>
  <c r="M4031" i="2"/>
  <c r="N4031" i="2" s="1"/>
  <c r="E4030" i="2"/>
  <c r="F4030" i="2"/>
  <c r="H4030" i="2"/>
  <c r="I4030" i="2"/>
  <c r="K4030" i="2"/>
  <c r="M4030" i="2"/>
  <c r="N4030" i="2" s="1"/>
  <c r="H4029" i="2"/>
  <c r="I4029" i="2"/>
  <c r="K4029" i="2"/>
  <c r="M4029" i="2"/>
  <c r="N4029" i="2" s="1"/>
  <c r="H4028" i="2"/>
  <c r="I4028" i="2"/>
  <c r="K4028" i="2"/>
  <c r="M4028" i="2"/>
  <c r="N4028" i="2" s="1"/>
  <c r="E4027" i="2"/>
  <c r="F4027" i="2"/>
  <c r="H4027" i="2"/>
  <c r="I4027" i="2"/>
  <c r="K4027" i="2"/>
  <c r="M4027" i="2"/>
  <c r="N4027" i="2" s="1"/>
  <c r="E4026" i="2"/>
  <c r="F4026" i="2"/>
  <c r="H4026" i="2"/>
  <c r="I4026" i="2"/>
  <c r="K4026" i="2"/>
  <c r="M4026" i="2"/>
  <c r="N4026" i="2" s="1"/>
  <c r="E4025" i="2"/>
  <c r="F4025" i="2"/>
  <c r="H4025" i="2"/>
  <c r="I4025" i="2"/>
  <c r="K4025" i="2"/>
  <c r="M4025" i="2"/>
  <c r="N4025" i="2" s="1"/>
  <c r="E3997" i="2"/>
  <c r="F3997" i="2"/>
  <c r="E3998" i="2"/>
  <c r="F3998" i="2"/>
  <c r="E3999" i="2"/>
  <c r="F3999" i="2"/>
  <c r="E4000" i="2"/>
  <c r="F4000" i="2"/>
  <c r="E4001" i="2"/>
  <c r="F4001" i="2"/>
  <c r="E4002" i="2"/>
  <c r="F4002" i="2"/>
  <c r="E4003" i="2"/>
  <c r="F4003" i="2"/>
  <c r="E4004" i="2"/>
  <c r="F4004" i="2"/>
  <c r="E3996" i="2"/>
  <c r="F3996" i="2"/>
  <c r="E4024" i="2"/>
  <c r="F4024" i="2"/>
  <c r="H4024" i="2"/>
  <c r="I4024" i="2"/>
  <c r="K4024" i="2"/>
  <c r="M4024" i="2"/>
  <c r="N4024" i="2" s="1"/>
  <c r="E4023" i="2"/>
  <c r="F4023" i="2"/>
  <c r="K4023" i="2"/>
  <c r="M4023" i="2"/>
  <c r="N4023" i="2" s="1"/>
  <c r="E4022" i="2"/>
  <c r="F4022" i="2"/>
  <c r="K4022" i="2"/>
  <c r="M4022" i="2"/>
  <c r="N4022" i="2" s="1"/>
  <c r="E4021" i="2"/>
  <c r="F4021" i="2"/>
  <c r="K4021" i="2"/>
  <c r="M4021" i="2"/>
  <c r="N4021" i="2" s="1"/>
  <c r="E4020" i="2"/>
  <c r="F4020" i="2"/>
  <c r="K4020" i="2"/>
  <c r="M4020" i="2"/>
  <c r="N4020" i="2" s="1"/>
  <c r="E4019" i="2"/>
  <c r="F4019" i="2"/>
  <c r="H4019" i="2"/>
  <c r="I4019" i="2"/>
  <c r="K4019" i="2"/>
  <c r="M4019" i="2"/>
  <c r="N4019" i="2" s="1"/>
  <c r="E4018" i="2"/>
  <c r="F4018" i="2"/>
  <c r="H4018" i="2"/>
  <c r="I4018" i="2"/>
  <c r="K4018" i="2"/>
  <c r="M4018" i="2"/>
  <c r="N4018" i="2" s="1"/>
  <c r="E4017" i="2"/>
  <c r="F4017" i="2"/>
  <c r="H4017" i="2"/>
  <c r="I4017" i="2"/>
  <c r="K4017" i="2"/>
  <c r="M4017" i="2"/>
  <c r="N4017" i="2" s="1"/>
  <c r="E4016" i="2"/>
  <c r="F4016" i="2"/>
  <c r="H4016" i="2"/>
  <c r="I4016" i="2"/>
  <c r="K4016" i="2"/>
  <c r="M4016" i="2"/>
  <c r="N4016" i="2" s="1"/>
  <c r="E4015" i="2"/>
  <c r="F4015" i="2"/>
  <c r="H4015" i="2"/>
  <c r="I4015" i="2"/>
  <c r="K4015" i="2"/>
  <c r="M4015" i="2"/>
  <c r="N4015" i="2" s="1"/>
  <c r="E4014" i="2"/>
  <c r="F4014" i="2"/>
  <c r="H4014" i="2"/>
  <c r="I4014" i="2"/>
  <c r="K4014" i="2"/>
  <c r="M4014" i="2"/>
  <c r="N4014" i="2" s="1"/>
  <c r="E4013" i="2"/>
  <c r="F4013" i="2"/>
  <c r="H4013" i="2"/>
  <c r="I4013" i="2"/>
  <c r="K4013" i="2"/>
  <c r="M4013" i="2"/>
  <c r="N4013" i="2" s="1"/>
  <c r="E4012" i="2"/>
  <c r="F4012" i="2"/>
  <c r="H4012" i="2"/>
  <c r="I4012" i="2"/>
  <c r="K4012" i="2"/>
  <c r="M4012" i="2"/>
  <c r="N4012" i="2" s="1"/>
  <c r="E4011" i="2"/>
  <c r="F4011" i="2"/>
  <c r="H4011" i="2"/>
  <c r="I4011" i="2"/>
  <c r="K4011" i="2"/>
  <c r="M4011" i="2"/>
  <c r="N4011" i="2" s="1"/>
  <c r="E4010" i="2"/>
  <c r="F4010" i="2"/>
  <c r="H4010" i="2"/>
  <c r="I4010" i="2"/>
  <c r="K4010" i="2"/>
  <c r="M4010" i="2"/>
  <c r="N4010" i="2" s="1"/>
  <c r="E4009" i="2"/>
  <c r="F4009" i="2"/>
  <c r="H4009" i="2"/>
  <c r="I4009" i="2"/>
  <c r="K4009" i="2"/>
  <c r="M4009" i="2"/>
  <c r="N4009" i="2" s="1"/>
  <c r="E4008" i="2"/>
  <c r="F4008" i="2"/>
  <c r="H4008" i="2"/>
  <c r="I4008" i="2"/>
  <c r="K4008" i="2"/>
  <c r="M4008" i="2"/>
  <c r="N4008" i="2" s="1"/>
  <c r="E4007" i="2"/>
  <c r="F4007" i="2"/>
  <c r="H4007" i="2"/>
  <c r="I4007" i="2"/>
  <c r="K4007" i="2"/>
  <c r="M4007" i="2"/>
  <c r="N4007" i="2" s="1"/>
  <c r="E4006" i="2"/>
  <c r="F4006" i="2"/>
  <c r="H4006" i="2"/>
  <c r="I4006" i="2"/>
  <c r="K4006" i="2"/>
  <c r="M4006" i="2"/>
  <c r="N4006" i="2" s="1"/>
  <c r="E4005" i="2"/>
  <c r="F4005" i="2"/>
  <c r="H4005" i="2"/>
  <c r="I4005" i="2"/>
  <c r="K4005" i="2"/>
  <c r="M4005" i="2"/>
  <c r="N4005" i="2" s="1"/>
  <c r="H4004" i="2"/>
  <c r="I4004" i="2"/>
  <c r="K4004" i="2"/>
  <c r="M4004" i="2"/>
  <c r="N4004" i="2" s="1"/>
  <c r="H4003" i="2"/>
  <c r="I4003" i="2"/>
  <c r="K4003" i="2"/>
  <c r="M4003" i="2"/>
  <c r="N4003" i="2" s="1"/>
  <c r="H4002" i="2"/>
  <c r="I4002" i="2"/>
  <c r="K4002" i="2"/>
  <c r="M4002" i="2"/>
  <c r="N4002" i="2" s="1"/>
  <c r="E3985" i="2"/>
  <c r="F3985" i="2"/>
  <c r="E3986" i="2"/>
  <c r="F3986" i="2"/>
  <c r="E3987" i="2"/>
  <c r="F3987" i="2"/>
  <c r="E3988" i="2"/>
  <c r="F3988" i="2"/>
  <c r="E3989" i="2"/>
  <c r="F3989" i="2"/>
  <c r="E3990" i="2"/>
  <c r="F3990" i="2"/>
  <c r="E3991" i="2"/>
  <c r="F3991" i="2"/>
  <c r="E3992" i="2"/>
  <c r="F3992" i="2"/>
  <c r="E3993" i="2"/>
  <c r="F3993" i="2"/>
  <c r="E3994" i="2"/>
  <c r="F3994" i="2"/>
  <c r="E3995" i="2"/>
  <c r="F3995" i="2"/>
  <c r="H4001" i="2"/>
  <c r="I4001" i="2"/>
  <c r="K4001" i="2"/>
  <c r="M4001" i="2"/>
  <c r="N4001" i="2" s="1"/>
  <c r="H4000" i="2"/>
  <c r="I4000" i="2"/>
  <c r="K4000" i="2"/>
  <c r="M4000" i="2"/>
  <c r="N4000" i="2" s="1"/>
  <c r="H3999" i="2"/>
  <c r="I3999" i="2"/>
  <c r="K3999" i="2"/>
  <c r="M3999" i="2"/>
  <c r="N3999" i="2" s="1"/>
  <c r="H3998" i="2"/>
  <c r="I3998" i="2"/>
  <c r="K3998" i="2"/>
  <c r="M3998" i="2"/>
  <c r="N3998" i="2" s="1"/>
  <c r="H3997" i="2"/>
  <c r="I3997" i="2"/>
  <c r="K3997" i="2"/>
  <c r="M3997" i="2"/>
  <c r="N3997" i="2" s="1"/>
  <c r="H3996" i="2"/>
  <c r="I3996" i="2"/>
  <c r="K3996" i="2"/>
  <c r="M3996" i="2"/>
  <c r="N3996" i="2" s="1"/>
  <c r="E3981" i="2"/>
  <c r="F3981" i="2"/>
  <c r="E3982" i="2"/>
  <c r="F3982" i="2"/>
  <c r="E3983" i="2"/>
  <c r="F3983" i="2"/>
  <c r="E3980" i="2"/>
  <c r="F3980" i="2"/>
  <c r="E3975" i="2"/>
  <c r="F3975" i="2"/>
  <c r="E3976" i="2"/>
  <c r="F3976" i="2"/>
  <c r="E3977" i="2"/>
  <c r="F3977" i="2"/>
  <c r="E3978" i="2"/>
  <c r="F3978" i="2"/>
  <c r="E3979" i="2"/>
  <c r="F3979" i="2"/>
  <c r="E3968" i="2"/>
  <c r="F3968" i="2"/>
  <c r="E3969" i="2"/>
  <c r="F3969" i="2"/>
  <c r="E3972" i="2"/>
  <c r="F3972" i="2"/>
  <c r="E3973" i="2"/>
  <c r="F3973" i="2"/>
  <c r="E3967" i="2"/>
  <c r="F3967" i="2"/>
  <c r="E3954" i="2"/>
  <c r="F3954" i="2"/>
  <c r="E3955" i="2"/>
  <c r="F3955" i="2"/>
  <c r="E3956" i="2"/>
  <c r="F3956" i="2"/>
  <c r="E3957" i="2"/>
  <c r="F3957" i="2"/>
  <c r="E3958" i="2"/>
  <c r="F3958" i="2"/>
  <c r="E3959" i="2"/>
  <c r="F3959" i="2"/>
  <c r="E3960" i="2"/>
  <c r="F3960" i="2"/>
  <c r="E3961" i="2"/>
  <c r="F3961" i="2"/>
  <c r="E3962" i="2"/>
  <c r="F3962" i="2"/>
  <c r="E3963" i="2"/>
  <c r="F3963" i="2"/>
  <c r="E3964" i="2"/>
  <c r="F3964" i="2"/>
  <c r="E3965" i="2"/>
  <c r="F3965" i="2"/>
  <c r="E3966" i="2"/>
  <c r="F3966" i="2"/>
  <c r="E3953" i="2"/>
  <c r="F3953" i="2"/>
  <c r="E3939" i="2"/>
  <c r="F3939" i="2"/>
  <c r="E3940" i="2"/>
  <c r="F3940" i="2"/>
  <c r="E3941" i="2"/>
  <c r="F3941" i="2"/>
  <c r="E3942" i="2"/>
  <c r="F3942" i="2"/>
  <c r="E3943" i="2"/>
  <c r="F3943" i="2"/>
  <c r="E3944" i="2"/>
  <c r="F3944" i="2"/>
  <c r="E3945" i="2"/>
  <c r="F3945" i="2"/>
  <c r="E3946" i="2"/>
  <c r="F3946" i="2"/>
  <c r="E3947" i="2"/>
  <c r="F3947" i="2"/>
  <c r="E3948" i="2"/>
  <c r="F3948" i="2"/>
  <c r="E3949" i="2"/>
  <c r="F3949" i="2"/>
  <c r="E3950" i="2"/>
  <c r="F3950" i="2"/>
  <c r="E3951" i="2"/>
  <c r="F3951" i="2"/>
  <c r="E3952" i="2"/>
  <c r="F3952" i="2"/>
  <c r="E3938" i="2"/>
  <c r="F3938" i="2"/>
  <c r="E3927" i="2"/>
  <c r="F3927" i="2"/>
  <c r="E3928" i="2"/>
  <c r="F3928" i="2"/>
  <c r="E3929" i="2"/>
  <c r="F3929" i="2"/>
  <c r="E3930" i="2"/>
  <c r="F3930" i="2"/>
  <c r="E3931" i="2"/>
  <c r="F3931" i="2"/>
  <c r="E3932" i="2"/>
  <c r="F3932" i="2"/>
  <c r="E3933" i="2"/>
  <c r="F3933" i="2"/>
  <c r="E3934" i="2"/>
  <c r="F3934" i="2"/>
  <c r="E3935" i="2"/>
  <c r="F3935" i="2"/>
  <c r="E3936" i="2"/>
  <c r="F3936" i="2"/>
  <c r="E3937" i="2"/>
  <c r="F3937" i="2"/>
  <c r="E3926" i="2"/>
  <c r="F3926" i="2"/>
  <c r="E3915" i="2"/>
  <c r="F3915" i="2"/>
  <c r="E3916" i="2"/>
  <c r="F3916" i="2"/>
  <c r="E3917" i="2"/>
  <c r="F3917" i="2"/>
  <c r="E3918" i="2"/>
  <c r="F3918" i="2"/>
  <c r="E3919" i="2"/>
  <c r="F3919" i="2"/>
  <c r="E3920" i="2"/>
  <c r="F3920" i="2"/>
  <c r="E3921" i="2"/>
  <c r="F3921" i="2"/>
  <c r="E3922" i="2"/>
  <c r="F3922" i="2"/>
  <c r="E3923" i="2"/>
  <c r="F3923" i="2"/>
  <c r="E3924" i="2"/>
  <c r="F3924" i="2"/>
  <c r="E3925" i="2"/>
  <c r="F3925" i="2"/>
  <c r="H3995" i="2"/>
  <c r="I3995" i="2"/>
  <c r="K3995" i="2"/>
  <c r="M3995" i="2"/>
  <c r="N3995" i="2" s="1"/>
  <c r="H3994" i="2"/>
  <c r="I3994" i="2"/>
  <c r="K3994" i="2"/>
  <c r="M3994" i="2"/>
  <c r="N3994" i="2" s="1"/>
  <c r="H3993" i="2"/>
  <c r="I3993" i="2"/>
  <c r="K3993" i="2"/>
  <c r="M3993" i="2"/>
  <c r="N3993" i="2" s="1"/>
  <c r="H3992" i="2"/>
  <c r="I3992" i="2"/>
  <c r="K3992" i="2"/>
  <c r="M3992" i="2"/>
  <c r="N3992" i="2" s="1"/>
  <c r="H3991" i="2"/>
  <c r="I3991" i="2"/>
  <c r="K3991" i="2"/>
  <c r="M3991" i="2"/>
  <c r="N3991" i="2" s="1"/>
  <c r="H3990" i="2"/>
  <c r="I3990" i="2"/>
  <c r="K3990" i="2"/>
  <c r="M3990" i="2"/>
  <c r="N3990" i="2" s="1"/>
  <c r="H3989" i="2"/>
  <c r="I3989" i="2"/>
  <c r="K3989" i="2"/>
  <c r="M3989" i="2"/>
  <c r="N3989" i="2" s="1"/>
  <c r="H3988" i="2"/>
  <c r="I3988" i="2"/>
  <c r="K3988" i="2"/>
  <c r="M3988" i="2"/>
  <c r="N3988" i="2" s="1"/>
  <c r="H3987" i="2"/>
  <c r="I3987" i="2"/>
  <c r="K3987" i="2"/>
  <c r="M3987" i="2"/>
  <c r="N3987" i="2" s="1"/>
  <c r="H3986" i="2"/>
  <c r="I3986" i="2"/>
  <c r="K3986" i="2"/>
  <c r="M3986" i="2"/>
  <c r="N3986" i="2" s="1"/>
  <c r="H3985" i="2"/>
  <c r="I3985" i="2"/>
  <c r="K3985" i="2"/>
  <c r="M3985" i="2"/>
  <c r="N3985" i="2" s="1"/>
  <c r="E3984" i="2"/>
  <c r="F3984" i="2"/>
  <c r="H3984" i="2"/>
  <c r="I3984" i="2"/>
  <c r="K3984" i="2"/>
  <c r="M3984" i="2"/>
  <c r="N3984" i="2" s="1"/>
  <c r="H3983" i="2"/>
  <c r="I3983" i="2"/>
  <c r="K3983" i="2"/>
  <c r="M3983" i="2"/>
  <c r="N3983" i="2" s="1"/>
  <c r="H3982" i="2"/>
  <c r="I3982" i="2"/>
  <c r="K3982" i="2"/>
  <c r="M3982" i="2"/>
  <c r="N3982" i="2" s="1"/>
  <c r="H3981" i="2"/>
  <c r="I3981" i="2"/>
  <c r="K3981" i="2"/>
  <c r="M3981" i="2"/>
  <c r="N3981" i="2" s="1"/>
  <c r="H3980" i="2"/>
  <c r="I3980" i="2"/>
  <c r="K3980" i="2"/>
  <c r="M3980" i="2"/>
  <c r="N3980" i="2" s="1"/>
  <c r="H3979" i="2"/>
  <c r="I3979" i="2"/>
  <c r="K3979" i="2"/>
  <c r="M3979" i="2"/>
  <c r="N3979" i="2" s="1"/>
  <c r="H3978" i="2"/>
  <c r="I3978" i="2"/>
  <c r="K3978" i="2"/>
  <c r="M3978" i="2"/>
  <c r="N3978" i="2" s="1"/>
  <c r="H3977" i="2"/>
  <c r="I3977" i="2"/>
  <c r="K3977" i="2"/>
  <c r="M3977" i="2"/>
  <c r="N3977" i="2" s="1"/>
  <c r="H3976" i="2"/>
  <c r="I3976" i="2"/>
  <c r="K3976" i="2"/>
  <c r="M3976" i="2"/>
  <c r="N3976" i="2" s="1"/>
  <c r="H3975" i="2"/>
  <c r="I3975" i="2"/>
  <c r="K3975" i="2"/>
  <c r="M3975" i="2"/>
  <c r="N3975" i="2" s="1"/>
  <c r="E3974" i="2"/>
  <c r="F3974" i="2"/>
  <c r="H3974" i="2"/>
  <c r="I3974" i="2"/>
  <c r="K3974" i="2"/>
  <c r="M3974" i="2"/>
  <c r="N3974" i="2" s="1"/>
  <c r="H3973" i="2"/>
  <c r="I3973" i="2"/>
  <c r="K3973" i="2"/>
  <c r="M3973" i="2"/>
  <c r="N3973" i="2" s="1"/>
  <c r="H3972" i="2"/>
  <c r="I3972" i="2"/>
  <c r="K3972" i="2"/>
  <c r="M3972" i="2"/>
  <c r="N3972" i="2" s="1"/>
  <c r="H3969" i="2"/>
  <c r="I3969" i="2"/>
  <c r="K3969" i="2"/>
  <c r="M3969" i="2"/>
  <c r="N3969" i="2" s="1"/>
  <c r="H3968" i="2"/>
  <c r="I3968" i="2"/>
  <c r="K3968" i="2"/>
  <c r="M3968" i="2"/>
  <c r="N3968" i="2" s="1"/>
  <c r="H3967" i="2"/>
  <c r="I3967" i="2"/>
  <c r="K3967" i="2"/>
  <c r="M3967" i="2"/>
  <c r="N3967" i="2" s="1"/>
  <c r="H3966" i="2"/>
  <c r="I3966" i="2"/>
  <c r="K3966" i="2"/>
  <c r="M3966" i="2"/>
  <c r="N3966" i="2" s="1"/>
  <c r="H3965" i="2"/>
  <c r="I3965" i="2"/>
  <c r="K3965" i="2"/>
  <c r="M3965" i="2"/>
  <c r="N3965" i="2" s="1"/>
  <c r="H3964" i="2"/>
  <c r="I3964" i="2"/>
  <c r="K3964" i="2"/>
  <c r="M3964" i="2"/>
  <c r="N3964" i="2" s="1"/>
  <c r="H3963" i="2"/>
  <c r="I3963" i="2"/>
  <c r="K3963" i="2"/>
  <c r="M3963" i="2"/>
  <c r="N3963" i="2" s="1"/>
  <c r="H3962" i="2"/>
  <c r="I3962" i="2"/>
  <c r="K3962" i="2"/>
  <c r="M3962" i="2"/>
  <c r="N3962" i="2" s="1"/>
  <c r="H3961" i="2"/>
  <c r="I3961" i="2"/>
  <c r="K3961" i="2"/>
  <c r="M3961" i="2"/>
  <c r="N3961" i="2" s="1"/>
  <c r="E3902" i="2"/>
  <c r="F3902" i="2"/>
  <c r="E3903" i="2"/>
  <c r="F3903" i="2"/>
  <c r="E3904" i="2"/>
  <c r="F3904" i="2"/>
  <c r="E3905" i="2"/>
  <c r="F3905" i="2"/>
  <c r="E3906" i="2"/>
  <c r="F3906" i="2"/>
  <c r="E3907" i="2"/>
  <c r="F3907" i="2"/>
  <c r="E3908" i="2"/>
  <c r="F3908" i="2"/>
  <c r="E3909" i="2"/>
  <c r="F3909" i="2"/>
  <c r="E3910" i="2"/>
  <c r="F3910" i="2"/>
  <c r="E3911" i="2"/>
  <c r="F3911" i="2"/>
  <c r="H3960" i="2"/>
  <c r="I3960" i="2"/>
  <c r="K3960" i="2"/>
  <c r="M3960" i="2"/>
  <c r="N3960" i="2" s="1"/>
  <c r="H3959" i="2"/>
  <c r="I3959" i="2"/>
  <c r="K3959" i="2"/>
  <c r="M3959" i="2"/>
  <c r="N3959" i="2" s="1"/>
  <c r="H3958" i="2"/>
  <c r="I3958" i="2"/>
  <c r="K3958" i="2"/>
  <c r="M3958" i="2"/>
  <c r="N3958" i="2" s="1"/>
  <c r="H3957" i="2"/>
  <c r="I3957" i="2"/>
  <c r="K3957" i="2"/>
  <c r="M3957" i="2"/>
  <c r="N3957" i="2" s="1"/>
  <c r="H3956" i="2"/>
  <c r="I3956" i="2"/>
  <c r="K3956" i="2"/>
  <c r="M3956" i="2"/>
  <c r="N3956" i="2" s="1"/>
  <c r="H3955" i="2"/>
  <c r="I3955" i="2"/>
  <c r="K3955" i="2"/>
  <c r="M3955" i="2"/>
  <c r="N3955" i="2" s="1"/>
  <c r="H3954" i="2"/>
  <c r="I3954" i="2"/>
  <c r="K3954" i="2"/>
  <c r="M3954" i="2"/>
  <c r="N3954" i="2" s="1"/>
  <c r="H3953" i="2"/>
  <c r="I3953" i="2"/>
  <c r="K3953" i="2"/>
  <c r="M3953" i="2"/>
  <c r="N3953" i="2" s="1"/>
  <c r="H3952" i="2"/>
  <c r="I3952" i="2"/>
  <c r="K3952" i="2"/>
  <c r="M3952" i="2"/>
  <c r="N3952" i="2" s="1"/>
  <c r="H3951" i="2"/>
  <c r="I3951" i="2"/>
  <c r="K3951" i="2"/>
  <c r="M3951" i="2"/>
  <c r="N3951" i="2" s="1"/>
  <c r="H3950" i="2"/>
  <c r="I3950" i="2"/>
  <c r="K3950" i="2"/>
  <c r="M3950" i="2"/>
  <c r="N3950" i="2" s="1"/>
  <c r="H3949" i="2"/>
  <c r="I3949" i="2"/>
  <c r="K3949" i="2"/>
  <c r="M3949" i="2"/>
  <c r="N3949" i="2" s="1"/>
  <c r="H3948" i="2"/>
  <c r="I3948" i="2"/>
  <c r="K3948" i="2"/>
  <c r="M3948" i="2"/>
  <c r="N3948" i="2" s="1"/>
  <c r="H3947" i="2"/>
  <c r="I3947" i="2"/>
  <c r="K3947" i="2"/>
  <c r="M3947" i="2"/>
  <c r="N3947" i="2" s="1"/>
  <c r="H3946" i="2"/>
  <c r="I3946" i="2"/>
  <c r="K3946" i="2"/>
  <c r="M3946" i="2"/>
  <c r="N3946" i="2" s="1"/>
  <c r="H3945" i="2"/>
  <c r="I3945" i="2"/>
  <c r="K3945" i="2"/>
  <c r="M3945" i="2"/>
  <c r="N3945" i="2" s="1"/>
  <c r="H3944" i="2"/>
  <c r="I3944" i="2"/>
  <c r="K3944" i="2"/>
  <c r="M3944" i="2"/>
  <c r="N3944" i="2" s="1"/>
  <c r="H3943" i="2"/>
  <c r="I3943" i="2"/>
  <c r="K3943" i="2"/>
  <c r="M3943" i="2"/>
  <c r="N3943" i="2" s="1"/>
  <c r="H3942" i="2"/>
  <c r="I3942" i="2"/>
  <c r="K3942" i="2"/>
  <c r="M3942" i="2"/>
  <c r="N3942" i="2" s="1"/>
  <c r="H3941" i="2"/>
  <c r="I3941" i="2"/>
  <c r="K3941" i="2"/>
  <c r="M3941" i="2"/>
  <c r="N3941" i="2" s="1"/>
  <c r="H3940" i="2"/>
  <c r="I3940" i="2"/>
  <c r="K3940" i="2"/>
  <c r="M3940" i="2"/>
  <c r="N3940" i="2" s="1"/>
  <c r="H3939" i="2"/>
  <c r="I3939" i="2"/>
  <c r="K3939" i="2"/>
  <c r="M3939" i="2"/>
  <c r="N3939" i="2" s="1"/>
  <c r="H3938" i="2"/>
  <c r="I3938" i="2"/>
  <c r="K3938" i="2"/>
  <c r="M3938" i="2"/>
  <c r="N3938" i="2" s="1"/>
  <c r="H3937" i="2"/>
  <c r="I3937" i="2"/>
  <c r="K3937" i="2"/>
  <c r="M3937" i="2"/>
  <c r="N3937" i="2" s="1"/>
  <c r="H3936" i="2"/>
  <c r="I3936" i="2"/>
  <c r="K3936" i="2"/>
  <c r="M3936" i="2"/>
  <c r="N3936" i="2" s="1"/>
  <c r="H3935" i="2"/>
  <c r="I3935" i="2"/>
  <c r="K3935" i="2"/>
  <c r="M3935" i="2"/>
  <c r="N3935" i="2" s="1"/>
  <c r="H3934" i="2"/>
  <c r="I3934" i="2"/>
  <c r="K3934" i="2"/>
  <c r="M3934" i="2"/>
  <c r="N3934" i="2" s="1"/>
  <c r="H3933" i="2"/>
  <c r="I3933" i="2"/>
  <c r="K3933" i="2"/>
  <c r="M3933" i="2"/>
  <c r="N3933" i="2" s="1"/>
  <c r="H3932" i="2"/>
  <c r="I3932" i="2"/>
  <c r="K3932" i="2"/>
  <c r="M3932" i="2"/>
  <c r="N3932" i="2" s="1"/>
  <c r="H3931" i="2"/>
  <c r="I3931" i="2"/>
  <c r="K3931" i="2"/>
  <c r="M3931" i="2"/>
  <c r="N3931" i="2" s="1"/>
  <c r="H3930" i="2"/>
  <c r="I3930" i="2"/>
  <c r="K3930" i="2"/>
  <c r="M3930" i="2"/>
  <c r="N3930" i="2" s="1"/>
  <c r="H3929" i="2"/>
  <c r="I3929" i="2"/>
  <c r="K3929" i="2"/>
  <c r="M3929" i="2"/>
  <c r="N3929" i="2" s="1"/>
  <c r="H3928" i="2"/>
  <c r="I3928" i="2"/>
  <c r="K3928" i="2"/>
  <c r="M3928" i="2"/>
  <c r="N3928" i="2" s="1"/>
  <c r="H3927" i="2"/>
  <c r="I3927" i="2"/>
  <c r="K3927" i="2"/>
  <c r="M3927" i="2"/>
  <c r="N3927" i="2" s="1"/>
  <c r="H3926" i="2"/>
  <c r="I3926" i="2"/>
  <c r="K3926" i="2"/>
  <c r="M3926" i="2"/>
  <c r="N3926" i="2" s="1"/>
  <c r="H3925" i="2"/>
  <c r="I3925" i="2"/>
  <c r="K3925" i="2"/>
  <c r="M3925" i="2"/>
  <c r="N3925" i="2" s="1"/>
  <c r="H3924" i="2"/>
  <c r="I3924" i="2"/>
  <c r="K3924" i="2"/>
  <c r="M3924" i="2"/>
  <c r="N3924" i="2" s="1"/>
  <c r="H3923" i="2"/>
  <c r="I3923" i="2"/>
  <c r="K3923" i="2"/>
  <c r="M3923" i="2"/>
  <c r="N3923" i="2" s="1"/>
  <c r="H3922" i="2"/>
  <c r="I3922" i="2"/>
  <c r="K3922" i="2"/>
  <c r="M3922" i="2"/>
  <c r="N3922" i="2" s="1"/>
  <c r="H3921" i="2"/>
  <c r="I3921" i="2"/>
  <c r="K3921" i="2"/>
  <c r="M3921" i="2"/>
  <c r="N3921" i="2" s="1"/>
  <c r="H3920" i="2"/>
  <c r="I3920" i="2"/>
  <c r="K3920" i="2"/>
  <c r="M3920" i="2"/>
  <c r="N3920" i="2" s="1"/>
  <c r="H3919" i="2"/>
  <c r="I3919" i="2"/>
  <c r="K3919" i="2"/>
  <c r="M3919" i="2"/>
  <c r="N3919" i="2" s="1"/>
  <c r="H3918" i="2"/>
  <c r="I3918" i="2"/>
  <c r="K3918" i="2"/>
  <c r="M3918" i="2"/>
  <c r="N3918" i="2" s="1"/>
  <c r="H3917" i="2"/>
  <c r="I3917" i="2"/>
  <c r="K3917" i="2"/>
  <c r="M3917" i="2"/>
  <c r="N3917" i="2" s="1"/>
  <c r="H3916" i="2"/>
  <c r="I3916" i="2"/>
  <c r="K3916" i="2"/>
  <c r="M3916" i="2"/>
  <c r="N3916" i="2" s="1"/>
  <c r="H3915" i="2"/>
  <c r="I3915" i="2"/>
  <c r="K3915" i="2"/>
  <c r="M3915" i="2"/>
  <c r="N3915" i="2" s="1"/>
  <c r="E3914" i="2"/>
  <c r="F3914" i="2"/>
  <c r="H3914" i="2"/>
  <c r="I3914" i="2"/>
  <c r="K3914" i="2"/>
  <c r="M3914" i="2"/>
  <c r="N3914" i="2" s="1"/>
  <c r="E3913" i="2"/>
  <c r="F3913" i="2"/>
  <c r="H3913" i="2"/>
  <c r="I3913" i="2"/>
  <c r="K3913" i="2"/>
  <c r="M3913" i="2"/>
  <c r="N3913" i="2" s="1"/>
  <c r="E3912" i="2"/>
  <c r="F3912" i="2"/>
  <c r="H3912" i="2"/>
  <c r="I3912" i="2"/>
  <c r="K3912" i="2"/>
  <c r="M3912" i="2"/>
  <c r="N3912" i="2" s="1"/>
  <c r="H3911" i="2"/>
  <c r="I3911" i="2"/>
  <c r="K3911" i="2"/>
  <c r="M3911" i="2"/>
  <c r="N3911" i="2" s="1"/>
  <c r="H3910" i="2"/>
  <c r="I3910" i="2"/>
  <c r="K3910" i="2"/>
  <c r="M3910" i="2"/>
  <c r="N3910" i="2" s="1"/>
  <c r="H3909" i="2"/>
  <c r="I3909" i="2"/>
  <c r="K3909" i="2"/>
  <c r="M3909" i="2"/>
  <c r="N3909" i="2" s="1"/>
  <c r="H3908" i="2"/>
  <c r="I3908" i="2"/>
  <c r="K3908" i="2"/>
  <c r="M3908" i="2"/>
  <c r="N3908" i="2" s="1"/>
  <c r="H3907" i="2"/>
  <c r="I3907" i="2"/>
  <c r="K3907" i="2"/>
  <c r="M3907" i="2"/>
  <c r="N3907" i="2" s="1"/>
  <c r="H3906" i="2"/>
  <c r="I3906" i="2"/>
  <c r="K3906" i="2"/>
  <c r="M3906" i="2"/>
  <c r="N3906" i="2" s="1"/>
  <c r="H3905" i="2"/>
  <c r="I3905" i="2"/>
  <c r="K3905" i="2"/>
  <c r="M3905" i="2"/>
  <c r="N3905" i="2" s="1"/>
  <c r="H3904" i="2"/>
  <c r="I3904" i="2"/>
  <c r="K3904" i="2"/>
  <c r="M3904" i="2"/>
  <c r="N3904" i="2" s="1"/>
  <c r="H3903" i="2"/>
  <c r="I3903" i="2"/>
  <c r="K3903" i="2"/>
  <c r="M3903" i="2"/>
  <c r="N3903" i="2" s="1"/>
  <c r="H3902" i="2"/>
  <c r="I3902" i="2"/>
  <c r="K3902" i="2"/>
  <c r="M3902" i="2"/>
  <c r="N3902" i="2" s="1"/>
  <c r="E3901" i="2"/>
  <c r="F3901" i="2"/>
  <c r="H3901" i="2"/>
  <c r="I3901" i="2"/>
  <c r="K3901" i="2"/>
  <c r="M3901" i="2"/>
  <c r="N3901" i="2" s="1"/>
  <c r="E3900" i="2"/>
  <c r="F3900" i="2"/>
  <c r="H3900" i="2"/>
  <c r="I3900" i="2"/>
  <c r="K3900" i="2"/>
  <c r="M3900" i="2"/>
  <c r="N3900" i="2" s="1"/>
  <c r="E3899" i="2"/>
  <c r="F3899" i="2"/>
  <c r="H3899" i="2"/>
  <c r="I3899" i="2"/>
  <c r="K3899" i="2"/>
  <c r="M3899" i="2"/>
  <c r="N3899" i="2" s="1"/>
  <c r="E3898" i="2"/>
  <c r="F3898" i="2"/>
  <c r="H3898" i="2"/>
  <c r="I3898" i="2"/>
  <c r="K3898" i="2"/>
  <c r="M3898" i="2"/>
  <c r="N3898" i="2" s="1"/>
  <c r="E3897" i="2"/>
  <c r="F3897" i="2"/>
  <c r="H3897" i="2"/>
  <c r="I3897" i="2"/>
  <c r="K3897" i="2"/>
  <c r="M3897" i="2"/>
  <c r="N3897" i="2" s="1"/>
  <c r="E3896" i="2"/>
  <c r="F3896" i="2"/>
  <c r="H3896" i="2"/>
  <c r="I3896" i="2"/>
  <c r="K3896" i="2"/>
  <c r="M3896" i="2"/>
  <c r="N3896" i="2" s="1"/>
  <c r="E3895" i="2"/>
  <c r="F3895" i="2"/>
  <c r="H3895" i="2"/>
  <c r="I3895" i="2"/>
  <c r="K3895" i="2"/>
  <c r="M3895" i="2"/>
  <c r="N3895" i="2" s="1"/>
  <c r="E3894" i="2"/>
  <c r="F3894" i="2"/>
  <c r="H3894" i="2"/>
  <c r="I3894" i="2"/>
  <c r="K3894" i="2"/>
  <c r="M3894" i="2"/>
  <c r="N3894" i="2" s="1"/>
  <c r="E3893" i="2"/>
  <c r="F3893" i="2"/>
  <c r="H3893" i="2"/>
  <c r="I3893" i="2"/>
  <c r="K3893" i="2"/>
  <c r="M3893" i="2"/>
  <c r="N3893" i="2" s="1"/>
  <c r="E3892" i="2"/>
  <c r="F3892" i="2"/>
  <c r="H3892" i="2"/>
  <c r="I3892" i="2"/>
  <c r="K3892" i="2"/>
  <c r="M3892" i="2"/>
  <c r="N3892" i="2" s="1"/>
  <c r="E3891" i="2"/>
  <c r="F3891" i="2"/>
  <c r="H3891" i="2"/>
  <c r="I3891" i="2"/>
  <c r="K3891" i="2"/>
  <c r="M3891" i="2"/>
  <c r="N3891" i="2" s="1"/>
  <c r="E3890" i="2"/>
  <c r="F3890" i="2"/>
  <c r="H3890" i="2"/>
  <c r="I3890" i="2"/>
  <c r="K3890" i="2"/>
  <c r="M3890" i="2"/>
  <c r="N3890" i="2" s="1"/>
  <c r="E3889" i="2"/>
  <c r="F3889" i="2"/>
  <c r="H3889" i="2"/>
  <c r="I3889" i="2"/>
  <c r="K3889" i="2"/>
  <c r="M3889" i="2"/>
  <c r="N3889" i="2" s="1"/>
  <c r="E3888" i="2"/>
  <c r="F3888" i="2"/>
  <c r="H3888" i="2"/>
  <c r="I3888" i="2"/>
  <c r="K3888" i="2"/>
  <c r="M3888" i="2"/>
  <c r="N3888" i="2" s="1"/>
  <c r="E3887" i="2"/>
  <c r="F3887" i="2"/>
  <c r="H3887" i="2"/>
  <c r="I3887" i="2"/>
  <c r="K3887" i="2"/>
  <c r="M3887" i="2"/>
  <c r="N3887" i="2" s="1"/>
  <c r="E3886" i="2"/>
  <c r="F3886" i="2"/>
  <c r="H3886" i="2"/>
  <c r="I3886" i="2"/>
  <c r="K3886" i="2"/>
  <c r="M3886" i="2"/>
  <c r="N3886" i="2" s="1"/>
  <c r="E3885" i="2"/>
  <c r="F3885" i="2"/>
  <c r="H3885" i="2"/>
  <c r="I3885" i="2"/>
  <c r="K3885" i="2"/>
  <c r="M3885" i="2"/>
  <c r="N3885" i="2" s="1"/>
  <c r="E3884" i="2"/>
  <c r="F3884" i="2"/>
  <c r="H3884" i="2"/>
  <c r="I3884" i="2"/>
  <c r="K3884" i="2"/>
  <c r="M3884" i="2"/>
  <c r="N3884" i="2" s="1"/>
  <c r="E3883" i="2"/>
  <c r="F3883" i="2"/>
  <c r="H3883" i="2"/>
  <c r="I3883" i="2"/>
  <c r="K3883" i="2"/>
  <c r="M3883" i="2"/>
  <c r="N3883" i="2" s="1"/>
  <c r="E3882" i="2"/>
  <c r="F3882" i="2"/>
  <c r="H3882" i="2"/>
  <c r="I3882" i="2"/>
  <c r="K3882" i="2"/>
  <c r="M3882" i="2"/>
  <c r="N3882" i="2" s="1"/>
  <c r="E3881" i="2"/>
  <c r="F3881" i="2"/>
  <c r="H3881" i="2"/>
  <c r="I3881" i="2"/>
  <c r="K3881" i="2"/>
  <c r="M3881" i="2"/>
  <c r="N3881" i="2" s="1"/>
  <c r="E3880" i="2"/>
  <c r="F3880" i="2"/>
  <c r="H3880" i="2"/>
  <c r="I3880" i="2"/>
  <c r="K3880" i="2"/>
  <c r="M3880" i="2"/>
  <c r="N3880" i="2" s="1"/>
  <c r="E3879" i="2"/>
  <c r="F3879" i="2"/>
  <c r="H3879" i="2"/>
  <c r="I3879" i="2"/>
  <c r="K3879" i="2"/>
  <c r="M3879" i="2"/>
  <c r="N3879" i="2" s="1"/>
  <c r="E3878" i="2"/>
  <c r="F3878" i="2"/>
  <c r="H3878" i="2"/>
  <c r="I3878" i="2"/>
  <c r="K3878" i="2"/>
  <c r="M3878" i="2"/>
  <c r="N3878" i="2" s="1"/>
  <c r="E3877" i="2"/>
  <c r="F3877" i="2"/>
  <c r="H3877" i="2"/>
  <c r="I3877" i="2"/>
  <c r="K3877" i="2"/>
  <c r="M3877" i="2"/>
  <c r="N3877" i="2" s="1"/>
  <c r="E3876" i="2"/>
  <c r="F3876" i="2"/>
  <c r="H3876" i="2"/>
  <c r="I3876" i="2"/>
  <c r="K3876" i="2"/>
  <c r="M3876" i="2"/>
  <c r="N3876" i="2" s="1"/>
  <c r="E3875" i="2"/>
  <c r="F3875" i="2"/>
  <c r="H3875" i="2"/>
  <c r="I3875" i="2"/>
  <c r="K3875" i="2"/>
  <c r="M3875" i="2"/>
  <c r="N3875" i="2" s="1"/>
  <c r="E3874" i="2"/>
  <c r="F3874" i="2"/>
  <c r="H3874" i="2"/>
  <c r="I3874" i="2"/>
  <c r="K3874" i="2"/>
  <c r="M3874" i="2"/>
  <c r="N3874" i="2" s="1"/>
  <c r="E3873" i="2"/>
  <c r="F3873" i="2"/>
  <c r="H3873" i="2"/>
  <c r="I3873" i="2"/>
  <c r="K3873" i="2"/>
  <c r="M3873" i="2"/>
  <c r="N3873" i="2" s="1"/>
  <c r="E3872" i="2"/>
  <c r="F3872" i="2"/>
  <c r="H3872" i="2"/>
  <c r="I3872" i="2"/>
  <c r="K3872" i="2"/>
  <c r="M3872" i="2"/>
  <c r="N3872" i="2" s="1"/>
  <c r="E3871" i="2"/>
  <c r="F3871" i="2"/>
  <c r="H3871" i="2"/>
  <c r="I3871" i="2"/>
  <c r="K3871" i="2"/>
  <c r="M3871" i="2"/>
  <c r="N3871" i="2" s="1"/>
  <c r="E3870" i="2"/>
  <c r="F3870" i="2"/>
  <c r="H3870" i="2"/>
  <c r="I3870" i="2"/>
  <c r="K3870" i="2"/>
  <c r="M3870" i="2"/>
  <c r="N3870" i="2" s="1"/>
  <c r="E3869" i="2"/>
  <c r="F3869" i="2"/>
  <c r="H3869" i="2"/>
  <c r="I3869" i="2"/>
  <c r="K3869" i="2"/>
  <c r="M3869" i="2"/>
  <c r="N3869" i="2" s="1"/>
  <c r="E3868" i="2"/>
  <c r="F3868" i="2"/>
  <c r="H3868" i="2"/>
  <c r="I3868" i="2"/>
  <c r="K3868" i="2"/>
  <c r="M3868" i="2"/>
  <c r="N3868" i="2" s="1"/>
  <c r="E3867" i="2"/>
  <c r="F3867" i="2"/>
  <c r="H3867" i="2"/>
  <c r="I3867" i="2"/>
  <c r="K3867" i="2"/>
  <c r="M3867" i="2"/>
  <c r="N3867" i="2" s="1"/>
  <c r="E3866" i="2"/>
  <c r="F3866" i="2"/>
  <c r="H3866" i="2"/>
  <c r="I3866" i="2"/>
  <c r="K3866" i="2"/>
  <c r="M3866" i="2"/>
  <c r="N3866" i="2" s="1"/>
  <c r="E3865" i="2"/>
  <c r="F3865" i="2"/>
  <c r="H3865" i="2"/>
  <c r="I3865" i="2"/>
  <c r="K3865" i="2"/>
  <c r="M3865" i="2"/>
  <c r="N3865" i="2" s="1"/>
  <c r="E3864" i="2"/>
  <c r="F3864" i="2"/>
  <c r="H3864" i="2"/>
  <c r="I3864" i="2"/>
  <c r="K3864" i="2"/>
  <c r="M3864" i="2"/>
  <c r="N3864" i="2" s="1"/>
  <c r="E3863" i="2"/>
  <c r="F3863" i="2"/>
  <c r="H3863" i="2"/>
  <c r="I3863" i="2"/>
  <c r="K3863" i="2"/>
  <c r="M3863" i="2"/>
  <c r="N3863" i="2" s="1"/>
  <c r="E3862" i="2"/>
  <c r="F3862" i="2"/>
  <c r="H3862" i="2"/>
  <c r="I3862" i="2"/>
  <c r="K3862" i="2"/>
  <c r="M3862" i="2"/>
  <c r="N3862" i="2" s="1"/>
  <c r="E3861" i="2"/>
  <c r="F3861" i="2"/>
  <c r="H3861" i="2"/>
  <c r="I3861" i="2"/>
  <c r="K3861" i="2"/>
  <c r="M3861" i="2"/>
  <c r="N3861" i="2" s="1"/>
  <c r="E3860" i="2"/>
  <c r="F3860" i="2"/>
  <c r="H3860" i="2"/>
  <c r="I3860" i="2"/>
  <c r="K3860" i="2"/>
  <c r="M3860" i="2"/>
  <c r="N3860" i="2" s="1"/>
  <c r="E3859" i="2"/>
  <c r="F3859" i="2"/>
  <c r="H3859" i="2"/>
  <c r="I3859" i="2"/>
  <c r="K3859" i="2"/>
  <c r="M3859" i="2"/>
  <c r="N3859" i="2" s="1"/>
  <c r="E3858" i="2"/>
  <c r="F3858" i="2"/>
  <c r="H3858" i="2"/>
  <c r="I3858" i="2"/>
  <c r="K3858" i="2"/>
  <c r="M3858" i="2"/>
  <c r="N3858" i="2" s="1"/>
  <c r="E3857" i="2"/>
  <c r="F3857" i="2"/>
  <c r="H3857" i="2"/>
  <c r="I3857" i="2"/>
  <c r="K3857" i="2"/>
  <c r="M3857" i="2"/>
  <c r="N3857" i="2" s="1"/>
  <c r="E3856" i="2"/>
  <c r="F3856" i="2"/>
  <c r="H3856" i="2"/>
  <c r="I3856" i="2"/>
  <c r="K3856" i="2"/>
  <c r="M3856" i="2"/>
  <c r="N3856" i="2" s="1"/>
  <c r="E3855" i="2"/>
  <c r="F3855" i="2"/>
  <c r="H3855" i="2"/>
  <c r="I3855" i="2"/>
  <c r="K3855" i="2"/>
  <c r="M3855" i="2"/>
  <c r="N3855" i="2" s="1"/>
  <c r="E3854" i="2"/>
  <c r="F3854" i="2"/>
  <c r="H3854" i="2"/>
  <c r="I3854" i="2"/>
  <c r="K3854" i="2"/>
  <c r="M3854" i="2"/>
  <c r="N3854" i="2" s="1"/>
  <c r="E3853" i="2"/>
  <c r="F3853" i="2"/>
  <c r="H3853" i="2"/>
  <c r="I3853" i="2"/>
  <c r="K3853" i="2"/>
  <c r="M3853" i="2"/>
  <c r="N3853" i="2" s="1"/>
  <c r="E3852" i="2"/>
  <c r="F3852" i="2"/>
  <c r="H3852" i="2"/>
  <c r="I3852" i="2"/>
  <c r="K3852" i="2"/>
  <c r="M3852" i="2"/>
  <c r="N3852" i="2" s="1"/>
  <c r="E3851" i="2"/>
  <c r="F3851" i="2"/>
  <c r="H3851" i="2"/>
  <c r="I3851" i="2"/>
  <c r="K3851" i="2"/>
  <c r="M3851" i="2"/>
  <c r="N3851" i="2" s="1"/>
  <c r="E3850" i="2"/>
  <c r="F3850" i="2"/>
  <c r="H3850" i="2"/>
  <c r="I3850" i="2"/>
  <c r="K3850" i="2"/>
  <c r="M3850" i="2"/>
  <c r="N3850" i="2" s="1"/>
  <c r="E3849" i="2"/>
  <c r="F3849" i="2"/>
  <c r="H3849" i="2"/>
  <c r="I3849" i="2"/>
  <c r="K3849" i="2"/>
  <c r="M3849" i="2"/>
  <c r="N3849" i="2" s="1"/>
  <c r="E3848" i="2"/>
  <c r="F3848" i="2"/>
  <c r="H3848" i="2"/>
  <c r="I3848" i="2"/>
  <c r="K3848" i="2"/>
  <c r="M3848" i="2"/>
  <c r="N3848" i="2" s="1"/>
  <c r="E3847" i="2"/>
  <c r="F3847" i="2"/>
  <c r="H3847" i="2"/>
  <c r="I3847" i="2"/>
  <c r="K3847" i="2"/>
  <c r="M3847" i="2"/>
  <c r="N3847" i="2" s="1"/>
  <c r="E3846" i="2"/>
  <c r="F3846" i="2"/>
  <c r="H3846" i="2"/>
  <c r="I3846" i="2"/>
  <c r="K3846" i="2"/>
  <c r="M3846" i="2"/>
  <c r="N3846" i="2" s="1"/>
  <c r="E3845" i="2"/>
  <c r="F3845" i="2"/>
  <c r="H3845" i="2"/>
  <c r="I3845" i="2"/>
  <c r="K3845" i="2"/>
  <c r="M3845" i="2"/>
  <c r="N3845" i="2" s="1"/>
  <c r="E3844" i="2"/>
  <c r="F3844" i="2"/>
  <c r="H3844" i="2"/>
  <c r="I3844" i="2"/>
  <c r="K3844" i="2"/>
  <c r="M3844" i="2"/>
  <c r="N3844" i="2" s="1"/>
  <c r="E3843" i="2"/>
  <c r="F3843" i="2"/>
  <c r="H3843" i="2"/>
  <c r="I3843" i="2"/>
  <c r="K3843" i="2"/>
  <c r="M3843" i="2"/>
  <c r="N3843" i="2" s="1"/>
  <c r="E3842" i="2"/>
  <c r="F3842" i="2"/>
  <c r="H3842" i="2"/>
  <c r="I3842" i="2"/>
  <c r="K3842" i="2"/>
  <c r="M3842" i="2"/>
  <c r="N3842" i="2" s="1"/>
  <c r="E3841" i="2"/>
  <c r="F3841" i="2"/>
  <c r="H3841" i="2"/>
  <c r="I3841" i="2"/>
  <c r="K3841" i="2"/>
  <c r="M3841" i="2"/>
  <c r="N3841" i="2" s="1"/>
  <c r="E3789" i="2" l="1"/>
  <c r="F3789" i="2"/>
  <c r="E3790" i="2"/>
  <c r="F3790" i="2"/>
  <c r="E3791" i="2"/>
  <c r="F3791" i="2"/>
  <c r="E3792" i="2"/>
  <c r="F3792" i="2"/>
  <c r="E3793" i="2"/>
  <c r="F3793" i="2"/>
  <c r="E3840" i="2"/>
  <c r="F3840" i="2"/>
  <c r="H3840" i="2"/>
  <c r="I3840" i="2"/>
  <c r="K3840" i="2"/>
  <c r="M3840" i="2"/>
  <c r="N3840" i="2" s="1"/>
  <c r="E3839" i="2"/>
  <c r="F3839" i="2"/>
  <c r="H3839" i="2"/>
  <c r="I3839" i="2"/>
  <c r="K3839" i="2"/>
  <c r="M3839" i="2"/>
  <c r="N3839" i="2" s="1"/>
  <c r="E3838" i="2"/>
  <c r="F3838" i="2"/>
  <c r="H3838" i="2"/>
  <c r="I3838" i="2"/>
  <c r="K3838" i="2"/>
  <c r="M3838" i="2"/>
  <c r="N3838" i="2" s="1"/>
  <c r="E3837" i="2"/>
  <c r="F3837" i="2"/>
  <c r="H3837" i="2"/>
  <c r="I3837" i="2"/>
  <c r="K3837" i="2"/>
  <c r="M3837" i="2"/>
  <c r="N3837" i="2" s="1"/>
  <c r="E3836" i="2"/>
  <c r="F3836" i="2"/>
  <c r="H3836" i="2"/>
  <c r="I3836" i="2"/>
  <c r="K3836" i="2"/>
  <c r="M3836" i="2"/>
  <c r="N3836" i="2" s="1"/>
  <c r="E3835" i="2"/>
  <c r="F3835" i="2"/>
  <c r="H3835" i="2"/>
  <c r="I3835" i="2"/>
  <c r="K3835" i="2"/>
  <c r="M3835" i="2"/>
  <c r="N3835" i="2" s="1"/>
  <c r="E3834" i="2"/>
  <c r="F3834" i="2"/>
  <c r="H3834" i="2"/>
  <c r="I3834" i="2"/>
  <c r="K3834" i="2"/>
  <c r="M3834" i="2"/>
  <c r="N3834" i="2" s="1"/>
  <c r="E3833" i="2"/>
  <c r="F3833" i="2"/>
  <c r="H3833" i="2"/>
  <c r="I3833" i="2"/>
  <c r="K3833" i="2"/>
  <c r="M3833" i="2"/>
  <c r="N3833" i="2" s="1"/>
  <c r="E3832" i="2"/>
  <c r="F3832" i="2"/>
  <c r="H3832" i="2"/>
  <c r="I3832" i="2"/>
  <c r="K3832" i="2"/>
  <c r="M3832" i="2"/>
  <c r="N3832" i="2" s="1"/>
  <c r="E3831" i="2"/>
  <c r="F3831" i="2"/>
  <c r="H3831" i="2"/>
  <c r="I3831" i="2"/>
  <c r="K3831" i="2"/>
  <c r="M3831" i="2"/>
  <c r="N3831" i="2" s="1"/>
  <c r="E3830" i="2"/>
  <c r="F3830" i="2"/>
  <c r="H3830" i="2"/>
  <c r="I3830" i="2"/>
  <c r="K3830" i="2"/>
  <c r="M3830" i="2"/>
  <c r="N3830" i="2" s="1"/>
  <c r="E3829" i="2"/>
  <c r="F3829" i="2"/>
  <c r="H3829" i="2"/>
  <c r="I3829" i="2"/>
  <c r="K3829" i="2"/>
  <c r="M3829" i="2"/>
  <c r="N3829" i="2" s="1"/>
  <c r="E3828" i="2"/>
  <c r="F3828" i="2"/>
  <c r="H3828" i="2"/>
  <c r="I3828" i="2"/>
  <c r="K3828" i="2"/>
  <c r="M3828" i="2"/>
  <c r="N3828" i="2" s="1"/>
  <c r="E3827" i="2"/>
  <c r="F3827" i="2"/>
  <c r="H3827" i="2"/>
  <c r="I3827" i="2"/>
  <c r="K3827" i="2"/>
  <c r="M3827" i="2"/>
  <c r="N3827" i="2" s="1"/>
  <c r="E3826" i="2"/>
  <c r="F3826" i="2"/>
  <c r="H3826" i="2"/>
  <c r="I3826" i="2"/>
  <c r="K3826" i="2"/>
  <c r="M3826" i="2"/>
  <c r="N3826" i="2" s="1"/>
  <c r="E3825" i="2"/>
  <c r="F3825" i="2"/>
  <c r="H3825" i="2"/>
  <c r="I3825" i="2"/>
  <c r="K3825" i="2"/>
  <c r="M3825" i="2"/>
  <c r="N3825" i="2" s="1"/>
  <c r="E3824" i="2"/>
  <c r="F3824" i="2"/>
  <c r="H3824" i="2"/>
  <c r="I3824" i="2"/>
  <c r="K3824" i="2"/>
  <c r="M3824" i="2"/>
  <c r="N3824" i="2" s="1"/>
  <c r="E3823" i="2"/>
  <c r="F3823" i="2"/>
  <c r="H3823" i="2"/>
  <c r="I3823" i="2"/>
  <c r="K3823" i="2"/>
  <c r="M3823" i="2"/>
  <c r="N3823" i="2" s="1"/>
  <c r="E3822" i="2"/>
  <c r="F3822" i="2"/>
  <c r="H3822" i="2"/>
  <c r="I3822" i="2"/>
  <c r="K3822" i="2"/>
  <c r="M3822" i="2"/>
  <c r="N3822" i="2" s="1"/>
  <c r="E3821" i="2"/>
  <c r="F3821" i="2"/>
  <c r="H3821" i="2"/>
  <c r="I3821" i="2"/>
  <c r="K3821" i="2"/>
  <c r="M3821" i="2"/>
  <c r="N3821" i="2" s="1"/>
  <c r="E3820" i="2"/>
  <c r="F3820" i="2"/>
  <c r="H3820" i="2"/>
  <c r="I3820" i="2"/>
  <c r="K3820" i="2"/>
  <c r="M3820" i="2"/>
  <c r="N3820" i="2" s="1"/>
  <c r="E3819" i="2"/>
  <c r="F3819" i="2"/>
  <c r="H3819" i="2"/>
  <c r="I3819" i="2"/>
  <c r="K3819" i="2"/>
  <c r="M3819" i="2"/>
  <c r="N3819" i="2" s="1"/>
  <c r="E3818" i="2"/>
  <c r="F3818" i="2"/>
  <c r="H3818" i="2"/>
  <c r="I3818" i="2"/>
  <c r="K3818" i="2"/>
  <c r="M3818" i="2"/>
  <c r="N3818" i="2" s="1"/>
  <c r="E3817" i="2"/>
  <c r="F3817" i="2"/>
  <c r="H3817" i="2"/>
  <c r="I3817" i="2"/>
  <c r="K3817" i="2"/>
  <c r="M3817" i="2"/>
  <c r="N3817" i="2" s="1"/>
  <c r="E3816" i="2"/>
  <c r="F3816" i="2"/>
  <c r="H3816" i="2"/>
  <c r="I3816" i="2"/>
  <c r="K3816" i="2"/>
  <c r="M3816" i="2"/>
  <c r="N3816" i="2" s="1"/>
  <c r="E3815" i="2"/>
  <c r="F3815" i="2"/>
  <c r="H3815" i="2"/>
  <c r="I3815" i="2"/>
  <c r="K3815" i="2"/>
  <c r="M3815" i="2"/>
  <c r="N3815" i="2" s="1"/>
  <c r="E3814" i="2"/>
  <c r="F3814" i="2"/>
  <c r="H3814" i="2"/>
  <c r="I3814" i="2"/>
  <c r="K3814" i="2"/>
  <c r="M3814" i="2"/>
  <c r="N3814" i="2" s="1"/>
  <c r="E3813" i="2"/>
  <c r="F3813" i="2"/>
  <c r="H3813" i="2"/>
  <c r="I3813" i="2"/>
  <c r="K3813" i="2"/>
  <c r="M3813" i="2"/>
  <c r="N3813" i="2" s="1"/>
  <c r="E3812" i="2"/>
  <c r="F3812" i="2"/>
  <c r="H3812" i="2"/>
  <c r="I3812" i="2"/>
  <c r="K3812" i="2"/>
  <c r="M3812" i="2"/>
  <c r="N3812" i="2" s="1"/>
  <c r="E3811" i="2"/>
  <c r="F3811" i="2"/>
  <c r="H3811" i="2"/>
  <c r="I3811" i="2"/>
  <c r="K3811" i="2"/>
  <c r="M3811" i="2"/>
  <c r="N3811" i="2" s="1"/>
  <c r="E3810" i="2"/>
  <c r="F3810" i="2"/>
  <c r="H3810" i="2"/>
  <c r="I3810" i="2"/>
  <c r="K3810" i="2"/>
  <c r="M3810" i="2"/>
  <c r="N3810" i="2" s="1"/>
  <c r="E3809" i="2"/>
  <c r="F3809" i="2"/>
  <c r="H3809" i="2"/>
  <c r="I3809" i="2"/>
  <c r="K3809" i="2"/>
  <c r="M3809" i="2"/>
  <c r="N3809" i="2" s="1"/>
  <c r="E3808" i="2"/>
  <c r="F3808" i="2"/>
  <c r="H3808" i="2"/>
  <c r="I3808" i="2"/>
  <c r="K3808" i="2"/>
  <c r="M3808" i="2"/>
  <c r="N3808" i="2" s="1"/>
  <c r="E3807" i="2"/>
  <c r="F3807" i="2"/>
  <c r="H3807" i="2"/>
  <c r="I3807" i="2"/>
  <c r="K3807" i="2"/>
  <c r="M3807" i="2"/>
  <c r="N3807" i="2" s="1"/>
  <c r="E3806" i="2"/>
  <c r="F3806" i="2"/>
  <c r="H3806" i="2"/>
  <c r="I3806" i="2"/>
  <c r="K3806" i="2"/>
  <c r="M3806" i="2"/>
  <c r="N3806" i="2" s="1"/>
  <c r="E3805" i="2"/>
  <c r="F3805" i="2"/>
  <c r="H3805" i="2"/>
  <c r="I3805" i="2"/>
  <c r="K3805" i="2"/>
  <c r="M3805" i="2"/>
  <c r="N3805" i="2" s="1"/>
  <c r="E3804" i="2"/>
  <c r="F3804" i="2"/>
  <c r="H3804" i="2"/>
  <c r="I3804" i="2"/>
  <c r="K3804" i="2"/>
  <c r="M3804" i="2"/>
  <c r="N3804" i="2" s="1"/>
  <c r="E3803" i="2"/>
  <c r="F3803" i="2"/>
  <c r="H3803" i="2"/>
  <c r="I3803" i="2"/>
  <c r="K3803" i="2"/>
  <c r="M3803" i="2"/>
  <c r="N3803" i="2" s="1"/>
  <c r="E3802" i="2"/>
  <c r="F3802" i="2"/>
  <c r="H3802" i="2"/>
  <c r="I3802" i="2"/>
  <c r="K3802" i="2"/>
  <c r="M3802" i="2"/>
  <c r="N3802" i="2" s="1"/>
  <c r="E3801" i="2"/>
  <c r="F3801" i="2"/>
  <c r="H3801" i="2"/>
  <c r="I3801" i="2"/>
  <c r="K3801" i="2"/>
  <c r="M3801" i="2"/>
  <c r="N3801" i="2" s="1"/>
  <c r="E3800" i="2"/>
  <c r="F3800" i="2"/>
  <c r="H3800" i="2"/>
  <c r="I3800" i="2"/>
  <c r="K3800" i="2"/>
  <c r="M3800" i="2"/>
  <c r="N3800" i="2" s="1"/>
  <c r="E3799" i="2"/>
  <c r="F3799" i="2"/>
  <c r="H3799" i="2"/>
  <c r="I3799" i="2"/>
  <c r="K3799" i="2"/>
  <c r="M3799" i="2"/>
  <c r="N3799" i="2" s="1"/>
  <c r="E3798" i="2"/>
  <c r="F3798" i="2"/>
  <c r="H3798" i="2"/>
  <c r="I3798" i="2"/>
  <c r="K3798" i="2"/>
  <c r="M3798" i="2"/>
  <c r="N3798" i="2" s="1"/>
  <c r="E3797" i="2"/>
  <c r="F3797" i="2"/>
  <c r="H3797" i="2"/>
  <c r="I3797" i="2"/>
  <c r="K3797" i="2"/>
  <c r="M3797" i="2"/>
  <c r="N3797" i="2" s="1"/>
  <c r="E3796" i="2"/>
  <c r="F3796" i="2"/>
  <c r="H3796" i="2"/>
  <c r="I3796" i="2"/>
  <c r="K3796" i="2"/>
  <c r="M3796" i="2"/>
  <c r="N3796" i="2" s="1"/>
  <c r="E3795" i="2"/>
  <c r="F3795" i="2"/>
  <c r="H3795" i="2"/>
  <c r="I3795" i="2"/>
  <c r="K3795" i="2"/>
  <c r="M3795" i="2"/>
  <c r="N3795" i="2" s="1"/>
  <c r="E3794" i="2"/>
  <c r="F3794" i="2"/>
  <c r="H3794" i="2"/>
  <c r="I3794" i="2"/>
  <c r="K3794" i="2"/>
  <c r="M3794" i="2"/>
  <c r="N3794" i="2" s="1"/>
  <c r="H3793" i="2"/>
  <c r="I3793" i="2"/>
  <c r="K3793" i="2"/>
  <c r="M3793" i="2"/>
  <c r="N3793" i="2" s="1"/>
  <c r="H3792" i="2"/>
  <c r="I3792" i="2"/>
  <c r="K3792" i="2"/>
  <c r="M3792" i="2"/>
  <c r="N3792" i="2" s="1"/>
  <c r="H3791" i="2"/>
  <c r="I3791" i="2"/>
  <c r="K3791" i="2"/>
  <c r="M3791" i="2"/>
  <c r="N3791" i="2" s="1"/>
  <c r="H3790" i="2"/>
  <c r="I3790" i="2"/>
  <c r="K3790" i="2"/>
  <c r="M3790" i="2"/>
  <c r="N3790" i="2" s="1"/>
  <c r="H3789" i="2"/>
  <c r="I3789" i="2"/>
  <c r="K3789" i="2"/>
  <c r="M3789" i="2"/>
  <c r="N3789" i="2" s="1"/>
  <c r="E3788" i="2"/>
  <c r="F3788" i="2"/>
  <c r="H3788" i="2"/>
  <c r="I3788" i="2"/>
  <c r="K3788" i="2"/>
  <c r="M3788" i="2"/>
  <c r="N3788" i="2" s="1"/>
  <c r="E3787" i="2"/>
  <c r="F3787" i="2"/>
  <c r="H3787" i="2"/>
  <c r="I3787" i="2"/>
  <c r="K3787" i="2"/>
  <c r="M3787" i="2"/>
  <c r="N3787" i="2" s="1"/>
  <c r="E3786" i="2"/>
  <c r="F3786" i="2"/>
  <c r="H3786" i="2"/>
  <c r="I3786" i="2"/>
  <c r="K3786" i="2"/>
  <c r="M3786" i="2"/>
  <c r="N3786" i="2" s="1"/>
  <c r="E3785" i="2"/>
  <c r="F3785" i="2"/>
  <c r="H3785" i="2"/>
  <c r="I3785" i="2"/>
  <c r="K3785" i="2"/>
  <c r="M3785" i="2"/>
  <c r="N3785" i="2" s="1"/>
  <c r="E3784" i="2"/>
  <c r="F3784" i="2"/>
  <c r="H3784" i="2"/>
  <c r="I3784" i="2"/>
  <c r="K3784" i="2"/>
  <c r="M3784" i="2"/>
  <c r="N3784" i="2" s="1"/>
  <c r="E3783" i="2"/>
  <c r="F3783" i="2"/>
  <c r="H3783" i="2"/>
  <c r="I3783" i="2"/>
  <c r="K3783" i="2"/>
  <c r="M3783" i="2"/>
  <c r="N3783" i="2" s="1"/>
  <c r="E3782" i="2"/>
  <c r="F3782" i="2"/>
  <c r="H3782" i="2"/>
  <c r="I3782" i="2"/>
  <c r="K3782" i="2"/>
  <c r="M3782" i="2"/>
  <c r="N3782" i="2" s="1"/>
  <c r="E3781" i="2"/>
  <c r="F3781" i="2"/>
  <c r="H3781" i="2"/>
  <c r="I3781" i="2"/>
  <c r="K3781" i="2"/>
  <c r="M3781" i="2"/>
  <c r="N3781" i="2" s="1"/>
  <c r="E3780" i="2"/>
  <c r="F3780" i="2"/>
  <c r="H3780" i="2"/>
  <c r="I3780" i="2"/>
  <c r="K3780" i="2"/>
  <c r="M3780" i="2"/>
  <c r="N3780" i="2" s="1"/>
  <c r="E3779" i="2"/>
  <c r="F3779" i="2"/>
  <c r="H3779" i="2"/>
  <c r="I3779" i="2"/>
  <c r="K3779" i="2"/>
  <c r="M3779" i="2"/>
  <c r="N3779" i="2" s="1"/>
  <c r="E3778" i="2"/>
  <c r="F3778" i="2"/>
  <c r="H3778" i="2"/>
  <c r="I3778" i="2"/>
  <c r="K3778" i="2"/>
  <c r="M3778" i="2"/>
  <c r="N3778" i="2" s="1"/>
  <c r="E3777" i="2"/>
  <c r="F3777" i="2"/>
  <c r="H3777" i="2"/>
  <c r="I3777" i="2"/>
  <c r="K3777" i="2"/>
  <c r="M3777" i="2"/>
  <c r="N3777" i="2" s="1"/>
  <c r="E3776" i="2"/>
  <c r="F3776" i="2"/>
  <c r="H3776" i="2"/>
  <c r="I3776" i="2"/>
  <c r="K3776" i="2"/>
  <c r="M3776" i="2"/>
  <c r="N3776" i="2" s="1"/>
  <c r="E3775" i="2"/>
  <c r="F3775" i="2"/>
  <c r="H3775" i="2"/>
  <c r="I3775" i="2"/>
  <c r="K3775" i="2"/>
  <c r="M3775" i="2"/>
  <c r="N3775" i="2" s="1"/>
  <c r="E3774" i="2"/>
  <c r="F3774" i="2"/>
  <c r="H3774" i="2"/>
  <c r="I3774" i="2"/>
  <c r="K3774" i="2"/>
  <c r="M3774" i="2"/>
  <c r="N3774" i="2" s="1"/>
  <c r="E3773" i="2"/>
  <c r="F3773" i="2"/>
  <c r="H3773" i="2"/>
  <c r="I3773" i="2"/>
  <c r="K3773" i="2"/>
  <c r="M3773" i="2"/>
  <c r="N3773" i="2" s="1"/>
  <c r="E3772" i="2"/>
  <c r="F3772" i="2"/>
  <c r="H3772" i="2"/>
  <c r="I3772" i="2"/>
  <c r="K3772" i="2"/>
  <c r="M3772" i="2"/>
  <c r="N3772" i="2" s="1"/>
  <c r="E3771" i="2"/>
  <c r="F3771" i="2"/>
  <c r="H3771" i="2"/>
  <c r="I3771" i="2"/>
  <c r="K3771" i="2"/>
  <c r="M3771" i="2"/>
  <c r="N3771" i="2" s="1"/>
  <c r="E3770" i="2"/>
  <c r="F3770" i="2"/>
  <c r="H3770" i="2"/>
  <c r="I3770" i="2"/>
  <c r="K3770" i="2"/>
  <c r="M3770" i="2"/>
  <c r="N3770" i="2" s="1"/>
  <c r="E3769" i="2"/>
  <c r="F3769" i="2"/>
  <c r="H3769" i="2"/>
  <c r="I3769" i="2"/>
  <c r="K3769" i="2"/>
  <c r="M3769" i="2"/>
  <c r="N3769" i="2" s="1"/>
  <c r="E3768" i="2"/>
  <c r="F3768" i="2"/>
  <c r="H3768" i="2"/>
  <c r="I3768" i="2"/>
  <c r="K3768" i="2"/>
  <c r="M3768" i="2"/>
  <c r="N3768" i="2" s="1"/>
  <c r="E3767" i="2"/>
  <c r="F3767" i="2"/>
  <c r="H3767" i="2"/>
  <c r="I3767" i="2"/>
  <c r="K3767" i="2"/>
  <c r="M3767" i="2"/>
  <c r="N3767" i="2" s="1"/>
  <c r="E3766" i="2"/>
  <c r="F3766" i="2"/>
  <c r="H3766" i="2"/>
  <c r="I3766" i="2"/>
  <c r="K3766" i="2"/>
  <c r="M3766" i="2"/>
  <c r="N3766" i="2" s="1"/>
  <c r="E3765" i="2"/>
  <c r="F3765" i="2"/>
  <c r="H3765" i="2"/>
  <c r="I3765" i="2"/>
  <c r="K3765" i="2"/>
  <c r="M3765" i="2"/>
  <c r="N3765" i="2" s="1"/>
  <c r="E3764" i="2"/>
  <c r="F3764" i="2"/>
  <c r="H3764" i="2"/>
  <c r="I3764" i="2"/>
  <c r="K3764" i="2"/>
  <c r="M3764" i="2"/>
  <c r="N3764" i="2" s="1"/>
  <c r="E3763" i="2"/>
  <c r="F3763" i="2"/>
  <c r="H3763" i="2"/>
  <c r="I3763" i="2"/>
  <c r="K3763" i="2"/>
  <c r="M3763" i="2"/>
  <c r="N3763" i="2" s="1"/>
  <c r="E3762" i="2"/>
  <c r="F3762" i="2"/>
  <c r="H3762" i="2"/>
  <c r="I3762" i="2"/>
  <c r="K3762" i="2"/>
  <c r="M3762" i="2"/>
  <c r="N3762" i="2" s="1"/>
  <c r="E3761" i="2"/>
  <c r="F3761" i="2"/>
  <c r="H3761" i="2"/>
  <c r="I3761" i="2"/>
  <c r="K3761" i="2"/>
  <c r="M3761" i="2"/>
  <c r="N3761" i="2" s="1"/>
  <c r="E3760" i="2"/>
  <c r="F3760" i="2"/>
  <c r="H3760" i="2"/>
  <c r="I3760" i="2"/>
  <c r="K3760" i="2"/>
  <c r="M3760" i="2"/>
  <c r="N3760" i="2" s="1"/>
  <c r="E3759" i="2"/>
  <c r="F3759" i="2"/>
  <c r="H3759" i="2"/>
  <c r="I3759" i="2"/>
  <c r="K3759" i="2"/>
  <c r="M3759" i="2"/>
  <c r="N3759" i="2" s="1"/>
  <c r="E3758" i="2"/>
  <c r="F3758" i="2"/>
  <c r="H3758" i="2"/>
  <c r="I3758" i="2"/>
  <c r="K3758" i="2"/>
  <c r="M3758" i="2"/>
  <c r="N3758" i="2" s="1"/>
  <c r="E3757" i="2"/>
  <c r="F3757" i="2"/>
  <c r="H3757" i="2"/>
  <c r="I3757" i="2"/>
  <c r="K3757" i="2"/>
  <c r="M3757" i="2"/>
  <c r="N3757" i="2" s="1"/>
  <c r="E3756" i="2"/>
  <c r="F3756" i="2"/>
  <c r="H3756" i="2"/>
  <c r="I3756" i="2"/>
  <c r="K3756" i="2"/>
  <c r="M3756" i="2"/>
  <c r="N3756" i="2" s="1"/>
  <c r="E3755" i="2"/>
  <c r="F3755" i="2"/>
  <c r="H3755" i="2"/>
  <c r="I3755" i="2"/>
  <c r="K3755" i="2"/>
  <c r="M3755" i="2"/>
  <c r="N3755" i="2" s="1"/>
  <c r="E3754" i="2"/>
  <c r="F3754" i="2"/>
  <c r="H3754" i="2"/>
  <c r="I3754" i="2"/>
  <c r="K3754" i="2"/>
  <c r="M3754" i="2"/>
  <c r="N3754" i="2" s="1"/>
  <c r="E3753" i="2"/>
  <c r="F3753" i="2"/>
  <c r="H3753" i="2"/>
  <c r="I3753" i="2"/>
  <c r="K3753" i="2"/>
  <c r="M3753" i="2"/>
  <c r="N3753" i="2" s="1"/>
  <c r="E3752" i="2"/>
  <c r="F3752" i="2"/>
  <c r="H3752" i="2"/>
  <c r="I3752" i="2"/>
  <c r="K3752" i="2"/>
  <c r="M3752" i="2"/>
  <c r="N3752" i="2" s="1"/>
  <c r="E3751" i="2"/>
  <c r="F3751" i="2"/>
  <c r="H3751" i="2"/>
  <c r="I3751" i="2"/>
  <c r="K3751" i="2"/>
  <c r="M3751" i="2"/>
  <c r="N3751" i="2" s="1"/>
  <c r="E3750" i="2"/>
  <c r="F3750" i="2"/>
  <c r="H3750" i="2"/>
  <c r="I3750" i="2"/>
  <c r="K3750" i="2"/>
  <c r="M3750" i="2"/>
  <c r="N3750" i="2" s="1"/>
  <c r="E3749" i="2"/>
  <c r="F3749" i="2"/>
  <c r="H3749" i="2"/>
  <c r="I3749" i="2"/>
  <c r="K3749" i="2"/>
  <c r="M3749" i="2"/>
  <c r="N3749" i="2" s="1"/>
  <c r="E3748" i="2"/>
  <c r="F3748" i="2"/>
  <c r="H3748" i="2"/>
  <c r="I3748" i="2"/>
  <c r="K3748" i="2"/>
  <c r="M3748" i="2"/>
  <c r="N3748" i="2" s="1"/>
  <c r="E3747" i="2"/>
  <c r="F3747" i="2"/>
  <c r="H3747" i="2"/>
  <c r="I3747" i="2"/>
  <c r="K3747" i="2"/>
  <c r="M3747" i="2"/>
  <c r="N3747" i="2" s="1"/>
  <c r="E3746" i="2"/>
  <c r="F3746" i="2"/>
  <c r="H3746" i="2"/>
  <c r="I3746" i="2"/>
  <c r="K3746" i="2"/>
  <c r="M3746" i="2"/>
  <c r="N3746" i="2" s="1"/>
  <c r="E3745" i="2"/>
  <c r="F3745" i="2"/>
  <c r="H3745" i="2"/>
  <c r="I3745" i="2"/>
  <c r="K3745" i="2"/>
  <c r="M3745" i="2"/>
  <c r="N3745" i="2" s="1"/>
  <c r="E3744" i="2"/>
  <c r="F3744" i="2"/>
  <c r="H3744" i="2"/>
  <c r="I3744" i="2"/>
  <c r="K3744" i="2"/>
  <c r="M3744" i="2"/>
  <c r="N3744" i="2" s="1"/>
  <c r="E3743" i="2"/>
  <c r="F3743" i="2"/>
  <c r="H3743" i="2"/>
  <c r="I3743" i="2"/>
  <c r="K3743" i="2"/>
  <c r="M3743" i="2"/>
  <c r="N3743" i="2" s="1"/>
  <c r="E3742" i="2"/>
  <c r="F3742" i="2"/>
  <c r="H3742" i="2"/>
  <c r="I3742" i="2"/>
  <c r="K3742" i="2"/>
  <c r="M3742" i="2"/>
  <c r="N3742" i="2" s="1"/>
  <c r="E3741" i="2"/>
  <c r="F3741" i="2"/>
  <c r="H3741" i="2"/>
  <c r="I3741" i="2"/>
  <c r="K3741" i="2"/>
  <c r="M3741" i="2"/>
  <c r="N3741" i="2" s="1"/>
  <c r="E3740" i="2"/>
  <c r="F3740" i="2"/>
  <c r="H3740" i="2"/>
  <c r="I3740" i="2"/>
  <c r="K3740" i="2"/>
  <c r="M3740" i="2"/>
  <c r="N3740" i="2" s="1"/>
  <c r="E3739" i="2"/>
  <c r="F3739" i="2"/>
  <c r="H3739" i="2"/>
  <c r="I3739" i="2"/>
  <c r="K3739" i="2"/>
  <c r="M3739" i="2"/>
  <c r="N3739" i="2" s="1"/>
  <c r="E3738" i="2"/>
  <c r="F3738" i="2"/>
  <c r="H3738" i="2"/>
  <c r="I3738" i="2"/>
  <c r="K3738" i="2"/>
  <c r="M3738" i="2"/>
  <c r="N3738" i="2" s="1"/>
  <c r="E3737" i="2"/>
  <c r="F3737" i="2"/>
  <c r="H3737" i="2"/>
  <c r="I3737" i="2"/>
  <c r="K3737" i="2"/>
  <c r="M3737" i="2"/>
  <c r="N3737" i="2" s="1"/>
  <c r="E3736" i="2"/>
  <c r="F3736" i="2"/>
  <c r="H3736" i="2"/>
  <c r="I3736" i="2"/>
  <c r="K3736" i="2"/>
  <c r="M3736" i="2"/>
  <c r="N3736" i="2" s="1"/>
  <c r="E3735" i="2"/>
  <c r="F3735" i="2"/>
  <c r="H3735" i="2"/>
  <c r="I3735" i="2"/>
  <c r="K3735" i="2"/>
  <c r="M3735" i="2"/>
  <c r="N3735" i="2" s="1"/>
  <c r="E3734" i="2"/>
  <c r="F3734" i="2"/>
  <c r="H3734" i="2"/>
  <c r="I3734" i="2"/>
  <c r="K3734" i="2"/>
  <c r="M3734" i="2"/>
  <c r="N3734" i="2" s="1"/>
  <c r="E3733" i="2"/>
  <c r="F3733" i="2"/>
  <c r="H3733" i="2"/>
  <c r="I3733" i="2"/>
  <c r="K3733" i="2"/>
  <c r="M3733" i="2"/>
  <c r="N3733" i="2" s="1"/>
  <c r="E3732" i="2"/>
  <c r="F3732" i="2"/>
  <c r="H3732" i="2"/>
  <c r="I3732" i="2"/>
  <c r="K3732" i="2"/>
  <c r="M3732" i="2"/>
  <c r="N3732" i="2" s="1"/>
  <c r="E3731" i="2"/>
  <c r="F3731" i="2"/>
  <c r="H3731" i="2"/>
  <c r="I3731" i="2"/>
  <c r="K3731" i="2"/>
  <c r="M3731" i="2"/>
  <c r="N3731" i="2" s="1"/>
  <c r="E3730" i="2"/>
  <c r="F3730" i="2"/>
  <c r="H3730" i="2"/>
  <c r="I3730" i="2"/>
  <c r="K3730" i="2"/>
  <c r="M3730" i="2"/>
  <c r="N3730" i="2" s="1"/>
  <c r="E3701" i="2" l="1"/>
  <c r="F3701" i="2"/>
  <c r="E3702" i="2"/>
  <c r="F3702" i="2"/>
  <c r="E3703" i="2"/>
  <c r="F3703" i="2"/>
  <c r="E3704" i="2"/>
  <c r="F3704" i="2"/>
  <c r="E3693" i="2"/>
  <c r="F3693" i="2"/>
  <c r="E3687" i="2"/>
  <c r="F3687" i="2"/>
  <c r="E3675" i="2"/>
  <c r="F3675" i="2"/>
  <c r="E3676" i="2"/>
  <c r="F3676" i="2"/>
  <c r="E3677" i="2"/>
  <c r="F3677" i="2"/>
  <c r="E3678" i="2"/>
  <c r="F3678" i="2"/>
  <c r="E3679" i="2"/>
  <c r="F3679" i="2"/>
  <c r="E3680" i="2"/>
  <c r="F3680" i="2"/>
  <c r="E3681" i="2"/>
  <c r="F3681" i="2"/>
  <c r="E3682" i="2"/>
  <c r="F3682" i="2"/>
  <c r="E3683" i="2"/>
  <c r="F3683" i="2"/>
  <c r="E3684" i="2"/>
  <c r="F3684" i="2"/>
  <c r="E3685" i="2"/>
  <c r="F3685" i="2"/>
  <c r="E3686" i="2"/>
  <c r="F3686" i="2"/>
  <c r="E3729" i="2"/>
  <c r="F3729" i="2"/>
  <c r="H3729" i="2"/>
  <c r="I3729" i="2"/>
  <c r="K3729" i="2"/>
  <c r="M3729" i="2"/>
  <c r="N3729" i="2" s="1"/>
  <c r="E3728" i="2"/>
  <c r="F3728" i="2"/>
  <c r="H3728" i="2"/>
  <c r="I3728" i="2"/>
  <c r="K3728" i="2"/>
  <c r="M3728" i="2"/>
  <c r="N3728" i="2" s="1"/>
  <c r="E3727" i="2"/>
  <c r="F3727" i="2"/>
  <c r="H3727" i="2"/>
  <c r="I3727" i="2"/>
  <c r="K3727" i="2"/>
  <c r="M3727" i="2"/>
  <c r="N3727" i="2" s="1"/>
  <c r="E3726" i="2"/>
  <c r="F3726" i="2"/>
  <c r="H3726" i="2"/>
  <c r="I3726" i="2"/>
  <c r="K3726" i="2"/>
  <c r="M3726" i="2"/>
  <c r="N3726" i="2" s="1"/>
  <c r="E3725" i="2"/>
  <c r="F3725" i="2"/>
  <c r="H3725" i="2"/>
  <c r="I3725" i="2"/>
  <c r="K3725" i="2"/>
  <c r="M3725" i="2"/>
  <c r="N3725" i="2" s="1"/>
  <c r="E3724" i="2"/>
  <c r="F3724" i="2"/>
  <c r="H3724" i="2"/>
  <c r="I3724" i="2"/>
  <c r="K3724" i="2"/>
  <c r="M3724" i="2"/>
  <c r="N3724" i="2" s="1"/>
  <c r="E3723" i="2"/>
  <c r="F3723" i="2"/>
  <c r="H3723" i="2"/>
  <c r="I3723" i="2"/>
  <c r="K3723" i="2"/>
  <c r="M3723" i="2"/>
  <c r="N3723" i="2" s="1"/>
  <c r="E3722" i="2"/>
  <c r="F3722" i="2"/>
  <c r="H3722" i="2"/>
  <c r="I3722" i="2"/>
  <c r="K3722" i="2"/>
  <c r="M3722" i="2"/>
  <c r="N3722" i="2" s="1"/>
  <c r="E3721" i="2"/>
  <c r="F3721" i="2"/>
  <c r="H3721" i="2"/>
  <c r="I3721" i="2"/>
  <c r="K3721" i="2"/>
  <c r="M3721" i="2"/>
  <c r="N3721" i="2" s="1"/>
  <c r="E3720" i="2"/>
  <c r="F3720" i="2"/>
  <c r="H3720" i="2"/>
  <c r="I3720" i="2"/>
  <c r="K3720" i="2"/>
  <c r="M3720" i="2"/>
  <c r="N3720" i="2" s="1"/>
  <c r="E3719" i="2"/>
  <c r="F3719" i="2"/>
  <c r="H3719" i="2"/>
  <c r="I3719" i="2"/>
  <c r="K3719" i="2"/>
  <c r="M3719" i="2"/>
  <c r="N3719" i="2" s="1"/>
  <c r="E3718" i="2"/>
  <c r="F3718" i="2"/>
  <c r="H3718" i="2"/>
  <c r="I3718" i="2"/>
  <c r="K3718" i="2"/>
  <c r="M3718" i="2"/>
  <c r="N3718" i="2" s="1"/>
  <c r="E3717" i="2"/>
  <c r="F3717" i="2"/>
  <c r="H3717" i="2"/>
  <c r="I3717" i="2"/>
  <c r="K3717" i="2"/>
  <c r="M3717" i="2"/>
  <c r="N3717" i="2" s="1"/>
  <c r="E3716" i="2"/>
  <c r="F3716" i="2"/>
  <c r="H3716" i="2"/>
  <c r="I3716" i="2"/>
  <c r="K3716" i="2"/>
  <c r="M3716" i="2"/>
  <c r="N3716" i="2" s="1"/>
  <c r="E3715" i="2"/>
  <c r="F3715" i="2"/>
  <c r="H3715" i="2"/>
  <c r="I3715" i="2"/>
  <c r="K3715" i="2"/>
  <c r="M3715" i="2"/>
  <c r="N3715" i="2" s="1"/>
  <c r="E3714" i="2"/>
  <c r="F3714" i="2"/>
  <c r="H3714" i="2"/>
  <c r="I3714" i="2"/>
  <c r="K3714" i="2"/>
  <c r="M3714" i="2"/>
  <c r="N3714" i="2" s="1"/>
  <c r="E3713" i="2"/>
  <c r="F3713" i="2"/>
  <c r="H3713" i="2"/>
  <c r="I3713" i="2"/>
  <c r="K3713" i="2"/>
  <c r="M3713" i="2"/>
  <c r="N3713" i="2" s="1"/>
  <c r="E3712" i="2"/>
  <c r="F3712" i="2"/>
  <c r="H3712" i="2"/>
  <c r="I3712" i="2"/>
  <c r="K3712" i="2"/>
  <c r="M3712" i="2"/>
  <c r="N3712" i="2" s="1"/>
  <c r="E3711" i="2"/>
  <c r="F3711" i="2"/>
  <c r="H3711" i="2"/>
  <c r="I3711" i="2"/>
  <c r="K3711" i="2"/>
  <c r="M3711" i="2"/>
  <c r="N3711" i="2" s="1"/>
  <c r="E3710" i="2"/>
  <c r="F3710" i="2"/>
  <c r="H3710" i="2"/>
  <c r="I3710" i="2"/>
  <c r="K3710" i="2"/>
  <c r="M3710" i="2"/>
  <c r="N3710" i="2" s="1"/>
  <c r="E3709" i="2"/>
  <c r="F3709" i="2"/>
  <c r="H3709" i="2"/>
  <c r="I3709" i="2"/>
  <c r="K3709" i="2"/>
  <c r="M3709" i="2"/>
  <c r="N3709" i="2" s="1"/>
  <c r="E3708" i="2"/>
  <c r="F3708" i="2"/>
  <c r="H3708" i="2"/>
  <c r="I3708" i="2"/>
  <c r="K3708" i="2"/>
  <c r="M3708" i="2"/>
  <c r="N3708" i="2" s="1"/>
  <c r="E3707" i="2"/>
  <c r="F3707" i="2"/>
  <c r="H3707" i="2"/>
  <c r="I3707" i="2"/>
  <c r="K3707" i="2"/>
  <c r="M3707" i="2"/>
  <c r="N3707" i="2" s="1"/>
  <c r="E3706" i="2"/>
  <c r="F3706" i="2"/>
  <c r="H3706" i="2"/>
  <c r="I3706" i="2"/>
  <c r="K3706" i="2"/>
  <c r="M3706" i="2"/>
  <c r="N3706" i="2" s="1"/>
  <c r="E3705" i="2"/>
  <c r="F3705" i="2"/>
  <c r="H3705" i="2"/>
  <c r="I3705" i="2"/>
  <c r="K3705" i="2"/>
  <c r="M3705" i="2"/>
  <c r="N3705" i="2" s="1"/>
  <c r="H3704" i="2"/>
  <c r="I3704" i="2"/>
  <c r="K3704" i="2"/>
  <c r="M3704" i="2"/>
  <c r="N3704" i="2" s="1"/>
  <c r="H3703" i="2"/>
  <c r="I3703" i="2"/>
  <c r="K3703" i="2"/>
  <c r="M3703" i="2"/>
  <c r="N3703" i="2" s="1"/>
  <c r="H3702" i="2"/>
  <c r="I3702" i="2"/>
  <c r="K3702" i="2"/>
  <c r="M3702" i="2"/>
  <c r="N3702" i="2" s="1"/>
  <c r="H3701" i="2"/>
  <c r="I3701" i="2"/>
  <c r="K3701" i="2"/>
  <c r="M3701" i="2"/>
  <c r="N3701" i="2" s="1"/>
  <c r="E3700" i="2"/>
  <c r="F3700" i="2"/>
  <c r="H3700" i="2"/>
  <c r="I3700" i="2"/>
  <c r="K3700" i="2"/>
  <c r="M3700" i="2"/>
  <c r="N3700" i="2" s="1"/>
  <c r="E3699" i="2"/>
  <c r="F3699" i="2"/>
  <c r="H3699" i="2"/>
  <c r="I3699" i="2"/>
  <c r="K3699" i="2"/>
  <c r="M3699" i="2"/>
  <c r="N3699" i="2" s="1"/>
  <c r="E3698" i="2"/>
  <c r="F3698" i="2"/>
  <c r="H3698" i="2"/>
  <c r="I3698" i="2"/>
  <c r="K3698" i="2"/>
  <c r="M3698" i="2"/>
  <c r="N3698" i="2" s="1"/>
  <c r="E3697" i="2"/>
  <c r="F3697" i="2"/>
  <c r="H3697" i="2"/>
  <c r="I3697" i="2"/>
  <c r="K3697" i="2"/>
  <c r="M3697" i="2"/>
  <c r="N3697" i="2" s="1"/>
  <c r="E3696" i="2"/>
  <c r="F3696" i="2"/>
  <c r="H3696" i="2"/>
  <c r="I3696" i="2"/>
  <c r="K3696" i="2"/>
  <c r="M3696" i="2"/>
  <c r="N3696" i="2" s="1"/>
  <c r="E3695" i="2"/>
  <c r="F3695" i="2"/>
  <c r="H3695" i="2"/>
  <c r="I3695" i="2"/>
  <c r="K3695" i="2"/>
  <c r="M3695" i="2"/>
  <c r="N3695" i="2" s="1"/>
  <c r="E3694" i="2"/>
  <c r="F3694" i="2"/>
  <c r="H3694" i="2"/>
  <c r="I3694" i="2"/>
  <c r="K3694" i="2"/>
  <c r="M3694" i="2"/>
  <c r="N3694" i="2" s="1"/>
  <c r="H3693" i="2"/>
  <c r="I3693" i="2"/>
  <c r="K3693" i="2"/>
  <c r="M3693" i="2"/>
  <c r="N3693" i="2" s="1"/>
  <c r="E3692" i="2"/>
  <c r="F3692" i="2"/>
  <c r="H3692" i="2"/>
  <c r="I3692" i="2"/>
  <c r="K3692" i="2"/>
  <c r="M3692" i="2"/>
  <c r="N3692" i="2" s="1"/>
  <c r="E3688" i="2"/>
  <c r="F3688" i="2"/>
  <c r="H3688" i="2"/>
  <c r="I3688" i="2"/>
  <c r="K3688" i="2"/>
  <c r="M3688" i="2"/>
  <c r="N3688" i="2" s="1"/>
  <c r="H3687" i="2"/>
  <c r="I3687" i="2"/>
  <c r="K3687" i="2"/>
  <c r="M3687" i="2"/>
  <c r="N3687" i="2" s="1"/>
  <c r="E3674" i="2"/>
  <c r="F3674" i="2"/>
  <c r="E3658" i="2"/>
  <c r="F3658" i="2"/>
  <c r="E3659" i="2"/>
  <c r="F3659" i="2"/>
  <c r="E3660" i="2"/>
  <c r="F3660" i="2"/>
  <c r="E3661" i="2"/>
  <c r="F3661" i="2"/>
  <c r="E3662" i="2"/>
  <c r="F3662" i="2"/>
  <c r="E3663" i="2"/>
  <c r="F3663" i="2"/>
  <c r="E3664" i="2"/>
  <c r="F3664" i="2"/>
  <c r="E3665" i="2"/>
  <c r="F3665" i="2"/>
  <c r="E3666" i="2"/>
  <c r="F3666" i="2"/>
  <c r="E3667" i="2"/>
  <c r="F3667" i="2"/>
  <c r="E3668" i="2"/>
  <c r="F3668" i="2"/>
  <c r="E3669" i="2"/>
  <c r="F3669" i="2"/>
  <c r="E3670" i="2"/>
  <c r="F3670" i="2"/>
  <c r="E3671" i="2"/>
  <c r="F3671" i="2"/>
  <c r="E3672" i="2"/>
  <c r="F3672" i="2"/>
  <c r="E3673" i="2"/>
  <c r="F3673" i="2"/>
  <c r="E3657" i="2"/>
  <c r="F3657" i="2"/>
  <c r="E3644" i="2"/>
  <c r="F3644" i="2"/>
  <c r="E3645" i="2"/>
  <c r="F3645" i="2"/>
  <c r="E3646" i="2"/>
  <c r="F3646" i="2"/>
  <c r="E3647" i="2"/>
  <c r="F3647" i="2"/>
  <c r="E3648" i="2"/>
  <c r="F3648" i="2"/>
  <c r="E3649" i="2"/>
  <c r="F3649" i="2"/>
  <c r="E3650" i="2"/>
  <c r="F3650" i="2"/>
  <c r="E3651" i="2"/>
  <c r="F3651" i="2"/>
  <c r="E3652" i="2"/>
  <c r="F3652" i="2"/>
  <c r="E3653" i="2"/>
  <c r="F3653" i="2"/>
  <c r="E3654" i="2"/>
  <c r="F3654" i="2"/>
  <c r="E3655" i="2"/>
  <c r="F3655" i="2"/>
  <c r="E3656" i="2"/>
  <c r="F3656" i="2"/>
  <c r="H3686" i="2"/>
  <c r="I3686" i="2"/>
  <c r="K3686" i="2"/>
  <c r="M3686" i="2"/>
  <c r="N3686" i="2" s="1"/>
  <c r="H3685" i="2"/>
  <c r="I3685" i="2"/>
  <c r="K3685" i="2"/>
  <c r="M3685" i="2"/>
  <c r="N3685" i="2" s="1"/>
  <c r="H3684" i="2"/>
  <c r="I3684" i="2"/>
  <c r="K3684" i="2"/>
  <c r="M3684" i="2"/>
  <c r="N3684" i="2" s="1"/>
  <c r="H3683" i="2"/>
  <c r="I3683" i="2"/>
  <c r="K3683" i="2"/>
  <c r="M3683" i="2"/>
  <c r="N3683" i="2" s="1"/>
  <c r="H3682" i="2"/>
  <c r="I3682" i="2"/>
  <c r="K3682" i="2"/>
  <c r="M3682" i="2"/>
  <c r="N3682" i="2" s="1"/>
  <c r="H3681" i="2"/>
  <c r="I3681" i="2"/>
  <c r="K3681" i="2"/>
  <c r="M3681" i="2"/>
  <c r="N3681" i="2" s="1"/>
  <c r="H3680" i="2"/>
  <c r="I3680" i="2"/>
  <c r="K3680" i="2"/>
  <c r="M3680" i="2"/>
  <c r="N3680" i="2" s="1"/>
  <c r="H3679" i="2"/>
  <c r="I3679" i="2"/>
  <c r="K3679" i="2"/>
  <c r="M3679" i="2"/>
  <c r="N3679" i="2" s="1"/>
  <c r="H3678" i="2"/>
  <c r="I3678" i="2"/>
  <c r="K3678" i="2"/>
  <c r="M3678" i="2"/>
  <c r="N3678" i="2" s="1"/>
  <c r="H3677" i="2"/>
  <c r="I3677" i="2"/>
  <c r="K3677" i="2"/>
  <c r="M3677" i="2"/>
  <c r="N3677" i="2" s="1"/>
  <c r="H3676" i="2"/>
  <c r="I3676" i="2"/>
  <c r="K3676" i="2"/>
  <c r="M3676" i="2"/>
  <c r="N3676" i="2" s="1"/>
  <c r="H3675" i="2"/>
  <c r="I3675" i="2"/>
  <c r="K3675" i="2"/>
  <c r="M3675" i="2"/>
  <c r="N3675" i="2" s="1"/>
  <c r="H3674" i="2"/>
  <c r="I3674" i="2"/>
  <c r="K3674" i="2"/>
  <c r="M3674" i="2"/>
  <c r="N3674" i="2" s="1"/>
  <c r="H3673" i="2"/>
  <c r="I3673" i="2"/>
  <c r="K3673" i="2"/>
  <c r="M3673" i="2"/>
  <c r="N3673" i="2" s="1"/>
  <c r="H3672" i="2"/>
  <c r="I3672" i="2"/>
  <c r="K3672" i="2"/>
  <c r="M3672" i="2"/>
  <c r="N3672" i="2" s="1"/>
  <c r="H3671" i="2"/>
  <c r="I3671" i="2"/>
  <c r="K3671" i="2"/>
  <c r="M3671" i="2"/>
  <c r="N3671" i="2" s="1"/>
  <c r="H3670" i="2"/>
  <c r="I3670" i="2"/>
  <c r="K3670" i="2"/>
  <c r="M3670" i="2"/>
  <c r="N3670" i="2" s="1"/>
  <c r="H3669" i="2"/>
  <c r="I3669" i="2"/>
  <c r="K3669" i="2"/>
  <c r="M3669" i="2"/>
  <c r="N3669" i="2" s="1"/>
  <c r="H3668" i="2"/>
  <c r="I3668" i="2"/>
  <c r="K3668" i="2"/>
  <c r="M3668" i="2"/>
  <c r="N3668" i="2" s="1"/>
  <c r="H3667" i="2"/>
  <c r="I3667" i="2"/>
  <c r="K3667" i="2"/>
  <c r="M3667" i="2"/>
  <c r="N3667" i="2" s="1"/>
  <c r="H3666" i="2"/>
  <c r="I3666" i="2"/>
  <c r="K3666" i="2"/>
  <c r="M3666" i="2"/>
  <c r="N3666" i="2" s="1"/>
  <c r="H3665" i="2"/>
  <c r="I3665" i="2"/>
  <c r="K3665" i="2"/>
  <c r="M3665" i="2"/>
  <c r="N3665" i="2" s="1"/>
  <c r="H3664" i="2"/>
  <c r="I3664" i="2"/>
  <c r="K3664" i="2"/>
  <c r="M3664" i="2"/>
  <c r="N3664" i="2" s="1"/>
  <c r="H3663" i="2"/>
  <c r="I3663" i="2"/>
  <c r="K3663" i="2"/>
  <c r="M3663" i="2"/>
  <c r="N3663" i="2" s="1"/>
  <c r="H3662" i="2"/>
  <c r="I3662" i="2"/>
  <c r="K3662" i="2"/>
  <c r="M3662" i="2"/>
  <c r="N3662" i="2" s="1"/>
  <c r="H3661" i="2"/>
  <c r="I3661" i="2"/>
  <c r="K3661" i="2"/>
  <c r="M3661" i="2"/>
  <c r="N3661" i="2" s="1"/>
  <c r="H3660" i="2"/>
  <c r="I3660" i="2"/>
  <c r="K3660" i="2"/>
  <c r="M3660" i="2"/>
  <c r="N3660" i="2" s="1"/>
  <c r="H3659" i="2"/>
  <c r="I3659" i="2"/>
  <c r="K3659" i="2"/>
  <c r="M3659" i="2"/>
  <c r="N3659" i="2" s="1"/>
  <c r="H3658" i="2"/>
  <c r="I3658" i="2"/>
  <c r="K3658" i="2"/>
  <c r="M3658" i="2"/>
  <c r="N3658" i="2" s="1"/>
  <c r="H3657" i="2"/>
  <c r="I3657" i="2"/>
  <c r="K3657" i="2"/>
  <c r="M3657" i="2"/>
  <c r="N3657" i="2" s="1"/>
  <c r="H3656" i="2"/>
  <c r="I3656" i="2"/>
  <c r="K3656" i="2"/>
  <c r="M3656" i="2"/>
  <c r="N3656" i="2" s="1"/>
  <c r="H3655" i="2"/>
  <c r="I3655" i="2"/>
  <c r="K3655" i="2"/>
  <c r="M3655" i="2"/>
  <c r="N3655" i="2" s="1"/>
  <c r="H3654" i="2"/>
  <c r="I3654" i="2"/>
  <c r="K3654" i="2"/>
  <c r="M3654" i="2"/>
  <c r="N3654" i="2" s="1"/>
  <c r="H3653" i="2"/>
  <c r="I3653" i="2"/>
  <c r="K3653" i="2"/>
  <c r="M3653" i="2"/>
  <c r="N3653" i="2" s="1"/>
  <c r="H3652" i="2"/>
  <c r="I3652" i="2"/>
  <c r="K3652" i="2"/>
  <c r="M3652" i="2"/>
  <c r="N3652" i="2" s="1"/>
  <c r="H3651" i="2"/>
  <c r="I3651" i="2"/>
  <c r="K3651" i="2"/>
  <c r="M3651" i="2"/>
  <c r="N3651" i="2" s="1"/>
  <c r="H3650" i="2"/>
  <c r="I3650" i="2"/>
  <c r="K3650" i="2"/>
  <c r="M3650" i="2"/>
  <c r="N3650" i="2" s="1"/>
  <c r="H3649" i="2"/>
  <c r="I3649" i="2"/>
  <c r="K3649" i="2"/>
  <c r="M3649" i="2"/>
  <c r="N3649" i="2" s="1"/>
  <c r="E3630" i="2"/>
  <c r="F3630" i="2"/>
  <c r="E3631" i="2"/>
  <c r="F3631" i="2"/>
  <c r="E3632" i="2"/>
  <c r="F3632" i="2"/>
  <c r="E3633" i="2"/>
  <c r="F3633" i="2"/>
  <c r="E3634" i="2"/>
  <c r="F3634" i="2"/>
  <c r="E3635" i="2"/>
  <c r="F3635" i="2"/>
  <c r="E3636" i="2"/>
  <c r="F3636" i="2"/>
  <c r="E3637" i="2"/>
  <c r="F3637" i="2"/>
  <c r="E3638" i="2"/>
  <c r="F3638" i="2"/>
  <c r="E3639" i="2"/>
  <c r="F3639" i="2"/>
  <c r="E3640" i="2"/>
  <c r="F3640" i="2"/>
  <c r="E3641" i="2"/>
  <c r="F3641" i="2"/>
  <c r="E3642" i="2"/>
  <c r="F3642" i="2"/>
  <c r="H3648" i="2" l="1"/>
  <c r="I3648" i="2"/>
  <c r="K3648" i="2"/>
  <c r="M3648" i="2"/>
  <c r="N3648" i="2" s="1"/>
  <c r="H3647" i="2"/>
  <c r="I3647" i="2"/>
  <c r="K3647" i="2"/>
  <c r="M3647" i="2"/>
  <c r="N3647" i="2" s="1"/>
  <c r="H3646" i="2"/>
  <c r="I3646" i="2"/>
  <c r="K3646" i="2"/>
  <c r="M3646" i="2"/>
  <c r="N3646" i="2" s="1"/>
  <c r="H3645" i="2"/>
  <c r="I3645" i="2"/>
  <c r="K3645" i="2"/>
  <c r="M3645" i="2"/>
  <c r="N3645" i="2" s="1"/>
  <c r="H3644" i="2"/>
  <c r="I3644" i="2"/>
  <c r="K3644" i="2"/>
  <c r="M3644" i="2"/>
  <c r="N3644" i="2" s="1"/>
  <c r="E3643" i="2"/>
  <c r="F3643" i="2"/>
  <c r="H3643" i="2"/>
  <c r="I3643" i="2"/>
  <c r="K3643" i="2"/>
  <c r="M3643" i="2"/>
  <c r="N3643" i="2" s="1"/>
  <c r="H3642" i="2"/>
  <c r="I3642" i="2"/>
  <c r="K3642" i="2"/>
  <c r="M3642" i="2"/>
  <c r="N3642" i="2" s="1"/>
  <c r="H3641" i="2"/>
  <c r="I3641" i="2"/>
  <c r="K3641" i="2"/>
  <c r="M3641" i="2"/>
  <c r="N3641" i="2" s="1"/>
  <c r="H3640" i="2"/>
  <c r="I3640" i="2"/>
  <c r="K3640" i="2"/>
  <c r="M3640" i="2"/>
  <c r="N3640" i="2" s="1"/>
  <c r="H3639" i="2"/>
  <c r="I3639" i="2"/>
  <c r="K3639" i="2"/>
  <c r="M3639" i="2"/>
  <c r="N3639" i="2" s="1"/>
  <c r="H3638" i="2"/>
  <c r="I3638" i="2"/>
  <c r="K3638" i="2"/>
  <c r="M3638" i="2"/>
  <c r="N3638" i="2" s="1"/>
  <c r="H3637" i="2"/>
  <c r="I3637" i="2"/>
  <c r="K3637" i="2"/>
  <c r="M3637" i="2"/>
  <c r="N3637" i="2" s="1"/>
  <c r="H3636" i="2"/>
  <c r="I3636" i="2"/>
  <c r="K3636" i="2"/>
  <c r="M3636" i="2"/>
  <c r="N3636" i="2" s="1"/>
  <c r="H3635" i="2"/>
  <c r="I3635" i="2"/>
  <c r="K3635" i="2"/>
  <c r="M3635" i="2"/>
  <c r="N3635" i="2" s="1"/>
  <c r="H3634" i="2"/>
  <c r="I3634" i="2"/>
  <c r="K3634" i="2"/>
  <c r="M3634" i="2"/>
  <c r="N3634" i="2" s="1"/>
  <c r="H3633" i="2"/>
  <c r="I3633" i="2"/>
  <c r="K3633" i="2"/>
  <c r="M3633" i="2"/>
  <c r="N3633" i="2" s="1"/>
  <c r="H3632" i="2"/>
  <c r="I3632" i="2"/>
  <c r="K3632" i="2"/>
  <c r="M3632" i="2"/>
  <c r="N3632" i="2" s="1"/>
  <c r="H3631" i="2"/>
  <c r="I3631" i="2"/>
  <c r="K3631" i="2"/>
  <c r="M3631" i="2"/>
  <c r="N3631" i="2" s="1"/>
  <c r="H3630" i="2"/>
  <c r="I3630" i="2"/>
  <c r="K3630" i="2"/>
  <c r="M3630" i="2"/>
  <c r="N3630" i="2" s="1"/>
  <c r="E3629" i="2"/>
  <c r="F3629" i="2"/>
  <c r="H3629" i="2"/>
  <c r="I3629" i="2"/>
  <c r="K3629" i="2"/>
  <c r="M3629" i="2"/>
  <c r="N3629" i="2" s="1"/>
  <c r="E3628" i="2"/>
  <c r="F3628" i="2"/>
  <c r="H3628" i="2"/>
  <c r="I3628" i="2"/>
  <c r="K3628" i="2"/>
  <c r="M3628" i="2"/>
  <c r="N3628" i="2" s="1"/>
  <c r="E3627" i="2"/>
  <c r="F3627" i="2"/>
  <c r="H3627" i="2"/>
  <c r="I3627" i="2"/>
  <c r="K3627" i="2"/>
  <c r="M3627" i="2"/>
  <c r="N3627" i="2" s="1"/>
  <c r="E3626" i="2"/>
  <c r="F3626" i="2"/>
  <c r="H3626" i="2"/>
  <c r="I3626" i="2"/>
  <c r="K3626" i="2"/>
  <c r="M3626" i="2"/>
  <c r="N3626" i="2" s="1"/>
  <c r="E3625" i="2"/>
  <c r="F3625" i="2"/>
  <c r="H3625" i="2"/>
  <c r="I3625" i="2"/>
  <c r="K3625" i="2"/>
  <c r="M3625" i="2"/>
  <c r="N3625" i="2" s="1"/>
  <c r="E3624" i="2"/>
  <c r="F3624" i="2"/>
  <c r="H3624" i="2"/>
  <c r="I3624" i="2"/>
  <c r="K3624" i="2"/>
  <c r="M3624" i="2"/>
  <c r="N3624" i="2" s="1"/>
  <c r="E3623" i="2"/>
  <c r="F3623" i="2"/>
  <c r="H3623" i="2"/>
  <c r="I3623" i="2"/>
  <c r="K3623" i="2"/>
  <c r="M3623" i="2"/>
  <c r="N3623" i="2" s="1"/>
  <c r="E3622" i="2"/>
  <c r="F3622" i="2"/>
  <c r="H3622" i="2"/>
  <c r="I3622" i="2"/>
  <c r="K3622" i="2"/>
  <c r="M3622" i="2"/>
  <c r="N3622" i="2" s="1"/>
  <c r="E3621" i="2"/>
  <c r="F3621" i="2"/>
  <c r="H3621" i="2"/>
  <c r="I3621" i="2"/>
  <c r="K3621" i="2"/>
  <c r="M3621" i="2"/>
  <c r="N3621" i="2" s="1"/>
  <c r="E3620" i="2"/>
  <c r="F3620" i="2"/>
  <c r="H3620" i="2"/>
  <c r="I3620" i="2"/>
  <c r="K3620" i="2"/>
  <c r="M3620" i="2"/>
  <c r="N3620" i="2" s="1"/>
  <c r="E3619" i="2"/>
  <c r="F3619" i="2"/>
  <c r="H3619" i="2"/>
  <c r="I3619" i="2"/>
  <c r="K3619" i="2"/>
  <c r="M3619" i="2"/>
  <c r="N3619" i="2" s="1"/>
  <c r="E3618" i="2"/>
  <c r="F3618" i="2"/>
  <c r="H3618" i="2"/>
  <c r="I3618" i="2"/>
  <c r="K3618" i="2"/>
  <c r="M3618" i="2"/>
  <c r="N3618" i="2" s="1"/>
  <c r="E3617" i="2"/>
  <c r="F3617" i="2"/>
  <c r="H3617" i="2"/>
  <c r="I3617" i="2"/>
  <c r="K3617" i="2"/>
  <c r="M3617" i="2"/>
  <c r="N3617" i="2" s="1"/>
  <c r="E3566" i="2"/>
  <c r="F3566" i="2"/>
  <c r="E3567" i="2"/>
  <c r="F3567" i="2"/>
  <c r="E3560" i="2"/>
  <c r="F3560" i="2"/>
  <c r="E3561" i="2"/>
  <c r="F3561" i="2"/>
  <c r="E3562" i="2"/>
  <c r="F3562" i="2"/>
  <c r="E3563" i="2"/>
  <c r="F3563" i="2"/>
  <c r="E3564" i="2"/>
  <c r="F3564" i="2"/>
  <c r="E3548" i="2"/>
  <c r="F3548" i="2"/>
  <c r="E3549" i="2"/>
  <c r="F3549" i="2"/>
  <c r="E3550" i="2"/>
  <c r="F3550" i="2"/>
  <c r="E3551" i="2"/>
  <c r="F3551" i="2"/>
  <c r="E3552" i="2"/>
  <c r="F3552" i="2"/>
  <c r="E3553" i="2"/>
  <c r="F3553" i="2"/>
  <c r="E3554" i="2"/>
  <c r="F3554" i="2"/>
  <c r="E3555" i="2"/>
  <c r="F3555" i="2"/>
  <c r="E3556" i="2"/>
  <c r="F3556" i="2"/>
  <c r="E3557" i="2"/>
  <c r="F3557" i="2"/>
  <c r="E3558" i="2"/>
  <c r="F3558" i="2"/>
  <c r="E3616" i="2"/>
  <c r="F3616" i="2"/>
  <c r="H3616" i="2"/>
  <c r="I3616" i="2"/>
  <c r="K3616" i="2"/>
  <c r="M3616" i="2"/>
  <c r="N3616" i="2" s="1"/>
  <c r="E3615" i="2"/>
  <c r="F3615" i="2"/>
  <c r="H3615" i="2"/>
  <c r="I3615" i="2"/>
  <c r="K3615" i="2"/>
  <c r="M3615" i="2"/>
  <c r="N3615" i="2" s="1"/>
  <c r="E3614" i="2"/>
  <c r="F3614" i="2"/>
  <c r="H3614" i="2"/>
  <c r="I3614" i="2"/>
  <c r="K3614" i="2"/>
  <c r="M3614" i="2"/>
  <c r="N3614" i="2" s="1"/>
  <c r="E3613" i="2"/>
  <c r="F3613" i="2"/>
  <c r="H3613" i="2"/>
  <c r="I3613" i="2"/>
  <c r="K3613" i="2"/>
  <c r="M3613" i="2"/>
  <c r="N3613" i="2" s="1"/>
  <c r="E3612" i="2"/>
  <c r="F3612" i="2"/>
  <c r="H3612" i="2"/>
  <c r="I3612" i="2"/>
  <c r="K3612" i="2"/>
  <c r="M3612" i="2"/>
  <c r="N3612" i="2" s="1"/>
  <c r="E3611" i="2"/>
  <c r="F3611" i="2"/>
  <c r="H3611" i="2"/>
  <c r="I3611" i="2"/>
  <c r="K3611" i="2"/>
  <c r="M3611" i="2"/>
  <c r="N3611" i="2" s="1"/>
  <c r="E3610" i="2"/>
  <c r="F3610" i="2"/>
  <c r="H3610" i="2"/>
  <c r="I3610" i="2"/>
  <c r="K3610" i="2"/>
  <c r="M3610" i="2"/>
  <c r="N3610" i="2" s="1"/>
  <c r="E3609" i="2"/>
  <c r="F3609" i="2"/>
  <c r="H3609" i="2"/>
  <c r="I3609" i="2"/>
  <c r="K3609" i="2"/>
  <c r="M3609" i="2"/>
  <c r="N3609" i="2" s="1"/>
  <c r="E3608" i="2"/>
  <c r="F3608" i="2"/>
  <c r="H3608" i="2"/>
  <c r="I3608" i="2"/>
  <c r="K3608" i="2"/>
  <c r="M3608" i="2"/>
  <c r="N3608" i="2" s="1"/>
  <c r="E3607" i="2"/>
  <c r="F3607" i="2"/>
  <c r="H3607" i="2"/>
  <c r="I3607" i="2"/>
  <c r="K3607" i="2"/>
  <c r="M3607" i="2"/>
  <c r="N3607" i="2" s="1"/>
  <c r="E3606" i="2"/>
  <c r="F3606" i="2"/>
  <c r="H3606" i="2"/>
  <c r="I3606" i="2"/>
  <c r="K3606" i="2"/>
  <c r="M3606" i="2"/>
  <c r="N3606" i="2" s="1"/>
  <c r="E3605" i="2"/>
  <c r="F3605" i="2"/>
  <c r="H3605" i="2"/>
  <c r="I3605" i="2"/>
  <c r="K3605" i="2"/>
  <c r="M3605" i="2"/>
  <c r="N3605" i="2" s="1"/>
  <c r="E3604" i="2"/>
  <c r="F3604" i="2"/>
  <c r="H3604" i="2"/>
  <c r="I3604" i="2"/>
  <c r="K3604" i="2"/>
  <c r="M3604" i="2"/>
  <c r="N3604" i="2" s="1"/>
  <c r="E3603" i="2"/>
  <c r="F3603" i="2"/>
  <c r="H3603" i="2"/>
  <c r="I3603" i="2"/>
  <c r="K3603" i="2"/>
  <c r="M3603" i="2"/>
  <c r="N3603" i="2" s="1"/>
  <c r="E3602" i="2"/>
  <c r="F3602" i="2"/>
  <c r="H3602" i="2"/>
  <c r="I3602" i="2"/>
  <c r="K3602" i="2"/>
  <c r="M3602" i="2"/>
  <c r="N3602" i="2" s="1"/>
  <c r="E3601" i="2"/>
  <c r="F3601" i="2"/>
  <c r="H3601" i="2"/>
  <c r="I3601" i="2"/>
  <c r="K3601" i="2"/>
  <c r="M3601" i="2"/>
  <c r="N3601" i="2" s="1"/>
  <c r="E3600" i="2"/>
  <c r="F3600" i="2"/>
  <c r="H3600" i="2"/>
  <c r="I3600" i="2"/>
  <c r="K3600" i="2"/>
  <c r="M3600" i="2"/>
  <c r="N3600" i="2" s="1"/>
  <c r="E3599" i="2"/>
  <c r="F3599" i="2"/>
  <c r="H3599" i="2"/>
  <c r="I3599" i="2"/>
  <c r="K3599" i="2"/>
  <c r="M3599" i="2"/>
  <c r="N3599" i="2" s="1"/>
  <c r="E3598" i="2"/>
  <c r="F3598" i="2"/>
  <c r="H3598" i="2"/>
  <c r="I3598" i="2"/>
  <c r="K3598" i="2"/>
  <c r="M3598" i="2"/>
  <c r="N3598" i="2" s="1"/>
  <c r="E3597" i="2"/>
  <c r="F3597" i="2"/>
  <c r="H3597" i="2"/>
  <c r="I3597" i="2"/>
  <c r="K3597" i="2"/>
  <c r="M3597" i="2"/>
  <c r="N3597" i="2" s="1"/>
  <c r="E3596" i="2"/>
  <c r="F3596" i="2"/>
  <c r="H3596" i="2"/>
  <c r="I3596" i="2"/>
  <c r="K3596" i="2"/>
  <c r="M3596" i="2"/>
  <c r="N3596" i="2" s="1"/>
  <c r="E3595" i="2"/>
  <c r="F3595" i="2"/>
  <c r="H3595" i="2"/>
  <c r="I3595" i="2"/>
  <c r="K3595" i="2"/>
  <c r="M3595" i="2"/>
  <c r="N3595" i="2" s="1"/>
  <c r="E3594" i="2"/>
  <c r="F3594" i="2"/>
  <c r="H3594" i="2"/>
  <c r="I3594" i="2"/>
  <c r="K3594" i="2"/>
  <c r="M3594" i="2"/>
  <c r="N3594" i="2" s="1"/>
  <c r="E3593" i="2"/>
  <c r="F3593" i="2"/>
  <c r="H3593" i="2"/>
  <c r="I3593" i="2"/>
  <c r="K3593" i="2"/>
  <c r="M3593" i="2"/>
  <c r="N3593" i="2" s="1"/>
  <c r="E3592" i="2"/>
  <c r="F3592" i="2"/>
  <c r="H3592" i="2"/>
  <c r="I3592" i="2"/>
  <c r="K3592" i="2"/>
  <c r="M3592" i="2"/>
  <c r="N3592" i="2" s="1"/>
  <c r="E3591" i="2"/>
  <c r="F3591" i="2"/>
  <c r="H3591" i="2"/>
  <c r="I3591" i="2"/>
  <c r="K3591" i="2"/>
  <c r="M3591" i="2"/>
  <c r="N3591" i="2" s="1"/>
  <c r="E3590" i="2"/>
  <c r="F3590" i="2"/>
  <c r="H3590" i="2"/>
  <c r="I3590" i="2"/>
  <c r="K3590" i="2"/>
  <c r="M3590" i="2"/>
  <c r="N3590" i="2" s="1"/>
  <c r="E3589" i="2"/>
  <c r="F3589" i="2"/>
  <c r="H3589" i="2"/>
  <c r="I3589" i="2"/>
  <c r="K3589" i="2"/>
  <c r="M3589" i="2"/>
  <c r="N3589" i="2" s="1"/>
  <c r="E3588" i="2"/>
  <c r="F3588" i="2"/>
  <c r="H3588" i="2"/>
  <c r="I3588" i="2"/>
  <c r="K3588" i="2"/>
  <c r="M3588" i="2"/>
  <c r="N3588" i="2" s="1"/>
  <c r="E3587" i="2"/>
  <c r="F3587" i="2"/>
  <c r="H3587" i="2"/>
  <c r="I3587" i="2"/>
  <c r="K3587" i="2"/>
  <c r="M3587" i="2"/>
  <c r="N3587" i="2" s="1"/>
  <c r="E3586" i="2"/>
  <c r="F3586" i="2"/>
  <c r="H3586" i="2"/>
  <c r="I3586" i="2"/>
  <c r="K3586" i="2"/>
  <c r="M3586" i="2"/>
  <c r="N3586" i="2" s="1"/>
  <c r="E3585" i="2"/>
  <c r="F3585" i="2"/>
  <c r="H3585" i="2"/>
  <c r="I3585" i="2"/>
  <c r="K3585" i="2"/>
  <c r="M3585" i="2"/>
  <c r="N3585" i="2" s="1"/>
  <c r="E3584" i="2"/>
  <c r="F3584" i="2"/>
  <c r="H3584" i="2"/>
  <c r="I3584" i="2"/>
  <c r="K3584" i="2"/>
  <c r="M3584" i="2"/>
  <c r="N3584" i="2" s="1"/>
  <c r="E3583" i="2"/>
  <c r="F3583" i="2"/>
  <c r="H3583" i="2"/>
  <c r="I3583" i="2"/>
  <c r="K3583" i="2"/>
  <c r="M3583" i="2"/>
  <c r="N3583" i="2" s="1"/>
  <c r="E3582" i="2"/>
  <c r="F3582" i="2"/>
  <c r="H3582" i="2"/>
  <c r="I3582" i="2"/>
  <c r="K3582" i="2"/>
  <c r="M3582" i="2"/>
  <c r="N3582" i="2" s="1"/>
  <c r="E3581" i="2"/>
  <c r="F3581" i="2"/>
  <c r="H3581" i="2"/>
  <c r="I3581" i="2"/>
  <c r="K3581" i="2"/>
  <c r="M3581" i="2"/>
  <c r="N3581" i="2" s="1"/>
  <c r="E3580" i="2"/>
  <c r="F3580" i="2"/>
  <c r="H3580" i="2"/>
  <c r="I3580" i="2"/>
  <c r="K3580" i="2"/>
  <c r="M3580" i="2"/>
  <c r="N3580" i="2" s="1"/>
  <c r="E3579" i="2"/>
  <c r="F3579" i="2"/>
  <c r="H3579" i="2"/>
  <c r="I3579" i="2"/>
  <c r="K3579" i="2"/>
  <c r="M3579" i="2"/>
  <c r="N3579" i="2" s="1"/>
  <c r="E3578" i="2"/>
  <c r="F3578" i="2"/>
  <c r="H3578" i="2"/>
  <c r="I3578" i="2"/>
  <c r="K3578" i="2"/>
  <c r="M3578" i="2"/>
  <c r="N3578" i="2" s="1"/>
  <c r="E3577" i="2"/>
  <c r="F3577" i="2"/>
  <c r="H3577" i="2"/>
  <c r="I3577" i="2"/>
  <c r="K3577" i="2"/>
  <c r="M3577" i="2"/>
  <c r="N3577" i="2" s="1"/>
  <c r="E3576" i="2"/>
  <c r="F3576" i="2"/>
  <c r="H3576" i="2"/>
  <c r="I3576" i="2"/>
  <c r="K3576" i="2"/>
  <c r="M3576" i="2"/>
  <c r="N3576" i="2" s="1"/>
  <c r="E3575" i="2"/>
  <c r="F3575" i="2"/>
  <c r="H3575" i="2"/>
  <c r="I3575" i="2"/>
  <c r="K3575" i="2"/>
  <c r="M3575" i="2"/>
  <c r="N3575" i="2" s="1"/>
  <c r="E3574" i="2"/>
  <c r="F3574" i="2"/>
  <c r="H3574" i="2"/>
  <c r="I3574" i="2"/>
  <c r="K3574" i="2"/>
  <c r="M3574" i="2"/>
  <c r="N3574" i="2" s="1"/>
  <c r="E3573" i="2"/>
  <c r="F3573" i="2"/>
  <c r="H3573" i="2"/>
  <c r="I3573" i="2"/>
  <c r="K3573" i="2"/>
  <c r="M3573" i="2"/>
  <c r="N3573" i="2" s="1"/>
  <c r="E3572" i="2"/>
  <c r="F3572" i="2"/>
  <c r="H3572" i="2"/>
  <c r="I3572" i="2"/>
  <c r="K3572" i="2"/>
  <c r="M3572" i="2"/>
  <c r="N3572" i="2" s="1"/>
  <c r="E3571" i="2"/>
  <c r="F3571" i="2"/>
  <c r="H3571" i="2"/>
  <c r="I3571" i="2"/>
  <c r="K3571" i="2"/>
  <c r="M3571" i="2"/>
  <c r="N3571" i="2" s="1"/>
  <c r="E3570" i="2"/>
  <c r="F3570" i="2"/>
  <c r="H3570" i="2"/>
  <c r="I3570" i="2"/>
  <c r="K3570" i="2"/>
  <c r="M3570" i="2"/>
  <c r="N3570" i="2" s="1"/>
  <c r="E3569" i="2"/>
  <c r="F3569" i="2"/>
  <c r="H3569" i="2"/>
  <c r="I3569" i="2"/>
  <c r="K3569" i="2"/>
  <c r="M3569" i="2"/>
  <c r="N3569" i="2" s="1"/>
  <c r="E3568" i="2"/>
  <c r="F3568" i="2"/>
  <c r="H3568" i="2"/>
  <c r="I3568" i="2"/>
  <c r="K3568" i="2"/>
  <c r="M3568" i="2"/>
  <c r="N3568" i="2" s="1"/>
  <c r="H3567" i="2"/>
  <c r="I3567" i="2"/>
  <c r="K3567" i="2"/>
  <c r="M3567" i="2"/>
  <c r="N3567" i="2" s="1"/>
  <c r="H3566" i="2"/>
  <c r="I3566" i="2"/>
  <c r="K3566" i="2"/>
  <c r="M3566" i="2"/>
  <c r="N3566" i="2" s="1"/>
  <c r="E3565" i="2"/>
  <c r="F3565" i="2"/>
  <c r="H3565" i="2"/>
  <c r="I3565" i="2"/>
  <c r="K3565" i="2"/>
  <c r="M3565" i="2"/>
  <c r="N3565" i="2" s="1"/>
  <c r="H3564" i="2"/>
  <c r="I3564" i="2"/>
  <c r="K3564" i="2"/>
  <c r="M3564" i="2"/>
  <c r="N3564" i="2" s="1"/>
  <c r="H3563" i="2"/>
  <c r="I3563" i="2"/>
  <c r="K3563" i="2"/>
  <c r="M3563" i="2"/>
  <c r="N3563" i="2" s="1"/>
  <c r="H3562" i="2"/>
  <c r="I3562" i="2"/>
  <c r="K3562" i="2"/>
  <c r="M3562" i="2"/>
  <c r="N3562" i="2" s="1"/>
  <c r="H3561" i="2"/>
  <c r="I3561" i="2"/>
  <c r="K3561" i="2"/>
  <c r="M3561" i="2"/>
  <c r="N3561" i="2" s="1"/>
  <c r="H3560" i="2"/>
  <c r="I3560" i="2"/>
  <c r="K3560" i="2"/>
  <c r="M3560" i="2"/>
  <c r="N3560" i="2" s="1"/>
  <c r="E3559" i="2"/>
  <c r="F3559" i="2"/>
  <c r="H3559" i="2"/>
  <c r="I3559" i="2"/>
  <c r="K3559" i="2"/>
  <c r="M3559" i="2"/>
  <c r="N3559" i="2" s="1"/>
  <c r="H3558" i="2"/>
  <c r="I3558" i="2"/>
  <c r="K3558" i="2"/>
  <c r="M3558" i="2"/>
  <c r="N3558" i="2" s="1"/>
  <c r="H3557" i="2"/>
  <c r="I3557" i="2"/>
  <c r="K3557" i="2"/>
  <c r="M3557" i="2"/>
  <c r="N3557" i="2" s="1"/>
  <c r="H3556" i="2"/>
  <c r="I3556" i="2"/>
  <c r="K3556" i="2"/>
  <c r="M3556" i="2"/>
  <c r="N3556" i="2" s="1"/>
  <c r="H3555" i="2"/>
  <c r="I3555" i="2"/>
  <c r="K3555" i="2"/>
  <c r="M3555" i="2"/>
  <c r="N3555" i="2" s="1"/>
  <c r="H3554" i="2"/>
  <c r="I3554" i="2"/>
  <c r="K3554" i="2"/>
  <c r="M3554" i="2"/>
  <c r="N3554" i="2" s="1"/>
  <c r="H3553" i="2"/>
  <c r="I3553" i="2"/>
  <c r="K3553" i="2"/>
  <c r="M3553" i="2"/>
  <c r="N3553" i="2" s="1"/>
  <c r="H3552" i="2"/>
  <c r="I3552" i="2"/>
  <c r="K3552" i="2"/>
  <c r="M3552" i="2"/>
  <c r="N3552" i="2" s="1"/>
  <c r="H3551" i="2"/>
  <c r="I3551" i="2"/>
  <c r="K3551" i="2"/>
  <c r="M3551" i="2"/>
  <c r="N3551" i="2" s="1"/>
  <c r="H3550" i="2"/>
  <c r="I3550" i="2"/>
  <c r="K3550" i="2"/>
  <c r="M3550" i="2"/>
  <c r="N3550" i="2" s="1"/>
  <c r="H3549" i="2"/>
  <c r="I3549" i="2"/>
  <c r="K3549" i="2"/>
  <c r="M3549" i="2"/>
  <c r="N3549" i="2" s="1"/>
  <c r="H3548" i="2"/>
  <c r="I3548" i="2"/>
  <c r="K3548" i="2"/>
  <c r="M3548" i="2"/>
  <c r="N3548" i="2" s="1"/>
  <c r="E3547" i="2"/>
  <c r="F3547" i="2"/>
  <c r="H3547" i="2"/>
  <c r="I3547" i="2"/>
  <c r="K3547" i="2"/>
  <c r="M3547" i="2"/>
  <c r="N3547" i="2" s="1"/>
  <c r="E3546" i="2"/>
  <c r="F3546" i="2"/>
  <c r="H3546" i="2"/>
  <c r="I3546" i="2"/>
  <c r="K3546" i="2"/>
  <c r="M3546" i="2"/>
  <c r="N3546" i="2" s="1"/>
  <c r="E3545" i="2"/>
  <c r="F3545" i="2"/>
  <c r="H3545" i="2"/>
  <c r="I3545" i="2"/>
  <c r="K3545" i="2"/>
  <c r="M3545" i="2"/>
  <c r="N3545" i="2" s="1"/>
  <c r="E3544" i="2"/>
  <c r="F3544" i="2"/>
  <c r="H3544" i="2"/>
  <c r="I3544" i="2"/>
  <c r="K3544" i="2"/>
  <c r="M3544" i="2"/>
  <c r="N3544" i="2" s="1"/>
  <c r="E3543" i="2"/>
  <c r="F3543" i="2"/>
  <c r="H3543" i="2"/>
  <c r="I3543" i="2"/>
  <c r="K3543" i="2"/>
  <c r="M3543" i="2"/>
  <c r="N3543" i="2" s="1"/>
  <c r="E3542" i="2"/>
  <c r="F3542" i="2"/>
  <c r="H3542" i="2"/>
  <c r="I3542" i="2"/>
  <c r="K3542" i="2"/>
  <c r="M3542" i="2"/>
  <c r="N3542" i="2" s="1"/>
  <c r="E3541" i="2"/>
  <c r="F3541" i="2"/>
  <c r="H3541" i="2"/>
  <c r="I3541" i="2"/>
  <c r="K3541" i="2"/>
  <c r="M3541" i="2"/>
  <c r="N3541" i="2" s="1"/>
  <c r="E3540" i="2"/>
  <c r="F3540" i="2"/>
  <c r="H3540" i="2"/>
  <c r="I3540" i="2"/>
  <c r="K3540" i="2"/>
  <c r="M3540" i="2"/>
  <c r="N3540" i="2" s="1"/>
  <c r="E3539" i="2"/>
  <c r="F3539" i="2"/>
  <c r="H3539" i="2"/>
  <c r="I3539" i="2"/>
  <c r="K3539" i="2"/>
  <c r="M3539" i="2"/>
  <c r="N3539" i="2" s="1"/>
  <c r="E3538" i="2"/>
  <c r="F3538" i="2"/>
  <c r="H3538" i="2"/>
  <c r="I3538" i="2"/>
  <c r="K3538" i="2"/>
  <c r="M3538" i="2"/>
  <c r="N3538" i="2" s="1"/>
  <c r="E3537" i="2"/>
  <c r="F3537" i="2"/>
  <c r="H3537" i="2"/>
  <c r="I3537" i="2"/>
  <c r="K3537" i="2"/>
  <c r="M3537" i="2"/>
  <c r="N3537" i="2" s="1"/>
  <c r="E3536" i="2"/>
  <c r="F3536" i="2"/>
  <c r="H3536" i="2"/>
  <c r="I3536" i="2"/>
  <c r="K3536" i="2"/>
  <c r="M3536" i="2"/>
  <c r="N3536" i="2" s="1"/>
  <c r="E3535" i="2"/>
  <c r="F3535" i="2"/>
  <c r="H3535" i="2"/>
  <c r="I3535" i="2"/>
  <c r="K3535" i="2"/>
  <c r="M3535" i="2"/>
  <c r="N3535" i="2" s="1"/>
  <c r="E3534" i="2"/>
  <c r="F3534" i="2"/>
  <c r="H3534" i="2"/>
  <c r="I3534" i="2"/>
  <c r="K3534" i="2"/>
  <c r="M3534" i="2"/>
  <c r="N3534" i="2" s="1"/>
  <c r="E3533" i="2"/>
  <c r="F3533" i="2"/>
  <c r="H3533" i="2"/>
  <c r="I3533" i="2"/>
  <c r="K3533" i="2"/>
  <c r="M3533" i="2"/>
  <c r="N3533" i="2" s="1"/>
  <c r="E3532" i="2"/>
  <c r="F3532" i="2"/>
  <c r="H3532" i="2"/>
  <c r="I3532" i="2"/>
  <c r="K3532" i="2"/>
  <c r="M3532" i="2"/>
  <c r="N3532" i="2" s="1"/>
  <c r="E3531" i="2"/>
  <c r="F3531" i="2"/>
  <c r="H3531" i="2"/>
  <c r="I3531" i="2"/>
  <c r="K3531" i="2"/>
  <c r="M3531" i="2"/>
  <c r="N3531" i="2" s="1"/>
  <c r="E3530" i="2"/>
  <c r="F3530" i="2"/>
  <c r="H3530" i="2"/>
  <c r="I3530" i="2"/>
  <c r="K3530" i="2"/>
  <c r="M3530" i="2"/>
  <c r="N3530" i="2" s="1"/>
  <c r="E3529" i="2"/>
  <c r="F3529" i="2"/>
  <c r="H3529" i="2"/>
  <c r="I3529" i="2"/>
  <c r="K3529" i="2"/>
  <c r="M3529" i="2"/>
  <c r="N3529" i="2" s="1"/>
  <c r="E3528" i="2"/>
  <c r="F3528" i="2"/>
  <c r="H3528" i="2"/>
  <c r="I3528" i="2"/>
  <c r="K3528" i="2"/>
  <c r="M3528" i="2"/>
  <c r="N3528" i="2" s="1"/>
  <c r="E3527" i="2"/>
  <c r="F3527" i="2"/>
  <c r="H3527" i="2"/>
  <c r="I3527" i="2"/>
  <c r="K3527" i="2"/>
  <c r="M3527" i="2"/>
  <c r="N3527" i="2" s="1"/>
  <c r="E3526" i="2"/>
  <c r="F3526" i="2"/>
  <c r="H3526" i="2"/>
  <c r="I3526" i="2"/>
  <c r="K3526" i="2"/>
  <c r="M3526" i="2"/>
  <c r="N3526" i="2" s="1"/>
  <c r="E3525" i="2"/>
  <c r="F3525" i="2"/>
  <c r="H3525" i="2"/>
  <c r="I3525" i="2"/>
  <c r="K3525" i="2"/>
  <c r="M3525" i="2"/>
  <c r="N3525" i="2" s="1"/>
  <c r="E3524" i="2"/>
  <c r="F3524" i="2"/>
  <c r="H3524" i="2"/>
  <c r="I3524" i="2"/>
  <c r="K3524" i="2"/>
  <c r="M3524" i="2"/>
  <c r="N3524" i="2" s="1"/>
  <c r="E3523" i="2"/>
  <c r="F3523" i="2"/>
  <c r="H3523" i="2"/>
  <c r="I3523" i="2"/>
  <c r="K3523" i="2"/>
  <c r="M3523" i="2"/>
  <c r="N3523" i="2" s="1"/>
  <c r="E3522" i="2"/>
  <c r="F3522" i="2"/>
  <c r="H3522" i="2"/>
  <c r="I3522" i="2"/>
  <c r="K3522" i="2"/>
  <c r="M3522" i="2"/>
  <c r="N3522" i="2" s="1"/>
  <c r="E3521" i="2"/>
  <c r="F3521" i="2"/>
  <c r="H3521" i="2"/>
  <c r="I3521" i="2"/>
  <c r="K3521" i="2"/>
  <c r="M3521" i="2"/>
  <c r="N3521" i="2" s="1"/>
  <c r="E3520" i="2"/>
  <c r="F3520" i="2"/>
  <c r="H3520" i="2"/>
  <c r="I3520" i="2"/>
  <c r="K3520" i="2"/>
  <c r="M3520" i="2"/>
  <c r="N3520" i="2" s="1"/>
  <c r="E3519" i="2"/>
  <c r="F3519" i="2"/>
  <c r="H3519" i="2"/>
  <c r="I3519" i="2"/>
  <c r="K3519" i="2"/>
  <c r="M3519" i="2"/>
  <c r="N3519" i="2" s="1"/>
  <c r="E3518" i="2"/>
  <c r="F3518" i="2"/>
  <c r="H3518" i="2"/>
  <c r="I3518" i="2"/>
  <c r="K3518" i="2"/>
  <c r="M3518" i="2"/>
  <c r="N3518" i="2" s="1"/>
  <c r="E3501" i="2"/>
  <c r="F3501" i="2"/>
  <c r="E3502" i="2"/>
  <c r="F3502" i="2"/>
  <c r="E3503" i="2"/>
  <c r="F3503" i="2"/>
  <c r="E3504" i="2"/>
  <c r="F3504" i="2"/>
  <c r="E3505" i="2"/>
  <c r="F3505" i="2"/>
  <c r="E3506" i="2"/>
  <c r="F3506" i="2"/>
  <c r="E3507" i="2"/>
  <c r="F3507" i="2"/>
  <c r="E3517" i="2"/>
  <c r="F3517" i="2"/>
  <c r="H3517" i="2"/>
  <c r="I3517" i="2"/>
  <c r="K3517" i="2"/>
  <c r="M3517" i="2"/>
  <c r="N3517" i="2" s="1"/>
  <c r="E3516" i="2"/>
  <c r="F3516" i="2"/>
  <c r="H3516" i="2"/>
  <c r="I3516" i="2"/>
  <c r="K3516" i="2"/>
  <c r="M3516" i="2"/>
  <c r="N3516" i="2" s="1"/>
  <c r="E3515" i="2"/>
  <c r="F3515" i="2"/>
  <c r="H3515" i="2"/>
  <c r="I3515" i="2"/>
  <c r="K3515" i="2"/>
  <c r="M3515" i="2"/>
  <c r="N3515" i="2" s="1"/>
  <c r="E3514" i="2"/>
  <c r="F3514" i="2"/>
  <c r="H3514" i="2"/>
  <c r="I3514" i="2"/>
  <c r="K3514" i="2"/>
  <c r="M3514" i="2"/>
  <c r="N3514" i="2" s="1"/>
  <c r="E3513" i="2"/>
  <c r="F3513" i="2"/>
  <c r="H3513" i="2"/>
  <c r="I3513" i="2"/>
  <c r="K3513" i="2"/>
  <c r="M3513" i="2"/>
  <c r="N3513" i="2" s="1"/>
  <c r="E3512" i="2"/>
  <c r="F3512" i="2"/>
  <c r="H3512" i="2"/>
  <c r="I3512" i="2"/>
  <c r="K3512" i="2"/>
  <c r="M3512" i="2"/>
  <c r="N3512" i="2" s="1"/>
  <c r="E3511" i="2"/>
  <c r="F3511" i="2"/>
  <c r="H3511" i="2"/>
  <c r="I3511" i="2"/>
  <c r="K3511" i="2"/>
  <c r="M3511" i="2"/>
  <c r="N3511" i="2" s="1"/>
  <c r="E3510" i="2"/>
  <c r="F3510" i="2"/>
  <c r="H3510" i="2"/>
  <c r="I3510" i="2"/>
  <c r="K3510" i="2"/>
  <c r="M3510" i="2"/>
  <c r="N3510" i="2" s="1"/>
  <c r="E3509" i="2"/>
  <c r="F3509" i="2"/>
  <c r="H3509" i="2"/>
  <c r="I3509" i="2"/>
  <c r="K3509" i="2"/>
  <c r="M3509" i="2"/>
  <c r="N3509" i="2" s="1"/>
  <c r="E3508" i="2"/>
  <c r="F3508" i="2"/>
  <c r="H3508" i="2"/>
  <c r="I3508" i="2"/>
  <c r="K3508" i="2"/>
  <c r="M3508" i="2"/>
  <c r="N3508" i="2" s="1"/>
  <c r="H3507" i="2"/>
  <c r="I3507" i="2"/>
  <c r="K3507" i="2"/>
  <c r="M3507" i="2"/>
  <c r="N3507" i="2" s="1"/>
  <c r="H3506" i="2"/>
  <c r="I3506" i="2"/>
  <c r="K3506" i="2"/>
  <c r="M3506" i="2"/>
  <c r="N3506" i="2" s="1"/>
  <c r="H3505" i="2"/>
  <c r="I3505" i="2"/>
  <c r="K3505" i="2"/>
  <c r="M3505" i="2"/>
  <c r="N3505" i="2" s="1"/>
  <c r="H3504" i="2"/>
  <c r="I3504" i="2"/>
  <c r="K3504" i="2"/>
  <c r="M3504" i="2"/>
  <c r="N3504" i="2" s="1"/>
  <c r="H3503" i="2"/>
  <c r="I3503" i="2"/>
  <c r="K3503" i="2"/>
  <c r="M3503" i="2"/>
  <c r="N3503" i="2" s="1"/>
  <c r="H3502" i="2"/>
  <c r="I3502" i="2"/>
  <c r="K3502" i="2"/>
  <c r="M3502" i="2"/>
  <c r="N3502" i="2" s="1"/>
  <c r="H3501" i="2"/>
  <c r="I3501" i="2"/>
  <c r="K3501" i="2"/>
  <c r="M3501" i="2"/>
  <c r="N3501" i="2" s="1"/>
  <c r="E3500" i="2"/>
  <c r="F3500" i="2"/>
  <c r="H3500" i="2"/>
  <c r="I3500" i="2"/>
  <c r="K3500" i="2"/>
  <c r="M3500" i="2"/>
  <c r="N3500" i="2" s="1"/>
  <c r="E3499" i="2"/>
  <c r="F3499" i="2"/>
  <c r="H3499" i="2"/>
  <c r="I3499" i="2"/>
  <c r="K3499" i="2"/>
  <c r="M3499" i="2"/>
  <c r="N3499" i="2" s="1"/>
  <c r="E3498" i="2"/>
  <c r="F3498" i="2"/>
  <c r="H3498" i="2"/>
  <c r="I3498" i="2"/>
  <c r="K3498" i="2"/>
  <c r="M3498" i="2"/>
  <c r="N3498" i="2" s="1"/>
  <c r="E3474" i="2" l="1"/>
  <c r="F3474" i="2"/>
  <c r="E3475" i="2"/>
  <c r="F3475" i="2"/>
  <c r="E3458" i="2"/>
  <c r="F3458" i="2"/>
  <c r="E3459" i="2"/>
  <c r="F3459" i="2"/>
  <c r="E3460" i="2"/>
  <c r="F3460" i="2"/>
  <c r="E3461" i="2"/>
  <c r="F3461" i="2"/>
  <c r="E3462" i="2"/>
  <c r="F3462" i="2"/>
  <c r="E3463" i="2"/>
  <c r="F3463" i="2"/>
  <c r="E3464" i="2"/>
  <c r="F3464" i="2"/>
  <c r="E3465" i="2"/>
  <c r="F3465" i="2"/>
  <c r="E3466" i="2"/>
  <c r="F3466" i="2"/>
  <c r="E3467" i="2"/>
  <c r="F3467" i="2"/>
  <c r="E3468" i="2"/>
  <c r="F3468" i="2"/>
  <c r="E3469" i="2"/>
  <c r="F3469" i="2"/>
  <c r="E3470" i="2"/>
  <c r="F3470" i="2"/>
  <c r="E3471" i="2"/>
  <c r="F3471" i="2"/>
  <c r="E3472" i="2"/>
  <c r="F3472" i="2"/>
  <c r="E3497" i="2"/>
  <c r="F3497" i="2"/>
  <c r="H3497" i="2"/>
  <c r="I3497" i="2"/>
  <c r="K3497" i="2"/>
  <c r="M3497" i="2"/>
  <c r="N3497" i="2" s="1"/>
  <c r="E3496" i="2"/>
  <c r="F3496" i="2"/>
  <c r="H3496" i="2"/>
  <c r="I3496" i="2"/>
  <c r="K3496" i="2"/>
  <c r="M3496" i="2"/>
  <c r="N3496" i="2" s="1"/>
  <c r="E3495" i="2"/>
  <c r="F3495" i="2"/>
  <c r="H3495" i="2"/>
  <c r="I3495" i="2"/>
  <c r="K3495" i="2"/>
  <c r="M3495" i="2"/>
  <c r="N3495" i="2" s="1"/>
  <c r="E3494" i="2"/>
  <c r="F3494" i="2"/>
  <c r="H3494" i="2"/>
  <c r="I3494" i="2"/>
  <c r="K3494" i="2"/>
  <c r="M3494" i="2"/>
  <c r="N3494" i="2" s="1"/>
  <c r="E3493" i="2"/>
  <c r="F3493" i="2"/>
  <c r="H3493" i="2"/>
  <c r="I3493" i="2"/>
  <c r="K3493" i="2"/>
  <c r="M3493" i="2"/>
  <c r="N3493" i="2" s="1"/>
  <c r="E3492" i="2"/>
  <c r="F3492" i="2"/>
  <c r="H3492" i="2"/>
  <c r="I3492" i="2"/>
  <c r="K3492" i="2"/>
  <c r="M3492" i="2"/>
  <c r="N3492" i="2" s="1"/>
  <c r="E3491" i="2"/>
  <c r="F3491" i="2"/>
  <c r="H3491" i="2"/>
  <c r="I3491" i="2"/>
  <c r="K3491" i="2"/>
  <c r="M3491" i="2"/>
  <c r="N3491" i="2" s="1"/>
  <c r="E3490" i="2"/>
  <c r="F3490" i="2"/>
  <c r="H3490" i="2"/>
  <c r="I3490" i="2"/>
  <c r="K3490" i="2"/>
  <c r="M3490" i="2"/>
  <c r="N3490" i="2" s="1"/>
  <c r="E3489" i="2"/>
  <c r="F3489" i="2"/>
  <c r="H3489" i="2"/>
  <c r="I3489" i="2"/>
  <c r="K3489" i="2"/>
  <c r="M3489" i="2"/>
  <c r="N3489" i="2" s="1"/>
  <c r="E3488" i="2"/>
  <c r="F3488" i="2"/>
  <c r="H3488" i="2"/>
  <c r="I3488" i="2"/>
  <c r="K3488" i="2"/>
  <c r="M3488" i="2"/>
  <c r="N3488" i="2" s="1"/>
  <c r="E3487" i="2"/>
  <c r="F3487" i="2"/>
  <c r="H3487" i="2"/>
  <c r="I3487" i="2"/>
  <c r="K3487" i="2"/>
  <c r="M3487" i="2"/>
  <c r="N3487" i="2" s="1"/>
  <c r="E3486" i="2"/>
  <c r="F3486" i="2"/>
  <c r="H3486" i="2"/>
  <c r="I3486" i="2"/>
  <c r="K3486" i="2"/>
  <c r="M3486" i="2"/>
  <c r="N3486" i="2" s="1"/>
  <c r="E3485" i="2"/>
  <c r="F3485" i="2"/>
  <c r="H3485" i="2"/>
  <c r="I3485" i="2"/>
  <c r="K3485" i="2"/>
  <c r="M3485" i="2"/>
  <c r="N3485" i="2" s="1"/>
  <c r="E3484" i="2"/>
  <c r="F3484" i="2"/>
  <c r="H3484" i="2"/>
  <c r="I3484" i="2"/>
  <c r="K3484" i="2"/>
  <c r="M3484" i="2"/>
  <c r="N3484" i="2" s="1"/>
  <c r="E3483" i="2"/>
  <c r="F3483" i="2"/>
  <c r="H3483" i="2"/>
  <c r="I3483" i="2"/>
  <c r="K3483" i="2"/>
  <c r="M3483" i="2"/>
  <c r="N3483" i="2" s="1"/>
  <c r="E3482" i="2"/>
  <c r="F3482" i="2"/>
  <c r="H3482" i="2"/>
  <c r="I3482" i="2"/>
  <c r="K3482" i="2"/>
  <c r="M3482" i="2"/>
  <c r="N3482" i="2" s="1"/>
  <c r="E3481" i="2"/>
  <c r="F3481" i="2"/>
  <c r="H3481" i="2"/>
  <c r="I3481" i="2"/>
  <c r="K3481" i="2"/>
  <c r="M3481" i="2"/>
  <c r="N3481" i="2" s="1"/>
  <c r="E3480" i="2"/>
  <c r="F3480" i="2"/>
  <c r="H3480" i="2"/>
  <c r="I3480" i="2"/>
  <c r="K3480" i="2"/>
  <c r="M3480" i="2"/>
  <c r="N3480" i="2" s="1"/>
  <c r="E3479" i="2"/>
  <c r="F3479" i="2"/>
  <c r="H3479" i="2"/>
  <c r="I3479" i="2"/>
  <c r="K3479" i="2"/>
  <c r="M3479" i="2"/>
  <c r="N3479" i="2" s="1"/>
  <c r="E3478" i="2"/>
  <c r="F3478" i="2"/>
  <c r="H3478" i="2"/>
  <c r="I3478" i="2"/>
  <c r="K3478" i="2"/>
  <c r="M3478" i="2"/>
  <c r="N3478" i="2" s="1"/>
  <c r="E3477" i="2"/>
  <c r="F3477" i="2"/>
  <c r="H3477" i="2"/>
  <c r="I3477" i="2"/>
  <c r="K3477" i="2"/>
  <c r="M3477" i="2"/>
  <c r="N3477" i="2" s="1"/>
  <c r="E3476" i="2"/>
  <c r="F3476" i="2"/>
  <c r="H3476" i="2"/>
  <c r="I3476" i="2"/>
  <c r="K3476" i="2"/>
  <c r="M3476" i="2"/>
  <c r="N3476" i="2" s="1"/>
  <c r="H3475" i="2"/>
  <c r="I3475" i="2"/>
  <c r="K3475" i="2"/>
  <c r="M3475" i="2"/>
  <c r="N3475" i="2" s="1"/>
  <c r="H3474" i="2"/>
  <c r="I3474" i="2"/>
  <c r="K3474" i="2"/>
  <c r="M3474" i="2"/>
  <c r="N3474" i="2" s="1"/>
  <c r="E3473" i="2"/>
  <c r="F3473" i="2"/>
  <c r="H3473" i="2"/>
  <c r="I3473" i="2"/>
  <c r="K3473" i="2"/>
  <c r="M3473" i="2"/>
  <c r="N3473" i="2" s="1"/>
  <c r="H3472" i="2"/>
  <c r="I3472" i="2"/>
  <c r="K3472" i="2"/>
  <c r="M3472" i="2"/>
  <c r="N3472" i="2" s="1"/>
  <c r="H3471" i="2"/>
  <c r="I3471" i="2"/>
  <c r="K3471" i="2"/>
  <c r="M3471" i="2"/>
  <c r="N3471" i="2" s="1"/>
  <c r="H3470" i="2"/>
  <c r="I3470" i="2"/>
  <c r="K3470" i="2"/>
  <c r="M3470" i="2"/>
  <c r="N3470" i="2" s="1"/>
  <c r="H3469" i="2"/>
  <c r="I3469" i="2"/>
  <c r="K3469" i="2"/>
  <c r="M3469" i="2"/>
  <c r="N3469" i="2" s="1"/>
  <c r="H3468" i="2"/>
  <c r="I3468" i="2"/>
  <c r="K3468" i="2"/>
  <c r="M3468" i="2"/>
  <c r="N3468" i="2" s="1"/>
  <c r="H3467" i="2"/>
  <c r="I3467" i="2"/>
  <c r="K3467" i="2"/>
  <c r="M3467" i="2"/>
  <c r="N3467" i="2" s="1"/>
  <c r="H3466" i="2"/>
  <c r="I3466" i="2"/>
  <c r="K3466" i="2"/>
  <c r="M3466" i="2"/>
  <c r="N3466" i="2" s="1"/>
  <c r="H3465" i="2"/>
  <c r="I3465" i="2"/>
  <c r="K3465" i="2"/>
  <c r="M3465" i="2"/>
  <c r="N3465" i="2" s="1"/>
  <c r="E3454" i="2"/>
  <c r="F3454" i="2"/>
  <c r="E3453" i="2"/>
  <c r="F3453" i="2"/>
  <c r="E3440" i="2"/>
  <c r="F3440" i="2"/>
  <c r="E3441" i="2"/>
  <c r="F3441" i="2"/>
  <c r="E3442" i="2"/>
  <c r="F3442" i="2"/>
  <c r="E3443" i="2"/>
  <c r="F3443" i="2"/>
  <c r="E3444" i="2"/>
  <c r="F3444" i="2"/>
  <c r="E3445" i="2"/>
  <c r="F3445" i="2"/>
  <c r="E3446" i="2"/>
  <c r="F3446" i="2"/>
  <c r="E3447" i="2"/>
  <c r="F3447" i="2"/>
  <c r="E3448" i="2"/>
  <c r="F3448" i="2"/>
  <c r="E3449" i="2"/>
  <c r="F3449" i="2"/>
  <c r="E3450" i="2"/>
  <c r="F3450" i="2"/>
  <c r="E3451" i="2"/>
  <c r="F3451" i="2"/>
  <c r="E3452" i="2"/>
  <c r="F3452" i="2"/>
  <c r="E3439" i="2"/>
  <c r="F3439" i="2"/>
  <c r="E3425" i="2"/>
  <c r="F3425" i="2"/>
  <c r="E3426" i="2"/>
  <c r="F3426" i="2"/>
  <c r="E3427" i="2"/>
  <c r="F3427" i="2"/>
  <c r="E3428" i="2"/>
  <c r="F3428" i="2"/>
  <c r="E3429" i="2"/>
  <c r="F3429" i="2"/>
  <c r="E3430" i="2"/>
  <c r="F3430" i="2"/>
  <c r="E3431" i="2"/>
  <c r="F3431" i="2"/>
  <c r="E3432" i="2"/>
  <c r="F3432" i="2"/>
  <c r="E3433" i="2"/>
  <c r="F3433" i="2"/>
  <c r="E3434" i="2"/>
  <c r="F3434" i="2"/>
  <c r="E3435" i="2"/>
  <c r="F3435" i="2"/>
  <c r="E3436" i="2"/>
  <c r="F3436" i="2"/>
  <c r="E3437" i="2"/>
  <c r="F3437" i="2"/>
  <c r="E3438" i="2"/>
  <c r="F3438" i="2"/>
  <c r="E3424" i="2"/>
  <c r="F3424" i="2"/>
  <c r="E3408" i="2"/>
  <c r="F3408" i="2"/>
  <c r="E3409" i="2"/>
  <c r="F3409" i="2"/>
  <c r="E3410" i="2"/>
  <c r="F3410" i="2"/>
  <c r="E3411" i="2"/>
  <c r="F3411" i="2"/>
  <c r="E3412" i="2"/>
  <c r="F3412" i="2"/>
  <c r="E3413" i="2"/>
  <c r="F3413" i="2"/>
  <c r="E3414" i="2"/>
  <c r="F3414" i="2"/>
  <c r="E3415" i="2"/>
  <c r="F3415" i="2"/>
  <c r="E3416" i="2"/>
  <c r="F3416" i="2"/>
  <c r="E3417" i="2"/>
  <c r="F3417" i="2"/>
  <c r="E3418" i="2"/>
  <c r="F3418" i="2"/>
  <c r="E3419" i="2"/>
  <c r="F3419" i="2"/>
  <c r="E3420" i="2"/>
  <c r="F3420" i="2"/>
  <c r="E3421" i="2"/>
  <c r="F3421" i="2"/>
  <c r="E3422" i="2"/>
  <c r="F3422" i="2"/>
  <c r="E3423" i="2"/>
  <c r="F3423" i="2"/>
  <c r="E3407" i="2"/>
  <c r="F3407" i="2"/>
  <c r="E3393" i="2"/>
  <c r="F3393" i="2"/>
  <c r="E3394" i="2"/>
  <c r="F3394" i="2"/>
  <c r="E3395" i="2"/>
  <c r="F3395" i="2"/>
  <c r="E3396" i="2"/>
  <c r="F3396" i="2"/>
  <c r="E3397" i="2"/>
  <c r="F3397" i="2"/>
  <c r="E3398" i="2"/>
  <c r="F3398" i="2"/>
  <c r="E3399" i="2"/>
  <c r="F3399" i="2"/>
  <c r="E3400" i="2"/>
  <c r="F3400" i="2"/>
  <c r="E3401" i="2"/>
  <c r="F3401" i="2"/>
  <c r="E3402" i="2"/>
  <c r="F3402" i="2"/>
  <c r="E3403" i="2"/>
  <c r="F3403" i="2"/>
  <c r="E3404" i="2"/>
  <c r="F3404" i="2"/>
  <c r="E3405" i="2"/>
  <c r="F3405" i="2"/>
  <c r="E3406" i="2"/>
  <c r="F3406" i="2"/>
  <c r="H3464" i="2" l="1"/>
  <c r="I3464" i="2"/>
  <c r="K3464" i="2"/>
  <c r="M3464" i="2"/>
  <c r="N3464" i="2" s="1"/>
  <c r="H3463" i="2"/>
  <c r="I3463" i="2"/>
  <c r="K3463" i="2"/>
  <c r="M3463" i="2"/>
  <c r="N3463" i="2" s="1"/>
  <c r="H3462" i="2"/>
  <c r="I3462" i="2"/>
  <c r="K3462" i="2"/>
  <c r="M3462" i="2"/>
  <c r="N3462" i="2" s="1"/>
  <c r="H3461" i="2"/>
  <c r="I3461" i="2"/>
  <c r="K3461" i="2"/>
  <c r="M3461" i="2"/>
  <c r="N3461" i="2" s="1"/>
  <c r="H3460" i="2"/>
  <c r="I3460" i="2"/>
  <c r="K3460" i="2"/>
  <c r="M3460" i="2"/>
  <c r="N3460" i="2" s="1"/>
  <c r="H3459" i="2"/>
  <c r="I3459" i="2"/>
  <c r="K3459" i="2"/>
  <c r="M3459" i="2"/>
  <c r="N3459" i="2" s="1"/>
  <c r="H3458" i="2"/>
  <c r="I3458" i="2"/>
  <c r="K3458" i="2"/>
  <c r="M3458" i="2"/>
  <c r="N3458" i="2" s="1"/>
  <c r="E3457" i="2"/>
  <c r="F3457" i="2"/>
  <c r="H3457" i="2"/>
  <c r="I3457" i="2"/>
  <c r="K3457" i="2"/>
  <c r="M3457" i="2"/>
  <c r="N3457" i="2" s="1"/>
  <c r="E3456" i="2"/>
  <c r="F3456" i="2"/>
  <c r="H3456" i="2"/>
  <c r="I3456" i="2"/>
  <c r="K3456" i="2"/>
  <c r="M3456" i="2"/>
  <c r="N3456" i="2" s="1"/>
  <c r="E3455" i="2"/>
  <c r="F3455" i="2"/>
  <c r="H3455" i="2"/>
  <c r="I3455" i="2"/>
  <c r="K3455" i="2"/>
  <c r="M3455" i="2"/>
  <c r="N3455" i="2" s="1"/>
  <c r="H3454" i="2"/>
  <c r="I3454" i="2"/>
  <c r="K3454" i="2"/>
  <c r="M3454" i="2"/>
  <c r="N3454" i="2" s="1"/>
  <c r="H3453" i="2"/>
  <c r="I3453" i="2"/>
  <c r="K3453" i="2"/>
  <c r="M3453" i="2"/>
  <c r="N3453" i="2" s="1"/>
  <c r="H3452" i="2"/>
  <c r="I3452" i="2"/>
  <c r="K3452" i="2"/>
  <c r="M3452" i="2"/>
  <c r="N3452" i="2" s="1"/>
  <c r="H3451" i="2"/>
  <c r="I3451" i="2"/>
  <c r="K3451" i="2"/>
  <c r="M3451" i="2"/>
  <c r="N3451" i="2" s="1"/>
  <c r="H3450" i="2"/>
  <c r="I3450" i="2"/>
  <c r="K3450" i="2"/>
  <c r="M3450" i="2"/>
  <c r="N3450" i="2" s="1"/>
  <c r="H3449" i="2"/>
  <c r="I3449" i="2"/>
  <c r="K3449" i="2"/>
  <c r="M3449" i="2"/>
  <c r="N3449" i="2" s="1"/>
  <c r="H3448" i="2"/>
  <c r="I3448" i="2"/>
  <c r="K3448" i="2"/>
  <c r="M3448" i="2"/>
  <c r="N3448" i="2" s="1"/>
  <c r="H3447" i="2"/>
  <c r="I3447" i="2"/>
  <c r="K3447" i="2"/>
  <c r="M3447" i="2"/>
  <c r="N3447" i="2" s="1"/>
  <c r="H3446" i="2"/>
  <c r="I3446" i="2"/>
  <c r="K3446" i="2"/>
  <c r="M3446" i="2"/>
  <c r="N3446" i="2" s="1"/>
  <c r="H3445" i="2"/>
  <c r="I3445" i="2"/>
  <c r="K3445" i="2"/>
  <c r="M3445" i="2"/>
  <c r="N3445" i="2" s="1"/>
  <c r="H3444" i="2"/>
  <c r="I3444" i="2"/>
  <c r="K3444" i="2"/>
  <c r="M3444" i="2"/>
  <c r="N3444" i="2" s="1"/>
  <c r="H3443" i="2"/>
  <c r="I3443" i="2"/>
  <c r="K3443" i="2"/>
  <c r="M3443" i="2"/>
  <c r="N3443" i="2" s="1"/>
  <c r="H3442" i="2"/>
  <c r="I3442" i="2"/>
  <c r="K3442" i="2"/>
  <c r="M3442" i="2"/>
  <c r="N3442" i="2" s="1"/>
  <c r="H3441" i="2"/>
  <c r="I3441" i="2"/>
  <c r="K3441" i="2"/>
  <c r="M3441" i="2"/>
  <c r="N3441" i="2" s="1"/>
  <c r="H3440" i="2"/>
  <c r="I3440" i="2"/>
  <c r="K3440" i="2"/>
  <c r="M3440" i="2"/>
  <c r="N3440" i="2" s="1"/>
  <c r="H3439" i="2"/>
  <c r="I3439" i="2"/>
  <c r="K3439" i="2"/>
  <c r="M3439" i="2"/>
  <c r="N3439" i="2" s="1"/>
  <c r="H3438" i="2"/>
  <c r="I3438" i="2"/>
  <c r="K3438" i="2"/>
  <c r="M3438" i="2"/>
  <c r="N3438" i="2" s="1"/>
  <c r="H3437" i="2"/>
  <c r="I3437" i="2"/>
  <c r="K3437" i="2"/>
  <c r="M3437" i="2"/>
  <c r="N3437" i="2" s="1"/>
  <c r="H3436" i="2"/>
  <c r="I3436" i="2"/>
  <c r="K3436" i="2"/>
  <c r="M3436" i="2"/>
  <c r="N3436" i="2" s="1"/>
  <c r="H3435" i="2"/>
  <c r="I3435" i="2"/>
  <c r="K3435" i="2"/>
  <c r="M3435" i="2"/>
  <c r="N3435" i="2" s="1"/>
  <c r="H3434" i="2"/>
  <c r="I3434" i="2"/>
  <c r="K3434" i="2"/>
  <c r="M3434" i="2"/>
  <c r="N3434" i="2" s="1"/>
  <c r="H3433" i="2"/>
  <c r="I3433" i="2"/>
  <c r="K3433" i="2"/>
  <c r="M3433" i="2"/>
  <c r="N3433" i="2" s="1"/>
  <c r="H3432" i="2"/>
  <c r="I3432" i="2"/>
  <c r="K3432" i="2"/>
  <c r="M3432" i="2"/>
  <c r="N3432" i="2" s="1"/>
  <c r="H3431" i="2"/>
  <c r="I3431" i="2"/>
  <c r="K3431" i="2"/>
  <c r="M3431" i="2"/>
  <c r="N3431" i="2" s="1"/>
  <c r="H3430" i="2"/>
  <c r="I3430" i="2"/>
  <c r="K3430" i="2"/>
  <c r="M3430" i="2"/>
  <c r="N3430" i="2" s="1"/>
  <c r="H3429" i="2"/>
  <c r="I3429" i="2"/>
  <c r="K3429" i="2"/>
  <c r="M3429" i="2"/>
  <c r="N3429" i="2" s="1"/>
  <c r="H3428" i="2"/>
  <c r="I3428" i="2"/>
  <c r="K3428" i="2"/>
  <c r="M3428" i="2"/>
  <c r="N3428" i="2" s="1"/>
  <c r="H3427" i="2"/>
  <c r="I3427" i="2"/>
  <c r="K3427" i="2"/>
  <c r="M3427" i="2"/>
  <c r="N3427" i="2" s="1"/>
  <c r="H3426" i="2"/>
  <c r="I3426" i="2"/>
  <c r="K3426" i="2"/>
  <c r="M3426" i="2"/>
  <c r="N3426" i="2" s="1"/>
  <c r="H3425" i="2"/>
  <c r="I3425" i="2"/>
  <c r="K3425" i="2"/>
  <c r="M3425" i="2"/>
  <c r="N3425" i="2" s="1"/>
  <c r="H3424" i="2"/>
  <c r="I3424" i="2"/>
  <c r="K3424" i="2"/>
  <c r="M3424" i="2"/>
  <c r="N3424" i="2" s="1"/>
  <c r="H3423" i="2"/>
  <c r="I3423" i="2"/>
  <c r="K3423" i="2"/>
  <c r="M3423" i="2"/>
  <c r="N3423" i="2" s="1"/>
  <c r="H3422" i="2"/>
  <c r="I3422" i="2"/>
  <c r="K3422" i="2"/>
  <c r="M3422" i="2"/>
  <c r="N3422" i="2" s="1"/>
  <c r="H3421" i="2"/>
  <c r="I3421" i="2"/>
  <c r="K3421" i="2"/>
  <c r="M3421" i="2"/>
  <c r="N3421" i="2" s="1"/>
  <c r="H3420" i="2"/>
  <c r="I3420" i="2"/>
  <c r="K3420" i="2"/>
  <c r="M3420" i="2"/>
  <c r="N3420" i="2" s="1"/>
  <c r="H3419" i="2"/>
  <c r="I3419" i="2"/>
  <c r="K3419" i="2"/>
  <c r="M3419" i="2"/>
  <c r="N3419" i="2" s="1"/>
  <c r="H3418" i="2"/>
  <c r="I3418" i="2"/>
  <c r="K3418" i="2"/>
  <c r="M3418" i="2"/>
  <c r="N3418" i="2" s="1"/>
  <c r="H3417" i="2"/>
  <c r="I3417" i="2"/>
  <c r="K3417" i="2"/>
  <c r="M3417" i="2"/>
  <c r="N3417" i="2" s="1"/>
  <c r="H3416" i="2"/>
  <c r="I3416" i="2"/>
  <c r="K3416" i="2"/>
  <c r="M3416" i="2"/>
  <c r="N3416" i="2" s="1"/>
  <c r="H3415" i="2"/>
  <c r="I3415" i="2"/>
  <c r="K3415" i="2"/>
  <c r="M3415" i="2"/>
  <c r="N3415" i="2" s="1"/>
  <c r="H3414" i="2"/>
  <c r="I3414" i="2"/>
  <c r="K3414" i="2"/>
  <c r="M3414" i="2"/>
  <c r="N3414" i="2" s="1"/>
  <c r="H3413" i="2"/>
  <c r="I3413" i="2"/>
  <c r="K3413" i="2"/>
  <c r="M3413" i="2"/>
  <c r="N3413" i="2" s="1"/>
  <c r="H3412" i="2"/>
  <c r="I3412" i="2"/>
  <c r="K3412" i="2"/>
  <c r="M3412" i="2"/>
  <c r="N3412" i="2" s="1"/>
  <c r="H3411" i="2"/>
  <c r="I3411" i="2"/>
  <c r="K3411" i="2"/>
  <c r="M3411" i="2"/>
  <c r="N3411" i="2" s="1"/>
  <c r="H3410" i="2"/>
  <c r="I3410" i="2"/>
  <c r="K3410" i="2"/>
  <c r="M3410" i="2"/>
  <c r="N3410" i="2" s="1"/>
  <c r="H3409" i="2"/>
  <c r="I3409" i="2"/>
  <c r="K3409" i="2"/>
  <c r="M3409" i="2"/>
  <c r="N3409" i="2" s="1"/>
  <c r="H3408" i="2"/>
  <c r="I3408" i="2"/>
  <c r="K3408" i="2"/>
  <c r="M3408" i="2"/>
  <c r="N3408" i="2" s="1"/>
  <c r="H3407" i="2"/>
  <c r="I3407" i="2"/>
  <c r="K3407" i="2"/>
  <c r="M3407" i="2"/>
  <c r="N3407" i="2" s="1"/>
  <c r="H3406" i="2"/>
  <c r="I3406" i="2"/>
  <c r="K3406" i="2"/>
  <c r="M3406" i="2"/>
  <c r="N3406" i="2" s="1"/>
  <c r="H3405" i="2"/>
  <c r="I3405" i="2"/>
  <c r="K3405" i="2"/>
  <c r="M3405" i="2"/>
  <c r="N3405" i="2" s="1"/>
  <c r="H3404" i="2"/>
  <c r="I3404" i="2"/>
  <c r="K3404" i="2"/>
  <c r="M3404" i="2"/>
  <c r="N3404" i="2" s="1"/>
  <c r="H3403" i="2"/>
  <c r="I3403" i="2"/>
  <c r="K3403" i="2"/>
  <c r="M3403" i="2"/>
  <c r="N3403" i="2" s="1"/>
  <c r="H3402" i="2"/>
  <c r="I3402" i="2"/>
  <c r="K3402" i="2"/>
  <c r="M3402" i="2"/>
  <c r="N3402" i="2" s="1"/>
  <c r="H3401" i="2"/>
  <c r="I3401" i="2"/>
  <c r="K3401" i="2"/>
  <c r="M3401" i="2"/>
  <c r="N3401" i="2" s="1"/>
  <c r="H3400" i="2"/>
  <c r="I3400" i="2"/>
  <c r="K3400" i="2"/>
  <c r="M3400" i="2"/>
  <c r="N3400" i="2" s="1"/>
  <c r="H3399" i="2"/>
  <c r="I3399" i="2"/>
  <c r="K3399" i="2"/>
  <c r="M3399" i="2"/>
  <c r="N3399" i="2" s="1"/>
  <c r="H3398" i="2"/>
  <c r="I3398" i="2"/>
  <c r="K3398" i="2"/>
  <c r="M3398" i="2"/>
  <c r="N3398" i="2" s="1"/>
  <c r="H3397" i="2"/>
  <c r="I3397" i="2"/>
  <c r="K3397" i="2"/>
  <c r="M3397" i="2"/>
  <c r="N3397" i="2" s="1"/>
  <c r="H3396" i="2"/>
  <c r="I3396" i="2"/>
  <c r="K3396" i="2"/>
  <c r="M3396" i="2"/>
  <c r="N3396" i="2" s="1"/>
  <c r="H3395" i="2"/>
  <c r="I3395" i="2"/>
  <c r="K3395" i="2"/>
  <c r="M3395" i="2"/>
  <c r="N3395" i="2" s="1"/>
  <c r="H3394" i="2"/>
  <c r="I3394" i="2"/>
  <c r="K3394" i="2"/>
  <c r="M3394" i="2"/>
  <c r="N3394" i="2" s="1"/>
  <c r="H3393" i="2"/>
  <c r="I3393" i="2"/>
  <c r="K3393" i="2"/>
  <c r="M3393" i="2"/>
  <c r="N3393" i="2" s="1"/>
  <c r="E3392" i="2"/>
  <c r="F3392" i="2"/>
  <c r="H3392" i="2"/>
  <c r="I3392" i="2"/>
  <c r="K3392" i="2"/>
  <c r="M3392" i="2"/>
  <c r="N3392" i="2" s="1"/>
  <c r="E3389" i="2" l="1"/>
  <c r="F3389" i="2"/>
  <c r="E3391" i="2" l="1"/>
  <c r="F3391" i="2"/>
  <c r="H3391" i="2"/>
  <c r="I3391" i="2"/>
  <c r="K3391" i="2"/>
  <c r="M3391" i="2"/>
  <c r="N3391" i="2" s="1"/>
  <c r="E3390" i="2"/>
  <c r="F3390" i="2"/>
  <c r="H3390" i="2"/>
  <c r="I3390" i="2"/>
  <c r="K3390" i="2"/>
  <c r="M3390" i="2"/>
  <c r="N3390" i="2" s="1"/>
  <c r="H3389" i="2"/>
  <c r="I3389" i="2"/>
  <c r="K3389" i="2"/>
  <c r="M3389" i="2"/>
  <c r="N3389" i="2" s="1"/>
  <c r="E3388" i="2"/>
  <c r="F3388" i="2"/>
  <c r="H3388" i="2"/>
  <c r="I3388" i="2"/>
  <c r="K3388" i="2"/>
  <c r="M3388" i="2"/>
  <c r="N3388" i="2" s="1"/>
  <c r="E3387" i="2"/>
  <c r="F3387" i="2"/>
  <c r="H3387" i="2"/>
  <c r="I3387" i="2"/>
  <c r="K3387" i="2"/>
  <c r="M3387" i="2"/>
  <c r="N3387" i="2" s="1"/>
  <c r="E3386" i="2"/>
  <c r="F3386" i="2"/>
  <c r="H3386" i="2"/>
  <c r="I3386" i="2"/>
  <c r="K3386" i="2"/>
  <c r="M3386" i="2"/>
  <c r="N3386" i="2" s="1"/>
  <c r="E3385" i="2"/>
  <c r="F3385" i="2"/>
  <c r="H3385" i="2"/>
  <c r="I3385" i="2"/>
  <c r="K3385" i="2"/>
  <c r="M3385" i="2"/>
  <c r="N3385" i="2" s="1"/>
  <c r="E3384" i="2"/>
  <c r="F3384" i="2"/>
  <c r="H3384" i="2"/>
  <c r="I3384" i="2"/>
  <c r="K3384" i="2"/>
  <c r="M3384" i="2"/>
  <c r="N3384" i="2" s="1"/>
  <c r="E3383" i="2"/>
  <c r="F3383" i="2"/>
  <c r="H3383" i="2"/>
  <c r="I3383" i="2"/>
  <c r="K3383" i="2"/>
  <c r="M3383" i="2"/>
  <c r="N3383" i="2" s="1"/>
  <c r="E3382" i="2"/>
  <c r="F3382" i="2"/>
  <c r="H3382" i="2"/>
  <c r="I3382" i="2"/>
  <c r="K3382" i="2"/>
  <c r="M3382" i="2"/>
  <c r="N3382" i="2" s="1"/>
  <c r="E3381" i="2"/>
  <c r="F3381" i="2"/>
  <c r="H3381" i="2"/>
  <c r="I3381" i="2"/>
  <c r="K3381" i="2"/>
  <c r="M3381" i="2"/>
  <c r="N3381" i="2" s="1"/>
  <c r="E3380" i="2"/>
  <c r="F3380" i="2"/>
  <c r="H3380" i="2"/>
  <c r="I3380" i="2"/>
  <c r="K3380" i="2"/>
  <c r="M3380" i="2"/>
  <c r="N3380" i="2" s="1"/>
  <c r="E3379" i="2"/>
  <c r="F3379" i="2"/>
  <c r="H3379" i="2"/>
  <c r="I3379" i="2"/>
  <c r="K3379" i="2"/>
  <c r="M3379" i="2"/>
  <c r="N3379" i="2" s="1"/>
  <c r="E3378" i="2"/>
  <c r="F3378" i="2"/>
  <c r="H3378" i="2"/>
  <c r="I3378" i="2"/>
  <c r="K3378" i="2"/>
  <c r="M3378" i="2"/>
  <c r="N3378" i="2" s="1"/>
  <c r="E3377" i="2"/>
  <c r="F3377" i="2"/>
  <c r="H3377" i="2"/>
  <c r="I3377" i="2"/>
  <c r="K3377" i="2"/>
  <c r="M3377" i="2"/>
  <c r="N3377" i="2" s="1"/>
  <c r="E3376" i="2"/>
  <c r="F3376" i="2"/>
  <c r="H3376" i="2"/>
  <c r="I3376" i="2"/>
  <c r="K3376" i="2"/>
  <c r="M3376" i="2"/>
  <c r="N3376" i="2" s="1"/>
  <c r="E3375" i="2"/>
  <c r="F3375" i="2"/>
  <c r="H3375" i="2"/>
  <c r="I3375" i="2"/>
  <c r="K3375" i="2"/>
  <c r="M3375" i="2"/>
  <c r="N3375" i="2" s="1"/>
  <c r="E3374" i="2"/>
  <c r="F3374" i="2"/>
  <c r="H3374" i="2"/>
  <c r="I3374" i="2"/>
  <c r="K3374" i="2"/>
  <c r="M3374" i="2"/>
  <c r="N3374" i="2" s="1"/>
  <c r="E3373" i="2"/>
  <c r="F3373" i="2"/>
  <c r="H3373" i="2"/>
  <c r="I3373" i="2"/>
  <c r="K3373" i="2"/>
  <c r="M3373" i="2"/>
  <c r="N3373" i="2" s="1"/>
  <c r="E3372" i="2"/>
  <c r="F3372" i="2"/>
  <c r="H3372" i="2"/>
  <c r="I3372" i="2"/>
  <c r="K3372" i="2"/>
  <c r="M3372" i="2"/>
  <c r="N3372" i="2" s="1"/>
  <c r="E3371" i="2"/>
  <c r="F3371" i="2"/>
  <c r="H3371" i="2"/>
  <c r="I3371" i="2"/>
  <c r="K3371" i="2"/>
  <c r="M3371" i="2"/>
  <c r="N3371" i="2" s="1"/>
  <c r="E3370" i="2"/>
  <c r="F3370" i="2"/>
  <c r="H3370" i="2"/>
  <c r="I3370" i="2"/>
  <c r="K3370" i="2"/>
  <c r="M3370" i="2"/>
  <c r="N3370" i="2" s="1"/>
  <c r="E3369" i="2"/>
  <c r="F3369" i="2"/>
  <c r="H3369" i="2"/>
  <c r="I3369" i="2"/>
  <c r="K3369" i="2"/>
  <c r="M3369" i="2"/>
  <c r="N3369" i="2" s="1"/>
  <c r="E3368" i="2"/>
  <c r="F3368" i="2"/>
  <c r="H3368" i="2"/>
  <c r="I3368" i="2"/>
  <c r="K3368" i="2"/>
  <c r="M3368" i="2"/>
  <c r="N3368" i="2" s="1"/>
  <c r="E3367" i="2"/>
  <c r="F3367" i="2"/>
  <c r="H3367" i="2"/>
  <c r="I3367" i="2"/>
  <c r="K3367" i="2"/>
  <c r="M3367" i="2"/>
  <c r="N3367" i="2" s="1"/>
  <c r="E3366" i="2"/>
  <c r="F3366" i="2"/>
  <c r="H3366" i="2"/>
  <c r="I3366" i="2"/>
  <c r="K3366" i="2"/>
  <c r="M3366" i="2"/>
  <c r="N3366" i="2" s="1"/>
  <c r="E3365" i="2"/>
  <c r="F3365" i="2"/>
  <c r="H3365" i="2"/>
  <c r="I3365" i="2"/>
  <c r="K3365" i="2"/>
  <c r="M3365" i="2"/>
  <c r="N3365" i="2" s="1"/>
  <c r="E3364" i="2"/>
  <c r="F3364" i="2"/>
  <c r="H3364" i="2"/>
  <c r="I3364" i="2"/>
  <c r="K3364" i="2"/>
  <c r="M3364" i="2"/>
  <c r="N3364" i="2" s="1"/>
  <c r="E3363" i="2"/>
  <c r="F3363" i="2"/>
  <c r="H3363" i="2"/>
  <c r="I3363" i="2"/>
  <c r="K3363" i="2"/>
  <c r="M3363" i="2"/>
  <c r="N3363" i="2" s="1"/>
  <c r="E3362" i="2"/>
  <c r="F3362" i="2"/>
  <c r="H3362" i="2"/>
  <c r="I3362" i="2"/>
  <c r="K3362" i="2"/>
  <c r="M3362" i="2"/>
  <c r="N3362" i="2" s="1"/>
  <c r="E3357" i="2"/>
  <c r="F3357" i="2"/>
  <c r="E3358" i="2"/>
  <c r="F3358" i="2"/>
  <c r="E3359" i="2"/>
  <c r="F3359" i="2"/>
  <c r="E3354" i="2"/>
  <c r="F3354" i="2"/>
  <c r="E3355" i="2"/>
  <c r="F3355" i="2"/>
  <c r="E3348" i="2"/>
  <c r="F3348" i="2"/>
  <c r="E3349" i="2"/>
  <c r="F3349" i="2"/>
  <c r="E3350" i="2"/>
  <c r="F3350" i="2"/>
  <c r="E3351" i="2"/>
  <c r="F3351" i="2"/>
  <c r="E3352" i="2"/>
  <c r="F3352" i="2"/>
  <c r="E3340" i="2"/>
  <c r="F3340" i="2"/>
  <c r="E3341" i="2"/>
  <c r="F3341" i="2"/>
  <c r="E3342" i="2"/>
  <c r="F3342" i="2"/>
  <c r="E3343" i="2"/>
  <c r="F3343" i="2"/>
  <c r="E3344" i="2"/>
  <c r="F3344" i="2"/>
  <c r="E3345" i="2"/>
  <c r="F3345" i="2"/>
  <c r="E3346" i="2"/>
  <c r="F3346" i="2"/>
  <c r="K3346" i="2"/>
  <c r="E3338" i="2" l="1"/>
  <c r="F3338" i="2"/>
  <c r="E3337" i="2"/>
  <c r="F3337" i="2"/>
  <c r="E3326" i="2"/>
  <c r="F3326" i="2"/>
  <c r="E3327" i="2"/>
  <c r="F3327" i="2"/>
  <c r="E3328" i="2"/>
  <c r="F3328" i="2"/>
  <c r="E3329" i="2"/>
  <c r="F3329" i="2"/>
  <c r="E3330" i="2"/>
  <c r="F3330" i="2"/>
  <c r="E3331" i="2"/>
  <c r="F3331" i="2"/>
  <c r="E3332" i="2"/>
  <c r="F3332" i="2"/>
  <c r="E3333" i="2"/>
  <c r="F3333" i="2"/>
  <c r="E3334" i="2"/>
  <c r="F3334" i="2"/>
  <c r="E3335" i="2"/>
  <c r="F3335" i="2"/>
  <c r="E3336" i="2"/>
  <c r="F3336" i="2"/>
  <c r="E3325" i="2"/>
  <c r="F3325" i="2"/>
  <c r="E3312" i="2"/>
  <c r="F3312" i="2"/>
  <c r="E3313" i="2"/>
  <c r="F3313" i="2"/>
  <c r="E3314" i="2"/>
  <c r="F3314" i="2"/>
  <c r="E3315" i="2"/>
  <c r="F3315" i="2"/>
  <c r="E3316" i="2"/>
  <c r="F3316" i="2"/>
  <c r="E3317" i="2"/>
  <c r="F3317" i="2"/>
  <c r="E3318" i="2"/>
  <c r="F3318" i="2"/>
  <c r="E3319" i="2"/>
  <c r="F3319" i="2"/>
  <c r="E3320" i="2"/>
  <c r="F3320" i="2"/>
  <c r="E3321" i="2"/>
  <c r="F3321" i="2"/>
  <c r="E3322" i="2"/>
  <c r="F3322" i="2"/>
  <c r="E3323" i="2"/>
  <c r="F3323" i="2"/>
  <c r="E3324" i="2"/>
  <c r="F3324" i="2"/>
  <c r="E3361" i="2"/>
  <c r="F3361" i="2"/>
  <c r="H3361" i="2"/>
  <c r="I3361" i="2"/>
  <c r="K3361" i="2"/>
  <c r="M3361" i="2"/>
  <c r="N3361" i="2" s="1"/>
  <c r="E3360" i="2"/>
  <c r="F3360" i="2"/>
  <c r="H3360" i="2"/>
  <c r="I3360" i="2"/>
  <c r="K3360" i="2"/>
  <c r="M3360" i="2"/>
  <c r="N3360" i="2" s="1"/>
  <c r="H3359" i="2"/>
  <c r="I3359" i="2"/>
  <c r="K3359" i="2"/>
  <c r="M3359" i="2"/>
  <c r="N3359" i="2" s="1"/>
  <c r="H3358" i="2"/>
  <c r="I3358" i="2"/>
  <c r="K3358" i="2"/>
  <c r="M3358" i="2"/>
  <c r="N3358" i="2" s="1"/>
  <c r="H3357" i="2"/>
  <c r="I3357" i="2"/>
  <c r="K3357" i="2"/>
  <c r="M3357" i="2"/>
  <c r="N3357" i="2" s="1"/>
  <c r="E3356" i="2"/>
  <c r="F3356" i="2"/>
  <c r="H3356" i="2"/>
  <c r="I3356" i="2"/>
  <c r="K3356" i="2"/>
  <c r="M3356" i="2"/>
  <c r="N3356" i="2" s="1"/>
  <c r="H3355" i="2"/>
  <c r="I3355" i="2"/>
  <c r="K3355" i="2"/>
  <c r="M3355" i="2"/>
  <c r="N3355" i="2" s="1"/>
  <c r="H3354" i="2"/>
  <c r="I3354" i="2"/>
  <c r="K3354" i="2"/>
  <c r="M3354" i="2"/>
  <c r="N3354" i="2" s="1"/>
  <c r="E3353" i="2"/>
  <c r="F3353" i="2"/>
  <c r="H3353" i="2"/>
  <c r="I3353" i="2"/>
  <c r="K3353" i="2"/>
  <c r="M3353" i="2"/>
  <c r="N3353" i="2" s="1"/>
  <c r="H3352" i="2"/>
  <c r="I3352" i="2"/>
  <c r="K3352" i="2"/>
  <c r="M3352" i="2"/>
  <c r="N3352" i="2" s="1"/>
  <c r="H3351" i="2"/>
  <c r="I3351" i="2"/>
  <c r="K3351" i="2"/>
  <c r="M3351" i="2"/>
  <c r="N3351" i="2" s="1"/>
  <c r="H3350" i="2"/>
  <c r="I3350" i="2"/>
  <c r="K3350" i="2"/>
  <c r="M3350" i="2"/>
  <c r="N3350" i="2" s="1"/>
  <c r="H3349" i="2"/>
  <c r="I3349" i="2"/>
  <c r="K3349" i="2"/>
  <c r="M3349" i="2"/>
  <c r="N3349" i="2" s="1"/>
  <c r="H3348" i="2"/>
  <c r="I3348" i="2"/>
  <c r="K3348" i="2"/>
  <c r="M3348" i="2"/>
  <c r="N3348" i="2" s="1"/>
  <c r="E3347" i="2"/>
  <c r="F3347" i="2"/>
  <c r="H3347" i="2"/>
  <c r="I3347" i="2"/>
  <c r="K3347" i="2"/>
  <c r="M3347" i="2"/>
  <c r="N3347" i="2" s="1"/>
  <c r="H3346" i="2"/>
  <c r="I3346" i="2"/>
  <c r="M3346" i="2"/>
  <c r="N3346" i="2" s="1"/>
  <c r="H3345" i="2"/>
  <c r="I3345" i="2"/>
  <c r="K3345" i="2"/>
  <c r="M3345" i="2"/>
  <c r="N3345" i="2" s="1"/>
  <c r="H3344" i="2"/>
  <c r="I3344" i="2"/>
  <c r="K3344" i="2"/>
  <c r="M3344" i="2"/>
  <c r="N3344" i="2" s="1"/>
  <c r="H3343" i="2"/>
  <c r="I3343" i="2"/>
  <c r="K3343" i="2"/>
  <c r="M3343" i="2"/>
  <c r="N3343" i="2" s="1"/>
  <c r="H3342" i="2"/>
  <c r="I3342" i="2"/>
  <c r="K3342" i="2"/>
  <c r="M3342" i="2"/>
  <c r="N3342" i="2" s="1"/>
  <c r="H3341" i="2"/>
  <c r="I3341" i="2"/>
  <c r="K3341" i="2"/>
  <c r="M3341" i="2"/>
  <c r="N3341" i="2" s="1"/>
  <c r="H3340" i="2"/>
  <c r="I3340" i="2"/>
  <c r="K3340" i="2"/>
  <c r="M3340" i="2"/>
  <c r="N3340" i="2" s="1"/>
  <c r="E3339" i="2"/>
  <c r="F3339" i="2"/>
  <c r="H3339" i="2"/>
  <c r="I3339" i="2"/>
  <c r="K3339" i="2"/>
  <c r="M3339" i="2"/>
  <c r="N3339" i="2" s="1"/>
  <c r="H3338" i="2"/>
  <c r="I3338" i="2"/>
  <c r="K3338" i="2"/>
  <c r="M3338" i="2"/>
  <c r="N3338" i="2" s="1"/>
  <c r="H3337" i="2"/>
  <c r="I3337" i="2"/>
  <c r="K3337" i="2"/>
  <c r="M3337" i="2"/>
  <c r="N3337" i="2" s="1"/>
  <c r="H3336" i="2"/>
  <c r="I3336" i="2"/>
  <c r="K3336" i="2"/>
  <c r="M3336" i="2"/>
  <c r="N3336" i="2" s="1"/>
  <c r="H3335" i="2"/>
  <c r="I3335" i="2"/>
  <c r="K3335" i="2"/>
  <c r="M3335" i="2"/>
  <c r="N3335" i="2" s="1"/>
  <c r="H3334" i="2"/>
  <c r="I3334" i="2"/>
  <c r="K3334" i="2"/>
  <c r="M3334" i="2"/>
  <c r="N3334" i="2" s="1"/>
  <c r="H3333" i="2"/>
  <c r="I3333" i="2"/>
  <c r="K3333" i="2"/>
  <c r="M3333" i="2"/>
  <c r="N3333" i="2" s="1"/>
  <c r="H3332" i="2"/>
  <c r="I3332" i="2"/>
  <c r="K3332" i="2"/>
  <c r="M3332" i="2"/>
  <c r="N3332" i="2" s="1"/>
  <c r="H3331" i="2"/>
  <c r="I3331" i="2"/>
  <c r="K3331" i="2"/>
  <c r="M3331" i="2"/>
  <c r="N3331" i="2" s="1"/>
  <c r="H3330" i="2"/>
  <c r="I3330" i="2"/>
  <c r="K3330" i="2"/>
  <c r="M3330" i="2"/>
  <c r="N3330" i="2" s="1"/>
  <c r="H3329" i="2"/>
  <c r="I3329" i="2"/>
  <c r="K3329" i="2"/>
  <c r="M3329" i="2"/>
  <c r="N3329" i="2" s="1"/>
  <c r="H3328" i="2"/>
  <c r="I3328" i="2"/>
  <c r="K3328" i="2"/>
  <c r="M3328" i="2"/>
  <c r="N3328" i="2" s="1"/>
  <c r="H3327" i="2"/>
  <c r="I3327" i="2"/>
  <c r="K3327" i="2"/>
  <c r="M3327" i="2"/>
  <c r="N3327" i="2" s="1"/>
  <c r="H3326" i="2"/>
  <c r="I3326" i="2"/>
  <c r="K3326" i="2"/>
  <c r="M3326" i="2"/>
  <c r="N3326" i="2" s="1"/>
  <c r="H3325" i="2"/>
  <c r="I3325" i="2"/>
  <c r="K3325" i="2"/>
  <c r="M3325" i="2"/>
  <c r="N3325" i="2" s="1"/>
  <c r="H3324" i="2"/>
  <c r="I3324" i="2"/>
  <c r="K3324" i="2"/>
  <c r="M3324" i="2"/>
  <c r="N3324" i="2" s="1"/>
  <c r="H3323" i="2"/>
  <c r="I3323" i="2"/>
  <c r="K3323" i="2"/>
  <c r="M3323" i="2"/>
  <c r="N3323" i="2" s="1"/>
  <c r="H3322" i="2"/>
  <c r="I3322" i="2"/>
  <c r="K3322" i="2"/>
  <c r="M3322" i="2"/>
  <c r="N3322" i="2" s="1"/>
  <c r="H3321" i="2"/>
  <c r="I3321" i="2"/>
  <c r="K3321" i="2"/>
  <c r="M3321" i="2"/>
  <c r="N3321" i="2" s="1"/>
  <c r="E3311" i="2"/>
  <c r="F3311" i="2"/>
  <c r="E3299" i="2"/>
  <c r="F3299" i="2"/>
  <c r="E3300" i="2"/>
  <c r="F3300" i="2"/>
  <c r="E3301" i="2"/>
  <c r="F3301" i="2"/>
  <c r="E3302" i="2"/>
  <c r="F3302" i="2"/>
  <c r="E3303" i="2"/>
  <c r="F3303" i="2"/>
  <c r="E3304" i="2"/>
  <c r="F3304" i="2"/>
  <c r="E3305" i="2"/>
  <c r="F3305" i="2"/>
  <c r="E3306" i="2"/>
  <c r="F3306" i="2"/>
  <c r="E3307" i="2"/>
  <c r="F3307" i="2"/>
  <c r="E3308" i="2"/>
  <c r="F3308" i="2"/>
  <c r="E3309" i="2"/>
  <c r="F3309" i="2"/>
  <c r="E3310" i="2"/>
  <c r="F3310" i="2"/>
  <c r="E3298" i="2"/>
  <c r="F3298" i="2"/>
  <c r="E3286" i="2"/>
  <c r="F3286" i="2"/>
  <c r="E3287" i="2"/>
  <c r="F3287" i="2"/>
  <c r="E3288" i="2"/>
  <c r="F3288" i="2"/>
  <c r="E3289" i="2"/>
  <c r="F3289" i="2"/>
  <c r="E3290" i="2"/>
  <c r="F3290" i="2"/>
  <c r="E3291" i="2"/>
  <c r="F3291" i="2"/>
  <c r="E3292" i="2"/>
  <c r="F3292" i="2"/>
  <c r="E3293" i="2"/>
  <c r="F3293" i="2"/>
  <c r="E3294" i="2"/>
  <c r="F3294" i="2"/>
  <c r="E3295" i="2"/>
  <c r="F3295" i="2"/>
  <c r="E3296" i="2"/>
  <c r="F3296" i="2"/>
  <c r="E3297" i="2"/>
  <c r="F3297" i="2"/>
  <c r="E3272" i="2"/>
  <c r="F3272" i="2"/>
  <c r="E3273" i="2"/>
  <c r="F3273" i="2"/>
  <c r="E3274" i="2"/>
  <c r="F3274" i="2"/>
  <c r="E3275" i="2"/>
  <c r="F3275" i="2"/>
  <c r="E3276" i="2"/>
  <c r="F3276" i="2"/>
  <c r="E3277" i="2"/>
  <c r="F3277" i="2"/>
  <c r="E3278" i="2"/>
  <c r="F3278" i="2"/>
  <c r="E3279" i="2"/>
  <c r="F3279" i="2"/>
  <c r="E3280" i="2"/>
  <c r="F3280" i="2"/>
  <c r="E3281" i="2"/>
  <c r="F3281" i="2"/>
  <c r="E3282" i="2"/>
  <c r="F3282" i="2"/>
  <c r="E3283" i="2"/>
  <c r="F3283" i="2"/>
  <c r="E3271" i="2"/>
  <c r="F3271" i="2"/>
  <c r="E3259" i="2"/>
  <c r="F3259" i="2"/>
  <c r="E3260" i="2"/>
  <c r="F3260" i="2"/>
  <c r="E3261" i="2"/>
  <c r="F3261" i="2"/>
  <c r="E3262" i="2"/>
  <c r="F3262" i="2"/>
  <c r="E3263" i="2"/>
  <c r="F3263" i="2"/>
  <c r="E3264" i="2"/>
  <c r="F3264" i="2"/>
  <c r="E3265" i="2"/>
  <c r="F3265" i="2"/>
  <c r="E3266" i="2"/>
  <c r="F3266" i="2"/>
  <c r="E3267" i="2"/>
  <c r="F3267" i="2"/>
  <c r="E3268" i="2"/>
  <c r="F3268" i="2"/>
  <c r="E3269" i="2"/>
  <c r="F3269" i="2"/>
  <c r="E3270" i="2"/>
  <c r="F3270" i="2"/>
  <c r="E3258" i="2"/>
  <c r="F3258" i="2"/>
  <c r="E3244" i="2"/>
  <c r="F3244" i="2"/>
  <c r="E3245" i="2"/>
  <c r="F3245" i="2"/>
  <c r="E3246" i="2"/>
  <c r="F3246" i="2"/>
  <c r="E3247" i="2"/>
  <c r="F3247" i="2"/>
  <c r="E3248" i="2"/>
  <c r="F3248" i="2"/>
  <c r="E3249" i="2"/>
  <c r="F3249" i="2"/>
  <c r="E3250" i="2"/>
  <c r="F3250" i="2"/>
  <c r="E3251" i="2"/>
  <c r="F3251" i="2"/>
  <c r="E3252" i="2"/>
  <c r="F3252" i="2"/>
  <c r="E3253" i="2"/>
  <c r="F3253" i="2"/>
  <c r="E3254" i="2"/>
  <c r="F3254" i="2"/>
  <c r="E3255" i="2"/>
  <c r="F3255" i="2"/>
  <c r="E3256" i="2"/>
  <c r="F3256" i="2"/>
  <c r="E3257" i="2"/>
  <c r="F3257" i="2"/>
  <c r="H3320" i="2"/>
  <c r="I3320" i="2"/>
  <c r="K3320" i="2"/>
  <c r="M3320" i="2"/>
  <c r="N3320" i="2" s="1"/>
  <c r="H3319" i="2"/>
  <c r="I3319" i="2"/>
  <c r="K3319" i="2"/>
  <c r="M3319" i="2"/>
  <c r="N3319" i="2" s="1"/>
  <c r="H3318" i="2"/>
  <c r="I3318" i="2"/>
  <c r="K3318" i="2"/>
  <c r="M3318" i="2"/>
  <c r="N3318" i="2" s="1"/>
  <c r="H3317" i="2"/>
  <c r="I3317" i="2"/>
  <c r="K3317" i="2"/>
  <c r="M3317" i="2"/>
  <c r="N3317" i="2" s="1"/>
  <c r="H3316" i="2"/>
  <c r="I3316" i="2"/>
  <c r="K3316" i="2"/>
  <c r="M3316" i="2"/>
  <c r="N3316" i="2" s="1"/>
  <c r="H3315" i="2"/>
  <c r="I3315" i="2"/>
  <c r="K3315" i="2"/>
  <c r="M3315" i="2"/>
  <c r="N3315" i="2" s="1"/>
  <c r="H3314" i="2"/>
  <c r="I3314" i="2"/>
  <c r="K3314" i="2"/>
  <c r="M3314" i="2"/>
  <c r="N3314" i="2" s="1"/>
  <c r="H3313" i="2"/>
  <c r="I3313" i="2"/>
  <c r="K3313" i="2"/>
  <c r="M3313" i="2"/>
  <c r="N3313" i="2" s="1"/>
  <c r="H3312" i="2"/>
  <c r="I3312" i="2"/>
  <c r="K3312" i="2"/>
  <c r="M3312" i="2"/>
  <c r="N3312" i="2" s="1"/>
  <c r="H3311" i="2"/>
  <c r="I3311" i="2"/>
  <c r="K3311" i="2"/>
  <c r="M3311" i="2"/>
  <c r="N3311" i="2" s="1"/>
  <c r="H3310" i="2"/>
  <c r="I3310" i="2"/>
  <c r="K3310" i="2"/>
  <c r="M3310" i="2"/>
  <c r="N3310" i="2" s="1"/>
  <c r="H3309" i="2"/>
  <c r="I3309" i="2"/>
  <c r="K3309" i="2"/>
  <c r="M3309" i="2"/>
  <c r="N3309" i="2" s="1"/>
  <c r="H3308" i="2"/>
  <c r="I3308" i="2"/>
  <c r="K3308" i="2"/>
  <c r="M3308" i="2"/>
  <c r="N3308" i="2" s="1"/>
  <c r="H3307" i="2"/>
  <c r="I3307" i="2"/>
  <c r="K3307" i="2"/>
  <c r="M3307" i="2"/>
  <c r="N3307" i="2" s="1"/>
  <c r="H3306" i="2"/>
  <c r="I3306" i="2"/>
  <c r="K3306" i="2"/>
  <c r="M3306" i="2"/>
  <c r="N3306" i="2" s="1"/>
  <c r="H3305" i="2"/>
  <c r="I3305" i="2"/>
  <c r="K3305" i="2"/>
  <c r="M3305" i="2"/>
  <c r="N3305" i="2" s="1"/>
  <c r="H3304" i="2"/>
  <c r="I3304" i="2"/>
  <c r="K3304" i="2"/>
  <c r="M3304" i="2"/>
  <c r="N3304" i="2" s="1"/>
  <c r="H3303" i="2"/>
  <c r="I3303" i="2"/>
  <c r="K3303" i="2"/>
  <c r="M3303" i="2"/>
  <c r="N3303" i="2" s="1"/>
  <c r="H3302" i="2"/>
  <c r="I3302" i="2"/>
  <c r="K3302" i="2"/>
  <c r="M3302" i="2"/>
  <c r="N3302" i="2" s="1"/>
  <c r="H3301" i="2"/>
  <c r="I3301" i="2"/>
  <c r="K3301" i="2"/>
  <c r="M3301" i="2"/>
  <c r="N3301" i="2" s="1"/>
  <c r="H3300" i="2"/>
  <c r="I3300" i="2"/>
  <c r="K3300" i="2"/>
  <c r="M3300" i="2"/>
  <c r="N3300" i="2" s="1"/>
  <c r="H3299" i="2"/>
  <c r="I3299" i="2"/>
  <c r="K3299" i="2"/>
  <c r="M3299" i="2"/>
  <c r="N3299" i="2" s="1"/>
  <c r="H3298" i="2"/>
  <c r="I3298" i="2"/>
  <c r="K3298" i="2"/>
  <c r="M3298" i="2"/>
  <c r="N3298" i="2" s="1"/>
  <c r="H3297" i="2"/>
  <c r="I3297" i="2"/>
  <c r="K3297" i="2"/>
  <c r="M3297" i="2"/>
  <c r="N3297" i="2" s="1"/>
  <c r="H3296" i="2"/>
  <c r="I3296" i="2"/>
  <c r="K3296" i="2"/>
  <c r="M3296" i="2"/>
  <c r="N3296" i="2" s="1"/>
  <c r="H3295" i="2"/>
  <c r="I3295" i="2"/>
  <c r="K3295" i="2"/>
  <c r="M3295" i="2"/>
  <c r="N3295" i="2" s="1"/>
  <c r="H3294" i="2"/>
  <c r="I3294" i="2"/>
  <c r="K3294" i="2"/>
  <c r="M3294" i="2"/>
  <c r="N3294" i="2" s="1"/>
  <c r="H3293" i="2"/>
  <c r="I3293" i="2"/>
  <c r="K3293" i="2"/>
  <c r="M3293" i="2"/>
  <c r="N3293" i="2" s="1"/>
  <c r="H3292" i="2"/>
  <c r="I3292" i="2"/>
  <c r="K3292" i="2"/>
  <c r="M3292" i="2"/>
  <c r="N3292" i="2" s="1"/>
  <c r="H3291" i="2"/>
  <c r="I3291" i="2"/>
  <c r="K3291" i="2"/>
  <c r="M3291" i="2"/>
  <c r="N3291" i="2" s="1"/>
  <c r="H3290" i="2"/>
  <c r="I3290" i="2"/>
  <c r="K3290" i="2"/>
  <c r="M3290" i="2"/>
  <c r="N3290" i="2" s="1"/>
  <c r="H3289" i="2"/>
  <c r="I3289" i="2"/>
  <c r="K3289" i="2"/>
  <c r="M3289" i="2"/>
  <c r="N3289" i="2" s="1"/>
  <c r="H3288" i="2"/>
  <c r="I3288" i="2"/>
  <c r="K3288" i="2"/>
  <c r="M3288" i="2"/>
  <c r="N3288" i="2" s="1"/>
  <c r="H3287" i="2"/>
  <c r="I3287" i="2"/>
  <c r="K3287" i="2"/>
  <c r="M3287" i="2"/>
  <c r="N3287" i="2" s="1"/>
  <c r="H3286" i="2"/>
  <c r="I3286" i="2"/>
  <c r="K3286" i="2"/>
  <c r="M3286" i="2"/>
  <c r="N3286" i="2" s="1"/>
  <c r="E3285" i="2"/>
  <c r="F3285" i="2"/>
  <c r="H3285" i="2"/>
  <c r="I3285" i="2"/>
  <c r="K3285" i="2"/>
  <c r="M3285" i="2"/>
  <c r="N3285" i="2" s="1"/>
  <c r="E3284" i="2"/>
  <c r="F3284" i="2"/>
  <c r="H3284" i="2"/>
  <c r="I3284" i="2"/>
  <c r="K3284" i="2"/>
  <c r="M3284" i="2"/>
  <c r="N3284" i="2" s="1"/>
  <c r="H3283" i="2"/>
  <c r="I3283" i="2"/>
  <c r="K3283" i="2"/>
  <c r="M3283" i="2"/>
  <c r="N3283" i="2" s="1"/>
  <c r="H3282" i="2"/>
  <c r="I3282" i="2"/>
  <c r="K3282" i="2"/>
  <c r="M3282" i="2"/>
  <c r="N3282" i="2" s="1"/>
  <c r="H3281" i="2"/>
  <c r="I3281" i="2"/>
  <c r="K3281" i="2"/>
  <c r="M3281" i="2"/>
  <c r="N3281" i="2" s="1"/>
  <c r="H3280" i="2"/>
  <c r="I3280" i="2"/>
  <c r="K3280" i="2"/>
  <c r="M3280" i="2"/>
  <c r="N3280" i="2" s="1"/>
  <c r="H3279" i="2"/>
  <c r="I3279" i="2"/>
  <c r="K3279" i="2"/>
  <c r="M3279" i="2"/>
  <c r="N3279" i="2" s="1"/>
  <c r="H3278" i="2"/>
  <c r="I3278" i="2"/>
  <c r="K3278" i="2"/>
  <c r="M3278" i="2"/>
  <c r="N3278" i="2" s="1"/>
  <c r="H3277" i="2"/>
  <c r="I3277" i="2"/>
  <c r="K3277" i="2"/>
  <c r="M3277" i="2"/>
  <c r="N3277" i="2" s="1"/>
  <c r="H3276" i="2"/>
  <c r="I3276" i="2"/>
  <c r="K3276" i="2"/>
  <c r="M3276" i="2"/>
  <c r="N3276" i="2" s="1"/>
  <c r="H3275" i="2"/>
  <c r="I3275" i="2"/>
  <c r="K3275" i="2"/>
  <c r="M3275" i="2"/>
  <c r="N3275" i="2" s="1"/>
  <c r="H3274" i="2"/>
  <c r="I3274" i="2"/>
  <c r="K3274" i="2"/>
  <c r="M3274" i="2"/>
  <c r="N3274" i="2" s="1"/>
  <c r="H3273" i="2"/>
  <c r="I3273" i="2"/>
  <c r="K3273" i="2"/>
  <c r="M3273" i="2"/>
  <c r="N3273" i="2" s="1"/>
  <c r="H3272" i="2"/>
  <c r="I3272" i="2"/>
  <c r="K3272" i="2"/>
  <c r="M3272" i="2"/>
  <c r="N3272" i="2" s="1"/>
  <c r="H3271" i="2"/>
  <c r="I3271" i="2"/>
  <c r="K3271" i="2"/>
  <c r="M3271" i="2"/>
  <c r="N3271" i="2" s="1"/>
  <c r="H3270" i="2"/>
  <c r="I3270" i="2"/>
  <c r="K3270" i="2"/>
  <c r="M3270" i="2"/>
  <c r="N3270" i="2" s="1"/>
  <c r="H3269" i="2"/>
  <c r="I3269" i="2"/>
  <c r="K3269" i="2"/>
  <c r="M3269" i="2"/>
  <c r="N3269" i="2" s="1"/>
  <c r="H3268" i="2"/>
  <c r="I3268" i="2"/>
  <c r="K3268" i="2"/>
  <c r="M3268" i="2"/>
  <c r="N3268" i="2" s="1"/>
  <c r="H3267" i="2"/>
  <c r="I3267" i="2"/>
  <c r="K3267" i="2"/>
  <c r="M3267" i="2"/>
  <c r="N3267" i="2" s="1"/>
  <c r="H3266" i="2"/>
  <c r="I3266" i="2"/>
  <c r="K3266" i="2"/>
  <c r="M3266" i="2"/>
  <c r="N3266" i="2" s="1"/>
  <c r="H3265" i="2"/>
  <c r="I3265" i="2"/>
  <c r="K3265" i="2"/>
  <c r="M3265" i="2"/>
  <c r="N3265" i="2" s="1"/>
  <c r="H3264" i="2"/>
  <c r="I3264" i="2"/>
  <c r="K3264" i="2"/>
  <c r="M3264" i="2"/>
  <c r="N3264" i="2" s="1"/>
  <c r="H3263" i="2"/>
  <c r="I3263" i="2"/>
  <c r="K3263" i="2"/>
  <c r="M3263" i="2"/>
  <c r="N3263" i="2" s="1"/>
  <c r="H3262" i="2"/>
  <c r="I3262" i="2"/>
  <c r="K3262" i="2"/>
  <c r="M3262" i="2"/>
  <c r="N3262" i="2" s="1"/>
  <c r="H3261" i="2"/>
  <c r="I3261" i="2"/>
  <c r="K3261" i="2"/>
  <c r="M3261" i="2"/>
  <c r="N3261" i="2" s="1"/>
  <c r="H3260" i="2"/>
  <c r="I3260" i="2"/>
  <c r="K3260" i="2"/>
  <c r="M3260" i="2"/>
  <c r="N3260" i="2" s="1"/>
  <c r="H3259" i="2"/>
  <c r="I3259" i="2"/>
  <c r="K3259" i="2"/>
  <c r="M3259" i="2"/>
  <c r="N3259" i="2" s="1"/>
  <c r="H3258" i="2"/>
  <c r="I3258" i="2"/>
  <c r="K3258" i="2"/>
  <c r="M3258" i="2"/>
  <c r="N3258" i="2" s="1"/>
  <c r="H3257" i="2"/>
  <c r="I3257" i="2"/>
  <c r="K3257" i="2"/>
  <c r="M3257" i="2"/>
  <c r="N3257" i="2" s="1"/>
  <c r="H3256" i="2"/>
  <c r="I3256" i="2"/>
  <c r="K3256" i="2"/>
  <c r="M3256" i="2"/>
  <c r="N3256" i="2" s="1"/>
  <c r="H3255" i="2"/>
  <c r="I3255" i="2"/>
  <c r="K3255" i="2"/>
  <c r="M3255" i="2"/>
  <c r="N3255" i="2" s="1"/>
  <c r="H3254" i="2"/>
  <c r="I3254" i="2"/>
  <c r="K3254" i="2"/>
  <c r="M3254" i="2"/>
  <c r="N3254" i="2" s="1"/>
  <c r="H3253" i="2"/>
  <c r="I3253" i="2"/>
  <c r="K3253" i="2"/>
  <c r="M3253" i="2"/>
  <c r="N3253" i="2" s="1"/>
  <c r="H3252" i="2"/>
  <c r="I3252" i="2"/>
  <c r="K3252" i="2"/>
  <c r="M3252" i="2"/>
  <c r="N3252" i="2" s="1"/>
  <c r="H3251" i="2"/>
  <c r="I3251" i="2"/>
  <c r="K3251" i="2"/>
  <c r="M3251" i="2"/>
  <c r="N3251" i="2" s="1"/>
  <c r="H3250" i="2"/>
  <c r="I3250" i="2"/>
  <c r="K3250" i="2"/>
  <c r="M3250" i="2"/>
  <c r="N3250" i="2" s="1"/>
  <c r="H3249" i="2"/>
  <c r="I3249" i="2"/>
  <c r="K3249" i="2"/>
  <c r="M3249" i="2"/>
  <c r="N3249" i="2" s="1"/>
  <c r="E3234" i="2"/>
  <c r="F3234" i="2"/>
  <c r="E3235" i="2"/>
  <c r="F3235" i="2"/>
  <c r="E3236" i="2"/>
  <c r="F3236" i="2"/>
  <c r="E3237" i="2"/>
  <c r="F3237" i="2"/>
  <c r="E3238" i="2"/>
  <c r="F3238" i="2"/>
  <c r="E3239" i="2"/>
  <c r="F3239" i="2"/>
  <c r="E3240" i="2"/>
  <c r="F3240" i="2"/>
  <c r="E3241" i="2"/>
  <c r="F3241" i="2"/>
  <c r="E3242" i="2"/>
  <c r="F3242" i="2"/>
  <c r="E3222" i="2"/>
  <c r="F3222" i="2"/>
  <c r="E3223" i="2"/>
  <c r="F3223" i="2"/>
  <c r="E3224" i="2"/>
  <c r="F3224" i="2"/>
  <c r="E3225" i="2"/>
  <c r="F3225" i="2"/>
  <c r="E3226" i="2"/>
  <c r="F3226" i="2"/>
  <c r="E3227" i="2"/>
  <c r="F3227" i="2"/>
  <c r="E3228" i="2"/>
  <c r="F3228" i="2"/>
  <c r="E3229" i="2"/>
  <c r="F3229" i="2"/>
  <c r="E3230" i="2"/>
  <c r="F3230" i="2"/>
  <c r="E3231" i="2"/>
  <c r="F3231" i="2"/>
  <c r="E3232" i="2"/>
  <c r="F3232" i="2"/>
  <c r="E3216" i="2"/>
  <c r="F3216" i="2"/>
  <c r="E3217" i="2"/>
  <c r="F3217" i="2"/>
  <c r="E3218" i="2"/>
  <c r="F3218" i="2"/>
  <c r="E3219" i="2"/>
  <c r="F3219" i="2"/>
  <c r="E3220" i="2"/>
  <c r="F3220" i="2"/>
  <c r="E3214" i="2"/>
  <c r="F3214" i="2"/>
  <c r="E3198" i="2"/>
  <c r="F3198" i="2"/>
  <c r="E3199" i="2"/>
  <c r="F3199" i="2"/>
  <c r="E3200" i="2"/>
  <c r="F3200" i="2"/>
  <c r="E3201" i="2"/>
  <c r="F3201" i="2"/>
  <c r="E3202" i="2"/>
  <c r="F3202" i="2"/>
  <c r="E3203" i="2"/>
  <c r="F3203" i="2"/>
  <c r="E3204" i="2"/>
  <c r="F3204" i="2"/>
  <c r="E3205" i="2"/>
  <c r="F3205" i="2"/>
  <c r="E3206" i="2"/>
  <c r="F3206" i="2"/>
  <c r="E3207" i="2"/>
  <c r="F3207" i="2"/>
  <c r="E3208" i="2"/>
  <c r="F3208" i="2"/>
  <c r="E3209" i="2"/>
  <c r="F3209" i="2"/>
  <c r="E3210" i="2"/>
  <c r="F3210" i="2"/>
  <c r="E3211" i="2"/>
  <c r="F3211" i="2"/>
  <c r="E3212" i="2"/>
  <c r="F3212" i="2"/>
  <c r="H3248" i="2"/>
  <c r="I3248" i="2"/>
  <c r="K3248" i="2"/>
  <c r="M3248" i="2"/>
  <c r="N3248" i="2" s="1"/>
  <c r="H3247" i="2"/>
  <c r="I3247" i="2"/>
  <c r="K3247" i="2"/>
  <c r="M3247" i="2"/>
  <c r="N3247" i="2" s="1"/>
  <c r="H3246" i="2"/>
  <c r="I3246" i="2"/>
  <c r="K3246" i="2"/>
  <c r="M3246" i="2"/>
  <c r="N3246" i="2" s="1"/>
  <c r="H3245" i="2"/>
  <c r="I3245" i="2"/>
  <c r="K3245" i="2"/>
  <c r="M3245" i="2"/>
  <c r="N3245" i="2" s="1"/>
  <c r="H3244" i="2"/>
  <c r="I3244" i="2"/>
  <c r="K3244" i="2"/>
  <c r="M3244" i="2"/>
  <c r="N3244" i="2" s="1"/>
  <c r="E3243" i="2"/>
  <c r="F3243" i="2"/>
  <c r="H3243" i="2"/>
  <c r="I3243" i="2"/>
  <c r="K3243" i="2"/>
  <c r="M3243" i="2"/>
  <c r="N3243" i="2" s="1"/>
  <c r="H3242" i="2"/>
  <c r="I3242" i="2"/>
  <c r="K3242" i="2"/>
  <c r="M3242" i="2"/>
  <c r="N3242" i="2" s="1"/>
  <c r="H3241" i="2"/>
  <c r="I3241" i="2"/>
  <c r="K3241" i="2"/>
  <c r="M3241" i="2"/>
  <c r="N3241" i="2" s="1"/>
  <c r="H3240" i="2"/>
  <c r="I3240" i="2"/>
  <c r="K3240" i="2"/>
  <c r="M3240" i="2"/>
  <c r="N3240" i="2" s="1"/>
  <c r="H3239" i="2"/>
  <c r="I3239" i="2"/>
  <c r="K3239" i="2"/>
  <c r="M3239" i="2"/>
  <c r="N3239" i="2" s="1"/>
  <c r="H3238" i="2"/>
  <c r="I3238" i="2"/>
  <c r="K3238" i="2"/>
  <c r="M3238" i="2"/>
  <c r="N3238" i="2" s="1"/>
  <c r="H3237" i="2"/>
  <c r="I3237" i="2"/>
  <c r="K3237" i="2"/>
  <c r="M3237" i="2"/>
  <c r="N3237" i="2" s="1"/>
  <c r="H3236" i="2"/>
  <c r="I3236" i="2"/>
  <c r="K3236" i="2"/>
  <c r="M3236" i="2"/>
  <c r="N3236" i="2" s="1"/>
  <c r="H3235" i="2"/>
  <c r="I3235" i="2"/>
  <c r="K3235" i="2"/>
  <c r="M3235" i="2"/>
  <c r="N3235" i="2" s="1"/>
  <c r="H3234" i="2"/>
  <c r="I3234" i="2"/>
  <c r="K3234" i="2"/>
  <c r="M3234" i="2"/>
  <c r="N3234" i="2" s="1"/>
  <c r="E3233" i="2"/>
  <c r="F3233" i="2"/>
  <c r="H3233" i="2"/>
  <c r="I3233" i="2"/>
  <c r="K3233" i="2"/>
  <c r="M3233" i="2"/>
  <c r="N3233" i="2" s="1"/>
  <c r="H3232" i="2"/>
  <c r="I3232" i="2"/>
  <c r="K3232" i="2"/>
  <c r="M3232" i="2"/>
  <c r="N3232" i="2" s="1"/>
  <c r="H3231" i="2"/>
  <c r="I3231" i="2"/>
  <c r="K3231" i="2"/>
  <c r="M3231" i="2"/>
  <c r="N3231" i="2" s="1"/>
  <c r="H3230" i="2"/>
  <c r="I3230" i="2"/>
  <c r="K3230" i="2"/>
  <c r="M3230" i="2"/>
  <c r="N3230" i="2" s="1"/>
  <c r="H3229" i="2"/>
  <c r="I3229" i="2"/>
  <c r="K3229" i="2"/>
  <c r="M3229" i="2"/>
  <c r="N3229" i="2" s="1"/>
  <c r="H3228" i="2"/>
  <c r="I3228" i="2"/>
  <c r="K3228" i="2"/>
  <c r="M3228" i="2"/>
  <c r="N3228" i="2" s="1"/>
  <c r="H3227" i="2"/>
  <c r="I3227" i="2"/>
  <c r="K3227" i="2"/>
  <c r="M3227" i="2"/>
  <c r="N3227" i="2" s="1"/>
  <c r="H3226" i="2"/>
  <c r="I3226" i="2"/>
  <c r="K3226" i="2"/>
  <c r="M3226" i="2"/>
  <c r="N3226" i="2" s="1"/>
  <c r="H3225" i="2"/>
  <c r="I3225" i="2"/>
  <c r="K3225" i="2"/>
  <c r="M3225" i="2"/>
  <c r="N3225" i="2" s="1"/>
  <c r="H3224" i="2"/>
  <c r="I3224" i="2"/>
  <c r="K3224" i="2"/>
  <c r="M3224" i="2"/>
  <c r="N3224" i="2" s="1"/>
  <c r="H3223" i="2"/>
  <c r="I3223" i="2"/>
  <c r="K3223" i="2"/>
  <c r="M3223" i="2"/>
  <c r="N3223" i="2" s="1"/>
  <c r="H3222" i="2"/>
  <c r="I3222" i="2"/>
  <c r="K3222" i="2"/>
  <c r="M3222" i="2"/>
  <c r="N3222" i="2" s="1"/>
  <c r="E3221" i="2"/>
  <c r="F3221" i="2"/>
  <c r="H3221" i="2"/>
  <c r="I3221" i="2"/>
  <c r="K3221" i="2"/>
  <c r="M3221" i="2"/>
  <c r="N3221" i="2" s="1"/>
  <c r="H3220" i="2"/>
  <c r="I3220" i="2"/>
  <c r="K3220" i="2"/>
  <c r="M3220" i="2"/>
  <c r="N3220" i="2" s="1"/>
  <c r="H3219" i="2"/>
  <c r="I3219" i="2"/>
  <c r="K3219" i="2"/>
  <c r="M3219" i="2"/>
  <c r="N3219" i="2" s="1"/>
  <c r="H3218" i="2"/>
  <c r="I3218" i="2"/>
  <c r="K3218" i="2"/>
  <c r="M3218" i="2"/>
  <c r="N3218" i="2" s="1"/>
  <c r="H3217" i="2"/>
  <c r="I3217" i="2"/>
  <c r="K3217" i="2"/>
  <c r="M3217" i="2"/>
  <c r="N3217" i="2" s="1"/>
  <c r="H3216" i="2"/>
  <c r="I3216" i="2"/>
  <c r="K3216" i="2"/>
  <c r="M3216" i="2"/>
  <c r="N3216" i="2" s="1"/>
  <c r="E3215" i="2"/>
  <c r="F3215" i="2"/>
  <c r="H3215" i="2"/>
  <c r="I3215" i="2"/>
  <c r="K3215" i="2"/>
  <c r="M3215" i="2"/>
  <c r="N3215" i="2" s="1"/>
  <c r="H3214" i="2"/>
  <c r="I3214" i="2"/>
  <c r="K3214" i="2"/>
  <c r="M3214" i="2"/>
  <c r="N3214" i="2" s="1"/>
  <c r="E3213" i="2"/>
  <c r="F3213" i="2"/>
  <c r="H3213" i="2"/>
  <c r="I3213" i="2"/>
  <c r="K3213" i="2"/>
  <c r="M3213" i="2"/>
  <c r="N3213" i="2" s="1"/>
  <c r="H3212" i="2"/>
  <c r="I3212" i="2"/>
  <c r="K3212" i="2"/>
  <c r="M3212" i="2"/>
  <c r="N3212" i="2" s="1"/>
  <c r="H3211" i="2"/>
  <c r="I3211" i="2"/>
  <c r="K3211" i="2"/>
  <c r="M3211" i="2"/>
  <c r="N3211" i="2" s="1"/>
  <c r="H3210" i="2"/>
  <c r="I3210" i="2"/>
  <c r="K3210" i="2"/>
  <c r="M3210" i="2"/>
  <c r="N3210" i="2" s="1"/>
  <c r="H3209" i="2"/>
  <c r="I3209" i="2"/>
  <c r="K3209" i="2"/>
  <c r="M3209" i="2"/>
  <c r="N3209" i="2" s="1"/>
  <c r="H3208" i="2"/>
  <c r="I3208" i="2"/>
  <c r="K3208" i="2"/>
  <c r="M3208" i="2"/>
  <c r="N3208" i="2" s="1"/>
  <c r="H3207" i="2"/>
  <c r="I3207" i="2"/>
  <c r="K3207" i="2"/>
  <c r="M3207" i="2"/>
  <c r="N3207" i="2" s="1"/>
  <c r="H3206" i="2"/>
  <c r="I3206" i="2"/>
  <c r="K3206" i="2"/>
  <c r="M3206" i="2"/>
  <c r="N3206" i="2" s="1"/>
  <c r="H3205" i="2"/>
  <c r="I3205" i="2"/>
  <c r="K3205" i="2"/>
  <c r="M3205" i="2"/>
  <c r="N3205" i="2" s="1"/>
  <c r="H3204" i="2"/>
  <c r="I3204" i="2"/>
  <c r="K3204" i="2"/>
  <c r="M3204" i="2"/>
  <c r="N3204" i="2" s="1"/>
  <c r="H3203" i="2"/>
  <c r="I3203" i="2"/>
  <c r="K3203" i="2"/>
  <c r="M3203" i="2"/>
  <c r="N3203" i="2" s="1"/>
  <c r="H3202" i="2"/>
  <c r="I3202" i="2"/>
  <c r="K3202" i="2"/>
  <c r="M3202" i="2"/>
  <c r="N3202" i="2" s="1"/>
  <c r="H3201" i="2"/>
  <c r="I3201" i="2"/>
  <c r="K3201" i="2"/>
  <c r="M3201" i="2"/>
  <c r="N3201" i="2" s="1"/>
  <c r="H3200" i="2"/>
  <c r="I3200" i="2"/>
  <c r="K3200" i="2"/>
  <c r="M3200" i="2"/>
  <c r="N3200" i="2" s="1"/>
  <c r="H3199" i="2"/>
  <c r="I3199" i="2"/>
  <c r="K3199" i="2"/>
  <c r="M3199" i="2"/>
  <c r="N3199" i="2" s="1"/>
  <c r="H3198" i="2"/>
  <c r="I3198" i="2"/>
  <c r="K3198" i="2"/>
  <c r="M3198" i="2"/>
  <c r="N3198" i="2" s="1"/>
  <c r="E3197" i="2"/>
  <c r="F3197" i="2"/>
  <c r="H3197" i="2"/>
  <c r="I3197" i="2"/>
  <c r="K3197" i="2"/>
  <c r="M3197" i="2"/>
  <c r="N3197" i="2" s="1"/>
  <c r="E3196" i="2"/>
  <c r="F3196" i="2"/>
  <c r="H3196" i="2"/>
  <c r="I3196" i="2"/>
  <c r="K3196" i="2"/>
  <c r="M3196" i="2"/>
  <c r="N3196" i="2" s="1"/>
  <c r="E3195" i="2"/>
  <c r="F3195" i="2"/>
  <c r="H3195" i="2"/>
  <c r="I3195" i="2"/>
  <c r="K3195" i="2"/>
  <c r="M3195" i="2"/>
  <c r="N3195" i="2" s="1"/>
  <c r="E3194" i="2"/>
  <c r="F3194" i="2"/>
  <c r="H3194" i="2"/>
  <c r="I3194" i="2"/>
  <c r="K3194" i="2"/>
  <c r="M3194" i="2"/>
  <c r="N3194" i="2" s="1"/>
  <c r="E3193" i="2"/>
  <c r="F3193" i="2"/>
  <c r="H3193" i="2"/>
  <c r="I3193" i="2"/>
  <c r="K3193" i="2"/>
  <c r="M3193" i="2"/>
  <c r="N3193" i="2" s="1"/>
  <c r="E3192" i="2"/>
  <c r="F3192" i="2"/>
  <c r="H3192" i="2"/>
  <c r="I3192" i="2"/>
  <c r="K3192" i="2"/>
  <c r="M3192" i="2"/>
  <c r="N3192" i="2" s="1"/>
  <c r="E3191" i="2"/>
  <c r="F3191" i="2"/>
  <c r="H3191" i="2"/>
  <c r="I3191" i="2"/>
  <c r="K3191" i="2"/>
  <c r="M3191" i="2"/>
  <c r="N3191" i="2" s="1"/>
  <c r="E3190" i="2"/>
  <c r="F3190" i="2"/>
  <c r="H3190" i="2"/>
  <c r="I3190" i="2"/>
  <c r="K3190" i="2"/>
  <c r="M3190" i="2"/>
  <c r="N3190" i="2" s="1"/>
  <c r="E3189" i="2"/>
  <c r="F3189" i="2"/>
  <c r="H3189" i="2"/>
  <c r="I3189" i="2"/>
  <c r="K3189" i="2"/>
  <c r="M3189" i="2"/>
  <c r="N3189" i="2" s="1"/>
  <c r="E3188" i="2"/>
  <c r="F3188" i="2"/>
  <c r="H3188" i="2"/>
  <c r="I3188" i="2"/>
  <c r="K3188" i="2"/>
  <c r="M3188" i="2"/>
  <c r="N3188" i="2" s="1"/>
  <c r="E3187" i="2"/>
  <c r="F3187" i="2"/>
  <c r="H3187" i="2"/>
  <c r="I3187" i="2"/>
  <c r="K3187" i="2"/>
  <c r="M3187" i="2"/>
  <c r="N3187" i="2" s="1"/>
  <c r="E3186" i="2"/>
  <c r="F3186" i="2"/>
  <c r="H3186" i="2"/>
  <c r="I3186" i="2"/>
  <c r="K3186" i="2"/>
  <c r="M3186" i="2"/>
  <c r="N3186" i="2" s="1"/>
  <c r="E3185" i="2"/>
  <c r="F3185" i="2"/>
  <c r="H3185" i="2"/>
  <c r="I3185" i="2"/>
  <c r="K3185" i="2"/>
  <c r="M3185" i="2"/>
  <c r="N3185" i="2" s="1"/>
  <c r="E3184" i="2"/>
  <c r="F3184" i="2"/>
  <c r="H3184" i="2"/>
  <c r="I3184" i="2"/>
  <c r="K3184" i="2"/>
  <c r="M3184" i="2"/>
  <c r="N3184" i="2" s="1"/>
  <c r="E3183" i="2"/>
  <c r="F3183" i="2"/>
  <c r="H3183" i="2"/>
  <c r="I3183" i="2"/>
  <c r="K3183" i="2"/>
  <c r="M3183" i="2"/>
  <c r="N3183" i="2" s="1"/>
  <c r="E3182" i="2"/>
  <c r="F3182" i="2"/>
  <c r="H3182" i="2"/>
  <c r="I3182" i="2"/>
  <c r="K3182" i="2"/>
  <c r="M3182" i="2"/>
  <c r="N3182" i="2" s="1"/>
  <c r="E3181" i="2"/>
  <c r="F3181" i="2"/>
  <c r="H3181" i="2"/>
  <c r="I3181" i="2"/>
  <c r="K3181" i="2"/>
  <c r="M3181" i="2"/>
  <c r="N3181" i="2" s="1"/>
  <c r="E3180" i="2"/>
  <c r="F3180" i="2"/>
  <c r="H3180" i="2"/>
  <c r="I3180" i="2"/>
  <c r="K3180" i="2"/>
  <c r="M3180" i="2"/>
  <c r="N3180" i="2" s="1"/>
  <c r="E3179" i="2"/>
  <c r="F3179" i="2"/>
  <c r="H3179" i="2"/>
  <c r="I3179" i="2"/>
  <c r="K3179" i="2"/>
  <c r="M3179" i="2"/>
  <c r="N3179" i="2" s="1"/>
  <c r="E3178" i="2"/>
  <c r="F3178" i="2"/>
  <c r="H3178" i="2"/>
  <c r="I3178" i="2"/>
  <c r="K3178" i="2"/>
  <c r="M3178" i="2"/>
  <c r="N3178" i="2" s="1"/>
  <c r="E3177" i="2"/>
  <c r="F3177" i="2"/>
  <c r="H3177" i="2"/>
  <c r="I3177" i="2"/>
  <c r="K3177" i="2"/>
  <c r="M3177" i="2"/>
  <c r="N3177" i="2" s="1"/>
  <c r="E3176" i="2"/>
  <c r="F3176" i="2"/>
  <c r="H3176" i="2"/>
  <c r="I3176" i="2"/>
  <c r="K3176" i="2"/>
  <c r="M3176" i="2"/>
  <c r="N3176" i="2" s="1"/>
  <c r="E3175" i="2"/>
  <c r="F3175" i="2"/>
  <c r="H3175" i="2"/>
  <c r="I3175" i="2"/>
  <c r="K3175" i="2"/>
  <c r="M3175" i="2"/>
  <c r="N3175" i="2" s="1"/>
  <c r="E3174" i="2"/>
  <c r="F3174" i="2"/>
  <c r="H3174" i="2"/>
  <c r="I3174" i="2"/>
  <c r="K3174" i="2"/>
  <c r="M3174" i="2"/>
  <c r="N3174" i="2" s="1"/>
  <c r="E3173" i="2"/>
  <c r="F3173" i="2"/>
  <c r="H3173" i="2"/>
  <c r="I3173" i="2"/>
  <c r="K3173" i="2"/>
  <c r="M3173" i="2"/>
  <c r="N3173" i="2" s="1"/>
  <c r="E3172" i="2"/>
  <c r="F3172" i="2"/>
  <c r="H3172" i="2"/>
  <c r="I3172" i="2"/>
  <c r="K3172" i="2"/>
  <c r="M3172" i="2"/>
  <c r="N3172" i="2" s="1"/>
  <c r="E3171" i="2"/>
  <c r="F3171" i="2"/>
  <c r="H3171" i="2"/>
  <c r="I3171" i="2"/>
  <c r="K3171" i="2"/>
  <c r="M3171" i="2"/>
  <c r="N3171" i="2" s="1"/>
  <c r="E3170" i="2"/>
  <c r="F3170" i="2"/>
  <c r="H3170" i="2"/>
  <c r="I3170" i="2"/>
  <c r="K3170" i="2"/>
  <c r="M3170" i="2"/>
  <c r="N3170" i="2" s="1"/>
  <c r="E3169" i="2"/>
  <c r="F3169" i="2"/>
  <c r="H3169" i="2"/>
  <c r="I3169" i="2"/>
  <c r="K3169" i="2"/>
  <c r="M3169" i="2"/>
  <c r="N3169" i="2" s="1"/>
  <c r="E3168" i="2"/>
  <c r="F3168" i="2"/>
  <c r="H3168" i="2"/>
  <c r="I3168" i="2"/>
  <c r="K3168" i="2"/>
  <c r="M3168" i="2"/>
  <c r="N3168" i="2" s="1"/>
  <c r="E3167" i="2"/>
  <c r="F3167" i="2"/>
  <c r="H3167" i="2"/>
  <c r="I3167" i="2"/>
  <c r="K3167" i="2"/>
  <c r="M3167" i="2"/>
  <c r="N3167" i="2" s="1"/>
  <c r="E3166" i="2"/>
  <c r="F3166" i="2"/>
  <c r="H3166" i="2"/>
  <c r="I3166" i="2"/>
  <c r="K3166" i="2"/>
  <c r="M3166" i="2"/>
  <c r="N3166" i="2" s="1"/>
  <c r="E3165" i="2"/>
  <c r="F3165" i="2"/>
  <c r="H3165" i="2"/>
  <c r="I3165" i="2"/>
  <c r="K3165" i="2"/>
  <c r="M3165" i="2"/>
  <c r="N3165" i="2" s="1"/>
  <c r="E3164" i="2"/>
  <c r="F3164" i="2"/>
  <c r="H3164" i="2"/>
  <c r="I3164" i="2"/>
  <c r="K3164" i="2"/>
  <c r="M3164" i="2"/>
  <c r="N3164" i="2" s="1"/>
  <c r="E3163" i="2"/>
  <c r="F3163" i="2"/>
  <c r="H3163" i="2"/>
  <c r="I3163" i="2"/>
  <c r="K3163" i="2"/>
  <c r="M3163" i="2"/>
  <c r="N3163" i="2" s="1"/>
  <c r="E3162" i="2"/>
  <c r="F3162" i="2"/>
  <c r="H3162" i="2"/>
  <c r="I3162" i="2"/>
  <c r="K3162" i="2"/>
  <c r="M3162" i="2"/>
  <c r="N3162" i="2" s="1"/>
  <c r="E3161" i="2"/>
  <c r="F3161" i="2"/>
  <c r="H3161" i="2"/>
  <c r="I3161" i="2"/>
  <c r="K3161" i="2"/>
  <c r="M3161" i="2"/>
  <c r="N3161" i="2" s="1"/>
  <c r="E3160" i="2"/>
  <c r="F3160" i="2"/>
  <c r="H3160" i="2"/>
  <c r="I3160" i="2"/>
  <c r="K3160" i="2"/>
  <c r="M3160" i="2"/>
  <c r="N3160" i="2" s="1"/>
  <c r="E3159" i="2"/>
  <c r="F3159" i="2"/>
  <c r="H3159" i="2"/>
  <c r="I3159" i="2"/>
  <c r="K3159" i="2"/>
  <c r="M3159" i="2"/>
  <c r="N3159" i="2" s="1"/>
  <c r="E3158" i="2"/>
  <c r="F3158" i="2"/>
  <c r="H3158" i="2"/>
  <c r="I3158" i="2"/>
  <c r="K3158" i="2"/>
  <c r="M3158" i="2"/>
  <c r="N3158" i="2" s="1"/>
  <c r="E3157" i="2"/>
  <c r="F3157" i="2"/>
  <c r="H3157" i="2"/>
  <c r="I3157" i="2"/>
  <c r="K3157" i="2"/>
  <c r="M3157" i="2"/>
  <c r="N3157" i="2" s="1"/>
  <c r="E3156" i="2"/>
  <c r="F3156" i="2"/>
  <c r="H3156" i="2"/>
  <c r="I3156" i="2"/>
  <c r="K3156" i="2"/>
  <c r="M3156" i="2"/>
  <c r="N3156" i="2" s="1"/>
  <c r="E3155" i="2"/>
  <c r="F3155" i="2"/>
  <c r="H3155" i="2"/>
  <c r="I3155" i="2"/>
  <c r="K3155" i="2"/>
  <c r="M3155" i="2"/>
  <c r="N3155" i="2" s="1"/>
  <c r="E3154" i="2"/>
  <c r="F3154" i="2"/>
  <c r="H3154" i="2"/>
  <c r="I3154" i="2"/>
  <c r="K3154" i="2"/>
  <c r="M3154" i="2"/>
  <c r="N3154" i="2" s="1"/>
  <c r="E3153" i="2"/>
  <c r="F3153" i="2"/>
  <c r="H3153" i="2"/>
  <c r="I3153" i="2"/>
  <c r="K3153" i="2"/>
  <c r="M3153" i="2"/>
  <c r="N3153" i="2" s="1"/>
  <c r="E3152" i="2"/>
  <c r="F3152" i="2"/>
  <c r="H3152" i="2"/>
  <c r="I3152" i="2"/>
  <c r="K3152" i="2"/>
  <c r="M3152" i="2"/>
  <c r="N3152" i="2" s="1"/>
  <c r="E3151" i="2"/>
  <c r="F3151" i="2"/>
  <c r="H3151" i="2"/>
  <c r="I3151" i="2"/>
  <c r="K3151" i="2"/>
  <c r="M3151" i="2"/>
  <c r="N3151" i="2" s="1"/>
  <c r="E3150" i="2"/>
  <c r="F3150" i="2"/>
  <c r="H3150" i="2"/>
  <c r="I3150" i="2"/>
  <c r="K3150" i="2"/>
  <c r="M3150" i="2"/>
  <c r="N3150" i="2" s="1"/>
  <c r="E3149" i="2"/>
  <c r="F3149" i="2"/>
  <c r="H3149" i="2"/>
  <c r="I3149" i="2"/>
  <c r="K3149" i="2"/>
  <c r="M3149" i="2"/>
  <c r="N3149" i="2" s="1"/>
  <c r="E3148" i="2"/>
  <c r="F3148" i="2"/>
  <c r="H3148" i="2"/>
  <c r="I3148" i="2"/>
  <c r="K3148" i="2"/>
  <c r="M3148" i="2"/>
  <c r="N3148" i="2" s="1"/>
  <c r="E3147" i="2"/>
  <c r="F3147" i="2"/>
  <c r="H3147" i="2"/>
  <c r="I3147" i="2"/>
  <c r="K3147" i="2"/>
  <c r="M3147" i="2"/>
  <c r="N3147" i="2" s="1"/>
  <c r="E3146" i="2"/>
  <c r="F3146" i="2"/>
  <c r="H3146" i="2"/>
  <c r="I3146" i="2"/>
  <c r="K3146" i="2"/>
  <c r="M3146" i="2"/>
  <c r="N3146" i="2" s="1"/>
  <c r="E3145" i="2"/>
  <c r="F3145" i="2"/>
  <c r="H3145" i="2"/>
  <c r="I3145" i="2"/>
  <c r="K3145" i="2"/>
  <c r="M3145" i="2"/>
  <c r="N3145" i="2" s="1"/>
  <c r="E3144" i="2"/>
  <c r="F3144" i="2"/>
  <c r="H3144" i="2"/>
  <c r="I3144" i="2"/>
  <c r="K3144" i="2"/>
  <c r="M3144" i="2"/>
  <c r="N3144" i="2" s="1"/>
  <c r="E3143" i="2"/>
  <c r="F3143" i="2"/>
  <c r="H3143" i="2"/>
  <c r="I3143" i="2"/>
  <c r="K3143" i="2"/>
  <c r="M3143" i="2"/>
  <c r="N3143" i="2" s="1"/>
  <c r="E3142" i="2"/>
  <c r="F3142" i="2"/>
  <c r="H3142" i="2"/>
  <c r="I3142" i="2"/>
  <c r="K3142" i="2"/>
  <c r="M3142" i="2"/>
  <c r="N3142" i="2" s="1"/>
  <c r="E3141" i="2"/>
  <c r="F3141" i="2"/>
  <c r="H3141" i="2"/>
  <c r="I3141" i="2"/>
  <c r="K3141" i="2"/>
  <c r="M3141" i="2"/>
  <c r="N3141" i="2" s="1"/>
  <c r="E3140" i="2"/>
  <c r="F3140" i="2"/>
  <c r="H3140" i="2"/>
  <c r="I3140" i="2"/>
  <c r="K3140" i="2"/>
  <c r="M3140" i="2"/>
  <c r="N3140" i="2" s="1"/>
  <c r="E3139" i="2"/>
  <c r="F3139" i="2"/>
  <c r="H3139" i="2"/>
  <c r="I3139" i="2"/>
  <c r="K3139" i="2"/>
  <c r="M3139" i="2"/>
  <c r="N3139" i="2" s="1"/>
  <c r="E3138" i="2"/>
  <c r="F3138" i="2"/>
  <c r="H3138" i="2"/>
  <c r="I3138" i="2"/>
  <c r="K3138" i="2"/>
  <c r="M3138" i="2"/>
  <c r="N3138" i="2" s="1"/>
  <c r="E3137" i="2"/>
  <c r="F3137" i="2"/>
  <c r="H3137" i="2"/>
  <c r="I3137" i="2"/>
  <c r="K3137" i="2"/>
  <c r="M3137" i="2"/>
  <c r="N3137" i="2" s="1"/>
  <c r="E3136" i="2"/>
  <c r="F3136" i="2"/>
  <c r="H3136" i="2"/>
  <c r="I3136" i="2"/>
  <c r="K3136" i="2"/>
  <c r="M3136" i="2"/>
  <c r="N3136" i="2" s="1"/>
  <c r="E3135" i="2"/>
  <c r="F3135" i="2"/>
  <c r="H3135" i="2"/>
  <c r="I3135" i="2"/>
  <c r="K3135" i="2"/>
  <c r="M3135" i="2"/>
  <c r="N3135" i="2" s="1"/>
  <c r="E3134" i="2"/>
  <c r="F3134" i="2"/>
  <c r="H3134" i="2"/>
  <c r="I3134" i="2"/>
  <c r="K3134" i="2"/>
  <c r="M3134" i="2"/>
  <c r="N3134" i="2" s="1"/>
  <c r="E3133" i="2"/>
  <c r="F3133" i="2"/>
  <c r="H3133" i="2"/>
  <c r="I3133" i="2"/>
  <c r="K3133" i="2"/>
  <c r="M3133" i="2"/>
  <c r="N3133" i="2" s="1"/>
  <c r="E3132" i="2"/>
  <c r="F3132" i="2"/>
  <c r="H3132" i="2"/>
  <c r="I3132" i="2"/>
  <c r="K3132" i="2"/>
  <c r="M3132" i="2"/>
  <c r="N3132" i="2" s="1"/>
  <c r="E3131" i="2"/>
  <c r="F3131" i="2"/>
  <c r="H3131" i="2"/>
  <c r="I3131" i="2"/>
  <c r="K3131" i="2"/>
  <c r="M3131" i="2"/>
  <c r="N3131" i="2" s="1"/>
  <c r="E3130" i="2"/>
  <c r="F3130" i="2"/>
  <c r="H3130" i="2"/>
  <c r="I3130" i="2"/>
  <c r="K3130" i="2"/>
  <c r="M3130" i="2"/>
  <c r="N3130" i="2" s="1"/>
  <c r="E3129" i="2"/>
  <c r="F3129" i="2"/>
  <c r="H3129" i="2"/>
  <c r="I3129" i="2"/>
  <c r="K3129" i="2"/>
  <c r="M3129" i="2"/>
  <c r="N3129" i="2" s="1"/>
  <c r="E3128" i="2"/>
  <c r="F3128" i="2"/>
  <c r="H3128" i="2"/>
  <c r="I3128" i="2"/>
  <c r="K3128" i="2"/>
  <c r="M3128" i="2"/>
  <c r="N3128" i="2" s="1"/>
  <c r="E3127" i="2"/>
  <c r="F3127" i="2"/>
  <c r="H3127" i="2"/>
  <c r="I3127" i="2"/>
  <c r="K3127" i="2"/>
  <c r="M3127" i="2"/>
  <c r="N3127" i="2" s="1"/>
  <c r="E3126" i="2"/>
  <c r="F3126" i="2"/>
  <c r="H3126" i="2"/>
  <c r="I3126" i="2"/>
  <c r="K3126" i="2"/>
  <c r="M3126" i="2"/>
  <c r="N3126" i="2" s="1"/>
  <c r="E3125" i="2"/>
  <c r="F3125" i="2"/>
  <c r="H3125" i="2"/>
  <c r="I3125" i="2"/>
  <c r="K3125" i="2"/>
  <c r="M3125" i="2"/>
  <c r="N3125" i="2" s="1"/>
  <c r="E3124" i="2"/>
  <c r="F3124" i="2"/>
  <c r="H3124" i="2"/>
  <c r="I3124" i="2"/>
  <c r="K3124" i="2"/>
  <c r="M3124" i="2"/>
  <c r="N3124" i="2" s="1"/>
  <c r="E3123" i="2"/>
  <c r="F3123" i="2"/>
  <c r="H3123" i="2"/>
  <c r="I3123" i="2"/>
  <c r="K3123" i="2"/>
  <c r="M3123" i="2"/>
  <c r="N3123" i="2" s="1"/>
  <c r="E3122" i="2"/>
  <c r="F3122" i="2"/>
  <c r="H3122" i="2"/>
  <c r="I3122" i="2"/>
  <c r="K3122" i="2"/>
  <c r="M3122" i="2"/>
  <c r="N3122" i="2" s="1"/>
  <c r="E3121" i="2"/>
  <c r="F3121" i="2"/>
  <c r="H3121" i="2"/>
  <c r="I3121" i="2"/>
  <c r="K3121" i="2"/>
  <c r="M3121" i="2"/>
  <c r="N3121" i="2" s="1"/>
  <c r="E3120" i="2"/>
  <c r="F3120" i="2"/>
  <c r="H3120" i="2"/>
  <c r="I3120" i="2"/>
  <c r="K3120" i="2"/>
  <c r="M3120" i="2"/>
  <c r="N3120" i="2" s="1"/>
  <c r="E3119" i="2"/>
  <c r="F3119" i="2"/>
  <c r="H3119" i="2"/>
  <c r="I3119" i="2"/>
  <c r="K3119" i="2"/>
  <c r="M3119" i="2"/>
  <c r="N3119" i="2" s="1"/>
  <c r="E3118" i="2"/>
  <c r="F3118" i="2"/>
  <c r="H3118" i="2"/>
  <c r="I3118" i="2"/>
  <c r="K3118" i="2"/>
  <c r="M3118" i="2"/>
  <c r="N3118" i="2" s="1"/>
  <c r="E3117" i="2"/>
  <c r="F3117" i="2"/>
  <c r="H3117" i="2"/>
  <c r="I3117" i="2"/>
  <c r="K3117" i="2"/>
  <c r="M3117" i="2"/>
  <c r="N3117" i="2" s="1"/>
  <c r="E3116" i="2"/>
  <c r="F3116" i="2"/>
  <c r="H3116" i="2"/>
  <c r="I3116" i="2"/>
  <c r="K3116" i="2"/>
  <c r="M3116" i="2"/>
  <c r="N3116" i="2" s="1"/>
  <c r="E3115" i="2"/>
  <c r="F3115" i="2"/>
  <c r="H3115" i="2"/>
  <c r="I3115" i="2"/>
  <c r="K3115" i="2"/>
  <c r="M3115" i="2"/>
  <c r="N3115" i="2" s="1"/>
  <c r="E3114" i="2"/>
  <c r="F3114" i="2"/>
  <c r="H3114" i="2"/>
  <c r="I3114" i="2"/>
  <c r="K3114" i="2"/>
  <c r="M3114" i="2"/>
  <c r="N3114" i="2" s="1"/>
  <c r="E3113" i="2"/>
  <c r="F3113" i="2"/>
  <c r="H3113" i="2"/>
  <c r="I3113" i="2"/>
  <c r="K3113" i="2"/>
  <c r="M3113" i="2"/>
  <c r="N3113" i="2" s="1"/>
  <c r="E3112" i="2"/>
  <c r="F3112" i="2"/>
  <c r="H3112" i="2"/>
  <c r="I3112" i="2"/>
  <c r="K3112" i="2"/>
  <c r="M3112" i="2"/>
  <c r="N3112" i="2" s="1"/>
  <c r="E3111" i="2"/>
  <c r="F3111" i="2"/>
  <c r="H3111" i="2"/>
  <c r="I3111" i="2"/>
  <c r="K3111" i="2"/>
  <c r="M3111" i="2"/>
  <c r="N3111" i="2" s="1"/>
  <c r="E3110" i="2"/>
  <c r="F3110" i="2"/>
  <c r="H3110" i="2"/>
  <c r="I3110" i="2"/>
  <c r="K3110" i="2"/>
  <c r="M3110" i="2"/>
  <c r="N3110" i="2" s="1"/>
  <c r="E3109" i="2"/>
  <c r="F3109" i="2"/>
  <c r="H3109" i="2"/>
  <c r="I3109" i="2"/>
  <c r="K3109" i="2"/>
  <c r="M3109" i="2"/>
  <c r="N3109" i="2" s="1"/>
  <c r="E3108" i="2"/>
  <c r="F3108" i="2"/>
  <c r="H3108" i="2"/>
  <c r="I3108" i="2"/>
  <c r="K3108" i="2"/>
  <c r="M3108" i="2"/>
  <c r="N3108" i="2" s="1"/>
  <c r="E3107" i="2"/>
  <c r="F3107" i="2"/>
  <c r="H3107" i="2"/>
  <c r="I3107" i="2"/>
  <c r="K3107" i="2"/>
  <c r="M3107" i="2"/>
  <c r="N3107" i="2" s="1"/>
  <c r="E3106" i="2"/>
  <c r="F3106" i="2"/>
  <c r="H3106" i="2"/>
  <c r="I3106" i="2"/>
  <c r="K3106" i="2"/>
  <c r="M3106" i="2"/>
  <c r="N3106" i="2" s="1"/>
  <c r="E3105" i="2"/>
  <c r="F3105" i="2"/>
  <c r="H3105" i="2"/>
  <c r="I3105" i="2"/>
  <c r="K3105" i="2"/>
  <c r="M3105" i="2"/>
  <c r="N3105" i="2" s="1"/>
  <c r="E3104" i="2"/>
  <c r="F3104" i="2"/>
  <c r="H3104" i="2"/>
  <c r="I3104" i="2"/>
  <c r="K3104" i="2"/>
  <c r="M3104" i="2"/>
  <c r="N3104" i="2" s="1"/>
  <c r="K3032" i="2" l="1"/>
  <c r="K3033" i="2"/>
  <c r="E3103" i="2"/>
  <c r="F3103" i="2"/>
  <c r="H3103" i="2"/>
  <c r="I3103" i="2"/>
  <c r="K3103" i="2"/>
  <c r="M3103" i="2"/>
  <c r="N3103" i="2" s="1"/>
  <c r="E3102" i="2"/>
  <c r="F3102" i="2"/>
  <c r="H3102" i="2"/>
  <c r="I3102" i="2"/>
  <c r="K3102" i="2"/>
  <c r="M3102" i="2"/>
  <c r="N3102" i="2" s="1"/>
  <c r="E3101" i="2"/>
  <c r="F3101" i="2"/>
  <c r="H3101" i="2"/>
  <c r="I3101" i="2"/>
  <c r="K3101" i="2"/>
  <c r="M3101" i="2"/>
  <c r="N3101" i="2" s="1"/>
  <c r="E3100" i="2"/>
  <c r="F3100" i="2"/>
  <c r="H3100" i="2"/>
  <c r="I3100" i="2"/>
  <c r="K3100" i="2"/>
  <c r="M3100" i="2"/>
  <c r="N3100" i="2" s="1"/>
  <c r="E3099" i="2"/>
  <c r="F3099" i="2"/>
  <c r="H3099" i="2"/>
  <c r="I3099" i="2"/>
  <c r="K3099" i="2"/>
  <c r="M3099" i="2"/>
  <c r="N3099" i="2" s="1"/>
  <c r="E3098" i="2"/>
  <c r="F3098" i="2"/>
  <c r="H3098" i="2"/>
  <c r="I3098" i="2"/>
  <c r="K3098" i="2"/>
  <c r="M3098" i="2"/>
  <c r="N3098" i="2" s="1"/>
  <c r="E3097" i="2"/>
  <c r="F3097" i="2"/>
  <c r="H3097" i="2"/>
  <c r="I3097" i="2"/>
  <c r="K3097" i="2"/>
  <c r="M3097" i="2"/>
  <c r="N3097" i="2" s="1"/>
  <c r="E3096" i="2"/>
  <c r="F3096" i="2"/>
  <c r="H3096" i="2"/>
  <c r="I3096" i="2"/>
  <c r="K3096" i="2"/>
  <c r="M3096" i="2"/>
  <c r="N3096" i="2" s="1"/>
  <c r="E3095" i="2"/>
  <c r="F3095" i="2"/>
  <c r="H3095" i="2"/>
  <c r="I3095" i="2"/>
  <c r="K3095" i="2"/>
  <c r="M3095" i="2"/>
  <c r="N3095" i="2" s="1"/>
  <c r="E3094" i="2"/>
  <c r="F3094" i="2"/>
  <c r="H3094" i="2"/>
  <c r="I3094" i="2"/>
  <c r="K3094" i="2"/>
  <c r="M3094" i="2"/>
  <c r="N3094" i="2" s="1"/>
  <c r="E3093" i="2"/>
  <c r="F3093" i="2"/>
  <c r="H3093" i="2"/>
  <c r="I3093" i="2"/>
  <c r="K3093" i="2"/>
  <c r="M3093" i="2"/>
  <c r="N3093" i="2" s="1"/>
  <c r="E3092" i="2"/>
  <c r="F3092" i="2"/>
  <c r="H3092" i="2"/>
  <c r="I3092" i="2"/>
  <c r="K3092" i="2"/>
  <c r="M3092" i="2"/>
  <c r="N3092" i="2" s="1"/>
  <c r="E3091" i="2"/>
  <c r="F3091" i="2"/>
  <c r="H3091" i="2"/>
  <c r="I3091" i="2"/>
  <c r="K3091" i="2"/>
  <c r="M3091" i="2"/>
  <c r="N3091" i="2" s="1"/>
  <c r="E3090" i="2"/>
  <c r="F3090" i="2"/>
  <c r="H3090" i="2"/>
  <c r="I3090" i="2"/>
  <c r="K3090" i="2"/>
  <c r="M3090" i="2"/>
  <c r="N3090" i="2" s="1"/>
  <c r="E3089" i="2"/>
  <c r="F3089" i="2"/>
  <c r="H3089" i="2"/>
  <c r="I3089" i="2"/>
  <c r="K3089" i="2"/>
  <c r="M3089" i="2"/>
  <c r="N3089" i="2" s="1"/>
  <c r="E3088" i="2"/>
  <c r="F3088" i="2"/>
  <c r="H3088" i="2"/>
  <c r="I3088" i="2"/>
  <c r="K3088" i="2"/>
  <c r="M3088" i="2"/>
  <c r="N3088" i="2" s="1"/>
  <c r="E3087" i="2"/>
  <c r="F3087" i="2"/>
  <c r="H3087" i="2"/>
  <c r="I3087" i="2"/>
  <c r="K3087" i="2"/>
  <c r="M3087" i="2"/>
  <c r="N3087" i="2" s="1"/>
  <c r="E3086" i="2"/>
  <c r="F3086" i="2"/>
  <c r="H3086" i="2"/>
  <c r="I3086" i="2"/>
  <c r="K3086" i="2"/>
  <c r="M3086" i="2"/>
  <c r="N3086" i="2" s="1"/>
  <c r="E3085" i="2"/>
  <c r="F3085" i="2"/>
  <c r="H3085" i="2"/>
  <c r="I3085" i="2"/>
  <c r="K3085" i="2"/>
  <c r="M3085" i="2"/>
  <c r="N3085" i="2" s="1"/>
  <c r="E3084" i="2"/>
  <c r="F3084" i="2"/>
  <c r="H3084" i="2"/>
  <c r="I3084" i="2"/>
  <c r="K3084" i="2"/>
  <c r="M3084" i="2"/>
  <c r="N3084" i="2" s="1"/>
  <c r="E3083" i="2"/>
  <c r="F3083" i="2"/>
  <c r="H3083" i="2"/>
  <c r="I3083" i="2"/>
  <c r="K3083" i="2"/>
  <c r="M3083" i="2"/>
  <c r="N3083" i="2" s="1"/>
  <c r="E3082" i="2"/>
  <c r="F3082" i="2"/>
  <c r="H3082" i="2"/>
  <c r="I3082" i="2"/>
  <c r="K3082" i="2"/>
  <c r="M3082" i="2"/>
  <c r="N3082" i="2" s="1"/>
  <c r="E3081" i="2"/>
  <c r="F3081" i="2"/>
  <c r="H3081" i="2"/>
  <c r="I3081" i="2"/>
  <c r="K3081" i="2"/>
  <c r="M3081" i="2"/>
  <c r="N3081" i="2" s="1"/>
  <c r="E3080" i="2"/>
  <c r="F3080" i="2"/>
  <c r="H3080" i="2"/>
  <c r="I3080" i="2"/>
  <c r="K3080" i="2"/>
  <c r="M3080" i="2"/>
  <c r="N3080" i="2" s="1"/>
  <c r="E3079" i="2"/>
  <c r="F3079" i="2"/>
  <c r="H3079" i="2"/>
  <c r="I3079" i="2"/>
  <c r="K3079" i="2"/>
  <c r="M3079" i="2"/>
  <c r="N3079" i="2" s="1"/>
  <c r="E3078" i="2"/>
  <c r="F3078" i="2"/>
  <c r="H3078" i="2"/>
  <c r="I3078" i="2"/>
  <c r="K3078" i="2"/>
  <c r="M3078" i="2"/>
  <c r="N3078" i="2" s="1"/>
  <c r="E3077" i="2"/>
  <c r="F3077" i="2"/>
  <c r="H3077" i="2"/>
  <c r="I3077" i="2"/>
  <c r="K3077" i="2"/>
  <c r="M3077" i="2"/>
  <c r="N3077" i="2" s="1"/>
  <c r="E3076" i="2"/>
  <c r="F3076" i="2"/>
  <c r="H3076" i="2"/>
  <c r="I3076" i="2"/>
  <c r="K3076" i="2"/>
  <c r="M3076" i="2"/>
  <c r="N3076" i="2" s="1"/>
  <c r="E3075" i="2"/>
  <c r="F3075" i="2"/>
  <c r="H3075" i="2"/>
  <c r="I3075" i="2"/>
  <c r="K3075" i="2"/>
  <c r="M3075" i="2"/>
  <c r="N3075" i="2" s="1"/>
  <c r="E3074" i="2"/>
  <c r="F3074" i="2"/>
  <c r="H3074" i="2"/>
  <c r="I3074" i="2"/>
  <c r="K3074" i="2"/>
  <c r="M3074" i="2"/>
  <c r="N3074" i="2" s="1"/>
  <c r="E3073" i="2"/>
  <c r="F3073" i="2"/>
  <c r="H3073" i="2"/>
  <c r="I3073" i="2"/>
  <c r="K3073" i="2"/>
  <c r="M3073" i="2"/>
  <c r="N3073" i="2" s="1"/>
  <c r="E3072" i="2"/>
  <c r="F3072" i="2"/>
  <c r="H3072" i="2"/>
  <c r="I3072" i="2"/>
  <c r="K3072" i="2"/>
  <c r="M3072" i="2"/>
  <c r="N3072" i="2" s="1"/>
  <c r="E3071" i="2"/>
  <c r="F3071" i="2"/>
  <c r="H3071" i="2"/>
  <c r="I3071" i="2"/>
  <c r="K3071" i="2"/>
  <c r="M3071" i="2"/>
  <c r="N3071" i="2" s="1"/>
  <c r="E3070" i="2"/>
  <c r="F3070" i="2"/>
  <c r="H3070" i="2"/>
  <c r="I3070" i="2"/>
  <c r="K3070" i="2"/>
  <c r="M3070" i="2"/>
  <c r="N3070" i="2" s="1"/>
  <c r="E3069" i="2"/>
  <c r="F3069" i="2"/>
  <c r="H3069" i="2"/>
  <c r="I3069" i="2"/>
  <c r="K3069" i="2"/>
  <c r="M3069" i="2"/>
  <c r="N3069" i="2" s="1"/>
  <c r="E3068" i="2"/>
  <c r="F3068" i="2"/>
  <c r="H3068" i="2"/>
  <c r="I3068" i="2"/>
  <c r="K3068" i="2"/>
  <c r="M3068" i="2"/>
  <c r="N3068" i="2" s="1"/>
  <c r="E3067" i="2"/>
  <c r="F3067" i="2"/>
  <c r="H3067" i="2"/>
  <c r="I3067" i="2"/>
  <c r="K3067" i="2"/>
  <c r="M3067" i="2"/>
  <c r="N3067" i="2" s="1"/>
  <c r="E3066" i="2"/>
  <c r="F3066" i="2"/>
  <c r="H3066" i="2"/>
  <c r="I3066" i="2"/>
  <c r="K3066" i="2"/>
  <c r="M3066" i="2"/>
  <c r="N3066" i="2" s="1"/>
  <c r="E3065" i="2"/>
  <c r="F3065" i="2"/>
  <c r="H3065" i="2"/>
  <c r="I3065" i="2"/>
  <c r="K3065" i="2"/>
  <c r="M3065" i="2"/>
  <c r="N3065" i="2" s="1"/>
  <c r="E3064" i="2"/>
  <c r="F3064" i="2"/>
  <c r="H3064" i="2"/>
  <c r="I3064" i="2"/>
  <c r="K3064" i="2"/>
  <c r="M3064" i="2"/>
  <c r="N3064" i="2" s="1"/>
  <c r="E3063" i="2"/>
  <c r="F3063" i="2"/>
  <c r="H3063" i="2"/>
  <c r="I3063" i="2"/>
  <c r="K3063" i="2"/>
  <c r="M3063" i="2"/>
  <c r="N3063" i="2" s="1"/>
  <c r="E3062" i="2"/>
  <c r="F3062" i="2"/>
  <c r="H3062" i="2"/>
  <c r="I3062" i="2"/>
  <c r="K3062" i="2"/>
  <c r="M3062" i="2"/>
  <c r="N3062" i="2" s="1"/>
  <c r="E3061" i="2"/>
  <c r="F3061" i="2"/>
  <c r="H3061" i="2"/>
  <c r="I3061" i="2"/>
  <c r="K3061" i="2"/>
  <c r="M3061" i="2"/>
  <c r="N3061" i="2" s="1"/>
  <c r="E3060" i="2"/>
  <c r="F3060" i="2"/>
  <c r="H3060" i="2"/>
  <c r="I3060" i="2"/>
  <c r="K3060" i="2"/>
  <c r="M3060" i="2"/>
  <c r="N3060" i="2" s="1"/>
  <c r="E3059" i="2"/>
  <c r="F3059" i="2"/>
  <c r="H3059" i="2"/>
  <c r="I3059" i="2"/>
  <c r="K3059" i="2"/>
  <c r="M3059" i="2"/>
  <c r="N3059" i="2" s="1"/>
  <c r="E3058" i="2"/>
  <c r="F3058" i="2"/>
  <c r="H3058" i="2"/>
  <c r="I3058" i="2"/>
  <c r="K3058" i="2"/>
  <c r="M3058" i="2"/>
  <c r="N3058" i="2" s="1"/>
  <c r="E3057" i="2"/>
  <c r="F3057" i="2"/>
  <c r="H3057" i="2"/>
  <c r="I3057" i="2"/>
  <c r="K3057" i="2"/>
  <c r="M3057" i="2"/>
  <c r="N3057" i="2" s="1"/>
  <c r="E3056" i="2"/>
  <c r="F3056" i="2"/>
  <c r="H3056" i="2"/>
  <c r="I3056" i="2"/>
  <c r="K3056" i="2"/>
  <c r="M3056" i="2"/>
  <c r="N3056" i="2" s="1"/>
  <c r="E3055" i="2"/>
  <c r="F3055" i="2"/>
  <c r="H3055" i="2"/>
  <c r="I3055" i="2"/>
  <c r="K3055" i="2"/>
  <c r="M3055" i="2"/>
  <c r="N3055" i="2" s="1"/>
  <c r="E3054" i="2"/>
  <c r="F3054" i="2"/>
  <c r="H3054" i="2"/>
  <c r="I3054" i="2"/>
  <c r="K3054" i="2"/>
  <c r="M3054" i="2"/>
  <c r="N3054" i="2" s="1"/>
  <c r="E3053" i="2"/>
  <c r="F3053" i="2"/>
  <c r="H3053" i="2"/>
  <c r="I3053" i="2"/>
  <c r="K3053" i="2"/>
  <c r="M3053" i="2"/>
  <c r="N3053" i="2" s="1"/>
  <c r="E3052" i="2"/>
  <c r="F3052" i="2"/>
  <c r="H3052" i="2"/>
  <c r="I3052" i="2"/>
  <c r="K3052" i="2"/>
  <c r="M3052" i="2"/>
  <c r="N3052" i="2" s="1"/>
  <c r="E3051" i="2"/>
  <c r="F3051" i="2"/>
  <c r="H3051" i="2"/>
  <c r="I3051" i="2"/>
  <c r="K3051" i="2"/>
  <c r="M3051" i="2"/>
  <c r="N3051" i="2" s="1"/>
  <c r="E3050" i="2"/>
  <c r="F3050" i="2"/>
  <c r="H3050" i="2"/>
  <c r="I3050" i="2"/>
  <c r="K3050" i="2"/>
  <c r="M3050" i="2"/>
  <c r="N3050" i="2" s="1"/>
  <c r="E3049" i="2"/>
  <c r="F3049" i="2"/>
  <c r="H3049" i="2"/>
  <c r="I3049" i="2"/>
  <c r="K3049" i="2"/>
  <c r="M3049" i="2"/>
  <c r="N3049" i="2" s="1"/>
  <c r="E3048" i="2"/>
  <c r="F3048" i="2"/>
  <c r="H3048" i="2"/>
  <c r="I3048" i="2"/>
  <c r="K3048" i="2"/>
  <c r="M3048" i="2"/>
  <c r="N3048" i="2" s="1"/>
  <c r="E3047" i="2"/>
  <c r="F3047" i="2"/>
  <c r="H3047" i="2"/>
  <c r="I3047" i="2"/>
  <c r="K3047" i="2"/>
  <c r="M3047" i="2"/>
  <c r="N3047" i="2" s="1"/>
  <c r="E3046" i="2"/>
  <c r="F3046" i="2"/>
  <c r="H3046" i="2"/>
  <c r="I3046" i="2"/>
  <c r="K3046" i="2"/>
  <c r="M3046" i="2"/>
  <c r="N3046" i="2" s="1"/>
  <c r="E3045" i="2"/>
  <c r="F3045" i="2"/>
  <c r="H3045" i="2"/>
  <c r="I3045" i="2"/>
  <c r="K3045" i="2"/>
  <c r="M3045" i="2"/>
  <c r="N3045" i="2" s="1"/>
  <c r="E3044" i="2"/>
  <c r="F3044" i="2"/>
  <c r="H3044" i="2"/>
  <c r="I3044" i="2"/>
  <c r="K3044" i="2"/>
  <c r="M3044" i="2"/>
  <c r="N3044" i="2" s="1"/>
  <c r="E3043" i="2"/>
  <c r="F3043" i="2"/>
  <c r="H3043" i="2"/>
  <c r="I3043" i="2"/>
  <c r="K3043" i="2"/>
  <c r="M3043" i="2"/>
  <c r="N3043" i="2" s="1"/>
  <c r="E3042" i="2"/>
  <c r="F3042" i="2"/>
  <c r="H3042" i="2"/>
  <c r="I3042" i="2"/>
  <c r="K3042" i="2"/>
  <c r="M3042" i="2"/>
  <c r="N3042" i="2" s="1"/>
  <c r="E3041" i="2"/>
  <c r="F3041" i="2"/>
  <c r="H3041" i="2"/>
  <c r="I3041" i="2"/>
  <c r="K3041" i="2"/>
  <c r="M3041" i="2"/>
  <c r="N3041" i="2" s="1"/>
  <c r="E3040" i="2"/>
  <c r="F3040" i="2"/>
  <c r="H3040" i="2"/>
  <c r="I3040" i="2"/>
  <c r="K3040" i="2"/>
  <c r="M3040" i="2"/>
  <c r="N3040" i="2" s="1"/>
  <c r="E3039" i="2"/>
  <c r="F3039" i="2"/>
  <c r="H3039" i="2"/>
  <c r="I3039" i="2"/>
  <c r="K3039" i="2"/>
  <c r="M3039" i="2"/>
  <c r="N3039" i="2" s="1"/>
  <c r="E3038" i="2"/>
  <c r="F3038" i="2"/>
  <c r="H3038" i="2"/>
  <c r="I3038" i="2"/>
  <c r="K3038" i="2"/>
  <c r="M3038" i="2"/>
  <c r="N3038" i="2" s="1"/>
  <c r="E3037" i="2"/>
  <c r="F3037" i="2"/>
  <c r="H3037" i="2"/>
  <c r="I3037" i="2"/>
  <c r="K3037" i="2"/>
  <c r="M3037" i="2"/>
  <c r="N3037" i="2" s="1"/>
  <c r="E3036" i="2"/>
  <c r="F3036" i="2"/>
  <c r="H3036" i="2"/>
  <c r="I3036" i="2"/>
  <c r="K3036" i="2"/>
  <c r="M3036" i="2"/>
  <c r="N3036" i="2" s="1"/>
  <c r="E3035" i="2"/>
  <c r="F3035" i="2"/>
  <c r="H3035" i="2"/>
  <c r="I3035" i="2"/>
  <c r="K3035" i="2"/>
  <c r="M3035" i="2"/>
  <c r="N3035" i="2" s="1"/>
  <c r="E3034" i="2"/>
  <c r="F3034" i="2"/>
  <c r="H3034" i="2"/>
  <c r="I3034" i="2"/>
  <c r="K3034" i="2"/>
  <c r="M3034" i="2"/>
  <c r="N3034" i="2" s="1"/>
  <c r="E3033" i="2"/>
  <c r="F3033" i="2"/>
  <c r="H3033" i="2"/>
  <c r="I3033" i="2"/>
  <c r="M3033" i="2"/>
  <c r="N3033" i="2" s="1"/>
  <c r="E3032" i="2"/>
  <c r="F3032" i="2"/>
  <c r="H3032" i="2"/>
  <c r="I3032" i="2"/>
  <c r="M3032" i="2"/>
  <c r="N3032" i="2" s="1"/>
  <c r="E3031" i="2"/>
  <c r="F3031" i="2"/>
  <c r="H3031" i="2"/>
  <c r="I3031" i="2"/>
  <c r="K3031" i="2"/>
  <c r="M3031" i="2"/>
  <c r="N3031" i="2" s="1"/>
  <c r="E3030" i="2"/>
  <c r="F3030" i="2"/>
  <c r="H3030" i="2"/>
  <c r="I3030" i="2"/>
  <c r="K3030" i="2"/>
  <c r="M3030" i="2"/>
  <c r="N3030" i="2" s="1"/>
  <c r="E3029" i="2"/>
  <c r="F3029" i="2"/>
  <c r="H3029" i="2"/>
  <c r="I3029" i="2"/>
  <c r="K3029" i="2"/>
  <c r="M3029" i="2"/>
  <c r="N3029" i="2" s="1"/>
  <c r="E3028" i="2"/>
  <c r="F3028" i="2"/>
  <c r="H3028" i="2"/>
  <c r="I3028" i="2"/>
  <c r="K3028" i="2"/>
  <c r="M3028" i="2"/>
  <c r="N3028" i="2" s="1"/>
  <c r="E3027" i="2"/>
  <c r="F3027" i="2"/>
  <c r="H3027" i="2"/>
  <c r="I3027" i="2"/>
  <c r="K3027" i="2"/>
  <c r="M3027" i="2"/>
  <c r="N3027" i="2" s="1"/>
  <c r="E3026" i="2"/>
  <c r="F3026" i="2"/>
  <c r="H3026" i="2"/>
  <c r="I3026" i="2"/>
  <c r="K3026" i="2"/>
  <c r="M3026" i="2"/>
  <c r="N3026" i="2" s="1"/>
  <c r="E3025" i="2"/>
  <c r="F3025" i="2"/>
  <c r="H3025" i="2"/>
  <c r="I3025" i="2"/>
  <c r="K3025" i="2"/>
  <c r="M3025" i="2"/>
  <c r="N3025" i="2" s="1"/>
  <c r="E3024" i="2"/>
  <c r="F3024" i="2"/>
  <c r="H3024" i="2"/>
  <c r="I3024" i="2"/>
  <c r="K3024" i="2"/>
  <c r="M3024" i="2"/>
  <c r="N3024" i="2" s="1"/>
  <c r="E3023" i="2"/>
  <c r="F3023" i="2"/>
  <c r="H3023" i="2"/>
  <c r="I3023" i="2"/>
  <c r="K3023" i="2"/>
  <c r="M3023" i="2"/>
  <c r="N3023" i="2" s="1"/>
  <c r="E3022" i="2"/>
  <c r="F3022" i="2"/>
  <c r="H3022" i="2"/>
  <c r="I3022" i="2"/>
  <c r="K3022" i="2"/>
  <c r="M3022" i="2"/>
  <c r="N3022" i="2" s="1"/>
  <c r="B65" i="1"/>
  <c r="L65" i="1"/>
  <c r="O65" i="1"/>
  <c r="P65" i="1"/>
  <c r="Q65" i="1"/>
  <c r="S65" i="1" s="1"/>
  <c r="T65" i="1" s="1"/>
  <c r="B64" i="1"/>
  <c r="L64" i="1"/>
  <c r="O64" i="1"/>
  <c r="P64" i="1" s="1"/>
  <c r="O63" i="1"/>
  <c r="P63" i="1"/>
  <c r="O62" i="1"/>
  <c r="P62" i="1" s="1"/>
  <c r="O61" i="1"/>
  <c r="P61" i="1" s="1"/>
  <c r="Q61" i="1" s="1"/>
  <c r="S61" i="1" s="1"/>
  <c r="T61" i="1" s="1"/>
  <c r="O60" i="1"/>
  <c r="P60" i="1" s="1"/>
  <c r="O59" i="1"/>
  <c r="P59" i="1" s="1"/>
  <c r="Q59" i="1" s="1"/>
  <c r="S59" i="1" s="1"/>
  <c r="T59" i="1" s="1"/>
  <c r="O58" i="1"/>
  <c r="O57" i="1"/>
  <c r="P57" i="1" s="1"/>
  <c r="O56" i="1"/>
  <c r="P56" i="1" s="1"/>
  <c r="O55" i="1"/>
  <c r="E2787" i="2"/>
  <c r="F2787" i="2"/>
  <c r="H2787" i="2"/>
  <c r="I2787" i="2"/>
  <c r="K2787" i="2"/>
  <c r="M2787" i="2"/>
  <c r="N2787" i="2" s="1"/>
  <c r="E2842" i="2"/>
  <c r="F2842" i="2"/>
  <c r="H2842" i="2"/>
  <c r="I2842" i="2"/>
  <c r="K2842" i="2"/>
  <c r="M2842" i="2"/>
  <c r="N2842" i="2" s="1"/>
  <c r="E2761" i="2"/>
  <c r="F2761" i="2"/>
  <c r="H2761" i="2"/>
  <c r="I2761" i="2"/>
  <c r="K2761" i="2"/>
  <c r="M2761" i="2"/>
  <c r="N2761" i="2" s="1"/>
  <c r="Q63" i="1" l="1"/>
  <c r="S63" i="1" s="1"/>
  <c r="T63" i="1" s="1"/>
  <c r="Q62" i="1"/>
  <c r="S62" i="1" s="1"/>
  <c r="T62" i="1" s="1"/>
  <c r="Q64" i="1"/>
  <c r="S64" i="1" s="1"/>
  <c r="T64" i="1" s="1"/>
  <c r="Q60" i="1"/>
  <c r="S60" i="1" s="1"/>
  <c r="T60" i="1" s="1"/>
  <c r="P58" i="1"/>
  <c r="Q58" i="1" s="1"/>
  <c r="S58" i="1" s="1"/>
  <c r="T58" i="1" s="1"/>
  <c r="Q57" i="1"/>
  <c r="S57" i="1" s="1"/>
  <c r="T57" i="1" s="1"/>
  <c r="Q56" i="1"/>
  <c r="S56" i="1" s="1"/>
  <c r="T56" i="1" s="1"/>
  <c r="P55" i="1"/>
  <c r="Q55" i="1" s="1"/>
  <c r="S55" i="1" s="1"/>
  <c r="T55" i="1" s="1"/>
  <c r="E3021" i="2"/>
  <c r="F3021" i="2"/>
  <c r="H3021" i="2"/>
  <c r="I3021" i="2"/>
  <c r="K3021" i="2"/>
  <c r="M3021" i="2"/>
  <c r="N3021" i="2" s="1"/>
  <c r="E3020" i="2"/>
  <c r="F3020" i="2"/>
  <c r="H3020" i="2"/>
  <c r="I3020" i="2"/>
  <c r="K3020" i="2"/>
  <c r="M3020" i="2"/>
  <c r="N3020" i="2" s="1"/>
  <c r="E3019" i="2"/>
  <c r="F3019" i="2"/>
  <c r="H3019" i="2"/>
  <c r="I3019" i="2"/>
  <c r="K3019" i="2"/>
  <c r="M3019" i="2"/>
  <c r="N3019" i="2" s="1"/>
  <c r="E3018" i="2"/>
  <c r="F3018" i="2"/>
  <c r="H3018" i="2"/>
  <c r="I3018" i="2"/>
  <c r="K3018" i="2"/>
  <c r="M3018" i="2"/>
  <c r="N3018" i="2" s="1"/>
  <c r="E3017" i="2"/>
  <c r="F3017" i="2"/>
  <c r="H3017" i="2"/>
  <c r="I3017" i="2"/>
  <c r="K3017" i="2"/>
  <c r="M3017" i="2"/>
  <c r="N3017" i="2" s="1"/>
  <c r="E3016" i="2"/>
  <c r="F3016" i="2"/>
  <c r="H3016" i="2"/>
  <c r="I3016" i="2"/>
  <c r="K3016" i="2"/>
  <c r="M3016" i="2"/>
  <c r="N3016" i="2" s="1"/>
  <c r="E3015" i="2"/>
  <c r="F3015" i="2"/>
  <c r="H3015" i="2"/>
  <c r="I3015" i="2"/>
  <c r="K3015" i="2"/>
  <c r="M3015" i="2"/>
  <c r="N3015" i="2" s="1"/>
  <c r="E3014" i="2"/>
  <c r="F3014" i="2"/>
  <c r="H3014" i="2"/>
  <c r="I3014" i="2"/>
  <c r="K3014" i="2"/>
  <c r="M3014" i="2"/>
  <c r="N3014" i="2" s="1"/>
  <c r="E3013" i="2"/>
  <c r="F3013" i="2"/>
  <c r="H3013" i="2"/>
  <c r="I3013" i="2"/>
  <c r="K3013" i="2"/>
  <c r="M3013" i="2"/>
  <c r="N3013" i="2" s="1"/>
  <c r="E3012" i="2"/>
  <c r="F3012" i="2"/>
  <c r="H3012" i="2"/>
  <c r="I3012" i="2"/>
  <c r="K3012" i="2"/>
  <c r="M3012" i="2"/>
  <c r="N3012" i="2" s="1"/>
  <c r="E3011" i="2"/>
  <c r="F3011" i="2"/>
  <c r="H3011" i="2"/>
  <c r="I3011" i="2"/>
  <c r="K3011" i="2"/>
  <c r="M3011" i="2"/>
  <c r="N3011" i="2" s="1"/>
  <c r="E3010" i="2"/>
  <c r="F3010" i="2"/>
  <c r="H3010" i="2"/>
  <c r="I3010" i="2"/>
  <c r="K3010" i="2"/>
  <c r="M3010" i="2"/>
  <c r="N3010" i="2" s="1"/>
  <c r="E3009" i="2"/>
  <c r="F3009" i="2"/>
  <c r="H3009" i="2"/>
  <c r="I3009" i="2"/>
  <c r="K3009" i="2"/>
  <c r="M3009" i="2"/>
  <c r="N3009" i="2" s="1"/>
  <c r="E3008" i="2"/>
  <c r="F3008" i="2"/>
  <c r="H3008" i="2"/>
  <c r="I3008" i="2"/>
  <c r="K3008" i="2"/>
  <c r="M3008" i="2"/>
  <c r="N3008" i="2" s="1"/>
  <c r="E3007" i="2"/>
  <c r="F3007" i="2"/>
  <c r="H3007" i="2"/>
  <c r="I3007" i="2"/>
  <c r="K3007" i="2"/>
  <c r="M3007" i="2"/>
  <c r="N3007" i="2" s="1"/>
  <c r="E3006" i="2"/>
  <c r="F3006" i="2"/>
  <c r="H3006" i="2"/>
  <c r="I3006" i="2"/>
  <c r="K3006" i="2"/>
  <c r="M3006" i="2"/>
  <c r="N3006" i="2" s="1"/>
  <c r="E3005" i="2"/>
  <c r="F3005" i="2"/>
  <c r="H3005" i="2"/>
  <c r="I3005" i="2"/>
  <c r="K3005" i="2"/>
  <c r="M3005" i="2"/>
  <c r="N3005" i="2" s="1"/>
  <c r="E3004" i="2"/>
  <c r="F3004" i="2"/>
  <c r="H3004" i="2"/>
  <c r="I3004" i="2"/>
  <c r="K3004" i="2"/>
  <c r="M3004" i="2"/>
  <c r="N3004" i="2" s="1"/>
  <c r="K2988" i="2"/>
  <c r="K2989" i="2"/>
  <c r="K2990" i="2"/>
  <c r="K2991" i="2"/>
  <c r="K2992" i="2"/>
  <c r="K2993" i="2"/>
  <c r="K2994" i="2"/>
  <c r="K2995" i="2"/>
  <c r="K2996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E3003" i="2"/>
  <c r="F3003" i="2"/>
  <c r="H3003" i="2"/>
  <c r="I3003" i="2"/>
  <c r="K3003" i="2"/>
  <c r="M3003" i="2"/>
  <c r="N3003" i="2" s="1"/>
  <c r="E3002" i="2"/>
  <c r="F3002" i="2"/>
  <c r="H3002" i="2"/>
  <c r="I3002" i="2"/>
  <c r="K3002" i="2"/>
  <c r="M3002" i="2"/>
  <c r="N3002" i="2" s="1"/>
  <c r="E3001" i="2"/>
  <c r="F3001" i="2"/>
  <c r="H3001" i="2"/>
  <c r="I3001" i="2"/>
  <c r="K3001" i="2"/>
  <c r="M3001" i="2"/>
  <c r="N3001" i="2" s="1"/>
  <c r="E3000" i="2"/>
  <c r="F3000" i="2"/>
  <c r="H3000" i="2"/>
  <c r="I3000" i="2"/>
  <c r="K3000" i="2"/>
  <c r="M3000" i="2"/>
  <c r="N3000" i="2" s="1"/>
  <c r="E2999" i="2"/>
  <c r="F2999" i="2"/>
  <c r="H2999" i="2"/>
  <c r="I2999" i="2"/>
  <c r="K2999" i="2"/>
  <c r="M2999" i="2"/>
  <c r="N2999" i="2" s="1"/>
  <c r="E2998" i="2"/>
  <c r="F2998" i="2"/>
  <c r="H2998" i="2"/>
  <c r="I2998" i="2"/>
  <c r="K2998" i="2"/>
  <c r="M2998" i="2"/>
  <c r="N2998" i="2" s="1"/>
  <c r="E2997" i="2"/>
  <c r="F2997" i="2"/>
  <c r="H2997" i="2"/>
  <c r="I2997" i="2"/>
  <c r="K2997" i="2"/>
  <c r="M2997" i="2"/>
  <c r="N2997" i="2" s="1"/>
  <c r="E2996" i="2"/>
  <c r="F2996" i="2"/>
  <c r="H2996" i="2"/>
  <c r="I2996" i="2"/>
  <c r="M2996" i="2"/>
  <c r="N2996" i="2" s="1"/>
  <c r="E2995" i="2"/>
  <c r="F2995" i="2"/>
  <c r="H2995" i="2"/>
  <c r="I2995" i="2"/>
  <c r="M2995" i="2"/>
  <c r="N2995" i="2" s="1"/>
  <c r="E2994" i="2"/>
  <c r="F2994" i="2"/>
  <c r="H2994" i="2"/>
  <c r="I2994" i="2"/>
  <c r="M2994" i="2"/>
  <c r="N2994" i="2" s="1"/>
  <c r="E2993" i="2"/>
  <c r="F2993" i="2"/>
  <c r="H2993" i="2"/>
  <c r="I2993" i="2"/>
  <c r="M2993" i="2"/>
  <c r="N2993" i="2" s="1"/>
  <c r="E2992" i="2"/>
  <c r="F2992" i="2"/>
  <c r="H2992" i="2"/>
  <c r="I2992" i="2"/>
  <c r="M2992" i="2"/>
  <c r="N2992" i="2" s="1"/>
  <c r="E2991" i="2"/>
  <c r="F2991" i="2"/>
  <c r="H2991" i="2"/>
  <c r="I2991" i="2"/>
  <c r="M2991" i="2"/>
  <c r="N2991" i="2" s="1"/>
  <c r="E2990" i="2"/>
  <c r="F2990" i="2"/>
  <c r="H2990" i="2"/>
  <c r="I2990" i="2"/>
  <c r="M2990" i="2"/>
  <c r="N2990" i="2" s="1"/>
  <c r="E2989" i="2"/>
  <c r="F2989" i="2"/>
  <c r="H2989" i="2"/>
  <c r="I2989" i="2"/>
  <c r="M2989" i="2"/>
  <c r="N2989" i="2" s="1"/>
  <c r="E2988" i="2"/>
  <c r="F2988" i="2"/>
  <c r="H2988" i="2"/>
  <c r="I2988" i="2"/>
  <c r="M2988" i="2"/>
  <c r="N2988" i="2" s="1"/>
  <c r="E2987" i="2"/>
  <c r="F2987" i="2"/>
  <c r="H2987" i="2"/>
  <c r="I2987" i="2"/>
  <c r="K2987" i="2"/>
  <c r="M2987" i="2"/>
  <c r="N2987" i="2" s="1"/>
  <c r="E2986" i="2"/>
  <c r="F2986" i="2"/>
  <c r="H2986" i="2"/>
  <c r="I2986" i="2"/>
  <c r="M2986" i="2"/>
  <c r="N2986" i="2" s="1"/>
  <c r="E2985" i="2"/>
  <c r="F2985" i="2"/>
  <c r="H2985" i="2"/>
  <c r="I2985" i="2"/>
  <c r="M2985" i="2"/>
  <c r="N2985" i="2" s="1"/>
  <c r="E2984" i="2"/>
  <c r="F2984" i="2"/>
  <c r="H2984" i="2"/>
  <c r="I2984" i="2"/>
  <c r="M2984" i="2"/>
  <c r="N2984" i="2" s="1"/>
  <c r="E2983" i="2"/>
  <c r="F2983" i="2"/>
  <c r="H2983" i="2"/>
  <c r="I2983" i="2"/>
  <c r="M2983" i="2"/>
  <c r="N2983" i="2" s="1"/>
  <c r="E2982" i="2"/>
  <c r="F2982" i="2"/>
  <c r="H2982" i="2"/>
  <c r="I2982" i="2"/>
  <c r="M2982" i="2"/>
  <c r="N2982" i="2" s="1"/>
  <c r="E2981" i="2"/>
  <c r="F2981" i="2"/>
  <c r="H2981" i="2"/>
  <c r="I2981" i="2"/>
  <c r="M2981" i="2"/>
  <c r="N2981" i="2" s="1"/>
  <c r="E2980" i="2"/>
  <c r="F2980" i="2"/>
  <c r="H2980" i="2"/>
  <c r="I2980" i="2"/>
  <c r="M2980" i="2"/>
  <c r="N2980" i="2" s="1"/>
  <c r="E2979" i="2"/>
  <c r="F2979" i="2"/>
  <c r="H2979" i="2"/>
  <c r="I2979" i="2"/>
  <c r="M2979" i="2"/>
  <c r="N2979" i="2" s="1"/>
  <c r="E2978" i="2"/>
  <c r="F2978" i="2"/>
  <c r="H2978" i="2"/>
  <c r="I2978" i="2"/>
  <c r="M2978" i="2"/>
  <c r="N2978" i="2" s="1"/>
  <c r="E2977" i="2"/>
  <c r="F2977" i="2"/>
  <c r="H2977" i="2"/>
  <c r="I2977" i="2"/>
  <c r="M2977" i="2"/>
  <c r="N2977" i="2" s="1"/>
  <c r="E2976" i="2"/>
  <c r="F2976" i="2"/>
  <c r="H2976" i="2"/>
  <c r="I2976" i="2"/>
  <c r="M2976" i="2"/>
  <c r="N2976" i="2" s="1"/>
  <c r="E2975" i="2"/>
  <c r="F2975" i="2"/>
  <c r="H2975" i="2"/>
  <c r="I2975" i="2"/>
  <c r="M2975" i="2"/>
  <c r="N2975" i="2" s="1"/>
  <c r="E2974" i="2"/>
  <c r="F2974" i="2"/>
  <c r="H2974" i="2"/>
  <c r="I2974" i="2"/>
  <c r="M2974" i="2"/>
  <c r="N2974" i="2" s="1"/>
  <c r="E2973" i="2"/>
  <c r="F2973" i="2"/>
  <c r="H2973" i="2"/>
  <c r="I2973" i="2"/>
  <c r="M2973" i="2"/>
  <c r="N2973" i="2" s="1"/>
  <c r="E2972" i="2"/>
  <c r="F2972" i="2"/>
  <c r="H2972" i="2"/>
  <c r="I2972" i="2"/>
  <c r="M2972" i="2"/>
  <c r="N2972" i="2" s="1"/>
  <c r="E2971" i="2"/>
  <c r="F2971" i="2"/>
  <c r="H2971" i="2"/>
  <c r="I2971" i="2"/>
  <c r="M2971" i="2"/>
  <c r="N2971" i="2" s="1"/>
  <c r="E2970" i="2"/>
  <c r="F2970" i="2"/>
  <c r="H2970" i="2"/>
  <c r="I2970" i="2"/>
  <c r="M2970" i="2"/>
  <c r="N2970" i="2" s="1"/>
  <c r="E2969" i="2"/>
  <c r="F2969" i="2"/>
  <c r="H2969" i="2"/>
  <c r="I2969" i="2"/>
  <c r="M2969" i="2"/>
  <c r="N2969" i="2" s="1"/>
  <c r="E2968" i="2"/>
  <c r="F2968" i="2"/>
  <c r="H2968" i="2"/>
  <c r="I2968" i="2"/>
  <c r="K2968" i="2"/>
  <c r="M2968" i="2"/>
  <c r="N2968" i="2" s="1"/>
  <c r="E2967" i="2"/>
  <c r="F2967" i="2"/>
  <c r="H2967" i="2"/>
  <c r="I2967" i="2"/>
  <c r="M2967" i="2"/>
  <c r="N2967" i="2" s="1"/>
  <c r="E2966" i="2"/>
  <c r="F2966" i="2"/>
  <c r="H2966" i="2"/>
  <c r="I2966" i="2"/>
  <c r="M2966" i="2"/>
  <c r="N2966" i="2" s="1"/>
  <c r="E2965" i="2"/>
  <c r="F2965" i="2"/>
  <c r="H2965" i="2"/>
  <c r="I2965" i="2"/>
  <c r="M2965" i="2"/>
  <c r="N2965" i="2" s="1"/>
  <c r="E2964" i="2"/>
  <c r="F2964" i="2"/>
  <c r="H2964" i="2"/>
  <c r="I2964" i="2"/>
  <c r="M2964" i="2"/>
  <c r="N2964" i="2" s="1"/>
  <c r="E2963" i="2"/>
  <c r="F2963" i="2"/>
  <c r="H2963" i="2"/>
  <c r="I2963" i="2"/>
  <c r="M2963" i="2"/>
  <c r="N2963" i="2" s="1"/>
  <c r="E2962" i="2"/>
  <c r="F2962" i="2"/>
  <c r="H2962" i="2"/>
  <c r="I2962" i="2"/>
  <c r="M2962" i="2"/>
  <c r="N2962" i="2" s="1"/>
  <c r="E2961" i="2"/>
  <c r="F2961" i="2"/>
  <c r="H2961" i="2"/>
  <c r="I2961" i="2"/>
  <c r="M2961" i="2"/>
  <c r="N2961" i="2" s="1"/>
  <c r="E2960" i="2"/>
  <c r="F2960" i="2"/>
  <c r="H2960" i="2"/>
  <c r="I2960" i="2"/>
  <c r="M2960" i="2"/>
  <c r="N2960" i="2" s="1"/>
  <c r="E2959" i="2"/>
  <c r="F2959" i="2"/>
  <c r="H2959" i="2"/>
  <c r="I2959" i="2"/>
  <c r="M2959" i="2"/>
  <c r="N2959" i="2" s="1"/>
  <c r="E2958" i="2"/>
  <c r="F2958" i="2"/>
  <c r="H2958" i="2"/>
  <c r="I2958" i="2"/>
  <c r="M2958" i="2"/>
  <c r="N2958" i="2" s="1"/>
  <c r="E2957" i="2"/>
  <c r="F2957" i="2"/>
  <c r="H2957" i="2"/>
  <c r="I2957" i="2"/>
  <c r="M2957" i="2"/>
  <c r="N2957" i="2" s="1"/>
  <c r="E2956" i="2"/>
  <c r="F2956" i="2"/>
  <c r="H2956" i="2"/>
  <c r="I2956" i="2"/>
  <c r="M2956" i="2"/>
  <c r="N2956" i="2" s="1"/>
  <c r="E2955" i="2"/>
  <c r="F2955" i="2"/>
  <c r="H2955" i="2"/>
  <c r="I2955" i="2"/>
  <c r="M2955" i="2"/>
  <c r="N2955" i="2" s="1"/>
  <c r="E2954" i="2"/>
  <c r="F2954" i="2"/>
  <c r="H2954" i="2"/>
  <c r="I2954" i="2"/>
  <c r="M2954" i="2"/>
  <c r="N2954" i="2" s="1"/>
  <c r="E2953" i="2"/>
  <c r="F2953" i="2"/>
  <c r="H2953" i="2"/>
  <c r="I2953" i="2"/>
  <c r="M2953" i="2"/>
  <c r="N2953" i="2" s="1"/>
  <c r="E2952" i="2"/>
  <c r="F2952" i="2"/>
  <c r="H2952" i="2"/>
  <c r="I2952" i="2"/>
  <c r="M2952" i="2"/>
  <c r="N2952" i="2" s="1"/>
  <c r="E2951" i="2"/>
  <c r="F2951" i="2"/>
  <c r="H2951" i="2"/>
  <c r="I2951" i="2"/>
  <c r="M2951" i="2"/>
  <c r="N2951" i="2" s="1"/>
  <c r="E2950" i="2"/>
  <c r="F2950" i="2"/>
  <c r="H2950" i="2"/>
  <c r="I2950" i="2"/>
  <c r="K2950" i="2"/>
  <c r="M2950" i="2"/>
  <c r="N2950" i="2" s="1"/>
  <c r="E2949" i="2"/>
  <c r="F2949" i="2"/>
  <c r="H2949" i="2"/>
  <c r="I2949" i="2"/>
  <c r="M2949" i="2"/>
  <c r="N2949" i="2" s="1"/>
  <c r="E2948" i="2"/>
  <c r="F2948" i="2"/>
  <c r="H2948" i="2"/>
  <c r="I2948" i="2"/>
  <c r="M2948" i="2"/>
  <c r="N2948" i="2" s="1"/>
  <c r="E2947" i="2"/>
  <c r="F2947" i="2"/>
  <c r="H2947" i="2"/>
  <c r="I2947" i="2"/>
  <c r="M2947" i="2"/>
  <c r="N2947" i="2" s="1"/>
  <c r="E2946" i="2"/>
  <c r="F2946" i="2"/>
  <c r="H2946" i="2"/>
  <c r="I2946" i="2"/>
  <c r="M2946" i="2"/>
  <c r="N2946" i="2" s="1"/>
  <c r="E2945" i="2"/>
  <c r="F2945" i="2"/>
  <c r="H2945" i="2"/>
  <c r="I2945" i="2"/>
  <c r="M2945" i="2"/>
  <c r="N2945" i="2" s="1"/>
  <c r="E2944" i="2"/>
  <c r="F2944" i="2"/>
  <c r="H2944" i="2"/>
  <c r="I2944" i="2"/>
  <c r="M2944" i="2"/>
  <c r="N2944" i="2" s="1"/>
  <c r="E2943" i="2"/>
  <c r="F2943" i="2"/>
  <c r="H2943" i="2"/>
  <c r="I2943" i="2"/>
  <c r="M2943" i="2"/>
  <c r="N2943" i="2" s="1"/>
  <c r="E2942" i="2"/>
  <c r="F2942" i="2"/>
  <c r="H2942" i="2"/>
  <c r="I2942" i="2"/>
  <c r="M2942" i="2"/>
  <c r="N2942" i="2" s="1"/>
  <c r="E2941" i="2"/>
  <c r="F2941" i="2"/>
  <c r="H2941" i="2"/>
  <c r="I2941" i="2"/>
  <c r="M2941" i="2"/>
  <c r="N2941" i="2" s="1"/>
  <c r="E2940" i="2"/>
  <c r="F2940" i="2"/>
  <c r="H2940" i="2"/>
  <c r="I2940" i="2"/>
  <c r="M2940" i="2"/>
  <c r="N2940" i="2" s="1"/>
  <c r="E2939" i="2"/>
  <c r="F2939" i="2"/>
  <c r="H2939" i="2"/>
  <c r="I2939" i="2"/>
  <c r="M2939" i="2"/>
  <c r="N2939" i="2" s="1"/>
  <c r="E2938" i="2"/>
  <c r="F2938" i="2"/>
  <c r="H2938" i="2"/>
  <c r="I2938" i="2"/>
  <c r="M2938" i="2"/>
  <c r="N2938" i="2" s="1"/>
  <c r="E2937" i="2"/>
  <c r="F2937" i="2"/>
  <c r="H2937" i="2"/>
  <c r="I2937" i="2"/>
  <c r="M2937" i="2"/>
  <c r="N2937" i="2" s="1"/>
  <c r="E2936" i="2"/>
  <c r="F2936" i="2"/>
  <c r="H2936" i="2"/>
  <c r="I2936" i="2"/>
  <c r="M2936" i="2"/>
  <c r="N2936" i="2" s="1"/>
  <c r="E2935" i="2"/>
  <c r="F2935" i="2"/>
  <c r="H2935" i="2"/>
  <c r="I2935" i="2"/>
  <c r="M2935" i="2"/>
  <c r="N2935" i="2" s="1"/>
  <c r="E2934" i="2"/>
  <c r="F2934" i="2"/>
  <c r="H2934" i="2"/>
  <c r="I2934" i="2"/>
  <c r="M2934" i="2"/>
  <c r="N2934" i="2" s="1"/>
  <c r="E2933" i="2"/>
  <c r="F2933" i="2"/>
  <c r="H2933" i="2"/>
  <c r="I2933" i="2"/>
  <c r="M2933" i="2"/>
  <c r="N2933" i="2" s="1"/>
  <c r="E2932" i="2"/>
  <c r="F2932" i="2"/>
  <c r="H2932" i="2"/>
  <c r="I2932" i="2"/>
  <c r="K2932" i="2"/>
  <c r="M2932" i="2"/>
  <c r="N2932" i="2" s="1"/>
  <c r="E2931" i="2"/>
  <c r="F2931" i="2"/>
  <c r="H2931" i="2"/>
  <c r="I2931" i="2"/>
  <c r="K2931" i="2"/>
  <c r="M2931" i="2"/>
  <c r="N2931" i="2" s="1"/>
  <c r="E2930" i="2"/>
  <c r="F2930" i="2"/>
  <c r="H2930" i="2"/>
  <c r="I2930" i="2"/>
  <c r="K2930" i="2"/>
  <c r="M2930" i="2"/>
  <c r="N2930" i="2" s="1"/>
  <c r="E2929" i="2"/>
  <c r="F2929" i="2"/>
  <c r="H2929" i="2"/>
  <c r="I2929" i="2"/>
  <c r="K2929" i="2"/>
  <c r="M2929" i="2"/>
  <c r="N2929" i="2" s="1"/>
  <c r="E2928" i="2"/>
  <c r="F2928" i="2"/>
  <c r="H2928" i="2"/>
  <c r="I2928" i="2"/>
  <c r="K2928" i="2"/>
  <c r="M2928" i="2"/>
  <c r="N2928" i="2" s="1"/>
  <c r="E2927" i="2"/>
  <c r="F2927" i="2"/>
  <c r="H2927" i="2"/>
  <c r="I2927" i="2"/>
  <c r="K2927" i="2"/>
  <c r="M2927" i="2"/>
  <c r="N2927" i="2" s="1"/>
  <c r="E2926" i="2"/>
  <c r="F2926" i="2"/>
  <c r="H2926" i="2"/>
  <c r="I2926" i="2"/>
  <c r="K2926" i="2"/>
  <c r="M2926" i="2"/>
  <c r="N2926" i="2" s="1"/>
  <c r="E2925" i="2"/>
  <c r="F2925" i="2"/>
  <c r="H2925" i="2"/>
  <c r="I2925" i="2"/>
  <c r="K2925" i="2"/>
  <c r="M2925" i="2"/>
  <c r="N2925" i="2" s="1"/>
  <c r="E2924" i="2"/>
  <c r="F2924" i="2"/>
  <c r="H2924" i="2"/>
  <c r="I2924" i="2"/>
  <c r="K2924" i="2"/>
  <c r="M2924" i="2"/>
  <c r="N2924" i="2" s="1"/>
  <c r="E2923" i="2"/>
  <c r="F2923" i="2"/>
  <c r="H2923" i="2"/>
  <c r="I2923" i="2"/>
  <c r="K2923" i="2"/>
  <c r="M2923" i="2"/>
  <c r="N2923" i="2" s="1"/>
  <c r="E2922" i="2"/>
  <c r="F2922" i="2"/>
  <c r="H2922" i="2"/>
  <c r="I2922" i="2"/>
  <c r="K2922" i="2"/>
  <c r="M2922" i="2"/>
  <c r="N2922" i="2" s="1"/>
  <c r="E2921" i="2"/>
  <c r="F2921" i="2"/>
  <c r="H2921" i="2"/>
  <c r="I2921" i="2"/>
  <c r="K2921" i="2"/>
  <c r="M2921" i="2"/>
  <c r="N2921" i="2" s="1"/>
  <c r="E2920" i="2"/>
  <c r="F2920" i="2"/>
  <c r="H2920" i="2"/>
  <c r="I2920" i="2"/>
  <c r="K2920" i="2"/>
  <c r="M2920" i="2"/>
  <c r="N2920" i="2" s="1"/>
  <c r="E2919" i="2"/>
  <c r="F2919" i="2"/>
  <c r="H2919" i="2"/>
  <c r="I2919" i="2"/>
  <c r="K2919" i="2"/>
  <c r="M2919" i="2"/>
  <c r="N2919" i="2" s="1"/>
  <c r="E2918" i="2"/>
  <c r="F2918" i="2"/>
  <c r="H2918" i="2"/>
  <c r="I2918" i="2"/>
  <c r="K2918" i="2"/>
  <c r="M2918" i="2"/>
  <c r="N2918" i="2" s="1"/>
  <c r="E2917" i="2"/>
  <c r="F2917" i="2"/>
  <c r="H2917" i="2"/>
  <c r="I2917" i="2"/>
  <c r="K2917" i="2"/>
  <c r="M2917" i="2"/>
  <c r="N2917" i="2" s="1"/>
  <c r="E2916" i="2"/>
  <c r="F2916" i="2"/>
  <c r="H2916" i="2"/>
  <c r="I2916" i="2"/>
  <c r="K2916" i="2"/>
  <c r="M2916" i="2"/>
  <c r="N2916" i="2" s="1"/>
  <c r="E2915" i="2"/>
  <c r="F2915" i="2"/>
  <c r="H2915" i="2"/>
  <c r="I2915" i="2"/>
  <c r="K2915" i="2"/>
  <c r="M2915" i="2"/>
  <c r="N2915" i="2" s="1"/>
  <c r="E2914" i="2"/>
  <c r="F2914" i="2"/>
  <c r="H2914" i="2"/>
  <c r="I2914" i="2"/>
  <c r="K2914" i="2"/>
  <c r="M2914" i="2"/>
  <c r="N2914" i="2" s="1"/>
  <c r="E2913" i="2"/>
  <c r="F2913" i="2"/>
  <c r="H2913" i="2"/>
  <c r="I2913" i="2"/>
  <c r="K2913" i="2"/>
  <c r="M2913" i="2"/>
  <c r="N2913" i="2" s="1"/>
  <c r="E2912" i="2"/>
  <c r="F2912" i="2"/>
  <c r="H2912" i="2"/>
  <c r="I2912" i="2"/>
  <c r="K2912" i="2"/>
  <c r="M2912" i="2"/>
  <c r="N2912" i="2" s="1"/>
  <c r="E2911" i="2"/>
  <c r="F2911" i="2"/>
  <c r="H2911" i="2"/>
  <c r="I2911" i="2"/>
  <c r="K2911" i="2"/>
  <c r="M2911" i="2"/>
  <c r="N2911" i="2" s="1"/>
  <c r="E2892" i="2" l="1"/>
  <c r="F2892" i="2"/>
  <c r="E2893" i="2"/>
  <c r="F2893" i="2"/>
  <c r="E2894" i="2"/>
  <c r="F2894" i="2"/>
  <c r="E2895" i="2"/>
  <c r="F2895" i="2"/>
  <c r="E2896" i="2"/>
  <c r="F2896" i="2"/>
  <c r="E2888" i="2"/>
  <c r="F2888" i="2"/>
  <c r="E2889" i="2"/>
  <c r="F2889" i="2"/>
  <c r="E2890" i="2"/>
  <c r="F2890" i="2"/>
  <c r="E2910" i="2"/>
  <c r="F2910" i="2"/>
  <c r="H2910" i="2"/>
  <c r="I2910" i="2"/>
  <c r="K2910" i="2"/>
  <c r="M2910" i="2"/>
  <c r="N2910" i="2" s="1"/>
  <c r="E2909" i="2"/>
  <c r="F2909" i="2"/>
  <c r="H2909" i="2"/>
  <c r="I2909" i="2"/>
  <c r="K2909" i="2"/>
  <c r="M2909" i="2"/>
  <c r="N2909" i="2" s="1"/>
  <c r="E2908" i="2"/>
  <c r="F2908" i="2"/>
  <c r="H2908" i="2"/>
  <c r="I2908" i="2"/>
  <c r="K2908" i="2"/>
  <c r="M2908" i="2"/>
  <c r="N2908" i="2" s="1"/>
  <c r="E2907" i="2"/>
  <c r="F2907" i="2"/>
  <c r="H2907" i="2"/>
  <c r="I2907" i="2"/>
  <c r="K2907" i="2"/>
  <c r="M2907" i="2"/>
  <c r="N2907" i="2" s="1"/>
  <c r="E2906" i="2"/>
  <c r="F2906" i="2"/>
  <c r="H2906" i="2"/>
  <c r="I2906" i="2"/>
  <c r="K2906" i="2"/>
  <c r="M2906" i="2"/>
  <c r="N2906" i="2" s="1"/>
  <c r="E2905" i="2"/>
  <c r="F2905" i="2"/>
  <c r="H2905" i="2"/>
  <c r="I2905" i="2"/>
  <c r="K2905" i="2"/>
  <c r="M2905" i="2"/>
  <c r="N2905" i="2" s="1"/>
  <c r="E2904" i="2"/>
  <c r="F2904" i="2"/>
  <c r="H2904" i="2"/>
  <c r="I2904" i="2"/>
  <c r="K2904" i="2"/>
  <c r="M2904" i="2"/>
  <c r="N2904" i="2" s="1"/>
  <c r="E2903" i="2"/>
  <c r="F2903" i="2"/>
  <c r="H2903" i="2"/>
  <c r="I2903" i="2"/>
  <c r="K2903" i="2"/>
  <c r="M2903" i="2"/>
  <c r="N2903" i="2" s="1"/>
  <c r="E2902" i="2"/>
  <c r="F2902" i="2"/>
  <c r="H2902" i="2"/>
  <c r="I2902" i="2"/>
  <c r="K2902" i="2"/>
  <c r="M2902" i="2"/>
  <c r="N2902" i="2" s="1"/>
  <c r="E2901" i="2"/>
  <c r="F2901" i="2"/>
  <c r="H2901" i="2"/>
  <c r="I2901" i="2"/>
  <c r="K2901" i="2"/>
  <c r="M2901" i="2"/>
  <c r="N2901" i="2" s="1"/>
  <c r="E2900" i="2"/>
  <c r="F2900" i="2"/>
  <c r="H2900" i="2"/>
  <c r="I2900" i="2"/>
  <c r="K2900" i="2"/>
  <c r="M2900" i="2"/>
  <c r="N2900" i="2" s="1"/>
  <c r="E2899" i="2"/>
  <c r="F2899" i="2"/>
  <c r="H2899" i="2"/>
  <c r="I2899" i="2"/>
  <c r="K2899" i="2"/>
  <c r="M2899" i="2"/>
  <c r="N2899" i="2" s="1"/>
  <c r="E2898" i="2"/>
  <c r="F2898" i="2"/>
  <c r="H2898" i="2"/>
  <c r="I2898" i="2"/>
  <c r="K2898" i="2"/>
  <c r="M2898" i="2"/>
  <c r="N2898" i="2" s="1"/>
  <c r="E2897" i="2"/>
  <c r="F2897" i="2"/>
  <c r="H2897" i="2"/>
  <c r="I2897" i="2"/>
  <c r="K2897" i="2"/>
  <c r="M2897" i="2"/>
  <c r="N2897" i="2" s="1"/>
  <c r="H2896" i="2"/>
  <c r="I2896" i="2"/>
  <c r="K2896" i="2"/>
  <c r="M2896" i="2"/>
  <c r="N2896" i="2" s="1"/>
  <c r="H2895" i="2"/>
  <c r="I2895" i="2"/>
  <c r="K2895" i="2"/>
  <c r="M2895" i="2"/>
  <c r="N2895" i="2" s="1"/>
  <c r="H2894" i="2"/>
  <c r="I2894" i="2"/>
  <c r="K2894" i="2"/>
  <c r="M2894" i="2"/>
  <c r="N2894" i="2" s="1"/>
  <c r="H2893" i="2"/>
  <c r="I2893" i="2"/>
  <c r="K2893" i="2"/>
  <c r="M2893" i="2"/>
  <c r="N2893" i="2" s="1"/>
  <c r="H2892" i="2"/>
  <c r="I2892" i="2"/>
  <c r="K2892" i="2"/>
  <c r="M2892" i="2"/>
  <c r="N2892" i="2" s="1"/>
  <c r="E2891" i="2"/>
  <c r="F2891" i="2"/>
  <c r="H2891" i="2"/>
  <c r="I2891" i="2"/>
  <c r="K2891" i="2"/>
  <c r="M2891" i="2"/>
  <c r="N2891" i="2" s="1"/>
  <c r="H2890" i="2"/>
  <c r="I2890" i="2"/>
  <c r="K2890" i="2"/>
  <c r="M2890" i="2"/>
  <c r="N2890" i="2" s="1"/>
  <c r="H2889" i="2"/>
  <c r="I2889" i="2"/>
  <c r="K2889" i="2"/>
  <c r="M2889" i="2"/>
  <c r="N2889" i="2" s="1"/>
  <c r="H2888" i="2"/>
  <c r="I2888" i="2"/>
  <c r="K2888" i="2"/>
  <c r="M2888" i="2"/>
  <c r="N2888" i="2" s="1"/>
  <c r="E2887" i="2"/>
  <c r="F2887" i="2"/>
  <c r="H2887" i="2"/>
  <c r="I2887" i="2"/>
  <c r="K2887" i="2"/>
  <c r="M2887" i="2"/>
  <c r="N2887" i="2" s="1"/>
  <c r="E2886" i="2"/>
  <c r="F2886" i="2"/>
  <c r="H2886" i="2"/>
  <c r="I2886" i="2"/>
  <c r="K2886" i="2"/>
  <c r="M2886" i="2"/>
  <c r="N2886" i="2" s="1"/>
  <c r="E2885" i="2"/>
  <c r="F2885" i="2"/>
  <c r="H2885" i="2"/>
  <c r="I2885" i="2"/>
  <c r="K2885" i="2"/>
  <c r="M2885" i="2"/>
  <c r="N2885" i="2" s="1"/>
  <c r="E2884" i="2"/>
  <c r="F2884" i="2"/>
  <c r="H2884" i="2"/>
  <c r="I2884" i="2"/>
  <c r="K2884" i="2"/>
  <c r="M2884" i="2"/>
  <c r="N2884" i="2" s="1"/>
  <c r="E2883" i="2"/>
  <c r="F2883" i="2"/>
  <c r="H2883" i="2"/>
  <c r="I2883" i="2"/>
  <c r="K2883" i="2"/>
  <c r="M2883" i="2"/>
  <c r="N2883" i="2" s="1"/>
  <c r="E2882" i="2"/>
  <c r="F2882" i="2"/>
  <c r="H2882" i="2"/>
  <c r="I2882" i="2"/>
  <c r="K2882" i="2"/>
  <c r="M2882" i="2"/>
  <c r="N2882" i="2" s="1"/>
  <c r="E2881" i="2"/>
  <c r="F2881" i="2"/>
  <c r="H2881" i="2"/>
  <c r="I2881" i="2"/>
  <c r="K2881" i="2"/>
  <c r="M2881" i="2"/>
  <c r="N2881" i="2" s="1"/>
  <c r="E2880" i="2"/>
  <c r="F2880" i="2"/>
  <c r="H2880" i="2"/>
  <c r="I2880" i="2"/>
  <c r="K2880" i="2"/>
  <c r="M2880" i="2"/>
  <c r="N2880" i="2" s="1"/>
  <c r="E2879" i="2"/>
  <c r="F2879" i="2"/>
  <c r="H2879" i="2"/>
  <c r="I2879" i="2"/>
  <c r="K2879" i="2"/>
  <c r="M2879" i="2"/>
  <c r="N2879" i="2" s="1"/>
  <c r="E2878" i="2"/>
  <c r="F2878" i="2"/>
  <c r="H2878" i="2"/>
  <c r="I2878" i="2"/>
  <c r="K2878" i="2"/>
  <c r="M2878" i="2"/>
  <c r="N2878" i="2" s="1"/>
  <c r="E2877" i="2"/>
  <c r="F2877" i="2"/>
  <c r="H2877" i="2"/>
  <c r="I2877" i="2"/>
  <c r="K2877" i="2"/>
  <c r="M2877" i="2"/>
  <c r="N2877" i="2" s="1"/>
  <c r="E2876" i="2"/>
  <c r="F2876" i="2"/>
  <c r="H2876" i="2"/>
  <c r="I2876" i="2"/>
  <c r="K2876" i="2"/>
  <c r="M2876" i="2"/>
  <c r="N2876" i="2" s="1"/>
  <c r="E2875" i="2"/>
  <c r="F2875" i="2"/>
  <c r="H2875" i="2"/>
  <c r="I2875" i="2"/>
  <c r="K2875" i="2"/>
  <c r="M2875" i="2"/>
  <c r="N2875" i="2" s="1"/>
  <c r="E2874" i="2"/>
  <c r="F2874" i="2"/>
  <c r="H2874" i="2"/>
  <c r="I2874" i="2"/>
  <c r="K2874" i="2"/>
  <c r="M2874" i="2"/>
  <c r="N2874" i="2" s="1"/>
  <c r="E2873" i="2"/>
  <c r="F2873" i="2"/>
  <c r="H2873" i="2"/>
  <c r="I2873" i="2"/>
  <c r="K2873" i="2"/>
  <c r="M2873" i="2"/>
  <c r="N2873" i="2" s="1"/>
  <c r="E2872" i="2"/>
  <c r="F2872" i="2"/>
  <c r="H2872" i="2"/>
  <c r="I2872" i="2"/>
  <c r="K2872" i="2"/>
  <c r="M2872" i="2"/>
  <c r="N2872" i="2" s="1"/>
  <c r="E2871" i="2"/>
  <c r="F2871" i="2"/>
  <c r="H2871" i="2"/>
  <c r="I2871" i="2"/>
  <c r="K2871" i="2"/>
  <c r="M2871" i="2"/>
  <c r="N2871" i="2" s="1"/>
  <c r="E2870" i="2"/>
  <c r="F2870" i="2"/>
  <c r="H2870" i="2"/>
  <c r="I2870" i="2"/>
  <c r="K2870" i="2"/>
  <c r="M2870" i="2"/>
  <c r="N2870" i="2" s="1"/>
  <c r="E2869" i="2"/>
  <c r="F2869" i="2"/>
  <c r="H2869" i="2"/>
  <c r="I2869" i="2"/>
  <c r="K2869" i="2"/>
  <c r="M2869" i="2"/>
  <c r="N2869" i="2" s="1"/>
  <c r="E2868" i="2"/>
  <c r="F2868" i="2"/>
  <c r="H2868" i="2"/>
  <c r="I2868" i="2"/>
  <c r="K2868" i="2"/>
  <c r="M2868" i="2"/>
  <c r="N2868" i="2" s="1"/>
  <c r="E2867" i="2"/>
  <c r="F2867" i="2"/>
  <c r="H2867" i="2"/>
  <c r="I2867" i="2"/>
  <c r="K2867" i="2"/>
  <c r="M2867" i="2"/>
  <c r="N2867" i="2" s="1"/>
  <c r="E2866" i="2"/>
  <c r="F2866" i="2"/>
  <c r="H2866" i="2"/>
  <c r="I2866" i="2"/>
  <c r="K2866" i="2"/>
  <c r="M2866" i="2"/>
  <c r="N2866" i="2" s="1"/>
  <c r="E2865" i="2"/>
  <c r="F2865" i="2"/>
  <c r="H2865" i="2"/>
  <c r="I2865" i="2"/>
  <c r="K2865" i="2"/>
  <c r="M2865" i="2"/>
  <c r="N2865" i="2" s="1"/>
  <c r="E2864" i="2"/>
  <c r="F2864" i="2"/>
  <c r="H2864" i="2"/>
  <c r="I2864" i="2"/>
  <c r="K2864" i="2"/>
  <c r="M2864" i="2"/>
  <c r="N2864" i="2" s="1"/>
  <c r="E2863" i="2"/>
  <c r="F2863" i="2"/>
  <c r="H2863" i="2"/>
  <c r="I2863" i="2"/>
  <c r="K2863" i="2"/>
  <c r="M2863" i="2"/>
  <c r="N2863" i="2" s="1"/>
  <c r="E2862" i="2"/>
  <c r="F2862" i="2"/>
  <c r="H2862" i="2"/>
  <c r="I2862" i="2"/>
  <c r="K2862" i="2"/>
  <c r="M2862" i="2"/>
  <c r="N2862" i="2" s="1"/>
  <c r="E2861" i="2"/>
  <c r="F2861" i="2"/>
  <c r="H2861" i="2"/>
  <c r="I2861" i="2"/>
  <c r="K2861" i="2"/>
  <c r="M2861" i="2"/>
  <c r="N2861" i="2" s="1"/>
  <c r="E2860" i="2"/>
  <c r="F2860" i="2"/>
  <c r="H2860" i="2"/>
  <c r="I2860" i="2"/>
  <c r="K2860" i="2"/>
  <c r="M2860" i="2"/>
  <c r="N2860" i="2" s="1"/>
  <c r="E2859" i="2"/>
  <c r="F2859" i="2"/>
  <c r="H2859" i="2"/>
  <c r="I2859" i="2"/>
  <c r="K2859" i="2"/>
  <c r="M2859" i="2"/>
  <c r="N2859" i="2" s="1"/>
  <c r="E2858" i="2"/>
  <c r="F2858" i="2"/>
  <c r="H2858" i="2"/>
  <c r="I2858" i="2"/>
  <c r="K2858" i="2"/>
  <c r="M2858" i="2"/>
  <c r="N2858" i="2" s="1"/>
  <c r="E2857" i="2"/>
  <c r="F2857" i="2"/>
  <c r="H2857" i="2"/>
  <c r="I2857" i="2"/>
  <c r="K2857" i="2"/>
  <c r="M2857" i="2"/>
  <c r="N2857" i="2" s="1"/>
  <c r="E2856" i="2"/>
  <c r="F2856" i="2"/>
  <c r="H2856" i="2"/>
  <c r="I2856" i="2"/>
  <c r="K2856" i="2"/>
  <c r="M2856" i="2"/>
  <c r="N2856" i="2" s="1"/>
  <c r="E2855" i="2"/>
  <c r="F2855" i="2"/>
  <c r="H2855" i="2"/>
  <c r="I2855" i="2"/>
  <c r="K2855" i="2"/>
  <c r="M2855" i="2"/>
  <c r="N2855" i="2" s="1"/>
  <c r="E2854" i="2"/>
  <c r="F2854" i="2"/>
  <c r="H2854" i="2"/>
  <c r="I2854" i="2"/>
  <c r="K2854" i="2"/>
  <c r="M2854" i="2"/>
  <c r="N2854" i="2" s="1"/>
  <c r="E2853" i="2"/>
  <c r="F2853" i="2"/>
  <c r="H2853" i="2"/>
  <c r="I2853" i="2"/>
  <c r="K2853" i="2"/>
  <c r="M2853" i="2"/>
  <c r="N2853" i="2" s="1"/>
  <c r="E2852" i="2"/>
  <c r="F2852" i="2"/>
  <c r="H2852" i="2"/>
  <c r="I2852" i="2"/>
  <c r="K2852" i="2"/>
  <c r="M2852" i="2"/>
  <c r="N2852" i="2" s="1"/>
  <c r="E2851" i="2"/>
  <c r="F2851" i="2"/>
  <c r="H2851" i="2"/>
  <c r="I2851" i="2"/>
  <c r="K2851" i="2"/>
  <c r="M2851" i="2"/>
  <c r="N2851" i="2" s="1"/>
  <c r="E2850" i="2"/>
  <c r="F2850" i="2"/>
  <c r="H2850" i="2"/>
  <c r="I2850" i="2"/>
  <c r="K2850" i="2"/>
  <c r="M2850" i="2"/>
  <c r="N2850" i="2" s="1"/>
  <c r="E2849" i="2"/>
  <c r="F2849" i="2"/>
  <c r="H2849" i="2"/>
  <c r="I2849" i="2"/>
  <c r="K2849" i="2"/>
  <c r="M2849" i="2"/>
  <c r="N2849" i="2" s="1"/>
  <c r="E2848" i="2"/>
  <c r="F2848" i="2"/>
  <c r="H2848" i="2"/>
  <c r="I2848" i="2"/>
  <c r="K2848" i="2"/>
  <c r="M2848" i="2"/>
  <c r="N2848" i="2" s="1"/>
  <c r="E2847" i="2"/>
  <c r="F2847" i="2"/>
  <c r="H2847" i="2"/>
  <c r="I2847" i="2"/>
  <c r="K2847" i="2"/>
  <c r="M2847" i="2"/>
  <c r="N2847" i="2" s="1"/>
  <c r="E2846" i="2"/>
  <c r="F2846" i="2"/>
  <c r="H2846" i="2"/>
  <c r="I2846" i="2"/>
  <c r="K2846" i="2"/>
  <c r="M2846" i="2"/>
  <c r="N2846" i="2" s="1"/>
  <c r="E2845" i="2"/>
  <c r="F2845" i="2"/>
  <c r="H2845" i="2"/>
  <c r="I2845" i="2"/>
  <c r="K2845" i="2"/>
  <c r="M2845" i="2"/>
  <c r="N2845" i="2" s="1"/>
  <c r="E2844" i="2"/>
  <c r="F2844" i="2"/>
  <c r="H2844" i="2"/>
  <c r="I2844" i="2"/>
  <c r="K2844" i="2"/>
  <c r="M2844" i="2"/>
  <c r="N2844" i="2" s="1"/>
  <c r="E2843" i="2"/>
  <c r="F2843" i="2"/>
  <c r="H2843" i="2"/>
  <c r="I2843" i="2"/>
  <c r="K2843" i="2"/>
  <c r="M2843" i="2"/>
  <c r="N2843" i="2" s="1"/>
  <c r="E2841" i="2"/>
  <c r="F2841" i="2"/>
  <c r="H2841" i="2"/>
  <c r="I2841" i="2"/>
  <c r="K2841" i="2"/>
  <c r="M2841" i="2"/>
  <c r="N2841" i="2" s="1"/>
  <c r="E2840" i="2"/>
  <c r="F2840" i="2"/>
  <c r="H2840" i="2"/>
  <c r="I2840" i="2"/>
  <c r="K2840" i="2"/>
  <c r="M2840" i="2"/>
  <c r="N2840" i="2" s="1"/>
  <c r="E2839" i="2" l="1"/>
  <c r="F2839" i="2"/>
  <c r="H2839" i="2"/>
  <c r="I2839" i="2"/>
  <c r="K2839" i="2"/>
  <c r="M2839" i="2"/>
  <c r="N2839" i="2" s="1"/>
  <c r="E2838" i="2"/>
  <c r="F2838" i="2"/>
  <c r="H2838" i="2"/>
  <c r="I2838" i="2"/>
  <c r="K2838" i="2"/>
  <c r="M2838" i="2"/>
  <c r="N2838" i="2" s="1"/>
  <c r="E2837" i="2"/>
  <c r="F2837" i="2"/>
  <c r="H2837" i="2"/>
  <c r="I2837" i="2"/>
  <c r="K2837" i="2"/>
  <c r="M2837" i="2"/>
  <c r="N2837" i="2" s="1"/>
  <c r="E2836" i="2"/>
  <c r="F2836" i="2"/>
  <c r="H2836" i="2"/>
  <c r="I2836" i="2"/>
  <c r="K2836" i="2"/>
  <c r="M2836" i="2"/>
  <c r="N2836" i="2" s="1"/>
  <c r="E2835" i="2"/>
  <c r="F2835" i="2"/>
  <c r="H2835" i="2"/>
  <c r="I2835" i="2"/>
  <c r="K2835" i="2"/>
  <c r="M2835" i="2"/>
  <c r="N2835" i="2" s="1"/>
  <c r="E2834" i="2"/>
  <c r="F2834" i="2"/>
  <c r="H2834" i="2"/>
  <c r="I2834" i="2"/>
  <c r="K2834" i="2"/>
  <c r="M2834" i="2"/>
  <c r="N2834" i="2" s="1"/>
  <c r="E2833" i="2"/>
  <c r="F2833" i="2"/>
  <c r="H2833" i="2"/>
  <c r="I2833" i="2"/>
  <c r="K2833" i="2"/>
  <c r="M2833" i="2"/>
  <c r="N2833" i="2" s="1"/>
  <c r="E2832" i="2"/>
  <c r="F2832" i="2"/>
  <c r="H2832" i="2"/>
  <c r="I2832" i="2"/>
  <c r="K2832" i="2"/>
  <c r="M2832" i="2"/>
  <c r="N2832" i="2" s="1"/>
  <c r="E2831" i="2"/>
  <c r="F2831" i="2"/>
  <c r="H2831" i="2"/>
  <c r="I2831" i="2"/>
  <c r="K2831" i="2"/>
  <c r="M2831" i="2"/>
  <c r="N2831" i="2" s="1"/>
  <c r="E2830" i="2"/>
  <c r="F2830" i="2"/>
  <c r="H2830" i="2"/>
  <c r="I2830" i="2"/>
  <c r="K2830" i="2"/>
  <c r="M2830" i="2"/>
  <c r="N2830" i="2" s="1"/>
  <c r="E2829" i="2"/>
  <c r="F2829" i="2"/>
  <c r="H2829" i="2"/>
  <c r="I2829" i="2"/>
  <c r="K2829" i="2"/>
  <c r="M2829" i="2"/>
  <c r="N2829" i="2" s="1"/>
  <c r="E2828" i="2"/>
  <c r="F2828" i="2"/>
  <c r="H2828" i="2"/>
  <c r="I2828" i="2"/>
  <c r="K2828" i="2"/>
  <c r="M2828" i="2"/>
  <c r="N2828" i="2" s="1"/>
  <c r="E2827" i="2"/>
  <c r="F2827" i="2"/>
  <c r="H2827" i="2"/>
  <c r="I2827" i="2"/>
  <c r="K2827" i="2"/>
  <c r="M2827" i="2"/>
  <c r="N2827" i="2" s="1"/>
  <c r="E2826" i="2"/>
  <c r="F2826" i="2"/>
  <c r="H2826" i="2"/>
  <c r="I2826" i="2"/>
  <c r="K2826" i="2"/>
  <c r="M2826" i="2"/>
  <c r="N2826" i="2" s="1"/>
  <c r="E2825" i="2"/>
  <c r="F2825" i="2"/>
  <c r="H2825" i="2"/>
  <c r="I2825" i="2"/>
  <c r="K2825" i="2"/>
  <c r="M2825" i="2"/>
  <c r="N2825" i="2" s="1"/>
  <c r="E2824" i="2"/>
  <c r="F2824" i="2"/>
  <c r="H2824" i="2"/>
  <c r="I2824" i="2"/>
  <c r="K2824" i="2"/>
  <c r="M2824" i="2"/>
  <c r="N2824" i="2" s="1"/>
  <c r="E2823" i="2"/>
  <c r="F2823" i="2"/>
  <c r="H2823" i="2"/>
  <c r="I2823" i="2"/>
  <c r="K2823" i="2"/>
  <c r="M2823" i="2"/>
  <c r="N2823" i="2" s="1"/>
  <c r="E2822" i="2"/>
  <c r="F2822" i="2"/>
  <c r="H2822" i="2"/>
  <c r="I2822" i="2"/>
  <c r="K2822" i="2"/>
  <c r="M2822" i="2"/>
  <c r="N2822" i="2" s="1"/>
  <c r="E2821" i="2"/>
  <c r="F2821" i="2"/>
  <c r="H2821" i="2"/>
  <c r="I2821" i="2"/>
  <c r="K2821" i="2"/>
  <c r="M2821" i="2"/>
  <c r="N2821" i="2" s="1"/>
  <c r="E2820" i="2"/>
  <c r="F2820" i="2"/>
  <c r="H2820" i="2"/>
  <c r="I2820" i="2"/>
  <c r="K2820" i="2"/>
  <c r="M2820" i="2"/>
  <c r="N2820" i="2" s="1"/>
  <c r="E2819" i="2"/>
  <c r="F2819" i="2"/>
  <c r="H2819" i="2"/>
  <c r="I2819" i="2"/>
  <c r="K2819" i="2"/>
  <c r="M2819" i="2"/>
  <c r="N2819" i="2" s="1"/>
  <c r="E2818" i="2"/>
  <c r="F2818" i="2"/>
  <c r="H2818" i="2"/>
  <c r="I2818" i="2"/>
  <c r="K2818" i="2"/>
  <c r="M2818" i="2"/>
  <c r="N2818" i="2" s="1"/>
  <c r="E2817" i="2"/>
  <c r="F2817" i="2"/>
  <c r="H2817" i="2"/>
  <c r="I2817" i="2"/>
  <c r="K2817" i="2"/>
  <c r="M2817" i="2"/>
  <c r="N2817" i="2" s="1"/>
  <c r="E2816" i="2"/>
  <c r="F2816" i="2"/>
  <c r="H2816" i="2"/>
  <c r="I2816" i="2"/>
  <c r="K2816" i="2"/>
  <c r="M2816" i="2"/>
  <c r="N2816" i="2" s="1"/>
  <c r="E2815" i="2"/>
  <c r="F2815" i="2"/>
  <c r="H2815" i="2"/>
  <c r="I2815" i="2"/>
  <c r="K2815" i="2"/>
  <c r="M2815" i="2"/>
  <c r="N2815" i="2" s="1"/>
  <c r="E2814" i="2"/>
  <c r="F2814" i="2"/>
  <c r="H2814" i="2"/>
  <c r="I2814" i="2"/>
  <c r="K2814" i="2"/>
  <c r="M2814" i="2"/>
  <c r="N2814" i="2" s="1"/>
  <c r="E2813" i="2"/>
  <c r="F2813" i="2"/>
  <c r="H2813" i="2"/>
  <c r="I2813" i="2"/>
  <c r="K2813" i="2"/>
  <c r="M2813" i="2"/>
  <c r="N2813" i="2" s="1"/>
  <c r="E2812" i="2"/>
  <c r="F2812" i="2"/>
  <c r="H2812" i="2"/>
  <c r="I2812" i="2"/>
  <c r="K2812" i="2"/>
  <c r="M2812" i="2"/>
  <c r="N2812" i="2" s="1"/>
  <c r="E2811" i="2"/>
  <c r="F2811" i="2"/>
  <c r="H2811" i="2"/>
  <c r="I2811" i="2"/>
  <c r="K2811" i="2"/>
  <c r="M2811" i="2"/>
  <c r="N2811" i="2" s="1"/>
  <c r="E2810" i="2"/>
  <c r="F2810" i="2"/>
  <c r="H2810" i="2"/>
  <c r="I2810" i="2"/>
  <c r="K2810" i="2"/>
  <c r="M2810" i="2"/>
  <c r="N2810" i="2" s="1"/>
  <c r="E2809" i="2"/>
  <c r="F2809" i="2"/>
  <c r="H2809" i="2"/>
  <c r="I2809" i="2"/>
  <c r="K2809" i="2"/>
  <c r="M2809" i="2"/>
  <c r="N2809" i="2" s="1"/>
  <c r="E2808" i="2"/>
  <c r="F2808" i="2"/>
  <c r="H2808" i="2"/>
  <c r="I2808" i="2"/>
  <c r="K2808" i="2"/>
  <c r="M2808" i="2"/>
  <c r="N2808" i="2" s="1"/>
  <c r="E2807" i="2"/>
  <c r="F2807" i="2"/>
  <c r="H2807" i="2"/>
  <c r="I2807" i="2"/>
  <c r="K2807" i="2"/>
  <c r="M2807" i="2"/>
  <c r="N2807" i="2" s="1"/>
  <c r="E2806" i="2"/>
  <c r="F2806" i="2"/>
  <c r="H2806" i="2"/>
  <c r="I2806" i="2"/>
  <c r="K2806" i="2"/>
  <c r="M2806" i="2"/>
  <c r="N2806" i="2" s="1"/>
  <c r="E2805" i="2"/>
  <c r="F2805" i="2"/>
  <c r="H2805" i="2"/>
  <c r="I2805" i="2"/>
  <c r="K2805" i="2"/>
  <c r="M2805" i="2"/>
  <c r="N2805" i="2" s="1"/>
  <c r="E2804" i="2"/>
  <c r="F2804" i="2"/>
  <c r="H2804" i="2"/>
  <c r="I2804" i="2"/>
  <c r="K2804" i="2"/>
  <c r="M2804" i="2"/>
  <c r="N2804" i="2" s="1"/>
  <c r="E2803" i="2"/>
  <c r="F2803" i="2"/>
  <c r="H2803" i="2"/>
  <c r="I2803" i="2"/>
  <c r="K2803" i="2"/>
  <c r="M2803" i="2"/>
  <c r="N2803" i="2" s="1"/>
  <c r="E2802" i="2"/>
  <c r="F2802" i="2"/>
  <c r="H2802" i="2"/>
  <c r="I2802" i="2"/>
  <c r="K2802" i="2"/>
  <c r="M2802" i="2"/>
  <c r="N2802" i="2" s="1"/>
  <c r="E2801" i="2"/>
  <c r="F2801" i="2"/>
  <c r="H2801" i="2"/>
  <c r="I2801" i="2"/>
  <c r="K2801" i="2"/>
  <c r="M2801" i="2"/>
  <c r="N2801" i="2" s="1"/>
  <c r="E2800" i="2"/>
  <c r="F2800" i="2"/>
  <c r="H2800" i="2"/>
  <c r="I2800" i="2"/>
  <c r="K2800" i="2"/>
  <c r="M2800" i="2"/>
  <c r="N2800" i="2" s="1"/>
  <c r="E2799" i="2"/>
  <c r="F2799" i="2"/>
  <c r="H2799" i="2"/>
  <c r="I2799" i="2"/>
  <c r="K2799" i="2"/>
  <c r="M2799" i="2"/>
  <c r="N2799" i="2" s="1"/>
  <c r="E2798" i="2"/>
  <c r="F2798" i="2"/>
  <c r="H2798" i="2"/>
  <c r="I2798" i="2"/>
  <c r="K2798" i="2"/>
  <c r="M2798" i="2"/>
  <c r="N2798" i="2" s="1"/>
  <c r="E2797" i="2"/>
  <c r="F2797" i="2"/>
  <c r="H2797" i="2"/>
  <c r="I2797" i="2"/>
  <c r="K2797" i="2"/>
  <c r="M2797" i="2"/>
  <c r="N2797" i="2" s="1"/>
  <c r="E2796" i="2"/>
  <c r="F2796" i="2"/>
  <c r="H2796" i="2"/>
  <c r="I2796" i="2"/>
  <c r="K2796" i="2"/>
  <c r="M2796" i="2"/>
  <c r="N2796" i="2" s="1"/>
  <c r="E2795" i="2"/>
  <c r="F2795" i="2"/>
  <c r="H2795" i="2"/>
  <c r="I2795" i="2"/>
  <c r="K2795" i="2"/>
  <c r="M2795" i="2"/>
  <c r="N2795" i="2" s="1"/>
  <c r="E2794" i="2"/>
  <c r="F2794" i="2"/>
  <c r="H2794" i="2"/>
  <c r="I2794" i="2"/>
  <c r="K2794" i="2"/>
  <c r="M2794" i="2"/>
  <c r="N2794" i="2" s="1"/>
  <c r="E2793" i="2"/>
  <c r="F2793" i="2"/>
  <c r="H2793" i="2"/>
  <c r="I2793" i="2"/>
  <c r="K2793" i="2"/>
  <c r="M2793" i="2"/>
  <c r="N2793" i="2" s="1"/>
  <c r="E2792" i="2"/>
  <c r="F2792" i="2"/>
  <c r="H2792" i="2"/>
  <c r="I2792" i="2"/>
  <c r="K2792" i="2"/>
  <c r="M2792" i="2"/>
  <c r="N2792" i="2" s="1"/>
  <c r="E2791" i="2"/>
  <c r="F2791" i="2"/>
  <c r="H2791" i="2"/>
  <c r="I2791" i="2"/>
  <c r="K2791" i="2"/>
  <c r="M2791" i="2"/>
  <c r="N2791" i="2" s="1"/>
  <c r="E2790" i="2"/>
  <c r="F2790" i="2"/>
  <c r="H2790" i="2"/>
  <c r="I2790" i="2"/>
  <c r="K2790" i="2"/>
  <c r="M2790" i="2"/>
  <c r="N2790" i="2" s="1"/>
  <c r="E2789" i="2"/>
  <c r="F2789" i="2"/>
  <c r="H2789" i="2"/>
  <c r="I2789" i="2"/>
  <c r="K2789" i="2"/>
  <c r="M2789" i="2"/>
  <c r="N2789" i="2" s="1"/>
  <c r="E2788" i="2"/>
  <c r="F2788" i="2"/>
  <c r="H2788" i="2"/>
  <c r="I2788" i="2"/>
  <c r="K2788" i="2"/>
  <c r="M2788" i="2"/>
  <c r="N2788" i="2" s="1"/>
  <c r="E2786" i="2"/>
  <c r="F2786" i="2"/>
  <c r="H2786" i="2"/>
  <c r="I2786" i="2"/>
  <c r="K2786" i="2"/>
  <c r="M2786" i="2"/>
  <c r="N2786" i="2" s="1"/>
  <c r="E2785" i="2"/>
  <c r="F2785" i="2"/>
  <c r="H2785" i="2"/>
  <c r="I2785" i="2"/>
  <c r="K2785" i="2"/>
  <c r="M2785" i="2"/>
  <c r="N2785" i="2" s="1"/>
  <c r="E2784" i="2"/>
  <c r="F2784" i="2"/>
  <c r="H2784" i="2"/>
  <c r="I2784" i="2"/>
  <c r="K2784" i="2"/>
  <c r="M2784" i="2"/>
  <c r="N2784" i="2" s="1"/>
  <c r="E2783" i="2"/>
  <c r="F2783" i="2"/>
  <c r="H2783" i="2"/>
  <c r="I2783" i="2"/>
  <c r="K2783" i="2"/>
  <c r="M2783" i="2"/>
  <c r="N2783" i="2" s="1"/>
  <c r="E2782" i="2"/>
  <c r="F2782" i="2"/>
  <c r="H2782" i="2"/>
  <c r="I2782" i="2"/>
  <c r="K2782" i="2"/>
  <c r="M2782" i="2"/>
  <c r="N2782" i="2" s="1"/>
  <c r="E2427" i="2"/>
  <c r="F2427" i="2"/>
  <c r="H2427" i="2"/>
  <c r="I2427" i="2"/>
  <c r="K2427" i="2"/>
  <c r="M2427" i="2"/>
  <c r="N2427" i="2" s="1"/>
  <c r="E2781" i="2" l="1"/>
  <c r="F2781" i="2"/>
  <c r="H2781" i="2"/>
  <c r="I2781" i="2"/>
  <c r="K2781" i="2"/>
  <c r="M2781" i="2"/>
  <c r="N2781" i="2" s="1"/>
  <c r="E2780" i="2"/>
  <c r="F2780" i="2"/>
  <c r="H2780" i="2"/>
  <c r="I2780" i="2"/>
  <c r="K2780" i="2"/>
  <c r="M2780" i="2"/>
  <c r="N2780" i="2" s="1"/>
  <c r="E2779" i="2"/>
  <c r="F2779" i="2"/>
  <c r="H2779" i="2"/>
  <c r="I2779" i="2"/>
  <c r="K2779" i="2"/>
  <c r="M2779" i="2"/>
  <c r="N2779" i="2" s="1"/>
  <c r="E2778" i="2"/>
  <c r="F2778" i="2"/>
  <c r="H2778" i="2"/>
  <c r="I2778" i="2"/>
  <c r="K2778" i="2"/>
  <c r="M2778" i="2"/>
  <c r="N2778" i="2" s="1"/>
  <c r="E2777" i="2"/>
  <c r="F2777" i="2"/>
  <c r="H2777" i="2"/>
  <c r="I2777" i="2"/>
  <c r="K2777" i="2"/>
  <c r="M2777" i="2"/>
  <c r="N2777" i="2" s="1"/>
  <c r="E2776" i="2"/>
  <c r="F2776" i="2"/>
  <c r="H2776" i="2"/>
  <c r="I2776" i="2"/>
  <c r="K2776" i="2"/>
  <c r="M2776" i="2"/>
  <c r="N2776" i="2" s="1"/>
  <c r="E2775" i="2"/>
  <c r="F2775" i="2"/>
  <c r="H2775" i="2"/>
  <c r="I2775" i="2"/>
  <c r="K2775" i="2"/>
  <c r="M2775" i="2"/>
  <c r="N2775" i="2" s="1"/>
  <c r="E2774" i="2"/>
  <c r="F2774" i="2"/>
  <c r="H2774" i="2"/>
  <c r="I2774" i="2"/>
  <c r="K2774" i="2"/>
  <c r="M2774" i="2"/>
  <c r="N2774" i="2" s="1"/>
  <c r="E2773" i="2"/>
  <c r="F2773" i="2"/>
  <c r="H2773" i="2"/>
  <c r="I2773" i="2"/>
  <c r="K2773" i="2"/>
  <c r="M2773" i="2"/>
  <c r="N2773" i="2" s="1"/>
  <c r="E2772" i="2"/>
  <c r="F2772" i="2"/>
  <c r="H2772" i="2"/>
  <c r="I2772" i="2"/>
  <c r="K2772" i="2"/>
  <c r="M2772" i="2"/>
  <c r="N2772" i="2" s="1"/>
  <c r="E2771" i="2"/>
  <c r="F2771" i="2"/>
  <c r="H2771" i="2"/>
  <c r="I2771" i="2"/>
  <c r="K2771" i="2"/>
  <c r="M2771" i="2"/>
  <c r="N2771" i="2" s="1"/>
  <c r="E2770" i="2"/>
  <c r="F2770" i="2"/>
  <c r="H2770" i="2"/>
  <c r="I2770" i="2"/>
  <c r="K2770" i="2"/>
  <c r="M2770" i="2"/>
  <c r="N2770" i="2" s="1"/>
  <c r="E2769" i="2"/>
  <c r="F2769" i="2"/>
  <c r="H2769" i="2"/>
  <c r="I2769" i="2"/>
  <c r="K2769" i="2"/>
  <c r="M2769" i="2"/>
  <c r="N2769" i="2" s="1"/>
  <c r="E2768" i="2"/>
  <c r="F2768" i="2"/>
  <c r="H2768" i="2"/>
  <c r="I2768" i="2"/>
  <c r="K2768" i="2"/>
  <c r="M2768" i="2"/>
  <c r="N2768" i="2" s="1"/>
  <c r="E2767" i="2"/>
  <c r="F2767" i="2"/>
  <c r="H2767" i="2"/>
  <c r="I2767" i="2"/>
  <c r="K2767" i="2"/>
  <c r="M2767" i="2"/>
  <c r="N2767" i="2" s="1"/>
  <c r="E2766" i="2"/>
  <c r="F2766" i="2"/>
  <c r="H2766" i="2"/>
  <c r="I2766" i="2"/>
  <c r="K2766" i="2"/>
  <c r="M2766" i="2"/>
  <c r="N2766" i="2" s="1"/>
  <c r="E2765" i="2"/>
  <c r="F2765" i="2"/>
  <c r="H2765" i="2"/>
  <c r="I2765" i="2"/>
  <c r="K2765" i="2"/>
  <c r="M2765" i="2"/>
  <c r="N2765" i="2" s="1"/>
  <c r="E2764" i="2"/>
  <c r="F2764" i="2"/>
  <c r="H2764" i="2"/>
  <c r="I2764" i="2"/>
  <c r="K2764" i="2"/>
  <c r="M2764" i="2"/>
  <c r="N2764" i="2" s="1"/>
  <c r="E2763" i="2"/>
  <c r="F2763" i="2"/>
  <c r="H2763" i="2"/>
  <c r="I2763" i="2"/>
  <c r="K2763" i="2"/>
  <c r="M2763" i="2"/>
  <c r="N2763" i="2" s="1"/>
  <c r="E2762" i="2"/>
  <c r="F2762" i="2"/>
  <c r="H2762" i="2"/>
  <c r="I2762" i="2"/>
  <c r="K2762" i="2"/>
  <c r="M2762" i="2"/>
  <c r="N2762" i="2" s="1"/>
  <c r="E2760" i="2"/>
  <c r="F2760" i="2"/>
  <c r="H2760" i="2"/>
  <c r="I2760" i="2"/>
  <c r="K2760" i="2"/>
  <c r="M2760" i="2"/>
  <c r="N2760" i="2" s="1"/>
  <c r="E2759" i="2"/>
  <c r="F2759" i="2"/>
  <c r="H2759" i="2"/>
  <c r="I2759" i="2"/>
  <c r="K2759" i="2"/>
  <c r="M2759" i="2"/>
  <c r="N2759" i="2" s="1"/>
  <c r="E2758" i="2"/>
  <c r="F2758" i="2"/>
  <c r="H2758" i="2"/>
  <c r="I2758" i="2"/>
  <c r="K2758" i="2"/>
  <c r="M2758" i="2"/>
  <c r="N2758" i="2" s="1"/>
  <c r="E2757" i="2"/>
  <c r="F2757" i="2"/>
  <c r="H2757" i="2"/>
  <c r="I2757" i="2"/>
  <c r="K2757" i="2"/>
  <c r="M2757" i="2"/>
  <c r="N2757" i="2" s="1"/>
  <c r="E2756" i="2"/>
  <c r="F2756" i="2"/>
  <c r="H2756" i="2"/>
  <c r="I2756" i="2"/>
  <c r="K2756" i="2"/>
  <c r="M2756" i="2"/>
  <c r="N2756" i="2" s="1"/>
  <c r="E2755" i="2"/>
  <c r="F2755" i="2"/>
  <c r="H2755" i="2"/>
  <c r="I2755" i="2"/>
  <c r="K2755" i="2"/>
  <c r="M2755" i="2"/>
  <c r="N2755" i="2" s="1"/>
  <c r="E2754" i="2" l="1"/>
  <c r="F2754" i="2"/>
  <c r="H2754" i="2"/>
  <c r="I2754" i="2"/>
  <c r="K2754" i="2"/>
  <c r="M2754" i="2"/>
  <c r="N2754" i="2" s="1"/>
  <c r="E2753" i="2"/>
  <c r="F2753" i="2"/>
  <c r="H2753" i="2"/>
  <c r="I2753" i="2"/>
  <c r="K2753" i="2"/>
  <c r="M2753" i="2"/>
  <c r="N2753" i="2" s="1"/>
  <c r="E2752" i="2"/>
  <c r="F2752" i="2"/>
  <c r="H2752" i="2"/>
  <c r="I2752" i="2"/>
  <c r="K2752" i="2"/>
  <c r="M2752" i="2"/>
  <c r="N2752" i="2" s="1"/>
  <c r="E2751" i="2"/>
  <c r="F2751" i="2"/>
  <c r="H2751" i="2"/>
  <c r="I2751" i="2"/>
  <c r="K2751" i="2"/>
  <c r="M2751" i="2"/>
  <c r="N2751" i="2" s="1"/>
  <c r="E2750" i="2"/>
  <c r="F2750" i="2"/>
  <c r="H2750" i="2"/>
  <c r="I2750" i="2"/>
  <c r="K2750" i="2"/>
  <c r="M2750" i="2"/>
  <c r="N2750" i="2" s="1"/>
  <c r="E2749" i="2"/>
  <c r="F2749" i="2"/>
  <c r="H2749" i="2"/>
  <c r="I2749" i="2"/>
  <c r="K2749" i="2"/>
  <c r="M2749" i="2"/>
  <c r="N2749" i="2" s="1"/>
  <c r="E2748" i="2"/>
  <c r="F2748" i="2"/>
  <c r="H2748" i="2"/>
  <c r="I2748" i="2"/>
  <c r="K2748" i="2"/>
  <c r="M2748" i="2"/>
  <c r="N2748" i="2" s="1"/>
  <c r="E2747" i="2"/>
  <c r="F2747" i="2"/>
  <c r="H2747" i="2"/>
  <c r="I2747" i="2"/>
  <c r="K2747" i="2"/>
  <c r="M2747" i="2"/>
  <c r="N2747" i="2" s="1"/>
  <c r="E2746" i="2"/>
  <c r="F2746" i="2"/>
  <c r="H2746" i="2"/>
  <c r="I2746" i="2"/>
  <c r="K2746" i="2"/>
  <c r="M2746" i="2"/>
  <c r="N2746" i="2" s="1"/>
  <c r="E2745" i="2"/>
  <c r="F2745" i="2"/>
  <c r="H2745" i="2"/>
  <c r="I2745" i="2"/>
  <c r="K2745" i="2"/>
  <c r="M2745" i="2"/>
  <c r="N2745" i="2" s="1"/>
  <c r="E2744" i="2"/>
  <c r="F2744" i="2"/>
  <c r="H2744" i="2"/>
  <c r="I2744" i="2"/>
  <c r="K2744" i="2"/>
  <c r="M2744" i="2"/>
  <c r="N2744" i="2" s="1"/>
  <c r="E2743" i="2"/>
  <c r="F2743" i="2"/>
  <c r="H2743" i="2"/>
  <c r="I2743" i="2"/>
  <c r="K2743" i="2"/>
  <c r="M2743" i="2"/>
  <c r="N2743" i="2" s="1"/>
  <c r="E2742" i="2"/>
  <c r="F2742" i="2"/>
  <c r="H2742" i="2"/>
  <c r="I2742" i="2"/>
  <c r="K2742" i="2"/>
  <c r="M2742" i="2"/>
  <c r="N2742" i="2" s="1"/>
  <c r="E2741" i="2"/>
  <c r="F2741" i="2"/>
  <c r="H2741" i="2"/>
  <c r="I2741" i="2"/>
  <c r="K2741" i="2"/>
  <c r="M2741" i="2"/>
  <c r="N2741" i="2" s="1"/>
  <c r="E2740" i="2"/>
  <c r="F2740" i="2"/>
  <c r="H2740" i="2"/>
  <c r="I2740" i="2"/>
  <c r="K2740" i="2"/>
  <c r="M2740" i="2"/>
  <c r="N2740" i="2" s="1"/>
  <c r="E2739" i="2"/>
  <c r="F2739" i="2"/>
  <c r="H2739" i="2"/>
  <c r="I2739" i="2"/>
  <c r="K2739" i="2"/>
  <c r="M2739" i="2"/>
  <c r="N2739" i="2" s="1"/>
  <c r="E2738" i="2"/>
  <c r="F2738" i="2"/>
  <c r="H2738" i="2"/>
  <c r="I2738" i="2"/>
  <c r="K2738" i="2"/>
  <c r="M2738" i="2"/>
  <c r="N2738" i="2" s="1"/>
  <c r="E2737" i="2"/>
  <c r="F2737" i="2"/>
  <c r="H2737" i="2"/>
  <c r="I2737" i="2"/>
  <c r="K2737" i="2"/>
  <c r="M2737" i="2"/>
  <c r="N2737" i="2" s="1"/>
  <c r="E2736" i="2"/>
  <c r="F2736" i="2"/>
  <c r="H2736" i="2"/>
  <c r="I2736" i="2"/>
  <c r="K2736" i="2"/>
  <c r="M2736" i="2"/>
  <c r="N2736" i="2" s="1"/>
  <c r="E2735" i="2"/>
  <c r="F2735" i="2"/>
  <c r="H2735" i="2"/>
  <c r="I2735" i="2"/>
  <c r="K2735" i="2"/>
  <c r="M2735" i="2"/>
  <c r="N2735" i="2" s="1"/>
  <c r="E2734" i="2"/>
  <c r="F2734" i="2"/>
  <c r="H2734" i="2"/>
  <c r="I2734" i="2"/>
  <c r="K2734" i="2"/>
  <c r="M2734" i="2"/>
  <c r="N2734" i="2" s="1"/>
  <c r="E2733" i="2"/>
  <c r="F2733" i="2"/>
  <c r="H2733" i="2"/>
  <c r="I2733" i="2"/>
  <c r="K2733" i="2"/>
  <c r="M2733" i="2"/>
  <c r="N2733" i="2" s="1"/>
  <c r="E2732" i="2"/>
  <c r="F2732" i="2"/>
  <c r="H2732" i="2"/>
  <c r="I2732" i="2"/>
  <c r="K2732" i="2"/>
  <c r="M2732" i="2"/>
  <c r="N2732" i="2" s="1"/>
  <c r="E2731" i="2"/>
  <c r="F2731" i="2"/>
  <c r="H2731" i="2"/>
  <c r="I2731" i="2"/>
  <c r="K2731" i="2"/>
  <c r="M2731" i="2"/>
  <c r="N2731" i="2" s="1"/>
  <c r="E2730" i="2"/>
  <c r="F2730" i="2"/>
  <c r="H2730" i="2"/>
  <c r="I2730" i="2"/>
  <c r="K2730" i="2"/>
  <c r="M2730" i="2"/>
  <c r="N2730" i="2" s="1"/>
  <c r="E2729" i="2"/>
  <c r="F2729" i="2"/>
  <c r="H2729" i="2"/>
  <c r="I2729" i="2"/>
  <c r="K2729" i="2"/>
  <c r="M2729" i="2"/>
  <c r="N2729" i="2" s="1"/>
  <c r="E2728" i="2"/>
  <c r="F2728" i="2"/>
  <c r="H2728" i="2"/>
  <c r="I2728" i="2"/>
  <c r="K2728" i="2"/>
  <c r="M2728" i="2"/>
  <c r="N2728" i="2" s="1"/>
  <c r="E2727" i="2"/>
  <c r="F2727" i="2"/>
  <c r="H2727" i="2"/>
  <c r="I2727" i="2"/>
  <c r="K2727" i="2"/>
  <c r="M2727" i="2"/>
  <c r="N2727" i="2" s="1"/>
  <c r="E2726" i="2"/>
  <c r="F2726" i="2"/>
  <c r="H2726" i="2"/>
  <c r="I2726" i="2"/>
  <c r="K2726" i="2"/>
  <c r="M2726" i="2"/>
  <c r="N2726" i="2" s="1"/>
  <c r="E2725" i="2"/>
  <c r="F2725" i="2"/>
  <c r="H2725" i="2"/>
  <c r="I2725" i="2"/>
  <c r="K2725" i="2"/>
  <c r="M2725" i="2"/>
  <c r="N2725" i="2" s="1"/>
  <c r="E2724" i="2"/>
  <c r="F2724" i="2"/>
  <c r="H2724" i="2"/>
  <c r="I2724" i="2"/>
  <c r="K2724" i="2"/>
  <c r="M2724" i="2"/>
  <c r="N2724" i="2" s="1"/>
  <c r="E2723" i="2"/>
  <c r="F2723" i="2"/>
  <c r="H2723" i="2"/>
  <c r="I2723" i="2"/>
  <c r="K2723" i="2"/>
  <c r="M2723" i="2"/>
  <c r="N2723" i="2" s="1"/>
  <c r="E2722" i="2"/>
  <c r="F2722" i="2"/>
  <c r="H2722" i="2"/>
  <c r="I2722" i="2"/>
  <c r="K2722" i="2"/>
  <c r="M2722" i="2"/>
  <c r="N2722" i="2" s="1"/>
  <c r="E2721" i="2"/>
  <c r="F2721" i="2"/>
  <c r="H2721" i="2"/>
  <c r="I2721" i="2"/>
  <c r="K2721" i="2"/>
  <c r="M2721" i="2"/>
  <c r="N2721" i="2" s="1"/>
  <c r="E2720" i="2"/>
  <c r="F2720" i="2"/>
  <c r="H2720" i="2"/>
  <c r="I2720" i="2"/>
  <c r="K2720" i="2"/>
  <c r="M2720" i="2"/>
  <c r="N2720" i="2" s="1"/>
  <c r="E2574" i="2"/>
  <c r="F2574" i="2"/>
  <c r="H2574" i="2"/>
  <c r="I2574" i="2"/>
  <c r="K2574" i="2"/>
  <c r="M2574" i="2"/>
  <c r="N2574" i="2" s="1"/>
  <c r="E2575" i="2"/>
  <c r="F2575" i="2"/>
  <c r="H2575" i="2"/>
  <c r="I2575" i="2"/>
  <c r="K2575" i="2"/>
  <c r="M2575" i="2"/>
  <c r="N2575" i="2" s="1"/>
  <c r="E2719" i="2" l="1"/>
  <c r="F2719" i="2"/>
  <c r="H2719" i="2"/>
  <c r="I2719" i="2"/>
  <c r="K2719" i="2"/>
  <c r="M2719" i="2"/>
  <c r="N2719" i="2" s="1"/>
  <c r="E2718" i="2"/>
  <c r="F2718" i="2"/>
  <c r="H2718" i="2"/>
  <c r="I2718" i="2"/>
  <c r="K2718" i="2"/>
  <c r="M2718" i="2"/>
  <c r="N2718" i="2" s="1"/>
  <c r="E2717" i="2"/>
  <c r="F2717" i="2"/>
  <c r="H2717" i="2"/>
  <c r="I2717" i="2"/>
  <c r="K2717" i="2"/>
  <c r="M2717" i="2"/>
  <c r="N2717" i="2" s="1"/>
  <c r="E2716" i="2"/>
  <c r="F2716" i="2"/>
  <c r="H2716" i="2"/>
  <c r="I2716" i="2"/>
  <c r="K2716" i="2"/>
  <c r="M2716" i="2"/>
  <c r="N2716" i="2" s="1"/>
  <c r="E2715" i="2"/>
  <c r="F2715" i="2"/>
  <c r="H2715" i="2"/>
  <c r="I2715" i="2"/>
  <c r="K2715" i="2"/>
  <c r="M2715" i="2"/>
  <c r="N2715" i="2" s="1"/>
  <c r="E2714" i="2"/>
  <c r="F2714" i="2"/>
  <c r="H2714" i="2"/>
  <c r="I2714" i="2"/>
  <c r="K2714" i="2"/>
  <c r="M2714" i="2"/>
  <c r="N2714" i="2" s="1"/>
  <c r="E2713" i="2"/>
  <c r="F2713" i="2"/>
  <c r="H2713" i="2"/>
  <c r="I2713" i="2"/>
  <c r="K2713" i="2"/>
  <c r="M2713" i="2"/>
  <c r="N2713" i="2" s="1"/>
  <c r="E2712" i="2"/>
  <c r="F2712" i="2"/>
  <c r="H2712" i="2"/>
  <c r="I2712" i="2"/>
  <c r="K2712" i="2"/>
  <c r="M2712" i="2"/>
  <c r="N2712" i="2" s="1"/>
  <c r="E2711" i="2"/>
  <c r="F2711" i="2"/>
  <c r="H2711" i="2"/>
  <c r="I2711" i="2"/>
  <c r="K2711" i="2"/>
  <c r="M2711" i="2"/>
  <c r="N2711" i="2" s="1"/>
  <c r="E2710" i="2"/>
  <c r="F2710" i="2"/>
  <c r="H2710" i="2"/>
  <c r="I2710" i="2"/>
  <c r="K2710" i="2"/>
  <c r="M2710" i="2"/>
  <c r="N2710" i="2" s="1"/>
  <c r="E2709" i="2"/>
  <c r="F2709" i="2"/>
  <c r="H2709" i="2"/>
  <c r="I2709" i="2"/>
  <c r="K2709" i="2"/>
  <c r="M2709" i="2"/>
  <c r="N2709" i="2" s="1"/>
  <c r="E2708" i="2"/>
  <c r="F2708" i="2"/>
  <c r="H2708" i="2"/>
  <c r="I2708" i="2"/>
  <c r="K2708" i="2"/>
  <c r="M2708" i="2"/>
  <c r="N2708" i="2" s="1"/>
  <c r="E2707" i="2"/>
  <c r="F2707" i="2"/>
  <c r="H2707" i="2"/>
  <c r="I2707" i="2"/>
  <c r="K2707" i="2"/>
  <c r="M2707" i="2"/>
  <c r="N2707" i="2" s="1"/>
  <c r="E2706" i="2"/>
  <c r="F2706" i="2"/>
  <c r="H2706" i="2"/>
  <c r="I2706" i="2"/>
  <c r="K2706" i="2"/>
  <c r="M2706" i="2"/>
  <c r="N2706" i="2" s="1"/>
  <c r="E2705" i="2"/>
  <c r="F2705" i="2"/>
  <c r="H2705" i="2"/>
  <c r="I2705" i="2"/>
  <c r="K2705" i="2"/>
  <c r="M2705" i="2"/>
  <c r="N2705" i="2" s="1"/>
  <c r="E2704" i="2"/>
  <c r="F2704" i="2"/>
  <c r="H2704" i="2"/>
  <c r="I2704" i="2"/>
  <c r="K2704" i="2"/>
  <c r="M2704" i="2"/>
  <c r="N2704" i="2" s="1"/>
  <c r="E2703" i="2"/>
  <c r="F2703" i="2"/>
  <c r="H2703" i="2"/>
  <c r="I2703" i="2"/>
  <c r="K2703" i="2"/>
  <c r="M2703" i="2"/>
  <c r="N2703" i="2" s="1"/>
  <c r="E2702" i="2"/>
  <c r="F2702" i="2"/>
  <c r="H2702" i="2"/>
  <c r="I2702" i="2"/>
  <c r="K2702" i="2"/>
  <c r="M2702" i="2"/>
  <c r="N2702" i="2" s="1"/>
  <c r="E2701" i="2"/>
  <c r="F2701" i="2"/>
  <c r="H2701" i="2"/>
  <c r="I2701" i="2"/>
  <c r="K2701" i="2"/>
  <c r="M2701" i="2"/>
  <c r="N2701" i="2" s="1"/>
  <c r="E2700" i="2"/>
  <c r="F2700" i="2"/>
  <c r="H2700" i="2"/>
  <c r="I2700" i="2"/>
  <c r="K2700" i="2"/>
  <c r="M2700" i="2"/>
  <c r="N2700" i="2" s="1"/>
  <c r="E2699" i="2"/>
  <c r="F2699" i="2"/>
  <c r="H2699" i="2"/>
  <c r="I2699" i="2"/>
  <c r="K2699" i="2"/>
  <c r="M2699" i="2"/>
  <c r="N2699" i="2" s="1"/>
  <c r="E2698" i="2"/>
  <c r="F2698" i="2"/>
  <c r="H2698" i="2"/>
  <c r="I2698" i="2"/>
  <c r="K2698" i="2"/>
  <c r="M2698" i="2"/>
  <c r="N2698" i="2" s="1"/>
  <c r="E2697" i="2"/>
  <c r="F2697" i="2"/>
  <c r="H2697" i="2"/>
  <c r="I2697" i="2"/>
  <c r="K2697" i="2"/>
  <c r="M2697" i="2"/>
  <c r="N2697" i="2" s="1"/>
  <c r="E2696" i="2"/>
  <c r="F2696" i="2"/>
  <c r="H2696" i="2"/>
  <c r="I2696" i="2"/>
  <c r="K2696" i="2"/>
  <c r="M2696" i="2"/>
  <c r="N2696" i="2" s="1"/>
  <c r="E2695" i="2"/>
  <c r="F2695" i="2"/>
  <c r="H2695" i="2"/>
  <c r="I2695" i="2"/>
  <c r="K2695" i="2"/>
  <c r="M2695" i="2"/>
  <c r="N2695" i="2" s="1"/>
  <c r="E2694" i="2"/>
  <c r="F2694" i="2"/>
  <c r="H2694" i="2"/>
  <c r="I2694" i="2"/>
  <c r="K2694" i="2"/>
  <c r="M2694" i="2"/>
  <c r="N2694" i="2" s="1"/>
  <c r="E2693" i="2"/>
  <c r="F2693" i="2"/>
  <c r="H2693" i="2"/>
  <c r="I2693" i="2"/>
  <c r="K2693" i="2"/>
  <c r="M2693" i="2"/>
  <c r="N2693" i="2" s="1"/>
  <c r="E2692" i="2"/>
  <c r="F2692" i="2"/>
  <c r="H2692" i="2"/>
  <c r="I2692" i="2"/>
  <c r="K2692" i="2"/>
  <c r="M2692" i="2"/>
  <c r="N2692" i="2" s="1"/>
  <c r="E2691" i="2"/>
  <c r="F2691" i="2"/>
  <c r="H2691" i="2"/>
  <c r="I2691" i="2"/>
  <c r="K2691" i="2"/>
  <c r="M2691" i="2"/>
  <c r="N2691" i="2" s="1"/>
  <c r="E2690" i="2"/>
  <c r="F2690" i="2"/>
  <c r="H2690" i="2"/>
  <c r="I2690" i="2"/>
  <c r="K2690" i="2"/>
  <c r="M2690" i="2"/>
  <c r="N2690" i="2" s="1"/>
  <c r="E2689" i="2"/>
  <c r="F2689" i="2"/>
  <c r="H2689" i="2"/>
  <c r="I2689" i="2"/>
  <c r="K2689" i="2"/>
  <c r="M2689" i="2"/>
  <c r="N2689" i="2" s="1"/>
  <c r="E2688" i="2"/>
  <c r="F2688" i="2"/>
  <c r="H2688" i="2"/>
  <c r="I2688" i="2"/>
  <c r="K2688" i="2"/>
  <c r="M2688" i="2"/>
  <c r="N2688" i="2" s="1"/>
  <c r="E2687" i="2"/>
  <c r="F2687" i="2"/>
  <c r="H2687" i="2"/>
  <c r="I2687" i="2"/>
  <c r="K2687" i="2"/>
  <c r="M2687" i="2"/>
  <c r="N2687" i="2" s="1"/>
  <c r="E2686" i="2"/>
  <c r="F2686" i="2"/>
  <c r="H2686" i="2"/>
  <c r="I2686" i="2"/>
  <c r="K2686" i="2"/>
  <c r="M2686" i="2"/>
  <c r="N2686" i="2" s="1"/>
  <c r="E2685" i="2"/>
  <c r="F2685" i="2"/>
  <c r="H2685" i="2"/>
  <c r="I2685" i="2"/>
  <c r="K2685" i="2"/>
  <c r="M2685" i="2"/>
  <c r="N2685" i="2" s="1"/>
  <c r="E2684" i="2"/>
  <c r="F2684" i="2"/>
  <c r="H2684" i="2"/>
  <c r="I2684" i="2"/>
  <c r="K2684" i="2"/>
  <c r="M2684" i="2"/>
  <c r="N2684" i="2" s="1"/>
  <c r="E2683" i="2"/>
  <c r="F2683" i="2"/>
  <c r="H2683" i="2"/>
  <c r="I2683" i="2"/>
  <c r="K2683" i="2"/>
  <c r="M2683" i="2"/>
  <c r="N2683" i="2" s="1"/>
  <c r="E2682" i="2"/>
  <c r="F2682" i="2"/>
  <c r="H2682" i="2"/>
  <c r="I2682" i="2"/>
  <c r="K2682" i="2"/>
  <c r="M2682" i="2"/>
  <c r="N2682" i="2" s="1"/>
  <c r="E2681" i="2"/>
  <c r="F2681" i="2"/>
  <c r="H2681" i="2"/>
  <c r="I2681" i="2"/>
  <c r="K2681" i="2"/>
  <c r="M2681" i="2"/>
  <c r="N2681" i="2" s="1"/>
  <c r="E2680" i="2"/>
  <c r="F2680" i="2"/>
  <c r="H2680" i="2"/>
  <c r="I2680" i="2"/>
  <c r="K2680" i="2"/>
  <c r="M2680" i="2"/>
  <c r="N2680" i="2" s="1"/>
  <c r="E2679" i="2"/>
  <c r="F2679" i="2"/>
  <c r="H2679" i="2"/>
  <c r="I2679" i="2"/>
  <c r="K2679" i="2"/>
  <c r="M2679" i="2"/>
  <c r="N2679" i="2" s="1"/>
  <c r="E2678" i="2"/>
  <c r="F2678" i="2"/>
  <c r="H2678" i="2"/>
  <c r="I2678" i="2"/>
  <c r="K2678" i="2"/>
  <c r="M2678" i="2"/>
  <c r="N2678" i="2" s="1"/>
  <c r="E2677" i="2"/>
  <c r="F2677" i="2"/>
  <c r="H2677" i="2"/>
  <c r="I2677" i="2"/>
  <c r="K2677" i="2"/>
  <c r="M2677" i="2"/>
  <c r="N2677" i="2" s="1"/>
  <c r="E2676" i="2"/>
  <c r="F2676" i="2"/>
  <c r="H2676" i="2"/>
  <c r="I2676" i="2"/>
  <c r="K2676" i="2"/>
  <c r="M2676" i="2"/>
  <c r="N2676" i="2" s="1"/>
  <c r="E2675" i="2"/>
  <c r="F2675" i="2"/>
  <c r="H2675" i="2"/>
  <c r="I2675" i="2"/>
  <c r="K2675" i="2"/>
  <c r="M2675" i="2"/>
  <c r="N2675" i="2" s="1"/>
  <c r="E2674" i="2"/>
  <c r="F2674" i="2"/>
  <c r="H2674" i="2"/>
  <c r="I2674" i="2"/>
  <c r="K2674" i="2"/>
  <c r="M2674" i="2"/>
  <c r="N2674" i="2" s="1"/>
  <c r="E2673" i="2"/>
  <c r="F2673" i="2"/>
  <c r="H2673" i="2"/>
  <c r="I2673" i="2"/>
  <c r="K2673" i="2"/>
  <c r="M2673" i="2"/>
  <c r="N2673" i="2" s="1"/>
  <c r="E2672" i="2"/>
  <c r="F2672" i="2"/>
  <c r="H2672" i="2"/>
  <c r="I2672" i="2"/>
  <c r="K2672" i="2"/>
  <c r="M2672" i="2"/>
  <c r="N2672" i="2" s="1"/>
  <c r="E2671" i="2"/>
  <c r="F2671" i="2"/>
  <c r="H2671" i="2"/>
  <c r="I2671" i="2"/>
  <c r="K2671" i="2"/>
  <c r="M2671" i="2"/>
  <c r="N2671" i="2" s="1"/>
  <c r="E2670" i="2"/>
  <c r="F2670" i="2"/>
  <c r="H2670" i="2"/>
  <c r="I2670" i="2"/>
  <c r="K2670" i="2"/>
  <c r="M2670" i="2"/>
  <c r="N2670" i="2" s="1"/>
  <c r="E2669" i="2"/>
  <c r="F2669" i="2"/>
  <c r="H2669" i="2"/>
  <c r="I2669" i="2"/>
  <c r="K2669" i="2"/>
  <c r="M2669" i="2"/>
  <c r="N2669" i="2" s="1"/>
  <c r="E2668" i="2"/>
  <c r="F2668" i="2"/>
  <c r="H2668" i="2"/>
  <c r="I2668" i="2"/>
  <c r="K2668" i="2"/>
  <c r="M2668" i="2"/>
  <c r="N2668" i="2" s="1"/>
  <c r="E2667" i="2"/>
  <c r="F2667" i="2"/>
  <c r="H2667" i="2"/>
  <c r="I2667" i="2"/>
  <c r="K2667" i="2"/>
  <c r="M2667" i="2"/>
  <c r="N2667" i="2" s="1"/>
  <c r="E2666" i="2"/>
  <c r="F2666" i="2"/>
  <c r="H2666" i="2"/>
  <c r="I2666" i="2"/>
  <c r="K2666" i="2"/>
  <c r="M2666" i="2"/>
  <c r="N2666" i="2" s="1"/>
  <c r="E2665" i="2"/>
  <c r="F2665" i="2"/>
  <c r="H2665" i="2"/>
  <c r="I2665" i="2"/>
  <c r="K2665" i="2"/>
  <c r="M2665" i="2"/>
  <c r="N2665" i="2" s="1"/>
  <c r="E2664" i="2"/>
  <c r="F2664" i="2"/>
  <c r="H2664" i="2"/>
  <c r="I2664" i="2"/>
  <c r="K2664" i="2"/>
  <c r="M2664" i="2"/>
  <c r="N2664" i="2" s="1"/>
  <c r="E2663" i="2"/>
  <c r="F2663" i="2"/>
  <c r="H2663" i="2"/>
  <c r="I2663" i="2"/>
  <c r="K2663" i="2"/>
  <c r="M2663" i="2"/>
  <c r="N2663" i="2" s="1"/>
  <c r="E2662" i="2"/>
  <c r="F2662" i="2"/>
  <c r="H2662" i="2"/>
  <c r="I2662" i="2"/>
  <c r="K2662" i="2"/>
  <c r="M2662" i="2"/>
  <c r="N2662" i="2" s="1"/>
  <c r="E2661" i="2"/>
  <c r="F2661" i="2"/>
  <c r="H2661" i="2"/>
  <c r="I2661" i="2"/>
  <c r="K2661" i="2"/>
  <c r="M2661" i="2"/>
  <c r="N2661" i="2" s="1"/>
  <c r="E2660" i="2"/>
  <c r="F2660" i="2"/>
  <c r="H2660" i="2"/>
  <c r="I2660" i="2"/>
  <c r="K2660" i="2"/>
  <c r="M2660" i="2"/>
  <c r="N2660" i="2" s="1"/>
  <c r="E2659" i="2"/>
  <c r="F2659" i="2"/>
  <c r="H2659" i="2"/>
  <c r="I2659" i="2"/>
  <c r="K2659" i="2"/>
  <c r="M2659" i="2"/>
  <c r="N2659" i="2" s="1"/>
  <c r="E2658" i="2"/>
  <c r="F2658" i="2"/>
  <c r="H2658" i="2"/>
  <c r="I2658" i="2"/>
  <c r="K2658" i="2"/>
  <c r="M2658" i="2"/>
  <c r="N2658" i="2" s="1"/>
  <c r="E2657" i="2"/>
  <c r="F2657" i="2"/>
  <c r="H2657" i="2"/>
  <c r="I2657" i="2"/>
  <c r="K2657" i="2"/>
  <c r="M2657" i="2"/>
  <c r="N2657" i="2" s="1"/>
  <c r="E2656" i="2"/>
  <c r="F2656" i="2"/>
  <c r="H2656" i="2"/>
  <c r="I2656" i="2"/>
  <c r="K2656" i="2"/>
  <c r="M2656" i="2"/>
  <c r="N2656" i="2" s="1"/>
  <c r="E2655" i="2"/>
  <c r="F2655" i="2"/>
  <c r="H2655" i="2"/>
  <c r="I2655" i="2"/>
  <c r="K2655" i="2"/>
  <c r="M2655" i="2"/>
  <c r="N2655" i="2" s="1"/>
  <c r="E2654" i="2"/>
  <c r="F2654" i="2"/>
  <c r="H2654" i="2"/>
  <c r="I2654" i="2"/>
  <c r="K2654" i="2"/>
  <c r="M2654" i="2"/>
  <c r="N2654" i="2" s="1"/>
  <c r="E2653" i="2"/>
  <c r="F2653" i="2"/>
  <c r="H2653" i="2"/>
  <c r="I2653" i="2"/>
  <c r="K2653" i="2"/>
  <c r="M2653" i="2"/>
  <c r="N2653" i="2" s="1"/>
  <c r="E2652" i="2"/>
  <c r="F2652" i="2"/>
  <c r="H2652" i="2"/>
  <c r="I2652" i="2"/>
  <c r="K2652" i="2"/>
  <c r="M2652" i="2"/>
  <c r="N2652" i="2" s="1"/>
  <c r="E2651" i="2"/>
  <c r="F2651" i="2"/>
  <c r="H2651" i="2"/>
  <c r="I2651" i="2"/>
  <c r="K2651" i="2"/>
  <c r="M2651" i="2"/>
  <c r="N2651" i="2" s="1"/>
  <c r="E2650" i="2"/>
  <c r="F2650" i="2"/>
  <c r="H2650" i="2"/>
  <c r="I2650" i="2"/>
  <c r="K2650" i="2"/>
  <c r="M2650" i="2"/>
  <c r="N2650" i="2" s="1"/>
  <c r="E2649" i="2"/>
  <c r="F2649" i="2"/>
  <c r="H2649" i="2"/>
  <c r="I2649" i="2"/>
  <c r="K2649" i="2"/>
  <c r="M2649" i="2"/>
  <c r="N2649" i="2" s="1"/>
  <c r="E2648" i="2"/>
  <c r="F2648" i="2"/>
  <c r="H2648" i="2"/>
  <c r="I2648" i="2"/>
  <c r="K2648" i="2"/>
  <c r="M2648" i="2"/>
  <c r="N2648" i="2" s="1"/>
  <c r="E2647" i="2"/>
  <c r="F2647" i="2"/>
  <c r="H2647" i="2"/>
  <c r="I2647" i="2"/>
  <c r="K2647" i="2"/>
  <c r="M2647" i="2"/>
  <c r="N2647" i="2" s="1"/>
  <c r="E2646" i="2"/>
  <c r="F2646" i="2"/>
  <c r="H2646" i="2"/>
  <c r="I2646" i="2"/>
  <c r="K2646" i="2"/>
  <c r="M2646" i="2"/>
  <c r="N2646" i="2" s="1"/>
  <c r="E2645" i="2"/>
  <c r="F2645" i="2"/>
  <c r="H2645" i="2"/>
  <c r="I2645" i="2"/>
  <c r="K2645" i="2"/>
  <c r="M2645" i="2"/>
  <c r="N2645" i="2" s="1"/>
  <c r="E2644" i="2"/>
  <c r="F2644" i="2"/>
  <c r="H2644" i="2"/>
  <c r="I2644" i="2"/>
  <c r="K2644" i="2"/>
  <c r="M2644" i="2"/>
  <c r="N2644" i="2" s="1"/>
  <c r="E2643" i="2"/>
  <c r="F2643" i="2"/>
  <c r="H2643" i="2"/>
  <c r="I2643" i="2"/>
  <c r="K2643" i="2"/>
  <c r="M2643" i="2"/>
  <c r="N2643" i="2" s="1"/>
  <c r="E2642" i="2"/>
  <c r="F2642" i="2"/>
  <c r="H2642" i="2"/>
  <c r="I2642" i="2"/>
  <c r="K2642" i="2"/>
  <c r="M2642" i="2"/>
  <c r="N2642" i="2" s="1"/>
  <c r="E2641" i="2"/>
  <c r="F2641" i="2"/>
  <c r="H2641" i="2"/>
  <c r="I2641" i="2"/>
  <c r="K2641" i="2"/>
  <c r="M2641" i="2"/>
  <c r="N2641" i="2" s="1"/>
  <c r="E2640" i="2"/>
  <c r="F2640" i="2"/>
  <c r="H2640" i="2"/>
  <c r="I2640" i="2"/>
  <c r="K2640" i="2"/>
  <c r="M2640" i="2"/>
  <c r="N2640" i="2" s="1"/>
  <c r="E2639" i="2"/>
  <c r="F2639" i="2"/>
  <c r="H2639" i="2"/>
  <c r="I2639" i="2"/>
  <c r="K2639" i="2"/>
  <c r="M2639" i="2"/>
  <c r="N2639" i="2" s="1"/>
  <c r="E2638" i="2"/>
  <c r="F2638" i="2"/>
  <c r="H2638" i="2"/>
  <c r="I2638" i="2"/>
  <c r="K2638" i="2"/>
  <c r="M2638" i="2"/>
  <c r="N2638" i="2" s="1"/>
  <c r="E2621" i="2" l="1"/>
  <c r="F2621" i="2"/>
  <c r="E2622" i="2"/>
  <c r="F2622" i="2"/>
  <c r="E2623" i="2"/>
  <c r="F2623" i="2"/>
  <c r="E2637" i="2"/>
  <c r="F2637" i="2"/>
  <c r="H2637" i="2"/>
  <c r="I2637" i="2"/>
  <c r="K2637" i="2"/>
  <c r="M2637" i="2"/>
  <c r="N2637" i="2" s="1"/>
  <c r="E2636" i="2"/>
  <c r="F2636" i="2"/>
  <c r="H2636" i="2"/>
  <c r="I2636" i="2"/>
  <c r="K2636" i="2"/>
  <c r="M2636" i="2"/>
  <c r="N2636" i="2" s="1"/>
  <c r="E2635" i="2"/>
  <c r="F2635" i="2"/>
  <c r="H2635" i="2"/>
  <c r="I2635" i="2"/>
  <c r="K2635" i="2"/>
  <c r="M2635" i="2"/>
  <c r="N2635" i="2" s="1"/>
  <c r="E2634" i="2"/>
  <c r="F2634" i="2"/>
  <c r="H2634" i="2"/>
  <c r="I2634" i="2"/>
  <c r="K2634" i="2"/>
  <c r="M2634" i="2"/>
  <c r="N2634" i="2" s="1"/>
  <c r="E2633" i="2"/>
  <c r="F2633" i="2"/>
  <c r="H2633" i="2"/>
  <c r="I2633" i="2"/>
  <c r="K2633" i="2"/>
  <c r="M2633" i="2"/>
  <c r="N2633" i="2" s="1"/>
  <c r="E2632" i="2"/>
  <c r="F2632" i="2"/>
  <c r="H2632" i="2"/>
  <c r="I2632" i="2"/>
  <c r="K2632" i="2"/>
  <c r="M2632" i="2"/>
  <c r="N2632" i="2" s="1"/>
  <c r="E2631" i="2"/>
  <c r="F2631" i="2"/>
  <c r="H2631" i="2"/>
  <c r="I2631" i="2"/>
  <c r="K2631" i="2"/>
  <c r="M2631" i="2"/>
  <c r="N2631" i="2" s="1"/>
  <c r="E2630" i="2"/>
  <c r="F2630" i="2"/>
  <c r="H2630" i="2"/>
  <c r="I2630" i="2"/>
  <c r="K2630" i="2"/>
  <c r="M2630" i="2"/>
  <c r="N2630" i="2" s="1"/>
  <c r="E2629" i="2"/>
  <c r="F2629" i="2"/>
  <c r="H2629" i="2"/>
  <c r="I2629" i="2"/>
  <c r="K2629" i="2"/>
  <c r="M2629" i="2"/>
  <c r="N2629" i="2" s="1"/>
  <c r="E2628" i="2"/>
  <c r="F2628" i="2"/>
  <c r="H2628" i="2"/>
  <c r="I2628" i="2"/>
  <c r="K2628" i="2"/>
  <c r="M2628" i="2"/>
  <c r="N2628" i="2" s="1"/>
  <c r="E2627" i="2"/>
  <c r="F2627" i="2"/>
  <c r="H2627" i="2"/>
  <c r="I2627" i="2"/>
  <c r="K2627" i="2"/>
  <c r="M2627" i="2"/>
  <c r="N2627" i="2" s="1"/>
  <c r="E2626" i="2"/>
  <c r="F2626" i="2"/>
  <c r="H2626" i="2"/>
  <c r="I2626" i="2"/>
  <c r="K2626" i="2"/>
  <c r="M2626" i="2"/>
  <c r="N2626" i="2" s="1"/>
  <c r="E2625" i="2"/>
  <c r="F2625" i="2"/>
  <c r="H2625" i="2"/>
  <c r="I2625" i="2"/>
  <c r="K2625" i="2"/>
  <c r="M2625" i="2"/>
  <c r="N2625" i="2" s="1"/>
  <c r="E2624" i="2"/>
  <c r="F2624" i="2"/>
  <c r="H2624" i="2"/>
  <c r="I2624" i="2"/>
  <c r="K2624" i="2"/>
  <c r="M2624" i="2"/>
  <c r="N2624" i="2" s="1"/>
  <c r="H2623" i="2"/>
  <c r="I2623" i="2"/>
  <c r="K2623" i="2"/>
  <c r="M2623" i="2"/>
  <c r="N2623" i="2" s="1"/>
  <c r="H2622" i="2"/>
  <c r="I2622" i="2"/>
  <c r="K2622" i="2"/>
  <c r="M2622" i="2"/>
  <c r="N2622" i="2" s="1"/>
  <c r="H2621" i="2"/>
  <c r="I2621" i="2"/>
  <c r="K2621" i="2"/>
  <c r="M2621" i="2"/>
  <c r="N2621" i="2" s="1"/>
  <c r="E2620" i="2"/>
  <c r="F2620" i="2"/>
  <c r="H2620" i="2"/>
  <c r="I2620" i="2"/>
  <c r="K2620" i="2"/>
  <c r="M2620" i="2"/>
  <c r="N2620" i="2" s="1"/>
  <c r="E2619" i="2"/>
  <c r="F2619" i="2"/>
  <c r="H2619" i="2"/>
  <c r="I2619" i="2"/>
  <c r="K2619" i="2"/>
  <c r="M2619" i="2"/>
  <c r="N2619" i="2" s="1"/>
  <c r="E2618" i="2"/>
  <c r="F2618" i="2"/>
  <c r="H2618" i="2"/>
  <c r="I2618" i="2"/>
  <c r="K2618" i="2"/>
  <c r="M2618" i="2"/>
  <c r="N2618" i="2" s="1"/>
  <c r="E2617" i="2"/>
  <c r="F2617" i="2"/>
  <c r="H2617" i="2"/>
  <c r="I2617" i="2"/>
  <c r="K2617" i="2"/>
  <c r="M2617" i="2"/>
  <c r="N2617" i="2" s="1"/>
  <c r="E2616" i="2"/>
  <c r="F2616" i="2"/>
  <c r="H2616" i="2"/>
  <c r="I2616" i="2"/>
  <c r="K2616" i="2"/>
  <c r="M2616" i="2"/>
  <c r="N2616" i="2" s="1"/>
  <c r="E2615" i="2"/>
  <c r="F2615" i="2"/>
  <c r="H2615" i="2"/>
  <c r="I2615" i="2"/>
  <c r="K2615" i="2"/>
  <c r="M2615" i="2"/>
  <c r="N2615" i="2" s="1"/>
  <c r="E2614" i="2"/>
  <c r="F2614" i="2"/>
  <c r="H2614" i="2"/>
  <c r="I2614" i="2"/>
  <c r="K2614" i="2"/>
  <c r="M2614" i="2"/>
  <c r="N2614" i="2" s="1"/>
  <c r="E2613" i="2"/>
  <c r="F2613" i="2"/>
  <c r="H2613" i="2"/>
  <c r="I2613" i="2"/>
  <c r="K2613" i="2"/>
  <c r="M2613" i="2"/>
  <c r="N2613" i="2" s="1"/>
  <c r="E2612" i="2"/>
  <c r="F2612" i="2"/>
  <c r="H2612" i="2"/>
  <c r="I2612" i="2"/>
  <c r="K2612" i="2"/>
  <c r="M2612" i="2"/>
  <c r="N2612" i="2" s="1"/>
  <c r="E2611" i="2"/>
  <c r="F2611" i="2"/>
  <c r="H2611" i="2"/>
  <c r="I2611" i="2"/>
  <c r="K2611" i="2"/>
  <c r="M2611" i="2"/>
  <c r="N2611" i="2" s="1"/>
  <c r="E2610" i="2"/>
  <c r="F2610" i="2"/>
  <c r="H2610" i="2"/>
  <c r="I2610" i="2"/>
  <c r="K2610" i="2"/>
  <c r="M2610" i="2"/>
  <c r="N2610" i="2" s="1"/>
  <c r="E2609" i="2"/>
  <c r="F2609" i="2"/>
  <c r="H2609" i="2"/>
  <c r="I2609" i="2"/>
  <c r="K2609" i="2"/>
  <c r="M2609" i="2"/>
  <c r="N2609" i="2" s="1"/>
  <c r="E2608" i="2"/>
  <c r="F2608" i="2"/>
  <c r="H2608" i="2"/>
  <c r="I2608" i="2"/>
  <c r="K2608" i="2"/>
  <c r="M2608" i="2"/>
  <c r="N2608" i="2" s="1"/>
  <c r="E2607" i="2"/>
  <c r="F2607" i="2"/>
  <c r="H2607" i="2"/>
  <c r="I2607" i="2"/>
  <c r="K2607" i="2"/>
  <c r="M2607" i="2"/>
  <c r="N2607" i="2" s="1"/>
  <c r="E2606" i="2"/>
  <c r="F2606" i="2"/>
  <c r="H2606" i="2"/>
  <c r="I2606" i="2"/>
  <c r="K2606" i="2"/>
  <c r="M2606" i="2"/>
  <c r="N2606" i="2" s="1"/>
  <c r="E2605" i="2"/>
  <c r="F2605" i="2"/>
  <c r="H2605" i="2"/>
  <c r="I2605" i="2"/>
  <c r="K2605" i="2"/>
  <c r="M2605" i="2"/>
  <c r="N2605" i="2" s="1"/>
  <c r="E2604" i="2"/>
  <c r="F2604" i="2"/>
  <c r="H2604" i="2"/>
  <c r="I2604" i="2"/>
  <c r="K2604" i="2"/>
  <c r="M2604" i="2"/>
  <c r="N2604" i="2" s="1"/>
  <c r="E2603" i="2"/>
  <c r="F2603" i="2"/>
  <c r="H2603" i="2"/>
  <c r="I2603" i="2"/>
  <c r="K2603" i="2"/>
  <c r="M2603" i="2"/>
  <c r="N2603" i="2" s="1"/>
  <c r="E2558" i="2"/>
  <c r="F2558" i="2"/>
  <c r="E2559" i="2"/>
  <c r="F2559" i="2"/>
  <c r="E2560" i="2"/>
  <c r="F2560" i="2"/>
  <c r="E2561" i="2"/>
  <c r="F2561" i="2"/>
  <c r="E2562" i="2"/>
  <c r="F2562" i="2"/>
  <c r="E2563" i="2"/>
  <c r="F2563" i="2"/>
  <c r="E2564" i="2"/>
  <c r="F2564" i="2"/>
  <c r="E2565" i="2"/>
  <c r="F2565" i="2"/>
  <c r="E2566" i="2"/>
  <c r="F2566" i="2"/>
  <c r="E2567" i="2"/>
  <c r="F2567" i="2"/>
  <c r="E2568" i="2"/>
  <c r="F2568" i="2"/>
  <c r="E2569" i="2"/>
  <c r="F2569" i="2"/>
  <c r="E2570" i="2"/>
  <c r="F2570" i="2"/>
  <c r="E2571" i="2"/>
  <c r="F2571" i="2"/>
  <c r="E2572" i="2"/>
  <c r="F2572" i="2"/>
  <c r="E2573" i="2"/>
  <c r="F2573" i="2"/>
  <c r="E2576" i="2"/>
  <c r="F2576" i="2"/>
  <c r="E2577" i="2"/>
  <c r="F2577" i="2"/>
  <c r="E2555" i="2" l="1"/>
  <c r="F2555" i="2"/>
  <c r="E2556" i="2"/>
  <c r="F2556" i="2"/>
  <c r="E2602" i="2"/>
  <c r="F2602" i="2"/>
  <c r="H2602" i="2"/>
  <c r="I2602" i="2"/>
  <c r="K2602" i="2"/>
  <c r="M2602" i="2"/>
  <c r="N2602" i="2" s="1"/>
  <c r="E2601" i="2"/>
  <c r="F2601" i="2"/>
  <c r="H2601" i="2"/>
  <c r="I2601" i="2"/>
  <c r="K2601" i="2"/>
  <c r="M2601" i="2"/>
  <c r="N2601" i="2" s="1"/>
  <c r="E2600" i="2"/>
  <c r="F2600" i="2"/>
  <c r="H2600" i="2"/>
  <c r="I2600" i="2"/>
  <c r="K2600" i="2"/>
  <c r="M2600" i="2"/>
  <c r="N2600" i="2" s="1"/>
  <c r="E2599" i="2"/>
  <c r="F2599" i="2"/>
  <c r="H2599" i="2"/>
  <c r="I2599" i="2"/>
  <c r="K2599" i="2"/>
  <c r="M2599" i="2"/>
  <c r="N2599" i="2" s="1"/>
  <c r="E2598" i="2"/>
  <c r="F2598" i="2"/>
  <c r="H2598" i="2"/>
  <c r="I2598" i="2"/>
  <c r="K2598" i="2"/>
  <c r="M2598" i="2"/>
  <c r="N2598" i="2" s="1"/>
  <c r="E2597" i="2"/>
  <c r="F2597" i="2"/>
  <c r="H2597" i="2"/>
  <c r="I2597" i="2"/>
  <c r="K2597" i="2"/>
  <c r="M2597" i="2"/>
  <c r="N2597" i="2" s="1"/>
  <c r="E2596" i="2"/>
  <c r="F2596" i="2"/>
  <c r="H2596" i="2"/>
  <c r="I2596" i="2"/>
  <c r="K2596" i="2"/>
  <c r="M2596" i="2"/>
  <c r="N2596" i="2" s="1"/>
  <c r="E2595" i="2"/>
  <c r="F2595" i="2"/>
  <c r="H2595" i="2"/>
  <c r="I2595" i="2"/>
  <c r="K2595" i="2"/>
  <c r="M2595" i="2"/>
  <c r="N2595" i="2" s="1"/>
  <c r="E2594" i="2"/>
  <c r="F2594" i="2"/>
  <c r="H2594" i="2"/>
  <c r="I2594" i="2"/>
  <c r="K2594" i="2"/>
  <c r="M2594" i="2"/>
  <c r="N2594" i="2" s="1"/>
  <c r="E2593" i="2"/>
  <c r="F2593" i="2"/>
  <c r="H2593" i="2"/>
  <c r="I2593" i="2"/>
  <c r="K2593" i="2"/>
  <c r="M2593" i="2"/>
  <c r="N2593" i="2" s="1"/>
  <c r="E2592" i="2"/>
  <c r="F2592" i="2"/>
  <c r="H2592" i="2"/>
  <c r="I2592" i="2"/>
  <c r="K2592" i="2"/>
  <c r="M2592" i="2"/>
  <c r="N2592" i="2" s="1"/>
  <c r="E2591" i="2"/>
  <c r="F2591" i="2"/>
  <c r="H2591" i="2"/>
  <c r="I2591" i="2"/>
  <c r="K2591" i="2"/>
  <c r="M2591" i="2"/>
  <c r="N2591" i="2" s="1"/>
  <c r="E2590" i="2"/>
  <c r="F2590" i="2"/>
  <c r="H2590" i="2"/>
  <c r="I2590" i="2"/>
  <c r="K2590" i="2"/>
  <c r="M2590" i="2"/>
  <c r="N2590" i="2" s="1"/>
  <c r="E2589" i="2"/>
  <c r="F2589" i="2"/>
  <c r="H2589" i="2"/>
  <c r="I2589" i="2"/>
  <c r="K2589" i="2"/>
  <c r="M2589" i="2"/>
  <c r="N2589" i="2" s="1"/>
  <c r="E2588" i="2"/>
  <c r="F2588" i="2"/>
  <c r="H2588" i="2"/>
  <c r="I2588" i="2"/>
  <c r="K2588" i="2"/>
  <c r="M2588" i="2"/>
  <c r="N2588" i="2" s="1"/>
  <c r="E2587" i="2"/>
  <c r="F2587" i="2"/>
  <c r="H2587" i="2"/>
  <c r="I2587" i="2"/>
  <c r="K2587" i="2"/>
  <c r="M2587" i="2"/>
  <c r="N2587" i="2" s="1"/>
  <c r="E2586" i="2"/>
  <c r="F2586" i="2"/>
  <c r="H2586" i="2"/>
  <c r="I2586" i="2"/>
  <c r="K2586" i="2"/>
  <c r="M2586" i="2"/>
  <c r="N2586" i="2" s="1"/>
  <c r="E2585" i="2"/>
  <c r="F2585" i="2"/>
  <c r="H2585" i="2"/>
  <c r="I2585" i="2"/>
  <c r="K2585" i="2"/>
  <c r="M2585" i="2"/>
  <c r="N2585" i="2" s="1"/>
  <c r="E2584" i="2"/>
  <c r="F2584" i="2"/>
  <c r="H2584" i="2"/>
  <c r="I2584" i="2"/>
  <c r="K2584" i="2"/>
  <c r="M2584" i="2"/>
  <c r="N2584" i="2" s="1"/>
  <c r="E2583" i="2"/>
  <c r="F2583" i="2"/>
  <c r="H2583" i="2"/>
  <c r="I2583" i="2"/>
  <c r="K2583" i="2"/>
  <c r="M2583" i="2"/>
  <c r="N2583" i="2" s="1"/>
  <c r="E2582" i="2"/>
  <c r="F2582" i="2"/>
  <c r="H2582" i="2"/>
  <c r="I2582" i="2"/>
  <c r="K2582" i="2"/>
  <c r="M2582" i="2"/>
  <c r="N2582" i="2" s="1"/>
  <c r="E2581" i="2"/>
  <c r="F2581" i="2"/>
  <c r="H2581" i="2"/>
  <c r="I2581" i="2"/>
  <c r="K2581" i="2"/>
  <c r="M2581" i="2"/>
  <c r="N2581" i="2" s="1"/>
  <c r="E2580" i="2"/>
  <c r="F2580" i="2"/>
  <c r="H2580" i="2"/>
  <c r="I2580" i="2"/>
  <c r="K2580" i="2"/>
  <c r="M2580" i="2"/>
  <c r="N2580" i="2" s="1"/>
  <c r="E2579" i="2"/>
  <c r="F2579" i="2"/>
  <c r="H2579" i="2"/>
  <c r="I2579" i="2"/>
  <c r="K2579" i="2"/>
  <c r="M2579" i="2"/>
  <c r="N2579" i="2" s="1"/>
  <c r="E2578" i="2"/>
  <c r="F2578" i="2"/>
  <c r="H2578" i="2"/>
  <c r="I2578" i="2"/>
  <c r="K2578" i="2"/>
  <c r="M2578" i="2"/>
  <c r="N2578" i="2" s="1"/>
  <c r="H2577" i="2"/>
  <c r="I2577" i="2"/>
  <c r="K2577" i="2"/>
  <c r="M2577" i="2"/>
  <c r="N2577" i="2" s="1"/>
  <c r="H2576" i="2"/>
  <c r="I2576" i="2"/>
  <c r="K2576" i="2"/>
  <c r="M2576" i="2"/>
  <c r="N2576" i="2" s="1"/>
  <c r="H2573" i="2"/>
  <c r="I2573" i="2"/>
  <c r="K2573" i="2"/>
  <c r="M2573" i="2"/>
  <c r="N2573" i="2" s="1"/>
  <c r="H2572" i="2"/>
  <c r="I2572" i="2"/>
  <c r="K2572" i="2"/>
  <c r="M2572" i="2"/>
  <c r="N2572" i="2" s="1"/>
  <c r="H2571" i="2"/>
  <c r="I2571" i="2"/>
  <c r="K2571" i="2"/>
  <c r="M2571" i="2"/>
  <c r="N2571" i="2" s="1"/>
  <c r="H2570" i="2"/>
  <c r="I2570" i="2"/>
  <c r="K2570" i="2"/>
  <c r="M2570" i="2"/>
  <c r="N2570" i="2" s="1"/>
  <c r="H2569" i="2"/>
  <c r="I2569" i="2"/>
  <c r="K2569" i="2"/>
  <c r="M2569" i="2"/>
  <c r="N2569" i="2" s="1"/>
  <c r="H2568" i="2"/>
  <c r="I2568" i="2"/>
  <c r="K2568" i="2"/>
  <c r="M2568" i="2"/>
  <c r="N2568" i="2" s="1"/>
  <c r="H2567" i="2"/>
  <c r="I2567" i="2"/>
  <c r="K2567" i="2"/>
  <c r="M2567" i="2"/>
  <c r="N2567" i="2" s="1"/>
  <c r="H2566" i="2"/>
  <c r="I2566" i="2"/>
  <c r="K2566" i="2"/>
  <c r="M2566" i="2"/>
  <c r="N2566" i="2" s="1"/>
  <c r="H2565" i="2"/>
  <c r="I2565" i="2"/>
  <c r="K2565" i="2"/>
  <c r="M2565" i="2"/>
  <c r="N2565" i="2" s="1"/>
  <c r="H2564" i="2"/>
  <c r="I2564" i="2"/>
  <c r="K2564" i="2"/>
  <c r="M2564" i="2"/>
  <c r="N2564" i="2" s="1"/>
  <c r="H2563" i="2"/>
  <c r="I2563" i="2"/>
  <c r="K2563" i="2"/>
  <c r="M2563" i="2"/>
  <c r="N2563" i="2" s="1"/>
  <c r="H2562" i="2"/>
  <c r="I2562" i="2"/>
  <c r="K2562" i="2"/>
  <c r="M2562" i="2"/>
  <c r="N2562" i="2" s="1"/>
  <c r="H2561" i="2"/>
  <c r="I2561" i="2"/>
  <c r="K2561" i="2"/>
  <c r="M2561" i="2"/>
  <c r="N2561" i="2" s="1"/>
  <c r="H2560" i="2"/>
  <c r="I2560" i="2"/>
  <c r="K2560" i="2"/>
  <c r="M2560" i="2"/>
  <c r="N2560" i="2" s="1"/>
  <c r="H2559" i="2"/>
  <c r="I2559" i="2"/>
  <c r="K2559" i="2"/>
  <c r="M2559" i="2"/>
  <c r="N2559" i="2" s="1"/>
  <c r="H2558" i="2"/>
  <c r="I2558" i="2"/>
  <c r="K2558" i="2"/>
  <c r="M2558" i="2"/>
  <c r="N2558" i="2" s="1"/>
  <c r="E2557" i="2"/>
  <c r="F2557" i="2"/>
  <c r="H2557" i="2"/>
  <c r="I2557" i="2"/>
  <c r="K2557" i="2"/>
  <c r="M2557" i="2"/>
  <c r="N2557" i="2" s="1"/>
  <c r="H2556" i="2"/>
  <c r="I2556" i="2"/>
  <c r="K2556" i="2"/>
  <c r="M2556" i="2"/>
  <c r="N2556" i="2" s="1"/>
  <c r="H2555" i="2"/>
  <c r="I2555" i="2"/>
  <c r="K2555" i="2"/>
  <c r="M2555" i="2"/>
  <c r="N2555" i="2" s="1"/>
  <c r="E2554" i="2"/>
  <c r="F2554" i="2"/>
  <c r="H2554" i="2"/>
  <c r="I2554" i="2"/>
  <c r="K2554" i="2"/>
  <c r="M2554" i="2"/>
  <c r="N2554" i="2" s="1"/>
  <c r="E2553" i="2"/>
  <c r="F2553" i="2"/>
  <c r="H2553" i="2"/>
  <c r="I2553" i="2"/>
  <c r="K2553" i="2"/>
  <c r="M2553" i="2"/>
  <c r="N2553" i="2" s="1"/>
  <c r="E2552" i="2"/>
  <c r="F2552" i="2"/>
  <c r="H2552" i="2"/>
  <c r="I2552" i="2"/>
  <c r="K2552" i="2"/>
  <c r="M2552" i="2"/>
  <c r="N2552" i="2" s="1"/>
  <c r="E2535" i="2"/>
  <c r="F2535" i="2"/>
  <c r="E2536" i="2"/>
  <c r="F2536" i="2"/>
  <c r="E2537" i="2"/>
  <c r="F2537" i="2"/>
  <c r="E2538" i="2"/>
  <c r="F2538" i="2"/>
  <c r="E2539" i="2"/>
  <c r="F2539" i="2"/>
  <c r="E2540" i="2"/>
  <c r="F2540" i="2"/>
  <c r="E2541" i="2"/>
  <c r="F2541" i="2"/>
  <c r="E2542" i="2"/>
  <c r="F2542" i="2"/>
  <c r="E2543" i="2"/>
  <c r="F2543" i="2"/>
  <c r="E2544" i="2"/>
  <c r="F2544" i="2"/>
  <c r="E2545" i="2"/>
  <c r="F2545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444" i="2" l="1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E2551" i="2"/>
  <c r="F2551" i="2"/>
  <c r="H2551" i="2"/>
  <c r="I2551" i="2"/>
  <c r="K2551" i="2"/>
  <c r="M2551" i="2"/>
  <c r="N2551" i="2" s="1"/>
  <c r="E2550" i="2"/>
  <c r="F2550" i="2"/>
  <c r="H2550" i="2"/>
  <c r="I2550" i="2"/>
  <c r="K2550" i="2"/>
  <c r="M2550" i="2"/>
  <c r="N2550" i="2" s="1"/>
  <c r="E2549" i="2"/>
  <c r="F2549" i="2"/>
  <c r="H2549" i="2"/>
  <c r="I2549" i="2"/>
  <c r="K2549" i="2"/>
  <c r="M2549" i="2"/>
  <c r="N2549" i="2" s="1"/>
  <c r="E2548" i="2"/>
  <c r="F2548" i="2"/>
  <c r="H2548" i="2"/>
  <c r="I2548" i="2"/>
  <c r="K2548" i="2"/>
  <c r="M2548" i="2"/>
  <c r="N2548" i="2" s="1"/>
  <c r="E2547" i="2"/>
  <c r="F2547" i="2"/>
  <c r="H2547" i="2"/>
  <c r="I2547" i="2"/>
  <c r="K2547" i="2"/>
  <c r="M2547" i="2"/>
  <c r="N2547" i="2" s="1"/>
  <c r="E2546" i="2"/>
  <c r="F2546" i="2"/>
  <c r="H2546" i="2"/>
  <c r="I2546" i="2"/>
  <c r="K2546" i="2"/>
  <c r="M2546" i="2"/>
  <c r="N2546" i="2" s="1"/>
  <c r="H2545" i="2"/>
  <c r="I2545" i="2"/>
  <c r="K2545" i="2"/>
  <c r="M2545" i="2"/>
  <c r="N2545" i="2" s="1"/>
  <c r="H2544" i="2"/>
  <c r="I2544" i="2"/>
  <c r="K2544" i="2"/>
  <c r="M2544" i="2"/>
  <c r="N2544" i="2" s="1"/>
  <c r="H2543" i="2"/>
  <c r="I2543" i="2"/>
  <c r="K2543" i="2"/>
  <c r="M2543" i="2"/>
  <c r="N2543" i="2" s="1"/>
  <c r="H2542" i="2"/>
  <c r="I2542" i="2"/>
  <c r="K2542" i="2"/>
  <c r="M2542" i="2"/>
  <c r="N2542" i="2" s="1"/>
  <c r="H2541" i="2"/>
  <c r="I2541" i="2"/>
  <c r="K2541" i="2"/>
  <c r="M2541" i="2"/>
  <c r="N2541" i="2" s="1"/>
  <c r="H2540" i="2"/>
  <c r="I2540" i="2"/>
  <c r="K2540" i="2"/>
  <c r="M2540" i="2"/>
  <c r="N2540" i="2" s="1"/>
  <c r="H2539" i="2"/>
  <c r="I2539" i="2"/>
  <c r="K2539" i="2"/>
  <c r="M2539" i="2"/>
  <c r="N2539" i="2" s="1"/>
  <c r="H2538" i="2"/>
  <c r="I2538" i="2"/>
  <c r="K2538" i="2"/>
  <c r="M2538" i="2"/>
  <c r="N2538" i="2" s="1"/>
  <c r="H2537" i="2"/>
  <c r="I2537" i="2"/>
  <c r="K2537" i="2"/>
  <c r="M2537" i="2"/>
  <c r="N2537" i="2" s="1"/>
  <c r="H2536" i="2"/>
  <c r="I2536" i="2"/>
  <c r="K2536" i="2"/>
  <c r="M2536" i="2"/>
  <c r="N2536" i="2" s="1"/>
  <c r="H2535" i="2"/>
  <c r="I2535" i="2"/>
  <c r="K2535" i="2"/>
  <c r="M2535" i="2"/>
  <c r="N2535" i="2" s="1"/>
  <c r="E2534" i="2"/>
  <c r="F2534" i="2"/>
  <c r="H2534" i="2"/>
  <c r="I2534" i="2"/>
  <c r="K2534" i="2"/>
  <c r="M2534" i="2"/>
  <c r="N2534" i="2" s="1"/>
  <c r="E2533" i="2"/>
  <c r="F2533" i="2"/>
  <c r="H2533" i="2"/>
  <c r="I2533" i="2"/>
  <c r="M2533" i="2"/>
  <c r="N2533" i="2" s="1"/>
  <c r="E2532" i="2"/>
  <c r="F2532" i="2"/>
  <c r="H2532" i="2"/>
  <c r="I2532" i="2"/>
  <c r="M2532" i="2"/>
  <c r="N2532" i="2" s="1"/>
  <c r="E2531" i="2"/>
  <c r="F2531" i="2"/>
  <c r="H2531" i="2"/>
  <c r="I2531" i="2"/>
  <c r="M2531" i="2"/>
  <c r="N2531" i="2" s="1"/>
  <c r="E2530" i="2"/>
  <c r="F2530" i="2"/>
  <c r="H2530" i="2"/>
  <c r="I2530" i="2"/>
  <c r="M2530" i="2"/>
  <c r="N2530" i="2" s="1"/>
  <c r="E2529" i="2"/>
  <c r="F2529" i="2"/>
  <c r="H2529" i="2"/>
  <c r="I2529" i="2"/>
  <c r="M2529" i="2"/>
  <c r="N2529" i="2" s="1"/>
  <c r="E2528" i="2"/>
  <c r="F2528" i="2"/>
  <c r="H2528" i="2"/>
  <c r="I2528" i="2"/>
  <c r="M2528" i="2"/>
  <c r="N2528" i="2" s="1"/>
  <c r="E2527" i="2"/>
  <c r="F2527" i="2"/>
  <c r="H2527" i="2"/>
  <c r="I2527" i="2"/>
  <c r="M2527" i="2"/>
  <c r="N2527" i="2" s="1"/>
  <c r="E2526" i="2"/>
  <c r="F2526" i="2"/>
  <c r="H2526" i="2"/>
  <c r="I2526" i="2"/>
  <c r="M2526" i="2"/>
  <c r="N2526" i="2" s="1"/>
  <c r="E2525" i="2"/>
  <c r="F2525" i="2"/>
  <c r="H2525" i="2"/>
  <c r="I2525" i="2"/>
  <c r="M2525" i="2"/>
  <c r="N2525" i="2" s="1"/>
  <c r="E2524" i="2"/>
  <c r="F2524" i="2"/>
  <c r="H2524" i="2"/>
  <c r="I2524" i="2"/>
  <c r="M2524" i="2"/>
  <c r="N2524" i="2" s="1"/>
  <c r="E2523" i="2"/>
  <c r="F2523" i="2"/>
  <c r="H2523" i="2"/>
  <c r="I2523" i="2"/>
  <c r="M2523" i="2"/>
  <c r="N2523" i="2" s="1"/>
  <c r="E2522" i="2"/>
  <c r="F2522" i="2"/>
  <c r="H2522" i="2"/>
  <c r="I2522" i="2"/>
  <c r="M2522" i="2"/>
  <c r="N2522" i="2" s="1"/>
  <c r="E2521" i="2"/>
  <c r="F2521" i="2"/>
  <c r="H2521" i="2"/>
  <c r="I2521" i="2"/>
  <c r="M2521" i="2"/>
  <c r="N2521" i="2" s="1"/>
  <c r="E2520" i="2"/>
  <c r="F2520" i="2"/>
  <c r="H2520" i="2"/>
  <c r="I2520" i="2"/>
  <c r="M2520" i="2"/>
  <c r="N2520" i="2" s="1"/>
  <c r="E2519" i="2"/>
  <c r="F2519" i="2"/>
  <c r="H2519" i="2"/>
  <c r="I2519" i="2"/>
  <c r="M2519" i="2"/>
  <c r="N2519" i="2" s="1"/>
  <c r="E2518" i="2"/>
  <c r="F2518" i="2"/>
  <c r="H2518" i="2"/>
  <c r="I2518" i="2"/>
  <c r="M2518" i="2"/>
  <c r="N2518" i="2" s="1"/>
  <c r="E2517" i="2"/>
  <c r="F2517" i="2"/>
  <c r="H2517" i="2"/>
  <c r="I2517" i="2"/>
  <c r="M2517" i="2"/>
  <c r="N2517" i="2" s="1"/>
  <c r="E2516" i="2"/>
  <c r="F2516" i="2"/>
  <c r="H2516" i="2"/>
  <c r="I2516" i="2"/>
  <c r="M2516" i="2"/>
  <c r="N2516" i="2" s="1"/>
  <c r="E2515" i="2"/>
  <c r="F2515" i="2"/>
  <c r="H2515" i="2"/>
  <c r="I2515" i="2"/>
  <c r="M2515" i="2"/>
  <c r="N2515" i="2" s="1"/>
  <c r="E2514" i="2"/>
  <c r="F2514" i="2"/>
  <c r="H2514" i="2"/>
  <c r="I2514" i="2"/>
  <c r="M2514" i="2"/>
  <c r="N2514" i="2" s="1"/>
  <c r="E2513" i="2"/>
  <c r="F2513" i="2"/>
  <c r="H2513" i="2"/>
  <c r="I2513" i="2"/>
  <c r="M2513" i="2"/>
  <c r="N2513" i="2" s="1"/>
  <c r="E2512" i="2"/>
  <c r="F2512" i="2"/>
  <c r="H2512" i="2"/>
  <c r="I2512" i="2"/>
  <c r="M2512" i="2"/>
  <c r="N2512" i="2" s="1"/>
  <c r="E2511" i="2"/>
  <c r="F2511" i="2"/>
  <c r="H2511" i="2"/>
  <c r="I2511" i="2"/>
  <c r="M2511" i="2"/>
  <c r="N2511" i="2" s="1"/>
  <c r="E2510" i="2"/>
  <c r="F2510" i="2"/>
  <c r="H2510" i="2"/>
  <c r="I2510" i="2"/>
  <c r="M2510" i="2"/>
  <c r="N2510" i="2" s="1"/>
  <c r="E2509" i="2"/>
  <c r="F2509" i="2"/>
  <c r="H2509" i="2"/>
  <c r="I2509" i="2"/>
  <c r="M2509" i="2"/>
  <c r="N2509" i="2" s="1"/>
  <c r="E2508" i="2"/>
  <c r="F2508" i="2"/>
  <c r="H2508" i="2"/>
  <c r="I2508" i="2"/>
  <c r="M2508" i="2"/>
  <c r="N2508" i="2" s="1"/>
  <c r="E2507" i="2"/>
  <c r="F2507" i="2"/>
  <c r="H2507" i="2"/>
  <c r="I2507" i="2"/>
  <c r="M2507" i="2"/>
  <c r="N2507" i="2" s="1"/>
  <c r="E2506" i="2"/>
  <c r="F2506" i="2"/>
  <c r="H2506" i="2"/>
  <c r="I2506" i="2"/>
  <c r="M2506" i="2"/>
  <c r="N2506" i="2" s="1"/>
  <c r="E2505" i="2"/>
  <c r="F2505" i="2"/>
  <c r="H2505" i="2"/>
  <c r="I2505" i="2"/>
  <c r="M2505" i="2"/>
  <c r="N2505" i="2" s="1"/>
  <c r="E2504" i="2"/>
  <c r="F2504" i="2"/>
  <c r="H2504" i="2"/>
  <c r="I2504" i="2"/>
  <c r="M2504" i="2"/>
  <c r="N2504" i="2" s="1"/>
  <c r="E2503" i="2"/>
  <c r="F2503" i="2"/>
  <c r="H2503" i="2"/>
  <c r="I2503" i="2"/>
  <c r="M2503" i="2"/>
  <c r="N2503" i="2" s="1"/>
  <c r="E2502" i="2"/>
  <c r="F2502" i="2"/>
  <c r="H2502" i="2"/>
  <c r="I2502" i="2"/>
  <c r="M2502" i="2"/>
  <c r="N2502" i="2" s="1"/>
  <c r="E2501" i="2"/>
  <c r="F2501" i="2"/>
  <c r="H2501" i="2"/>
  <c r="I2501" i="2"/>
  <c r="M2501" i="2"/>
  <c r="N2501" i="2" s="1"/>
  <c r="E2500" i="2"/>
  <c r="F2500" i="2"/>
  <c r="H2500" i="2"/>
  <c r="I2500" i="2"/>
  <c r="M2500" i="2"/>
  <c r="N2500" i="2" s="1"/>
  <c r="E2499" i="2"/>
  <c r="F2499" i="2"/>
  <c r="H2499" i="2"/>
  <c r="I2499" i="2"/>
  <c r="M2499" i="2"/>
  <c r="N2499" i="2" s="1"/>
  <c r="E2498" i="2"/>
  <c r="F2498" i="2"/>
  <c r="H2498" i="2"/>
  <c r="I2498" i="2"/>
  <c r="M2498" i="2"/>
  <c r="N2498" i="2" s="1"/>
  <c r="E2497" i="2"/>
  <c r="F2497" i="2"/>
  <c r="H2497" i="2"/>
  <c r="I2497" i="2"/>
  <c r="M2497" i="2"/>
  <c r="N2497" i="2" s="1"/>
  <c r="E2496" i="2"/>
  <c r="F2496" i="2"/>
  <c r="H2496" i="2"/>
  <c r="I2496" i="2"/>
  <c r="M2496" i="2"/>
  <c r="N2496" i="2" s="1"/>
  <c r="E2495" i="2"/>
  <c r="F2495" i="2"/>
  <c r="H2495" i="2"/>
  <c r="I2495" i="2"/>
  <c r="M2495" i="2"/>
  <c r="N2495" i="2" s="1"/>
  <c r="E2494" i="2"/>
  <c r="F2494" i="2"/>
  <c r="H2494" i="2"/>
  <c r="I2494" i="2"/>
  <c r="M2494" i="2"/>
  <c r="N2494" i="2" s="1"/>
  <c r="E2493" i="2"/>
  <c r="F2493" i="2"/>
  <c r="H2493" i="2"/>
  <c r="I2493" i="2"/>
  <c r="M2493" i="2"/>
  <c r="N2493" i="2" s="1"/>
  <c r="E2492" i="2"/>
  <c r="F2492" i="2"/>
  <c r="H2492" i="2"/>
  <c r="I2492" i="2"/>
  <c r="M2492" i="2"/>
  <c r="N2492" i="2" s="1"/>
  <c r="E2491" i="2"/>
  <c r="F2491" i="2"/>
  <c r="H2491" i="2"/>
  <c r="I2491" i="2"/>
  <c r="M2491" i="2"/>
  <c r="N2491" i="2" s="1"/>
  <c r="E2490" i="2"/>
  <c r="F2490" i="2"/>
  <c r="H2490" i="2"/>
  <c r="I2490" i="2"/>
  <c r="M2490" i="2"/>
  <c r="N2490" i="2" s="1"/>
  <c r="E2489" i="2"/>
  <c r="F2489" i="2"/>
  <c r="H2489" i="2"/>
  <c r="I2489" i="2"/>
  <c r="M2489" i="2"/>
  <c r="N2489" i="2" s="1"/>
  <c r="E2488" i="2"/>
  <c r="F2488" i="2"/>
  <c r="H2488" i="2"/>
  <c r="I2488" i="2"/>
  <c r="K2488" i="2"/>
  <c r="M2488" i="2"/>
  <c r="N2488" i="2" s="1"/>
  <c r="E2487" i="2"/>
  <c r="F2487" i="2"/>
  <c r="H2487" i="2"/>
  <c r="I2487" i="2"/>
  <c r="M2487" i="2"/>
  <c r="N2487" i="2" s="1"/>
  <c r="E2486" i="2"/>
  <c r="F2486" i="2"/>
  <c r="H2486" i="2"/>
  <c r="I2486" i="2"/>
  <c r="M2486" i="2"/>
  <c r="N2486" i="2" s="1"/>
  <c r="E2485" i="2"/>
  <c r="F2485" i="2"/>
  <c r="H2485" i="2"/>
  <c r="I2485" i="2"/>
  <c r="M2485" i="2"/>
  <c r="N2485" i="2" s="1"/>
  <c r="E2484" i="2"/>
  <c r="F2484" i="2"/>
  <c r="H2484" i="2"/>
  <c r="I2484" i="2"/>
  <c r="M2484" i="2"/>
  <c r="N2484" i="2" s="1"/>
  <c r="E2483" i="2"/>
  <c r="F2483" i="2"/>
  <c r="H2483" i="2"/>
  <c r="I2483" i="2"/>
  <c r="M2483" i="2"/>
  <c r="N2483" i="2" s="1"/>
  <c r="E2482" i="2"/>
  <c r="F2482" i="2"/>
  <c r="H2482" i="2"/>
  <c r="I2482" i="2"/>
  <c r="M2482" i="2"/>
  <c r="N2482" i="2" s="1"/>
  <c r="E2481" i="2"/>
  <c r="F2481" i="2"/>
  <c r="H2481" i="2"/>
  <c r="I2481" i="2"/>
  <c r="M2481" i="2"/>
  <c r="N2481" i="2" s="1"/>
  <c r="E2480" i="2"/>
  <c r="F2480" i="2"/>
  <c r="H2480" i="2"/>
  <c r="I2480" i="2"/>
  <c r="M2480" i="2"/>
  <c r="N2480" i="2" s="1"/>
  <c r="E2479" i="2"/>
  <c r="F2479" i="2"/>
  <c r="H2479" i="2"/>
  <c r="I2479" i="2"/>
  <c r="M2479" i="2"/>
  <c r="N2479" i="2" s="1"/>
  <c r="E2478" i="2"/>
  <c r="F2478" i="2"/>
  <c r="H2478" i="2"/>
  <c r="I2478" i="2"/>
  <c r="M2478" i="2"/>
  <c r="N2478" i="2" s="1"/>
  <c r="E2477" i="2"/>
  <c r="F2477" i="2"/>
  <c r="H2477" i="2"/>
  <c r="I2477" i="2"/>
  <c r="M2477" i="2"/>
  <c r="N2477" i="2" s="1"/>
  <c r="E2476" i="2"/>
  <c r="F2476" i="2"/>
  <c r="H2476" i="2"/>
  <c r="I2476" i="2"/>
  <c r="M2476" i="2"/>
  <c r="N2476" i="2" s="1"/>
  <c r="E2475" i="2"/>
  <c r="F2475" i="2"/>
  <c r="H2475" i="2"/>
  <c r="I2475" i="2"/>
  <c r="M2475" i="2"/>
  <c r="N2475" i="2" s="1"/>
  <c r="E2474" i="2"/>
  <c r="F2474" i="2"/>
  <c r="H2474" i="2"/>
  <c r="I2474" i="2"/>
  <c r="M2474" i="2"/>
  <c r="N2474" i="2" s="1"/>
  <c r="E2473" i="2"/>
  <c r="F2473" i="2"/>
  <c r="H2473" i="2"/>
  <c r="I2473" i="2"/>
  <c r="M2473" i="2"/>
  <c r="N2473" i="2" s="1"/>
  <c r="E2472" i="2"/>
  <c r="F2472" i="2"/>
  <c r="H2472" i="2"/>
  <c r="I2472" i="2"/>
  <c r="M2472" i="2"/>
  <c r="N2472" i="2" s="1"/>
  <c r="E2471" i="2"/>
  <c r="F2471" i="2"/>
  <c r="H2471" i="2"/>
  <c r="I2471" i="2"/>
  <c r="M2471" i="2"/>
  <c r="N2471" i="2" s="1"/>
  <c r="E2470" i="2"/>
  <c r="F2470" i="2"/>
  <c r="H2470" i="2"/>
  <c r="I2470" i="2"/>
  <c r="M2470" i="2"/>
  <c r="N2470" i="2" s="1"/>
  <c r="E2469" i="2"/>
  <c r="F2469" i="2"/>
  <c r="H2469" i="2"/>
  <c r="I2469" i="2"/>
  <c r="M2469" i="2"/>
  <c r="N2469" i="2" s="1"/>
  <c r="E2468" i="2"/>
  <c r="F2468" i="2"/>
  <c r="H2468" i="2"/>
  <c r="I2468" i="2"/>
  <c r="M2468" i="2"/>
  <c r="N2468" i="2" s="1"/>
  <c r="E2439" i="2"/>
  <c r="F2439" i="2"/>
  <c r="E2440" i="2"/>
  <c r="F2440" i="2"/>
  <c r="E2441" i="2"/>
  <c r="F2441" i="2"/>
  <c r="E2442" i="2"/>
  <c r="F2442" i="2"/>
  <c r="E2429" i="2"/>
  <c r="F2429" i="2"/>
  <c r="E2430" i="2"/>
  <c r="F2430" i="2"/>
  <c r="E2431" i="2"/>
  <c r="F2431" i="2"/>
  <c r="E2432" i="2"/>
  <c r="F2432" i="2"/>
  <c r="E2433" i="2"/>
  <c r="F2433" i="2"/>
  <c r="E2434" i="2"/>
  <c r="F2434" i="2"/>
  <c r="E2435" i="2"/>
  <c r="F2435" i="2"/>
  <c r="E2436" i="2"/>
  <c r="F2436" i="2"/>
  <c r="E2437" i="2"/>
  <c r="F2437" i="2"/>
  <c r="E2467" i="2"/>
  <c r="F2467" i="2"/>
  <c r="H2467" i="2"/>
  <c r="I2467" i="2"/>
  <c r="M2467" i="2"/>
  <c r="N2467" i="2" s="1"/>
  <c r="E2466" i="2"/>
  <c r="F2466" i="2"/>
  <c r="H2466" i="2"/>
  <c r="I2466" i="2"/>
  <c r="M2466" i="2"/>
  <c r="N2466" i="2" s="1"/>
  <c r="E2465" i="2"/>
  <c r="F2465" i="2"/>
  <c r="H2465" i="2"/>
  <c r="I2465" i="2"/>
  <c r="M2465" i="2"/>
  <c r="N2465" i="2" s="1"/>
  <c r="E2464" i="2"/>
  <c r="F2464" i="2"/>
  <c r="H2464" i="2"/>
  <c r="I2464" i="2"/>
  <c r="M2464" i="2"/>
  <c r="N2464" i="2" s="1"/>
  <c r="E2463" i="2"/>
  <c r="F2463" i="2"/>
  <c r="H2463" i="2"/>
  <c r="I2463" i="2"/>
  <c r="M2463" i="2"/>
  <c r="N2463" i="2" s="1"/>
  <c r="E2462" i="2"/>
  <c r="F2462" i="2"/>
  <c r="H2462" i="2"/>
  <c r="I2462" i="2"/>
  <c r="M2462" i="2"/>
  <c r="N2462" i="2" s="1"/>
  <c r="E2461" i="2"/>
  <c r="F2461" i="2"/>
  <c r="H2461" i="2"/>
  <c r="I2461" i="2"/>
  <c r="M2461" i="2"/>
  <c r="N2461" i="2" s="1"/>
  <c r="E2460" i="2"/>
  <c r="F2460" i="2"/>
  <c r="H2460" i="2"/>
  <c r="I2460" i="2"/>
  <c r="M2460" i="2"/>
  <c r="N2460" i="2" s="1"/>
  <c r="E2459" i="2"/>
  <c r="F2459" i="2"/>
  <c r="H2459" i="2"/>
  <c r="I2459" i="2"/>
  <c r="M2459" i="2"/>
  <c r="N2459" i="2" s="1"/>
  <c r="E2458" i="2"/>
  <c r="F2458" i="2"/>
  <c r="H2458" i="2"/>
  <c r="I2458" i="2"/>
  <c r="M2458" i="2"/>
  <c r="N2458" i="2" s="1"/>
  <c r="E2457" i="2"/>
  <c r="F2457" i="2"/>
  <c r="H2457" i="2"/>
  <c r="I2457" i="2"/>
  <c r="M2457" i="2"/>
  <c r="N2457" i="2" s="1"/>
  <c r="E2456" i="2"/>
  <c r="F2456" i="2"/>
  <c r="H2456" i="2"/>
  <c r="I2456" i="2"/>
  <c r="M2456" i="2"/>
  <c r="N2456" i="2" s="1"/>
  <c r="E2455" i="2"/>
  <c r="F2455" i="2"/>
  <c r="H2455" i="2"/>
  <c r="I2455" i="2"/>
  <c r="M2455" i="2"/>
  <c r="N2455" i="2" s="1"/>
  <c r="E2454" i="2"/>
  <c r="F2454" i="2"/>
  <c r="H2454" i="2"/>
  <c r="I2454" i="2"/>
  <c r="M2454" i="2"/>
  <c r="N2454" i="2" s="1"/>
  <c r="E2453" i="2"/>
  <c r="F2453" i="2"/>
  <c r="H2453" i="2"/>
  <c r="I2453" i="2"/>
  <c r="M2453" i="2"/>
  <c r="N2453" i="2" s="1"/>
  <c r="E2452" i="2"/>
  <c r="F2452" i="2"/>
  <c r="H2452" i="2"/>
  <c r="I2452" i="2"/>
  <c r="M2452" i="2"/>
  <c r="N2452" i="2" s="1"/>
  <c r="E2451" i="2"/>
  <c r="F2451" i="2"/>
  <c r="H2451" i="2"/>
  <c r="I2451" i="2"/>
  <c r="M2451" i="2"/>
  <c r="N2451" i="2" s="1"/>
  <c r="E2450" i="2"/>
  <c r="F2450" i="2"/>
  <c r="H2450" i="2"/>
  <c r="I2450" i="2"/>
  <c r="M2450" i="2"/>
  <c r="N2450" i="2" s="1"/>
  <c r="E2449" i="2"/>
  <c r="F2449" i="2"/>
  <c r="H2449" i="2"/>
  <c r="I2449" i="2"/>
  <c r="M2449" i="2"/>
  <c r="N2449" i="2" s="1"/>
  <c r="E2448" i="2"/>
  <c r="F2448" i="2"/>
  <c r="H2448" i="2"/>
  <c r="I2448" i="2"/>
  <c r="M2448" i="2"/>
  <c r="N2448" i="2" s="1"/>
  <c r="E2447" i="2"/>
  <c r="F2447" i="2"/>
  <c r="H2447" i="2"/>
  <c r="I2447" i="2"/>
  <c r="M2447" i="2"/>
  <c r="N2447" i="2" s="1"/>
  <c r="E2446" i="2"/>
  <c r="F2446" i="2"/>
  <c r="H2446" i="2"/>
  <c r="I2446" i="2"/>
  <c r="M2446" i="2"/>
  <c r="N2446" i="2" s="1"/>
  <c r="E2445" i="2"/>
  <c r="F2445" i="2"/>
  <c r="H2445" i="2"/>
  <c r="I2445" i="2"/>
  <c r="M2445" i="2"/>
  <c r="N2445" i="2" s="1"/>
  <c r="E2444" i="2"/>
  <c r="F2444" i="2"/>
  <c r="H2444" i="2"/>
  <c r="I2444" i="2"/>
  <c r="M2444" i="2"/>
  <c r="N2444" i="2" s="1"/>
  <c r="E2443" i="2"/>
  <c r="F2443" i="2"/>
  <c r="H2443" i="2"/>
  <c r="I2443" i="2"/>
  <c r="K2443" i="2"/>
  <c r="M2443" i="2"/>
  <c r="N2443" i="2" s="1"/>
  <c r="H2442" i="2"/>
  <c r="I2442" i="2"/>
  <c r="K2442" i="2"/>
  <c r="M2442" i="2"/>
  <c r="N2442" i="2" s="1"/>
  <c r="H2441" i="2"/>
  <c r="I2441" i="2"/>
  <c r="K2441" i="2"/>
  <c r="M2441" i="2"/>
  <c r="N2441" i="2" s="1"/>
  <c r="H2440" i="2"/>
  <c r="I2440" i="2"/>
  <c r="K2440" i="2"/>
  <c r="M2440" i="2"/>
  <c r="N2440" i="2" s="1"/>
  <c r="H2439" i="2"/>
  <c r="I2439" i="2"/>
  <c r="K2439" i="2"/>
  <c r="M2439" i="2"/>
  <c r="N2439" i="2" s="1"/>
  <c r="E2438" i="2"/>
  <c r="F2438" i="2"/>
  <c r="H2438" i="2"/>
  <c r="I2438" i="2"/>
  <c r="K2438" i="2"/>
  <c r="M2438" i="2"/>
  <c r="N2438" i="2" s="1"/>
  <c r="H2437" i="2"/>
  <c r="I2437" i="2"/>
  <c r="K2437" i="2"/>
  <c r="M2437" i="2"/>
  <c r="N2437" i="2" s="1"/>
  <c r="H2436" i="2"/>
  <c r="I2436" i="2"/>
  <c r="K2436" i="2"/>
  <c r="M2436" i="2"/>
  <c r="N2436" i="2" s="1"/>
  <c r="H2435" i="2"/>
  <c r="I2435" i="2"/>
  <c r="K2435" i="2"/>
  <c r="M2435" i="2"/>
  <c r="N2435" i="2" s="1"/>
  <c r="H2434" i="2"/>
  <c r="I2434" i="2"/>
  <c r="K2434" i="2"/>
  <c r="M2434" i="2"/>
  <c r="N2434" i="2" s="1"/>
  <c r="H2433" i="2"/>
  <c r="I2433" i="2"/>
  <c r="K2433" i="2"/>
  <c r="M2433" i="2"/>
  <c r="N2433" i="2" s="1"/>
  <c r="H2432" i="2"/>
  <c r="I2432" i="2"/>
  <c r="K2432" i="2"/>
  <c r="M2432" i="2"/>
  <c r="N2432" i="2" s="1"/>
  <c r="H2431" i="2"/>
  <c r="I2431" i="2"/>
  <c r="K2431" i="2"/>
  <c r="M2431" i="2"/>
  <c r="N2431" i="2" s="1"/>
  <c r="H2430" i="2"/>
  <c r="I2430" i="2"/>
  <c r="K2430" i="2"/>
  <c r="M2430" i="2"/>
  <c r="N2430" i="2" s="1"/>
  <c r="H2429" i="2"/>
  <c r="I2429" i="2"/>
  <c r="K2429" i="2"/>
  <c r="M2429" i="2"/>
  <c r="N2429" i="2" s="1"/>
  <c r="E2428" i="2"/>
  <c r="F2428" i="2"/>
  <c r="H2428" i="2"/>
  <c r="I2428" i="2"/>
  <c r="K2428" i="2"/>
  <c r="M2428" i="2"/>
  <c r="N2428" i="2" s="1"/>
  <c r="E2426" i="2"/>
  <c r="F2426" i="2"/>
  <c r="H2426" i="2"/>
  <c r="I2426" i="2"/>
  <c r="K2426" i="2"/>
  <c r="M2426" i="2"/>
  <c r="N2426" i="2" s="1"/>
  <c r="E2425" i="2"/>
  <c r="F2425" i="2"/>
  <c r="H2425" i="2"/>
  <c r="I2425" i="2"/>
  <c r="K2425" i="2"/>
  <c r="M2425" i="2"/>
  <c r="N2425" i="2" s="1"/>
  <c r="E2424" i="2"/>
  <c r="F2424" i="2"/>
  <c r="H2424" i="2"/>
  <c r="I2424" i="2"/>
  <c r="K2424" i="2"/>
  <c r="M2424" i="2"/>
  <c r="N2424" i="2" s="1"/>
  <c r="E2423" i="2"/>
  <c r="F2423" i="2"/>
  <c r="H2423" i="2"/>
  <c r="I2423" i="2"/>
  <c r="K2423" i="2"/>
  <c r="M2423" i="2"/>
  <c r="N2423" i="2" s="1"/>
  <c r="E2422" i="2"/>
  <c r="F2422" i="2"/>
  <c r="H2422" i="2"/>
  <c r="I2422" i="2"/>
  <c r="K2422" i="2"/>
  <c r="M2422" i="2"/>
  <c r="N2422" i="2" s="1"/>
  <c r="E2421" i="2"/>
  <c r="F2421" i="2"/>
  <c r="H2421" i="2"/>
  <c r="I2421" i="2"/>
  <c r="K2421" i="2"/>
  <c r="M2421" i="2"/>
  <c r="N2421" i="2" s="1"/>
  <c r="E2420" i="2"/>
  <c r="F2420" i="2"/>
  <c r="H2420" i="2"/>
  <c r="I2420" i="2"/>
  <c r="K2420" i="2"/>
  <c r="M2420" i="2"/>
  <c r="N2420" i="2" s="1"/>
  <c r="E2419" i="2"/>
  <c r="F2419" i="2"/>
  <c r="H2419" i="2"/>
  <c r="I2419" i="2"/>
  <c r="K2419" i="2"/>
  <c r="M2419" i="2"/>
  <c r="N2419" i="2" s="1"/>
  <c r="E2418" i="2"/>
  <c r="F2418" i="2"/>
  <c r="H2418" i="2"/>
  <c r="I2418" i="2"/>
  <c r="K2418" i="2"/>
  <c r="M2418" i="2"/>
  <c r="N2418" i="2" s="1"/>
  <c r="E2417" i="2"/>
  <c r="F2417" i="2"/>
  <c r="H2417" i="2"/>
  <c r="I2417" i="2"/>
  <c r="K2417" i="2"/>
  <c r="M2417" i="2"/>
  <c r="N2417" i="2" s="1"/>
  <c r="E2416" i="2"/>
  <c r="F2416" i="2"/>
  <c r="H2416" i="2"/>
  <c r="I2416" i="2"/>
  <c r="K2416" i="2"/>
  <c r="M2416" i="2"/>
  <c r="N2416" i="2" s="1"/>
  <c r="E2415" i="2"/>
  <c r="F2415" i="2"/>
  <c r="H2415" i="2"/>
  <c r="I2415" i="2"/>
  <c r="K2415" i="2"/>
  <c r="M2415" i="2"/>
  <c r="N2415" i="2" s="1"/>
  <c r="E2414" i="2"/>
  <c r="F2414" i="2"/>
  <c r="H2414" i="2"/>
  <c r="I2414" i="2"/>
  <c r="K2414" i="2"/>
  <c r="M2414" i="2"/>
  <c r="N2414" i="2" s="1"/>
  <c r="E2413" i="2"/>
  <c r="F2413" i="2"/>
  <c r="H2413" i="2"/>
  <c r="I2413" i="2"/>
  <c r="K2413" i="2"/>
  <c r="M2413" i="2"/>
  <c r="N2413" i="2" s="1"/>
  <c r="E2412" i="2"/>
  <c r="F2412" i="2"/>
  <c r="H2412" i="2"/>
  <c r="I2412" i="2"/>
  <c r="K2412" i="2"/>
  <c r="M2412" i="2"/>
  <c r="N2412" i="2" s="1"/>
  <c r="E2411" i="2"/>
  <c r="F2411" i="2"/>
  <c r="H2411" i="2"/>
  <c r="I2411" i="2"/>
  <c r="K2411" i="2"/>
  <c r="M2411" i="2"/>
  <c r="N2411" i="2" s="1"/>
  <c r="E2410" i="2"/>
  <c r="F2410" i="2"/>
  <c r="H2410" i="2"/>
  <c r="I2410" i="2"/>
  <c r="K2410" i="2"/>
  <c r="M2410" i="2"/>
  <c r="N2410" i="2" s="1"/>
  <c r="E2409" i="2"/>
  <c r="F2409" i="2"/>
  <c r="H2409" i="2"/>
  <c r="I2409" i="2"/>
  <c r="K2409" i="2"/>
  <c r="M2409" i="2"/>
  <c r="N2409" i="2" s="1"/>
  <c r="E2408" i="2"/>
  <c r="F2408" i="2"/>
  <c r="H2408" i="2"/>
  <c r="I2408" i="2"/>
  <c r="K2408" i="2"/>
  <c r="M2408" i="2"/>
  <c r="N2408" i="2" s="1"/>
  <c r="E2407" i="2"/>
  <c r="F2407" i="2"/>
  <c r="H2407" i="2"/>
  <c r="I2407" i="2"/>
  <c r="K2407" i="2"/>
  <c r="M2407" i="2"/>
  <c r="N2407" i="2" s="1"/>
  <c r="E2406" i="2"/>
  <c r="F2406" i="2"/>
  <c r="H2406" i="2"/>
  <c r="I2406" i="2"/>
  <c r="K2406" i="2"/>
  <c r="M2406" i="2"/>
  <c r="N2406" i="2" s="1"/>
  <c r="E2405" i="2"/>
  <c r="F2405" i="2"/>
  <c r="H2405" i="2"/>
  <c r="I2405" i="2"/>
  <c r="K2405" i="2"/>
  <c r="M2405" i="2"/>
  <c r="N2405" i="2" s="1"/>
  <c r="E2404" i="2"/>
  <c r="F2404" i="2"/>
  <c r="H2404" i="2"/>
  <c r="I2404" i="2"/>
  <c r="K2404" i="2"/>
  <c r="M2404" i="2"/>
  <c r="N2404" i="2" s="1"/>
  <c r="E2403" i="2"/>
  <c r="F2403" i="2"/>
  <c r="H2403" i="2"/>
  <c r="I2403" i="2"/>
  <c r="K2403" i="2"/>
  <c r="M2403" i="2"/>
  <c r="N2403" i="2" s="1"/>
  <c r="E2402" i="2"/>
  <c r="F2402" i="2"/>
  <c r="H2402" i="2"/>
  <c r="I2402" i="2"/>
  <c r="K2402" i="2"/>
  <c r="M2402" i="2"/>
  <c r="N2402" i="2" s="1"/>
  <c r="E2401" i="2"/>
  <c r="F2401" i="2"/>
  <c r="H2401" i="2"/>
  <c r="I2401" i="2"/>
  <c r="K2401" i="2"/>
  <c r="M2401" i="2"/>
  <c r="N2401" i="2" s="1"/>
  <c r="E2400" i="2"/>
  <c r="F2400" i="2"/>
  <c r="H2400" i="2"/>
  <c r="I2400" i="2"/>
  <c r="K2400" i="2"/>
  <c r="M2400" i="2"/>
  <c r="N2400" i="2" s="1"/>
  <c r="E2399" i="2"/>
  <c r="F2399" i="2"/>
  <c r="H2399" i="2"/>
  <c r="I2399" i="2"/>
  <c r="K2399" i="2"/>
  <c r="M2399" i="2"/>
  <c r="N2399" i="2" s="1"/>
  <c r="E2398" i="2"/>
  <c r="F2398" i="2"/>
  <c r="H2398" i="2"/>
  <c r="I2398" i="2"/>
  <c r="K2398" i="2"/>
  <c r="M2398" i="2"/>
  <c r="N2398" i="2" s="1"/>
  <c r="E2397" i="2" l="1"/>
  <c r="F2397" i="2"/>
  <c r="H2397" i="2"/>
  <c r="I2397" i="2"/>
  <c r="K2397" i="2"/>
  <c r="M2397" i="2"/>
  <c r="N2397" i="2" s="1"/>
  <c r="E2396" i="2"/>
  <c r="F2396" i="2"/>
  <c r="H2396" i="2"/>
  <c r="I2396" i="2"/>
  <c r="K2396" i="2"/>
  <c r="M2396" i="2"/>
  <c r="N2396" i="2" s="1"/>
  <c r="E2395" i="2"/>
  <c r="F2395" i="2"/>
  <c r="H2395" i="2"/>
  <c r="I2395" i="2"/>
  <c r="K2395" i="2"/>
  <c r="M2395" i="2"/>
  <c r="N2395" i="2" s="1"/>
  <c r="E2394" i="2"/>
  <c r="F2394" i="2"/>
  <c r="H2394" i="2"/>
  <c r="I2394" i="2"/>
  <c r="K2394" i="2"/>
  <c r="M2394" i="2"/>
  <c r="N2394" i="2" s="1"/>
  <c r="E2393" i="2"/>
  <c r="F2393" i="2"/>
  <c r="H2393" i="2"/>
  <c r="I2393" i="2"/>
  <c r="K2393" i="2"/>
  <c r="M2393" i="2"/>
  <c r="N2393" i="2" s="1"/>
  <c r="E2392" i="2"/>
  <c r="F2392" i="2"/>
  <c r="H2392" i="2"/>
  <c r="I2392" i="2"/>
  <c r="K2392" i="2"/>
  <c r="M2392" i="2"/>
  <c r="N2392" i="2" s="1"/>
  <c r="E2391" i="2"/>
  <c r="F2391" i="2"/>
  <c r="H2391" i="2"/>
  <c r="I2391" i="2"/>
  <c r="K2391" i="2"/>
  <c r="M2391" i="2"/>
  <c r="N2391" i="2" s="1"/>
  <c r="E2390" i="2"/>
  <c r="F2390" i="2"/>
  <c r="H2390" i="2"/>
  <c r="I2390" i="2"/>
  <c r="K2390" i="2"/>
  <c r="M2390" i="2"/>
  <c r="N2390" i="2" s="1"/>
  <c r="E2389" i="2"/>
  <c r="F2389" i="2"/>
  <c r="H2389" i="2"/>
  <c r="I2389" i="2"/>
  <c r="K2389" i="2"/>
  <c r="M2389" i="2"/>
  <c r="N2389" i="2" s="1"/>
  <c r="E2388" i="2"/>
  <c r="F2388" i="2"/>
  <c r="H2388" i="2"/>
  <c r="I2388" i="2"/>
  <c r="K2388" i="2"/>
  <c r="M2388" i="2"/>
  <c r="N2388" i="2" s="1"/>
  <c r="E2387" i="2"/>
  <c r="F2387" i="2"/>
  <c r="H2387" i="2"/>
  <c r="I2387" i="2"/>
  <c r="K2387" i="2"/>
  <c r="M2387" i="2"/>
  <c r="N2387" i="2" s="1"/>
  <c r="E2386" i="2"/>
  <c r="F2386" i="2"/>
  <c r="H2386" i="2"/>
  <c r="I2386" i="2"/>
  <c r="K2386" i="2"/>
  <c r="M2386" i="2"/>
  <c r="N2386" i="2" s="1"/>
  <c r="E2385" i="2"/>
  <c r="F2385" i="2"/>
  <c r="H2385" i="2"/>
  <c r="I2385" i="2"/>
  <c r="K2385" i="2"/>
  <c r="M2385" i="2"/>
  <c r="N2385" i="2" s="1"/>
  <c r="E2384" i="2"/>
  <c r="F2384" i="2"/>
  <c r="H2384" i="2"/>
  <c r="I2384" i="2"/>
  <c r="K2384" i="2"/>
  <c r="M2384" i="2"/>
  <c r="N2384" i="2" s="1"/>
  <c r="E2383" i="2"/>
  <c r="F2383" i="2"/>
  <c r="H2383" i="2"/>
  <c r="I2383" i="2"/>
  <c r="K2383" i="2"/>
  <c r="M2383" i="2"/>
  <c r="N2383" i="2" s="1"/>
  <c r="E2382" i="2"/>
  <c r="F2382" i="2"/>
  <c r="H2382" i="2"/>
  <c r="I2382" i="2"/>
  <c r="K2382" i="2"/>
  <c r="M2382" i="2"/>
  <c r="N2382" i="2" s="1"/>
  <c r="E2381" i="2"/>
  <c r="F2381" i="2"/>
  <c r="H2381" i="2"/>
  <c r="I2381" i="2"/>
  <c r="K2381" i="2"/>
  <c r="M2381" i="2"/>
  <c r="N2381" i="2" s="1"/>
  <c r="E2380" i="2"/>
  <c r="F2380" i="2"/>
  <c r="H2380" i="2"/>
  <c r="I2380" i="2"/>
  <c r="K2380" i="2"/>
  <c r="M2380" i="2"/>
  <c r="N2380" i="2" s="1"/>
  <c r="E2379" i="2"/>
  <c r="F2379" i="2"/>
  <c r="H2379" i="2"/>
  <c r="I2379" i="2"/>
  <c r="K2379" i="2"/>
  <c r="M2379" i="2"/>
  <c r="N2379" i="2" s="1"/>
  <c r="E2378" i="2"/>
  <c r="F2378" i="2"/>
  <c r="H2378" i="2"/>
  <c r="I2378" i="2"/>
  <c r="K2378" i="2"/>
  <c r="M2378" i="2"/>
  <c r="N2378" i="2" s="1"/>
  <c r="E2377" i="2"/>
  <c r="F2377" i="2"/>
  <c r="H2377" i="2"/>
  <c r="I2377" i="2"/>
  <c r="K2377" i="2"/>
  <c r="M2377" i="2"/>
  <c r="N2377" i="2" s="1"/>
  <c r="E2376" i="2"/>
  <c r="F2376" i="2"/>
  <c r="H2376" i="2"/>
  <c r="I2376" i="2"/>
  <c r="K2376" i="2"/>
  <c r="M2376" i="2"/>
  <c r="N2376" i="2" s="1"/>
  <c r="E2375" i="2"/>
  <c r="F2375" i="2"/>
  <c r="H2375" i="2"/>
  <c r="I2375" i="2"/>
  <c r="K2375" i="2"/>
  <c r="M2375" i="2"/>
  <c r="N2375" i="2" s="1"/>
  <c r="E2374" i="2"/>
  <c r="F2374" i="2"/>
  <c r="H2374" i="2"/>
  <c r="I2374" i="2"/>
  <c r="K2374" i="2"/>
  <c r="M2374" i="2"/>
  <c r="N2374" i="2" s="1"/>
  <c r="E2373" i="2"/>
  <c r="F2373" i="2"/>
  <c r="H2373" i="2"/>
  <c r="I2373" i="2"/>
  <c r="K2373" i="2"/>
  <c r="M2373" i="2"/>
  <c r="N2373" i="2" s="1"/>
  <c r="E2372" i="2"/>
  <c r="F2372" i="2"/>
  <c r="H2372" i="2"/>
  <c r="I2372" i="2"/>
  <c r="K2372" i="2"/>
  <c r="M2372" i="2"/>
  <c r="N2372" i="2" s="1"/>
  <c r="E2371" i="2"/>
  <c r="F2371" i="2"/>
  <c r="H2371" i="2"/>
  <c r="I2371" i="2"/>
  <c r="K2371" i="2"/>
  <c r="M2371" i="2"/>
  <c r="N2371" i="2" s="1"/>
  <c r="E2370" i="2"/>
  <c r="F2370" i="2"/>
  <c r="H2370" i="2"/>
  <c r="I2370" i="2"/>
  <c r="K2370" i="2"/>
  <c r="M2370" i="2"/>
  <c r="N2370" i="2" s="1"/>
  <c r="E2369" i="2"/>
  <c r="F2369" i="2"/>
  <c r="H2369" i="2"/>
  <c r="I2369" i="2"/>
  <c r="K2369" i="2"/>
  <c r="M2369" i="2"/>
  <c r="N2369" i="2" s="1"/>
  <c r="E2358" i="2"/>
  <c r="F2358" i="2"/>
  <c r="E2359" i="2"/>
  <c r="F2359" i="2"/>
  <c r="E2360" i="2"/>
  <c r="F2360" i="2"/>
  <c r="E2361" i="2"/>
  <c r="F2361" i="2"/>
  <c r="E2362" i="2"/>
  <c r="F2362" i="2"/>
  <c r="E2356" i="2"/>
  <c r="F2356" i="2"/>
  <c r="E2345" i="2"/>
  <c r="F2345" i="2"/>
  <c r="E2346" i="2"/>
  <c r="F2346" i="2"/>
  <c r="E2347" i="2"/>
  <c r="F2347" i="2"/>
  <c r="E2348" i="2"/>
  <c r="F2348" i="2"/>
  <c r="E2349" i="2"/>
  <c r="F2349" i="2"/>
  <c r="E2350" i="2"/>
  <c r="F2350" i="2"/>
  <c r="E2351" i="2"/>
  <c r="F2351" i="2"/>
  <c r="E2352" i="2"/>
  <c r="F2352" i="2"/>
  <c r="E2353" i="2"/>
  <c r="F2353" i="2"/>
  <c r="E2354" i="2"/>
  <c r="F2354" i="2"/>
  <c r="E2368" i="2"/>
  <c r="F2368" i="2"/>
  <c r="H2368" i="2"/>
  <c r="I2368" i="2"/>
  <c r="K2368" i="2"/>
  <c r="M2368" i="2"/>
  <c r="N2368" i="2" s="1"/>
  <c r="E2367" i="2"/>
  <c r="F2367" i="2"/>
  <c r="H2367" i="2"/>
  <c r="I2367" i="2"/>
  <c r="K2367" i="2"/>
  <c r="M2367" i="2"/>
  <c r="N2367" i="2" s="1"/>
  <c r="E2366" i="2"/>
  <c r="F2366" i="2"/>
  <c r="H2366" i="2"/>
  <c r="I2366" i="2"/>
  <c r="K2366" i="2"/>
  <c r="M2366" i="2"/>
  <c r="N2366" i="2" s="1"/>
  <c r="E2365" i="2"/>
  <c r="F2365" i="2"/>
  <c r="H2365" i="2"/>
  <c r="I2365" i="2"/>
  <c r="K2365" i="2"/>
  <c r="M2365" i="2"/>
  <c r="N2365" i="2" s="1"/>
  <c r="E2364" i="2"/>
  <c r="F2364" i="2"/>
  <c r="H2364" i="2"/>
  <c r="I2364" i="2"/>
  <c r="K2364" i="2"/>
  <c r="M2364" i="2"/>
  <c r="N2364" i="2" s="1"/>
  <c r="E2363" i="2"/>
  <c r="F2363" i="2"/>
  <c r="H2363" i="2"/>
  <c r="I2363" i="2"/>
  <c r="K2363" i="2"/>
  <c r="M2363" i="2"/>
  <c r="N2363" i="2" s="1"/>
  <c r="H2362" i="2"/>
  <c r="I2362" i="2"/>
  <c r="K2362" i="2"/>
  <c r="M2362" i="2"/>
  <c r="N2362" i="2" s="1"/>
  <c r="H2361" i="2"/>
  <c r="I2361" i="2"/>
  <c r="K2361" i="2"/>
  <c r="M2361" i="2"/>
  <c r="N2361" i="2" s="1"/>
  <c r="H2360" i="2"/>
  <c r="I2360" i="2"/>
  <c r="K2360" i="2"/>
  <c r="M2360" i="2"/>
  <c r="N2360" i="2" s="1"/>
  <c r="H2359" i="2"/>
  <c r="I2359" i="2"/>
  <c r="K2359" i="2"/>
  <c r="M2359" i="2"/>
  <c r="N2359" i="2" s="1"/>
  <c r="H2358" i="2"/>
  <c r="I2358" i="2"/>
  <c r="K2358" i="2"/>
  <c r="M2358" i="2"/>
  <c r="N2358" i="2" s="1"/>
  <c r="E2357" i="2"/>
  <c r="F2357" i="2"/>
  <c r="H2357" i="2"/>
  <c r="I2357" i="2"/>
  <c r="K2357" i="2"/>
  <c r="M2357" i="2"/>
  <c r="N2357" i="2" s="1"/>
  <c r="H2356" i="2"/>
  <c r="I2356" i="2"/>
  <c r="K2356" i="2"/>
  <c r="M2356" i="2"/>
  <c r="N2356" i="2" s="1"/>
  <c r="E2355" i="2"/>
  <c r="F2355" i="2"/>
  <c r="H2355" i="2"/>
  <c r="I2355" i="2"/>
  <c r="K2355" i="2"/>
  <c r="M2355" i="2"/>
  <c r="N2355" i="2" s="1"/>
  <c r="H2354" i="2"/>
  <c r="I2354" i="2"/>
  <c r="K2354" i="2"/>
  <c r="M2354" i="2"/>
  <c r="N2354" i="2" s="1"/>
  <c r="H2353" i="2"/>
  <c r="I2353" i="2"/>
  <c r="K2353" i="2"/>
  <c r="M2353" i="2"/>
  <c r="N2353" i="2" s="1"/>
  <c r="H2352" i="2"/>
  <c r="I2352" i="2"/>
  <c r="K2352" i="2"/>
  <c r="M2352" i="2"/>
  <c r="N2352" i="2" s="1"/>
  <c r="K2272" i="2"/>
  <c r="K2273" i="2"/>
  <c r="K2274" i="2"/>
  <c r="K2275" i="2"/>
  <c r="K2276" i="2"/>
  <c r="K2277" i="2"/>
  <c r="K2278" i="2"/>
  <c r="K2279" i="2"/>
  <c r="H2351" i="2"/>
  <c r="I2351" i="2"/>
  <c r="K2351" i="2"/>
  <c r="M2351" i="2"/>
  <c r="N2351" i="2" s="1"/>
  <c r="H2350" i="2"/>
  <c r="I2350" i="2"/>
  <c r="K2350" i="2"/>
  <c r="M2350" i="2"/>
  <c r="N2350" i="2" s="1"/>
  <c r="H2349" i="2"/>
  <c r="I2349" i="2"/>
  <c r="K2349" i="2"/>
  <c r="M2349" i="2"/>
  <c r="N2349" i="2" s="1"/>
  <c r="H2348" i="2"/>
  <c r="I2348" i="2"/>
  <c r="K2348" i="2"/>
  <c r="M2348" i="2"/>
  <c r="N2348" i="2" s="1"/>
  <c r="H2347" i="2"/>
  <c r="I2347" i="2"/>
  <c r="K2347" i="2"/>
  <c r="M2347" i="2"/>
  <c r="N2347" i="2" s="1"/>
  <c r="H2346" i="2"/>
  <c r="I2346" i="2"/>
  <c r="K2346" i="2"/>
  <c r="M2346" i="2"/>
  <c r="N2346" i="2" s="1"/>
  <c r="H2345" i="2"/>
  <c r="I2345" i="2"/>
  <c r="K2345" i="2"/>
  <c r="M2345" i="2"/>
  <c r="N2345" i="2" s="1"/>
  <c r="E2344" i="2"/>
  <c r="F2344" i="2"/>
  <c r="H2344" i="2"/>
  <c r="I2344" i="2"/>
  <c r="K2344" i="2"/>
  <c r="M2344" i="2"/>
  <c r="N2344" i="2" s="1"/>
  <c r="E2343" i="2"/>
  <c r="F2343" i="2"/>
  <c r="H2343" i="2"/>
  <c r="I2343" i="2"/>
  <c r="K2343" i="2"/>
  <c r="M2343" i="2"/>
  <c r="N2343" i="2" s="1"/>
  <c r="E2342" i="2"/>
  <c r="F2342" i="2"/>
  <c r="H2342" i="2"/>
  <c r="I2342" i="2"/>
  <c r="K2342" i="2"/>
  <c r="M2342" i="2"/>
  <c r="N2342" i="2" s="1"/>
  <c r="E2341" i="2"/>
  <c r="F2341" i="2"/>
  <c r="H2341" i="2"/>
  <c r="I2341" i="2"/>
  <c r="K2341" i="2"/>
  <c r="M2341" i="2"/>
  <c r="N2341" i="2" s="1"/>
  <c r="E2340" i="2"/>
  <c r="F2340" i="2"/>
  <c r="H2340" i="2"/>
  <c r="I2340" i="2"/>
  <c r="K2340" i="2"/>
  <c r="M2340" i="2"/>
  <c r="N2340" i="2" s="1"/>
  <c r="E2339" i="2"/>
  <c r="F2339" i="2"/>
  <c r="H2339" i="2"/>
  <c r="I2339" i="2"/>
  <c r="K2339" i="2"/>
  <c r="M2339" i="2"/>
  <c r="N2339" i="2" s="1"/>
  <c r="E2338" i="2"/>
  <c r="F2338" i="2"/>
  <c r="H2338" i="2"/>
  <c r="I2338" i="2"/>
  <c r="K2338" i="2"/>
  <c r="M2338" i="2"/>
  <c r="N2338" i="2" s="1"/>
  <c r="E2337" i="2"/>
  <c r="F2337" i="2"/>
  <c r="H2337" i="2"/>
  <c r="I2337" i="2"/>
  <c r="K2337" i="2"/>
  <c r="M2337" i="2"/>
  <c r="N2337" i="2" s="1"/>
  <c r="E2336" i="2"/>
  <c r="F2336" i="2"/>
  <c r="H2336" i="2"/>
  <c r="I2336" i="2"/>
  <c r="K2336" i="2"/>
  <c r="M2336" i="2"/>
  <c r="N2336" i="2" s="1"/>
  <c r="E2335" i="2"/>
  <c r="F2335" i="2"/>
  <c r="H2335" i="2"/>
  <c r="I2335" i="2"/>
  <c r="K2335" i="2"/>
  <c r="M2335" i="2"/>
  <c r="N2335" i="2" s="1"/>
  <c r="E2334" i="2"/>
  <c r="F2334" i="2"/>
  <c r="H2334" i="2"/>
  <c r="I2334" i="2"/>
  <c r="K2334" i="2"/>
  <c r="M2334" i="2"/>
  <c r="N2334" i="2" s="1"/>
  <c r="E2333" i="2"/>
  <c r="F2333" i="2"/>
  <c r="H2333" i="2"/>
  <c r="I2333" i="2"/>
  <c r="K2333" i="2"/>
  <c r="M2333" i="2"/>
  <c r="N2333" i="2" s="1"/>
  <c r="E2332" i="2"/>
  <c r="F2332" i="2"/>
  <c r="H2332" i="2"/>
  <c r="I2332" i="2"/>
  <c r="K2332" i="2"/>
  <c r="M2332" i="2"/>
  <c r="N2332" i="2" s="1"/>
  <c r="E2331" i="2"/>
  <c r="F2331" i="2"/>
  <c r="H2331" i="2"/>
  <c r="I2331" i="2"/>
  <c r="K2331" i="2"/>
  <c r="M2331" i="2"/>
  <c r="N2331" i="2" s="1"/>
  <c r="E2330" i="2"/>
  <c r="F2330" i="2"/>
  <c r="H2330" i="2"/>
  <c r="I2330" i="2"/>
  <c r="K2330" i="2"/>
  <c r="M2330" i="2"/>
  <c r="N2330" i="2" s="1"/>
  <c r="E2329" i="2"/>
  <c r="F2329" i="2"/>
  <c r="H2329" i="2"/>
  <c r="I2329" i="2"/>
  <c r="K2329" i="2"/>
  <c r="M2329" i="2"/>
  <c r="N2329" i="2" s="1"/>
  <c r="E2328" i="2"/>
  <c r="F2328" i="2"/>
  <c r="H2328" i="2"/>
  <c r="I2328" i="2"/>
  <c r="K2328" i="2"/>
  <c r="M2328" i="2"/>
  <c r="N2328" i="2" s="1"/>
  <c r="E2327" i="2"/>
  <c r="F2327" i="2"/>
  <c r="H2327" i="2"/>
  <c r="I2327" i="2"/>
  <c r="K2327" i="2"/>
  <c r="M2327" i="2"/>
  <c r="N2327" i="2" s="1"/>
  <c r="E2326" i="2"/>
  <c r="F2326" i="2"/>
  <c r="H2326" i="2"/>
  <c r="I2326" i="2"/>
  <c r="K2326" i="2"/>
  <c r="M2326" i="2"/>
  <c r="N2326" i="2" s="1"/>
  <c r="E2325" i="2"/>
  <c r="F2325" i="2"/>
  <c r="H2325" i="2"/>
  <c r="I2325" i="2"/>
  <c r="K2325" i="2"/>
  <c r="M2325" i="2"/>
  <c r="N2325" i="2" s="1"/>
  <c r="E2324" i="2"/>
  <c r="F2324" i="2"/>
  <c r="H2324" i="2"/>
  <c r="I2324" i="2"/>
  <c r="K2324" i="2"/>
  <c r="M2324" i="2"/>
  <c r="N2324" i="2" s="1"/>
  <c r="E2323" i="2"/>
  <c r="F2323" i="2"/>
  <c r="H2323" i="2"/>
  <c r="I2323" i="2"/>
  <c r="K2323" i="2"/>
  <c r="M2323" i="2"/>
  <c r="N2323" i="2" s="1"/>
  <c r="E2322" i="2"/>
  <c r="F2322" i="2"/>
  <c r="H2322" i="2"/>
  <c r="I2322" i="2"/>
  <c r="K2322" i="2"/>
  <c r="M2322" i="2"/>
  <c r="N2322" i="2" s="1"/>
  <c r="E2321" i="2"/>
  <c r="F2321" i="2"/>
  <c r="H2321" i="2"/>
  <c r="I2321" i="2"/>
  <c r="K2321" i="2"/>
  <c r="M2321" i="2"/>
  <c r="N2321" i="2" s="1"/>
  <c r="E2320" i="2"/>
  <c r="F2320" i="2"/>
  <c r="H2320" i="2"/>
  <c r="I2320" i="2"/>
  <c r="K2320" i="2"/>
  <c r="M2320" i="2"/>
  <c r="N2320" i="2" s="1"/>
  <c r="E2319" i="2"/>
  <c r="F2319" i="2"/>
  <c r="H2319" i="2"/>
  <c r="I2319" i="2"/>
  <c r="K2319" i="2"/>
  <c r="M2319" i="2"/>
  <c r="N2319" i="2" s="1"/>
  <c r="E2318" i="2"/>
  <c r="F2318" i="2"/>
  <c r="H2318" i="2"/>
  <c r="I2318" i="2"/>
  <c r="K2318" i="2"/>
  <c r="M2318" i="2"/>
  <c r="N2318" i="2" s="1"/>
  <c r="E2317" i="2"/>
  <c r="F2317" i="2"/>
  <c r="H2317" i="2"/>
  <c r="I2317" i="2"/>
  <c r="K2317" i="2"/>
  <c r="M2317" i="2"/>
  <c r="N2317" i="2" s="1"/>
  <c r="E2316" i="2"/>
  <c r="F2316" i="2"/>
  <c r="H2316" i="2"/>
  <c r="I2316" i="2"/>
  <c r="K2316" i="2"/>
  <c r="M2316" i="2"/>
  <c r="N2316" i="2" s="1"/>
  <c r="E2315" i="2"/>
  <c r="F2315" i="2"/>
  <c r="H2315" i="2"/>
  <c r="I2315" i="2"/>
  <c r="K2315" i="2"/>
  <c r="M2315" i="2"/>
  <c r="N2315" i="2" s="1"/>
  <c r="E2314" i="2"/>
  <c r="F2314" i="2"/>
  <c r="H2314" i="2"/>
  <c r="I2314" i="2"/>
  <c r="K2314" i="2"/>
  <c r="M2314" i="2"/>
  <c r="N2314" i="2" s="1"/>
  <c r="E2313" i="2"/>
  <c r="F2313" i="2"/>
  <c r="H2313" i="2"/>
  <c r="I2313" i="2"/>
  <c r="K2313" i="2"/>
  <c r="M2313" i="2"/>
  <c r="N2313" i="2" s="1"/>
  <c r="E2312" i="2"/>
  <c r="F2312" i="2"/>
  <c r="H2312" i="2"/>
  <c r="I2312" i="2"/>
  <c r="K2312" i="2"/>
  <c r="M2312" i="2"/>
  <c r="N2312" i="2" s="1"/>
  <c r="E2311" i="2"/>
  <c r="F2311" i="2"/>
  <c r="H2311" i="2"/>
  <c r="I2311" i="2"/>
  <c r="K2311" i="2"/>
  <c r="M2311" i="2"/>
  <c r="N2311" i="2" s="1"/>
  <c r="E2310" i="2"/>
  <c r="F2310" i="2"/>
  <c r="H2310" i="2"/>
  <c r="I2310" i="2"/>
  <c r="K2310" i="2"/>
  <c r="M2310" i="2"/>
  <c r="N2310" i="2" s="1"/>
  <c r="E2309" i="2"/>
  <c r="F2309" i="2"/>
  <c r="H2309" i="2"/>
  <c r="I2309" i="2"/>
  <c r="K2309" i="2"/>
  <c r="M2309" i="2"/>
  <c r="N2309" i="2" s="1"/>
  <c r="E2308" i="2"/>
  <c r="F2308" i="2"/>
  <c r="H2308" i="2"/>
  <c r="I2308" i="2"/>
  <c r="K2308" i="2"/>
  <c r="M2308" i="2"/>
  <c r="N2308" i="2" s="1"/>
  <c r="E2307" i="2"/>
  <c r="F2307" i="2"/>
  <c r="H2307" i="2"/>
  <c r="I2307" i="2"/>
  <c r="K2307" i="2"/>
  <c r="M2307" i="2"/>
  <c r="N2307" i="2" s="1"/>
  <c r="E2306" i="2"/>
  <c r="F2306" i="2"/>
  <c r="H2306" i="2"/>
  <c r="I2306" i="2"/>
  <c r="K2306" i="2"/>
  <c r="M2306" i="2"/>
  <c r="N2306" i="2" s="1"/>
  <c r="E2305" i="2"/>
  <c r="F2305" i="2"/>
  <c r="H2305" i="2"/>
  <c r="I2305" i="2"/>
  <c r="K2305" i="2"/>
  <c r="M2305" i="2"/>
  <c r="N2305" i="2" s="1"/>
  <c r="E2304" i="2"/>
  <c r="F2304" i="2"/>
  <c r="H2304" i="2"/>
  <c r="I2304" i="2"/>
  <c r="K2304" i="2"/>
  <c r="M2304" i="2"/>
  <c r="N2304" i="2" s="1"/>
  <c r="E2303" i="2"/>
  <c r="F2303" i="2"/>
  <c r="H2303" i="2"/>
  <c r="I2303" i="2"/>
  <c r="K2303" i="2"/>
  <c r="M2303" i="2"/>
  <c r="N2303" i="2" s="1"/>
  <c r="E2302" i="2"/>
  <c r="F2302" i="2"/>
  <c r="H2302" i="2"/>
  <c r="I2302" i="2"/>
  <c r="K2302" i="2"/>
  <c r="M2302" i="2"/>
  <c r="N2302" i="2" s="1"/>
  <c r="E2301" i="2"/>
  <c r="F2301" i="2"/>
  <c r="H2301" i="2"/>
  <c r="I2301" i="2"/>
  <c r="K2301" i="2"/>
  <c r="M2301" i="2"/>
  <c r="N2301" i="2" s="1"/>
  <c r="E2300" i="2"/>
  <c r="F2300" i="2"/>
  <c r="H2300" i="2"/>
  <c r="I2300" i="2"/>
  <c r="K2300" i="2"/>
  <c r="M2300" i="2"/>
  <c r="N2300" i="2" s="1"/>
  <c r="E2299" i="2"/>
  <c r="F2299" i="2"/>
  <c r="H2299" i="2"/>
  <c r="I2299" i="2"/>
  <c r="K2299" i="2"/>
  <c r="M2299" i="2"/>
  <c r="N2299" i="2" s="1"/>
  <c r="E2298" i="2"/>
  <c r="F2298" i="2"/>
  <c r="H2298" i="2"/>
  <c r="I2298" i="2"/>
  <c r="K2298" i="2"/>
  <c r="M2298" i="2"/>
  <c r="N2298" i="2" s="1"/>
  <c r="E2297" i="2"/>
  <c r="F2297" i="2"/>
  <c r="H2297" i="2"/>
  <c r="I2297" i="2"/>
  <c r="K2297" i="2"/>
  <c r="M2297" i="2"/>
  <c r="N2297" i="2" s="1"/>
  <c r="E2296" i="2"/>
  <c r="F2296" i="2"/>
  <c r="H2296" i="2"/>
  <c r="I2296" i="2"/>
  <c r="K2296" i="2"/>
  <c r="M2296" i="2"/>
  <c r="N2296" i="2" s="1"/>
  <c r="E2295" i="2"/>
  <c r="F2295" i="2"/>
  <c r="H2295" i="2"/>
  <c r="I2295" i="2"/>
  <c r="K2295" i="2"/>
  <c r="M2295" i="2"/>
  <c r="N2295" i="2" s="1"/>
  <c r="E2294" i="2"/>
  <c r="F2294" i="2"/>
  <c r="H2294" i="2"/>
  <c r="I2294" i="2"/>
  <c r="K2294" i="2"/>
  <c r="M2294" i="2"/>
  <c r="N2294" i="2" s="1"/>
  <c r="E2293" i="2"/>
  <c r="F2293" i="2"/>
  <c r="H2293" i="2"/>
  <c r="I2293" i="2"/>
  <c r="K2293" i="2"/>
  <c r="M2293" i="2"/>
  <c r="N2293" i="2" s="1"/>
  <c r="E2292" i="2"/>
  <c r="F2292" i="2"/>
  <c r="H2292" i="2"/>
  <c r="I2292" i="2"/>
  <c r="K2292" i="2"/>
  <c r="M2292" i="2"/>
  <c r="N2292" i="2" s="1"/>
  <c r="E2291" i="2"/>
  <c r="F2291" i="2"/>
  <c r="H2291" i="2"/>
  <c r="I2291" i="2"/>
  <c r="K2291" i="2"/>
  <c r="M2291" i="2"/>
  <c r="N2291" i="2" s="1"/>
  <c r="E2290" i="2"/>
  <c r="F2290" i="2"/>
  <c r="H2290" i="2"/>
  <c r="I2290" i="2"/>
  <c r="K2290" i="2"/>
  <c r="M2290" i="2"/>
  <c r="N2290" i="2" s="1"/>
  <c r="E2289" i="2"/>
  <c r="F2289" i="2"/>
  <c r="H2289" i="2"/>
  <c r="I2289" i="2"/>
  <c r="K2289" i="2"/>
  <c r="M2289" i="2"/>
  <c r="N2289" i="2" s="1"/>
  <c r="E2288" i="2"/>
  <c r="F2288" i="2"/>
  <c r="H2288" i="2"/>
  <c r="I2288" i="2"/>
  <c r="K2288" i="2"/>
  <c r="M2288" i="2"/>
  <c r="N2288" i="2" s="1"/>
  <c r="E2287" i="2"/>
  <c r="F2287" i="2"/>
  <c r="H2287" i="2"/>
  <c r="I2287" i="2"/>
  <c r="K2287" i="2"/>
  <c r="M2287" i="2"/>
  <c r="N2287" i="2" s="1"/>
  <c r="E2286" i="2"/>
  <c r="F2286" i="2"/>
  <c r="H2286" i="2"/>
  <c r="I2286" i="2"/>
  <c r="K2286" i="2"/>
  <c r="M2286" i="2"/>
  <c r="N2286" i="2" s="1"/>
  <c r="E2285" i="2"/>
  <c r="F2285" i="2"/>
  <c r="H2285" i="2"/>
  <c r="I2285" i="2"/>
  <c r="K2285" i="2"/>
  <c r="M2285" i="2"/>
  <c r="N2285" i="2" s="1"/>
  <c r="E2284" i="2"/>
  <c r="F2284" i="2"/>
  <c r="H2284" i="2"/>
  <c r="I2284" i="2"/>
  <c r="K2284" i="2"/>
  <c r="M2284" i="2"/>
  <c r="N2284" i="2" s="1"/>
  <c r="E2283" i="2"/>
  <c r="F2283" i="2"/>
  <c r="H2283" i="2"/>
  <c r="I2283" i="2"/>
  <c r="K2283" i="2"/>
  <c r="M2283" i="2"/>
  <c r="N2283" i="2" s="1"/>
  <c r="E2282" i="2"/>
  <c r="F2282" i="2"/>
  <c r="H2282" i="2"/>
  <c r="I2282" i="2"/>
  <c r="K2282" i="2"/>
  <c r="M2282" i="2"/>
  <c r="N2282" i="2" s="1"/>
  <c r="E2281" i="2"/>
  <c r="F2281" i="2"/>
  <c r="H2281" i="2"/>
  <c r="I2281" i="2"/>
  <c r="K2281" i="2"/>
  <c r="M2281" i="2"/>
  <c r="N2281" i="2" s="1"/>
  <c r="E2280" i="2"/>
  <c r="F2280" i="2"/>
  <c r="H2280" i="2"/>
  <c r="I2280" i="2"/>
  <c r="K2280" i="2"/>
  <c r="M2280" i="2"/>
  <c r="N2280" i="2" s="1"/>
  <c r="E2279" i="2"/>
  <c r="F2279" i="2"/>
  <c r="H2279" i="2"/>
  <c r="I2279" i="2"/>
  <c r="M2279" i="2"/>
  <c r="N2279" i="2" s="1"/>
  <c r="E2278" i="2"/>
  <c r="F2278" i="2"/>
  <c r="H2278" i="2"/>
  <c r="I2278" i="2"/>
  <c r="M2278" i="2"/>
  <c r="N2278" i="2" s="1"/>
  <c r="E2277" i="2"/>
  <c r="F2277" i="2"/>
  <c r="H2277" i="2"/>
  <c r="I2277" i="2"/>
  <c r="M2277" i="2"/>
  <c r="N2277" i="2" s="1"/>
  <c r="E2276" i="2"/>
  <c r="F2276" i="2"/>
  <c r="H2276" i="2"/>
  <c r="I2276" i="2"/>
  <c r="M2276" i="2"/>
  <c r="N2276" i="2" s="1"/>
  <c r="E2275" i="2"/>
  <c r="F2275" i="2"/>
  <c r="H2275" i="2"/>
  <c r="I2275" i="2"/>
  <c r="M2275" i="2"/>
  <c r="N2275" i="2" s="1"/>
  <c r="E2274" i="2"/>
  <c r="F2274" i="2"/>
  <c r="H2274" i="2"/>
  <c r="I2274" i="2"/>
  <c r="M2274" i="2"/>
  <c r="N2274" i="2" s="1"/>
  <c r="E2273" i="2"/>
  <c r="F2273" i="2"/>
  <c r="H2273" i="2"/>
  <c r="I2273" i="2"/>
  <c r="M2273" i="2"/>
  <c r="N2273" i="2" s="1"/>
  <c r="E2272" i="2"/>
  <c r="F2272" i="2"/>
  <c r="H2272" i="2"/>
  <c r="I2272" i="2"/>
  <c r="M2272" i="2"/>
  <c r="N2272" i="2" s="1"/>
  <c r="E2271" i="2"/>
  <c r="F2271" i="2"/>
  <c r="H2271" i="2"/>
  <c r="I2271" i="2"/>
  <c r="K2271" i="2"/>
  <c r="M2271" i="2"/>
  <c r="N2271" i="2" s="1"/>
  <c r="E2270" i="2"/>
  <c r="F2270" i="2"/>
  <c r="H2270" i="2"/>
  <c r="I2270" i="2"/>
  <c r="K2270" i="2"/>
  <c r="M2270" i="2"/>
  <c r="N2270" i="2" s="1"/>
  <c r="E2269" i="2"/>
  <c r="F2269" i="2"/>
  <c r="H2269" i="2"/>
  <c r="I2269" i="2"/>
  <c r="K2269" i="2"/>
  <c r="M2269" i="2"/>
  <c r="N2269" i="2" s="1"/>
  <c r="E2268" i="2"/>
  <c r="F2268" i="2"/>
  <c r="H2268" i="2"/>
  <c r="I2268" i="2"/>
  <c r="K2268" i="2"/>
  <c r="M2268" i="2"/>
  <c r="N2268" i="2" s="1"/>
  <c r="E2267" i="2"/>
  <c r="F2267" i="2"/>
  <c r="H2267" i="2"/>
  <c r="I2267" i="2"/>
  <c r="K2267" i="2"/>
  <c r="M2267" i="2"/>
  <c r="N2267" i="2" s="1"/>
  <c r="E2266" i="2"/>
  <c r="F2266" i="2"/>
  <c r="H2266" i="2"/>
  <c r="I2266" i="2"/>
  <c r="K2266" i="2"/>
  <c r="M2266" i="2"/>
  <c r="N2266" i="2" s="1"/>
  <c r="E2265" i="2"/>
  <c r="F2265" i="2"/>
  <c r="H2265" i="2"/>
  <c r="I2265" i="2"/>
  <c r="K2265" i="2"/>
  <c r="M2265" i="2"/>
  <c r="N2265" i="2" s="1"/>
  <c r="E2264" i="2"/>
  <c r="F2264" i="2"/>
  <c r="H2264" i="2"/>
  <c r="I2264" i="2"/>
  <c r="K2264" i="2"/>
  <c r="M2264" i="2"/>
  <c r="N2264" i="2" s="1"/>
  <c r="E2263" i="2"/>
  <c r="F2263" i="2"/>
  <c r="H2263" i="2"/>
  <c r="I2263" i="2"/>
  <c r="K2263" i="2"/>
  <c r="M2263" i="2"/>
  <c r="N2263" i="2" s="1"/>
  <c r="E2262" i="2"/>
  <c r="F2262" i="2"/>
  <c r="H2262" i="2"/>
  <c r="I2262" i="2"/>
  <c r="K2262" i="2"/>
  <c r="M2262" i="2"/>
  <c r="N2262" i="2" s="1"/>
  <c r="E2261" i="2"/>
  <c r="F2261" i="2"/>
  <c r="H2261" i="2"/>
  <c r="I2261" i="2"/>
  <c r="K2261" i="2"/>
  <c r="M2261" i="2"/>
  <c r="N2261" i="2" s="1"/>
  <c r="E2260" i="2"/>
  <c r="F2260" i="2"/>
  <c r="H2260" i="2"/>
  <c r="I2260" i="2"/>
  <c r="K2260" i="2"/>
  <c r="M2260" i="2"/>
  <c r="N2260" i="2" s="1"/>
  <c r="E2259" i="2"/>
  <c r="F2259" i="2"/>
  <c r="H2259" i="2"/>
  <c r="I2259" i="2"/>
  <c r="K2259" i="2"/>
  <c r="M2259" i="2"/>
  <c r="N2259" i="2" s="1"/>
  <c r="E2258" i="2"/>
  <c r="F2258" i="2"/>
  <c r="H2258" i="2"/>
  <c r="I2258" i="2"/>
  <c r="K2258" i="2"/>
  <c r="M2258" i="2"/>
  <c r="N2258" i="2" s="1"/>
  <c r="E2257" i="2"/>
  <c r="F2257" i="2"/>
  <c r="H2257" i="2"/>
  <c r="I2257" i="2"/>
  <c r="K2257" i="2"/>
  <c r="M2257" i="2"/>
  <c r="N2257" i="2" s="1"/>
  <c r="E2256" i="2"/>
  <c r="F2256" i="2"/>
  <c r="H2256" i="2"/>
  <c r="I2256" i="2"/>
  <c r="K2256" i="2"/>
  <c r="M2256" i="2"/>
  <c r="N2256" i="2" s="1"/>
  <c r="E2255" i="2"/>
  <c r="F2255" i="2"/>
  <c r="H2255" i="2"/>
  <c r="I2255" i="2"/>
  <c r="K2255" i="2"/>
  <c r="M2255" i="2"/>
  <c r="N2255" i="2" s="1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E2254" i="2"/>
  <c r="F2254" i="2"/>
  <c r="H2254" i="2"/>
  <c r="I2254" i="2"/>
  <c r="K2254" i="2"/>
  <c r="M2254" i="2"/>
  <c r="N2254" i="2" s="1"/>
  <c r="E2253" i="2"/>
  <c r="F2253" i="2"/>
  <c r="H2253" i="2"/>
  <c r="I2253" i="2"/>
  <c r="K2253" i="2"/>
  <c r="M2253" i="2"/>
  <c r="N2253" i="2" s="1"/>
  <c r="E2252" i="2"/>
  <c r="F2252" i="2"/>
  <c r="H2252" i="2"/>
  <c r="I2252" i="2"/>
  <c r="K2252" i="2"/>
  <c r="M2252" i="2"/>
  <c r="N2252" i="2" s="1"/>
  <c r="E2251" i="2"/>
  <c r="F2251" i="2"/>
  <c r="H2251" i="2"/>
  <c r="I2251" i="2"/>
  <c r="K2251" i="2"/>
  <c r="M2251" i="2"/>
  <c r="N2251" i="2" s="1"/>
  <c r="E2250" i="2"/>
  <c r="F2250" i="2"/>
  <c r="H2250" i="2"/>
  <c r="I2250" i="2"/>
  <c r="K2250" i="2"/>
  <c r="M2250" i="2"/>
  <c r="N2250" i="2" s="1"/>
  <c r="E2249" i="2"/>
  <c r="F2249" i="2"/>
  <c r="H2249" i="2"/>
  <c r="I2249" i="2"/>
  <c r="K2249" i="2"/>
  <c r="M2249" i="2"/>
  <c r="N2249" i="2" s="1"/>
  <c r="E2248" i="2"/>
  <c r="F2248" i="2"/>
  <c r="H2248" i="2"/>
  <c r="I2248" i="2"/>
  <c r="K2248" i="2"/>
  <c r="M2248" i="2"/>
  <c r="N2248" i="2" s="1"/>
  <c r="E2247" i="2"/>
  <c r="F2247" i="2"/>
  <c r="H2247" i="2"/>
  <c r="I2247" i="2"/>
  <c r="K2247" i="2"/>
  <c r="M2247" i="2"/>
  <c r="N2247" i="2" s="1"/>
  <c r="E2246" i="2"/>
  <c r="F2246" i="2"/>
  <c r="H2246" i="2"/>
  <c r="I2246" i="2"/>
  <c r="K2246" i="2"/>
  <c r="M2246" i="2"/>
  <c r="N2246" i="2" s="1"/>
  <c r="E2245" i="2"/>
  <c r="F2245" i="2"/>
  <c r="H2245" i="2"/>
  <c r="I2245" i="2"/>
  <c r="K2245" i="2"/>
  <c r="M2245" i="2"/>
  <c r="N2245" i="2" s="1"/>
  <c r="E2244" i="2"/>
  <c r="F2244" i="2"/>
  <c r="H2244" i="2"/>
  <c r="I2244" i="2"/>
  <c r="K2244" i="2"/>
  <c r="M2244" i="2"/>
  <c r="N2244" i="2" s="1"/>
  <c r="E2243" i="2"/>
  <c r="F2243" i="2"/>
  <c r="H2243" i="2"/>
  <c r="I2243" i="2"/>
  <c r="K2243" i="2"/>
  <c r="M2243" i="2"/>
  <c r="N2243" i="2" s="1"/>
  <c r="E2242" i="2"/>
  <c r="F2242" i="2"/>
  <c r="H2242" i="2"/>
  <c r="I2242" i="2"/>
  <c r="K2242" i="2"/>
  <c r="M2242" i="2"/>
  <c r="N2242" i="2" s="1"/>
  <c r="E2241" i="2"/>
  <c r="F2241" i="2"/>
  <c r="H2241" i="2"/>
  <c r="I2241" i="2"/>
  <c r="K2241" i="2"/>
  <c r="M2241" i="2"/>
  <c r="N2241" i="2" s="1"/>
  <c r="E2240" i="2"/>
  <c r="F2240" i="2"/>
  <c r="H2240" i="2"/>
  <c r="I2240" i="2"/>
  <c r="K2240" i="2"/>
  <c r="M2240" i="2"/>
  <c r="N2240" i="2" s="1"/>
  <c r="E2239" i="2"/>
  <c r="F2239" i="2"/>
  <c r="H2239" i="2"/>
  <c r="I2239" i="2"/>
  <c r="K2239" i="2"/>
  <c r="M2239" i="2"/>
  <c r="N2239" i="2" s="1"/>
  <c r="E2238" i="2"/>
  <c r="F2238" i="2"/>
  <c r="H2238" i="2"/>
  <c r="I2238" i="2"/>
  <c r="K2238" i="2"/>
  <c r="M2238" i="2"/>
  <c r="N2238" i="2" s="1"/>
  <c r="E2237" i="2"/>
  <c r="F2237" i="2"/>
  <c r="H2237" i="2"/>
  <c r="I2237" i="2"/>
  <c r="K2237" i="2"/>
  <c r="M2237" i="2"/>
  <c r="N2237" i="2" s="1"/>
  <c r="E2236" i="2"/>
  <c r="F2236" i="2"/>
  <c r="H2236" i="2"/>
  <c r="I2236" i="2"/>
  <c r="K2236" i="2"/>
  <c r="M2236" i="2"/>
  <c r="N2236" i="2" s="1"/>
  <c r="E2235" i="2"/>
  <c r="F2235" i="2"/>
  <c r="H2235" i="2"/>
  <c r="I2235" i="2"/>
  <c r="K2235" i="2"/>
  <c r="M2235" i="2"/>
  <c r="N2235" i="2" s="1"/>
  <c r="E2234" i="2"/>
  <c r="F2234" i="2"/>
  <c r="H2234" i="2"/>
  <c r="I2234" i="2"/>
  <c r="K2234" i="2"/>
  <c r="M2234" i="2"/>
  <c r="N2234" i="2" s="1"/>
  <c r="E2233" i="2"/>
  <c r="F2233" i="2"/>
  <c r="H2233" i="2"/>
  <c r="I2233" i="2"/>
  <c r="K2233" i="2"/>
  <c r="M2233" i="2"/>
  <c r="N2233" i="2" s="1"/>
  <c r="E2232" i="2"/>
  <c r="F2232" i="2"/>
  <c r="H2232" i="2"/>
  <c r="I2232" i="2"/>
  <c r="K2232" i="2"/>
  <c r="M2232" i="2"/>
  <c r="N2232" i="2" s="1"/>
  <c r="E2231" i="2"/>
  <c r="F2231" i="2"/>
  <c r="H2231" i="2"/>
  <c r="I2231" i="2"/>
  <c r="M2231" i="2"/>
  <c r="N2231" i="2" s="1"/>
  <c r="E2230" i="2"/>
  <c r="F2230" i="2"/>
  <c r="H2230" i="2"/>
  <c r="I2230" i="2"/>
  <c r="M2230" i="2"/>
  <c r="N2230" i="2" s="1"/>
  <c r="E2229" i="2"/>
  <c r="F2229" i="2"/>
  <c r="H2229" i="2"/>
  <c r="I2229" i="2"/>
  <c r="M2229" i="2"/>
  <c r="N2229" i="2" s="1"/>
  <c r="E2228" i="2"/>
  <c r="F2228" i="2"/>
  <c r="H2228" i="2"/>
  <c r="I2228" i="2"/>
  <c r="M2228" i="2"/>
  <c r="N2228" i="2" s="1"/>
  <c r="E2227" i="2"/>
  <c r="F2227" i="2"/>
  <c r="H2227" i="2"/>
  <c r="I2227" i="2"/>
  <c r="M2227" i="2"/>
  <c r="N2227" i="2" s="1"/>
  <c r="E2226" i="2"/>
  <c r="F2226" i="2"/>
  <c r="H2226" i="2"/>
  <c r="I2226" i="2"/>
  <c r="M2226" i="2"/>
  <c r="N2226" i="2" s="1"/>
  <c r="E2225" i="2"/>
  <c r="F2225" i="2"/>
  <c r="H2225" i="2"/>
  <c r="I2225" i="2"/>
  <c r="M2225" i="2"/>
  <c r="N2225" i="2" s="1"/>
  <c r="E2224" i="2"/>
  <c r="F2224" i="2"/>
  <c r="H2224" i="2"/>
  <c r="I2224" i="2"/>
  <c r="M2224" i="2"/>
  <c r="N2224" i="2" s="1"/>
  <c r="E2223" i="2"/>
  <c r="F2223" i="2"/>
  <c r="H2223" i="2"/>
  <c r="I2223" i="2"/>
  <c r="M2223" i="2"/>
  <c r="N2223" i="2" s="1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E2222" i="2" l="1"/>
  <c r="F2222" i="2"/>
  <c r="H2222" i="2"/>
  <c r="I2222" i="2"/>
  <c r="M2222" i="2"/>
  <c r="N2222" i="2" s="1"/>
  <c r="E2221" i="2"/>
  <c r="F2221" i="2"/>
  <c r="H2221" i="2"/>
  <c r="I2221" i="2"/>
  <c r="M2221" i="2"/>
  <c r="N2221" i="2" s="1"/>
  <c r="E2220" i="2"/>
  <c r="F2220" i="2"/>
  <c r="H2220" i="2"/>
  <c r="I2220" i="2"/>
  <c r="M2220" i="2"/>
  <c r="N2220" i="2" s="1"/>
  <c r="E2219" i="2"/>
  <c r="F2219" i="2"/>
  <c r="H2219" i="2"/>
  <c r="I2219" i="2"/>
  <c r="M2219" i="2"/>
  <c r="N2219" i="2" s="1"/>
  <c r="E2218" i="2"/>
  <c r="F2218" i="2"/>
  <c r="H2218" i="2"/>
  <c r="I2218" i="2"/>
  <c r="M2218" i="2"/>
  <c r="N2218" i="2" s="1"/>
  <c r="E2217" i="2"/>
  <c r="F2217" i="2"/>
  <c r="H2217" i="2"/>
  <c r="I2217" i="2"/>
  <c r="M2217" i="2"/>
  <c r="N2217" i="2" s="1"/>
  <c r="E2216" i="2"/>
  <c r="F2216" i="2"/>
  <c r="H2216" i="2"/>
  <c r="I2216" i="2"/>
  <c r="M2216" i="2"/>
  <c r="N2216" i="2" s="1"/>
  <c r="E2215" i="2"/>
  <c r="F2215" i="2"/>
  <c r="H2215" i="2"/>
  <c r="I2215" i="2"/>
  <c r="M2215" i="2"/>
  <c r="N2215" i="2" s="1"/>
  <c r="E2214" i="2"/>
  <c r="F2214" i="2"/>
  <c r="H2214" i="2"/>
  <c r="I2214" i="2"/>
  <c r="M2214" i="2"/>
  <c r="N2214" i="2" s="1"/>
  <c r="E2213" i="2"/>
  <c r="F2213" i="2"/>
  <c r="H2213" i="2"/>
  <c r="I2213" i="2"/>
  <c r="M2213" i="2"/>
  <c r="N2213" i="2" s="1"/>
  <c r="E2212" i="2"/>
  <c r="F2212" i="2"/>
  <c r="H2212" i="2"/>
  <c r="I2212" i="2"/>
  <c r="M2212" i="2"/>
  <c r="N2212" i="2" s="1"/>
  <c r="E2211" i="2"/>
  <c r="F2211" i="2"/>
  <c r="H2211" i="2"/>
  <c r="I2211" i="2"/>
  <c r="M2211" i="2"/>
  <c r="N2211" i="2" s="1"/>
  <c r="E2210" i="2"/>
  <c r="F2210" i="2"/>
  <c r="H2210" i="2"/>
  <c r="I2210" i="2"/>
  <c r="M2210" i="2"/>
  <c r="N2210" i="2" s="1"/>
  <c r="E2209" i="2"/>
  <c r="F2209" i="2"/>
  <c r="H2209" i="2"/>
  <c r="I2209" i="2"/>
  <c r="M2209" i="2"/>
  <c r="N2209" i="2" s="1"/>
  <c r="E2208" i="2"/>
  <c r="F2208" i="2"/>
  <c r="H2208" i="2"/>
  <c r="I2208" i="2"/>
  <c r="M2208" i="2"/>
  <c r="N2208" i="2" s="1"/>
  <c r="E2207" i="2"/>
  <c r="F2207" i="2"/>
  <c r="H2207" i="2"/>
  <c r="I2207" i="2"/>
  <c r="M2207" i="2"/>
  <c r="N2207" i="2" s="1"/>
  <c r="E2206" i="2"/>
  <c r="F2206" i="2"/>
  <c r="H2206" i="2"/>
  <c r="I2206" i="2"/>
  <c r="K2206" i="2"/>
  <c r="M2206" i="2"/>
  <c r="N2206" i="2" s="1"/>
  <c r="E2205" i="2"/>
  <c r="F2205" i="2"/>
  <c r="H2205" i="2"/>
  <c r="I2205" i="2"/>
  <c r="M2205" i="2"/>
  <c r="N2205" i="2" s="1"/>
  <c r="E2204" i="2"/>
  <c r="F2204" i="2"/>
  <c r="H2204" i="2"/>
  <c r="I2204" i="2"/>
  <c r="M2204" i="2"/>
  <c r="N2204" i="2" s="1"/>
  <c r="E2203" i="2"/>
  <c r="F2203" i="2"/>
  <c r="H2203" i="2"/>
  <c r="I2203" i="2"/>
  <c r="M2203" i="2"/>
  <c r="N2203" i="2" s="1"/>
  <c r="E2202" i="2"/>
  <c r="F2202" i="2"/>
  <c r="H2202" i="2"/>
  <c r="I2202" i="2"/>
  <c r="M2202" i="2"/>
  <c r="N2202" i="2" s="1"/>
  <c r="E2201" i="2"/>
  <c r="F2201" i="2"/>
  <c r="H2201" i="2"/>
  <c r="I2201" i="2"/>
  <c r="M2201" i="2"/>
  <c r="N2201" i="2" s="1"/>
  <c r="E2200" i="2"/>
  <c r="F2200" i="2"/>
  <c r="H2200" i="2"/>
  <c r="I2200" i="2"/>
  <c r="M2200" i="2"/>
  <c r="N2200" i="2" s="1"/>
  <c r="E2199" i="2"/>
  <c r="F2199" i="2"/>
  <c r="H2199" i="2"/>
  <c r="I2199" i="2"/>
  <c r="M2199" i="2"/>
  <c r="N2199" i="2" s="1"/>
  <c r="E2198" i="2"/>
  <c r="F2198" i="2"/>
  <c r="H2198" i="2"/>
  <c r="I2198" i="2"/>
  <c r="M2198" i="2"/>
  <c r="N2198" i="2" s="1"/>
  <c r="E2197" i="2"/>
  <c r="F2197" i="2"/>
  <c r="H2197" i="2"/>
  <c r="I2197" i="2"/>
  <c r="M2197" i="2"/>
  <c r="N2197" i="2" s="1"/>
  <c r="E2196" i="2"/>
  <c r="F2196" i="2"/>
  <c r="H2196" i="2"/>
  <c r="I2196" i="2"/>
  <c r="M2196" i="2"/>
  <c r="N2196" i="2" s="1"/>
  <c r="E2195" i="2"/>
  <c r="F2195" i="2"/>
  <c r="H2195" i="2"/>
  <c r="I2195" i="2"/>
  <c r="M2195" i="2"/>
  <c r="N2195" i="2" s="1"/>
  <c r="E2194" i="2"/>
  <c r="F2194" i="2"/>
  <c r="H2194" i="2"/>
  <c r="I2194" i="2"/>
  <c r="M2194" i="2"/>
  <c r="N2194" i="2" s="1"/>
  <c r="E2193" i="2"/>
  <c r="F2193" i="2"/>
  <c r="H2193" i="2"/>
  <c r="I2193" i="2"/>
  <c r="M2193" i="2"/>
  <c r="N2193" i="2" s="1"/>
  <c r="E2192" i="2"/>
  <c r="F2192" i="2"/>
  <c r="H2192" i="2"/>
  <c r="I2192" i="2"/>
  <c r="M2192" i="2"/>
  <c r="N2192" i="2" s="1"/>
  <c r="E2191" i="2"/>
  <c r="F2191" i="2"/>
  <c r="H2191" i="2"/>
  <c r="I2191" i="2"/>
  <c r="M2191" i="2"/>
  <c r="N2191" i="2" s="1"/>
  <c r="E2190" i="2"/>
  <c r="F2190" i="2"/>
  <c r="H2190" i="2"/>
  <c r="I2190" i="2"/>
  <c r="M2190" i="2"/>
  <c r="N2190" i="2" s="1"/>
  <c r="E2189" i="2"/>
  <c r="F2189" i="2"/>
  <c r="H2189" i="2"/>
  <c r="I2189" i="2"/>
  <c r="M2189" i="2"/>
  <c r="N2189" i="2" s="1"/>
  <c r="E2188" i="2"/>
  <c r="F2188" i="2"/>
  <c r="H2188" i="2"/>
  <c r="I2188" i="2"/>
  <c r="M2188" i="2"/>
  <c r="N2188" i="2" s="1"/>
  <c r="E2187" i="2"/>
  <c r="F2187" i="2"/>
  <c r="H2187" i="2"/>
  <c r="I2187" i="2"/>
  <c r="M2187" i="2"/>
  <c r="N2187" i="2" s="1"/>
  <c r="E2186" i="2"/>
  <c r="F2186" i="2"/>
  <c r="H2186" i="2"/>
  <c r="I2186" i="2"/>
  <c r="M2186" i="2"/>
  <c r="N2186" i="2" s="1"/>
  <c r="E2185" i="2"/>
  <c r="F2185" i="2"/>
  <c r="H2185" i="2"/>
  <c r="I2185" i="2"/>
  <c r="M2185" i="2"/>
  <c r="N2185" i="2" s="1"/>
  <c r="E2184" i="2"/>
  <c r="F2184" i="2"/>
  <c r="H2184" i="2"/>
  <c r="I2184" i="2"/>
  <c r="M2184" i="2"/>
  <c r="N2184" i="2" s="1"/>
  <c r="E2183" i="2"/>
  <c r="F2183" i="2"/>
  <c r="H2183" i="2"/>
  <c r="I2183" i="2"/>
  <c r="M2183" i="2"/>
  <c r="N2183" i="2" s="1"/>
  <c r="E2182" i="2"/>
  <c r="F2182" i="2"/>
  <c r="H2182" i="2"/>
  <c r="I2182" i="2"/>
  <c r="M2182" i="2"/>
  <c r="N2182" i="2" s="1"/>
  <c r="E2181" i="2"/>
  <c r="F2181" i="2"/>
  <c r="H2181" i="2"/>
  <c r="I2181" i="2"/>
  <c r="M2181" i="2"/>
  <c r="N2181" i="2" s="1"/>
  <c r="E2180" i="2"/>
  <c r="F2180" i="2"/>
  <c r="H2180" i="2"/>
  <c r="I2180" i="2"/>
  <c r="K2180" i="2"/>
  <c r="M2180" i="2"/>
  <c r="N2180" i="2" s="1"/>
  <c r="E2179" i="2"/>
  <c r="F2179" i="2"/>
  <c r="H2179" i="2"/>
  <c r="I2179" i="2"/>
  <c r="M2179" i="2"/>
  <c r="N2179" i="2" s="1"/>
  <c r="E2178" i="2"/>
  <c r="F2178" i="2"/>
  <c r="H2178" i="2"/>
  <c r="I2178" i="2"/>
  <c r="M2178" i="2"/>
  <c r="N2178" i="2" s="1"/>
  <c r="E2177" i="2"/>
  <c r="F2177" i="2"/>
  <c r="H2177" i="2"/>
  <c r="I2177" i="2"/>
  <c r="M2177" i="2"/>
  <c r="N2177" i="2" s="1"/>
  <c r="E2176" i="2"/>
  <c r="F2176" i="2"/>
  <c r="H2176" i="2"/>
  <c r="I2176" i="2"/>
  <c r="M2176" i="2"/>
  <c r="N2176" i="2" s="1"/>
  <c r="E2175" i="2"/>
  <c r="F2175" i="2"/>
  <c r="H2175" i="2"/>
  <c r="I2175" i="2"/>
  <c r="M2175" i="2"/>
  <c r="N2175" i="2" s="1"/>
  <c r="E2174" i="2"/>
  <c r="F2174" i="2"/>
  <c r="H2174" i="2"/>
  <c r="I2174" i="2"/>
  <c r="M2174" i="2"/>
  <c r="N2174" i="2" s="1"/>
  <c r="E2173" i="2"/>
  <c r="F2173" i="2"/>
  <c r="H2173" i="2"/>
  <c r="I2173" i="2"/>
  <c r="M2173" i="2"/>
  <c r="N2173" i="2" s="1"/>
  <c r="E2172" i="2"/>
  <c r="F2172" i="2"/>
  <c r="H2172" i="2"/>
  <c r="I2172" i="2"/>
  <c r="M2172" i="2"/>
  <c r="N2172" i="2" s="1"/>
  <c r="E2171" i="2"/>
  <c r="F2171" i="2"/>
  <c r="H2171" i="2"/>
  <c r="I2171" i="2"/>
  <c r="M2171" i="2"/>
  <c r="N2171" i="2" s="1"/>
  <c r="E2170" i="2"/>
  <c r="F2170" i="2"/>
  <c r="H2170" i="2"/>
  <c r="I2170" i="2"/>
  <c r="M2170" i="2"/>
  <c r="N2170" i="2" s="1"/>
  <c r="E2169" i="2"/>
  <c r="F2169" i="2"/>
  <c r="H2169" i="2"/>
  <c r="I2169" i="2"/>
  <c r="M2169" i="2"/>
  <c r="N2169" i="2" s="1"/>
  <c r="E2168" i="2"/>
  <c r="F2168" i="2"/>
  <c r="H2168" i="2"/>
  <c r="I2168" i="2"/>
  <c r="M2168" i="2"/>
  <c r="N2168" i="2" s="1"/>
  <c r="E2167" i="2"/>
  <c r="F2167" i="2"/>
  <c r="H2167" i="2"/>
  <c r="I2167" i="2"/>
  <c r="M2167" i="2"/>
  <c r="N2167" i="2" s="1"/>
  <c r="E2166" i="2"/>
  <c r="F2166" i="2"/>
  <c r="H2166" i="2"/>
  <c r="I2166" i="2"/>
  <c r="M2166" i="2"/>
  <c r="N2166" i="2" s="1"/>
  <c r="E2165" i="2"/>
  <c r="F2165" i="2"/>
  <c r="H2165" i="2"/>
  <c r="I2165" i="2"/>
  <c r="M2165" i="2"/>
  <c r="N2165" i="2" s="1"/>
  <c r="E2164" i="2"/>
  <c r="F2164" i="2"/>
  <c r="H2164" i="2"/>
  <c r="I2164" i="2"/>
  <c r="M2164" i="2"/>
  <c r="N2164" i="2" s="1"/>
  <c r="E2163" i="2"/>
  <c r="F2163" i="2"/>
  <c r="H2163" i="2"/>
  <c r="I2163" i="2"/>
  <c r="M2163" i="2"/>
  <c r="N2163" i="2" s="1"/>
  <c r="E2162" i="2"/>
  <c r="F2162" i="2"/>
  <c r="H2162" i="2"/>
  <c r="I2162" i="2"/>
  <c r="M2162" i="2"/>
  <c r="N2162" i="2" s="1"/>
  <c r="E2161" i="2"/>
  <c r="F2161" i="2"/>
  <c r="H2161" i="2"/>
  <c r="I2161" i="2"/>
  <c r="M2161" i="2"/>
  <c r="N2161" i="2" s="1"/>
  <c r="E2160" i="2"/>
  <c r="F2160" i="2"/>
  <c r="H2160" i="2"/>
  <c r="I2160" i="2"/>
  <c r="M2160" i="2"/>
  <c r="N2160" i="2" s="1"/>
  <c r="E2159" i="2"/>
  <c r="F2159" i="2"/>
  <c r="H2159" i="2"/>
  <c r="I2159" i="2"/>
  <c r="M2159" i="2"/>
  <c r="N2159" i="2" s="1"/>
  <c r="E2158" i="2"/>
  <c r="F2158" i="2"/>
  <c r="H2158" i="2"/>
  <c r="I2158" i="2"/>
  <c r="M2158" i="2"/>
  <c r="N2158" i="2" s="1"/>
  <c r="E2157" i="2"/>
  <c r="F2157" i="2"/>
  <c r="H2157" i="2"/>
  <c r="I2157" i="2"/>
  <c r="M2157" i="2"/>
  <c r="N2157" i="2" s="1"/>
  <c r="E2156" i="2"/>
  <c r="F2156" i="2"/>
  <c r="H2156" i="2"/>
  <c r="I2156" i="2"/>
  <c r="M2156" i="2"/>
  <c r="N2156" i="2" s="1"/>
  <c r="E2155" i="2"/>
  <c r="F2155" i="2"/>
  <c r="H2155" i="2"/>
  <c r="I2155" i="2"/>
  <c r="M2155" i="2"/>
  <c r="N2155" i="2" s="1"/>
  <c r="E2154" i="2"/>
  <c r="F2154" i="2"/>
  <c r="H2154" i="2"/>
  <c r="I2154" i="2"/>
  <c r="K2154" i="2"/>
  <c r="M2154" i="2"/>
  <c r="N2154" i="2" s="1"/>
  <c r="E2150" i="2"/>
  <c r="E2151" i="2"/>
  <c r="E2152" i="2"/>
  <c r="E2153" i="2"/>
  <c r="F2150" i="2"/>
  <c r="F2151" i="2"/>
  <c r="F2152" i="2"/>
  <c r="F2153" i="2"/>
  <c r="H2150" i="2"/>
  <c r="H2151" i="2"/>
  <c r="H2152" i="2"/>
  <c r="H2153" i="2"/>
  <c r="I2150" i="2"/>
  <c r="I2151" i="2"/>
  <c r="I2152" i="2"/>
  <c r="I2153" i="2"/>
  <c r="K2150" i="2"/>
  <c r="K2151" i="2"/>
  <c r="K2152" i="2"/>
  <c r="K2153" i="2"/>
  <c r="M2150" i="2"/>
  <c r="N2150" i="2" s="1"/>
  <c r="M2151" i="2"/>
  <c r="N2151" i="2" s="1"/>
  <c r="M2152" i="2"/>
  <c r="N2152" i="2" s="1"/>
  <c r="M2153" i="2"/>
  <c r="N2153" i="2" s="1"/>
  <c r="E2074" i="2" l="1"/>
  <c r="F2074" i="2"/>
  <c r="H2074" i="2"/>
  <c r="I2074" i="2"/>
  <c r="K2074" i="2"/>
  <c r="M2074" i="2"/>
  <c r="N2074" i="2" s="1"/>
  <c r="E2149" i="2"/>
  <c r="F2149" i="2"/>
  <c r="H2149" i="2"/>
  <c r="I2149" i="2"/>
  <c r="K2149" i="2"/>
  <c r="M2149" i="2"/>
  <c r="N2149" i="2" s="1"/>
  <c r="E2148" i="2"/>
  <c r="F2148" i="2"/>
  <c r="H2148" i="2"/>
  <c r="I2148" i="2"/>
  <c r="K2148" i="2"/>
  <c r="M2148" i="2"/>
  <c r="N2148" i="2" s="1"/>
  <c r="E2147" i="2"/>
  <c r="F2147" i="2"/>
  <c r="H2147" i="2"/>
  <c r="I2147" i="2"/>
  <c r="K2147" i="2"/>
  <c r="M2147" i="2"/>
  <c r="N2147" i="2" s="1"/>
  <c r="E2146" i="2"/>
  <c r="F2146" i="2"/>
  <c r="H2146" i="2"/>
  <c r="I2146" i="2"/>
  <c r="K2146" i="2"/>
  <c r="M2146" i="2"/>
  <c r="N2146" i="2" s="1"/>
  <c r="E2145" i="2"/>
  <c r="F2145" i="2"/>
  <c r="H2145" i="2"/>
  <c r="I2145" i="2"/>
  <c r="K2145" i="2"/>
  <c r="M2145" i="2"/>
  <c r="N2145" i="2" s="1"/>
  <c r="E2144" i="2"/>
  <c r="F2144" i="2"/>
  <c r="H2144" i="2"/>
  <c r="I2144" i="2"/>
  <c r="K2144" i="2"/>
  <c r="M2144" i="2"/>
  <c r="N2144" i="2" s="1"/>
  <c r="E2143" i="2"/>
  <c r="F2143" i="2"/>
  <c r="H2143" i="2"/>
  <c r="I2143" i="2"/>
  <c r="K2143" i="2"/>
  <c r="M2143" i="2"/>
  <c r="N2143" i="2" s="1"/>
  <c r="E2142" i="2"/>
  <c r="F2142" i="2"/>
  <c r="H2142" i="2"/>
  <c r="I2142" i="2"/>
  <c r="K2142" i="2"/>
  <c r="M2142" i="2"/>
  <c r="N2142" i="2" s="1"/>
  <c r="E2141" i="2"/>
  <c r="F2141" i="2"/>
  <c r="H2141" i="2"/>
  <c r="I2141" i="2"/>
  <c r="K2141" i="2"/>
  <c r="M2141" i="2"/>
  <c r="N2141" i="2" s="1"/>
  <c r="E2140" i="2"/>
  <c r="F2140" i="2"/>
  <c r="H2140" i="2"/>
  <c r="I2140" i="2"/>
  <c r="K2140" i="2"/>
  <c r="M2140" i="2"/>
  <c r="N2140" i="2" s="1"/>
  <c r="E2139" i="2"/>
  <c r="F2139" i="2"/>
  <c r="H2139" i="2"/>
  <c r="I2139" i="2"/>
  <c r="K2139" i="2"/>
  <c r="M2139" i="2"/>
  <c r="N2139" i="2" s="1"/>
  <c r="E2138" i="2"/>
  <c r="F2138" i="2"/>
  <c r="H2138" i="2"/>
  <c r="I2138" i="2"/>
  <c r="K2138" i="2"/>
  <c r="M2138" i="2"/>
  <c r="N2138" i="2" s="1"/>
  <c r="E2137" i="2"/>
  <c r="F2137" i="2"/>
  <c r="H2137" i="2"/>
  <c r="I2137" i="2"/>
  <c r="K2137" i="2"/>
  <c r="M2137" i="2"/>
  <c r="N2137" i="2" s="1"/>
  <c r="E2136" i="2"/>
  <c r="F2136" i="2"/>
  <c r="H2136" i="2"/>
  <c r="I2136" i="2"/>
  <c r="K2136" i="2"/>
  <c r="M2136" i="2"/>
  <c r="N2136" i="2" s="1"/>
  <c r="E2135" i="2"/>
  <c r="F2135" i="2"/>
  <c r="H2135" i="2"/>
  <c r="I2135" i="2"/>
  <c r="K2135" i="2"/>
  <c r="M2135" i="2"/>
  <c r="N2135" i="2" s="1"/>
  <c r="E2134" i="2"/>
  <c r="F2134" i="2"/>
  <c r="H2134" i="2"/>
  <c r="I2134" i="2"/>
  <c r="K2134" i="2"/>
  <c r="M2134" i="2"/>
  <c r="N2134" i="2" s="1"/>
  <c r="E2133" i="2"/>
  <c r="F2133" i="2"/>
  <c r="H2133" i="2"/>
  <c r="I2133" i="2"/>
  <c r="K2133" i="2"/>
  <c r="M2133" i="2"/>
  <c r="N2133" i="2" s="1"/>
  <c r="E2132" i="2"/>
  <c r="F2132" i="2"/>
  <c r="H2132" i="2"/>
  <c r="I2132" i="2"/>
  <c r="K2132" i="2"/>
  <c r="M2132" i="2"/>
  <c r="N2132" i="2" s="1"/>
  <c r="E2131" i="2"/>
  <c r="F2131" i="2"/>
  <c r="H2131" i="2"/>
  <c r="I2131" i="2"/>
  <c r="K2131" i="2"/>
  <c r="M2131" i="2"/>
  <c r="N2131" i="2" s="1"/>
  <c r="E2130" i="2"/>
  <c r="F2130" i="2"/>
  <c r="H2130" i="2"/>
  <c r="I2130" i="2"/>
  <c r="K2130" i="2"/>
  <c r="M2130" i="2"/>
  <c r="N2130" i="2" s="1"/>
  <c r="E2129" i="2"/>
  <c r="F2129" i="2"/>
  <c r="H2129" i="2"/>
  <c r="I2129" i="2"/>
  <c r="K2129" i="2"/>
  <c r="M2129" i="2"/>
  <c r="N2129" i="2" s="1"/>
  <c r="E2128" i="2"/>
  <c r="F2128" i="2"/>
  <c r="H2128" i="2"/>
  <c r="I2128" i="2"/>
  <c r="K2128" i="2"/>
  <c r="M2128" i="2"/>
  <c r="N2128" i="2" s="1"/>
  <c r="E2127" i="2"/>
  <c r="F2127" i="2"/>
  <c r="H2127" i="2"/>
  <c r="I2127" i="2"/>
  <c r="K2127" i="2"/>
  <c r="M2127" i="2"/>
  <c r="N2127" i="2" s="1"/>
  <c r="E2126" i="2"/>
  <c r="F2126" i="2"/>
  <c r="H2126" i="2"/>
  <c r="I2126" i="2"/>
  <c r="K2126" i="2"/>
  <c r="M2126" i="2"/>
  <c r="N2126" i="2" s="1"/>
  <c r="E2125" i="2"/>
  <c r="F2125" i="2"/>
  <c r="H2125" i="2"/>
  <c r="I2125" i="2"/>
  <c r="K2125" i="2"/>
  <c r="M2125" i="2"/>
  <c r="N2125" i="2" s="1"/>
  <c r="E2124" i="2"/>
  <c r="F2124" i="2"/>
  <c r="H2124" i="2"/>
  <c r="I2124" i="2"/>
  <c r="K2124" i="2"/>
  <c r="M2124" i="2"/>
  <c r="N2124" i="2" s="1"/>
  <c r="E2123" i="2"/>
  <c r="F2123" i="2"/>
  <c r="H2123" i="2"/>
  <c r="I2123" i="2"/>
  <c r="K2123" i="2"/>
  <c r="M2123" i="2"/>
  <c r="N2123" i="2" s="1"/>
  <c r="E2122" i="2"/>
  <c r="F2122" i="2"/>
  <c r="H2122" i="2"/>
  <c r="I2122" i="2"/>
  <c r="K2122" i="2"/>
  <c r="M2122" i="2"/>
  <c r="N2122" i="2" s="1"/>
  <c r="E2121" i="2"/>
  <c r="F2121" i="2"/>
  <c r="H2121" i="2"/>
  <c r="I2121" i="2"/>
  <c r="K2121" i="2"/>
  <c r="M2121" i="2"/>
  <c r="N2121" i="2" s="1"/>
  <c r="E2120" i="2"/>
  <c r="F2120" i="2"/>
  <c r="H2120" i="2"/>
  <c r="I2120" i="2"/>
  <c r="K2120" i="2"/>
  <c r="M2120" i="2"/>
  <c r="N2120" i="2" s="1"/>
  <c r="E2119" i="2"/>
  <c r="F2119" i="2"/>
  <c r="H2119" i="2"/>
  <c r="I2119" i="2"/>
  <c r="K2119" i="2"/>
  <c r="M2119" i="2"/>
  <c r="N2119" i="2" s="1"/>
  <c r="E2118" i="2"/>
  <c r="F2118" i="2"/>
  <c r="H2118" i="2"/>
  <c r="I2118" i="2"/>
  <c r="K2118" i="2"/>
  <c r="M2118" i="2"/>
  <c r="N2118" i="2" s="1"/>
  <c r="E2117" i="2"/>
  <c r="F2117" i="2"/>
  <c r="H2117" i="2"/>
  <c r="I2117" i="2"/>
  <c r="K2117" i="2"/>
  <c r="M2117" i="2"/>
  <c r="N2117" i="2" s="1"/>
  <c r="E2116" i="2"/>
  <c r="F2116" i="2"/>
  <c r="H2116" i="2"/>
  <c r="I2116" i="2"/>
  <c r="K2116" i="2"/>
  <c r="M2116" i="2"/>
  <c r="N2116" i="2" s="1"/>
  <c r="E2115" i="2"/>
  <c r="F2115" i="2"/>
  <c r="H2115" i="2"/>
  <c r="I2115" i="2"/>
  <c r="K2115" i="2"/>
  <c r="M2115" i="2"/>
  <c r="N2115" i="2" s="1"/>
  <c r="E2114" i="2"/>
  <c r="F2114" i="2"/>
  <c r="H2114" i="2"/>
  <c r="I2114" i="2"/>
  <c r="K2114" i="2"/>
  <c r="M2114" i="2"/>
  <c r="N2114" i="2" s="1"/>
  <c r="E2113" i="2"/>
  <c r="F2113" i="2"/>
  <c r="H2113" i="2"/>
  <c r="I2113" i="2"/>
  <c r="K2113" i="2"/>
  <c r="M2113" i="2"/>
  <c r="N2113" i="2" s="1"/>
  <c r="E2112" i="2"/>
  <c r="F2112" i="2"/>
  <c r="H2112" i="2"/>
  <c r="I2112" i="2"/>
  <c r="K2112" i="2"/>
  <c r="M2112" i="2"/>
  <c r="N2112" i="2" s="1"/>
  <c r="E2111" i="2"/>
  <c r="F2111" i="2"/>
  <c r="H2111" i="2"/>
  <c r="I2111" i="2"/>
  <c r="K2111" i="2"/>
  <c r="M2111" i="2"/>
  <c r="N2111" i="2" s="1"/>
  <c r="E2110" i="2"/>
  <c r="F2110" i="2"/>
  <c r="H2110" i="2"/>
  <c r="I2110" i="2"/>
  <c r="K2110" i="2"/>
  <c r="M2110" i="2"/>
  <c r="N2110" i="2" s="1"/>
  <c r="E2109" i="2"/>
  <c r="F2109" i="2"/>
  <c r="H2109" i="2"/>
  <c r="I2109" i="2"/>
  <c r="K2109" i="2"/>
  <c r="M2109" i="2"/>
  <c r="N2109" i="2" s="1"/>
  <c r="E2108" i="2"/>
  <c r="F2108" i="2"/>
  <c r="H2108" i="2"/>
  <c r="I2108" i="2"/>
  <c r="K2108" i="2"/>
  <c r="M2108" i="2"/>
  <c r="N2108" i="2" s="1"/>
  <c r="E2107" i="2"/>
  <c r="F2107" i="2"/>
  <c r="H2107" i="2"/>
  <c r="I2107" i="2"/>
  <c r="K2107" i="2"/>
  <c r="M2107" i="2"/>
  <c r="N2107" i="2" s="1"/>
  <c r="E2106" i="2"/>
  <c r="F2106" i="2"/>
  <c r="H2106" i="2"/>
  <c r="I2106" i="2"/>
  <c r="K2106" i="2"/>
  <c r="M2106" i="2"/>
  <c r="N2106" i="2" s="1"/>
  <c r="E2105" i="2"/>
  <c r="F2105" i="2"/>
  <c r="H2105" i="2"/>
  <c r="I2105" i="2"/>
  <c r="K2105" i="2"/>
  <c r="M2105" i="2"/>
  <c r="N2105" i="2" s="1"/>
  <c r="E2104" i="2"/>
  <c r="F2104" i="2"/>
  <c r="H2104" i="2"/>
  <c r="I2104" i="2"/>
  <c r="K2104" i="2"/>
  <c r="M2104" i="2"/>
  <c r="N2104" i="2" s="1"/>
  <c r="E2103" i="2"/>
  <c r="F2103" i="2"/>
  <c r="H2103" i="2"/>
  <c r="I2103" i="2"/>
  <c r="K2103" i="2"/>
  <c r="M2103" i="2"/>
  <c r="N2103" i="2" s="1"/>
  <c r="E2102" i="2"/>
  <c r="F2102" i="2"/>
  <c r="H2102" i="2"/>
  <c r="I2102" i="2"/>
  <c r="K2102" i="2"/>
  <c r="M2102" i="2"/>
  <c r="N2102" i="2" s="1"/>
  <c r="E2101" i="2"/>
  <c r="F2101" i="2"/>
  <c r="H2101" i="2"/>
  <c r="I2101" i="2"/>
  <c r="K2101" i="2"/>
  <c r="M2101" i="2"/>
  <c r="N2101" i="2" s="1"/>
  <c r="E2100" i="2"/>
  <c r="F2100" i="2"/>
  <c r="H2100" i="2"/>
  <c r="I2100" i="2"/>
  <c r="K2100" i="2"/>
  <c r="M2100" i="2"/>
  <c r="N2100" i="2" s="1"/>
  <c r="E2099" i="2"/>
  <c r="F2099" i="2"/>
  <c r="H2099" i="2"/>
  <c r="I2099" i="2"/>
  <c r="K2099" i="2"/>
  <c r="M2099" i="2"/>
  <c r="N2099" i="2" s="1"/>
  <c r="E2098" i="2"/>
  <c r="F2098" i="2"/>
  <c r="H2098" i="2"/>
  <c r="I2098" i="2"/>
  <c r="K2098" i="2"/>
  <c r="M2098" i="2"/>
  <c r="N2098" i="2" s="1"/>
  <c r="E2097" i="2"/>
  <c r="F2097" i="2"/>
  <c r="H2097" i="2"/>
  <c r="I2097" i="2"/>
  <c r="K2097" i="2"/>
  <c r="M2097" i="2"/>
  <c r="N2097" i="2" s="1"/>
  <c r="E2096" i="2"/>
  <c r="F2096" i="2"/>
  <c r="H2096" i="2"/>
  <c r="I2096" i="2"/>
  <c r="K2096" i="2"/>
  <c r="M2096" i="2"/>
  <c r="N2096" i="2" s="1"/>
  <c r="E2095" i="2"/>
  <c r="F2095" i="2"/>
  <c r="H2095" i="2"/>
  <c r="I2095" i="2"/>
  <c r="K2095" i="2"/>
  <c r="M2095" i="2"/>
  <c r="N2095" i="2" s="1"/>
  <c r="E2094" i="2"/>
  <c r="F2094" i="2"/>
  <c r="H2094" i="2"/>
  <c r="I2094" i="2"/>
  <c r="K2094" i="2"/>
  <c r="M2094" i="2"/>
  <c r="N2094" i="2" s="1"/>
  <c r="E2093" i="2"/>
  <c r="F2093" i="2"/>
  <c r="H2093" i="2"/>
  <c r="I2093" i="2"/>
  <c r="K2093" i="2"/>
  <c r="M2093" i="2"/>
  <c r="N2093" i="2" s="1"/>
  <c r="E2092" i="2"/>
  <c r="F2092" i="2"/>
  <c r="H2092" i="2"/>
  <c r="I2092" i="2"/>
  <c r="K2092" i="2"/>
  <c r="M2092" i="2"/>
  <c r="N2092" i="2" s="1"/>
  <c r="E2091" i="2"/>
  <c r="F2091" i="2"/>
  <c r="H2091" i="2"/>
  <c r="I2091" i="2"/>
  <c r="K2091" i="2"/>
  <c r="M2091" i="2"/>
  <c r="N2091" i="2" s="1"/>
  <c r="E2090" i="2"/>
  <c r="F2090" i="2"/>
  <c r="H2090" i="2"/>
  <c r="I2090" i="2"/>
  <c r="K2090" i="2"/>
  <c r="M2090" i="2"/>
  <c r="N2090" i="2" s="1"/>
  <c r="E2089" i="2"/>
  <c r="F2089" i="2"/>
  <c r="H2089" i="2"/>
  <c r="I2089" i="2"/>
  <c r="K2089" i="2"/>
  <c r="M2089" i="2"/>
  <c r="N2089" i="2" s="1"/>
  <c r="E2088" i="2"/>
  <c r="F2088" i="2"/>
  <c r="H2088" i="2"/>
  <c r="I2088" i="2"/>
  <c r="K2088" i="2"/>
  <c r="M2088" i="2"/>
  <c r="N2088" i="2" s="1"/>
  <c r="E2087" i="2"/>
  <c r="F2087" i="2"/>
  <c r="H2087" i="2"/>
  <c r="I2087" i="2"/>
  <c r="K2087" i="2"/>
  <c r="M2087" i="2"/>
  <c r="N2087" i="2" s="1"/>
  <c r="E2086" i="2"/>
  <c r="F2086" i="2"/>
  <c r="H2086" i="2"/>
  <c r="I2086" i="2"/>
  <c r="K2086" i="2"/>
  <c r="M2086" i="2"/>
  <c r="N2086" i="2" s="1"/>
  <c r="E2085" i="2"/>
  <c r="F2085" i="2"/>
  <c r="H2085" i="2"/>
  <c r="I2085" i="2"/>
  <c r="K2085" i="2"/>
  <c r="M2085" i="2"/>
  <c r="N2085" i="2" s="1"/>
  <c r="E2084" i="2"/>
  <c r="F2084" i="2"/>
  <c r="H2084" i="2"/>
  <c r="I2084" i="2"/>
  <c r="K2084" i="2"/>
  <c r="M2084" i="2"/>
  <c r="N2084" i="2" s="1"/>
  <c r="E2083" i="2"/>
  <c r="F2083" i="2"/>
  <c r="H2083" i="2"/>
  <c r="I2083" i="2"/>
  <c r="K2083" i="2"/>
  <c r="M2083" i="2"/>
  <c r="N2083" i="2" s="1"/>
  <c r="E2082" i="2"/>
  <c r="F2082" i="2"/>
  <c r="H2082" i="2"/>
  <c r="I2082" i="2"/>
  <c r="K2082" i="2"/>
  <c r="M2082" i="2"/>
  <c r="N2082" i="2" s="1"/>
  <c r="E2081" i="2"/>
  <c r="F2081" i="2"/>
  <c r="H2081" i="2"/>
  <c r="I2081" i="2"/>
  <c r="K2081" i="2"/>
  <c r="M2081" i="2"/>
  <c r="N2081" i="2" s="1"/>
  <c r="E2080" i="2"/>
  <c r="F2080" i="2"/>
  <c r="H2080" i="2"/>
  <c r="I2080" i="2"/>
  <c r="K2080" i="2"/>
  <c r="M2080" i="2"/>
  <c r="N2080" i="2" s="1"/>
  <c r="E2079" i="2"/>
  <c r="F2079" i="2"/>
  <c r="H2079" i="2"/>
  <c r="I2079" i="2"/>
  <c r="K2079" i="2"/>
  <c r="M2079" i="2"/>
  <c r="N2079" i="2" s="1"/>
  <c r="E2078" i="2"/>
  <c r="F2078" i="2"/>
  <c r="H2078" i="2"/>
  <c r="I2078" i="2"/>
  <c r="K2078" i="2"/>
  <c r="M2078" i="2"/>
  <c r="N2078" i="2" s="1"/>
  <c r="E2077" i="2"/>
  <c r="F2077" i="2"/>
  <c r="H2077" i="2"/>
  <c r="I2077" i="2"/>
  <c r="K2077" i="2"/>
  <c r="M2077" i="2"/>
  <c r="N2077" i="2" s="1"/>
  <c r="E2076" i="2"/>
  <c r="F2076" i="2"/>
  <c r="H2076" i="2"/>
  <c r="I2076" i="2"/>
  <c r="K2076" i="2"/>
  <c r="M2076" i="2"/>
  <c r="N2076" i="2" s="1"/>
  <c r="E2075" i="2"/>
  <c r="F2075" i="2"/>
  <c r="H2075" i="2"/>
  <c r="I2075" i="2"/>
  <c r="K2075" i="2"/>
  <c r="M2075" i="2"/>
  <c r="N2075" i="2" s="1"/>
  <c r="E2073" i="2"/>
  <c r="F2073" i="2"/>
  <c r="H2073" i="2"/>
  <c r="I2073" i="2"/>
  <c r="K2073" i="2"/>
  <c r="M2073" i="2"/>
  <c r="N2073" i="2" s="1"/>
  <c r="E2072" i="2"/>
  <c r="F2072" i="2"/>
  <c r="H2072" i="2"/>
  <c r="I2072" i="2"/>
  <c r="K2072" i="2"/>
  <c r="M2072" i="2"/>
  <c r="N2072" i="2" s="1"/>
  <c r="E2071" i="2"/>
  <c r="F2071" i="2"/>
  <c r="H2071" i="2"/>
  <c r="I2071" i="2"/>
  <c r="K2071" i="2"/>
  <c r="M2071" i="2"/>
  <c r="N2071" i="2" s="1"/>
  <c r="E2070" i="2"/>
  <c r="F2070" i="2"/>
  <c r="H2070" i="2"/>
  <c r="I2070" i="2"/>
  <c r="K2070" i="2"/>
  <c r="M2070" i="2"/>
  <c r="N2070" i="2" s="1"/>
  <c r="E2069" i="2"/>
  <c r="F2069" i="2"/>
  <c r="H2069" i="2"/>
  <c r="I2069" i="2"/>
  <c r="K2069" i="2"/>
  <c r="M2069" i="2"/>
  <c r="N2069" i="2" s="1"/>
  <c r="E2068" i="2"/>
  <c r="F2068" i="2"/>
  <c r="H2068" i="2"/>
  <c r="I2068" i="2"/>
  <c r="K2068" i="2"/>
  <c r="M2068" i="2"/>
  <c r="N2068" i="2" s="1"/>
  <c r="E2067" i="2"/>
  <c r="F2067" i="2"/>
  <c r="H2067" i="2"/>
  <c r="I2067" i="2"/>
  <c r="K2067" i="2"/>
  <c r="M2067" i="2"/>
  <c r="N2067" i="2" s="1"/>
  <c r="E2066" i="2"/>
  <c r="F2066" i="2"/>
  <c r="H2066" i="2"/>
  <c r="I2066" i="2"/>
  <c r="K2066" i="2"/>
  <c r="M2066" i="2"/>
  <c r="N2066" i="2" s="1"/>
  <c r="E2065" i="2"/>
  <c r="F2065" i="2"/>
  <c r="H2065" i="2"/>
  <c r="I2065" i="2"/>
  <c r="K2065" i="2"/>
  <c r="M2065" i="2"/>
  <c r="N2065" i="2" s="1"/>
  <c r="E2064" i="2"/>
  <c r="F2064" i="2"/>
  <c r="H2064" i="2"/>
  <c r="I2064" i="2"/>
  <c r="K2064" i="2"/>
  <c r="M2064" i="2"/>
  <c r="N2064" i="2" s="1"/>
  <c r="E2063" i="2"/>
  <c r="F2063" i="2"/>
  <c r="H2063" i="2"/>
  <c r="I2063" i="2"/>
  <c r="K2063" i="2"/>
  <c r="M2063" i="2"/>
  <c r="N2063" i="2" s="1"/>
  <c r="E2062" i="2"/>
  <c r="F2062" i="2"/>
  <c r="H2062" i="2"/>
  <c r="I2062" i="2"/>
  <c r="K2062" i="2"/>
  <c r="M2062" i="2"/>
  <c r="N2062" i="2" s="1"/>
  <c r="E2061" i="2"/>
  <c r="F2061" i="2"/>
  <c r="H2061" i="2"/>
  <c r="I2061" i="2"/>
  <c r="K2061" i="2"/>
  <c r="M2061" i="2"/>
  <c r="N2061" i="2" s="1"/>
  <c r="E2060" i="2"/>
  <c r="F2060" i="2"/>
  <c r="H2060" i="2"/>
  <c r="I2060" i="2"/>
  <c r="K2060" i="2"/>
  <c r="M2060" i="2"/>
  <c r="N2060" i="2" s="1"/>
  <c r="E2059" i="2"/>
  <c r="F2059" i="2"/>
  <c r="H2059" i="2"/>
  <c r="I2059" i="2"/>
  <c r="K2059" i="2"/>
  <c r="M2059" i="2"/>
  <c r="N2059" i="2" s="1"/>
  <c r="E2058" i="2"/>
  <c r="F2058" i="2"/>
  <c r="H2058" i="2"/>
  <c r="I2058" i="2"/>
  <c r="K2058" i="2"/>
  <c r="M2058" i="2"/>
  <c r="N2058" i="2" s="1"/>
  <c r="E2057" i="2"/>
  <c r="F2057" i="2"/>
  <c r="H2057" i="2"/>
  <c r="I2057" i="2"/>
  <c r="K2057" i="2"/>
  <c r="M2057" i="2"/>
  <c r="N2057" i="2" s="1"/>
  <c r="E2056" i="2"/>
  <c r="F2056" i="2"/>
  <c r="H2056" i="2"/>
  <c r="I2056" i="2"/>
  <c r="K2056" i="2"/>
  <c r="M2056" i="2"/>
  <c r="N2056" i="2" s="1"/>
  <c r="E2055" i="2"/>
  <c r="F2055" i="2"/>
  <c r="H2055" i="2"/>
  <c r="I2055" i="2"/>
  <c r="K2055" i="2"/>
  <c r="M2055" i="2"/>
  <c r="N2055" i="2" s="1"/>
  <c r="E2054" i="2"/>
  <c r="F2054" i="2"/>
  <c r="H2054" i="2"/>
  <c r="I2054" i="2"/>
  <c r="K2054" i="2"/>
  <c r="M2054" i="2"/>
  <c r="N2054" i="2" s="1"/>
  <c r="E2053" i="2"/>
  <c r="F2053" i="2"/>
  <c r="H2053" i="2"/>
  <c r="I2053" i="2"/>
  <c r="K2053" i="2"/>
  <c r="M2053" i="2"/>
  <c r="N2053" i="2" s="1"/>
  <c r="E2052" i="2"/>
  <c r="F2052" i="2"/>
  <c r="H2052" i="2"/>
  <c r="I2052" i="2"/>
  <c r="K2052" i="2"/>
  <c r="M2052" i="2"/>
  <c r="N2052" i="2" s="1"/>
  <c r="E2051" i="2"/>
  <c r="F2051" i="2"/>
  <c r="H2051" i="2"/>
  <c r="I2051" i="2"/>
  <c r="K2051" i="2"/>
  <c r="M2051" i="2"/>
  <c r="N2051" i="2" s="1"/>
  <c r="E2050" i="2"/>
  <c r="F2050" i="2"/>
  <c r="H2050" i="2"/>
  <c r="I2050" i="2"/>
  <c r="K2050" i="2"/>
  <c r="M2050" i="2"/>
  <c r="N2050" i="2" s="1"/>
  <c r="E2049" i="2"/>
  <c r="F2049" i="2"/>
  <c r="H2049" i="2"/>
  <c r="I2049" i="2"/>
  <c r="K2049" i="2"/>
  <c r="M2049" i="2"/>
  <c r="N2049" i="2" s="1"/>
  <c r="E2048" i="2"/>
  <c r="F2048" i="2"/>
  <c r="H2048" i="2"/>
  <c r="I2048" i="2"/>
  <c r="K2048" i="2"/>
  <c r="M2048" i="2"/>
  <c r="N2048" i="2" s="1"/>
  <c r="E2047" i="2"/>
  <c r="F2047" i="2"/>
  <c r="H2047" i="2"/>
  <c r="I2047" i="2"/>
  <c r="K2047" i="2"/>
  <c r="M2047" i="2"/>
  <c r="N2047" i="2" s="1"/>
  <c r="E2046" i="2"/>
  <c r="F2046" i="2"/>
  <c r="H2046" i="2"/>
  <c r="I2046" i="2"/>
  <c r="K2046" i="2"/>
  <c r="M2046" i="2"/>
  <c r="N2046" i="2" s="1"/>
  <c r="E2045" i="2"/>
  <c r="F2045" i="2"/>
  <c r="H2045" i="2"/>
  <c r="I2045" i="2"/>
  <c r="K2045" i="2"/>
  <c r="M2045" i="2"/>
  <c r="N2045" i="2" s="1"/>
  <c r="E2044" i="2"/>
  <c r="F2044" i="2"/>
  <c r="H2044" i="2"/>
  <c r="I2044" i="2"/>
  <c r="K2044" i="2"/>
  <c r="M2044" i="2"/>
  <c r="N2044" i="2" s="1"/>
  <c r="E2043" i="2"/>
  <c r="F2043" i="2"/>
  <c r="H2043" i="2"/>
  <c r="I2043" i="2"/>
  <c r="K2043" i="2"/>
  <c r="M2043" i="2"/>
  <c r="N2043" i="2" s="1"/>
  <c r="E2042" i="2"/>
  <c r="F2042" i="2"/>
  <c r="H2042" i="2"/>
  <c r="I2042" i="2"/>
  <c r="K2042" i="2"/>
  <c r="M2042" i="2"/>
  <c r="N2042" i="2" s="1"/>
  <c r="E2041" i="2"/>
  <c r="F2041" i="2"/>
  <c r="H2041" i="2"/>
  <c r="I2041" i="2"/>
  <c r="K2041" i="2"/>
  <c r="M2041" i="2"/>
  <c r="N2041" i="2" s="1"/>
  <c r="E2040" i="2"/>
  <c r="F2040" i="2"/>
  <c r="H2040" i="2"/>
  <c r="I2040" i="2"/>
  <c r="K2040" i="2"/>
  <c r="M2040" i="2"/>
  <c r="N2040" i="2" s="1"/>
  <c r="E2039" i="2"/>
  <c r="F2039" i="2"/>
  <c r="H2039" i="2"/>
  <c r="I2039" i="2"/>
  <c r="K2039" i="2"/>
  <c r="M2039" i="2"/>
  <c r="N2039" i="2" s="1"/>
  <c r="E2038" i="2"/>
  <c r="F2038" i="2"/>
  <c r="H2038" i="2"/>
  <c r="I2038" i="2"/>
  <c r="K2038" i="2"/>
  <c r="M2038" i="2"/>
  <c r="N2038" i="2" s="1"/>
  <c r="E2037" i="2"/>
  <c r="F2037" i="2"/>
  <c r="H2037" i="2"/>
  <c r="I2037" i="2"/>
  <c r="K2037" i="2"/>
  <c r="M2037" i="2"/>
  <c r="N2037" i="2" s="1"/>
  <c r="E2036" i="2"/>
  <c r="F2036" i="2"/>
  <c r="H2036" i="2"/>
  <c r="I2036" i="2"/>
  <c r="K2036" i="2"/>
  <c r="M2036" i="2"/>
  <c r="N2036" i="2" s="1"/>
  <c r="E2035" i="2"/>
  <c r="F2035" i="2"/>
  <c r="H2035" i="2"/>
  <c r="I2035" i="2"/>
  <c r="K2035" i="2"/>
  <c r="M2035" i="2"/>
  <c r="N2035" i="2" s="1"/>
  <c r="E2034" i="2"/>
  <c r="F2034" i="2"/>
  <c r="H2034" i="2"/>
  <c r="I2034" i="2"/>
  <c r="K2034" i="2"/>
  <c r="M2034" i="2"/>
  <c r="N2034" i="2" s="1"/>
  <c r="E2033" i="2"/>
  <c r="F2033" i="2"/>
  <c r="H2033" i="2"/>
  <c r="I2033" i="2"/>
  <c r="K2033" i="2"/>
  <c r="M2033" i="2"/>
  <c r="N2033" i="2" s="1"/>
  <c r="E2032" i="2"/>
  <c r="F2032" i="2"/>
  <c r="H2032" i="2"/>
  <c r="I2032" i="2"/>
  <c r="K2032" i="2"/>
  <c r="M2032" i="2"/>
  <c r="N2032" i="2" s="1"/>
  <c r="E2031" i="2"/>
  <c r="F2031" i="2"/>
  <c r="H2031" i="2"/>
  <c r="I2031" i="2"/>
  <c r="K2031" i="2"/>
  <c r="M2031" i="2"/>
  <c r="N2031" i="2" s="1"/>
  <c r="E2030" i="2"/>
  <c r="F2030" i="2"/>
  <c r="H2030" i="2"/>
  <c r="I2030" i="2"/>
  <c r="K2030" i="2"/>
  <c r="M2030" i="2"/>
  <c r="N2030" i="2" s="1"/>
  <c r="E2029" i="2"/>
  <c r="F2029" i="2"/>
  <c r="H2029" i="2"/>
  <c r="I2029" i="2"/>
  <c r="K2029" i="2"/>
  <c r="M2029" i="2"/>
  <c r="N2029" i="2" s="1"/>
  <c r="E2028" i="2"/>
  <c r="F2028" i="2"/>
  <c r="H2028" i="2"/>
  <c r="I2028" i="2"/>
  <c r="K2028" i="2"/>
  <c r="M2028" i="2"/>
  <c r="N2028" i="2" s="1"/>
  <c r="E2027" i="2"/>
  <c r="F2027" i="2"/>
  <c r="H2027" i="2"/>
  <c r="I2027" i="2"/>
  <c r="K2027" i="2"/>
  <c r="M2027" i="2"/>
  <c r="N2027" i="2" s="1"/>
  <c r="E2026" i="2"/>
  <c r="F2026" i="2"/>
  <c r="H2026" i="2"/>
  <c r="I2026" i="2"/>
  <c r="K2026" i="2"/>
  <c r="M2026" i="2"/>
  <c r="N2026" i="2" s="1"/>
  <c r="E2025" i="2"/>
  <c r="F2025" i="2"/>
  <c r="H2025" i="2"/>
  <c r="I2025" i="2"/>
  <c r="K2025" i="2"/>
  <c r="M2025" i="2"/>
  <c r="N2025" i="2" s="1"/>
  <c r="E2024" i="2"/>
  <c r="F2024" i="2"/>
  <c r="H2024" i="2"/>
  <c r="I2024" i="2"/>
  <c r="K2024" i="2"/>
  <c r="M2024" i="2"/>
  <c r="N2024" i="2" s="1"/>
  <c r="E2023" i="2"/>
  <c r="F2023" i="2"/>
  <c r="H2023" i="2"/>
  <c r="I2023" i="2"/>
  <c r="K2023" i="2"/>
  <c r="M2023" i="2"/>
  <c r="N2023" i="2" s="1"/>
  <c r="E2022" i="2"/>
  <c r="F2022" i="2"/>
  <c r="H2022" i="2"/>
  <c r="I2022" i="2"/>
  <c r="K2022" i="2"/>
  <c r="M2022" i="2"/>
  <c r="N2022" i="2" s="1"/>
  <c r="E2021" i="2"/>
  <c r="F2021" i="2"/>
  <c r="H2021" i="2"/>
  <c r="I2021" i="2"/>
  <c r="K2021" i="2"/>
  <c r="M2021" i="2"/>
  <c r="N2021" i="2" s="1"/>
  <c r="E2020" i="2"/>
  <c r="F2020" i="2"/>
  <c r="H2020" i="2"/>
  <c r="I2020" i="2"/>
  <c r="K2020" i="2"/>
  <c r="M2020" i="2"/>
  <c r="N2020" i="2" s="1"/>
  <c r="E2019" i="2"/>
  <c r="F2019" i="2"/>
  <c r="H2019" i="2"/>
  <c r="I2019" i="2"/>
  <c r="K2019" i="2"/>
  <c r="M2019" i="2"/>
  <c r="N2019" i="2" s="1"/>
  <c r="E2018" i="2"/>
  <c r="F2018" i="2"/>
  <c r="H2018" i="2"/>
  <c r="I2018" i="2"/>
  <c r="K2018" i="2"/>
  <c r="M2018" i="2"/>
  <c r="N2018" i="2" s="1"/>
  <c r="E2017" i="2"/>
  <c r="F2017" i="2"/>
  <c r="H2017" i="2"/>
  <c r="I2017" i="2"/>
  <c r="K2017" i="2"/>
  <c r="M2017" i="2"/>
  <c r="N2017" i="2" s="1"/>
  <c r="E2016" i="2"/>
  <c r="F2016" i="2"/>
  <c r="H2016" i="2"/>
  <c r="I2016" i="2"/>
  <c r="K2016" i="2"/>
  <c r="M2016" i="2"/>
  <c r="N2016" i="2" s="1"/>
  <c r="E2015" i="2"/>
  <c r="F2015" i="2"/>
  <c r="H2015" i="2"/>
  <c r="I2015" i="2"/>
  <c r="K2015" i="2"/>
  <c r="M2015" i="2"/>
  <c r="N2015" i="2" s="1"/>
  <c r="E2014" i="2"/>
  <c r="F2014" i="2"/>
  <c r="H2014" i="2"/>
  <c r="I2014" i="2"/>
  <c r="K2014" i="2"/>
  <c r="M2014" i="2"/>
  <c r="N2014" i="2" s="1"/>
  <c r="E2013" i="2"/>
  <c r="F2013" i="2"/>
  <c r="H2013" i="2"/>
  <c r="I2013" i="2"/>
  <c r="K2013" i="2"/>
  <c r="M2013" i="2"/>
  <c r="N2013" i="2" s="1"/>
  <c r="E2012" i="2"/>
  <c r="F2012" i="2"/>
  <c r="H2012" i="2"/>
  <c r="I2012" i="2"/>
  <c r="K2012" i="2"/>
  <c r="M2012" i="2"/>
  <c r="N2012" i="2" s="1"/>
  <c r="E2011" i="2"/>
  <c r="F2011" i="2"/>
  <c r="H2011" i="2"/>
  <c r="I2011" i="2"/>
  <c r="K2011" i="2"/>
  <c r="M2011" i="2"/>
  <c r="N2011" i="2" s="1"/>
  <c r="E2010" i="2"/>
  <c r="F2010" i="2"/>
  <c r="H2010" i="2"/>
  <c r="I2010" i="2"/>
  <c r="K2010" i="2"/>
  <c r="M2010" i="2"/>
  <c r="N2010" i="2" s="1"/>
  <c r="E2009" i="2"/>
  <c r="F2009" i="2"/>
  <c r="H2009" i="2"/>
  <c r="I2009" i="2"/>
  <c r="K2009" i="2"/>
  <c r="M2009" i="2"/>
  <c r="N2009" i="2" s="1"/>
  <c r="E2008" i="2"/>
  <c r="F2008" i="2"/>
  <c r="H2008" i="2"/>
  <c r="I2008" i="2"/>
  <c r="K2008" i="2"/>
  <c r="M2008" i="2"/>
  <c r="N2008" i="2" s="1"/>
  <c r="E2007" i="2"/>
  <c r="F2007" i="2"/>
  <c r="H2007" i="2"/>
  <c r="I2007" i="2"/>
  <c r="K2007" i="2"/>
  <c r="M2007" i="2"/>
  <c r="N2007" i="2" s="1"/>
  <c r="E2006" i="2"/>
  <c r="F2006" i="2"/>
  <c r="H2006" i="2"/>
  <c r="I2006" i="2"/>
  <c r="K2006" i="2"/>
  <c r="M2006" i="2"/>
  <c r="N2006" i="2" s="1"/>
  <c r="E2005" i="2"/>
  <c r="F2005" i="2"/>
  <c r="H2005" i="2"/>
  <c r="I2005" i="2"/>
  <c r="K2005" i="2"/>
  <c r="M2005" i="2"/>
  <c r="N2005" i="2" s="1"/>
  <c r="E2004" i="2"/>
  <c r="F2004" i="2"/>
  <c r="H2004" i="2"/>
  <c r="I2004" i="2"/>
  <c r="K2004" i="2"/>
  <c r="M2004" i="2"/>
  <c r="N2004" i="2" s="1"/>
  <c r="E2003" i="2"/>
  <c r="F2003" i="2"/>
  <c r="H2003" i="2"/>
  <c r="I2003" i="2"/>
  <c r="K2003" i="2"/>
  <c r="M2003" i="2"/>
  <c r="N2003" i="2" s="1"/>
  <c r="E2002" i="2"/>
  <c r="F2002" i="2"/>
  <c r="H2002" i="2"/>
  <c r="I2002" i="2"/>
  <c r="K2002" i="2"/>
  <c r="M2002" i="2"/>
  <c r="N2002" i="2" s="1"/>
  <c r="E2001" i="2"/>
  <c r="F2001" i="2"/>
  <c r="H2001" i="2"/>
  <c r="I2001" i="2"/>
  <c r="K2001" i="2"/>
  <c r="M2001" i="2"/>
  <c r="N2001" i="2" s="1"/>
  <c r="E2000" i="2"/>
  <c r="F2000" i="2"/>
  <c r="H2000" i="2"/>
  <c r="I2000" i="2"/>
  <c r="K2000" i="2"/>
  <c r="M2000" i="2"/>
  <c r="N2000" i="2" s="1"/>
  <c r="E1999" i="2"/>
  <c r="F1999" i="2"/>
  <c r="H1999" i="2"/>
  <c r="I1999" i="2"/>
  <c r="K1999" i="2"/>
  <c r="M1999" i="2"/>
  <c r="N1999" i="2" s="1"/>
  <c r="E1998" i="2"/>
  <c r="F1998" i="2"/>
  <c r="H1998" i="2"/>
  <c r="I1998" i="2"/>
  <c r="K1998" i="2"/>
  <c r="M1998" i="2"/>
  <c r="N1998" i="2" s="1"/>
  <c r="E1997" i="2"/>
  <c r="F1997" i="2"/>
  <c r="H1997" i="2"/>
  <c r="I1997" i="2"/>
  <c r="K1997" i="2"/>
  <c r="M1997" i="2"/>
  <c r="N1997" i="2" s="1"/>
  <c r="E1996" i="2"/>
  <c r="F1996" i="2"/>
  <c r="H1996" i="2"/>
  <c r="I1996" i="2"/>
  <c r="K1996" i="2"/>
  <c r="M1996" i="2"/>
  <c r="N1996" i="2" s="1"/>
  <c r="E1995" i="2"/>
  <c r="F1995" i="2"/>
  <c r="H1995" i="2"/>
  <c r="I1995" i="2"/>
  <c r="K1995" i="2"/>
  <c r="M1995" i="2"/>
  <c r="N1995" i="2" s="1"/>
  <c r="E1994" i="2"/>
  <c r="F1994" i="2"/>
  <c r="H1994" i="2"/>
  <c r="I1994" i="2"/>
  <c r="K1994" i="2"/>
  <c r="M1994" i="2"/>
  <c r="N1994" i="2" s="1"/>
  <c r="E1993" i="2"/>
  <c r="F1993" i="2"/>
  <c r="H1993" i="2"/>
  <c r="I1993" i="2"/>
  <c r="K1993" i="2"/>
  <c r="M1993" i="2"/>
  <c r="N1993" i="2" s="1"/>
  <c r="E1992" i="2"/>
  <c r="F1992" i="2"/>
  <c r="H1992" i="2"/>
  <c r="I1992" i="2"/>
  <c r="K1992" i="2"/>
  <c r="M1992" i="2"/>
  <c r="N1992" i="2" s="1"/>
  <c r="E1991" i="2"/>
  <c r="F1991" i="2"/>
  <c r="H1991" i="2"/>
  <c r="I1991" i="2"/>
  <c r="K1991" i="2"/>
  <c r="M1991" i="2"/>
  <c r="N1991" i="2" s="1"/>
  <c r="E1990" i="2"/>
  <c r="F1990" i="2"/>
  <c r="H1990" i="2"/>
  <c r="I1990" i="2"/>
  <c r="K1990" i="2"/>
  <c r="M1990" i="2"/>
  <c r="N1990" i="2" s="1"/>
  <c r="E1989" i="2"/>
  <c r="F1989" i="2"/>
  <c r="H1989" i="2"/>
  <c r="I1989" i="2"/>
  <c r="K1989" i="2"/>
  <c r="M1989" i="2"/>
  <c r="N1989" i="2" s="1"/>
  <c r="E1988" i="2"/>
  <c r="F1988" i="2"/>
  <c r="H1988" i="2"/>
  <c r="I1988" i="2"/>
  <c r="K1988" i="2"/>
  <c r="M1988" i="2"/>
  <c r="N1988" i="2" s="1"/>
  <c r="E1987" i="2"/>
  <c r="F1987" i="2"/>
  <c r="H1987" i="2"/>
  <c r="I1987" i="2"/>
  <c r="K1987" i="2"/>
  <c r="M1987" i="2"/>
  <c r="N1987" i="2" s="1"/>
  <c r="E1986" i="2"/>
  <c r="F1986" i="2"/>
  <c r="H1986" i="2"/>
  <c r="I1986" i="2"/>
  <c r="K1986" i="2"/>
  <c r="M1986" i="2"/>
  <c r="N1986" i="2" s="1"/>
  <c r="E1985" i="2"/>
  <c r="F1985" i="2"/>
  <c r="H1985" i="2"/>
  <c r="I1985" i="2"/>
  <c r="K1985" i="2"/>
  <c r="M1985" i="2"/>
  <c r="N1985" i="2" s="1"/>
  <c r="E1984" i="2"/>
  <c r="F1984" i="2"/>
  <c r="H1984" i="2"/>
  <c r="I1984" i="2"/>
  <c r="K1984" i="2"/>
  <c r="M1984" i="2"/>
  <c r="N1984" i="2" s="1"/>
  <c r="E1983" i="2"/>
  <c r="F1983" i="2"/>
  <c r="H1983" i="2"/>
  <c r="I1983" i="2"/>
  <c r="K1983" i="2"/>
  <c r="M1983" i="2"/>
  <c r="N1983" i="2" s="1"/>
  <c r="E1982" i="2"/>
  <c r="F1982" i="2"/>
  <c r="H1982" i="2"/>
  <c r="I1982" i="2"/>
  <c r="K1982" i="2"/>
  <c r="M1982" i="2"/>
  <c r="N1982" i="2" s="1"/>
  <c r="E1981" i="2"/>
  <c r="F1981" i="2"/>
  <c r="H1981" i="2"/>
  <c r="I1981" i="2"/>
  <c r="K1981" i="2"/>
  <c r="M1981" i="2"/>
  <c r="N1981" i="2" s="1"/>
  <c r="E1980" i="2"/>
  <c r="F1980" i="2"/>
  <c r="H1980" i="2"/>
  <c r="I1980" i="2"/>
  <c r="K1980" i="2"/>
  <c r="M1980" i="2"/>
  <c r="N1980" i="2" s="1"/>
  <c r="E1954" i="2"/>
  <c r="F1954" i="2"/>
  <c r="E1955" i="2"/>
  <c r="F1955" i="2"/>
  <c r="E1950" i="2"/>
  <c r="F1950" i="2"/>
  <c r="E1951" i="2"/>
  <c r="F1951" i="2"/>
  <c r="E1952" i="2"/>
  <c r="F1952" i="2"/>
  <c r="E1979" i="2"/>
  <c r="F1979" i="2"/>
  <c r="H1979" i="2"/>
  <c r="I1979" i="2"/>
  <c r="K1979" i="2"/>
  <c r="M1979" i="2"/>
  <c r="N1979" i="2" s="1"/>
  <c r="E1978" i="2"/>
  <c r="F1978" i="2"/>
  <c r="H1978" i="2"/>
  <c r="I1978" i="2"/>
  <c r="K1978" i="2"/>
  <c r="M1978" i="2"/>
  <c r="N1978" i="2" s="1"/>
  <c r="E1977" i="2"/>
  <c r="F1977" i="2"/>
  <c r="H1977" i="2"/>
  <c r="I1977" i="2"/>
  <c r="K1977" i="2"/>
  <c r="M1977" i="2"/>
  <c r="N1977" i="2" s="1"/>
  <c r="E1976" i="2"/>
  <c r="F1976" i="2"/>
  <c r="H1976" i="2"/>
  <c r="I1976" i="2"/>
  <c r="K1976" i="2"/>
  <c r="M1976" i="2"/>
  <c r="N1976" i="2" s="1"/>
  <c r="E1975" i="2"/>
  <c r="F1975" i="2"/>
  <c r="H1975" i="2"/>
  <c r="I1975" i="2"/>
  <c r="K1975" i="2"/>
  <c r="M1975" i="2"/>
  <c r="N1975" i="2" s="1"/>
  <c r="E1974" i="2"/>
  <c r="F1974" i="2"/>
  <c r="H1974" i="2"/>
  <c r="I1974" i="2"/>
  <c r="K1974" i="2"/>
  <c r="M1974" i="2"/>
  <c r="N1974" i="2" s="1"/>
  <c r="E1973" i="2"/>
  <c r="F1973" i="2"/>
  <c r="H1973" i="2"/>
  <c r="I1973" i="2"/>
  <c r="K1973" i="2"/>
  <c r="M1973" i="2"/>
  <c r="N1973" i="2" s="1"/>
  <c r="E1972" i="2"/>
  <c r="F1972" i="2"/>
  <c r="H1972" i="2"/>
  <c r="I1972" i="2"/>
  <c r="K1972" i="2"/>
  <c r="M1972" i="2"/>
  <c r="N1972" i="2" s="1"/>
  <c r="E1971" i="2"/>
  <c r="F1971" i="2"/>
  <c r="H1971" i="2"/>
  <c r="I1971" i="2"/>
  <c r="K1971" i="2"/>
  <c r="M1971" i="2"/>
  <c r="N1971" i="2" s="1"/>
  <c r="E1970" i="2"/>
  <c r="F1970" i="2"/>
  <c r="H1970" i="2"/>
  <c r="I1970" i="2"/>
  <c r="K1970" i="2"/>
  <c r="M1970" i="2"/>
  <c r="N1970" i="2" s="1"/>
  <c r="E1969" i="2"/>
  <c r="F1969" i="2"/>
  <c r="H1969" i="2"/>
  <c r="I1969" i="2"/>
  <c r="K1969" i="2"/>
  <c r="M1969" i="2"/>
  <c r="N1969" i="2" s="1"/>
  <c r="E1968" i="2"/>
  <c r="F1968" i="2"/>
  <c r="H1968" i="2"/>
  <c r="I1968" i="2"/>
  <c r="K1968" i="2"/>
  <c r="M1968" i="2"/>
  <c r="N1968" i="2" s="1"/>
  <c r="E1967" i="2"/>
  <c r="F1967" i="2"/>
  <c r="H1967" i="2"/>
  <c r="I1967" i="2"/>
  <c r="K1967" i="2"/>
  <c r="M1967" i="2"/>
  <c r="N1967" i="2" s="1"/>
  <c r="E1966" i="2"/>
  <c r="F1966" i="2"/>
  <c r="H1966" i="2"/>
  <c r="I1966" i="2"/>
  <c r="K1966" i="2"/>
  <c r="M1966" i="2"/>
  <c r="N1966" i="2" s="1"/>
  <c r="E1965" i="2"/>
  <c r="F1965" i="2"/>
  <c r="H1965" i="2"/>
  <c r="I1965" i="2"/>
  <c r="K1965" i="2"/>
  <c r="M1965" i="2"/>
  <c r="N1965" i="2" s="1"/>
  <c r="E1964" i="2"/>
  <c r="F1964" i="2"/>
  <c r="H1964" i="2"/>
  <c r="I1964" i="2"/>
  <c r="K1964" i="2"/>
  <c r="M1964" i="2"/>
  <c r="N1964" i="2" s="1"/>
  <c r="E1963" i="2"/>
  <c r="F1963" i="2"/>
  <c r="H1963" i="2"/>
  <c r="I1963" i="2"/>
  <c r="K1963" i="2"/>
  <c r="M1963" i="2"/>
  <c r="N1963" i="2" s="1"/>
  <c r="E1962" i="2"/>
  <c r="F1962" i="2"/>
  <c r="H1962" i="2"/>
  <c r="I1962" i="2"/>
  <c r="K1962" i="2"/>
  <c r="M1962" i="2"/>
  <c r="N1962" i="2" s="1"/>
  <c r="E1961" i="2"/>
  <c r="F1961" i="2"/>
  <c r="H1961" i="2"/>
  <c r="I1961" i="2"/>
  <c r="K1961" i="2"/>
  <c r="M1961" i="2"/>
  <c r="N1961" i="2" s="1"/>
  <c r="E1960" i="2"/>
  <c r="F1960" i="2"/>
  <c r="H1960" i="2"/>
  <c r="I1960" i="2"/>
  <c r="K1960" i="2"/>
  <c r="M1960" i="2"/>
  <c r="N1960" i="2" s="1"/>
  <c r="E1959" i="2"/>
  <c r="F1959" i="2"/>
  <c r="H1959" i="2"/>
  <c r="I1959" i="2"/>
  <c r="K1959" i="2"/>
  <c r="M1959" i="2"/>
  <c r="N1959" i="2" s="1"/>
  <c r="E1958" i="2"/>
  <c r="F1958" i="2"/>
  <c r="H1958" i="2"/>
  <c r="I1958" i="2"/>
  <c r="K1958" i="2"/>
  <c r="M1958" i="2"/>
  <c r="N1958" i="2" s="1"/>
  <c r="E1957" i="2"/>
  <c r="F1957" i="2"/>
  <c r="H1957" i="2"/>
  <c r="I1957" i="2"/>
  <c r="K1957" i="2"/>
  <c r="M1957" i="2"/>
  <c r="N1957" i="2" s="1"/>
  <c r="E1956" i="2"/>
  <c r="F1956" i="2"/>
  <c r="H1956" i="2"/>
  <c r="I1956" i="2"/>
  <c r="K1956" i="2"/>
  <c r="M1956" i="2"/>
  <c r="N1956" i="2" s="1"/>
  <c r="H1955" i="2"/>
  <c r="I1955" i="2"/>
  <c r="K1955" i="2"/>
  <c r="M1955" i="2"/>
  <c r="N1955" i="2" s="1"/>
  <c r="H1954" i="2"/>
  <c r="I1954" i="2"/>
  <c r="K1954" i="2"/>
  <c r="M1954" i="2"/>
  <c r="N1954" i="2" s="1"/>
  <c r="E1953" i="2"/>
  <c r="F1953" i="2"/>
  <c r="H1953" i="2"/>
  <c r="I1953" i="2"/>
  <c r="K1953" i="2"/>
  <c r="M1953" i="2"/>
  <c r="N1953" i="2" s="1"/>
  <c r="H1952" i="2"/>
  <c r="I1952" i="2"/>
  <c r="K1952" i="2"/>
  <c r="M1952" i="2"/>
  <c r="N1952" i="2" s="1"/>
  <c r="H1951" i="2"/>
  <c r="I1951" i="2"/>
  <c r="K1951" i="2"/>
  <c r="M1951" i="2"/>
  <c r="N1951" i="2" s="1"/>
  <c r="H1950" i="2"/>
  <c r="I1950" i="2"/>
  <c r="K1950" i="2"/>
  <c r="M1950" i="2"/>
  <c r="N1950" i="2" s="1"/>
  <c r="E1949" i="2"/>
  <c r="F1949" i="2"/>
  <c r="H1949" i="2"/>
  <c r="I1949" i="2"/>
  <c r="K1949" i="2"/>
  <c r="M1949" i="2"/>
  <c r="N1949" i="2" s="1"/>
  <c r="E1948" i="2"/>
  <c r="F1948" i="2"/>
  <c r="H1948" i="2"/>
  <c r="I1948" i="2"/>
  <c r="K1948" i="2"/>
  <c r="M1948" i="2"/>
  <c r="N1948" i="2" s="1"/>
  <c r="E1947" i="2"/>
  <c r="F1947" i="2"/>
  <c r="H1947" i="2"/>
  <c r="I1947" i="2"/>
  <c r="K1947" i="2"/>
  <c r="M1947" i="2"/>
  <c r="N1947" i="2" s="1"/>
  <c r="E1946" i="2"/>
  <c r="F1946" i="2"/>
  <c r="H1946" i="2"/>
  <c r="I1946" i="2"/>
  <c r="K1946" i="2"/>
  <c r="M1946" i="2"/>
  <c r="N1946" i="2" s="1"/>
  <c r="E1945" i="2"/>
  <c r="F1945" i="2"/>
  <c r="H1945" i="2"/>
  <c r="I1945" i="2"/>
  <c r="K1945" i="2"/>
  <c r="M1945" i="2"/>
  <c r="N1945" i="2" s="1"/>
  <c r="E1944" i="2"/>
  <c r="F1944" i="2"/>
  <c r="H1944" i="2"/>
  <c r="I1944" i="2"/>
  <c r="K1944" i="2"/>
  <c r="M1944" i="2"/>
  <c r="N1944" i="2" s="1"/>
  <c r="E1917" i="2"/>
  <c r="F1917" i="2"/>
  <c r="E1918" i="2"/>
  <c r="F1918" i="2"/>
  <c r="E1904" i="2"/>
  <c r="F1904" i="2"/>
  <c r="E1905" i="2"/>
  <c r="F1905" i="2"/>
  <c r="E1906" i="2"/>
  <c r="F1906" i="2"/>
  <c r="E1907" i="2"/>
  <c r="F1907" i="2"/>
  <c r="E1908" i="2"/>
  <c r="F1908" i="2"/>
  <c r="E1909" i="2"/>
  <c r="F1909" i="2"/>
  <c r="E1910" i="2"/>
  <c r="F1910" i="2"/>
  <c r="E1911" i="2"/>
  <c r="F1911" i="2"/>
  <c r="E1912" i="2"/>
  <c r="F1912" i="2"/>
  <c r="E1913" i="2"/>
  <c r="F1913" i="2"/>
  <c r="E1914" i="2"/>
  <c r="F1914" i="2"/>
  <c r="K1914" i="2"/>
  <c r="K1913" i="2"/>
  <c r="K1912" i="2"/>
  <c r="K1911" i="2"/>
  <c r="K1896" i="2" l="1"/>
  <c r="K1897" i="2"/>
  <c r="K1898" i="2"/>
  <c r="K1892" i="2"/>
  <c r="K1893" i="2"/>
  <c r="K1894" i="2"/>
  <c r="K1880" i="2"/>
  <c r="K1881" i="2"/>
  <c r="K1882" i="2"/>
  <c r="E1943" i="2"/>
  <c r="F1943" i="2"/>
  <c r="H1943" i="2"/>
  <c r="I1943" i="2"/>
  <c r="K1943" i="2"/>
  <c r="M1943" i="2"/>
  <c r="N1943" i="2" s="1"/>
  <c r="E1942" i="2"/>
  <c r="F1942" i="2"/>
  <c r="H1942" i="2"/>
  <c r="I1942" i="2"/>
  <c r="K1942" i="2"/>
  <c r="M1942" i="2"/>
  <c r="N1942" i="2" s="1"/>
  <c r="E1941" i="2"/>
  <c r="F1941" i="2"/>
  <c r="H1941" i="2"/>
  <c r="I1941" i="2"/>
  <c r="K1941" i="2"/>
  <c r="M1941" i="2"/>
  <c r="N1941" i="2" s="1"/>
  <c r="E1940" i="2"/>
  <c r="F1940" i="2"/>
  <c r="H1940" i="2"/>
  <c r="I1940" i="2"/>
  <c r="K1940" i="2"/>
  <c r="M1940" i="2"/>
  <c r="N1940" i="2" s="1"/>
  <c r="E1939" i="2"/>
  <c r="F1939" i="2"/>
  <c r="H1939" i="2"/>
  <c r="I1939" i="2"/>
  <c r="K1939" i="2"/>
  <c r="M1939" i="2"/>
  <c r="N1939" i="2" s="1"/>
  <c r="E1938" i="2"/>
  <c r="F1938" i="2"/>
  <c r="H1938" i="2"/>
  <c r="I1938" i="2"/>
  <c r="K1938" i="2"/>
  <c r="M1938" i="2"/>
  <c r="N1938" i="2" s="1"/>
  <c r="E1937" i="2"/>
  <c r="F1937" i="2"/>
  <c r="H1937" i="2"/>
  <c r="I1937" i="2"/>
  <c r="K1937" i="2"/>
  <c r="M1937" i="2"/>
  <c r="N1937" i="2" s="1"/>
  <c r="E1936" i="2"/>
  <c r="F1936" i="2"/>
  <c r="H1936" i="2"/>
  <c r="I1936" i="2"/>
  <c r="K1936" i="2"/>
  <c r="M1936" i="2"/>
  <c r="N1936" i="2" s="1"/>
  <c r="E1935" i="2"/>
  <c r="F1935" i="2"/>
  <c r="H1935" i="2"/>
  <c r="I1935" i="2"/>
  <c r="K1935" i="2"/>
  <c r="M1935" i="2"/>
  <c r="N1935" i="2" s="1"/>
  <c r="E1934" i="2"/>
  <c r="F1934" i="2"/>
  <c r="H1934" i="2"/>
  <c r="I1934" i="2"/>
  <c r="K1934" i="2"/>
  <c r="M1934" i="2"/>
  <c r="N1934" i="2" s="1"/>
  <c r="E1933" i="2"/>
  <c r="F1933" i="2"/>
  <c r="H1933" i="2"/>
  <c r="I1933" i="2"/>
  <c r="K1933" i="2"/>
  <c r="M1933" i="2"/>
  <c r="N1933" i="2" s="1"/>
  <c r="E1932" i="2"/>
  <c r="F1932" i="2"/>
  <c r="H1932" i="2"/>
  <c r="I1932" i="2"/>
  <c r="K1932" i="2"/>
  <c r="M1932" i="2"/>
  <c r="N1932" i="2" s="1"/>
  <c r="E1931" i="2"/>
  <c r="F1931" i="2"/>
  <c r="H1931" i="2"/>
  <c r="I1931" i="2"/>
  <c r="K1931" i="2"/>
  <c r="M1931" i="2"/>
  <c r="N1931" i="2" s="1"/>
  <c r="E1930" i="2"/>
  <c r="F1930" i="2"/>
  <c r="H1930" i="2"/>
  <c r="I1930" i="2"/>
  <c r="K1930" i="2"/>
  <c r="M1930" i="2"/>
  <c r="N1930" i="2" s="1"/>
  <c r="E1929" i="2"/>
  <c r="F1929" i="2"/>
  <c r="H1929" i="2"/>
  <c r="I1929" i="2"/>
  <c r="K1929" i="2"/>
  <c r="M1929" i="2"/>
  <c r="N1929" i="2" s="1"/>
  <c r="E1928" i="2"/>
  <c r="F1928" i="2"/>
  <c r="H1928" i="2"/>
  <c r="I1928" i="2"/>
  <c r="K1928" i="2"/>
  <c r="M1928" i="2"/>
  <c r="N1928" i="2" s="1"/>
  <c r="E1927" i="2"/>
  <c r="F1927" i="2"/>
  <c r="H1927" i="2"/>
  <c r="I1927" i="2"/>
  <c r="K1927" i="2"/>
  <c r="M1927" i="2"/>
  <c r="N1927" i="2" s="1"/>
  <c r="E1926" i="2"/>
  <c r="F1926" i="2"/>
  <c r="H1926" i="2"/>
  <c r="I1926" i="2"/>
  <c r="K1926" i="2"/>
  <c r="M1926" i="2"/>
  <c r="N1926" i="2" s="1"/>
  <c r="E1925" i="2"/>
  <c r="F1925" i="2"/>
  <c r="H1925" i="2"/>
  <c r="I1925" i="2"/>
  <c r="K1925" i="2"/>
  <c r="M1925" i="2"/>
  <c r="N1925" i="2" s="1"/>
  <c r="E1924" i="2"/>
  <c r="F1924" i="2"/>
  <c r="H1924" i="2"/>
  <c r="I1924" i="2"/>
  <c r="K1924" i="2"/>
  <c r="M1924" i="2"/>
  <c r="N1924" i="2" s="1"/>
  <c r="E1923" i="2"/>
  <c r="F1923" i="2"/>
  <c r="H1923" i="2"/>
  <c r="I1923" i="2"/>
  <c r="K1923" i="2"/>
  <c r="M1923" i="2"/>
  <c r="N1923" i="2" s="1"/>
  <c r="E1922" i="2"/>
  <c r="F1922" i="2"/>
  <c r="H1922" i="2"/>
  <c r="I1922" i="2"/>
  <c r="K1922" i="2"/>
  <c r="M1922" i="2"/>
  <c r="N1922" i="2" s="1"/>
  <c r="E1921" i="2"/>
  <c r="F1921" i="2"/>
  <c r="H1921" i="2"/>
  <c r="I1921" i="2"/>
  <c r="K1921" i="2"/>
  <c r="M1921" i="2"/>
  <c r="N1921" i="2" s="1"/>
  <c r="E1920" i="2"/>
  <c r="F1920" i="2"/>
  <c r="H1920" i="2"/>
  <c r="I1920" i="2"/>
  <c r="K1920" i="2"/>
  <c r="M1920" i="2"/>
  <c r="N1920" i="2" s="1"/>
  <c r="E1919" i="2"/>
  <c r="F1919" i="2"/>
  <c r="H1919" i="2"/>
  <c r="I1919" i="2"/>
  <c r="K1919" i="2"/>
  <c r="M1919" i="2"/>
  <c r="N1919" i="2" s="1"/>
  <c r="H1918" i="2"/>
  <c r="I1918" i="2"/>
  <c r="K1918" i="2"/>
  <c r="M1918" i="2"/>
  <c r="N1918" i="2" s="1"/>
  <c r="H1917" i="2"/>
  <c r="I1917" i="2"/>
  <c r="K1917" i="2"/>
  <c r="M1917" i="2"/>
  <c r="N1917" i="2" s="1"/>
  <c r="E1916" i="2"/>
  <c r="F1916" i="2"/>
  <c r="H1916" i="2"/>
  <c r="I1916" i="2"/>
  <c r="K1916" i="2"/>
  <c r="M1916" i="2"/>
  <c r="N1916" i="2" s="1"/>
  <c r="E1915" i="2"/>
  <c r="F1915" i="2"/>
  <c r="H1915" i="2"/>
  <c r="I1915" i="2"/>
  <c r="K1915" i="2"/>
  <c r="M1915" i="2"/>
  <c r="N1915" i="2" s="1"/>
  <c r="H1914" i="2"/>
  <c r="I1914" i="2"/>
  <c r="M1914" i="2"/>
  <c r="N1914" i="2" s="1"/>
  <c r="H1913" i="2"/>
  <c r="I1913" i="2"/>
  <c r="M1913" i="2"/>
  <c r="N1913" i="2" s="1"/>
  <c r="H1912" i="2"/>
  <c r="I1912" i="2"/>
  <c r="M1912" i="2"/>
  <c r="N1912" i="2" s="1"/>
  <c r="H1911" i="2"/>
  <c r="I1911" i="2"/>
  <c r="M1911" i="2"/>
  <c r="N1911" i="2" s="1"/>
  <c r="H1910" i="2"/>
  <c r="I1910" i="2"/>
  <c r="K1910" i="2"/>
  <c r="M1910" i="2"/>
  <c r="N1910" i="2" s="1"/>
  <c r="H1909" i="2"/>
  <c r="I1909" i="2"/>
  <c r="K1909" i="2"/>
  <c r="M1909" i="2"/>
  <c r="N1909" i="2" s="1"/>
  <c r="H1908" i="2"/>
  <c r="I1908" i="2"/>
  <c r="K1908" i="2"/>
  <c r="M1908" i="2"/>
  <c r="N1908" i="2" s="1"/>
  <c r="H1907" i="2"/>
  <c r="I1907" i="2"/>
  <c r="K1907" i="2"/>
  <c r="M1907" i="2"/>
  <c r="N1907" i="2" s="1"/>
  <c r="H1906" i="2"/>
  <c r="I1906" i="2"/>
  <c r="K1906" i="2"/>
  <c r="M1906" i="2"/>
  <c r="N1906" i="2" s="1"/>
  <c r="H1905" i="2"/>
  <c r="I1905" i="2"/>
  <c r="K1905" i="2"/>
  <c r="M1905" i="2"/>
  <c r="N1905" i="2" s="1"/>
  <c r="H1904" i="2"/>
  <c r="I1904" i="2"/>
  <c r="K1904" i="2"/>
  <c r="M1904" i="2"/>
  <c r="N1904" i="2" s="1"/>
  <c r="E1903" i="2"/>
  <c r="F1903" i="2"/>
  <c r="H1903" i="2"/>
  <c r="I1903" i="2"/>
  <c r="K1903" i="2"/>
  <c r="M1903" i="2"/>
  <c r="N1903" i="2" s="1"/>
  <c r="E1902" i="2"/>
  <c r="F1902" i="2"/>
  <c r="H1902" i="2"/>
  <c r="I1902" i="2"/>
  <c r="K1902" i="2"/>
  <c r="M1902" i="2"/>
  <c r="N1902" i="2" s="1"/>
  <c r="E1901" i="2"/>
  <c r="F1901" i="2"/>
  <c r="H1901" i="2"/>
  <c r="I1901" i="2"/>
  <c r="K1901" i="2"/>
  <c r="M1901" i="2"/>
  <c r="N1901" i="2" s="1"/>
  <c r="E1900" i="2"/>
  <c r="F1900" i="2"/>
  <c r="H1900" i="2"/>
  <c r="I1900" i="2"/>
  <c r="K1900" i="2"/>
  <c r="M1900" i="2"/>
  <c r="N1900" i="2" s="1"/>
  <c r="E1899" i="2"/>
  <c r="F1899" i="2"/>
  <c r="H1899" i="2"/>
  <c r="I1899" i="2"/>
  <c r="K1899" i="2"/>
  <c r="M1899" i="2"/>
  <c r="N1899" i="2" s="1"/>
  <c r="E1898" i="2"/>
  <c r="F1898" i="2"/>
  <c r="H1898" i="2"/>
  <c r="I1898" i="2"/>
  <c r="M1898" i="2"/>
  <c r="N1898" i="2" s="1"/>
  <c r="E1897" i="2"/>
  <c r="F1897" i="2"/>
  <c r="H1897" i="2"/>
  <c r="I1897" i="2"/>
  <c r="M1897" i="2"/>
  <c r="N1897" i="2" s="1"/>
  <c r="E1896" i="2"/>
  <c r="F1896" i="2"/>
  <c r="H1896" i="2"/>
  <c r="I1896" i="2"/>
  <c r="M1896" i="2"/>
  <c r="N1896" i="2" s="1"/>
  <c r="E1895" i="2"/>
  <c r="F1895" i="2"/>
  <c r="H1895" i="2"/>
  <c r="I1895" i="2"/>
  <c r="K1895" i="2"/>
  <c r="M1895" i="2"/>
  <c r="N1895" i="2" s="1"/>
  <c r="E1894" i="2"/>
  <c r="F1894" i="2"/>
  <c r="H1894" i="2"/>
  <c r="I1894" i="2"/>
  <c r="M1894" i="2"/>
  <c r="N1894" i="2" s="1"/>
  <c r="E1893" i="2"/>
  <c r="F1893" i="2"/>
  <c r="H1893" i="2"/>
  <c r="I1893" i="2"/>
  <c r="M1893" i="2"/>
  <c r="N1893" i="2" s="1"/>
  <c r="E1892" i="2"/>
  <c r="F1892" i="2"/>
  <c r="H1892" i="2"/>
  <c r="I1892" i="2"/>
  <c r="M1892" i="2"/>
  <c r="N1892" i="2" s="1"/>
  <c r="E1891" i="2"/>
  <c r="F1891" i="2"/>
  <c r="H1891" i="2"/>
  <c r="I1891" i="2"/>
  <c r="K1891" i="2"/>
  <c r="M1891" i="2"/>
  <c r="N1891" i="2" s="1"/>
  <c r="E1890" i="2"/>
  <c r="F1890" i="2"/>
  <c r="H1890" i="2"/>
  <c r="I1890" i="2"/>
  <c r="K1890" i="2"/>
  <c r="M1890" i="2"/>
  <c r="N1890" i="2" s="1"/>
  <c r="E1889" i="2"/>
  <c r="F1889" i="2"/>
  <c r="H1889" i="2"/>
  <c r="I1889" i="2"/>
  <c r="K1889" i="2"/>
  <c r="M1889" i="2"/>
  <c r="N1889" i="2" s="1"/>
  <c r="E1888" i="2"/>
  <c r="F1888" i="2"/>
  <c r="H1888" i="2"/>
  <c r="I1888" i="2"/>
  <c r="K1888" i="2"/>
  <c r="M1888" i="2"/>
  <c r="N1888" i="2" s="1"/>
  <c r="E1887" i="2"/>
  <c r="F1887" i="2"/>
  <c r="H1887" i="2"/>
  <c r="I1887" i="2"/>
  <c r="K1887" i="2"/>
  <c r="M1887" i="2"/>
  <c r="N1887" i="2" s="1"/>
  <c r="E1886" i="2"/>
  <c r="F1886" i="2"/>
  <c r="H1886" i="2"/>
  <c r="I1886" i="2"/>
  <c r="K1886" i="2"/>
  <c r="M1886" i="2"/>
  <c r="N1886" i="2" s="1"/>
  <c r="E1885" i="2"/>
  <c r="F1885" i="2"/>
  <c r="H1885" i="2"/>
  <c r="I1885" i="2"/>
  <c r="K1885" i="2"/>
  <c r="M1885" i="2"/>
  <c r="N1885" i="2" s="1"/>
  <c r="E1884" i="2"/>
  <c r="F1884" i="2"/>
  <c r="H1884" i="2"/>
  <c r="I1884" i="2"/>
  <c r="K1884" i="2"/>
  <c r="M1884" i="2"/>
  <c r="N1884" i="2" s="1"/>
  <c r="E1883" i="2"/>
  <c r="F1883" i="2"/>
  <c r="H1883" i="2"/>
  <c r="I1883" i="2"/>
  <c r="K1883" i="2"/>
  <c r="M1883" i="2"/>
  <c r="N1883" i="2" s="1"/>
  <c r="E1882" i="2"/>
  <c r="F1882" i="2"/>
  <c r="H1882" i="2"/>
  <c r="I1882" i="2"/>
  <c r="M1882" i="2"/>
  <c r="N1882" i="2" s="1"/>
  <c r="E1881" i="2"/>
  <c r="F1881" i="2"/>
  <c r="H1881" i="2"/>
  <c r="I1881" i="2"/>
  <c r="M1881" i="2"/>
  <c r="N1881" i="2" s="1"/>
  <c r="E1880" i="2"/>
  <c r="F1880" i="2"/>
  <c r="H1880" i="2"/>
  <c r="I1880" i="2"/>
  <c r="M1880" i="2"/>
  <c r="N1880" i="2" s="1"/>
  <c r="E1879" i="2"/>
  <c r="F1879" i="2"/>
  <c r="H1879" i="2"/>
  <c r="I1879" i="2"/>
  <c r="K1879" i="2"/>
  <c r="M1879" i="2"/>
  <c r="N1879" i="2" s="1"/>
  <c r="E1878" i="2"/>
  <c r="F1878" i="2"/>
  <c r="H1878" i="2"/>
  <c r="I1878" i="2"/>
  <c r="K1878" i="2"/>
  <c r="M1878" i="2"/>
  <c r="N1878" i="2" s="1"/>
  <c r="E1877" i="2"/>
  <c r="F1877" i="2"/>
  <c r="H1877" i="2"/>
  <c r="I1877" i="2"/>
  <c r="K1877" i="2"/>
  <c r="M1877" i="2"/>
  <c r="N1877" i="2" s="1"/>
  <c r="E1876" i="2"/>
  <c r="F1876" i="2"/>
  <c r="H1876" i="2"/>
  <c r="I1876" i="2"/>
  <c r="K1876" i="2"/>
  <c r="M1876" i="2"/>
  <c r="N1876" i="2" s="1"/>
  <c r="E1875" i="2"/>
  <c r="F1875" i="2"/>
  <c r="H1875" i="2"/>
  <c r="I1875" i="2"/>
  <c r="K1875" i="2"/>
  <c r="M1875" i="2"/>
  <c r="N1875" i="2" s="1"/>
  <c r="E1864" i="2" l="1"/>
  <c r="F1864" i="2"/>
  <c r="E1865" i="2"/>
  <c r="F1865" i="2"/>
  <c r="E1866" i="2"/>
  <c r="F1866" i="2"/>
  <c r="E1867" i="2"/>
  <c r="F1867" i="2"/>
  <c r="E1868" i="2"/>
  <c r="F1868" i="2"/>
  <c r="E1869" i="2"/>
  <c r="F1869" i="2"/>
  <c r="E1870" i="2"/>
  <c r="F1870" i="2"/>
  <c r="E1863" i="2"/>
  <c r="F1863" i="2"/>
  <c r="E1874" i="2" l="1"/>
  <c r="F1874" i="2"/>
  <c r="H1874" i="2"/>
  <c r="I1874" i="2"/>
  <c r="K1874" i="2"/>
  <c r="M1874" i="2"/>
  <c r="N1874" i="2" s="1"/>
  <c r="E1873" i="2"/>
  <c r="F1873" i="2"/>
  <c r="H1873" i="2"/>
  <c r="I1873" i="2"/>
  <c r="K1873" i="2"/>
  <c r="M1873" i="2"/>
  <c r="N1873" i="2" s="1"/>
  <c r="E1872" i="2"/>
  <c r="F1872" i="2"/>
  <c r="H1872" i="2"/>
  <c r="I1872" i="2"/>
  <c r="K1872" i="2"/>
  <c r="M1872" i="2"/>
  <c r="N1872" i="2" s="1"/>
  <c r="E1871" i="2"/>
  <c r="F1871" i="2"/>
  <c r="H1871" i="2"/>
  <c r="I1871" i="2"/>
  <c r="K1871" i="2"/>
  <c r="M1871" i="2"/>
  <c r="N1871" i="2" s="1"/>
  <c r="H1870" i="2"/>
  <c r="I1870" i="2"/>
  <c r="K1870" i="2"/>
  <c r="M1870" i="2"/>
  <c r="N1870" i="2" s="1"/>
  <c r="H1869" i="2"/>
  <c r="I1869" i="2"/>
  <c r="K1869" i="2"/>
  <c r="M1869" i="2"/>
  <c r="N1869" i="2" s="1"/>
  <c r="H1868" i="2"/>
  <c r="I1868" i="2"/>
  <c r="K1868" i="2"/>
  <c r="M1868" i="2"/>
  <c r="N1868" i="2" s="1"/>
  <c r="H1867" i="2"/>
  <c r="I1867" i="2"/>
  <c r="K1867" i="2"/>
  <c r="M1867" i="2"/>
  <c r="N1867" i="2" s="1"/>
  <c r="H1866" i="2"/>
  <c r="I1866" i="2"/>
  <c r="K1866" i="2"/>
  <c r="M1866" i="2"/>
  <c r="N1866" i="2" s="1"/>
  <c r="H1865" i="2"/>
  <c r="I1865" i="2"/>
  <c r="K1865" i="2"/>
  <c r="M1865" i="2"/>
  <c r="N1865" i="2" s="1"/>
  <c r="H1864" i="2"/>
  <c r="I1864" i="2"/>
  <c r="K1864" i="2"/>
  <c r="M1864" i="2"/>
  <c r="N1864" i="2" s="1"/>
  <c r="H1863" i="2"/>
  <c r="I1863" i="2"/>
  <c r="K1863" i="2"/>
  <c r="M1863" i="2"/>
  <c r="N1863" i="2" s="1"/>
  <c r="E1862" i="2"/>
  <c r="F1862" i="2"/>
  <c r="H1862" i="2"/>
  <c r="I1862" i="2"/>
  <c r="K1862" i="2"/>
  <c r="M1862" i="2"/>
  <c r="N1862" i="2" s="1"/>
  <c r="E1861" i="2"/>
  <c r="F1861" i="2"/>
  <c r="H1861" i="2"/>
  <c r="I1861" i="2"/>
  <c r="K1861" i="2"/>
  <c r="M1861" i="2"/>
  <c r="N1861" i="2" s="1"/>
  <c r="E1860" i="2"/>
  <c r="F1860" i="2"/>
  <c r="H1860" i="2"/>
  <c r="I1860" i="2"/>
  <c r="K1860" i="2"/>
  <c r="M1860" i="2"/>
  <c r="N1860" i="2" s="1"/>
  <c r="E1859" i="2" l="1"/>
  <c r="F1859" i="2"/>
  <c r="H1859" i="2"/>
  <c r="I1859" i="2"/>
  <c r="K1859" i="2"/>
  <c r="M1859" i="2"/>
  <c r="N1859" i="2" s="1"/>
  <c r="E1858" i="2"/>
  <c r="F1858" i="2"/>
  <c r="H1858" i="2"/>
  <c r="I1858" i="2"/>
  <c r="K1858" i="2"/>
  <c r="M1858" i="2"/>
  <c r="N1858" i="2" s="1"/>
  <c r="E1857" i="2"/>
  <c r="F1857" i="2"/>
  <c r="H1857" i="2"/>
  <c r="I1857" i="2"/>
  <c r="K1857" i="2"/>
  <c r="M1857" i="2"/>
  <c r="N1857" i="2" s="1"/>
  <c r="E1856" i="2"/>
  <c r="F1856" i="2"/>
  <c r="H1856" i="2"/>
  <c r="I1856" i="2"/>
  <c r="K1856" i="2"/>
  <c r="M1856" i="2"/>
  <c r="N1856" i="2" s="1"/>
  <c r="E1855" i="2"/>
  <c r="F1855" i="2"/>
  <c r="H1855" i="2"/>
  <c r="I1855" i="2"/>
  <c r="K1855" i="2"/>
  <c r="M1855" i="2"/>
  <c r="N1855" i="2" s="1"/>
  <c r="E1854" i="2"/>
  <c r="F1854" i="2"/>
  <c r="H1854" i="2"/>
  <c r="I1854" i="2"/>
  <c r="K1854" i="2"/>
  <c r="M1854" i="2"/>
  <c r="N1854" i="2" s="1"/>
  <c r="E1853" i="2"/>
  <c r="F1853" i="2"/>
  <c r="H1853" i="2"/>
  <c r="I1853" i="2"/>
  <c r="K1853" i="2"/>
  <c r="M1853" i="2"/>
  <c r="N1853" i="2" s="1"/>
  <c r="E1852" i="2"/>
  <c r="F1852" i="2"/>
  <c r="H1852" i="2"/>
  <c r="I1852" i="2"/>
  <c r="K1852" i="2"/>
  <c r="M1852" i="2"/>
  <c r="N1852" i="2" s="1"/>
  <c r="E1851" i="2"/>
  <c r="F1851" i="2"/>
  <c r="H1851" i="2"/>
  <c r="I1851" i="2"/>
  <c r="K1851" i="2"/>
  <c r="M1851" i="2"/>
  <c r="N1851" i="2" s="1"/>
  <c r="E1850" i="2"/>
  <c r="F1850" i="2"/>
  <c r="H1850" i="2"/>
  <c r="I1850" i="2"/>
  <c r="K1850" i="2"/>
  <c r="M1850" i="2"/>
  <c r="N1850" i="2" s="1"/>
  <c r="E1849" i="2"/>
  <c r="F1849" i="2"/>
  <c r="H1849" i="2"/>
  <c r="I1849" i="2"/>
  <c r="K1849" i="2"/>
  <c r="M1849" i="2"/>
  <c r="N1849" i="2" s="1"/>
  <c r="E1848" i="2"/>
  <c r="F1848" i="2"/>
  <c r="H1848" i="2"/>
  <c r="I1848" i="2"/>
  <c r="K1848" i="2"/>
  <c r="M1848" i="2"/>
  <c r="N1848" i="2" s="1"/>
  <c r="E1847" i="2"/>
  <c r="F1847" i="2"/>
  <c r="H1847" i="2"/>
  <c r="I1847" i="2"/>
  <c r="K1847" i="2"/>
  <c r="M1847" i="2"/>
  <c r="N1847" i="2" s="1"/>
  <c r="E1846" i="2"/>
  <c r="F1846" i="2"/>
  <c r="H1846" i="2"/>
  <c r="I1846" i="2"/>
  <c r="K1846" i="2"/>
  <c r="M1846" i="2"/>
  <c r="N1846" i="2" s="1"/>
  <c r="E1845" i="2"/>
  <c r="F1845" i="2"/>
  <c r="H1845" i="2"/>
  <c r="I1845" i="2"/>
  <c r="K1845" i="2"/>
  <c r="M1845" i="2"/>
  <c r="N1845" i="2" s="1"/>
  <c r="E1844" i="2"/>
  <c r="F1844" i="2"/>
  <c r="H1844" i="2"/>
  <c r="I1844" i="2"/>
  <c r="K1844" i="2"/>
  <c r="M1844" i="2"/>
  <c r="N1844" i="2" s="1"/>
  <c r="E1843" i="2"/>
  <c r="F1843" i="2"/>
  <c r="H1843" i="2"/>
  <c r="I1843" i="2"/>
  <c r="K1843" i="2"/>
  <c r="M1843" i="2"/>
  <c r="N1843" i="2" s="1"/>
  <c r="E1842" i="2"/>
  <c r="F1842" i="2"/>
  <c r="H1842" i="2"/>
  <c r="I1842" i="2"/>
  <c r="K1842" i="2"/>
  <c r="M1842" i="2"/>
  <c r="N1842" i="2" s="1"/>
  <c r="E1841" i="2"/>
  <c r="F1841" i="2"/>
  <c r="H1841" i="2"/>
  <c r="I1841" i="2"/>
  <c r="K1841" i="2"/>
  <c r="M1841" i="2"/>
  <c r="N1841" i="2" s="1"/>
  <c r="E1840" i="2"/>
  <c r="F1840" i="2"/>
  <c r="H1840" i="2"/>
  <c r="I1840" i="2"/>
  <c r="K1840" i="2"/>
  <c r="M1840" i="2"/>
  <c r="N1840" i="2" s="1"/>
  <c r="E1839" i="2"/>
  <c r="F1839" i="2"/>
  <c r="H1839" i="2"/>
  <c r="I1839" i="2"/>
  <c r="K1839" i="2"/>
  <c r="M1839" i="2"/>
  <c r="N1839" i="2" s="1"/>
  <c r="E1838" i="2"/>
  <c r="F1838" i="2"/>
  <c r="H1838" i="2"/>
  <c r="I1838" i="2"/>
  <c r="K1838" i="2"/>
  <c r="M1838" i="2"/>
  <c r="N1838" i="2" s="1"/>
  <c r="E1837" i="2"/>
  <c r="F1837" i="2"/>
  <c r="H1837" i="2"/>
  <c r="I1837" i="2"/>
  <c r="K1837" i="2"/>
  <c r="M1837" i="2"/>
  <c r="N1837" i="2" s="1"/>
  <c r="E1836" i="2"/>
  <c r="F1836" i="2"/>
  <c r="H1836" i="2"/>
  <c r="I1836" i="2"/>
  <c r="K1836" i="2"/>
  <c r="M1836" i="2"/>
  <c r="N1836" i="2" s="1"/>
  <c r="E1835" i="2"/>
  <c r="F1835" i="2"/>
  <c r="H1835" i="2"/>
  <c r="I1835" i="2"/>
  <c r="K1835" i="2"/>
  <c r="M1835" i="2"/>
  <c r="N1835" i="2" s="1"/>
  <c r="E1834" i="2"/>
  <c r="F1834" i="2"/>
  <c r="H1834" i="2"/>
  <c r="I1834" i="2"/>
  <c r="K1834" i="2"/>
  <c r="M1834" i="2"/>
  <c r="N1834" i="2" s="1"/>
  <c r="E1833" i="2"/>
  <c r="F1833" i="2"/>
  <c r="H1833" i="2"/>
  <c r="I1833" i="2"/>
  <c r="K1833" i="2"/>
  <c r="M1833" i="2"/>
  <c r="N1833" i="2" s="1"/>
  <c r="E1832" i="2"/>
  <c r="F1832" i="2"/>
  <c r="H1832" i="2"/>
  <c r="I1832" i="2"/>
  <c r="K1832" i="2"/>
  <c r="M1832" i="2"/>
  <c r="N1832" i="2" s="1"/>
  <c r="E1831" i="2"/>
  <c r="F1831" i="2"/>
  <c r="H1831" i="2"/>
  <c r="I1831" i="2"/>
  <c r="K1831" i="2"/>
  <c r="M1831" i="2"/>
  <c r="N1831" i="2" s="1"/>
  <c r="E1830" i="2"/>
  <c r="F1830" i="2"/>
  <c r="H1830" i="2"/>
  <c r="I1830" i="2"/>
  <c r="K1830" i="2"/>
  <c r="M1830" i="2"/>
  <c r="N1830" i="2" s="1"/>
  <c r="E1829" i="2"/>
  <c r="F1829" i="2"/>
  <c r="H1829" i="2"/>
  <c r="I1829" i="2"/>
  <c r="K1829" i="2"/>
  <c r="M1829" i="2"/>
  <c r="N1829" i="2" s="1"/>
  <c r="E1828" i="2"/>
  <c r="F1828" i="2"/>
  <c r="H1828" i="2"/>
  <c r="I1828" i="2"/>
  <c r="K1828" i="2"/>
  <c r="M1828" i="2"/>
  <c r="N1828" i="2" s="1"/>
  <c r="E1827" i="2"/>
  <c r="F1827" i="2"/>
  <c r="H1827" i="2"/>
  <c r="I1827" i="2"/>
  <c r="K1827" i="2"/>
  <c r="M1827" i="2"/>
  <c r="N1827" i="2" s="1"/>
  <c r="E1826" i="2"/>
  <c r="F1826" i="2"/>
  <c r="H1826" i="2"/>
  <c r="I1826" i="2"/>
  <c r="K1826" i="2"/>
  <c r="M1826" i="2"/>
  <c r="N1826" i="2" s="1"/>
  <c r="E1825" i="2"/>
  <c r="F1825" i="2"/>
  <c r="H1825" i="2"/>
  <c r="I1825" i="2"/>
  <c r="K1825" i="2"/>
  <c r="M1825" i="2"/>
  <c r="N1825" i="2" s="1"/>
  <c r="E1824" i="2"/>
  <c r="F1824" i="2"/>
  <c r="H1824" i="2"/>
  <c r="I1824" i="2"/>
  <c r="K1824" i="2"/>
  <c r="M1824" i="2"/>
  <c r="N1824" i="2" s="1"/>
  <c r="E1823" i="2"/>
  <c r="F1823" i="2"/>
  <c r="H1823" i="2"/>
  <c r="I1823" i="2"/>
  <c r="K1823" i="2"/>
  <c r="M1823" i="2"/>
  <c r="N1823" i="2" s="1"/>
  <c r="E1822" i="2"/>
  <c r="F1822" i="2"/>
  <c r="H1822" i="2"/>
  <c r="I1822" i="2"/>
  <c r="K1822" i="2"/>
  <c r="M1822" i="2"/>
  <c r="N1822" i="2" s="1"/>
  <c r="E1821" i="2"/>
  <c r="F1821" i="2"/>
  <c r="H1821" i="2"/>
  <c r="I1821" i="2"/>
  <c r="K1821" i="2"/>
  <c r="M1821" i="2"/>
  <c r="N1821" i="2" s="1"/>
  <c r="E1820" i="2"/>
  <c r="F1820" i="2"/>
  <c r="H1820" i="2"/>
  <c r="I1820" i="2"/>
  <c r="K1820" i="2"/>
  <c r="M1820" i="2"/>
  <c r="N1820" i="2" s="1"/>
  <c r="E1819" i="2"/>
  <c r="F1819" i="2"/>
  <c r="H1819" i="2"/>
  <c r="I1819" i="2"/>
  <c r="K1819" i="2"/>
  <c r="M1819" i="2"/>
  <c r="N1819" i="2" s="1"/>
  <c r="E1818" i="2"/>
  <c r="F1818" i="2"/>
  <c r="H1818" i="2"/>
  <c r="I1818" i="2"/>
  <c r="K1818" i="2"/>
  <c r="M1818" i="2"/>
  <c r="N1818" i="2" s="1"/>
  <c r="E1817" i="2"/>
  <c r="F1817" i="2"/>
  <c r="H1817" i="2"/>
  <c r="I1817" i="2"/>
  <c r="K1817" i="2"/>
  <c r="M1817" i="2"/>
  <c r="N1817" i="2" s="1"/>
  <c r="E1816" i="2"/>
  <c r="F1816" i="2"/>
  <c r="H1816" i="2"/>
  <c r="I1816" i="2"/>
  <c r="K1816" i="2"/>
  <c r="M1816" i="2"/>
  <c r="N1816" i="2" s="1"/>
  <c r="E1815" i="2"/>
  <c r="F1815" i="2"/>
  <c r="H1815" i="2"/>
  <c r="I1815" i="2"/>
  <c r="K1815" i="2"/>
  <c r="M1815" i="2"/>
  <c r="N1815" i="2" s="1"/>
  <c r="E1814" i="2"/>
  <c r="F1814" i="2"/>
  <c r="H1814" i="2"/>
  <c r="I1814" i="2"/>
  <c r="K1814" i="2"/>
  <c r="M1814" i="2"/>
  <c r="N1814" i="2" s="1"/>
  <c r="E1813" i="2"/>
  <c r="F1813" i="2"/>
  <c r="H1813" i="2"/>
  <c r="I1813" i="2"/>
  <c r="K1813" i="2"/>
  <c r="M1813" i="2"/>
  <c r="N1813" i="2" s="1"/>
  <c r="E1812" i="2"/>
  <c r="F1812" i="2"/>
  <c r="H1812" i="2"/>
  <c r="I1812" i="2"/>
  <c r="K1812" i="2"/>
  <c r="M1812" i="2"/>
  <c r="N1812" i="2" s="1"/>
  <c r="E1811" i="2"/>
  <c r="F1811" i="2"/>
  <c r="H1811" i="2"/>
  <c r="I1811" i="2"/>
  <c r="K1811" i="2"/>
  <c r="M1811" i="2"/>
  <c r="N1811" i="2" s="1"/>
  <c r="E1810" i="2"/>
  <c r="F1810" i="2"/>
  <c r="H1810" i="2"/>
  <c r="I1810" i="2"/>
  <c r="K1810" i="2"/>
  <c r="M1810" i="2"/>
  <c r="N1810" i="2" s="1"/>
  <c r="E1809" i="2"/>
  <c r="F1809" i="2"/>
  <c r="H1809" i="2"/>
  <c r="I1809" i="2"/>
  <c r="K1809" i="2"/>
  <c r="M1809" i="2"/>
  <c r="N1809" i="2" s="1"/>
  <c r="E1808" i="2"/>
  <c r="F1808" i="2"/>
  <c r="H1808" i="2"/>
  <c r="I1808" i="2"/>
  <c r="K1808" i="2"/>
  <c r="M1808" i="2"/>
  <c r="N1808" i="2" s="1"/>
  <c r="E1807" i="2"/>
  <c r="F1807" i="2"/>
  <c r="H1807" i="2"/>
  <c r="I1807" i="2"/>
  <c r="K1807" i="2"/>
  <c r="M1807" i="2"/>
  <c r="N1807" i="2" s="1"/>
  <c r="E1806" i="2"/>
  <c r="F1806" i="2"/>
  <c r="H1806" i="2"/>
  <c r="I1806" i="2"/>
  <c r="K1806" i="2"/>
  <c r="M1806" i="2"/>
  <c r="N1806" i="2" s="1"/>
  <c r="E1805" i="2"/>
  <c r="F1805" i="2"/>
  <c r="H1805" i="2"/>
  <c r="I1805" i="2"/>
  <c r="K1805" i="2"/>
  <c r="M1805" i="2"/>
  <c r="N1805" i="2" s="1"/>
  <c r="E1804" i="2"/>
  <c r="F1804" i="2"/>
  <c r="H1804" i="2"/>
  <c r="I1804" i="2"/>
  <c r="K1804" i="2"/>
  <c r="M1804" i="2"/>
  <c r="N1804" i="2" s="1"/>
  <c r="E1803" i="2"/>
  <c r="F1803" i="2"/>
  <c r="H1803" i="2"/>
  <c r="I1803" i="2"/>
  <c r="K1803" i="2"/>
  <c r="M1803" i="2"/>
  <c r="N1803" i="2" s="1"/>
  <c r="E1802" i="2"/>
  <c r="F1802" i="2"/>
  <c r="H1802" i="2"/>
  <c r="I1802" i="2"/>
  <c r="K1802" i="2"/>
  <c r="M1802" i="2"/>
  <c r="N1802" i="2" s="1"/>
  <c r="E1801" i="2"/>
  <c r="F1801" i="2"/>
  <c r="H1801" i="2"/>
  <c r="I1801" i="2"/>
  <c r="K1801" i="2"/>
  <c r="M1801" i="2"/>
  <c r="N1801" i="2" s="1"/>
  <c r="E1800" i="2"/>
  <c r="F1800" i="2"/>
  <c r="H1800" i="2"/>
  <c r="I1800" i="2"/>
  <c r="K1800" i="2"/>
  <c r="M1800" i="2"/>
  <c r="N1800" i="2" s="1"/>
  <c r="E1799" i="2"/>
  <c r="F1799" i="2"/>
  <c r="H1799" i="2"/>
  <c r="I1799" i="2"/>
  <c r="K1799" i="2"/>
  <c r="M1799" i="2"/>
  <c r="N1799" i="2" s="1"/>
  <c r="E1798" i="2"/>
  <c r="F1798" i="2"/>
  <c r="H1798" i="2"/>
  <c r="I1798" i="2"/>
  <c r="K1798" i="2"/>
  <c r="M1798" i="2"/>
  <c r="N1798" i="2" s="1"/>
  <c r="E1797" i="2"/>
  <c r="F1797" i="2"/>
  <c r="H1797" i="2"/>
  <c r="I1797" i="2"/>
  <c r="K1797" i="2"/>
  <c r="M1797" i="2"/>
  <c r="N1797" i="2" s="1"/>
  <c r="E1796" i="2"/>
  <c r="F1796" i="2"/>
  <c r="H1796" i="2"/>
  <c r="I1796" i="2"/>
  <c r="K1796" i="2"/>
  <c r="M1796" i="2"/>
  <c r="N1796" i="2" s="1"/>
  <c r="E1795" i="2"/>
  <c r="F1795" i="2"/>
  <c r="H1795" i="2"/>
  <c r="I1795" i="2"/>
  <c r="K1795" i="2"/>
  <c r="M1795" i="2"/>
  <c r="N1795" i="2" s="1"/>
  <c r="E1794" i="2"/>
  <c r="F1794" i="2"/>
  <c r="H1794" i="2"/>
  <c r="I1794" i="2"/>
  <c r="K1794" i="2"/>
  <c r="M1794" i="2"/>
  <c r="N1794" i="2" s="1"/>
  <c r="E1793" i="2"/>
  <c r="F1793" i="2"/>
  <c r="H1793" i="2"/>
  <c r="I1793" i="2"/>
  <c r="K1793" i="2"/>
  <c r="M1793" i="2"/>
  <c r="N1793" i="2" s="1"/>
  <c r="E1792" i="2"/>
  <c r="F1792" i="2"/>
  <c r="H1792" i="2"/>
  <c r="I1792" i="2"/>
  <c r="K1792" i="2"/>
  <c r="M1792" i="2"/>
  <c r="N1792" i="2" s="1"/>
  <c r="E1791" i="2"/>
  <c r="F1791" i="2"/>
  <c r="H1791" i="2"/>
  <c r="I1791" i="2"/>
  <c r="K1791" i="2"/>
  <c r="M1791" i="2"/>
  <c r="N1791" i="2" s="1"/>
  <c r="E1790" i="2"/>
  <c r="F1790" i="2"/>
  <c r="H1790" i="2"/>
  <c r="I1790" i="2"/>
  <c r="K1790" i="2"/>
  <c r="M1790" i="2"/>
  <c r="N1790" i="2" s="1"/>
  <c r="E1789" i="2"/>
  <c r="F1789" i="2"/>
  <c r="H1789" i="2"/>
  <c r="I1789" i="2"/>
  <c r="K1789" i="2"/>
  <c r="M1789" i="2"/>
  <c r="N1789" i="2" s="1"/>
  <c r="E1788" i="2"/>
  <c r="F1788" i="2"/>
  <c r="H1788" i="2"/>
  <c r="I1788" i="2"/>
  <c r="K1788" i="2"/>
  <c r="M1788" i="2"/>
  <c r="N1788" i="2" s="1"/>
  <c r="E1787" i="2"/>
  <c r="F1787" i="2"/>
  <c r="H1787" i="2"/>
  <c r="I1787" i="2"/>
  <c r="K1787" i="2"/>
  <c r="M1787" i="2"/>
  <c r="N1787" i="2" s="1"/>
  <c r="E1786" i="2"/>
  <c r="F1786" i="2"/>
  <c r="H1786" i="2"/>
  <c r="I1786" i="2"/>
  <c r="K1786" i="2"/>
  <c r="M1786" i="2"/>
  <c r="N1786" i="2" s="1"/>
  <c r="K1763" i="2"/>
  <c r="K1764" i="2"/>
  <c r="K1765" i="2"/>
  <c r="K1766" i="2"/>
  <c r="K1767" i="2"/>
  <c r="E1472" i="2" l="1"/>
  <c r="F1472" i="2"/>
  <c r="H1472" i="2"/>
  <c r="I1472" i="2"/>
  <c r="K1472" i="2"/>
  <c r="M1472" i="2"/>
  <c r="N1472" i="2" s="1"/>
  <c r="E1473" i="2"/>
  <c r="F1473" i="2"/>
  <c r="H1473" i="2"/>
  <c r="I1473" i="2"/>
  <c r="K1473" i="2"/>
  <c r="M1473" i="2"/>
  <c r="N1473" i="2" s="1"/>
  <c r="E1474" i="2"/>
  <c r="F1474" i="2"/>
  <c r="H1474" i="2"/>
  <c r="I1474" i="2"/>
  <c r="K1474" i="2"/>
  <c r="M1474" i="2"/>
  <c r="N1474" i="2" s="1"/>
  <c r="E1475" i="2"/>
  <c r="F1475" i="2"/>
  <c r="H1475" i="2"/>
  <c r="I1475" i="2"/>
  <c r="K1475" i="2"/>
  <c r="M1475" i="2"/>
  <c r="N1475" i="2" s="1"/>
  <c r="E1729" i="2"/>
  <c r="F1729" i="2"/>
  <c r="H1729" i="2"/>
  <c r="I1729" i="2"/>
  <c r="K1729" i="2"/>
  <c r="M1729" i="2"/>
  <c r="N1729" i="2" s="1"/>
  <c r="E1730" i="2"/>
  <c r="F1730" i="2"/>
  <c r="H1730" i="2"/>
  <c r="I1730" i="2"/>
  <c r="K1730" i="2"/>
  <c r="M1730" i="2"/>
  <c r="N1730" i="2" s="1"/>
  <c r="E1747" i="2" l="1"/>
  <c r="F1747" i="2"/>
  <c r="E1748" i="2"/>
  <c r="F1748" i="2"/>
  <c r="E1749" i="2"/>
  <c r="F1749" i="2"/>
  <c r="E1750" i="2"/>
  <c r="F1750" i="2"/>
  <c r="E1751" i="2"/>
  <c r="F1751" i="2"/>
  <c r="E1752" i="2"/>
  <c r="F1752" i="2"/>
  <c r="E1753" i="2"/>
  <c r="F1753" i="2"/>
  <c r="E1754" i="2"/>
  <c r="F1754" i="2"/>
  <c r="E1755" i="2"/>
  <c r="F1755" i="2"/>
  <c r="E1736" i="2"/>
  <c r="F1736" i="2"/>
  <c r="E1737" i="2"/>
  <c r="F1737" i="2"/>
  <c r="E1738" i="2"/>
  <c r="F1738" i="2"/>
  <c r="E1739" i="2"/>
  <c r="F1739" i="2"/>
  <c r="E1740" i="2"/>
  <c r="F1740" i="2"/>
  <c r="E1741" i="2"/>
  <c r="F1741" i="2"/>
  <c r="E1785" i="2"/>
  <c r="F1785" i="2"/>
  <c r="H1785" i="2"/>
  <c r="I1785" i="2"/>
  <c r="K1785" i="2"/>
  <c r="M1785" i="2"/>
  <c r="N1785" i="2" s="1"/>
  <c r="E1784" i="2"/>
  <c r="F1784" i="2"/>
  <c r="H1784" i="2"/>
  <c r="I1784" i="2"/>
  <c r="K1784" i="2"/>
  <c r="M1784" i="2"/>
  <c r="N1784" i="2" s="1"/>
  <c r="E1783" i="2"/>
  <c r="F1783" i="2"/>
  <c r="H1783" i="2"/>
  <c r="I1783" i="2"/>
  <c r="K1783" i="2"/>
  <c r="M1783" i="2"/>
  <c r="N1783" i="2" s="1"/>
  <c r="E1782" i="2"/>
  <c r="F1782" i="2"/>
  <c r="H1782" i="2"/>
  <c r="I1782" i="2"/>
  <c r="K1782" i="2"/>
  <c r="M1782" i="2"/>
  <c r="N1782" i="2" s="1"/>
  <c r="E1781" i="2"/>
  <c r="F1781" i="2"/>
  <c r="H1781" i="2"/>
  <c r="I1781" i="2"/>
  <c r="K1781" i="2"/>
  <c r="M1781" i="2"/>
  <c r="N1781" i="2" s="1"/>
  <c r="E1780" i="2"/>
  <c r="F1780" i="2"/>
  <c r="H1780" i="2"/>
  <c r="I1780" i="2"/>
  <c r="K1780" i="2"/>
  <c r="M1780" i="2"/>
  <c r="N1780" i="2" s="1"/>
  <c r="E1779" i="2"/>
  <c r="F1779" i="2"/>
  <c r="H1779" i="2"/>
  <c r="I1779" i="2"/>
  <c r="K1779" i="2"/>
  <c r="M1779" i="2"/>
  <c r="N1779" i="2" s="1"/>
  <c r="E1778" i="2"/>
  <c r="F1778" i="2"/>
  <c r="H1778" i="2"/>
  <c r="I1778" i="2"/>
  <c r="K1778" i="2"/>
  <c r="M1778" i="2"/>
  <c r="N1778" i="2" s="1"/>
  <c r="E1777" i="2"/>
  <c r="F1777" i="2"/>
  <c r="H1777" i="2"/>
  <c r="I1777" i="2"/>
  <c r="K1777" i="2"/>
  <c r="M1777" i="2"/>
  <c r="N1777" i="2" s="1"/>
  <c r="E1776" i="2"/>
  <c r="F1776" i="2"/>
  <c r="H1776" i="2"/>
  <c r="I1776" i="2"/>
  <c r="K1776" i="2"/>
  <c r="M1776" i="2"/>
  <c r="N1776" i="2" s="1"/>
  <c r="E1775" i="2"/>
  <c r="F1775" i="2"/>
  <c r="H1775" i="2"/>
  <c r="I1775" i="2"/>
  <c r="K1775" i="2"/>
  <c r="M1775" i="2"/>
  <c r="N1775" i="2" s="1"/>
  <c r="E1774" i="2"/>
  <c r="F1774" i="2"/>
  <c r="H1774" i="2"/>
  <c r="I1774" i="2"/>
  <c r="K1774" i="2"/>
  <c r="M1774" i="2"/>
  <c r="N1774" i="2" s="1"/>
  <c r="E1773" i="2"/>
  <c r="F1773" i="2"/>
  <c r="H1773" i="2"/>
  <c r="I1773" i="2"/>
  <c r="K1773" i="2"/>
  <c r="M1773" i="2"/>
  <c r="N1773" i="2" s="1"/>
  <c r="E1772" i="2"/>
  <c r="F1772" i="2"/>
  <c r="H1772" i="2"/>
  <c r="I1772" i="2"/>
  <c r="K1772" i="2"/>
  <c r="M1772" i="2"/>
  <c r="N1772" i="2" s="1"/>
  <c r="E1771" i="2"/>
  <c r="F1771" i="2"/>
  <c r="H1771" i="2"/>
  <c r="I1771" i="2"/>
  <c r="K1771" i="2"/>
  <c r="M1771" i="2"/>
  <c r="N1771" i="2" s="1"/>
  <c r="E1770" i="2"/>
  <c r="F1770" i="2"/>
  <c r="H1770" i="2"/>
  <c r="I1770" i="2"/>
  <c r="K1770" i="2"/>
  <c r="M1770" i="2"/>
  <c r="N1770" i="2" s="1"/>
  <c r="E1769" i="2"/>
  <c r="F1769" i="2"/>
  <c r="H1769" i="2"/>
  <c r="I1769" i="2"/>
  <c r="K1769" i="2"/>
  <c r="M1769" i="2"/>
  <c r="N1769" i="2" s="1"/>
  <c r="E1768" i="2"/>
  <c r="F1768" i="2"/>
  <c r="H1768" i="2"/>
  <c r="I1768" i="2"/>
  <c r="K1768" i="2"/>
  <c r="M1768" i="2"/>
  <c r="N1768" i="2" s="1"/>
  <c r="E1767" i="2"/>
  <c r="F1767" i="2"/>
  <c r="H1767" i="2"/>
  <c r="I1767" i="2"/>
  <c r="M1767" i="2"/>
  <c r="N1767" i="2" s="1"/>
  <c r="E1766" i="2"/>
  <c r="F1766" i="2"/>
  <c r="H1766" i="2"/>
  <c r="I1766" i="2"/>
  <c r="M1766" i="2"/>
  <c r="N1766" i="2" s="1"/>
  <c r="E1765" i="2"/>
  <c r="F1765" i="2"/>
  <c r="H1765" i="2"/>
  <c r="I1765" i="2"/>
  <c r="M1765" i="2"/>
  <c r="N1765" i="2" s="1"/>
  <c r="E1764" i="2"/>
  <c r="F1764" i="2"/>
  <c r="H1764" i="2"/>
  <c r="I1764" i="2"/>
  <c r="M1764" i="2"/>
  <c r="N1764" i="2" s="1"/>
  <c r="E1763" i="2"/>
  <c r="F1763" i="2"/>
  <c r="H1763" i="2"/>
  <c r="I1763" i="2"/>
  <c r="M1763" i="2"/>
  <c r="N1763" i="2" s="1"/>
  <c r="E1762" i="2"/>
  <c r="F1762" i="2"/>
  <c r="H1762" i="2"/>
  <c r="I1762" i="2"/>
  <c r="K1762" i="2"/>
  <c r="M1762" i="2"/>
  <c r="N1762" i="2" s="1"/>
  <c r="E1761" i="2"/>
  <c r="F1761" i="2"/>
  <c r="H1761" i="2"/>
  <c r="I1761" i="2"/>
  <c r="K1761" i="2"/>
  <c r="M1761" i="2"/>
  <c r="N1761" i="2" s="1"/>
  <c r="E1760" i="2"/>
  <c r="F1760" i="2"/>
  <c r="H1760" i="2"/>
  <c r="I1760" i="2"/>
  <c r="K1760" i="2"/>
  <c r="M1760" i="2"/>
  <c r="N1760" i="2" s="1"/>
  <c r="E1759" i="2"/>
  <c r="F1759" i="2"/>
  <c r="H1759" i="2"/>
  <c r="I1759" i="2"/>
  <c r="K1759" i="2"/>
  <c r="M1759" i="2"/>
  <c r="N1759" i="2" s="1"/>
  <c r="E1758" i="2"/>
  <c r="F1758" i="2"/>
  <c r="H1758" i="2"/>
  <c r="I1758" i="2"/>
  <c r="K1758" i="2"/>
  <c r="M1758" i="2"/>
  <c r="N1758" i="2" s="1"/>
  <c r="E1757" i="2"/>
  <c r="F1757" i="2"/>
  <c r="H1757" i="2"/>
  <c r="I1757" i="2"/>
  <c r="K1757" i="2"/>
  <c r="M1757" i="2"/>
  <c r="N1757" i="2" s="1"/>
  <c r="E1756" i="2"/>
  <c r="F1756" i="2"/>
  <c r="H1756" i="2"/>
  <c r="I1756" i="2"/>
  <c r="K1756" i="2"/>
  <c r="M1756" i="2"/>
  <c r="N1756" i="2" s="1"/>
  <c r="H1755" i="2"/>
  <c r="I1755" i="2"/>
  <c r="K1755" i="2"/>
  <c r="M1755" i="2"/>
  <c r="N1755" i="2" s="1"/>
  <c r="H1754" i="2"/>
  <c r="I1754" i="2"/>
  <c r="K1754" i="2"/>
  <c r="M1754" i="2"/>
  <c r="N1754" i="2" s="1"/>
  <c r="H1753" i="2"/>
  <c r="I1753" i="2"/>
  <c r="K1753" i="2"/>
  <c r="M1753" i="2"/>
  <c r="N1753" i="2" s="1"/>
  <c r="H1752" i="2"/>
  <c r="I1752" i="2"/>
  <c r="K1752" i="2"/>
  <c r="M1752" i="2"/>
  <c r="N1752" i="2" s="1"/>
  <c r="H1751" i="2"/>
  <c r="I1751" i="2"/>
  <c r="K1751" i="2"/>
  <c r="M1751" i="2"/>
  <c r="N1751" i="2" s="1"/>
  <c r="H1750" i="2"/>
  <c r="I1750" i="2"/>
  <c r="K1750" i="2"/>
  <c r="M1750" i="2"/>
  <c r="N1750" i="2" s="1"/>
  <c r="H1749" i="2"/>
  <c r="I1749" i="2"/>
  <c r="K1749" i="2"/>
  <c r="M1749" i="2"/>
  <c r="N1749" i="2" s="1"/>
  <c r="H1748" i="2"/>
  <c r="I1748" i="2"/>
  <c r="K1748" i="2"/>
  <c r="M1748" i="2"/>
  <c r="N1748" i="2" s="1"/>
  <c r="H1747" i="2"/>
  <c r="I1747" i="2"/>
  <c r="K1747" i="2"/>
  <c r="M1747" i="2"/>
  <c r="N1747" i="2" s="1"/>
  <c r="E1746" i="2"/>
  <c r="F1746" i="2"/>
  <c r="H1746" i="2"/>
  <c r="I1746" i="2"/>
  <c r="K1746" i="2"/>
  <c r="M1746" i="2"/>
  <c r="N1746" i="2" s="1"/>
  <c r="E1745" i="2"/>
  <c r="F1745" i="2"/>
  <c r="H1745" i="2"/>
  <c r="I1745" i="2"/>
  <c r="K1745" i="2"/>
  <c r="M1745" i="2"/>
  <c r="N1745" i="2" s="1"/>
  <c r="E1744" i="2"/>
  <c r="F1744" i="2"/>
  <c r="H1744" i="2"/>
  <c r="I1744" i="2"/>
  <c r="K1744" i="2"/>
  <c r="M1744" i="2"/>
  <c r="N1744" i="2" s="1"/>
  <c r="E1743" i="2"/>
  <c r="F1743" i="2"/>
  <c r="H1743" i="2"/>
  <c r="I1743" i="2"/>
  <c r="K1743" i="2"/>
  <c r="M1743" i="2"/>
  <c r="N1743" i="2" s="1"/>
  <c r="E1742" i="2"/>
  <c r="F1742" i="2"/>
  <c r="H1742" i="2"/>
  <c r="I1742" i="2"/>
  <c r="K1742" i="2"/>
  <c r="M1742" i="2"/>
  <c r="N1742" i="2" s="1"/>
  <c r="H1741" i="2"/>
  <c r="I1741" i="2"/>
  <c r="K1741" i="2"/>
  <c r="M1741" i="2"/>
  <c r="N1741" i="2" s="1"/>
  <c r="H1740" i="2"/>
  <c r="I1740" i="2"/>
  <c r="K1740" i="2"/>
  <c r="M1740" i="2"/>
  <c r="N1740" i="2" s="1"/>
  <c r="H1739" i="2"/>
  <c r="I1739" i="2"/>
  <c r="K1739" i="2"/>
  <c r="M1739" i="2"/>
  <c r="N1739" i="2" s="1"/>
  <c r="H1738" i="2"/>
  <c r="I1738" i="2"/>
  <c r="K1738" i="2"/>
  <c r="M1738" i="2"/>
  <c r="N1738" i="2" s="1"/>
  <c r="H1737" i="2"/>
  <c r="I1737" i="2"/>
  <c r="K1737" i="2"/>
  <c r="M1737" i="2"/>
  <c r="N1737" i="2" s="1"/>
  <c r="H1736" i="2"/>
  <c r="I1736" i="2"/>
  <c r="K1736" i="2"/>
  <c r="M1736" i="2"/>
  <c r="N1736" i="2" s="1"/>
  <c r="E1735" i="2"/>
  <c r="F1735" i="2"/>
  <c r="H1735" i="2"/>
  <c r="I1735" i="2"/>
  <c r="K1735" i="2"/>
  <c r="M1735" i="2"/>
  <c r="N1735" i="2" s="1"/>
  <c r="E1734" i="2"/>
  <c r="F1734" i="2"/>
  <c r="H1734" i="2"/>
  <c r="I1734" i="2"/>
  <c r="K1734" i="2"/>
  <c r="M1734" i="2"/>
  <c r="N1734" i="2" s="1"/>
  <c r="E1733" i="2"/>
  <c r="F1733" i="2"/>
  <c r="H1733" i="2"/>
  <c r="I1733" i="2"/>
  <c r="K1733" i="2"/>
  <c r="M1733" i="2"/>
  <c r="N1733" i="2" s="1"/>
  <c r="E1732" i="2"/>
  <c r="F1732" i="2"/>
  <c r="H1732" i="2"/>
  <c r="I1732" i="2"/>
  <c r="K1732" i="2"/>
  <c r="M1732" i="2"/>
  <c r="N1732" i="2" s="1"/>
  <c r="E1731" i="2"/>
  <c r="F1731" i="2"/>
  <c r="H1731" i="2"/>
  <c r="I1731" i="2"/>
  <c r="K1731" i="2"/>
  <c r="M1731" i="2"/>
  <c r="N1731" i="2" s="1"/>
  <c r="E1728" i="2"/>
  <c r="F1728" i="2"/>
  <c r="H1728" i="2"/>
  <c r="I1728" i="2"/>
  <c r="K1728" i="2"/>
  <c r="M1728" i="2"/>
  <c r="N1728" i="2" s="1"/>
  <c r="E1727" i="2"/>
  <c r="F1727" i="2"/>
  <c r="H1727" i="2"/>
  <c r="I1727" i="2"/>
  <c r="K1727" i="2"/>
  <c r="M1727" i="2"/>
  <c r="N1727" i="2" s="1"/>
  <c r="E1726" i="2"/>
  <c r="F1726" i="2"/>
  <c r="H1726" i="2"/>
  <c r="I1726" i="2"/>
  <c r="K1726" i="2"/>
  <c r="M1726" i="2"/>
  <c r="N1726" i="2" s="1"/>
  <c r="E1725" i="2"/>
  <c r="F1725" i="2"/>
  <c r="H1725" i="2"/>
  <c r="I1725" i="2"/>
  <c r="K1725" i="2"/>
  <c r="M1725" i="2"/>
  <c r="N1725" i="2" s="1"/>
  <c r="E1724" i="2"/>
  <c r="F1724" i="2"/>
  <c r="H1724" i="2"/>
  <c r="I1724" i="2"/>
  <c r="K1724" i="2"/>
  <c r="M1724" i="2"/>
  <c r="N1724" i="2" s="1"/>
  <c r="E1723" i="2"/>
  <c r="F1723" i="2"/>
  <c r="H1723" i="2"/>
  <c r="I1723" i="2"/>
  <c r="K1723" i="2"/>
  <c r="M1723" i="2"/>
  <c r="N1723" i="2" s="1"/>
  <c r="E1722" i="2"/>
  <c r="F1722" i="2"/>
  <c r="H1722" i="2"/>
  <c r="I1722" i="2"/>
  <c r="K1722" i="2"/>
  <c r="M1722" i="2"/>
  <c r="N1722" i="2" s="1"/>
  <c r="E1721" i="2"/>
  <c r="F1721" i="2"/>
  <c r="H1721" i="2"/>
  <c r="I1721" i="2"/>
  <c r="K1721" i="2"/>
  <c r="M1721" i="2"/>
  <c r="N1721" i="2" s="1"/>
  <c r="E1720" i="2"/>
  <c r="F1720" i="2"/>
  <c r="H1720" i="2"/>
  <c r="I1720" i="2"/>
  <c r="K1720" i="2"/>
  <c r="M1720" i="2"/>
  <c r="N1720" i="2" s="1"/>
  <c r="E1719" i="2"/>
  <c r="F1719" i="2"/>
  <c r="H1719" i="2"/>
  <c r="I1719" i="2"/>
  <c r="K1719" i="2"/>
  <c r="M1719" i="2"/>
  <c r="N1719" i="2" s="1"/>
  <c r="E1718" i="2"/>
  <c r="F1718" i="2"/>
  <c r="H1718" i="2"/>
  <c r="I1718" i="2"/>
  <c r="K1718" i="2"/>
  <c r="M1718" i="2"/>
  <c r="N1718" i="2" s="1"/>
  <c r="E1717" i="2"/>
  <c r="F1717" i="2"/>
  <c r="H1717" i="2"/>
  <c r="I1717" i="2"/>
  <c r="K1717" i="2"/>
  <c r="M1717" i="2"/>
  <c r="N1717" i="2" s="1"/>
  <c r="E1716" i="2"/>
  <c r="F1716" i="2"/>
  <c r="H1716" i="2"/>
  <c r="I1716" i="2"/>
  <c r="K1716" i="2"/>
  <c r="M1716" i="2"/>
  <c r="N1716" i="2" s="1"/>
  <c r="E1715" i="2"/>
  <c r="F1715" i="2"/>
  <c r="H1715" i="2"/>
  <c r="I1715" i="2"/>
  <c r="K1715" i="2"/>
  <c r="M1715" i="2"/>
  <c r="N1715" i="2" s="1"/>
  <c r="E1714" i="2"/>
  <c r="F1714" i="2"/>
  <c r="H1714" i="2"/>
  <c r="I1714" i="2"/>
  <c r="K1714" i="2"/>
  <c r="M1714" i="2"/>
  <c r="N1714" i="2" s="1"/>
  <c r="E1713" i="2"/>
  <c r="F1713" i="2"/>
  <c r="H1713" i="2"/>
  <c r="I1713" i="2"/>
  <c r="K1713" i="2"/>
  <c r="M1713" i="2"/>
  <c r="N1713" i="2" s="1"/>
  <c r="E1712" i="2"/>
  <c r="F1712" i="2"/>
  <c r="H1712" i="2"/>
  <c r="I1712" i="2"/>
  <c r="K1712" i="2"/>
  <c r="M1712" i="2"/>
  <c r="N1712" i="2" s="1"/>
  <c r="E1711" i="2"/>
  <c r="F1711" i="2"/>
  <c r="H1711" i="2"/>
  <c r="I1711" i="2"/>
  <c r="K1711" i="2"/>
  <c r="M1711" i="2"/>
  <c r="N1711" i="2" s="1"/>
  <c r="E1710" i="2"/>
  <c r="F1710" i="2"/>
  <c r="H1710" i="2"/>
  <c r="I1710" i="2"/>
  <c r="K1710" i="2"/>
  <c r="M1710" i="2"/>
  <c r="N1710" i="2" s="1"/>
  <c r="E1709" i="2"/>
  <c r="F1709" i="2"/>
  <c r="H1709" i="2"/>
  <c r="I1709" i="2"/>
  <c r="K1709" i="2"/>
  <c r="M1709" i="2"/>
  <c r="N1709" i="2" s="1"/>
  <c r="E1708" i="2"/>
  <c r="F1708" i="2"/>
  <c r="H1708" i="2"/>
  <c r="I1708" i="2"/>
  <c r="K1708" i="2"/>
  <c r="M1708" i="2"/>
  <c r="N1708" i="2" s="1"/>
  <c r="E1707" i="2"/>
  <c r="F1707" i="2"/>
  <c r="H1707" i="2"/>
  <c r="I1707" i="2"/>
  <c r="K1707" i="2"/>
  <c r="M1707" i="2"/>
  <c r="N1707" i="2" s="1"/>
  <c r="E1706" i="2"/>
  <c r="F1706" i="2"/>
  <c r="H1706" i="2"/>
  <c r="I1706" i="2"/>
  <c r="K1706" i="2"/>
  <c r="M1706" i="2"/>
  <c r="N1706" i="2" s="1"/>
  <c r="E1705" i="2"/>
  <c r="F1705" i="2"/>
  <c r="H1705" i="2"/>
  <c r="I1705" i="2"/>
  <c r="K1705" i="2"/>
  <c r="M1705" i="2"/>
  <c r="N1705" i="2" s="1"/>
  <c r="E1704" i="2"/>
  <c r="F1704" i="2"/>
  <c r="H1704" i="2"/>
  <c r="I1704" i="2"/>
  <c r="K1704" i="2"/>
  <c r="M1704" i="2"/>
  <c r="N1704" i="2" s="1"/>
  <c r="E1703" i="2"/>
  <c r="F1703" i="2"/>
  <c r="H1703" i="2"/>
  <c r="I1703" i="2"/>
  <c r="K1703" i="2"/>
  <c r="M1703" i="2"/>
  <c r="N1703" i="2" s="1"/>
  <c r="E1702" i="2"/>
  <c r="F1702" i="2"/>
  <c r="H1702" i="2"/>
  <c r="I1702" i="2"/>
  <c r="K1702" i="2"/>
  <c r="M1702" i="2"/>
  <c r="N1702" i="2" s="1"/>
  <c r="E1701" i="2"/>
  <c r="F1701" i="2"/>
  <c r="H1701" i="2"/>
  <c r="I1701" i="2"/>
  <c r="K1701" i="2"/>
  <c r="M1701" i="2"/>
  <c r="N1701" i="2" s="1"/>
  <c r="E1700" i="2"/>
  <c r="F1700" i="2"/>
  <c r="H1700" i="2"/>
  <c r="I1700" i="2"/>
  <c r="K1700" i="2"/>
  <c r="M1700" i="2"/>
  <c r="N1700" i="2" s="1"/>
  <c r="E1699" i="2"/>
  <c r="F1699" i="2"/>
  <c r="H1699" i="2"/>
  <c r="I1699" i="2"/>
  <c r="K1699" i="2"/>
  <c r="M1699" i="2"/>
  <c r="N1699" i="2" s="1"/>
  <c r="E1698" i="2"/>
  <c r="F1698" i="2"/>
  <c r="H1698" i="2"/>
  <c r="I1698" i="2"/>
  <c r="K1698" i="2"/>
  <c r="M1698" i="2"/>
  <c r="N1698" i="2" s="1"/>
  <c r="E1697" i="2"/>
  <c r="F1697" i="2"/>
  <c r="H1697" i="2"/>
  <c r="I1697" i="2"/>
  <c r="K1697" i="2"/>
  <c r="M1697" i="2"/>
  <c r="N1697" i="2" s="1"/>
  <c r="E1696" i="2"/>
  <c r="F1696" i="2"/>
  <c r="H1696" i="2"/>
  <c r="I1696" i="2"/>
  <c r="K1696" i="2"/>
  <c r="M1696" i="2"/>
  <c r="N1696" i="2" s="1"/>
  <c r="E1695" i="2"/>
  <c r="F1695" i="2"/>
  <c r="H1695" i="2"/>
  <c r="I1695" i="2"/>
  <c r="K1695" i="2"/>
  <c r="M1695" i="2"/>
  <c r="N1695" i="2" s="1"/>
  <c r="E1694" i="2"/>
  <c r="F1694" i="2"/>
  <c r="H1694" i="2"/>
  <c r="I1694" i="2"/>
  <c r="K1694" i="2"/>
  <c r="M1694" i="2"/>
  <c r="N1694" i="2" s="1"/>
  <c r="E1693" i="2"/>
  <c r="F1693" i="2"/>
  <c r="H1693" i="2"/>
  <c r="I1693" i="2"/>
  <c r="K1693" i="2"/>
  <c r="M1693" i="2"/>
  <c r="N1693" i="2" s="1"/>
  <c r="E1692" i="2"/>
  <c r="F1692" i="2"/>
  <c r="H1692" i="2"/>
  <c r="I1692" i="2"/>
  <c r="K1692" i="2"/>
  <c r="M1692" i="2"/>
  <c r="N1692" i="2" s="1"/>
  <c r="E1691" i="2"/>
  <c r="F1691" i="2"/>
  <c r="H1691" i="2"/>
  <c r="I1691" i="2"/>
  <c r="K1691" i="2"/>
  <c r="M1691" i="2"/>
  <c r="N1691" i="2" s="1"/>
  <c r="E1690" i="2"/>
  <c r="F1690" i="2"/>
  <c r="H1690" i="2"/>
  <c r="I1690" i="2"/>
  <c r="K1690" i="2"/>
  <c r="M1690" i="2"/>
  <c r="N1690" i="2" s="1"/>
  <c r="E1689" i="2"/>
  <c r="F1689" i="2"/>
  <c r="H1689" i="2"/>
  <c r="I1689" i="2"/>
  <c r="K1689" i="2"/>
  <c r="M1689" i="2"/>
  <c r="N1689" i="2" s="1"/>
  <c r="E1688" i="2"/>
  <c r="F1688" i="2"/>
  <c r="H1688" i="2"/>
  <c r="I1688" i="2"/>
  <c r="K1688" i="2"/>
  <c r="M1688" i="2"/>
  <c r="N1688" i="2" s="1"/>
  <c r="E1687" i="2"/>
  <c r="F1687" i="2"/>
  <c r="H1687" i="2"/>
  <c r="I1687" i="2"/>
  <c r="K1687" i="2"/>
  <c r="M1687" i="2"/>
  <c r="N1687" i="2" s="1"/>
  <c r="E1685" i="2"/>
  <c r="F1685" i="2"/>
  <c r="H1685" i="2"/>
  <c r="I1685" i="2"/>
  <c r="K1685" i="2"/>
  <c r="M1685" i="2"/>
  <c r="N1685" i="2" s="1"/>
  <c r="E1684" i="2"/>
  <c r="F1684" i="2"/>
  <c r="H1684" i="2"/>
  <c r="I1684" i="2"/>
  <c r="K1684" i="2"/>
  <c r="M1684" i="2"/>
  <c r="N1684" i="2" s="1"/>
  <c r="E1683" i="2"/>
  <c r="F1683" i="2"/>
  <c r="H1683" i="2"/>
  <c r="I1683" i="2"/>
  <c r="K1683" i="2"/>
  <c r="M1683" i="2"/>
  <c r="N1683" i="2" s="1"/>
  <c r="E1682" i="2"/>
  <c r="F1682" i="2"/>
  <c r="H1682" i="2"/>
  <c r="I1682" i="2"/>
  <c r="K1682" i="2"/>
  <c r="M1682" i="2"/>
  <c r="N1682" i="2" s="1"/>
  <c r="E1681" i="2"/>
  <c r="F1681" i="2"/>
  <c r="H1681" i="2"/>
  <c r="I1681" i="2"/>
  <c r="K1681" i="2"/>
  <c r="M1681" i="2"/>
  <c r="N1681" i="2" s="1"/>
  <c r="E1680" i="2"/>
  <c r="F1680" i="2"/>
  <c r="H1680" i="2"/>
  <c r="I1680" i="2"/>
  <c r="K1680" i="2"/>
  <c r="M1680" i="2"/>
  <c r="N1680" i="2" s="1"/>
  <c r="E1679" i="2"/>
  <c r="F1679" i="2"/>
  <c r="H1679" i="2"/>
  <c r="I1679" i="2"/>
  <c r="K1679" i="2"/>
  <c r="M1679" i="2"/>
  <c r="N1679" i="2" s="1"/>
  <c r="E1678" i="2"/>
  <c r="F1678" i="2"/>
  <c r="H1678" i="2"/>
  <c r="I1678" i="2"/>
  <c r="K1678" i="2"/>
  <c r="M1678" i="2"/>
  <c r="N1678" i="2" s="1"/>
  <c r="E1677" i="2"/>
  <c r="F1677" i="2"/>
  <c r="H1677" i="2"/>
  <c r="I1677" i="2"/>
  <c r="K1677" i="2"/>
  <c r="M1677" i="2"/>
  <c r="N1677" i="2" s="1"/>
  <c r="E1676" i="2"/>
  <c r="F1676" i="2"/>
  <c r="H1676" i="2"/>
  <c r="I1676" i="2"/>
  <c r="K1676" i="2"/>
  <c r="M1676" i="2"/>
  <c r="N1676" i="2" s="1"/>
  <c r="E1675" i="2"/>
  <c r="F1675" i="2"/>
  <c r="H1675" i="2"/>
  <c r="I1675" i="2"/>
  <c r="K1675" i="2"/>
  <c r="M1675" i="2"/>
  <c r="N1675" i="2" s="1"/>
  <c r="E1674" i="2"/>
  <c r="F1674" i="2"/>
  <c r="H1674" i="2"/>
  <c r="I1674" i="2"/>
  <c r="K1674" i="2"/>
  <c r="M1674" i="2"/>
  <c r="N1674" i="2" s="1"/>
  <c r="E1673" i="2"/>
  <c r="F1673" i="2"/>
  <c r="H1673" i="2"/>
  <c r="I1673" i="2"/>
  <c r="K1673" i="2"/>
  <c r="M1673" i="2"/>
  <c r="N1673" i="2" s="1"/>
  <c r="E1672" i="2"/>
  <c r="F1672" i="2"/>
  <c r="H1672" i="2"/>
  <c r="I1672" i="2"/>
  <c r="K1672" i="2"/>
  <c r="M1672" i="2"/>
  <c r="N1672" i="2" s="1"/>
  <c r="E1671" i="2"/>
  <c r="F1671" i="2"/>
  <c r="H1671" i="2"/>
  <c r="I1671" i="2"/>
  <c r="K1671" i="2"/>
  <c r="M1671" i="2"/>
  <c r="N1671" i="2" s="1"/>
  <c r="E1670" i="2"/>
  <c r="F1670" i="2"/>
  <c r="H1670" i="2"/>
  <c r="I1670" i="2"/>
  <c r="K1670" i="2"/>
  <c r="M1670" i="2"/>
  <c r="N1670" i="2" s="1"/>
  <c r="E1669" i="2"/>
  <c r="F1669" i="2"/>
  <c r="H1669" i="2"/>
  <c r="I1669" i="2"/>
  <c r="K1669" i="2"/>
  <c r="M1669" i="2"/>
  <c r="N1669" i="2" s="1"/>
  <c r="E1668" i="2"/>
  <c r="F1668" i="2"/>
  <c r="H1668" i="2"/>
  <c r="I1668" i="2"/>
  <c r="K1668" i="2"/>
  <c r="M1668" i="2"/>
  <c r="N1668" i="2" s="1"/>
  <c r="E1667" i="2"/>
  <c r="F1667" i="2"/>
  <c r="H1667" i="2"/>
  <c r="I1667" i="2"/>
  <c r="K1667" i="2"/>
  <c r="M1667" i="2"/>
  <c r="N1667" i="2" s="1"/>
  <c r="E1666" i="2"/>
  <c r="F1666" i="2"/>
  <c r="H1666" i="2"/>
  <c r="I1666" i="2"/>
  <c r="K1666" i="2"/>
  <c r="M1666" i="2"/>
  <c r="N1666" i="2" s="1"/>
  <c r="E1665" i="2"/>
  <c r="F1665" i="2"/>
  <c r="H1665" i="2"/>
  <c r="I1665" i="2"/>
  <c r="K1665" i="2"/>
  <c r="M1665" i="2"/>
  <c r="N1665" i="2" s="1"/>
  <c r="E1664" i="2"/>
  <c r="F1664" i="2"/>
  <c r="H1664" i="2"/>
  <c r="I1664" i="2"/>
  <c r="K1664" i="2"/>
  <c r="M1664" i="2"/>
  <c r="N1664" i="2" s="1"/>
  <c r="E1663" i="2"/>
  <c r="F1663" i="2"/>
  <c r="H1663" i="2"/>
  <c r="I1663" i="2"/>
  <c r="K1663" i="2"/>
  <c r="M1663" i="2"/>
  <c r="N1663" i="2" s="1"/>
  <c r="E1662" i="2"/>
  <c r="F1662" i="2"/>
  <c r="H1662" i="2"/>
  <c r="I1662" i="2"/>
  <c r="K1662" i="2"/>
  <c r="M1662" i="2"/>
  <c r="N1662" i="2" s="1"/>
  <c r="E1661" i="2"/>
  <c r="F1661" i="2"/>
  <c r="H1661" i="2"/>
  <c r="I1661" i="2"/>
  <c r="K1661" i="2"/>
  <c r="M1661" i="2"/>
  <c r="N1661" i="2" s="1"/>
  <c r="E1660" i="2"/>
  <c r="F1660" i="2"/>
  <c r="H1660" i="2"/>
  <c r="I1660" i="2"/>
  <c r="K1660" i="2"/>
  <c r="M1660" i="2"/>
  <c r="N1660" i="2" s="1"/>
  <c r="E1659" i="2"/>
  <c r="F1659" i="2"/>
  <c r="H1659" i="2"/>
  <c r="I1659" i="2"/>
  <c r="K1659" i="2"/>
  <c r="M1659" i="2"/>
  <c r="N1659" i="2" s="1"/>
  <c r="E1658" i="2"/>
  <c r="F1658" i="2"/>
  <c r="H1658" i="2"/>
  <c r="I1658" i="2"/>
  <c r="K1658" i="2"/>
  <c r="M1658" i="2"/>
  <c r="N1658" i="2" s="1"/>
  <c r="E1657" i="2"/>
  <c r="F1657" i="2"/>
  <c r="H1657" i="2"/>
  <c r="I1657" i="2"/>
  <c r="K1657" i="2"/>
  <c r="M1657" i="2"/>
  <c r="N1657" i="2" s="1"/>
  <c r="E1656" i="2"/>
  <c r="F1656" i="2"/>
  <c r="H1656" i="2"/>
  <c r="I1656" i="2"/>
  <c r="K1656" i="2"/>
  <c r="M1656" i="2"/>
  <c r="N1656" i="2" s="1"/>
  <c r="E1655" i="2"/>
  <c r="F1655" i="2"/>
  <c r="H1655" i="2"/>
  <c r="I1655" i="2"/>
  <c r="K1655" i="2"/>
  <c r="M1655" i="2"/>
  <c r="N1655" i="2" s="1"/>
  <c r="E1654" i="2"/>
  <c r="F1654" i="2"/>
  <c r="H1654" i="2"/>
  <c r="I1654" i="2"/>
  <c r="K1654" i="2"/>
  <c r="M1654" i="2"/>
  <c r="N1654" i="2" s="1"/>
  <c r="E1653" i="2"/>
  <c r="F1653" i="2"/>
  <c r="H1653" i="2"/>
  <c r="I1653" i="2"/>
  <c r="K1653" i="2"/>
  <c r="M1653" i="2"/>
  <c r="N1653" i="2" s="1"/>
  <c r="E1652" i="2"/>
  <c r="F1652" i="2"/>
  <c r="H1652" i="2"/>
  <c r="I1652" i="2"/>
  <c r="K1652" i="2"/>
  <c r="M1652" i="2"/>
  <c r="N1652" i="2" s="1"/>
  <c r="E1651" i="2"/>
  <c r="F1651" i="2"/>
  <c r="H1651" i="2"/>
  <c r="I1651" i="2"/>
  <c r="K1651" i="2"/>
  <c r="M1651" i="2"/>
  <c r="N1651" i="2" s="1"/>
  <c r="E1650" i="2"/>
  <c r="F1650" i="2"/>
  <c r="H1650" i="2"/>
  <c r="I1650" i="2"/>
  <c r="K1650" i="2"/>
  <c r="M1650" i="2"/>
  <c r="N1650" i="2" s="1"/>
  <c r="E1649" i="2"/>
  <c r="F1649" i="2"/>
  <c r="H1649" i="2"/>
  <c r="I1649" i="2"/>
  <c r="K1649" i="2"/>
  <c r="M1649" i="2"/>
  <c r="N1649" i="2" s="1"/>
  <c r="E1648" i="2"/>
  <c r="F1648" i="2"/>
  <c r="H1648" i="2"/>
  <c r="I1648" i="2"/>
  <c r="K1648" i="2"/>
  <c r="M1648" i="2"/>
  <c r="N1648" i="2" s="1"/>
  <c r="E1647" i="2"/>
  <c r="F1647" i="2"/>
  <c r="H1647" i="2"/>
  <c r="I1647" i="2"/>
  <c r="K1647" i="2"/>
  <c r="M1647" i="2"/>
  <c r="N1647" i="2" s="1"/>
  <c r="E1646" i="2"/>
  <c r="F1646" i="2"/>
  <c r="H1646" i="2"/>
  <c r="I1646" i="2"/>
  <c r="K1646" i="2"/>
  <c r="M1646" i="2"/>
  <c r="N1646" i="2" s="1"/>
  <c r="E1645" i="2"/>
  <c r="F1645" i="2"/>
  <c r="H1645" i="2"/>
  <c r="I1645" i="2"/>
  <c r="K1645" i="2"/>
  <c r="M1645" i="2"/>
  <c r="N1645" i="2" s="1"/>
  <c r="E1644" i="2"/>
  <c r="F1644" i="2"/>
  <c r="H1644" i="2"/>
  <c r="I1644" i="2"/>
  <c r="K1644" i="2"/>
  <c r="M1644" i="2"/>
  <c r="N1644" i="2" s="1"/>
  <c r="E1643" i="2"/>
  <c r="F1643" i="2"/>
  <c r="H1643" i="2"/>
  <c r="I1643" i="2"/>
  <c r="K1643" i="2"/>
  <c r="M1643" i="2"/>
  <c r="N1643" i="2" s="1"/>
  <c r="E1642" i="2"/>
  <c r="F1642" i="2"/>
  <c r="H1642" i="2"/>
  <c r="I1642" i="2"/>
  <c r="K1642" i="2"/>
  <c r="M1642" i="2"/>
  <c r="N1642" i="2" s="1"/>
  <c r="E1641" i="2"/>
  <c r="F1641" i="2"/>
  <c r="H1641" i="2"/>
  <c r="I1641" i="2"/>
  <c r="K1641" i="2"/>
  <c r="M1641" i="2"/>
  <c r="N1641" i="2" s="1"/>
  <c r="E1640" i="2"/>
  <c r="F1640" i="2"/>
  <c r="H1640" i="2"/>
  <c r="I1640" i="2"/>
  <c r="K1640" i="2"/>
  <c r="M1640" i="2"/>
  <c r="N1640" i="2" s="1"/>
  <c r="E1639" i="2"/>
  <c r="F1639" i="2"/>
  <c r="H1639" i="2"/>
  <c r="I1639" i="2"/>
  <c r="K1639" i="2"/>
  <c r="M1639" i="2"/>
  <c r="N1639" i="2" s="1"/>
  <c r="E1638" i="2"/>
  <c r="F1638" i="2"/>
  <c r="H1638" i="2"/>
  <c r="I1638" i="2"/>
  <c r="K1638" i="2"/>
  <c r="M1638" i="2"/>
  <c r="N1638" i="2" s="1"/>
  <c r="E1637" i="2"/>
  <c r="F1637" i="2"/>
  <c r="H1637" i="2"/>
  <c r="I1637" i="2"/>
  <c r="K1637" i="2"/>
  <c r="M1637" i="2"/>
  <c r="N1637" i="2" s="1"/>
  <c r="E1636" i="2"/>
  <c r="F1636" i="2"/>
  <c r="H1636" i="2"/>
  <c r="I1636" i="2"/>
  <c r="K1636" i="2"/>
  <c r="M1636" i="2"/>
  <c r="N1636" i="2" s="1"/>
  <c r="E1635" i="2"/>
  <c r="F1635" i="2"/>
  <c r="H1635" i="2"/>
  <c r="I1635" i="2"/>
  <c r="K1635" i="2"/>
  <c r="M1635" i="2"/>
  <c r="N1635" i="2" s="1"/>
  <c r="E1634" i="2"/>
  <c r="F1634" i="2"/>
  <c r="H1634" i="2"/>
  <c r="I1634" i="2"/>
  <c r="K1634" i="2"/>
  <c r="M1634" i="2"/>
  <c r="N1634" i="2" s="1"/>
  <c r="E1633" i="2"/>
  <c r="F1633" i="2"/>
  <c r="H1633" i="2"/>
  <c r="I1633" i="2"/>
  <c r="K1633" i="2"/>
  <c r="M1633" i="2"/>
  <c r="N1633" i="2" s="1"/>
  <c r="E1632" i="2"/>
  <c r="F1632" i="2"/>
  <c r="H1632" i="2"/>
  <c r="I1632" i="2"/>
  <c r="K1632" i="2"/>
  <c r="M1632" i="2"/>
  <c r="N1632" i="2" s="1"/>
  <c r="E1631" i="2"/>
  <c r="F1631" i="2"/>
  <c r="H1631" i="2"/>
  <c r="I1631" i="2"/>
  <c r="K1631" i="2"/>
  <c r="M1631" i="2"/>
  <c r="N1631" i="2" s="1"/>
  <c r="E1630" i="2"/>
  <c r="F1630" i="2"/>
  <c r="H1630" i="2"/>
  <c r="I1630" i="2"/>
  <c r="K1630" i="2"/>
  <c r="M1630" i="2"/>
  <c r="N1630" i="2" s="1"/>
  <c r="E1629" i="2"/>
  <c r="F1629" i="2"/>
  <c r="H1629" i="2"/>
  <c r="I1629" i="2"/>
  <c r="K1629" i="2"/>
  <c r="M1629" i="2"/>
  <c r="N1629" i="2" s="1"/>
  <c r="E1628" i="2"/>
  <c r="F1628" i="2"/>
  <c r="H1628" i="2"/>
  <c r="I1628" i="2"/>
  <c r="K1628" i="2"/>
  <c r="M1628" i="2"/>
  <c r="N1628" i="2" s="1"/>
  <c r="E1627" i="2"/>
  <c r="F1627" i="2"/>
  <c r="H1627" i="2"/>
  <c r="I1627" i="2"/>
  <c r="K1627" i="2"/>
  <c r="M1627" i="2"/>
  <c r="N1627" i="2" s="1"/>
  <c r="E1626" i="2"/>
  <c r="F1626" i="2"/>
  <c r="H1626" i="2"/>
  <c r="I1626" i="2"/>
  <c r="K1626" i="2"/>
  <c r="M1626" i="2"/>
  <c r="N1626" i="2" s="1"/>
  <c r="E1625" i="2"/>
  <c r="F1625" i="2"/>
  <c r="H1625" i="2"/>
  <c r="I1625" i="2"/>
  <c r="K1625" i="2"/>
  <c r="M1625" i="2"/>
  <c r="N1625" i="2" s="1"/>
  <c r="E1624" i="2"/>
  <c r="F1624" i="2"/>
  <c r="H1624" i="2"/>
  <c r="I1624" i="2"/>
  <c r="K1624" i="2"/>
  <c r="M1624" i="2"/>
  <c r="N1624" i="2" s="1"/>
  <c r="E1623" i="2"/>
  <c r="F1623" i="2"/>
  <c r="H1623" i="2"/>
  <c r="I1623" i="2"/>
  <c r="K1623" i="2"/>
  <c r="M1623" i="2"/>
  <c r="N1623" i="2" s="1"/>
  <c r="E1622" i="2"/>
  <c r="F1622" i="2"/>
  <c r="H1622" i="2"/>
  <c r="I1622" i="2"/>
  <c r="K1622" i="2"/>
  <c r="M1622" i="2"/>
  <c r="N1622" i="2" s="1"/>
  <c r="E1621" i="2"/>
  <c r="F1621" i="2"/>
  <c r="H1621" i="2"/>
  <c r="I1621" i="2"/>
  <c r="K1621" i="2"/>
  <c r="M1621" i="2"/>
  <c r="N1621" i="2" s="1"/>
  <c r="E1620" i="2"/>
  <c r="F1620" i="2"/>
  <c r="H1620" i="2"/>
  <c r="I1620" i="2"/>
  <c r="K1620" i="2"/>
  <c r="M1620" i="2"/>
  <c r="N1620" i="2" s="1"/>
  <c r="E1619" i="2"/>
  <c r="F1619" i="2"/>
  <c r="H1619" i="2"/>
  <c r="I1619" i="2"/>
  <c r="K1619" i="2"/>
  <c r="M1619" i="2"/>
  <c r="N1619" i="2" s="1"/>
  <c r="E1618" i="2"/>
  <c r="F1618" i="2"/>
  <c r="H1618" i="2"/>
  <c r="I1618" i="2"/>
  <c r="K1618" i="2"/>
  <c r="M1618" i="2"/>
  <c r="N1618" i="2" s="1"/>
  <c r="E1617" i="2"/>
  <c r="F1617" i="2"/>
  <c r="H1617" i="2"/>
  <c r="I1617" i="2"/>
  <c r="K1617" i="2"/>
  <c r="M1617" i="2"/>
  <c r="N1617" i="2" s="1"/>
  <c r="E1616" i="2"/>
  <c r="F1616" i="2"/>
  <c r="H1616" i="2"/>
  <c r="I1616" i="2"/>
  <c r="K1616" i="2"/>
  <c r="M1616" i="2"/>
  <c r="N1616" i="2" s="1"/>
  <c r="E1615" i="2"/>
  <c r="F1615" i="2"/>
  <c r="H1615" i="2"/>
  <c r="I1615" i="2"/>
  <c r="K1615" i="2"/>
  <c r="M1615" i="2"/>
  <c r="N1615" i="2" s="1"/>
  <c r="E1614" i="2"/>
  <c r="F1614" i="2"/>
  <c r="H1614" i="2"/>
  <c r="I1614" i="2"/>
  <c r="K1614" i="2"/>
  <c r="M1614" i="2"/>
  <c r="N1614" i="2" s="1"/>
  <c r="E1613" i="2"/>
  <c r="F1613" i="2"/>
  <c r="H1613" i="2"/>
  <c r="I1613" i="2"/>
  <c r="K1613" i="2"/>
  <c r="M1613" i="2"/>
  <c r="N1613" i="2" s="1"/>
  <c r="E1612" i="2"/>
  <c r="F1612" i="2"/>
  <c r="H1612" i="2"/>
  <c r="I1612" i="2"/>
  <c r="K1612" i="2"/>
  <c r="M1612" i="2"/>
  <c r="N1612" i="2" s="1"/>
  <c r="E1611" i="2"/>
  <c r="F1611" i="2"/>
  <c r="H1611" i="2"/>
  <c r="I1611" i="2"/>
  <c r="K1611" i="2"/>
  <c r="M1611" i="2"/>
  <c r="N1611" i="2" s="1"/>
  <c r="E1610" i="2"/>
  <c r="F1610" i="2"/>
  <c r="H1610" i="2"/>
  <c r="I1610" i="2"/>
  <c r="K1610" i="2"/>
  <c r="M1610" i="2"/>
  <c r="N1610" i="2" s="1"/>
  <c r="E1609" i="2"/>
  <c r="F1609" i="2"/>
  <c r="H1609" i="2"/>
  <c r="I1609" i="2"/>
  <c r="K1609" i="2"/>
  <c r="M1609" i="2"/>
  <c r="N1609" i="2" s="1"/>
  <c r="E1608" i="2"/>
  <c r="F1608" i="2"/>
  <c r="H1608" i="2"/>
  <c r="I1608" i="2"/>
  <c r="K1608" i="2"/>
  <c r="M1608" i="2"/>
  <c r="N1608" i="2" s="1"/>
  <c r="E1607" i="2"/>
  <c r="F1607" i="2"/>
  <c r="H1607" i="2"/>
  <c r="I1607" i="2"/>
  <c r="K1607" i="2"/>
  <c r="M1607" i="2"/>
  <c r="N1607" i="2" s="1"/>
  <c r="E1606" i="2"/>
  <c r="F1606" i="2"/>
  <c r="H1606" i="2"/>
  <c r="I1606" i="2"/>
  <c r="K1606" i="2"/>
  <c r="M1606" i="2"/>
  <c r="N1606" i="2" s="1"/>
  <c r="E1605" i="2"/>
  <c r="F1605" i="2"/>
  <c r="H1605" i="2"/>
  <c r="I1605" i="2"/>
  <c r="K1605" i="2"/>
  <c r="M1605" i="2"/>
  <c r="N1605" i="2" s="1"/>
  <c r="E1604" i="2"/>
  <c r="F1604" i="2"/>
  <c r="H1604" i="2"/>
  <c r="I1604" i="2"/>
  <c r="K1604" i="2"/>
  <c r="M1604" i="2"/>
  <c r="N1604" i="2" s="1"/>
  <c r="E1603" i="2"/>
  <c r="F1603" i="2"/>
  <c r="H1603" i="2"/>
  <c r="I1603" i="2"/>
  <c r="K1603" i="2"/>
  <c r="M1603" i="2"/>
  <c r="N1603" i="2" s="1"/>
  <c r="E1602" i="2"/>
  <c r="F1602" i="2"/>
  <c r="H1602" i="2"/>
  <c r="I1602" i="2"/>
  <c r="K1602" i="2"/>
  <c r="M1602" i="2"/>
  <c r="N1602" i="2" s="1"/>
  <c r="E1601" i="2"/>
  <c r="F1601" i="2"/>
  <c r="H1601" i="2"/>
  <c r="I1601" i="2"/>
  <c r="K1601" i="2"/>
  <c r="M1601" i="2"/>
  <c r="N1601" i="2" s="1"/>
  <c r="E1600" i="2"/>
  <c r="F1600" i="2"/>
  <c r="H1600" i="2"/>
  <c r="I1600" i="2"/>
  <c r="K1600" i="2"/>
  <c r="M1600" i="2"/>
  <c r="N1600" i="2" s="1"/>
  <c r="E1599" i="2"/>
  <c r="F1599" i="2"/>
  <c r="H1599" i="2"/>
  <c r="I1599" i="2"/>
  <c r="K1599" i="2"/>
  <c r="M1599" i="2"/>
  <c r="N1599" i="2" s="1"/>
  <c r="E1598" i="2"/>
  <c r="F1598" i="2"/>
  <c r="H1598" i="2"/>
  <c r="I1598" i="2"/>
  <c r="K1598" i="2"/>
  <c r="M1598" i="2"/>
  <c r="N1598" i="2" s="1"/>
  <c r="E1597" i="2"/>
  <c r="F1597" i="2"/>
  <c r="H1597" i="2"/>
  <c r="I1597" i="2"/>
  <c r="K1597" i="2"/>
  <c r="M1597" i="2"/>
  <c r="N1597" i="2" s="1"/>
  <c r="E1596" i="2"/>
  <c r="F1596" i="2"/>
  <c r="H1596" i="2"/>
  <c r="I1596" i="2"/>
  <c r="K1596" i="2"/>
  <c r="M1596" i="2"/>
  <c r="N1596" i="2" s="1"/>
  <c r="E1595" i="2"/>
  <c r="F1595" i="2"/>
  <c r="H1595" i="2"/>
  <c r="I1595" i="2"/>
  <c r="K1595" i="2"/>
  <c r="M1595" i="2"/>
  <c r="N1595" i="2" s="1"/>
  <c r="E1594" i="2"/>
  <c r="F1594" i="2"/>
  <c r="H1594" i="2"/>
  <c r="I1594" i="2"/>
  <c r="K1594" i="2"/>
  <c r="M1594" i="2"/>
  <c r="N1594" i="2" s="1"/>
  <c r="E1593" i="2"/>
  <c r="F1593" i="2"/>
  <c r="H1593" i="2"/>
  <c r="I1593" i="2"/>
  <c r="K1593" i="2"/>
  <c r="M1593" i="2"/>
  <c r="N1593" i="2" s="1"/>
  <c r="E1592" i="2"/>
  <c r="F1592" i="2"/>
  <c r="H1592" i="2"/>
  <c r="I1592" i="2"/>
  <c r="K1592" i="2"/>
  <c r="M1592" i="2"/>
  <c r="N1592" i="2" s="1"/>
  <c r="E1591" i="2"/>
  <c r="F1591" i="2"/>
  <c r="H1591" i="2"/>
  <c r="I1591" i="2"/>
  <c r="K1591" i="2"/>
  <c r="M1591" i="2"/>
  <c r="N1591" i="2" s="1"/>
  <c r="E1590" i="2"/>
  <c r="F1590" i="2"/>
  <c r="H1590" i="2"/>
  <c r="I1590" i="2"/>
  <c r="K1590" i="2"/>
  <c r="M1590" i="2"/>
  <c r="N1590" i="2" s="1"/>
  <c r="E1589" i="2"/>
  <c r="F1589" i="2"/>
  <c r="H1589" i="2"/>
  <c r="I1589" i="2"/>
  <c r="K1589" i="2"/>
  <c r="M1589" i="2"/>
  <c r="N1589" i="2" s="1"/>
  <c r="E1588" i="2"/>
  <c r="F1588" i="2"/>
  <c r="H1588" i="2"/>
  <c r="I1588" i="2"/>
  <c r="K1588" i="2"/>
  <c r="M1588" i="2"/>
  <c r="N1588" i="2" s="1"/>
  <c r="E1587" i="2"/>
  <c r="F1587" i="2"/>
  <c r="H1587" i="2"/>
  <c r="I1587" i="2"/>
  <c r="K1587" i="2"/>
  <c r="M1587" i="2"/>
  <c r="N1587" i="2" s="1"/>
  <c r="E1586" i="2"/>
  <c r="F1586" i="2"/>
  <c r="H1586" i="2"/>
  <c r="I1586" i="2"/>
  <c r="K1586" i="2"/>
  <c r="M1586" i="2"/>
  <c r="N1586" i="2" s="1"/>
  <c r="E1585" i="2"/>
  <c r="F1585" i="2"/>
  <c r="H1585" i="2"/>
  <c r="I1585" i="2"/>
  <c r="K1585" i="2"/>
  <c r="M1585" i="2"/>
  <c r="N1585" i="2" s="1"/>
  <c r="E1584" i="2"/>
  <c r="F1584" i="2"/>
  <c r="H1584" i="2"/>
  <c r="I1584" i="2"/>
  <c r="K1584" i="2"/>
  <c r="M1584" i="2"/>
  <c r="N1584" i="2" s="1"/>
  <c r="E1583" i="2"/>
  <c r="F1583" i="2"/>
  <c r="H1583" i="2"/>
  <c r="I1583" i="2"/>
  <c r="K1583" i="2"/>
  <c r="M1583" i="2"/>
  <c r="N1583" i="2" s="1"/>
  <c r="E1582" i="2"/>
  <c r="F1582" i="2"/>
  <c r="H1582" i="2"/>
  <c r="I1582" i="2"/>
  <c r="K1582" i="2"/>
  <c r="M1582" i="2"/>
  <c r="N1582" i="2" s="1"/>
  <c r="E1581" i="2"/>
  <c r="F1581" i="2"/>
  <c r="H1581" i="2"/>
  <c r="I1581" i="2"/>
  <c r="K1581" i="2"/>
  <c r="M1581" i="2"/>
  <c r="N1581" i="2" s="1"/>
  <c r="E1580" i="2"/>
  <c r="F1580" i="2"/>
  <c r="H1580" i="2"/>
  <c r="I1580" i="2"/>
  <c r="K1580" i="2"/>
  <c r="M1580" i="2"/>
  <c r="N1580" i="2" s="1"/>
  <c r="E1579" i="2"/>
  <c r="F1579" i="2"/>
  <c r="H1579" i="2"/>
  <c r="I1579" i="2"/>
  <c r="K1579" i="2"/>
  <c r="M1579" i="2"/>
  <c r="N1579" i="2" s="1"/>
  <c r="E1578" i="2"/>
  <c r="F1578" i="2"/>
  <c r="H1578" i="2"/>
  <c r="I1578" i="2"/>
  <c r="K1578" i="2"/>
  <c r="M1578" i="2"/>
  <c r="N1578" i="2" s="1"/>
  <c r="E1577" i="2"/>
  <c r="F1577" i="2"/>
  <c r="H1577" i="2"/>
  <c r="I1577" i="2"/>
  <c r="K1577" i="2"/>
  <c r="M1577" i="2"/>
  <c r="N1577" i="2" s="1"/>
  <c r="E1576" i="2"/>
  <c r="F1576" i="2"/>
  <c r="H1576" i="2"/>
  <c r="I1576" i="2"/>
  <c r="K1576" i="2"/>
  <c r="M1576" i="2"/>
  <c r="N1576" i="2" s="1"/>
  <c r="E1575" i="2"/>
  <c r="F1575" i="2"/>
  <c r="H1575" i="2"/>
  <c r="I1575" i="2"/>
  <c r="K1575" i="2"/>
  <c r="M1575" i="2"/>
  <c r="N1575" i="2" s="1"/>
  <c r="E1574" i="2"/>
  <c r="F1574" i="2"/>
  <c r="H1574" i="2"/>
  <c r="I1574" i="2"/>
  <c r="K1574" i="2"/>
  <c r="M1574" i="2"/>
  <c r="N1574" i="2" s="1"/>
  <c r="E1573" i="2"/>
  <c r="F1573" i="2"/>
  <c r="H1573" i="2"/>
  <c r="I1573" i="2"/>
  <c r="K1573" i="2"/>
  <c r="M1573" i="2"/>
  <c r="N1573" i="2" s="1"/>
  <c r="E1572" i="2"/>
  <c r="F1572" i="2"/>
  <c r="H1572" i="2"/>
  <c r="I1572" i="2"/>
  <c r="K1572" i="2"/>
  <c r="M1572" i="2"/>
  <c r="N1572" i="2" s="1"/>
  <c r="E1570" i="2"/>
  <c r="E1571" i="2"/>
  <c r="F1570" i="2"/>
  <c r="F1571" i="2"/>
  <c r="H1570" i="2"/>
  <c r="H1571" i="2"/>
  <c r="I1570" i="2"/>
  <c r="I1571" i="2"/>
  <c r="K1570" i="2"/>
  <c r="K1571" i="2"/>
  <c r="M1570" i="2"/>
  <c r="N1570" i="2" s="1"/>
  <c r="M1571" i="2"/>
  <c r="N1571" i="2" s="1"/>
  <c r="K1538" i="2"/>
  <c r="K1539" i="2"/>
  <c r="K1540" i="2"/>
  <c r="K1541" i="2"/>
  <c r="E1569" i="2" l="1"/>
  <c r="F1569" i="2"/>
  <c r="H1569" i="2"/>
  <c r="I1569" i="2"/>
  <c r="K1569" i="2"/>
  <c r="M1569" i="2"/>
  <c r="N1569" i="2" s="1"/>
  <c r="E1568" i="2"/>
  <c r="F1568" i="2"/>
  <c r="H1568" i="2"/>
  <c r="I1568" i="2"/>
  <c r="K1568" i="2"/>
  <c r="M1568" i="2"/>
  <c r="N1568" i="2" s="1"/>
  <c r="E1567" i="2"/>
  <c r="F1567" i="2"/>
  <c r="H1567" i="2"/>
  <c r="I1567" i="2"/>
  <c r="K1567" i="2"/>
  <c r="M1567" i="2"/>
  <c r="N1567" i="2" s="1"/>
  <c r="E1566" i="2"/>
  <c r="F1566" i="2"/>
  <c r="H1566" i="2"/>
  <c r="I1566" i="2"/>
  <c r="K1566" i="2"/>
  <c r="M1566" i="2"/>
  <c r="N1566" i="2" s="1"/>
  <c r="E1565" i="2"/>
  <c r="F1565" i="2"/>
  <c r="H1565" i="2"/>
  <c r="I1565" i="2"/>
  <c r="K1565" i="2"/>
  <c r="M1565" i="2"/>
  <c r="N1565" i="2" s="1"/>
  <c r="E1564" i="2"/>
  <c r="F1564" i="2"/>
  <c r="H1564" i="2"/>
  <c r="I1564" i="2"/>
  <c r="K1564" i="2"/>
  <c r="M1564" i="2"/>
  <c r="N1564" i="2" s="1"/>
  <c r="E1563" i="2"/>
  <c r="F1563" i="2"/>
  <c r="H1563" i="2"/>
  <c r="I1563" i="2"/>
  <c r="K1563" i="2"/>
  <c r="M1563" i="2"/>
  <c r="N1563" i="2" s="1"/>
  <c r="E1562" i="2"/>
  <c r="F1562" i="2"/>
  <c r="H1562" i="2"/>
  <c r="I1562" i="2"/>
  <c r="K1562" i="2"/>
  <c r="M1562" i="2"/>
  <c r="N1562" i="2" s="1"/>
  <c r="E1561" i="2"/>
  <c r="F1561" i="2"/>
  <c r="H1561" i="2"/>
  <c r="I1561" i="2"/>
  <c r="K1561" i="2"/>
  <c r="M1561" i="2"/>
  <c r="N1561" i="2" s="1"/>
  <c r="E1560" i="2"/>
  <c r="F1560" i="2"/>
  <c r="H1560" i="2"/>
  <c r="I1560" i="2"/>
  <c r="K1560" i="2"/>
  <c r="M1560" i="2"/>
  <c r="N1560" i="2" s="1"/>
  <c r="E1559" i="2"/>
  <c r="F1559" i="2"/>
  <c r="H1559" i="2"/>
  <c r="I1559" i="2"/>
  <c r="K1559" i="2"/>
  <c r="M1559" i="2"/>
  <c r="N1559" i="2" s="1"/>
  <c r="E1558" i="2"/>
  <c r="F1558" i="2"/>
  <c r="H1558" i="2"/>
  <c r="I1558" i="2"/>
  <c r="K1558" i="2"/>
  <c r="M1558" i="2"/>
  <c r="N1558" i="2" s="1"/>
  <c r="E1557" i="2"/>
  <c r="F1557" i="2"/>
  <c r="H1557" i="2"/>
  <c r="I1557" i="2"/>
  <c r="K1557" i="2"/>
  <c r="M1557" i="2"/>
  <c r="N1557" i="2" s="1"/>
  <c r="E1556" i="2"/>
  <c r="F1556" i="2"/>
  <c r="H1556" i="2"/>
  <c r="I1556" i="2"/>
  <c r="K1556" i="2"/>
  <c r="M1556" i="2"/>
  <c r="N1556" i="2" s="1"/>
  <c r="E1555" i="2"/>
  <c r="F1555" i="2"/>
  <c r="H1555" i="2"/>
  <c r="I1555" i="2"/>
  <c r="K1555" i="2"/>
  <c r="M1555" i="2"/>
  <c r="N1555" i="2" s="1"/>
  <c r="E1554" i="2"/>
  <c r="F1554" i="2"/>
  <c r="H1554" i="2"/>
  <c r="I1554" i="2"/>
  <c r="K1554" i="2"/>
  <c r="M1554" i="2"/>
  <c r="N1554" i="2" s="1"/>
  <c r="E1553" i="2"/>
  <c r="F1553" i="2"/>
  <c r="H1553" i="2"/>
  <c r="I1553" i="2"/>
  <c r="K1553" i="2"/>
  <c r="M1553" i="2"/>
  <c r="N1553" i="2" s="1"/>
  <c r="E1552" i="2"/>
  <c r="F1552" i="2"/>
  <c r="H1552" i="2"/>
  <c r="I1552" i="2"/>
  <c r="K1552" i="2"/>
  <c r="M1552" i="2"/>
  <c r="N1552" i="2" s="1"/>
  <c r="E1551" i="2"/>
  <c r="F1551" i="2"/>
  <c r="H1551" i="2"/>
  <c r="I1551" i="2"/>
  <c r="K1551" i="2"/>
  <c r="M1551" i="2"/>
  <c r="N1551" i="2" s="1"/>
  <c r="E1550" i="2"/>
  <c r="F1550" i="2"/>
  <c r="H1550" i="2"/>
  <c r="I1550" i="2"/>
  <c r="K1550" i="2"/>
  <c r="M1550" i="2"/>
  <c r="N1550" i="2" s="1"/>
  <c r="E1549" i="2"/>
  <c r="F1549" i="2"/>
  <c r="H1549" i="2"/>
  <c r="I1549" i="2"/>
  <c r="K1549" i="2"/>
  <c r="M1549" i="2"/>
  <c r="N1549" i="2" s="1"/>
  <c r="E1548" i="2"/>
  <c r="F1548" i="2"/>
  <c r="H1548" i="2"/>
  <c r="I1548" i="2"/>
  <c r="K1548" i="2"/>
  <c r="M1548" i="2"/>
  <c r="N1548" i="2" s="1"/>
  <c r="E1547" i="2"/>
  <c r="F1547" i="2"/>
  <c r="H1547" i="2"/>
  <c r="I1547" i="2"/>
  <c r="K1547" i="2"/>
  <c r="M1547" i="2"/>
  <c r="N1547" i="2" s="1"/>
  <c r="E1546" i="2"/>
  <c r="F1546" i="2"/>
  <c r="H1546" i="2"/>
  <c r="I1546" i="2"/>
  <c r="K1546" i="2"/>
  <c r="M1546" i="2"/>
  <c r="N1546" i="2" s="1"/>
  <c r="E1545" i="2"/>
  <c r="F1545" i="2"/>
  <c r="H1545" i="2"/>
  <c r="I1545" i="2"/>
  <c r="K1545" i="2"/>
  <c r="M1545" i="2"/>
  <c r="N1545" i="2" s="1"/>
  <c r="E1544" i="2"/>
  <c r="F1544" i="2"/>
  <c r="H1544" i="2"/>
  <c r="I1544" i="2"/>
  <c r="K1544" i="2"/>
  <c r="M1544" i="2"/>
  <c r="N1544" i="2" s="1"/>
  <c r="E1543" i="2"/>
  <c r="F1543" i="2"/>
  <c r="H1543" i="2"/>
  <c r="I1543" i="2"/>
  <c r="K1543" i="2"/>
  <c r="M1543" i="2"/>
  <c r="N1543" i="2" s="1"/>
  <c r="E1542" i="2"/>
  <c r="F1542" i="2"/>
  <c r="H1542" i="2"/>
  <c r="I1542" i="2"/>
  <c r="K1542" i="2"/>
  <c r="M1542" i="2"/>
  <c r="N1542" i="2" s="1"/>
  <c r="E1541" i="2"/>
  <c r="F1541" i="2"/>
  <c r="H1541" i="2"/>
  <c r="I1541" i="2"/>
  <c r="M1541" i="2"/>
  <c r="N1541" i="2" s="1"/>
  <c r="E1540" i="2"/>
  <c r="F1540" i="2"/>
  <c r="H1540" i="2"/>
  <c r="I1540" i="2"/>
  <c r="M1540" i="2"/>
  <c r="N1540" i="2" s="1"/>
  <c r="E1539" i="2"/>
  <c r="F1539" i="2"/>
  <c r="H1539" i="2"/>
  <c r="I1539" i="2"/>
  <c r="M1539" i="2"/>
  <c r="N1539" i="2" s="1"/>
  <c r="E1538" i="2"/>
  <c r="F1538" i="2"/>
  <c r="H1538" i="2"/>
  <c r="I1538" i="2"/>
  <c r="M1538" i="2"/>
  <c r="N1538" i="2" s="1"/>
  <c r="E1537" i="2"/>
  <c r="F1537" i="2"/>
  <c r="H1537" i="2"/>
  <c r="I1537" i="2"/>
  <c r="K1537" i="2"/>
  <c r="M1537" i="2"/>
  <c r="N1537" i="2" s="1"/>
  <c r="E1536" i="2"/>
  <c r="F1536" i="2"/>
  <c r="H1536" i="2"/>
  <c r="I1536" i="2"/>
  <c r="K1536" i="2"/>
  <c r="M1536" i="2"/>
  <c r="N1536" i="2" s="1"/>
  <c r="E1535" i="2"/>
  <c r="F1535" i="2"/>
  <c r="H1535" i="2"/>
  <c r="I1535" i="2"/>
  <c r="K1535" i="2"/>
  <c r="M1535" i="2"/>
  <c r="N1535" i="2" s="1"/>
  <c r="E1534" i="2"/>
  <c r="F1534" i="2"/>
  <c r="H1534" i="2"/>
  <c r="I1534" i="2"/>
  <c r="K1534" i="2"/>
  <c r="M1534" i="2"/>
  <c r="N1534" i="2" s="1"/>
  <c r="E1533" i="2"/>
  <c r="F1533" i="2"/>
  <c r="H1533" i="2"/>
  <c r="I1533" i="2"/>
  <c r="K1533" i="2"/>
  <c r="M1533" i="2"/>
  <c r="N1533" i="2" s="1"/>
  <c r="E1532" i="2"/>
  <c r="F1532" i="2"/>
  <c r="H1532" i="2"/>
  <c r="I1532" i="2"/>
  <c r="K1532" i="2"/>
  <c r="M1532" i="2"/>
  <c r="N1532" i="2" s="1"/>
  <c r="E1531" i="2"/>
  <c r="F1531" i="2"/>
  <c r="H1531" i="2"/>
  <c r="I1531" i="2"/>
  <c r="K1531" i="2"/>
  <c r="M1531" i="2"/>
  <c r="N1531" i="2" s="1"/>
  <c r="E1530" i="2"/>
  <c r="F1530" i="2"/>
  <c r="H1530" i="2"/>
  <c r="I1530" i="2"/>
  <c r="K1530" i="2"/>
  <c r="M1530" i="2"/>
  <c r="N1530" i="2" s="1"/>
  <c r="E1529" i="2"/>
  <c r="F1529" i="2"/>
  <c r="H1529" i="2"/>
  <c r="I1529" i="2"/>
  <c r="K1529" i="2"/>
  <c r="M1529" i="2"/>
  <c r="N1529" i="2" s="1"/>
  <c r="E1528" i="2"/>
  <c r="F1528" i="2"/>
  <c r="H1528" i="2"/>
  <c r="I1528" i="2"/>
  <c r="K1528" i="2"/>
  <c r="M1528" i="2"/>
  <c r="N1528" i="2" s="1"/>
  <c r="E1527" i="2"/>
  <c r="F1527" i="2"/>
  <c r="H1527" i="2"/>
  <c r="I1527" i="2"/>
  <c r="K1527" i="2"/>
  <c r="M1527" i="2"/>
  <c r="N1527" i="2" s="1"/>
  <c r="E1526" i="2"/>
  <c r="F1526" i="2"/>
  <c r="H1526" i="2"/>
  <c r="I1526" i="2"/>
  <c r="K1526" i="2"/>
  <c r="M1526" i="2"/>
  <c r="N1526" i="2" s="1"/>
  <c r="E1525" i="2"/>
  <c r="F1525" i="2"/>
  <c r="H1525" i="2"/>
  <c r="I1525" i="2"/>
  <c r="K1525" i="2"/>
  <c r="M1525" i="2"/>
  <c r="N1525" i="2" s="1"/>
  <c r="E1524" i="2"/>
  <c r="F1524" i="2"/>
  <c r="H1524" i="2"/>
  <c r="I1524" i="2"/>
  <c r="K1524" i="2"/>
  <c r="M1524" i="2"/>
  <c r="N1524" i="2" s="1"/>
  <c r="E1523" i="2"/>
  <c r="F1523" i="2"/>
  <c r="H1523" i="2"/>
  <c r="I1523" i="2"/>
  <c r="K1523" i="2"/>
  <c r="M1523" i="2"/>
  <c r="N1523" i="2" s="1"/>
  <c r="E1522" i="2"/>
  <c r="F1522" i="2"/>
  <c r="H1522" i="2"/>
  <c r="I1522" i="2"/>
  <c r="K1522" i="2"/>
  <c r="M1522" i="2"/>
  <c r="N1522" i="2" s="1"/>
  <c r="E1521" i="2"/>
  <c r="F1521" i="2"/>
  <c r="H1521" i="2"/>
  <c r="I1521" i="2"/>
  <c r="K1521" i="2"/>
  <c r="M1521" i="2"/>
  <c r="N1521" i="2" s="1"/>
  <c r="E1520" i="2"/>
  <c r="F1520" i="2"/>
  <c r="H1520" i="2"/>
  <c r="I1520" i="2"/>
  <c r="K1520" i="2"/>
  <c r="M1520" i="2"/>
  <c r="N1520" i="2" s="1"/>
  <c r="E1519" i="2"/>
  <c r="F1519" i="2"/>
  <c r="H1519" i="2"/>
  <c r="I1519" i="2"/>
  <c r="K1519" i="2"/>
  <c r="M1519" i="2"/>
  <c r="N1519" i="2" s="1"/>
  <c r="E1518" i="2"/>
  <c r="F1518" i="2"/>
  <c r="H1518" i="2"/>
  <c r="I1518" i="2"/>
  <c r="K1518" i="2"/>
  <c r="M1518" i="2"/>
  <c r="N1518" i="2" s="1"/>
  <c r="E1517" i="2"/>
  <c r="F1517" i="2"/>
  <c r="H1517" i="2"/>
  <c r="I1517" i="2"/>
  <c r="K1517" i="2"/>
  <c r="M1517" i="2"/>
  <c r="N1517" i="2" s="1"/>
  <c r="E1516" i="2"/>
  <c r="F1516" i="2"/>
  <c r="H1516" i="2"/>
  <c r="I1516" i="2"/>
  <c r="K1516" i="2"/>
  <c r="M1516" i="2"/>
  <c r="N1516" i="2" s="1"/>
  <c r="E1515" i="2"/>
  <c r="F1515" i="2"/>
  <c r="H1515" i="2"/>
  <c r="I1515" i="2"/>
  <c r="K1515" i="2"/>
  <c r="M1515" i="2"/>
  <c r="N1515" i="2" s="1"/>
  <c r="E1514" i="2"/>
  <c r="F1514" i="2"/>
  <c r="H1514" i="2"/>
  <c r="I1514" i="2"/>
  <c r="K1514" i="2"/>
  <c r="M1514" i="2"/>
  <c r="N1514" i="2" s="1"/>
  <c r="E1513" i="2"/>
  <c r="F1513" i="2"/>
  <c r="H1513" i="2"/>
  <c r="I1513" i="2"/>
  <c r="K1513" i="2"/>
  <c r="M1513" i="2"/>
  <c r="N1513" i="2" s="1"/>
  <c r="E1512" i="2"/>
  <c r="F1512" i="2"/>
  <c r="H1512" i="2"/>
  <c r="I1512" i="2"/>
  <c r="K1512" i="2"/>
  <c r="M1512" i="2"/>
  <c r="N1512" i="2" s="1"/>
  <c r="E1511" i="2"/>
  <c r="F1511" i="2"/>
  <c r="H1511" i="2"/>
  <c r="I1511" i="2"/>
  <c r="K1511" i="2"/>
  <c r="M1511" i="2"/>
  <c r="N1511" i="2" s="1"/>
  <c r="E1510" i="2"/>
  <c r="F1510" i="2"/>
  <c r="H1510" i="2"/>
  <c r="I1510" i="2"/>
  <c r="K1510" i="2"/>
  <c r="M1510" i="2"/>
  <c r="N1510" i="2" s="1"/>
  <c r="E1509" i="2"/>
  <c r="F1509" i="2"/>
  <c r="H1509" i="2"/>
  <c r="I1509" i="2"/>
  <c r="K1509" i="2"/>
  <c r="M1509" i="2"/>
  <c r="N1509" i="2" s="1"/>
  <c r="E1508" i="2"/>
  <c r="F1508" i="2"/>
  <c r="H1508" i="2"/>
  <c r="I1508" i="2"/>
  <c r="K1508" i="2"/>
  <c r="M1508" i="2"/>
  <c r="N1508" i="2" s="1"/>
  <c r="E1507" i="2"/>
  <c r="F1507" i="2"/>
  <c r="H1507" i="2"/>
  <c r="I1507" i="2"/>
  <c r="K1507" i="2"/>
  <c r="M1507" i="2"/>
  <c r="N1507" i="2" s="1"/>
  <c r="E1506" i="2"/>
  <c r="F1506" i="2"/>
  <c r="H1506" i="2"/>
  <c r="I1506" i="2"/>
  <c r="K1506" i="2"/>
  <c r="M1506" i="2"/>
  <c r="N1506" i="2" s="1"/>
  <c r="E1505" i="2"/>
  <c r="F1505" i="2"/>
  <c r="H1505" i="2"/>
  <c r="I1505" i="2"/>
  <c r="K1505" i="2"/>
  <c r="M1505" i="2"/>
  <c r="N1505" i="2" s="1"/>
  <c r="E1504" i="2"/>
  <c r="F1504" i="2"/>
  <c r="H1504" i="2"/>
  <c r="I1504" i="2"/>
  <c r="K1504" i="2"/>
  <c r="M1504" i="2"/>
  <c r="N1504" i="2" s="1"/>
  <c r="E1503" i="2"/>
  <c r="F1503" i="2"/>
  <c r="H1503" i="2"/>
  <c r="I1503" i="2"/>
  <c r="K1503" i="2"/>
  <c r="M1503" i="2"/>
  <c r="N1503" i="2" s="1"/>
  <c r="E1502" i="2"/>
  <c r="F1502" i="2"/>
  <c r="H1502" i="2"/>
  <c r="I1502" i="2"/>
  <c r="K1502" i="2"/>
  <c r="M1502" i="2"/>
  <c r="N1502" i="2" s="1"/>
  <c r="E1501" i="2"/>
  <c r="F1501" i="2"/>
  <c r="H1501" i="2"/>
  <c r="I1501" i="2"/>
  <c r="K1501" i="2"/>
  <c r="M1501" i="2"/>
  <c r="N1501" i="2" s="1"/>
  <c r="E1500" i="2"/>
  <c r="F1500" i="2"/>
  <c r="H1500" i="2"/>
  <c r="I1500" i="2"/>
  <c r="K1500" i="2"/>
  <c r="M1500" i="2"/>
  <c r="N1500" i="2" s="1"/>
  <c r="E1499" i="2"/>
  <c r="F1499" i="2"/>
  <c r="H1499" i="2"/>
  <c r="I1499" i="2"/>
  <c r="K1499" i="2"/>
  <c r="M1499" i="2"/>
  <c r="N1499" i="2" s="1"/>
  <c r="E1498" i="2"/>
  <c r="F1498" i="2"/>
  <c r="H1498" i="2"/>
  <c r="I1498" i="2"/>
  <c r="K1498" i="2"/>
  <c r="M1498" i="2"/>
  <c r="N1498" i="2" s="1"/>
  <c r="E1497" i="2"/>
  <c r="F1497" i="2"/>
  <c r="H1497" i="2"/>
  <c r="I1497" i="2"/>
  <c r="K1497" i="2"/>
  <c r="M1497" i="2"/>
  <c r="N1497" i="2" s="1"/>
  <c r="E1496" i="2"/>
  <c r="F1496" i="2"/>
  <c r="H1496" i="2"/>
  <c r="I1496" i="2"/>
  <c r="K1496" i="2"/>
  <c r="M1496" i="2"/>
  <c r="N1496" i="2" s="1"/>
  <c r="E1495" i="2"/>
  <c r="F1495" i="2"/>
  <c r="H1495" i="2"/>
  <c r="I1495" i="2"/>
  <c r="K1495" i="2"/>
  <c r="M1495" i="2"/>
  <c r="N1495" i="2" s="1"/>
  <c r="E1494" i="2"/>
  <c r="F1494" i="2"/>
  <c r="H1494" i="2"/>
  <c r="I1494" i="2"/>
  <c r="K1494" i="2"/>
  <c r="M1494" i="2"/>
  <c r="N1494" i="2" s="1"/>
  <c r="E1493" i="2"/>
  <c r="F1493" i="2"/>
  <c r="H1493" i="2"/>
  <c r="I1493" i="2"/>
  <c r="K1493" i="2"/>
  <c r="M1493" i="2"/>
  <c r="N1493" i="2" s="1"/>
  <c r="E1492" i="2"/>
  <c r="F1492" i="2"/>
  <c r="H1492" i="2"/>
  <c r="I1492" i="2"/>
  <c r="K1492" i="2"/>
  <c r="M1492" i="2"/>
  <c r="N1492" i="2" s="1"/>
  <c r="E1491" i="2"/>
  <c r="F1491" i="2"/>
  <c r="H1491" i="2"/>
  <c r="I1491" i="2"/>
  <c r="K1491" i="2"/>
  <c r="M1491" i="2"/>
  <c r="N1491" i="2" s="1"/>
  <c r="E1490" i="2"/>
  <c r="F1490" i="2"/>
  <c r="H1490" i="2"/>
  <c r="I1490" i="2"/>
  <c r="K1490" i="2"/>
  <c r="M1490" i="2"/>
  <c r="N1490" i="2" s="1"/>
  <c r="E1489" i="2"/>
  <c r="F1489" i="2"/>
  <c r="H1489" i="2"/>
  <c r="I1489" i="2"/>
  <c r="K1489" i="2"/>
  <c r="M1489" i="2"/>
  <c r="N1489" i="2" s="1"/>
  <c r="E1488" i="2"/>
  <c r="F1488" i="2"/>
  <c r="H1488" i="2"/>
  <c r="I1488" i="2"/>
  <c r="K1488" i="2"/>
  <c r="M1488" i="2"/>
  <c r="N1488" i="2" s="1"/>
  <c r="E1487" i="2"/>
  <c r="F1487" i="2"/>
  <c r="H1487" i="2"/>
  <c r="I1487" i="2"/>
  <c r="K1487" i="2"/>
  <c r="M1487" i="2"/>
  <c r="N1487" i="2" s="1"/>
  <c r="E1486" i="2"/>
  <c r="F1486" i="2"/>
  <c r="H1486" i="2"/>
  <c r="I1486" i="2"/>
  <c r="K1486" i="2"/>
  <c r="M1486" i="2"/>
  <c r="N1486" i="2" s="1"/>
  <c r="E1485" i="2"/>
  <c r="F1485" i="2"/>
  <c r="H1485" i="2"/>
  <c r="I1485" i="2"/>
  <c r="K1485" i="2"/>
  <c r="M1485" i="2"/>
  <c r="N1485" i="2" s="1"/>
  <c r="O54" i="1"/>
  <c r="P54" i="1" s="1"/>
  <c r="Q54" i="1" s="1"/>
  <c r="S54" i="1" s="1"/>
  <c r="T54" i="1" s="1"/>
  <c r="O53" i="1"/>
  <c r="P53" i="1" s="1"/>
  <c r="Q53" i="1" s="1"/>
  <c r="S53" i="1" s="1"/>
  <c r="T53" i="1" s="1"/>
  <c r="O52" i="1"/>
  <c r="P52" i="1" s="1"/>
  <c r="Q52" i="1" s="1"/>
  <c r="S52" i="1" s="1"/>
  <c r="T52" i="1" s="1"/>
  <c r="O51" i="1"/>
  <c r="P51" i="1" s="1"/>
  <c r="O50" i="1"/>
  <c r="P50" i="1" s="1"/>
  <c r="Q50" i="1" s="1"/>
  <c r="S50" i="1" s="1"/>
  <c r="T50" i="1" s="1"/>
  <c r="O49" i="1"/>
  <c r="P49" i="1" s="1"/>
  <c r="Q49" i="1" s="1"/>
  <c r="S49" i="1" s="1"/>
  <c r="T49" i="1" s="1"/>
  <c r="O48" i="1"/>
  <c r="P48" i="1" s="1"/>
  <c r="Q48" i="1" s="1"/>
  <c r="S48" i="1" s="1"/>
  <c r="T48" i="1" s="1"/>
  <c r="O47" i="1"/>
  <c r="P47" i="1" s="1"/>
  <c r="Q47" i="1" s="1"/>
  <c r="S47" i="1" s="1"/>
  <c r="T47" i="1" s="1"/>
  <c r="O46" i="1"/>
  <c r="P46" i="1" s="1"/>
  <c r="Q46" i="1" s="1"/>
  <c r="S46" i="1" s="1"/>
  <c r="T46" i="1" s="1"/>
  <c r="O45" i="1"/>
  <c r="P45" i="1" s="1"/>
  <c r="O44" i="1"/>
  <c r="P44" i="1" s="1"/>
  <c r="Q44" i="1" s="1"/>
  <c r="S44" i="1" s="1"/>
  <c r="T44" i="1" s="1"/>
  <c r="O43" i="1"/>
  <c r="P43" i="1" s="1"/>
  <c r="O42" i="1"/>
  <c r="P42" i="1" s="1"/>
  <c r="O41" i="1"/>
  <c r="P41" i="1" s="1"/>
  <c r="O40" i="1"/>
  <c r="P40" i="1" s="1"/>
  <c r="O39" i="1"/>
  <c r="P39" i="1" s="1"/>
  <c r="O38" i="1"/>
  <c r="P38" i="1" s="1"/>
  <c r="Q38" i="1" s="1"/>
  <c r="S38" i="1" s="1"/>
  <c r="T38" i="1" s="1"/>
  <c r="O37" i="1"/>
  <c r="P37" i="1" s="1"/>
  <c r="O36" i="1"/>
  <c r="P36" i="1" s="1"/>
  <c r="Q36" i="1" s="1"/>
  <c r="S36" i="1" s="1"/>
  <c r="T36" i="1" s="1"/>
  <c r="O35" i="1"/>
  <c r="P35" i="1" s="1"/>
  <c r="O34" i="1"/>
  <c r="P34" i="1" s="1"/>
  <c r="O33" i="1"/>
  <c r="P33" i="1" s="1"/>
  <c r="Q33" i="1" s="1"/>
  <c r="S33" i="1" s="1"/>
  <c r="T33" i="1" s="1"/>
  <c r="O32" i="1"/>
  <c r="O31" i="1"/>
  <c r="P31" i="1" s="1"/>
  <c r="Q31" i="1" s="1"/>
  <c r="S31" i="1" s="1"/>
  <c r="T31" i="1" s="1"/>
  <c r="O30" i="1"/>
  <c r="P30" i="1" s="1"/>
  <c r="O29" i="1"/>
  <c r="O28" i="1"/>
  <c r="P28" i="1" s="1"/>
  <c r="O27" i="1"/>
  <c r="P27" i="1" s="1"/>
  <c r="Q27" i="1" s="1"/>
  <c r="S27" i="1" s="1"/>
  <c r="T27" i="1" s="1"/>
  <c r="O26" i="1"/>
  <c r="P26" i="1" s="1"/>
  <c r="Q26" i="1" s="1"/>
  <c r="S26" i="1" s="1"/>
  <c r="T26" i="1" s="1"/>
  <c r="O25" i="1"/>
  <c r="O24" i="1"/>
  <c r="P24" i="1" s="1"/>
  <c r="O23" i="1"/>
  <c r="P23" i="1" s="1"/>
  <c r="Q23" i="1" s="1"/>
  <c r="S23" i="1" s="1"/>
  <c r="T23" i="1" s="1"/>
  <c r="O22" i="1"/>
  <c r="P22" i="1" s="1"/>
  <c r="Q22" i="1" s="1"/>
  <c r="S22" i="1" s="1"/>
  <c r="T22" i="1" s="1"/>
  <c r="O21" i="1"/>
  <c r="P21" i="1" s="1"/>
  <c r="Q21" i="1" s="1"/>
  <c r="S21" i="1" s="1"/>
  <c r="T21" i="1" s="1"/>
  <c r="O20" i="1"/>
  <c r="P20" i="1" s="1"/>
  <c r="O19" i="1"/>
  <c r="P19" i="1" s="1"/>
  <c r="O18" i="1"/>
  <c r="E1484" i="2"/>
  <c r="F1484" i="2"/>
  <c r="H1484" i="2"/>
  <c r="I1484" i="2"/>
  <c r="K1484" i="2"/>
  <c r="M1484" i="2"/>
  <c r="N1484" i="2" s="1"/>
  <c r="E1483" i="2"/>
  <c r="F1483" i="2"/>
  <c r="H1483" i="2"/>
  <c r="I1483" i="2"/>
  <c r="K1483" i="2"/>
  <c r="M1483" i="2"/>
  <c r="N1483" i="2" s="1"/>
  <c r="E1482" i="2"/>
  <c r="F1482" i="2"/>
  <c r="H1482" i="2"/>
  <c r="I1482" i="2"/>
  <c r="K1482" i="2"/>
  <c r="M1482" i="2"/>
  <c r="N1482" i="2" s="1"/>
  <c r="E1481" i="2"/>
  <c r="F1481" i="2"/>
  <c r="H1481" i="2"/>
  <c r="I1481" i="2"/>
  <c r="K1481" i="2"/>
  <c r="M1481" i="2"/>
  <c r="N1481" i="2" s="1"/>
  <c r="E1480" i="2"/>
  <c r="F1480" i="2"/>
  <c r="H1480" i="2"/>
  <c r="I1480" i="2"/>
  <c r="K1480" i="2"/>
  <c r="M1480" i="2"/>
  <c r="N1480" i="2" s="1"/>
  <c r="E1479" i="2"/>
  <c r="F1479" i="2"/>
  <c r="H1479" i="2"/>
  <c r="I1479" i="2"/>
  <c r="K1479" i="2"/>
  <c r="M1479" i="2"/>
  <c r="N1479" i="2" s="1"/>
  <c r="E1478" i="2"/>
  <c r="F1478" i="2"/>
  <c r="H1478" i="2"/>
  <c r="I1478" i="2"/>
  <c r="K1478" i="2"/>
  <c r="M1478" i="2"/>
  <c r="N1478" i="2" s="1"/>
  <c r="E1477" i="2"/>
  <c r="F1477" i="2"/>
  <c r="H1477" i="2"/>
  <c r="I1477" i="2"/>
  <c r="K1477" i="2"/>
  <c r="M1477" i="2"/>
  <c r="N1477" i="2" s="1"/>
  <c r="E1476" i="2"/>
  <c r="F1476" i="2"/>
  <c r="H1476" i="2"/>
  <c r="I1476" i="2"/>
  <c r="K1476" i="2"/>
  <c r="M1476" i="2"/>
  <c r="N1476" i="2" s="1"/>
  <c r="E1471" i="2"/>
  <c r="F1471" i="2"/>
  <c r="H1471" i="2"/>
  <c r="I1471" i="2"/>
  <c r="K1471" i="2"/>
  <c r="M1471" i="2"/>
  <c r="N1471" i="2" s="1"/>
  <c r="E1470" i="2"/>
  <c r="F1470" i="2"/>
  <c r="H1470" i="2"/>
  <c r="I1470" i="2"/>
  <c r="K1470" i="2"/>
  <c r="M1470" i="2"/>
  <c r="N1470" i="2" s="1"/>
  <c r="E1469" i="2"/>
  <c r="F1469" i="2"/>
  <c r="H1469" i="2"/>
  <c r="I1469" i="2"/>
  <c r="K1469" i="2"/>
  <c r="M1469" i="2"/>
  <c r="N1469" i="2" s="1"/>
  <c r="E1468" i="2"/>
  <c r="F1468" i="2"/>
  <c r="H1468" i="2"/>
  <c r="I1468" i="2"/>
  <c r="K1468" i="2"/>
  <c r="M1468" i="2"/>
  <c r="N1468" i="2" s="1"/>
  <c r="E1467" i="2"/>
  <c r="F1467" i="2"/>
  <c r="H1467" i="2"/>
  <c r="I1467" i="2"/>
  <c r="K1467" i="2"/>
  <c r="M1467" i="2"/>
  <c r="N1467" i="2" s="1"/>
  <c r="E1466" i="2"/>
  <c r="F1466" i="2"/>
  <c r="H1466" i="2"/>
  <c r="I1466" i="2"/>
  <c r="K1466" i="2"/>
  <c r="M1466" i="2"/>
  <c r="N1466" i="2" s="1"/>
  <c r="E1465" i="2"/>
  <c r="F1465" i="2"/>
  <c r="H1465" i="2"/>
  <c r="I1465" i="2"/>
  <c r="K1465" i="2"/>
  <c r="M1465" i="2"/>
  <c r="N1465" i="2" s="1"/>
  <c r="E1464" i="2"/>
  <c r="F1464" i="2"/>
  <c r="H1464" i="2"/>
  <c r="I1464" i="2"/>
  <c r="K1464" i="2"/>
  <c r="M1464" i="2"/>
  <c r="N1464" i="2" s="1"/>
  <c r="E1463" i="2"/>
  <c r="F1463" i="2"/>
  <c r="H1463" i="2"/>
  <c r="I1463" i="2"/>
  <c r="K1463" i="2"/>
  <c r="M1463" i="2"/>
  <c r="N1463" i="2" s="1"/>
  <c r="E1462" i="2"/>
  <c r="F1462" i="2"/>
  <c r="H1462" i="2"/>
  <c r="I1462" i="2"/>
  <c r="K1462" i="2"/>
  <c r="M1462" i="2"/>
  <c r="N1462" i="2" s="1"/>
  <c r="E1461" i="2"/>
  <c r="F1461" i="2"/>
  <c r="H1461" i="2"/>
  <c r="I1461" i="2"/>
  <c r="K1461" i="2"/>
  <c r="M1461" i="2"/>
  <c r="N1461" i="2" s="1"/>
  <c r="Q42" i="1" l="1"/>
  <c r="S42" i="1" s="1"/>
  <c r="T42" i="1" s="1"/>
  <c r="Q41" i="1"/>
  <c r="S41" i="1" s="1"/>
  <c r="T41" i="1" s="1"/>
  <c r="Q43" i="1"/>
  <c r="S43" i="1" s="1"/>
  <c r="T43" i="1" s="1"/>
  <c r="Q45" i="1"/>
  <c r="S45" i="1" s="1"/>
  <c r="T45" i="1" s="1"/>
  <c r="Q51" i="1"/>
  <c r="S51" i="1" s="1"/>
  <c r="T51" i="1" s="1"/>
  <c r="Q40" i="1"/>
  <c r="S40" i="1" s="1"/>
  <c r="T40" i="1" s="1"/>
  <c r="Q39" i="1"/>
  <c r="S39" i="1" s="1"/>
  <c r="T39" i="1" s="1"/>
  <c r="Q37" i="1"/>
  <c r="S37" i="1" s="1"/>
  <c r="T37" i="1" s="1"/>
  <c r="Q35" i="1"/>
  <c r="S35" i="1" s="1"/>
  <c r="T35" i="1" s="1"/>
  <c r="P32" i="1"/>
  <c r="Q32" i="1" s="1"/>
  <c r="S32" i="1" s="1"/>
  <c r="T32" i="1" s="1"/>
  <c r="Q34" i="1"/>
  <c r="S34" i="1" s="1"/>
  <c r="T34" i="1" s="1"/>
  <c r="Q30" i="1"/>
  <c r="S30" i="1" s="1"/>
  <c r="T30" i="1" s="1"/>
  <c r="P29" i="1"/>
  <c r="Q29" i="1" s="1"/>
  <c r="S29" i="1" s="1"/>
  <c r="T29" i="1" s="1"/>
  <c r="Q28" i="1"/>
  <c r="S28" i="1" s="1"/>
  <c r="T28" i="1" s="1"/>
  <c r="P25" i="1"/>
  <c r="Q25" i="1" s="1"/>
  <c r="S25" i="1" s="1"/>
  <c r="T25" i="1" s="1"/>
  <c r="Q24" i="1"/>
  <c r="S24" i="1" s="1"/>
  <c r="T24" i="1" s="1"/>
  <c r="Q20" i="1"/>
  <c r="S20" i="1" s="1"/>
  <c r="T20" i="1" s="1"/>
  <c r="Q19" i="1"/>
  <c r="S19" i="1" s="1"/>
  <c r="T19" i="1" s="1"/>
  <c r="P18" i="1"/>
  <c r="Q18" i="1" s="1"/>
  <c r="S18" i="1" s="1"/>
  <c r="T18" i="1" s="1"/>
  <c r="E1402" i="2"/>
  <c r="F1402" i="2"/>
  <c r="E1403" i="2"/>
  <c r="F1403" i="2"/>
  <c r="E1404" i="2"/>
  <c r="F1404" i="2"/>
  <c r="E1405" i="2"/>
  <c r="F1405" i="2"/>
  <c r="E1406" i="2"/>
  <c r="F1406" i="2"/>
  <c r="E1407" i="2"/>
  <c r="F1407" i="2"/>
  <c r="E1408" i="2"/>
  <c r="F1408" i="2"/>
  <c r="E1460" i="2"/>
  <c r="F1460" i="2"/>
  <c r="H1460" i="2"/>
  <c r="I1460" i="2"/>
  <c r="K1460" i="2"/>
  <c r="M1460" i="2"/>
  <c r="N1460" i="2" s="1"/>
  <c r="E1459" i="2"/>
  <c r="F1459" i="2"/>
  <c r="H1459" i="2"/>
  <c r="I1459" i="2"/>
  <c r="K1459" i="2"/>
  <c r="M1459" i="2"/>
  <c r="N1459" i="2" s="1"/>
  <c r="E1458" i="2"/>
  <c r="F1458" i="2"/>
  <c r="H1458" i="2"/>
  <c r="I1458" i="2"/>
  <c r="K1458" i="2"/>
  <c r="M1458" i="2"/>
  <c r="N1458" i="2" s="1"/>
  <c r="E1457" i="2"/>
  <c r="F1457" i="2"/>
  <c r="H1457" i="2"/>
  <c r="I1457" i="2"/>
  <c r="K1457" i="2"/>
  <c r="M1457" i="2"/>
  <c r="N1457" i="2" s="1"/>
  <c r="E1456" i="2"/>
  <c r="F1456" i="2"/>
  <c r="H1456" i="2"/>
  <c r="I1456" i="2"/>
  <c r="K1456" i="2"/>
  <c r="M1456" i="2"/>
  <c r="N1456" i="2" s="1"/>
  <c r="E1455" i="2"/>
  <c r="F1455" i="2"/>
  <c r="H1455" i="2"/>
  <c r="I1455" i="2"/>
  <c r="K1455" i="2"/>
  <c r="M1455" i="2"/>
  <c r="N1455" i="2" s="1"/>
  <c r="E1454" i="2"/>
  <c r="F1454" i="2"/>
  <c r="H1454" i="2"/>
  <c r="I1454" i="2"/>
  <c r="K1454" i="2"/>
  <c r="M1454" i="2"/>
  <c r="N1454" i="2" s="1"/>
  <c r="E1453" i="2"/>
  <c r="F1453" i="2"/>
  <c r="H1453" i="2"/>
  <c r="I1453" i="2"/>
  <c r="K1453" i="2"/>
  <c r="M1453" i="2"/>
  <c r="N1453" i="2" s="1"/>
  <c r="E1452" i="2"/>
  <c r="F1452" i="2"/>
  <c r="H1452" i="2"/>
  <c r="I1452" i="2"/>
  <c r="K1452" i="2"/>
  <c r="M1452" i="2"/>
  <c r="N1452" i="2" s="1"/>
  <c r="E1451" i="2"/>
  <c r="F1451" i="2"/>
  <c r="H1451" i="2"/>
  <c r="I1451" i="2"/>
  <c r="K1451" i="2"/>
  <c r="M1451" i="2"/>
  <c r="N1451" i="2" s="1"/>
  <c r="E1450" i="2"/>
  <c r="F1450" i="2"/>
  <c r="H1450" i="2"/>
  <c r="I1450" i="2"/>
  <c r="K1450" i="2"/>
  <c r="M1450" i="2"/>
  <c r="N1450" i="2" s="1"/>
  <c r="E1449" i="2"/>
  <c r="F1449" i="2"/>
  <c r="H1449" i="2"/>
  <c r="I1449" i="2"/>
  <c r="K1449" i="2"/>
  <c r="M1449" i="2"/>
  <c r="N1449" i="2" s="1"/>
  <c r="E1448" i="2"/>
  <c r="F1448" i="2"/>
  <c r="H1448" i="2"/>
  <c r="I1448" i="2"/>
  <c r="K1448" i="2"/>
  <c r="M1448" i="2"/>
  <c r="N1448" i="2" s="1"/>
  <c r="E1447" i="2"/>
  <c r="F1447" i="2"/>
  <c r="H1447" i="2"/>
  <c r="I1447" i="2"/>
  <c r="K1447" i="2"/>
  <c r="M1447" i="2"/>
  <c r="N1447" i="2" s="1"/>
  <c r="E1446" i="2"/>
  <c r="F1446" i="2"/>
  <c r="H1446" i="2"/>
  <c r="I1446" i="2"/>
  <c r="K1446" i="2"/>
  <c r="M1446" i="2"/>
  <c r="N1446" i="2" s="1"/>
  <c r="E1445" i="2"/>
  <c r="F1445" i="2"/>
  <c r="H1445" i="2"/>
  <c r="I1445" i="2"/>
  <c r="K1445" i="2"/>
  <c r="M1445" i="2"/>
  <c r="N1445" i="2" s="1"/>
  <c r="E1444" i="2"/>
  <c r="F1444" i="2"/>
  <c r="H1444" i="2"/>
  <c r="I1444" i="2"/>
  <c r="K1444" i="2"/>
  <c r="M1444" i="2"/>
  <c r="N1444" i="2" s="1"/>
  <c r="E1443" i="2"/>
  <c r="F1443" i="2"/>
  <c r="H1443" i="2"/>
  <c r="I1443" i="2"/>
  <c r="K1443" i="2"/>
  <c r="M1443" i="2"/>
  <c r="N1443" i="2" s="1"/>
  <c r="E1442" i="2"/>
  <c r="F1442" i="2"/>
  <c r="H1442" i="2"/>
  <c r="I1442" i="2"/>
  <c r="K1442" i="2"/>
  <c r="M1442" i="2"/>
  <c r="N1442" i="2" s="1"/>
  <c r="E1441" i="2"/>
  <c r="F1441" i="2"/>
  <c r="H1441" i="2"/>
  <c r="I1441" i="2"/>
  <c r="K1441" i="2"/>
  <c r="M1441" i="2"/>
  <c r="N1441" i="2" s="1"/>
  <c r="E1440" i="2"/>
  <c r="F1440" i="2"/>
  <c r="H1440" i="2"/>
  <c r="I1440" i="2"/>
  <c r="K1440" i="2"/>
  <c r="M1440" i="2"/>
  <c r="N1440" i="2" s="1"/>
  <c r="E1439" i="2"/>
  <c r="F1439" i="2"/>
  <c r="H1439" i="2"/>
  <c r="I1439" i="2"/>
  <c r="K1439" i="2"/>
  <c r="M1439" i="2"/>
  <c r="N1439" i="2" s="1"/>
  <c r="E1438" i="2"/>
  <c r="F1438" i="2"/>
  <c r="H1438" i="2"/>
  <c r="I1438" i="2"/>
  <c r="K1438" i="2"/>
  <c r="M1438" i="2"/>
  <c r="N1438" i="2" s="1"/>
  <c r="E1437" i="2"/>
  <c r="F1437" i="2"/>
  <c r="H1437" i="2"/>
  <c r="I1437" i="2"/>
  <c r="K1437" i="2"/>
  <c r="M1437" i="2"/>
  <c r="N1437" i="2" s="1"/>
  <c r="E1436" i="2"/>
  <c r="F1436" i="2"/>
  <c r="H1436" i="2"/>
  <c r="I1436" i="2"/>
  <c r="K1436" i="2"/>
  <c r="M1436" i="2"/>
  <c r="N1436" i="2" s="1"/>
  <c r="E1435" i="2"/>
  <c r="F1435" i="2"/>
  <c r="H1435" i="2"/>
  <c r="I1435" i="2"/>
  <c r="K1435" i="2"/>
  <c r="M1435" i="2"/>
  <c r="N1435" i="2" s="1"/>
  <c r="E1434" i="2"/>
  <c r="F1434" i="2"/>
  <c r="H1434" i="2"/>
  <c r="I1434" i="2"/>
  <c r="K1434" i="2"/>
  <c r="M1434" i="2"/>
  <c r="N1434" i="2" s="1"/>
  <c r="E1433" i="2"/>
  <c r="F1433" i="2"/>
  <c r="H1433" i="2"/>
  <c r="I1433" i="2"/>
  <c r="K1433" i="2"/>
  <c r="M1433" i="2"/>
  <c r="N1433" i="2" s="1"/>
  <c r="E1432" i="2"/>
  <c r="F1432" i="2"/>
  <c r="H1432" i="2"/>
  <c r="I1432" i="2"/>
  <c r="K1432" i="2"/>
  <c r="M1432" i="2"/>
  <c r="N1432" i="2" s="1"/>
  <c r="E1431" i="2"/>
  <c r="F1431" i="2"/>
  <c r="H1431" i="2"/>
  <c r="I1431" i="2"/>
  <c r="K1431" i="2"/>
  <c r="M1431" i="2"/>
  <c r="N1431" i="2" s="1"/>
  <c r="E1430" i="2"/>
  <c r="F1430" i="2"/>
  <c r="H1430" i="2"/>
  <c r="I1430" i="2"/>
  <c r="K1430" i="2"/>
  <c r="M1430" i="2"/>
  <c r="N1430" i="2" s="1"/>
  <c r="E1429" i="2"/>
  <c r="F1429" i="2"/>
  <c r="H1429" i="2"/>
  <c r="I1429" i="2"/>
  <c r="K1429" i="2"/>
  <c r="M1429" i="2"/>
  <c r="N1429" i="2" s="1"/>
  <c r="E1428" i="2"/>
  <c r="F1428" i="2"/>
  <c r="H1428" i="2"/>
  <c r="I1428" i="2"/>
  <c r="K1428" i="2"/>
  <c r="M1428" i="2"/>
  <c r="N1428" i="2" s="1"/>
  <c r="E1427" i="2"/>
  <c r="F1427" i="2"/>
  <c r="H1427" i="2"/>
  <c r="I1427" i="2"/>
  <c r="K1427" i="2"/>
  <c r="M1427" i="2"/>
  <c r="N1427" i="2" s="1"/>
  <c r="E1426" i="2"/>
  <c r="F1426" i="2"/>
  <c r="H1426" i="2"/>
  <c r="I1426" i="2"/>
  <c r="K1426" i="2"/>
  <c r="M1426" i="2"/>
  <c r="N1426" i="2" s="1"/>
  <c r="E1425" i="2"/>
  <c r="F1425" i="2"/>
  <c r="H1425" i="2"/>
  <c r="I1425" i="2"/>
  <c r="K1425" i="2"/>
  <c r="M1425" i="2"/>
  <c r="N1425" i="2" s="1"/>
  <c r="E1424" i="2"/>
  <c r="F1424" i="2"/>
  <c r="H1424" i="2"/>
  <c r="I1424" i="2"/>
  <c r="K1424" i="2"/>
  <c r="M1424" i="2"/>
  <c r="N1424" i="2" s="1"/>
  <c r="E1423" i="2"/>
  <c r="F1423" i="2"/>
  <c r="H1423" i="2"/>
  <c r="I1423" i="2"/>
  <c r="K1423" i="2"/>
  <c r="M1423" i="2"/>
  <c r="N1423" i="2" s="1"/>
  <c r="E1422" i="2"/>
  <c r="F1422" i="2"/>
  <c r="H1422" i="2"/>
  <c r="I1422" i="2"/>
  <c r="K1422" i="2"/>
  <c r="M1422" i="2"/>
  <c r="N1422" i="2" s="1"/>
  <c r="E1421" i="2"/>
  <c r="F1421" i="2"/>
  <c r="H1421" i="2"/>
  <c r="I1421" i="2"/>
  <c r="K1421" i="2"/>
  <c r="M1421" i="2"/>
  <c r="N1421" i="2" s="1"/>
  <c r="E1420" i="2"/>
  <c r="F1420" i="2"/>
  <c r="H1420" i="2"/>
  <c r="I1420" i="2"/>
  <c r="K1420" i="2"/>
  <c r="M1420" i="2"/>
  <c r="N1420" i="2" s="1"/>
  <c r="E1419" i="2"/>
  <c r="F1419" i="2"/>
  <c r="H1419" i="2"/>
  <c r="I1419" i="2"/>
  <c r="K1419" i="2"/>
  <c r="M1419" i="2"/>
  <c r="N1419" i="2" s="1"/>
  <c r="E1418" i="2"/>
  <c r="F1418" i="2"/>
  <c r="H1418" i="2"/>
  <c r="I1418" i="2"/>
  <c r="K1418" i="2"/>
  <c r="M1418" i="2"/>
  <c r="N1418" i="2" s="1"/>
  <c r="E1417" i="2"/>
  <c r="F1417" i="2"/>
  <c r="H1417" i="2"/>
  <c r="I1417" i="2"/>
  <c r="K1417" i="2"/>
  <c r="M1417" i="2"/>
  <c r="N1417" i="2" s="1"/>
  <c r="E1416" i="2"/>
  <c r="F1416" i="2"/>
  <c r="H1416" i="2"/>
  <c r="I1416" i="2"/>
  <c r="K1416" i="2"/>
  <c r="M1416" i="2"/>
  <c r="N1416" i="2" s="1"/>
  <c r="E1415" i="2"/>
  <c r="F1415" i="2"/>
  <c r="H1415" i="2"/>
  <c r="I1415" i="2"/>
  <c r="K1415" i="2"/>
  <c r="M1415" i="2"/>
  <c r="N1415" i="2" s="1"/>
  <c r="E1414" i="2"/>
  <c r="F1414" i="2"/>
  <c r="H1414" i="2"/>
  <c r="I1414" i="2"/>
  <c r="K1414" i="2"/>
  <c r="M1414" i="2"/>
  <c r="N1414" i="2" s="1"/>
  <c r="E1413" i="2"/>
  <c r="F1413" i="2"/>
  <c r="H1413" i="2"/>
  <c r="I1413" i="2"/>
  <c r="K1413" i="2"/>
  <c r="M1413" i="2"/>
  <c r="N1413" i="2" s="1"/>
  <c r="E1412" i="2"/>
  <c r="F1412" i="2"/>
  <c r="H1412" i="2"/>
  <c r="I1412" i="2"/>
  <c r="K1412" i="2"/>
  <c r="M1412" i="2"/>
  <c r="N1412" i="2" s="1"/>
  <c r="E1411" i="2"/>
  <c r="F1411" i="2"/>
  <c r="H1411" i="2"/>
  <c r="I1411" i="2"/>
  <c r="K1411" i="2"/>
  <c r="M1411" i="2"/>
  <c r="N1411" i="2" s="1"/>
  <c r="E1410" i="2"/>
  <c r="F1410" i="2"/>
  <c r="H1410" i="2"/>
  <c r="I1410" i="2"/>
  <c r="K1410" i="2"/>
  <c r="M1410" i="2"/>
  <c r="N1410" i="2" s="1"/>
  <c r="E1409" i="2"/>
  <c r="F1409" i="2"/>
  <c r="H1409" i="2"/>
  <c r="I1409" i="2"/>
  <c r="K1409" i="2"/>
  <c r="M1409" i="2"/>
  <c r="N1409" i="2" s="1"/>
  <c r="H1408" i="2"/>
  <c r="I1408" i="2"/>
  <c r="K1408" i="2"/>
  <c r="M1408" i="2"/>
  <c r="N1408" i="2" s="1"/>
  <c r="I1407" i="2"/>
  <c r="K1407" i="2"/>
  <c r="M1407" i="2"/>
  <c r="N1407" i="2" s="1"/>
  <c r="H1406" i="2"/>
  <c r="I1406" i="2"/>
  <c r="K1406" i="2"/>
  <c r="M1406" i="2"/>
  <c r="N1406" i="2" s="1"/>
  <c r="H1405" i="2"/>
  <c r="I1405" i="2"/>
  <c r="K1405" i="2"/>
  <c r="M1405" i="2"/>
  <c r="N1405" i="2" s="1"/>
  <c r="H1404" i="2"/>
  <c r="I1404" i="2"/>
  <c r="K1404" i="2"/>
  <c r="M1404" i="2"/>
  <c r="N1404" i="2" s="1"/>
  <c r="H1403" i="2"/>
  <c r="I1403" i="2"/>
  <c r="K1403" i="2"/>
  <c r="M1403" i="2"/>
  <c r="N1403" i="2" s="1"/>
  <c r="H1402" i="2"/>
  <c r="I1402" i="2"/>
  <c r="K1402" i="2"/>
  <c r="M1402" i="2"/>
  <c r="N1402" i="2" s="1"/>
  <c r="E1401" i="2"/>
  <c r="F1401" i="2"/>
  <c r="H1401" i="2"/>
  <c r="I1401" i="2"/>
  <c r="K1401" i="2"/>
  <c r="M1401" i="2"/>
  <c r="N1401" i="2" s="1"/>
  <c r="E1400" i="2"/>
  <c r="F1400" i="2"/>
  <c r="H1400" i="2"/>
  <c r="I1400" i="2"/>
  <c r="K1400" i="2"/>
  <c r="M1400" i="2"/>
  <c r="N1400" i="2" s="1"/>
  <c r="E1399" i="2"/>
  <c r="F1399" i="2"/>
  <c r="H1399" i="2"/>
  <c r="I1399" i="2"/>
  <c r="K1399" i="2"/>
  <c r="M1399" i="2"/>
  <c r="N1399" i="2" s="1"/>
  <c r="E1398" i="2"/>
  <c r="F1398" i="2"/>
  <c r="H1398" i="2"/>
  <c r="I1398" i="2"/>
  <c r="K1398" i="2"/>
  <c r="M1398" i="2"/>
  <c r="N1398" i="2" s="1"/>
  <c r="E1397" i="2"/>
  <c r="F1397" i="2"/>
  <c r="H1397" i="2"/>
  <c r="I1397" i="2"/>
  <c r="K1397" i="2"/>
  <c r="M1397" i="2"/>
  <c r="N1397" i="2" s="1"/>
  <c r="E1396" i="2"/>
  <c r="F1396" i="2"/>
  <c r="H1396" i="2"/>
  <c r="I1396" i="2"/>
  <c r="K1396" i="2"/>
  <c r="M1396" i="2"/>
  <c r="N1396" i="2" s="1"/>
  <c r="E1395" i="2"/>
  <c r="F1395" i="2"/>
  <c r="H1395" i="2"/>
  <c r="I1395" i="2"/>
  <c r="K1395" i="2"/>
  <c r="M1395" i="2"/>
  <c r="N1395" i="2" s="1"/>
  <c r="E1394" i="2"/>
  <c r="F1394" i="2"/>
  <c r="H1394" i="2"/>
  <c r="I1394" i="2"/>
  <c r="K1394" i="2"/>
  <c r="M1394" i="2"/>
  <c r="N1394" i="2" s="1"/>
  <c r="E1393" i="2"/>
  <c r="F1393" i="2"/>
  <c r="H1393" i="2"/>
  <c r="I1393" i="2"/>
  <c r="K1393" i="2"/>
  <c r="M1393" i="2"/>
  <c r="N1393" i="2" s="1"/>
  <c r="E1392" i="2"/>
  <c r="F1392" i="2"/>
  <c r="H1392" i="2"/>
  <c r="I1392" i="2"/>
  <c r="K1392" i="2"/>
  <c r="M1392" i="2"/>
  <c r="N1392" i="2" s="1"/>
  <c r="E1391" i="2"/>
  <c r="F1391" i="2"/>
  <c r="H1391" i="2"/>
  <c r="I1391" i="2"/>
  <c r="K1391" i="2"/>
  <c r="M1391" i="2"/>
  <c r="N1391" i="2" s="1"/>
  <c r="E1390" i="2"/>
  <c r="F1390" i="2"/>
  <c r="H1390" i="2"/>
  <c r="I1390" i="2"/>
  <c r="K1390" i="2"/>
  <c r="M1390" i="2"/>
  <c r="N1390" i="2" s="1"/>
  <c r="E1389" i="2"/>
  <c r="F1389" i="2"/>
  <c r="H1389" i="2"/>
  <c r="I1389" i="2"/>
  <c r="K1389" i="2"/>
  <c r="M1389" i="2"/>
  <c r="N1389" i="2" s="1"/>
  <c r="E1388" i="2"/>
  <c r="F1388" i="2"/>
  <c r="H1388" i="2"/>
  <c r="I1388" i="2"/>
  <c r="K1388" i="2"/>
  <c r="M1388" i="2"/>
  <c r="N1388" i="2" s="1"/>
  <c r="E1387" i="2"/>
  <c r="F1387" i="2"/>
  <c r="H1387" i="2"/>
  <c r="I1387" i="2"/>
  <c r="K1387" i="2"/>
  <c r="M1387" i="2"/>
  <c r="N1387" i="2" s="1"/>
  <c r="E1386" i="2"/>
  <c r="F1386" i="2"/>
  <c r="H1386" i="2"/>
  <c r="I1386" i="2"/>
  <c r="K1386" i="2"/>
  <c r="M1386" i="2"/>
  <c r="N1386" i="2" s="1"/>
  <c r="E1385" i="2"/>
  <c r="F1385" i="2"/>
  <c r="H1385" i="2"/>
  <c r="I1385" i="2"/>
  <c r="K1385" i="2"/>
  <c r="M1385" i="2"/>
  <c r="N1385" i="2" s="1"/>
  <c r="E1384" i="2"/>
  <c r="F1384" i="2"/>
  <c r="H1384" i="2"/>
  <c r="I1384" i="2"/>
  <c r="K1384" i="2"/>
  <c r="M1384" i="2"/>
  <c r="N1384" i="2" s="1"/>
  <c r="E1383" i="2" l="1"/>
  <c r="F1383" i="2"/>
  <c r="H1383" i="2"/>
  <c r="I1383" i="2"/>
  <c r="K1383" i="2"/>
  <c r="M1383" i="2"/>
  <c r="N1383" i="2" s="1"/>
  <c r="E1382" i="2"/>
  <c r="F1382" i="2"/>
  <c r="H1382" i="2"/>
  <c r="I1382" i="2"/>
  <c r="K1382" i="2"/>
  <c r="M1382" i="2"/>
  <c r="N1382" i="2" s="1"/>
  <c r="E1381" i="2"/>
  <c r="F1381" i="2"/>
  <c r="H1381" i="2"/>
  <c r="I1381" i="2"/>
  <c r="K1381" i="2"/>
  <c r="M1381" i="2"/>
  <c r="N1381" i="2" s="1"/>
  <c r="E1380" i="2"/>
  <c r="F1380" i="2"/>
  <c r="H1380" i="2"/>
  <c r="I1380" i="2"/>
  <c r="K1380" i="2"/>
  <c r="M1380" i="2"/>
  <c r="N1380" i="2" s="1"/>
  <c r="E1379" i="2"/>
  <c r="F1379" i="2"/>
  <c r="H1379" i="2"/>
  <c r="I1379" i="2"/>
  <c r="K1379" i="2"/>
  <c r="M1379" i="2"/>
  <c r="N1379" i="2" s="1"/>
  <c r="E1378" i="2"/>
  <c r="F1378" i="2"/>
  <c r="H1378" i="2"/>
  <c r="I1378" i="2"/>
  <c r="K1378" i="2"/>
  <c r="M1378" i="2"/>
  <c r="N1378" i="2" s="1"/>
  <c r="E1377" i="2"/>
  <c r="F1377" i="2"/>
  <c r="H1377" i="2"/>
  <c r="I1377" i="2"/>
  <c r="K1377" i="2"/>
  <c r="M1377" i="2"/>
  <c r="N1377" i="2" s="1"/>
  <c r="E1376" i="2"/>
  <c r="F1376" i="2"/>
  <c r="H1376" i="2"/>
  <c r="I1376" i="2"/>
  <c r="K1376" i="2"/>
  <c r="M1376" i="2"/>
  <c r="N1376" i="2" s="1"/>
  <c r="E1375" i="2"/>
  <c r="F1375" i="2"/>
  <c r="H1375" i="2"/>
  <c r="I1375" i="2"/>
  <c r="K1375" i="2"/>
  <c r="M1375" i="2"/>
  <c r="N1375" i="2" s="1"/>
  <c r="E1374" i="2"/>
  <c r="F1374" i="2"/>
  <c r="H1374" i="2"/>
  <c r="I1374" i="2"/>
  <c r="K1374" i="2"/>
  <c r="M1374" i="2"/>
  <c r="N1374" i="2" s="1"/>
  <c r="E1373" i="2"/>
  <c r="F1373" i="2"/>
  <c r="H1373" i="2"/>
  <c r="I1373" i="2"/>
  <c r="K1373" i="2"/>
  <c r="M1373" i="2"/>
  <c r="N1373" i="2" s="1"/>
  <c r="E1372" i="2"/>
  <c r="F1372" i="2"/>
  <c r="H1372" i="2"/>
  <c r="I1372" i="2"/>
  <c r="K1372" i="2"/>
  <c r="M1372" i="2"/>
  <c r="N1372" i="2" s="1"/>
  <c r="E1371" i="2"/>
  <c r="F1371" i="2"/>
  <c r="H1371" i="2"/>
  <c r="I1371" i="2"/>
  <c r="K1371" i="2"/>
  <c r="M1371" i="2"/>
  <c r="N1371" i="2" s="1"/>
  <c r="E1370" i="2"/>
  <c r="F1370" i="2"/>
  <c r="H1370" i="2"/>
  <c r="I1370" i="2"/>
  <c r="K1370" i="2"/>
  <c r="M1370" i="2"/>
  <c r="N1370" i="2" s="1"/>
  <c r="E1369" i="2"/>
  <c r="F1369" i="2"/>
  <c r="H1369" i="2"/>
  <c r="I1369" i="2"/>
  <c r="K1369" i="2"/>
  <c r="M1369" i="2"/>
  <c r="N1369" i="2" s="1"/>
  <c r="E1368" i="2"/>
  <c r="F1368" i="2"/>
  <c r="H1368" i="2"/>
  <c r="I1368" i="2"/>
  <c r="K1368" i="2"/>
  <c r="M1368" i="2"/>
  <c r="N1368" i="2" s="1"/>
  <c r="E1362" i="2"/>
  <c r="F1362" i="2"/>
  <c r="E1363" i="2"/>
  <c r="F1363" i="2"/>
  <c r="E1364" i="2"/>
  <c r="F1364" i="2"/>
  <c r="E1318" i="2"/>
  <c r="F1318" i="2"/>
  <c r="E1319" i="2"/>
  <c r="F1319" i="2"/>
  <c r="E1313" i="2"/>
  <c r="F1313" i="2"/>
  <c r="E1314" i="2"/>
  <c r="F1314" i="2"/>
  <c r="E1315" i="2"/>
  <c r="F1315" i="2"/>
  <c r="E1367" i="2"/>
  <c r="F1367" i="2"/>
  <c r="H1367" i="2"/>
  <c r="I1367" i="2"/>
  <c r="K1367" i="2"/>
  <c r="M1367" i="2"/>
  <c r="N1367" i="2" s="1"/>
  <c r="E1366" i="2"/>
  <c r="F1366" i="2"/>
  <c r="H1366" i="2"/>
  <c r="I1366" i="2"/>
  <c r="K1366" i="2"/>
  <c r="M1366" i="2"/>
  <c r="N1366" i="2" s="1"/>
  <c r="E1365" i="2"/>
  <c r="F1365" i="2"/>
  <c r="H1365" i="2"/>
  <c r="I1365" i="2"/>
  <c r="K1365" i="2"/>
  <c r="M1365" i="2"/>
  <c r="N1365" i="2" s="1"/>
  <c r="H1364" i="2"/>
  <c r="I1364" i="2"/>
  <c r="K1364" i="2"/>
  <c r="M1364" i="2"/>
  <c r="N1364" i="2" s="1"/>
  <c r="H1363" i="2"/>
  <c r="I1363" i="2"/>
  <c r="K1363" i="2"/>
  <c r="M1363" i="2"/>
  <c r="N1363" i="2" s="1"/>
  <c r="H1362" i="2"/>
  <c r="I1362" i="2"/>
  <c r="K1362" i="2"/>
  <c r="M1362" i="2"/>
  <c r="N1362" i="2" s="1"/>
  <c r="E1361" i="2"/>
  <c r="F1361" i="2"/>
  <c r="H1361" i="2"/>
  <c r="I1361" i="2"/>
  <c r="K1361" i="2"/>
  <c r="M1361" i="2"/>
  <c r="N1361" i="2" s="1"/>
  <c r="E1360" i="2"/>
  <c r="F1360" i="2"/>
  <c r="H1360" i="2"/>
  <c r="I1360" i="2"/>
  <c r="K1360" i="2"/>
  <c r="M1360" i="2"/>
  <c r="N1360" i="2" s="1"/>
  <c r="E1359" i="2"/>
  <c r="F1359" i="2"/>
  <c r="H1359" i="2"/>
  <c r="I1359" i="2"/>
  <c r="K1359" i="2"/>
  <c r="M1359" i="2"/>
  <c r="N1359" i="2" s="1"/>
  <c r="E1358" i="2"/>
  <c r="F1358" i="2"/>
  <c r="H1358" i="2"/>
  <c r="I1358" i="2"/>
  <c r="K1358" i="2"/>
  <c r="M1358" i="2"/>
  <c r="N1358" i="2" s="1"/>
  <c r="E1357" i="2"/>
  <c r="F1357" i="2"/>
  <c r="H1357" i="2"/>
  <c r="I1357" i="2"/>
  <c r="K1357" i="2"/>
  <c r="M1357" i="2"/>
  <c r="N1357" i="2" s="1"/>
  <c r="E1356" i="2"/>
  <c r="F1356" i="2"/>
  <c r="H1356" i="2"/>
  <c r="I1356" i="2"/>
  <c r="K1356" i="2"/>
  <c r="M1356" i="2"/>
  <c r="N1356" i="2" s="1"/>
  <c r="E1355" i="2"/>
  <c r="F1355" i="2"/>
  <c r="H1355" i="2"/>
  <c r="I1355" i="2"/>
  <c r="K1355" i="2"/>
  <c r="M1355" i="2"/>
  <c r="N1355" i="2" s="1"/>
  <c r="E1354" i="2"/>
  <c r="F1354" i="2"/>
  <c r="H1354" i="2"/>
  <c r="I1354" i="2"/>
  <c r="K1354" i="2"/>
  <c r="M1354" i="2"/>
  <c r="N1354" i="2" s="1"/>
  <c r="E1353" i="2"/>
  <c r="F1353" i="2"/>
  <c r="H1353" i="2"/>
  <c r="I1353" i="2"/>
  <c r="K1353" i="2"/>
  <c r="M1353" i="2"/>
  <c r="N1353" i="2" s="1"/>
  <c r="E1352" i="2"/>
  <c r="F1352" i="2"/>
  <c r="H1352" i="2"/>
  <c r="I1352" i="2"/>
  <c r="K1352" i="2"/>
  <c r="M1352" i="2"/>
  <c r="N1352" i="2" s="1"/>
  <c r="E1351" i="2"/>
  <c r="F1351" i="2"/>
  <c r="H1351" i="2"/>
  <c r="I1351" i="2"/>
  <c r="K1351" i="2"/>
  <c r="M1351" i="2"/>
  <c r="N1351" i="2" s="1"/>
  <c r="E1350" i="2"/>
  <c r="F1350" i="2"/>
  <c r="H1350" i="2"/>
  <c r="I1350" i="2"/>
  <c r="K1350" i="2"/>
  <c r="M1350" i="2"/>
  <c r="N1350" i="2" s="1"/>
  <c r="E1349" i="2"/>
  <c r="F1349" i="2"/>
  <c r="H1349" i="2"/>
  <c r="I1349" i="2"/>
  <c r="K1349" i="2"/>
  <c r="M1349" i="2"/>
  <c r="N1349" i="2" s="1"/>
  <c r="E1348" i="2"/>
  <c r="F1348" i="2"/>
  <c r="H1348" i="2"/>
  <c r="I1348" i="2"/>
  <c r="K1348" i="2"/>
  <c r="M1348" i="2"/>
  <c r="N1348" i="2" s="1"/>
  <c r="E1347" i="2"/>
  <c r="F1347" i="2"/>
  <c r="H1347" i="2"/>
  <c r="I1347" i="2"/>
  <c r="K1347" i="2"/>
  <c r="M1347" i="2"/>
  <c r="N1347" i="2" s="1"/>
  <c r="E1346" i="2"/>
  <c r="F1346" i="2"/>
  <c r="H1346" i="2"/>
  <c r="I1346" i="2"/>
  <c r="K1346" i="2"/>
  <c r="M1346" i="2"/>
  <c r="N1346" i="2" s="1"/>
  <c r="E1345" i="2"/>
  <c r="F1345" i="2"/>
  <c r="H1345" i="2"/>
  <c r="I1345" i="2"/>
  <c r="K1345" i="2"/>
  <c r="M1345" i="2"/>
  <c r="N1345" i="2" s="1"/>
  <c r="E1344" i="2"/>
  <c r="F1344" i="2"/>
  <c r="H1344" i="2"/>
  <c r="I1344" i="2"/>
  <c r="K1344" i="2"/>
  <c r="M1344" i="2"/>
  <c r="N1344" i="2" s="1"/>
  <c r="E1343" i="2"/>
  <c r="F1343" i="2"/>
  <c r="H1343" i="2"/>
  <c r="I1343" i="2"/>
  <c r="K1343" i="2"/>
  <c r="M1343" i="2"/>
  <c r="N1343" i="2" s="1"/>
  <c r="E1342" i="2"/>
  <c r="F1342" i="2"/>
  <c r="H1342" i="2"/>
  <c r="I1342" i="2"/>
  <c r="K1342" i="2"/>
  <c r="M1342" i="2"/>
  <c r="N1342" i="2" s="1"/>
  <c r="E1341" i="2"/>
  <c r="F1341" i="2"/>
  <c r="H1341" i="2"/>
  <c r="I1341" i="2"/>
  <c r="K1341" i="2"/>
  <c r="M1341" i="2"/>
  <c r="N1341" i="2" s="1"/>
  <c r="E1340" i="2"/>
  <c r="F1340" i="2"/>
  <c r="H1340" i="2"/>
  <c r="I1340" i="2"/>
  <c r="K1340" i="2"/>
  <c r="M1340" i="2"/>
  <c r="N1340" i="2" s="1"/>
  <c r="E1339" i="2"/>
  <c r="F1339" i="2"/>
  <c r="H1339" i="2"/>
  <c r="I1339" i="2"/>
  <c r="K1339" i="2"/>
  <c r="M1339" i="2"/>
  <c r="N1339" i="2" s="1"/>
  <c r="E1338" i="2"/>
  <c r="F1338" i="2"/>
  <c r="H1338" i="2"/>
  <c r="I1338" i="2"/>
  <c r="K1338" i="2"/>
  <c r="M1338" i="2"/>
  <c r="N1338" i="2" s="1"/>
  <c r="E1337" i="2"/>
  <c r="F1337" i="2"/>
  <c r="H1337" i="2"/>
  <c r="I1337" i="2"/>
  <c r="K1337" i="2"/>
  <c r="M1337" i="2"/>
  <c r="N1337" i="2" s="1"/>
  <c r="E1336" i="2"/>
  <c r="F1336" i="2"/>
  <c r="H1336" i="2"/>
  <c r="I1336" i="2"/>
  <c r="K1336" i="2"/>
  <c r="M1336" i="2"/>
  <c r="N1336" i="2" s="1"/>
  <c r="E1335" i="2"/>
  <c r="F1335" i="2"/>
  <c r="H1335" i="2"/>
  <c r="I1335" i="2"/>
  <c r="K1335" i="2"/>
  <c r="M1335" i="2"/>
  <c r="N1335" i="2" s="1"/>
  <c r="E1334" i="2"/>
  <c r="F1334" i="2"/>
  <c r="H1334" i="2"/>
  <c r="I1334" i="2"/>
  <c r="K1334" i="2"/>
  <c r="M1334" i="2"/>
  <c r="N1334" i="2" s="1"/>
  <c r="E1333" i="2"/>
  <c r="F1333" i="2"/>
  <c r="H1333" i="2"/>
  <c r="I1333" i="2"/>
  <c r="K1333" i="2"/>
  <c r="M1333" i="2"/>
  <c r="N1333" i="2" s="1"/>
  <c r="E1332" i="2"/>
  <c r="F1332" i="2"/>
  <c r="H1332" i="2"/>
  <c r="I1332" i="2"/>
  <c r="K1332" i="2"/>
  <c r="M1332" i="2"/>
  <c r="N1332" i="2" s="1"/>
  <c r="E1331" i="2"/>
  <c r="F1331" i="2"/>
  <c r="H1331" i="2"/>
  <c r="I1331" i="2"/>
  <c r="K1331" i="2"/>
  <c r="M1331" i="2"/>
  <c r="N1331" i="2" s="1"/>
  <c r="E1330" i="2"/>
  <c r="F1330" i="2"/>
  <c r="H1330" i="2"/>
  <c r="I1330" i="2"/>
  <c r="K1330" i="2"/>
  <c r="M1330" i="2"/>
  <c r="N1330" i="2" s="1"/>
  <c r="E1329" i="2"/>
  <c r="F1329" i="2"/>
  <c r="H1329" i="2"/>
  <c r="I1329" i="2"/>
  <c r="K1329" i="2"/>
  <c r="M1329" i="2"/>
  <c r="N1329" i="2" s="1"/>
  <c r="E1328" i="2"/>
  <c r="F1328" i="2"/>
  <c r="H1328" i="2"/>
  <c r="I1328" i="2"/>
  <c r="K1328" i="2"/>
  <c r="M1328" i="2"/>
  <c r="N1328" i="2" s="1"/>
  <c r="E1327" i="2"/>
  <c r="F1327" i="2"/>
  <c r="H1327" i="2"/>
  <c r="I1327" i="2"/>
  <c r="K1327" i="2"/>
  <c r="M1327" i="2"/>
  <c r="N1327" i="2" s="1"/>
  <c r="E1326" i="2"/>
  <c r="F1326" i="2"/>
  <c r="H1326" i="2"/>
  <c r="I1326" i="2"/>
  <c r="K1326" i="2"/>
  <c r="M1326" i="2"/>
  <c r="N1326" i="2" s="1"/>
  <c r="E1325" i="2"/>
  <c r="F1325" i="2"/>
  <c r="H1325" i="2"/>
  <c r="I1325" i="2"/>
  <c r="K1325" i="2"/>
  <c r="M1325" i="2"/>
  <c r="N1325" i="2" s="1"/>
  <c r="E1324" i="2"/>
  <c r="F1324" i="2"/>
  <c r="H1324" i="2"/>
  <c r="I1324" i="2"/>
  <c r="K1324" i="2"/>
  <c r="M1324" i="2"/>
  <c r="N1324" i="2" s="1"/>
  <c r="E1323" i="2"/>
  <c r="F1323" i="2"/>
  <c r="H1323" i="2"/>
  <c r="I1323" i="2"/>
  <c r="K1323" i="2"/>
  <c r="M1323" i="2"/>
  <c r="N1323" i="2" s="1"/>
  <c r="E1322" i="2"/>
  <c r="F1322" i="2"/>
  <c r="H1322" i="2"/>
  <c r="I1322" i="2"/>
  <c r="K1322" i="2"/>
  <c r="M1322" i="2"/>
  <c r="N1322" i="2" s="1"/>
  <c r="E1321" i="2"/>
  <c r="F1321" i="2"/>
  <c r="H1321" i="2"/>
  <c r="I1321" i="2"/>
  <c r="K1321" i="2"/>
  <c r="M1321" i="2"/>
  <c r="N1321" i="2" s="1"/>
  <c r="E1320" i="2"/>
  <c r="F1320" i="2"/>
  <c r="H1320" i="2"/>
  <c r="I1320" i="2"/>
  <c r="K1320" i="2"/>
  <c r="M1320" i="2"/>
  <c r="N1320" i="2" s="1"/>
  <c r="H1319" i="2"/>
  <c r="I1319" i="2"/>
  <c r="K1319" i="2"/>
  <c r="M1319" i="2"/>
  <c r="N1319" i="2" s="1"/>
  <c r="H1318" i="2"/>
  <c r="I1318" i="2"/>
  <c r="K1318" i="2"/>
  <c r="M1318" i="2"/>
  <c r="N1318" i="2" s="1"/>
  <c r="E1317" i="2"/>
  <c r="F1317" i="2"/>
  <c r="H1317" i="2"/>
  <c r="I1317" i="2"/>
  <c r="K1317" i="2"/>
  <c r="M1317" i="2"/>
  <c r="N1317" i="2" s="1"/>
  <c r="E1316" i="2"/>
  <c r="F1316" i="2"/>
  <c r="H1316" i="2"/>
  <c r="I1316" i="2"/>
  <c r="K1316" i="2"/>
  <c r="M1316" i="2"/>
  <c r="N1316" i="2" s="1"/>
  <c r="H1315" i="2"/>
  <c r="I1315" i="2"/>
  <c r="K1315" i="2"/>
  <c r="M1315" i="2"/>
  <c r="N1315" i="2" s="1"/>
  <c r="H1314" i="2"/>
  <c r="I1314" i="2"/>
  <c r="K1314" i="2"/>
  <c r="M1314" i="2"/>
  <c r="N1314" i="2" s="1"/>
  <c r="H1313" i="2"/>
  <c r="I1313" i="2"/>
  <c r="K1313" i="2"/>
  <c r="M1313" i="2"/>
  <c r="N1313" i="2" s="1"/>
  <c r="E1312" i="2"/>
  <c r="F1312" i="2"/>
  <c r="H1312" i="2"/>
  <c r="I1312" i="2"/>
  <c r="K1312" i="2"/>
  <c r="M1312" i="2"/>
  <c r="N1312" i="2" s="1"/>
  <c r="E1311" i="2" l="1"/>
  <c r="F1311" i="2"/>
  <c r="H1311" i="2"/>
  <c r="I1311" i="2"/>
  <c r="K1311" i="2"/>
  <c r="M1311" i="2"/>
  <c r="N1311" i="2" s="1"/>
  <c r="E1310" i="2"/>
  <c r="F1310" i="2"/>
  <c r="H1310" i="2"/>
  <c r="I1310" i="2"/>
  <c r="K1310" i="2"/>
  <c r="M1310" i="2"/>
  <c r="N1310" i="2" s="1"/>
  <c r="E1309" i="2"/>
  <c r="F1309" i="2"/>
  <c r="H1309" i="2"/>
  <c r="I1309" i="2"/>
  <c r="K1309" i="2"/>
  <c r="M1309" i="2"/>
  <c r="N1309" i="2" s="1"/>
  <c r="E1308" i="2"/>
  <c r="F1308" i="2"/>
  <c r="H1308" i="2"/>
  <c r="I1308" i="2"/>
  <c r="K1308" i="2"/>
  <c r="M1308" i="2"/>
  <c r="N1308" i="2" s="1"/>
  <c r="E1307" i="2"/>
  <c r="F1307" i="2"/>
  <c r="H1307" i="2"/>
  <c r="I1307" i="2"/>
  <c r="K1307" i="2"/>
  <c r="M1307" i="2"/>
  <c r="N1307" i="2" s="1"/>
  <c r="E1306" i="2"/>
  <c r="F1306" i="2"/>
  <c r="H1306" i="2"/>
  <c r="I1306" i="2"/>
  <c r="K1306" i="2"/>
  <c r="M1306" i="2"/>
  <c r="N1306" i="2" s="1"/>
  <c r="E1305" i="2"/>
  <c r="F1305" i="2"/>
  <c r="H1305" i="2"/>
  <c r="I1305" i="2"/>
  <c r="K1305" i="2"/>
  <c r="M1305" i="2"/>
  <c r="N1305" i="2" s="1"/>
  <c r="E1304" i="2"/>
  <c r="F1304" i="2"/>
  <c r="H1304" i="2"/>
  <c r="I1304" i="2"/>
  <c r="K1304" i="2"/>
  <c r="M1304" i="2"/>
  <c r="N1304" i="2" s="1"/>
  <c r="E1303" i="2"/>
  <c r="F1303" i="2"/>
  <c r="H1303" i="2"/>
  <c r="I1303" i="2"/>
  <c r="K1303" i="2"/>
  <c r="M1303" i="2"/>
  <c r="N1303" i="2" s="1"/>
  <c r="E1302" i="2"/>
  <c r="F1302" i="2"/>
  <c r="H1302" i="2"/>
  <c r="I1302" i="2"/>
  <c r="K1302" i="2"/>
  <c r="M1302" i="2"/>
  <c r="N1302" i="2" s="1"/>
  <c r="E1301" i="2"/>
  <c r="F1301" i="2"/>
  <c r="H1301" i="2"/>
  <c r="I1301" i="2"/>
  <c r="K1301" i="2"/>
  <c r="M1301" i="2"/>
  <c r="N1301" i="2" s="1"/>
  <c r="E1300" i="2"/>
  <c r="F1300" i="2"/>
  <c r="H1300" i="2"/>
  <c r="I1300" i="2"/>
  <c r="K1300" i="2"/>
  <c r="M1300" i="2"/>
  <c r="N1300" i="2" s="1"/>
  <c r="E1299" i="2"/>
  <c r="F1299" i="2"/>
  <c r="H1299" i="2"/>
  <c r="I1299" i="2"/>
  <c r="K1299" i="2"/>
  <c r="M1299" i="2"/>
  <c r="N1299" i="2" s="1"/>
  <c r="E1298" i="2"/>
  <c r="F1298" i="2"/>
  <c r="H1298" i="2"/>
  <c r="I1298" i="2"/>
  <c r="K1298" i="2"/>
  <c r="M1298" i="2"/>
  <c r="N1298" i="2" s="1"/>
  <c r="E1297" i="2"/>
  <c r="F1297" i="2"/>
  <c r="H1297" i="2"/>
  <c r="I1297" i="2"/>
  <c r="K1297" i="2"/>
  <c r="M1297" i="2"/>
  <c r="N1297" i="2" s="1"/>
  <c r="E1296" i="2"/>
  <c r="F1296" i="2"/>
  <c r="H1296" i="2"/>
  <c r="I1296" i="2"/>
  <c r="K1296" i="2"/>
  <c r="M1296" i="2"/>
  <c r="N1296" i="2" s="1"/>
  <c r="E1295" i="2"/>
  <c r="F1295" i="2"/>
  <c r="H1295" i="2"/>
  <c r="I1295" i="2"/>
  <c r="K1295" i="2"/>
  <c r="M1295" i="2"/>
  <c r="N1295" i="2" s="1"/>
  <c r="E1294" i="2"/>
  <c r="F1294" i="2"/>
  <c r="H1294" i="2"/>
  <c r="I1294" i="2"/>
  <c r="K1294" i="2"/>
  <c r="M1294" i="2"/>
  <c r="N1294" i="2" s="1"/>
  <c r="E1293" i="2"/>
  <c r="F1293" i="2"/>
  <c r="H1293" i="2"/>
  <c r="I1293" i="2"/>
  <c r="K1293" i="2"/>
  <c r="M1293" i="2"/>
  <c r="N1293" i="2" s="1"/>
  <c r="E1292" i="2"/>
  <c r="F1292" i="2"/>
  <c r="H1292" i="2"/>
  <c r="I1292" i="2"/>
  <c r="K1292" i="2"/>
  <c r="M1292" i="2"/>
  <c r="N1292" i="2" s="1"/>
  <c r="E1291" i="2"/>
  <c r="F1291" i="2"/>
  <c r="H1291" i="2"/>
  <c r="I1291" i="2"/>
  <c r="K1291" i="2"/>
  <c r="M1291" i="2"/>
  <c r="N1291" i="2" s="1"/>
  <c r="E1290" i="2"/>
  <c r="F1290" i="2"/>
  <c r="H1290" i="2"/>
  <c r="I1290" i="2"/>
  <c r="K1290" i="2"/>
  <c r="M1290" i="2"/>
  <c r="N1290" i="2" s="1"/>
  <c r="E1289" i="2"/>
  <c r="F1289" i="2"/>
  <c r="H1289" i="2"/>
  <c r="I1289" i="2"/>
  <c r="K1289" i="2"/>
  <c r="M1289" i="2"/>
  <c r="N1289" i="2" s="1"/>
  <c r="E1288" i="2"/>
  <c r="F1288" i="2"/>
  <c r="H1288" i="2"/>
  <c r="I1288" i="2"/>
  <c r="K1288" i="2"/>
  <c r="M1288" i="2"/>
  <c r="N1288" i="2" s="1"/>
  <c r="E1287" i="2"/>
  <c r="F1287" i="2"/>
  <c r="H1287" i="2"/>
  <c r="I1287" i="2"/>
  <c r="K1287" i="2"/>
  <c r="M1287" i="2"/>
  <c r="N1287" i="2" s="1"/>
  <c r="E1286" i="2"/>
  <c r="F1286" i="2"/>
  <c r="H1286" i="2"/>
  <c r="I1286" i="2"/>
  <c r="K1286" i="2"/>
  <c r="M1286" i="2"/>
  <c r="N1286" i="2" s="1"/>
  <c r="E1285" i="2"/>
  <c r="F1285" i="2"/>
  <c r="H1285" i="2"/>
  <c r="I1285" i="2"/>
  <c r="K1285" i="2"/>
  <c r="M1285" i="2"/>
  <c r="N1285" i="2" s="1"/>
  <c r="E1284" i="2"/>
  <c r="F1284" i="2"/>
  <c r="H1284" i="2"/>
  <c r="I1284" i="2"/>
  <c r="K1284" i="2"/>
  <c r="M1284" i="2"/>
  <c r="N1284" i="2" s="1"/>
  <c r="E1283" i="2"/>
  <c r="F1283" i="2"/>
  <c r="H1283" i="2"/>
  <c r="I1283" i="2"/>
  <c r="K1283" i="2"/>
  <c r="M1283" i="2"/>
  <c r="N1283" i="2" s="1"/>
  <c r="E1282" i="2"/>
  <c r="F1282" i="2"/>
  <c r="H1282" i="2"/>
  <c r="I1282" i="2"/>
  <c r="K1282" i="2"/>
  <c r="M1282" i="2"/>
  <c r="N1282" i="2" s="1"/>
  <c r="E1281" i="2"/>
  <c r="F1281" i="2"/>
  <c r="H1281" i="2"/>
  <c r="I1281" i="2"/>
  <c r="K1281" i="2"/>
  <c r="M1281" i="2"/>
  <c r="N1281" i="2" s="1"/>
  <c r="E1280" i="2"/>
  <c r="F1280" i="2"/>
  <c r="H1280" i="2"/>
  <c r="I1280" i="2"/>
  <c r="K1280" i="2"/>
  <c r="M1280" i="2"/>
  <c r="N1280" i="2" s="1"/>
  <c r="E1279" i="2"/>
  <c r="F1279" i="2"/>
  <c r="H1279" i="2"/>
  <c r="I1279" i="2"/>
  <c r="K1279" i="2"/>
  <c r="M1279" i="2"/>
  <c r="N1279" i="2" s="1"/>
  <c r="E1278" i="2"/>
  <c r="F1278" i="2"/>
  <c r="H1278" i="2"/>
  <c r="I1278" i="2"/>
  <c r="K1278" i="2"/>
  <c r="M1278" i="2"/>
  <c r="N1278" i="2" s="1"/>
  <c r="E1277" i="2"/>
  <c r="F1277" i="2"/>
  <c r="H1277" i="2"/>
  <c r="I1277" i="2"/>
  <c r="K1277" i="2"/>
  <c r="M1277" i="2"/>
  <c r="N1277" i="2" s="1"/>
  <c r="E1276" i="2"/>
  <c r="F1276" i="2"/>
  <c r="H1276" i="2"/>
  <c r="I1276" i="2"/>
  <c r="K1276" i="2"/>
  <c r="M1276" i="2"/>
  <c r="N1276" i="2" s="1"/>
  <c r="E1275" i="2"/>
  <c r="F1275" i="2"/>
  <c r="H1275" i="2"/>
  <c r="I1275" i="2"/>
  <c r="K1275" i="2"/>
  <c r="M1275" i="2"/>
  <c r="N1275" i="2" s="1"/>
  <c r="E1274" i="2"/>
  <c r="F1274" i="2"/>
  <c r="H1274" i="2"/>
  <c r="I1274" i="2"/>
  <c r="K1274" i="2"/>
  <c r="M1274" i="2"/>
  <c r="N1274" i="2" s="1"/>
  <c r="E1273" i="2"/>
  <c r="F1273" i="2"/>
  <c r="H1273" i="2"/>
  <c r="I1273" i="2"/>
  <c r="K1273" i="2"/>
  <c r="M1273" i="2"/>
  <c r="N1273" i="2" s="1"/>
  <c r="E1272" i="2"/>
  <c r="F1272" i="2"/>
  <c r="H1272" i="2"/>
  <c r="I1272" i="2"/>
  <c r="K1272" i="2"/>
  <c r="M1272" i="2"/>
  <c r="N1272" i="2" s="1"/>
  <c r="E1271" i="2"/>
  <c r="F1271" i="2"/>
  <c r="H1271" i="2"/>
  <c r="I1271" i="2"/>
  <c r="K1271" i="2"/>
  <c r="M1271" i="2"/>
  <c r="N1271" i="2" s="1"/>
  <c r="E1270" i="2"/>
  <c r="F1270" i="2"/>
  <c r="H1270" i="2"/>
  <c r="I1270" i="2"/>
  <c r="K1270" i="2"/>
  <c r="M1270" i="2"/>
  <c r="N1270" i="2" s="1"/>
  <c r="E1269" i="2"/>
  <c r="F1269" i="2"/>
  <c r="H1269" i="2"/>
  <c r="I1269" i="2"/>
  <c r="K1269" i="2"/>
  <c r="M1269" i="2"/>
  <c r="N1269" i="2" s="1"/>
  <c r="E1268" i="2"/>
  <c r="F1268" i="2"/>
  <c r="H1268" i="2"/>
  <c r="I1268" i="2"/>
  <c r="K1268" i="2"/>
  <c r="M1268" i="2"/>
  <c r="N1268" i="2" s="1"/>
  <c r="E1267" i="2"/>
  <c r="F1267" i="2"/>
  <c r="H1267" i="2"/>
  <c r="I1267" i="2"/>
  <c r="K1267" i="2"/>
  <c r="M1267" i="2"/>
  <c r="N1267" i="2" s="1"/>
  <c r="E1266" i="2"/>
  <c r="F1266" i="2"/>
  <c r="H1266" i="2"/>
  <c r="I1266" i="2"/>
  <c r="K1266" i="2"/>
  <c r="M1266" i="2"/>
  <c r="N1266" i="2" s="1"/>
  <c r="E1265" i="2"/>
  <c r="F1265" i="2"/>
  <c r="H1265" i="2"/>
  <c r="I1265" i="2"/>
  <c r="K1265" i="2"/>
  <c r="M1265" i="2"/>
  <c r="N1265" i="2" s="1"/>
  <c r="E1264" i="2"/>
  <c r="F1264" i="2"/>
  <c r="H1264" i="2"/>
  <c r="I1264" i="2"/>
  <c r="K1264" i="2"/>
  <c r="M1264" i="2"/>
  <c r="N1264" i="2" s="1"/>
  <c r="E1263" i="2"/>
  <c r="F1263" i="2"/>
  <c r="H1263" i="2"/>
  <c r="I1263" i="2"/>
  <c r="K1263" i="2"/>
  <c r="M1263" i="2"/>
  <c r="N1263" i="2" s="1"/>
  <c r="E1262" i="2"/>
  <c r="F1262" i="2"/>
  <c r="H1262" i="2"/>
  <c r="I1262" i="2"/>
  <c r="K1262" i="2"/>
  <c r="M1262" i="2"/>
  <c r="N1262" i="2" s="1"/>
  <c r="E1261" i="2"/>
  <c r="F1261" i="2"/>
  <c r="H1261" i="2"/>
  <c r="I1261" i="2"/>
  <c r="K1261" i="2"/>
  <c r="M1261" i="2"/>
  <c r="N1261" i="2" s="1"/>
  <c r="E1260" i="2"/>
  <c r="F1260" i="2"/>
  <c r="H1260" i="2"/>
  <c r="I1260" i="2"/>
  <c r="K1260" i="2"/>
  <c r="M1260" i="2"/>
  <c r="N1260" i="2" s="1"/>
  <c r="E1259" i="2"/>
  <c r="F1259" i="2"/>
  <c r="H1259" i="2"/>
  <c r="I1259" i="2"/>
  <c r="K1259" i="2"/>
  <c r="M1259" i="2"/>
  <c r="N1259" i="2" s="1"/>
  <c r="K1220" i="2"/>
  <c r="K1221" i="2"/>
  <c r="K1222" i="2"/>
  <c r="K1223" i="2"/>
  <c r="K1224" i="2"/>
  <c r="K1225" i="2"/>
  <c r="K1226" i="2"/>
  <c r="K1227" i="2"/>
  <c r="E1258" i="2" l="1"/>
  <c r="F1258" i="2"/>
  <c r="H1258" i="2"/>
  <c r="I1258" i="2"/>
  <c r="K1258" i="2"/>
  <c r="M1258" i="2"/>
  <c r="N1258" i="2" s="1"/>
  <c r="E1257" i="2"/>
  <c r="F1257" i="2"/>
  <c r="H1257" i="2"/>
  <c r="I1257" i="2"/>
  <c r="K1257" i="2"/>
  <c r="M1257" i="2"/>
  <c r="N1257" i="2" s="1"/>
  <c r="E1256" i="2"/>
  <c r="F1256" i="2"/>
  <c r="H1256" i="2"/>
  <c r="I1256" i="2"/>
  <c r="K1256" i="2"/>
  <c r="M1256" i="2"/>
  <c r="N1256" i="2" s="1"/>
  <c r="E1255" i="2"/>
  <c r="F1255" i="2"/>
  <c r="H1255" i="2"/>
  <c r="I1255" i="2"/>
  <c r="K1255" i="2"/>
  <c r="M1255" i="2"/>
  <c r="N1255" i="2" s="1"/>
  <c r="E1254" i="2"/>
  <c r="F1254" i="2"/>
  <c r="H1254" i="2"/>
  <c r="I1254" i="2"/>
  <c r="K1254" i="2"/>
  <c r="M1254" i="2"/>
  <c r="N1254" i="2" s="1"/>
  <c r="E1253" i="2"/>
  <c r="F1253" i="2"/>
  <c r="H1253" i="2"/>
  <c r="I1253" i="2"/>
  <c r="K1253" i="2"/>
  <c r="M1253" i="2"/>
  <c r="N1253" i="2" s="1"/>
  <c r="E1252" i="2"/>
  <c r="F1252" i="2"/>
  <c r="H1252" i="2"/>
  <c r="I1252" i="2"/>
  <c r="K1252" i="2"/>
  <c r="M1252" i="2"/>
  <c r="N1252" i="2" s="1"/>
  <c r="E1251" i="2"/>
  <c r="F1251" i="2"/>
  <c r="H1251" i="2"/>
  <c r="I1251" i="2"/>
  <c r="K1251" i="2"/>
  <c r="M1251" i="2"/>
  <c r="N1251" i="2" s="1"/>
  <c r="E1250" i="2"/>
  <c r="F1250" i="2"/>
  <c r="H1250" i="2"/>
  <c r="I1250" i="2"/>
  <c r="K1250" i="2"/>
  <c r="M1250" i="2"/>
  <c r="N1250" i="2" s="1"/>
  <c r="E1249" i="2"/>
  <c r="F1249" i="2"/>
  <c r="H1249" i="2"/>
  <c r="I1249" i="2"/>
  <c r="K1249" i="2"/>
  <c r="M1249" i="2"/>
  <c r="N1249" i="2" s="1"/>
  <c r="E1248" i="2"/>
  <c r="F1248" i="2"/>
  <c r="H1248" i="2"/>
  <c r="I1248" i="2"/>
  <c r="K1248" i="2"/>
  <c r="M1248" i="2"/>
  <c r="N1248" i="2" s="1"/>
  <c r="E1247" i="2"/>
  <c r="F1247" i="2"/>
  <c r="H1247" i="2"/>
  <c r="I1247" i="2"/>
  <c r="K1247" i="2"/>
  <c r="M1247" i="2"/>
  <c r="N1247" i="2" s="1"/>
  <c r="E1246" i="2"/>
  <c r="F1246" i="2"/>
  <c r="H1246" i="2"/>
  <c r="I1246" i="2"/>
  <c r="K1246" i="2"/>
  <c r="M1246" i="2"/>
  <c r="N1246" i="2" s="1"/>
  <c r="E1245" i="2"/>
  <c r="F1245" i="2"/>
  <c r="H1245" i="2"/>
  <c r="I1245" i="2"/>
  <c r="K1245" i="2"/>
  <c r="M1245" i="2"/>
  <c r="N1245" i="2" s="1"/>
  <c r="E1244" i="2"/>
  <c r="F1244" i="2"/>
  <c r="H1244" i="2"/>
  <c r="I1244" i="2"/>
  <c r="K1244" i="2"/>
  <c r="M1244" i="2"/>
  <c r="N1244" i="2" s="1"/>
  <c r="E1243" i="2"/>
  <c r="F1243" i="2"/>
  <c r="H1243" i="2"/>
  <c r="I1243" i="2"/>
  <c r="K1243" i="2"/>
  <c r="M1243" i="2"/>
  <c r="N1243" i="2" s="1"/>
  <c r="E1242" i="2"/>
  <c r="F1242" i="2"/>
  <c r="H1242" i="2"/>
  <c r="I1242" i="2"/>
  <c r="K1242" i="2"/>
  <c r="M1242" i="2"/>
  <c r="N1242" i="2" s="1"/>
  <c r="E1241" i="2"/>
  <c r="F1241" i="2"/>
  <c r="H1241" i="2"/>
  <c r="I1241" i="2"/>
  <c r="K1241" i="2"/>
  <c r="M1241" i="2"/>
  <c r="N1241" i="2" s="1"/>
  <c r="E1240" i="2"/>
  <c r="F1240" i="2"/>
  <c r="H1240" i="2"/>
  <c r="I1240" i="2"/>
  <c r="K1240" i="2"/>
  <c r="M1240" i="2"/>
  <c r="N1240" i="2" s="1"/>
  <c r="E1239" i="2"/>
  <c r="F1239" i="2"/>
  <c r="H1239" i="2"/>
  <c r="I1239" i="2"/>
  <c r="K1239" i="2"/>
  <c r="M1239" i="2"/>
  <c r="N1239" i="2" s="1"/>
  <c r="E1238" i="2"/>
  <c r="F1238" i="2"/>
  <c r="H1238" i="2"/>
  <c r="I1238" i="2"/>
  <c r="K1238" i="2"/>
  <c r="M1238" i="2"/>
  <c r="N1238" i="2" s="1"/>
  <c r="E1237" i="2"/>
  <c r="F1237" i="2"/>
  <c r="H1237" i="2"/>
  <c r="I1237" i="2"/>
  <c r="K1237" i="2"/>
  <c r="M1237" i="2"/>
  <c r="N1237" i="2" s="1"/>
  <c r="E1236" i="2"/>
  <c r="F1236" i="2"/>
  <c r="H1236" i="2"/>
  <c r="I1236" i="2"/>
  <c r="K1236" i="2"/>
  <c r="M1236" i="2"/>
  <c r="N1236" i="2" s="1"/>
  <c r="E1235" i="2"/>
  <c r="F1235" i="2"/>
  <c r="H1235" i="2"/>
  <c r="I1235" i="2"/>
  <c r="K1235" i="2"/>
  <c r="M1235" i="2"/>
  <c r="N1235" i="2" s="1"/>
  <c r="E1234" i="2"/>
  <c r="F1234" i="2"/>
  <c r="H1234" i="2"/>
  <c r="I1234" i="2"/>
  <c r="K1234" i="2"/>
  <c r="M1234" i="2"/>
  <c r="N1234" i="2" s="1"/>
  <c r="E1233" i="2"/>
  <c r="F1233" i="2"/>
  <c r="H1233" i="2"/>
  <c r="I1233" i="2"/>
  <c r="K1233" i="2"/>
  <c r="M1233" i="2"/>
  <c r="N1233" i="2" s="1"/>
  <c r="E1232" i="2"/>
  <c r="F1232" i="2"/>
  <c r="H1232" i="2"/>
  <c r="I1232" i="2"/>
  <c r="K1232" i="2"/>
  <c r="M1232" i="2"/>
  <c r="N1232" i="2" s="1"/>
  <c r="E1231" i="2"/>
  <c r="F1231" i="2"/>
  <c r="H1231" i="2"/>
  <c r="I1231" i="2"/>
  <c r="K1231" i="2"/>
  <c r="M1231" i="2"/>
  <c r="N1231" i="2" s="1"/>
  <c r="E1230" i="2"/>
  <c r="F1230" i="2"/>
  <c r="H1230" i="2"/>
  <c r="I1230" i="2"/>
  <c r="K1230" i="2"/>
  <c r="M1230" i="2"/>
  <c r="N1230" i="2" s="1"/>
  <c r="E1229" i="2"/>
  <c r="F1229" i="2"/>
  <c r="H1229" i="2"/>
  <c r="I1229" i="2"/>
  <c r="K1229" i="2"/>
  <c r="M1229" i="2"/>
  <c r="N1229" i="2" s="1"/>
  <c r="E1211" i="2"/>
  <c r="F1211" i="2"/>
  <c r="E1212" i="2"/>
  <c r="F1212" i="2"/>
  <c r="E1213" i="2"/>
  <c r="F1213" i="2"/>
  <c r="E1214" i="2"/>
  <c r="F1214" i="2"/>
  <c r="E1215" i="2"/>
  <c r="F1215" i="2"/>
  <c r="E1216" i="2"/>
  <c r="F1216" i="2"/>
  <c r="E1217" i="2"/>
  <c r="F1217" i="2"/>
  <c r="E1218" i="2"/>
  <c r="F1218" i="2"/>
  <c r="E1228" i="2"/>
  <c r="F1228" i="2"/>
  <c r="H1228" i="2"/>
  <c r="I1228" i="2"/>
  <c r="K1228" i="2"/>
  <c r="M1228" i="2"/>
  <c r="N1228" i="2" s="1"/>
  <c r="E1227" i="2"/>
  <c r="F1227" i="2"/>
  <c r="H1227" i="2"/>
  <c r="I1227" i="2"/>
  <c r="M1227" i="2"/>
  <c r="N1227" i="2" s="1"/>
  <c r="E1226" i="2"/>
  <c r="F1226" i="2"/>
  <c r="H1226" i="2"/>
  <c r="I1226" i="2"/>
  <c r="M1226" i="2"/>
  <c r="N1226" i="2" s="1"/>
  <c r="E1225" i="2"/>
  <c r="F1225" i="2"/>
  <c r="H1225" i="2"/>
  <c r="I1225" i="2"/>
  <c r="M1225" i="2"/>
  <c r="N1225" i="2" s="1"/>
  <c r="E1224" i="2"/>
  <c r="F1224" i="2"/>
  <c r="H1224" i="2"/>
  <c r="I1224" i="2"/>
  <c r="M1224" i="2"/>
  <c r="N1224" i="2" s="1"/>
  <c r="E1223" i="2"/>
  <c r="F1223" i="2"/>
  <c r="H1223" i="2"/>
  <c r="I1223" i="2"/>
  <c r="M1223" i="2"/>
  <c r="N1223" i="2" s="1"/>
  <c r="E1222" i="2"/>
  <c r="F1222" i="2"/>
  <c r="H1222" i="2"/>
  <c r="I1222" i="2"/>
  <c r="M1222" i="2"/>
  <c r="N1222" i="2" s="1"/>
  <c r="E1221" i="2"/>
  <c r="F1221" i="2"/>
  <c r="H1221" i="2"/>
  <c r="I1221" i="2"/>
  <c r="M1221" i="2"/>
  <c r="N1221" i="2" s="1"/>
  <c r="E1220" i="2"/>
  <c r="F1220" i="2"/>
  <c r="H1220" i="2"/>
  <c r="I1220" i="2"/>
  <c r="M1220" i="2"/>
  <c r="N1220" i="2" s="1"/>
  <c r="E1219" i="2"/>
  <c r="F1219" i="2"/>
  <c r="H1219" i="2"/>
  <c r="I1219" i="2"/>
  <c r="K1219" i="2"/>
  <c r="M1219" i="2"/>
  <c r="N1219" i="2" s="1"/>
  <c r="H1218" i="2"/>
  <c r="I1218" i="2"/>
  <c r="K1218" i="2"/>
  <c r="M1218" i="2"/>
  <c r="N1218" i="2" s="1"/>
  <c r="H1217" i="2"/>
  <c r="I1217" i="2"/>
  <c r="K1217" i="2"/>
  <c r="M1217" i="2"/>
  <c r="N1217" i="2" s="1"/>
  <c r="H1216" i="2"/>
  <c r="I1216" i="2"/>
  <c r="K1216" i="2"/>
  <c r="M1216" i="2"/>
  <c r="N1216" i="2" s="1"/>
  <c r="H1215" i="2"/>
  <c r="I1215" i="2"/>
  <c r="K1215" i="2"/>
  <c r="M1215" i="2"/>
  <c r="N1215" i="2" s="1"/>
  <c r="H1214" i="2"/>
  <c r="I1214" i="2"/>
  <c r="K1214" i="2"/>
  <c r="M1214" i="2"/>
  <c r="N1214" i="2" s="1"/>
  <c r="E1205" i="2"/>
  <c r="F1205" i="2"/>
  <c r="E1206" i="2"/>
  <c r="F1206" i="2"/>
  <c r="E1207" i="2"/>
  <c r="F1207" i="2"/>
  <c r="E1208" i="2"/>
  <c r="F1208" i="2"/>
  <c r="E1209" i="2"/>
  <c r="F1209" i="2"/>
  <c r="E1204" i="2"/>
  <c r="H1213" i="2" l="1"/>
  <c r="I1213" i="2"/>
  <c r="K1213" i="2"/>
  <c r="M1213" i="2"/>
  <c r="N1213" i="2" s="1"/>
  <c r="H1212" i="2"/>
  <c r="I1212" i="2"/>
  <c r="K1212" i="2"/>
  <c r="M1212" i="2"/>
  <c r="N1212" i="2" s="1"/>
  <c r="H1211" i="2"/>
  <c r="I1211" i="2"/>
  <c r="K1211" i="2"/>
  <c r="M1211" i="2"/>
  <c r="N1211" i="2" s="1"/>
  <c r="E1210" i="2"/>
  <c r="F1210" i="2"/>
  <c r="H1210" i="2"/>
  <c r="I1210" i="2"/>
  <c r="K1210" i="2"/>
  <c r="M1210" i="2"/>
  <c r="N1210" i="2" s="1"/>
  <c r="H1209" i="2"/>
  <c r="I1209" i="2"/>
  <c r="K1209" i="2"/>
  <c r="M1209" i="2"/>
  <c r="N1209" i="2" s="1"/>
  <c r="H1208" i="2"/>
  <c r="I1208" i="2"/>
  <c r="K1208" i="2"/>
  <c r="M1208" i="2"/>
  <c r="N1208" i="2" s="1"/>
  <c r="H1207" i="2"/>
  <c r="I1207" i="2"/>
  <c r="K1207" i="2"/>
  <c r="M1207" i="2"/>
  <c r="N1207" i="2" s="1"/>
  <c r="H1206" i="2"/>
  <c r="I1206" i="2"/>
  <c r="K1206" i="2"/>
  <c r="M1206" i="2"/>
  <c r="N1206" i="2" s="1"/>
  <c r="H1205" i="2"/>
  <c r="I1205" i="2"/>
  <c r="K1205" i="2"/>
  <c r="M1205" i="2"/>
  <c r="N1205" i="2" s="1"/>
  <c r="F1204" i="2"/>
  <c r="H1204" i="2"/>
  <c r="I1204" i="2"/>
  <c r="K1204" i="2"/>
  <c r="M1204" i="2"/>
  <c r="N1204" i="2" s="1"/>
  <c r="E1203" i="2"/>
  <c r="F1203" i="2"/>
  <c r="H1203" i="2"/>
  <c r="I1203" i="2"/>
  <c r="K1203" i="2"/>
  <c r="M1203" i="2"/>
  <c r="N1203" i="2" s="1"/>
  <c r="E1202" i="2"/>
  <c r="F1202" i="2"/>
  <c r="H1202" i="2"/>
  <c r="I1202" i="2"/>
  <c r="K1202" i="2"/>
  <c r="M1202" i="2"/>
  <c r="N1202" i="2" s="1"/>
  <c r="E1201" i="2"/>
  <c r="F1201" i="2"/>
  <c r="H1201" i="2"/>
  <c r="I1201" i="2"/>
  <c r="K1201" i="2"/>
  <c r="M1201" i="2"/>
  <c r="N1201" i="2" s="1"/>
  <c r="E1200" i="2"/>
  <c r="F1200" i="2"/>
  <c r="H1200" i="2"/>
  <c r="I1200" i="2"/>
  <c r="K1200" i="2"/>
  <c r="M1200" i="2"/>
  <c r="N1200" i="2" s="1"/>
  <c r="E1199" i="2"/>
  <c r="F1199" i="2"/>
  <c r="H1199" i="2"/>
  <c r="I1199" i="2"/>
  <c r="K1199" i="2"/>
  <c r="M1199" i="2"/>
  <c r="N1199" i="2" s="1"/>
  <c r="E1198" i="2"/>
  <c r="F1198" i="2"/>
  <c r="H1198" i="2"/>
  <c r="I1198" i="2"/>
  <c r="K1198" i="2"/>
  <c r="M1198" i="2"/>
  <c r="N1198" i="2" s="1"/>
  <c r="E1197" i="2"/>
  <c r="F1197" i="2"/>
  <c r="H1197" i="2"/>
  <c r="I1197" i="2"/>
  <c r="K1197" i="2"/>
  <c r="M1197" i="2"/>
  <c r="N1197" i="2" s="1"/>
  <c r="E1196" i="2"/>
  <c r="F1196" i="2"/>
  <c r="H1196" i="2"/>
  <c r="I1196" i="2"/>
  <c r="K1196" i="2"/>
  <c r="M1196" i="2"/>
  <c r="N1196" i="2" s="1"/>
  <c r="E1195" i="2"/>
  <c r="F1195" i="2"/>
  <c r="H1195" i="2"/>
  <c r="I1195" i="2"/>
  <c r="K1195" i="2"/>
  <c r="M1195" i="2"/>
  <c r="N1195" i="2" s="1"/>
  <c r="E1194" i="2"/>
  <c r="F1194" i="2"/>
  <c r="H1194" i="2"/>
  <c r="I1194" i="2"/>
  <c r="K1194" i="2"/>
  <c r="M1194" i="2"/>
  <c r="N1194" i="2" s="1"/>
  <c r="E1193" i="2"/>
  <c r="F1193" i="2"/>
  <c r="H1193" i="2"/>
  <c r="I1193" i="2"/>
  <c r="K1193" i="2"/>
  <c r="M1193" i="2"/>
  <c r="N1193" i="2" s="1"/>
  <c r="E1192" i="2"/>
  <c r="F1192" i="2"/>
  <c r="H1192" i="2"/>
  <c r="I1192" i="2"/>
  <c r="K1192" i="2"/>
  <c r="M1192" i="2"/>
  <c r="N1192" i="2" s="1"/>
  <c r="E1191" i="2"/>
  <c r="F1191" i="2"/>
  <c r="H1191" i="2"/>
  <c r="I1191" i="2"/>
  <c r="K1191" i="2"/>
  <c r="M1191" i="2"/>
  <c r="N1191" i="2" s="1"/>
  <c r="E1190" i="2"/>
  <c r="F1190" i="2"/>
  <c r="H1190" i="2"/>
  <c r="I1190" i="2"/>
  <c r="K1190" i="2"/>
  <c r="M1190" i="2"/>
  <c r="N1190" i="2" s="1"/>
  <c r="E1189" i="2"/>
  <c r="F1189" i="2"/>
  <c r="H1189" i="2"/>
  <c r="I1189" i="2"/>
  <c r="K1189" i="2"/>
  <c r="M1189" i="2"/>
  <c r="N1189" i="2" s="1"/>
  <c r="E1188" i="2"/>
  <c r="F1188" i="2"/>
  <c r="H1188" i="2"/>
  <c r="I1188" i="2"/>
  <c r="K1188" i="2"/>
  <c r="M1188" i="2"/>
  <c r="N1188" i="2" s="1"/>
  <c r="E1187" i="2"/>
  <c r="F1187" i="2"/>
  <c r="H1187" i="2"/>
  <c r="I1187" i="2"/>
  <c r="K1187" i="2"/>
  <c r="M1187" i="2"/>
  <c r="N1187" i="2" s="1"/>
  <c r="E1186" i="2"/>
  <c r="F1186" i="2"/>
  <c r="H1186" i="2"/>
  <c r="I1186" i="2"/>
  <c r="K1186" i="2"/>
  <c r="M1186" i="2"/>
  <c r="N1186" i="2" s="1"/>
  <c r="E1185" i="2"/>
  <c r="F1185" i="2"/>
  <c r="H1185" i="2"/>
  <c r="I1185" i="2"/>
  <c r="K1185" i="2"/>
  <c r="M1185" i="2"/>
  <c r="N1185" i="2" s="1"/>
  <c r="E1184" i="2"/>
  <c r="F1184" i="2"/>
  <c r="H1184" i="2"/>
  <c r="I1184" i="2"/>
  <c r="K1184" i="2"/>
  <c r="M1184" i="2"/>
  <c r="N1184" i="2" s="1"/>
  <c r="E1183" i="2"/>
  <c r="F1183" i="2"/>
  <c r="H1183" i="2"/>
  <c r="I1183" i="2"/>
  <c r="K1183" i="2"/>
  <c r="M1183" i="2"/>
  <c r="N1183" i="2" s="1"/>
  <c r="E1182" i="2"/>
  <c r="F1182" i="2"/>
  <c r="H1182" i="2"/>
  <c r="I1182" i="2"/>
  <c r="K1182" i="2"/>
  <c r="M1182" i="2"/>
  <c r="N1182" i="2" s="1"/>
  <c r="E1181" i="2"/>
  <c r="F1181" i="2"/>
  <c r="H1181" i="2"/>
  <c r="I1181" i="2"/>
  <c r="K1181" i="2"/>
  <c r="M1181" i="2"/>
  <c r="N1181" i="2" s="1"/>
  <c r="E1180" i="2"/>
  <c r="F1180" i="2"/>
  <c r="H1180" i="2"/>
  <c r="I1180" i="2"/>
  <c r="K1180" i="2"/>
  <c r="M1180" i="2"/>
  <c r="N1180" i="2" s="1"/>
  <c r="E1179" i="2"/>
  <c r="F1179" i="2"/>
  <c r="H1179" i="2"/>
  <c r="I1179" i="2"/>
  <c r="K1179" i="2"/>
  <c r="M1179" i="2"/>
  <c r="N1179" i="2" s="1"/>
  <c r="E1178" i="2"/>
  <c r="F1178" i="2"/>
  <c r="H1178" i="2"/>
  <c r="I1178" i="2"/>
  <c r="K1178" i="2"/>
  <c r="M1178" i="2"/>
  <c r="N1178" i="2" s="1"/>
  <c r="E1177" i="2"/>
  <c r="F1177" i="2"/>
  <c r="H1177" i="2"/>
  <c r="I1177" i="2"/>
  <c r="K1177" i="2"/>
  <c r="M1177" i="2"/>
  <c r="N1177" i="2" s="1"/>
  <c r="E1176" i="2"/>
  <c r="F1176" i="2"/>
  <c r="H1176" i="2"/>
  <c r="I1176" i="2"/>
  <c r="K1176" i="2"/>
  <c r="M1176" i="2"/>
  <c r="N1176" i="2" s="1"/>
  <c r="E1175" i="2"/>
  <c r="F1175" i="2"/>
  <c r="H1175" i="2"/>
  <c r="I1175" i="2"/>
  <c r="K1175" i="2"/>
  <c r="M1175" i="2"/>
  <c r="N1175" i="2" s="1"/>
  <c r="E1174" i="2"/>
  <c r="F1174" i="2"/>
  <c r="H1174" i="2"/>
  <c r="I1174" i="2"/>
  <c r="K1174" i="2"/>
  <c r="M1174" i="2"/>
  <c r="N1174" i="2" s="1"/>
  <c r="E1173" i="2"/>
  <c r="F1173" i="2"/>
  <c r="H1173" i="2"/>
  <c r="I1173" i="2"/>
  <c r="K1173" i="2"/>
  <c r="M1173" i="2"/>
  <c r="N1173" i="2" s="1"/>
  <c r="E1172" i="2"/>
  <c r="F1172" i="2"/>
  <c r="H1172" i="2"/>
  <c r="I1172" i="2"/>
  <c r="K1172" i="2"/>
  <c r="M1172" i="2"/>
  <c r="N1172" i="2" s="1"/>
  <c r="E1171" i="2"/>
  <c r="F1171" i="2"/>
  <c r="H1171" i="2"/>
  <c r="I1171" i="2"/>
  <c r="K1171" i="2"/>
  <c r="M1171" i="2"/>
  <c r="N1171" i="2" s="1"/>
  <c r="E1170" i="2"/>
  <c r="F1170" i="2"/>
  <c r="H1170" i="2"/>
  <c r="I1170" i="2"/>
  <c r="K1170" i="2"/>
  <c r="M1170" i="2"/>
  <c r="N1170" i="2" s="1"/>
  <c r="E1169" i="2"/>
  <c r="F1169" i="2"/>
  <c r="H1169" i="2"/>
  <c r="I1169" i="2"/>
  <c r="K1169" i="2"/>
  <c r="M1169" i="2"/>
  <c r="N1169" i="2" s="1"/>
  <c r="E1168" i="2"/>
  <c r="F1168" i="2"/>
  <c r="H1168" i="2"/>
  <c r="I1168" i="2"/>
  <c r="K1168" i="2"/>
  <c r="M1168" i="2"/>
  <c r="N1168" i="2" s="1"/>
  <c r="E1167" i="2"/>
  <c r="F1167" i="2"/>
  <c r="H1167" i="2"/>
  <c r="I1167" i="2"/>
  <c r="K1167" i="2"/>
  <c r="M1167" i="2"/>
  <c r="N1167" i="2" s="1"/>
  <c r="E1166" i="2"/>
  <c r="F1166" i="2"/>
  <c r="H1166" i="2"/>
  <c r="I1166" i="2"/>
  <c r="K1166" i="2"/>
  <c r="M1166" i="2"/>
  <c r="N1166" i="2" s="1"/>
  <c r="E1165" i="2"/>
  <c r="F1165" i="2"/>
  <c r="H1165" i="2"/>
  <c r="I1165" i="2"/>
  <c r="K1165" i="2"/>
  <c r="M1165" i="2"/>
  <c r="N1165" i="2" s="1"/>
  <c r="E1164" i="2"/>
  <c r="F1164" i="2"/>
  <c r="H1164" i="2"/>
  <c r="I1164" i="2"/>
  <c r="K1164" i="2"/>
  <c r="M1164" i="2"/>
  <c r="N1164" i="2" s="1"/>
  <c r="E1163" i="2"/>
  <c r="F1163" i="2"/>
  <c r="H1163" i="2"/>
  <c r="I1163" i="2"/>
  <c r="K1163" i="2"/>
  <c r="M1163" i="2"/>
  <c r="N1163" i="2" s="1"/>
  <c r="E1162" i="2"/>
  <c r="F1162" i="2"/>
  <c r="H1162" i="2"/>
  <c r="I1162" i="2"/>
  <c r="K1162" i="2"/>
  <c r="M1162" i="2"/>
  <c r="N1162" i="2" s="1"/>
  <c r="E1161" i="2"/>
  <c r="F1161" i="2"/>
  <c r="H1161" i="2"/>
  <c r="I1161" i="2"/>
  <c r="K1161" i="2"/>
  <c r="M1161" i="2"/>
  <c r="N1161" i="2" s="1"/>
  <c r="E1160" i="2"/>
  <c r="F1160" i="2"/>
  <c r="H1160" i="2"/>
  <c r="I1160" i="2"/>
  <c r="K1160" i="2"/>
  <c r="M1160" i="2"/>
  <c r="N1160" i="2" s="1"/>
  <c r="E1159" i="2"/>
  <c r="F1159" i="2"/>
  <c r="H1159" i="2"/>
  <c r="I1159" i="2"/>
  <c r="K1159" i="2"/>
  <c r="M1159" i="2"/>
  <c r="N1159" i="2" s="1"/>
  <c r="E1158" i="2"/>
  <c r="F1158" i="2"/>
  <c r="H1158" i="2"/>
  <c r="I1158" i="2"/>
  <c r="K1158" i="2"/>
  <c r="M1158" i="2"/>
  <c r="N1158" i="2" s="1"/>
  <c r="E1157" i="2"/>
  <c r="F1157" i="2"/>
  <c r="H1157" i="2"/>
  <c r="I1157" i="2"/>
  <c r="K1157" i="2"/>
  <c r="M1157" i="2"/>
  <c r="N1157" i="2" s="1"/>
  <c r="E1156" i="2"/>
  <c r="F1156" i="2"/>
  <c r="H1156" i="2"/>
  <c r="I1156" i="2"/>
  <c r="K1156" i="2"/>
  <c r="M1156" i="2"/>
  <c r="N1156" i="2" s="1"/>
  <c r="E1155" i="2"/>
  <c r="F1155" i="2"/>
  <c r="H1155" i="2"/>
  <c r="I1155" i="2"/>
  <c r="K1155" i="2"/>
  <c r="M1155" i="2"/>
  <c r="N1155" i="2" s="1"/>
  <c r="E1154" i="2"/>
  <c r="F1154" i="2"/>
  <c r="H1154" i="2"/>
  <c r="I1154" i="2"/>
  <c r="K1154" i="2"/>
  <c r="M1154" i="2"/>
  <c r="N1154" i="2" s="1"/>
  <c r="E1153" i="2"/>
  <c r="F1153" i="2"/>
  <c r="H1153" i="2"/>
  <c r="I1153" i="2"/>
  <c r="K1153" i="2"/>
  <c r="M1153" i="2"/>
  <c r="N1153" i="2" s="1"/>
  <c r="E1152" i="2"/>
  <c r="F1152" i="2"/>
  <c r="H1152" i="2"/>
  <c r="I1152" i="2"/>
  <c r="K1152" i="2"/>
  <c r="M1152" i="2"/>
  <c r="N1152" i="2" s="1"/>
  <c r="E1151" i="2"/>
  <c r="F1151" i="2"/>
  <c r="H1151" i="2"/>
  <c r="I1151" i="2"/>
  <c r="K1151" i="2"/>
  <c r="M1151" i="2"/>
  <c r="N1151" i="2" s="1"/>
  <c r="E1150" i="2"/>
  <c r="F1150" i="2"/>
  <c r="H1150" i="2"/>
  <c r="I1150" i="2"/>
  <c r="K1150" i="2"/>
  <c r="M1150" i="2"/>
  <c r="N1150" i="2" s="1"/>
  <c r="E1149" i="2"/>
  <c r="F1149" i="2"/>
  <c r="H1149" i="2"/>
  <c r="I1149" i="2"/>
  <c r="K1149" i="2"/>
  <c r="M1149" i="2"/>
  <c r="N1149" i="2" s="1"/>
  <c r="E1148" i="2"/>
  <c r="F1148" i="2"/>
  <c r="H1148" i="2"/>
  <c r="I1148" i="2"/>
  <c r="K1148" i="2"/>
  <c r="M1148" i="2"/>
  <c r="N1148" i="2" s="1"/>
  <c r="E1147" i="2"/>
  <c r="F1147" i="2"/>
  <c r="H1147" i="2"/>
  <c r="I1147" i="2"/>
  <c r="K1147" i="2"/>
  <c r="M1147" i="2"/>
  <c r="N1147" i="2" s="1"/>
  <c r="E1146" i="2"/>
  <c r="F1146" i="2"/>
  <c r="H1146" i="2"/>
  <c r="I1146" i="2"/>
  <c r="K1146" i="2"/>
  <c r="M1146" i="2"/>
  <c r="N1146" i="2" s="1"/>
  <c r="E1145" i="2"/>
  <c r="F1145" i="2"/>
  <c r="H1145" i="2"/>
  <c r="I1145" i="2"/>
  <c r="K1145" i="2"/>
  <c r="M1145" i="2"/>
  <c r="N1145" i="2" s="1"/>
  <c r="E1144" i="2"/>
  <c r="F1144" i="2"/>
  <c r="H1144" i="2"/>
  <c r="I1144" i="2"/>
  <c r="K1144" i="2"/>
  <c r="M1144" i="2"/>
  <c r="N1144" i="2" s="1"/>
  <c r="E1143" i="2"/>
  <c r="F1143" i="2"/>
  <c r="H1143" i="2"/>
  <c r="I1143" i="2"/>
  <c r="K1143" i="2"/>
  <c r="M1143" i="2"/>
  <c r="N1143" i="2" s="1"/>
  <c r="E1142" i="2"/>
  <c r="F1142" i="2"/>
  <c r="H1142" i="2"/>
  <c r="I1142" i="2"/>
  <c r="K1142" i="2"/>
  <c r="M1142" i="2"/>
  <c r="N1142" i="2" s="1"/>
  <c r="E1141" i="2"/>
  <c r="F1141" i="2"/>
  <c r="H1141" i="2"/>
  <c r="I1141" i="2"/>
  <c r="K1141" i="2"/>
  <c r="M1141" i="2"/>
  <c r="N1141" i="2" s="1"/>
  <c r="E1140" i="2"/>
  <c r="F1140" i="2"/>
  <c r="H1140" i="2"/>
  <c r="I1140" i="2"/>
  <c r="K1140" i="2"/>
  <c r="M1140" i="2"/>
  <c r="N1140" i="2" s="1"/>
  <c r="E1139" i="2"/>
  <c r="F1139" i="2"/>
  <c r="H1139" i="2"/>
  <c r="I1139" i="2"/>
  <c r="K1139" i="2"/>
  <c r="M1139" i="2"/>
  <c r="N1139" i="2" s="1"/>
  <c r="E1138" i="2"/>
  <c r="F1138" i="2"/>
  <c r="H1138" i="2"/>
  <c r="I1138" i="2"/>
  <c r="K1138" i="2"/>
  <c r="M1138" i="2"/>
  <c r="N1138" i="2" s="1"/>
  <c r="E1137" i="2"/>
  <c r="F1137" i="2"/>
  <c r="H1137" i="2"/>
  <c r="I1137" i="2"/>
  <c r="K1137" i="2"/>
  <c r="M1137" i="2"/>
  <c r="N1137" i="2" s="1"/>
  <c r="E1136" i="2"/>
  <c r="F1136" i="2"/>
  <c r="H1136" i="2"/>
  <c r="I1136" i="2"/>
  <c r="K1136" i="2"/>
  <c r="M1136" i="2"/>
  <c r="N1136" i="2" s="1"/>
  <c r="E1135" i="2"/>
  <c r="F1135" i="2"/>
  <c r="H1135" i="2"/>
  <c r="I1135" i="2"/>
  <c r="K1135" i="2"/>
  <c r="M1135" i="2"/>
  <c r="N1135" i="2" s="1"/>
  <c r="E1134" i="2"/>
  <c r="F1134" i="2"/>
  <c r="H1134" i="2"/>
  <c r="I1134" i="2"/>
  <c r="K1134" i="2"/>
  <c r="M1134" i="2"/>
  <c r="N1134" i="2" s="1"/>
  <c r="E1133" i="2"/>
  <c r="F1133" i="2"/>
  <c r="H1133" i="2"/>
  <c r="I1133" i="2"/>
  <c r="K1133" i="2"/>
  <c r="M1133" i="2"/>
  <c r="N1133" i="2" s="1"/>
  <c r="E1132" i="2"/>
  <c r="F1132" i="2"/>
  <c r="H1132" i="2"/>
  <c r="I1132" i="2"/>
  <c r="K1132" i="2"/>
  <c r="M1132" i="2"/>
  <c r="N1132" i="2" s="1"/>
  <c r="E1131" i="2"/>
  <c r="F1131" i="2"/>
  <c r="H1131" i="2"/>
  <c r="I1131" i="2"/>
  <c r="K1131" i="2"/>
  <c r="M1131" i="2"/>
  <c r="N1131" i="2" s="1"/>
  <c r="E1130" i="2"/>
  <c r="F1130" i="2"/>
  <c r="H1130" i="2"/>
  <c r="I1130" i="2"/>
  <c r="K1130" i="2"/>
  <c r="M1130" i="2"/>
  <c r="N1130" i="2" s="1"/>
  <c r="E1129" i="2"/>
  <c r="F1129" i="2"/>
  <c r="H1129" i="2"/>
  <c r="I1129" i="2"/>
  <c r="K1129" i="2"/>
  <c r="M1129" i="2"/>
  <c r="N1129" i="2" s="1"/>
  <c r="E1128" i="2"/>
  <c r="F1128" i="2"/>
  <c r="H1128" i="2"/>
  <c r="I1128" i="2"/>
  <c r="K1128" i="2"/>
  <c r="M1128" i="2"/>
  <c r="N1128" i="2" s="1"/>
  <c r="E1127" i="2"/>
  <c r="F1127" i="2"/>
  <c r="H1127" i="2"/>
  <c r="I1127" i="2"/>
  <c r="K1127" i="2"/>
  <c r="M1127" i="2"/>
  <c r="N1127" i="2" s="1"/>
  <c r="E1126" i="2"/>
  <c r="F1126" i="2"/>
  <c r="H1126" i="2"/>
  <c r="I1126" i="2"/>
  <c r="K1126" i="2"/>
  <c r="M1126" i="2"/>
  <c r="N1126" i="2" s="1"/>
  <c r="E1125" i="2"/>
  <c r="F1125" i="2"/>
  <c r="H1125" i="2"/>
  <c r="I1125" i="2"/>
  <c r="K1125" i="2"/>
  <c r="M1125" i="2"/>
  <c r="N1125" i="2" s="1"/>
  <c r="E1124" i="2"/>
  <c r="F1124" i="2"/>
  <c r="H1124" i="2"/>
  <c r="I1124" i="2"/>
  <c r="K1124" i="2"/>
  <c r="M1124" i="2"/>
  <c r="N1124" i="2" s="1"/>
  <c r="E1123" i="2"/>
  <c r="F1123" i="2"/>
  <c r="H1123" i="2"/>
  <c r="I1123" i="2"/>
  <c r="K1123" i="2"/>
  <c r="M1123" i="2"/>
  <c r="N1123" i="2" s="1"/>
  <c r="E1122" i="2"/>
  <c r="F1122" i="2"/>
  <c r="H1122" i="2"/>
  <c r="I1122" i="2"/>
  <c r="K1122" i="2"/>
  <c r="M1122" i="2"/>
  <c r="N1122" i="2" s="1"/>
  <c r="E1121" i="2"/>
  <c r="F1121" i="2"/>
  <c r="H1121" i="2"/>
  <c r="I1121" i="2"/>
  <c r="K1121" i="2"/>
  <c r="M1121" i="2"/>
  <c r="N1121" i="2" s="1"/>
  <c r="E1120" i="2"/>
  <c r="F1120" i="2"/>
  <c r="H1120" i="2"/>
  <c r="I1120" i="2"/>
  <c r="K1120" i="2"/>
  <c r="M1120" i="2"/>
  <c r="N1120" i="2" s="1"/>
  <c r="E1119" i="2"/>
  <c r="F1119" i="2"/>
  <c r="H1119" i="2"/>
  <c r="I1119" i="2"/>
  <c r="K1119" i="2"/>
  <c r="M1119" i="2"/>
  <c r="N1119" i="2" s="1"/>
  <c r="E1118" i="2"/>
  <c r="F1118" i="2"/>
  <c r="H1118" i="2"/>
  <c r="I1118" i="2"/>
  <c r="K1118" i="2"/>
  <c r="M1118" i="2"/>
  <c r="N1118" i="2" s="1"/>
  <c r="E1117" i="2"/>
  <c r="F1117" i="2"/>
  <c r="H1117" i="2"/>
  <c r="I1117" i="2"/>
  <c r="K1117" i="2"/>
  <c r="M1117" i="2"/>
  <c r="N1117" i="2" s="1"/>
  <c r="E1116" i="2"/>
  <c r="F1116" i="2"/>
  <c r="H1116" i="2"/>
  <c r="I1116" i="2"/>
  <c r="K1116" i="2"/>
  <c r="M1116" i="2"/>
  <c r="N1116" i="2" s="1"/>
  <c r="E1115" i="2"/>
  <c r="F1115" i="2"/>
  <c r="H1115" i="2"/>
  <c r="I1115" i="2"/>
  <c r="K1115" i="2"/>
  <c r="M1115" i="2"/>
  <c r="N1115" i="2" s="1"/>
  <c r="E1114" i="2"/>
  <c r="F1114" i="2"/>
  <c r="H1114" i="2"/>
  <c r="I1114" i="2"/>
  <c r="K1114" i="2"/>
  <c r="M1114" i="2"/>
  <c r="N1114" i="2" s="1"/>
  <c r="E1113" i="2"/>
  <c r="F1113" i="2"/>
  <c r="H1113" i="2"/>
  <c r="I1113" i="2"/>
  <c r="K1113" i="2"/>
  <c r="M1113" i="2"/>
  <c r="N1113" i="2" s="1"/>
  <c r="E1112" i="2"/>
  <c r="F1112" i="2"/>
  <c r="H1112" i="2"/>
  <c r="I1112" i="2"/>
  <c r="K1112" i="2"/>
  <c r="M1112" i="2"/>
  <c r="N1112" i="2" s="1"/>
  <c r="E1111" i="2"/>
  <c r="F1111" i="2"/>
  <c r="H1111" i="2"/>
  <c r="I1111" i="2"/>
  <c r="K1111" i="2"/>
  <c r="M1111" i="2"/>
  <c r="N1111" i="2" s="1"/>
  <c r="E1110" i="2"/>
  <c r="F1110" i="2"/>
  <c r="H1110" i="2"/>
  <c r="I1110" i="2"/>
  <c r="K1110" i="2"/>
  <c r="M1110" i="2"/>
  <c r="N1110" i="2" s="1"/>
  <c r="E1109" i="2"/>
  <c r="F1109" i="2"/>
  <c r="H1109" i="2"/>
  <c r="I1109" i="2"/>
  <c r="K1109" i="2"/>
  <c r="M1109" i="2"/>
  <c r="N1109" i="2" s="1"/>
  <c r="E1108" i="2"/>
  <c r="F1108" i="2"/>
  <c r="H1108" i="2"/>
  <c r="I1108" i="2"/>
  <c r="K1108" i="2"/>
  <c r="M1108" i="2"/>
  <c r="N1108" i="2" s="1"/>
  <c r="E1107" i="2"/>
  <c r="F1107" i="2"/>
  <c r="H1107" i="2"/>
  <c r="I1107" i="2"/>
  <c r="K1107" i="2"/>
  <c r="M1107" i="2"/>
  <c r="N1107" i="2" s="1"/>
  <c r="E1106" i="2"/>
  <c r="F1106" i="2"/>
  <c r="H1106" i="2"/>
  <c r="I1106" i="2"/>
  <c r="K1106" i="2"/>
  <c r="M1106" i="2"/>
  <c r="N1106" i="2" s="1"/>
  <c r="E1105" i="2"/>
  <c r="F1105" i="2"/>
  <c r="H1105" i="2"/>
  <c r="I1105" i="2"/>
  <c r="K1105" i="2"/>
  <c r="M1105" i="2"/>
  <c r="N1105" i="2" s="1"/>
  <c r="E1104" i="2"/>
  <c r="F1104" i="2"/>
  <c r="H1104" i="2"/>
  <c r="I1104" i="2"/>
  <c r="K1104" i="2"/>
  <c r="M1104" i="2"/>
  <c r="N1104" i="2" s="1"/>
  <c r="E1103" i="2"/>
  <c r="F1103" i="2"/>
  <c r="H1103" i="2"/>
  <c r="I1103" i="2"/>
  <c r="K1103" i="2"/>
  <c r="M1103" i="2"/>
  <c r="N1103" i="2" s="1"/>
  <c r="E1102" i="2"/>
  <c r="F1102" i="2"/>
  <c r="H1102" i="2"/>
  <c r="I1102" i="2"/>
  <c r="K1102" i="2"/>
  <c r="M1102" i="2"/>
  <c r="N1102" i="2" s="1"/>
  <c r="E1101" i="2"/>
  <c r="F1101" i="2"/>
  <c r="H1101" i="2"/>
  <c r="I1101" i="2"/>
  <c r="K1101" i="2"/>
  <c r="M1101" i="2"/>
  <c r="N1101" i="2" s="1"/>
  <c r="E1100" i="2"/>
  <c r="F1100" i="2"/>
  <c r="H1100" i="2"/>
  <c r="I1100" i="2"/>
  <c r="K1100" i="2"/>
  <c r="M1100" i="2"/>
  <c r="N1100" i="2" s="1"/>
  <c r="E1099" i="2"/>
  <c r="F1099" i="2"/>
  <c r="H1099" i="2"/>
  <c r="I1099" i="2"/>
  <c r="K1099" i="2"/>
  <c r="M1099" i="2"/>
  <c r="N1099" i="2" s="1"/>
  <c r="E1098" i="2"/>
  <c r="F1098" i="2"/>
  <c r="H1098" i="2"/>
  <c r="I1098" i="2"/>
  <c r="K1098" i="2"/>
  <c r="M1098" i="2"/>
  <c r="N1098" i="2" s="1"/>
  <c r="E1097" i="2"/>
  <c r="F1097" i="2"/>
  <c r="H1097" i="2"/>
  <c r="I1097" i="2"/>
  <c r="K1097" i="2"/>
  <c r="M1097" i="2"/>
  <c r="N1097" i="2" s="1"/>
  <c r="E1096" i="2"/>
  <c r="F1096" i="2"/>
  <c r="H1096" i="2"/>
  <c r="I1096" i="2"/>
  <c r="K1096" i="2"/>
  <c r="M1096" i="2"/>
  <c r="N1096" i="2" s="1"/>
  <c r="E1095" i="2"/>
  <c r="F1095" i="2"/>
  <c r="H1095" i="2"/>
  <c r="I1095" i="2"/>
  <c r="K1095" i="2"/>
  <c r="M1095" i="2"/>
  <c r="N1095" i="2" s="1"/>
  <c r="E1094" i="2"/>
  <c r="F1094" i="2"/>
  <c r="H1094" i="2"/>
  <c r="I1094" i="2"/>
  <c r="K1094" i="2"/>
  <c r="M1094" i="2"/>
  <c r="N1094" i="2" s="1"/>
  <c r="E1093" i="2"/>
  <c r="F1093" i="2"/>
  <c r="H1093" i="2"/>
  <c r="I1093" i="2"/>
  <c r="K1093" i="2"/>
  <c r="M1093" i="2"/>
  <c r="N1093" i="2" s="1"/>
  <c r="E1092" i="2"/>
  <c r="F1092" i="2"/>
  <c r="H1092" i="2"/>
  <c r="I1092" i="2"/>
  <c r="K1092" i="2"/>
  <c r="M1092" i="2"/>
  <c r="N1092" i="2" s="1"/>
  <c r="E1091" i="2"/>
  <c r="F1091" i="2"/>
  <c r="H1091" i="2"/>
  <c r="I1091" i="2"/>
  <c r="K1091" i="2"/>
  <c r="M1091" i="2"/>
  <c r="N1091" i="2" s="1"/>
  <c r="E1090" i="2"/>
  <c r="F1090" i="2"/>
  <c r="H1090" i="2"/>
  <c r="I1090" i="2"/>
  <c r="K1090" i="2"/>
  <c r="M1090" i="2"/>
  <c r="N1090" i="2" s="1"/>
  <c r="E1089" i="2"/>
  <c r="F1089" i="2"/>
  <c r="H1089" i="2"/>
  <c r="I1089" i="2"/>
  <c r="K1089" i="2"/>
  <c r="M1089" i="2"/>
  <c r="N1089" i="2" s="1"/>
  <c r="E1088" i="2"/>
  <c r="F1088" i="2"/>
  <c r="H1088" i="2"/>
  <c r="I1088" i="2"/>
  <c r="K1088" i="2"/>
  <c r="M1088" i="2"/>
  <c r="N1088" i="2" s="1"/>
  <c r="E1087" i="2"/>
  <c r="F1087" i="2"/>
  <c r="H1087" i="2"/>
  <c r="I1087" i="2"/>
  <c r="K1087" i="2"/>
  <c r="M1087" i="2"/>
  <c r="N1087" i="2" s="1"/>
  <c r="E1086" i="2"/>
  <c r="F1086" i="2"/>
  <c r="H1086" i="2"/>
  <c r="I1086" i="2"/>
  <c r="K1086" i="2"/>
  <c r="M1086" i="2"/>
  <c r="N1086" i="2" s="1"/>
  <c r="E1085" i="2"/>
  <c r="F1085" i="2"/>
  <c r="H1085" i="2"/>
  <c r="I1085" i="2"/>
  <c r="K1085" i="2"/>
  <c r="M1085" i="2"/>
  <c r="N1085" i="2" s="1"/>
  <c r="E1084" i="2"/>
  <c r="F1084" i="2"/>
  <c r="H1084" i="2"/>
  <c r="I1084" i="2"/>
  <c r="K1084" i="2"/>
  <c r="M1084" i="2"/>
  <c r="N1084" i="2" s="1"/>
  <c r="E1083" i="2"/>
  <c r="F1083" i="2"/>
  <c r="H1083" i="2"/>
  <c r="I1083" i="2"/>
  <c r="K1083" i="2"/>
  <c r="M1083" i="2"/>
  <c r="N1083" i="2" s="1"/>
  <c r="E1082" i="2"/>
  <c r="F1082" i="2"/>
  <c r="H1082" i="2"/>
  <c r="I1082" i="2"/>
  <c r="K1082" i="2"/>
  <c r="M1082" i="2"/>
  <c r="N1082" i="2" s="1"/>
  <c r="E1081" i="2"/>
  <c r="F1081" i="2"/>
  <c r="H1081" i="2"/>
  <c r="I1081" i="2"/>
  <c r="K1081" i="2"/>
  <c r="M1081" i="2"/>
  <c r="N1081" i="2" s="1"/>
  <c r="E1080" i="2"/>
  <c r="F1080" i="2"/>
  <c r="H1080" i="2"/>
  <c r="I1080" i="2"/>
  <c r="K1080" i="2"/>
  <c r="M1080" i="2"/>
  <c r="N1080" i="2" s="1"/>
  <c r="E1079" i="2"/>
  <c r="F1079" i="2"/>
  <c r="H1079" i="2"/>
  <c r="I1079" i="2"/>
  <c r="K1079" i="2"/>
  <c r="M1079" i="2"/>
  <c r="N1079" i="2" s="1"/>
  <c r="E1078" i="2"/>
  <c r="F1078" i="2"/>
  <c r="H1078" i="2"/>
  <c r="I1078" i="2"/>
  <c r="K1078" i="2"/>
  <c r="M1078" i="2"/>
  <c r="N1078" i="2" s="1"/>
  <c r="E1077" i="2"/>
  <c r="F1077" i="2"/>
  <c r="H1077" i="2"/>
  <c r="I1077" i="2"/>
  <c r="K1077" i="2"/>
  <c r="M1077" i="2"/>
  <c r="N1077" i="2" s="1"/>
  <c r="E1076" i="2"/>
  <c r="F1076" i="2"/>
  <c r="H1076" i="2"/>
  <c r="I1076" i="2"/>
  <c r="K1076" i="2"/>
  <c r="M1076" i="2"/>
  <c r="N1076" i="2" s="1"/>
  <c r="E1075" i="2"/>
  <c r="F1075" i="2"/>
  <c r="H1075" i="2"/>
  <c r="I1075" i="2"/>
  <c r="K1075" i="2"/>
  <c r="M1075" i="2"/>
  <c r="N1075" i="2" s="1"/>
  <c r="K992" i="2" l="1"/>
  <c r="K993" i="2"/>
  <c r="K994" i="2"/>
  <c r="K995" i="2"/>
  <c r="K996" i="2"/>
  <c r="E2" i="2" l="1"/>
  <c r="F2" i="2"/>
  <c r="H2" i="2"/>
  <c r="I2" i="2"/>
  <c r="K2" i="2"/>
  <c r="M2" i="2"/>
  <c r="N2" i="2" s="1"/>
  <c r="E3" i="2"/>
  <c r="F3" i="2"/>
  <c r="I3" i="2"/>
  <c r="K3" i="2"/>
  <c r="M3" i="2"/>
  <c r="N3" i="2" s="1"/>
  <c r="E4" i="2"/>
  <c r="F4" i="2"/>
  <c r="I4" i="2"/>
  <c r="K4" i="2"/>
  <c r="M4" i="2"/>
  <c r="N4" i="2" s="1"/>
  <c r="E5" i="2"/>
  <c r="F5" i="2"/>
  <c r="I5" i="2"/>
  <c r="K5" i="2"/>
  <c r="M5" i="2"/>
  <c r="N5" i="2" s="1"/>
  <c r="E6" i="2"/>
  <c r="F6" i="2"/>
  <c r="I6" i="2"/>
  <c r="K6" i="2"/>
  <c r="M6" i="2"/>
  <c r="N6" i="2" s="1"/>
  <c r="E7" i="2"/>
  <c r="F7" i="2"/>
  <c r="I7" i="2"/>
  <c r="K7" i="2"/>
  <c r="M7" i="2"/>
  <c r="N7" i="2" s="1"/>
  <c r="E8" i="2"/>
  <c r="F8" i="2"/>
  <c r="I8" i="2"/>
  <c r="K8" i="2"/>
  <c r="M8" i="2"/>
  <c r="N8" i="2" s="1"/>
  <c r="E9" i="2"/>
  <c r="F9" i="2"/>
  <c r="I9" i="2"/>
  <c r="K9" i="2"/>
  <c r="M9" i="2"/>
  <c r="N9" i="2" s="1"/>
  <c r="E1074" i="2"/>
  <c r="F1074" i="2"/>
  <c r="H1074" i="2"/>
  <c r="I1074" i="2"/>
  <c r="K1074" i="2"/>
  <c r="M1074" i="2"/>
  <c r="N1074" i="2" s="1"/>
  <c r="E1073" i="2"/>
  <c r="F1073" i="2"/>
  <c r="H1073" i="2"/>
  <c r="I1073" i="2"/>
  <c r="K1073" i="2"/>
  <c r="M1073" i="2"/>
  <c r="N1073" i="2" s="1"/>
  <c r="E1072" i="2"/>
  <c r="F1072" i="2"/>
  <c r="H1072" i="2"/>
  <c r="I1072" i="2"/>
  <c r="K1072" i="2"/>
  <c r="M1072" i="2"/>
  <c r="N1072" i="2" s="1"/>
  <c r="E1071" i="2"/>
  <c r="F1071" i="2"/>
  <c r="H1071" i="2"/>
  <c r="I1071" i="2"/>
  <c r="K1071" i="2"/>
  <c r="M1071" i="2"/>
  <c r="N1071" i="2" s="1"/>
  <c r="E1070" i="2"/>
  <c r="F1070" i="2"/>
  <c r="H1070" i="2"/>
  <c r="I1070" i="2"/>
  <c r="K1070" i="2"/>
  <c r="M1070" i="2"/>
  <c r="N1070" i="2" s="1"/>
  <c r="E1069" i="2"/>
  <c r="F1069" i="2"/>
  <c r="H1069" i="2"/>
  <c r="I1069" i="2"/>
  <c r="K1069" i="2"/>
  <c r="M1069" i="2"/>
  <c r="N1069" i="2" s="1"/>
  <c r="E1068" i="2"/>
  <c r="F1068" i="2"/>
  <c r="H1068" i="2"/>
  <c r="I1068" i="2"/>
  <c r="K1068" i="2"/>
  <c r="M1068" i="2"/>
  <c r="N1068" i="2" s="1"/>
  <c r="E1067" i="2"/>
  <c r="F1067" i="2"/>
  <c r="H1067" i="2"/>
  <c r="I1067" i="2"/>
  <c r="K1067" i="2"/>
  <c r="M1067" i="2"/>
  <c r="N1067" i="2" s="1"/>
  <c r="E1066" i="2"/>
  <c r="F1066" i="2"/>
  <c r="H1066" i="2"/>
  <c r="I1066" i="2"/>
  <c r="K1066" i="2"/>
  <c r="M1066" i="2"/>
  <c r="N1066" i="2" s="1"/>
  <c r="E1065" i="2"/>
  <c r="F1065" i="2"/>
  <c r="H1065" i="2"/>
  <c r="I1065" i="2"/>
  <c r="K1065" i="2"/>
  <c r="M1065" i="2"/>
  <c r="N1065" i="2" s="1"/>
  <c r="E1064" i="2"/>
  <c r="F1064" i="2"/>
  <c r="H1064" i="2"/>
  <c r="I1064" i="2"/>
  <c r="K1064" i="2"/>
  <c r="M1064" i="2"/>
  <c r="N1064" i="2" s="1"/>
  <c r="E1063" i="2"/>
  <c r="F1063" i="2"/>
  <c r="H1063" i="2"/>
  <c r="I1063" i="2"/>
  <c r="K1063" i="2"/>
  <c r="M1063" i="2"/>
  <c r="N1063" i="2" s="1"/>
  <c r="E1062" i="2"/>
  <c r="F1062" i="2"/>
  <c r="H1062" i="2"/>
  <c r="I1062" i="2"/>
  <c r="K1062" i="2"/>
  <c r="M1062" i="2"/>
  <c r="N1062" i="2" s="1"/>
  <c r="E1061" i="2"/>
  <c r="F1061" i="2"/>
  <c r="H1061" i="2"/>
  <c r="I1061" i="2"/>
  <c r="K1061" i="2"/>
  <c r="M1061" i="2"/>
  <c r="N1061" i="2" s="1"/>
  <c r="E1060" i="2"/>
  <c r="F1060" i="2"/>
  <c r="H1060" i="2"/>
  <c r="I1060" i="2"/>
  <c r="K1060" i="2"/>
  <c r="M1060" i="2"/>
  <c r="N1060" i="2" s="1"/>
  <c r="E1059" i="2"/>
  <c r="F1059" i="2"/>
  <c r="H1059" i="2"/>
  <c r="I1059" i="2"/>
  <c r="K1059" i="2"/>
  <c r="M1059" i="2"/>
  <c r="N1059" i="2" s="1"/>
  <c r="E1058" i="2"/>
  <c r="F1058" i="2"/>
  <c r="H1058" i="2"/>
  <c r="I1058" i="2"/>
  <c r="K1058" i="2"/>
  <c r="M1058" i="2"/>
  <c r="N1058" i="2" s="1"/>
  <c r="E1057" i="2"/>
  <c r="F1057" i="2"/>
  <c r="H1057" i="2"/>
  <c r="I1057" i="2"/>
  <c r="K1057" i="2"/>
  <c r="M1057" i="2"/>
  <c r="N1057" i="2" s="1"/>
  <c r="E1056" i="2"/>
  <c r="F1056" i="2"/>
  <c r="H1056" i="2"/>
  <c r="I1056" i="2"/>
  <c r="K1056" i="2"/>
  <c r="M1056" i="2"/>
  <c r="N1056" i="2" s="1"/>
  <c r="E1055" i="2"/>
  <c r="F1055" i="2"/>
  <c r="H1055" i="2"/>
  <c r="I1055" i="2"/>
  <c r="K1055" i="2"/>
  <c r="M1055" i="2"/>
  <c r="N1055" i="2" s="1"/>
  <c r="E1054" i="2"/>
  <c r="F1054" i="2"/>
  <c r="H1054" i="2"/>
  <c r="I1054" i="2"/>
  <c r="K1054" i="2"/>
  <c r="M1054" i="2"/>
  <c r="N1054" i="2" s="1"/>
  <c r="E1053" i="2"/>
  <c r="F1053" i="2"/>
  <c r="H1053" i="2"/>
  <c r="I1053" i="2"/>
  <c r="K1053" i="2"/>
  <c r="M1053" i="2"/>
  <c r="N1053" i="2" s="1"/>
  <c r="E1052" i="2"/>
  <c r="F1052" i="2"/>
  <c r="H1052" i="2"/>
  <c r="I1052" i="2"/>
  <c r="K1052" i="2"/>
  <c r="M1052" i="2"/>
  <c r="N1052" i="2" s="1"/>
  <c r="E1051" i="2"/>
  <c r="F1051" i="2"/>
  <c r="H1051" i="2"/>
  <c r="I1051" i="2"/>
  <c r="K1051" i="2"/>
  <c r="M1051" i="2"/>
  <c r="N1051" i="2" s="1"/>
  <c r="E1050" i="2"/>
  <c r="F1050" i="2"/>
  <c r="H1050" i="2"/>
  <c r="I1050" i="2"/>
  <c r="K1050" i="2"/>
  <c r="M1050" i="2"/>
  <c r="N1050" i="2" s="1"/>
  <c r="E1049" i="2"/>
  <c r="F1049" i="2"/>
  <c r="H1049" i="2"/>
  <c r="I1049" i="2"/>
  <c r="K1049" i="2"/>
  <c r="M1049" i="2"/>
  <c r="N1049" i="2" s="1"/>
  <c r="E1048" i="2"/>
  <c r="F1048" i="2"/>
  <c r="H1048" i="2"/>
  <c r="I1048" i="2"/>
  <c r="K1048" i="2"/>
  <c r="M1048" i="2"/>
  <c r="N1048" i="2" s="1"/>
  <c r="E1047" i="2"/>
  <c r="F1047" i="2"/>
  <c r="H1047" i="2"/>
  <c r="I1047" i="2"/>
  <c r="K1047" i="2"/>
  <c r="M1047" i="2"/>
  <c r="N1047" i="2" s="1"/>
  <c r="E1046" i="2"/>
  <c r="F1046" i="2"/>
  <c r="H1046" i="2"/>
  <c r="I1046" i="2"/>
  <c r="K1046" i="2"/>
  <c r="M1046" i="2"/>
  <c r="N1046" i="2" s="1"/>
  <c r="E1045" i="2"/>
  <c r="F1045" i="2"/>
  <c r="H1045" i="2"/>
  <c r="I1045" i="2"/>
  <c r="K1045" i="2"/>
  <c r="M1045" i="2"/>
  <c r="N1045" i="2" s="1"/>
  <c r="E1044" i="2"/>
  <c r="F1044" i="2"/>
  <c r="H1044" i="2"/>
  <c r="I1044" i="2"/>
  <c r="K1044" i="2"/>
  <c r="M1044" i="2"/>
  <c r="N1044" i="2" s="1"/>
  <c r="E1043" i="2"/>
  <c r="F1043" i="2"/>
  <c r="H1043" i="2"/>
  <c r="I1043" i="2"/>
  <c r="K1043" i="2"/>
  <c r="M1043" i="2"/>
  <c r="N1043" i="2" s="1"/>
  <c r="E1042" i="2" l="1"/>
  <c r="F1042" i="2"/>
  <c r="H1042" i="2"/>
  <c r="I1042" i="2"/>
  <c r="K1042" i="2"/>
  <c r="M1042" i="2"/>
  <c r="N1042" i="2" s="1"/>
  <c r="E1041" i="2"/>
  <c r="F1041" i="2"/>
  <c r="H1041" i="2"/>
  <c r="I1041" i="2"/>
  <c r="K1041" i="2"/>
  <c r="M1041" i="2"/>
  <c r="N1041" i="2" s="1"/>
  <c r="E1040" i="2"/>
  <c r="F1040" i="2"/>
  <c r="H1040" i="2"/>
  <c r="I1040" i="2"/>
  <c r="K1040" i="2"/>
  <c r="M1040" i="2"/>
  <c r="N1040" i="2" s="1"/>
  <c r="E1039" i="2"/>
  <c r="F1039" i="2"/>
  <c r="H1039" i="2"/>
  <c r="I1039" i="2"/>
  <c r="K1039" i="2"/>
  <c r="M1039" i="2"/>
  <c r="N1039" i="2" s="1"/>
  <c r="E1038" i="2"/>
  <c r="F1038" i="2"/>
  <c r="H1038" i="2"/>
  <c r="I1038" i="2"/>
  <c r="K1038" i="2"/>
  <c r="M1038" i="2"/>
  <c r="N1038" i="2" s="1"/>
  <c r="E1037" i="2"/>
  <c r="F1037" i="2"/>
  <c r="H1037" i="2"/>
  <c r="I1037" i="2"/>
  <c r="K1037" i="2"/>
  <c r="M1037" i="2"/>
  <c r="N1037" i="2" s="1"/>
  <c r="E1036" i="2"/>
  <c r="F1036" i="2"/>
  <c r="H1036" i="2"/>
  <c r="I1036" i="2"/>
  <c r="K1036" i="2"/>
  <c r="M1036" i="2"/>
  <c r="N1036" i="2" s="1"/>
  <c r="E1035" i="2"/>
  <c r="F1035" i="2"/>
  <c r="H1035" i="2"/>
  <c r="I1035" i="2"/>
  <c r="K1035" i="2"/>
  <c r="M1035" i="2"/>
  <c r="N1035" i="2" s="1"/>
  <c r="E1034" i="2"/>
  <c r="F1034" i="2"/>
  <c r="H1034" i="2"/>
  <c r="I1034" i="2"/>
  <c r="K1034" i="2"/>
  <c r="M1034" i="2"/>
  <c r="N1034" i="2" s="1"/>
  <c r="E1033" i="2"/>
  <c r="F1033" i="2"/>
  <c r="H1033" i="2"/>
  <c r="I1033" i="2"/>
  <c r="K1033" i="2"/>
  <c r="M1033" i="2"/>
  <c r="N1033" i="2" s="1"/>
  <c r="E1032" i="2"/>
  <c r="F1032" i="2"/>
  <c r="H1032" i="2"/>
  <c r="I1032" i="2"/>
  <c r="K1032" i="2"/>
  <c r="M1032" i="2"/>
  <c r="N1032" i="2" s="1"/>
  <c r="E1031" i="2"/>
  <c r="F1031" i="2"/>
  <c r="H1031" i="2"/>
  <c r="I1031" i="2"/>
  <c r="K1031" i="2"/>
  <c r="M1031" i="2"/>
  <c r="N1031" i="2" s="1"/>
  <c r="E1030" i="2"/>
  <c r="F1030" i="2"/>
  <c r="H1030" i="2"/>
  <c r="I1030" i="2"/>
  <c r="K1030" i="2"/>
  <c r="M1030" i="2"/>
  <c r="N1030" i="2" s="1"/>
  <c r="E1029" i="2"/>
  <c r="F1029" i="2"/>
  <c r="H1029" i="2"/>
  <c r="I1029" i="2"/>
  <c r="K1029" i="2"/>
  <c r="M1029" i="2"/>
  <c r="N1029" i="2" s="1"/>
  <c r="E1028" i="2"/>
  <c r="F1028" i="2"/>
  <c r="H1028" i="2"/>
  <c r="I1028" i="2"/>
  <c r="K1028" i="2"/>
  <c r="M1028" i="2"/>
  <c r="N1028" i="2" s="1"/>
  <c r="E1027" i="2"/>
  <c r="F1027" i="2"/>
  <c r="H1027" i="2"/>
  <c r="I1027" i="2"/>
  <c r="K1027" i="2"/>
  <c r="M1027" i="2"/>
  <c r="N1027" i="2" s="1"/>
  <c r="E1026" i="2"/>
  <c r="F1026" i="2"/>
  <c r="H1026" i="2"/>
  <c r="I1026" i="2"/>
  <c r="K1026" i="2"/>
  <c r="M1026" i="2"/>
  <c r="N1026" i="2" s="1"/>
  <c r="E1025" i="2"/>
  <c r="F1025" i="2"/>
  <c r="H1025" i="2"/>
  <c r="I1025" i="2"/>
  <c r="K1025" i="2"/>
  <c r="M1025" i="2"/>
  <c r="N1025" i="2" s="1"/>
  <c r="E1024" i="2"/>
  <c r="F1024" i="2"/>
  <c r="H1024" i="2"/>
  <c r="I1024" i="2"/>
  <c r="K1024" i="2"/>
  <c r="M1024" i="2"/>
  <c r="N1024" i="2" s="1"/>
  <c r="E1023" i="2"/>
  <c r="F1023" i="2"/>
  <c r="H1023" i="2"/>
  <c r="I1023" i="2"/>
  <c r="K1023" i="2"/>
  <c r="M1023" i="2"/>
  <c r="N1023" i="2" s="1"/>
  <c r="E1022" i="2"/>
  <c r="F1022" i="2"/>
  <c r="H1022" i="2"/>
  <c r="I1022" i="2"/>
  <c r="K1022" i="2"/>
  <c r="M1022" i="2"/>
  <c r="N1022" i="2" s="1"/>
  <c r="E1021" i="2"/>
  <c r="F1021" i="2"/>
  <c r="H1021" i="2"/>
  <c r="I1021" i="2"/>
  <c r="K1021" i="2"/>
  <c r="M1021" i="2"/>
  <c r="N1021" i="2" s="1"/>
  <c r="E1020" i="2"/>
  <c r="F1020" i="2"/>
  <c r="H1020" i="2"/>
  <c r="I1020" i="2"/>
  <c r="K1020" i="2"/>
  <c r="M1020" i="2"/>
  <c r="N1020" i="2" s="1"/>
  <c r="E1019" i="2"/>
  <c r="F1019" i="2"/>
  <c r="H1019" i="2"/>
  <c r="I1019" i="2"/>
  <c r="K1019" i="2"/>
  <c r="M1019" i="2"/>
  <c r="N1019" i="2" s="1"/>
  <c r="E1018" i="2"/>
  <c r="F1018" i="2"/>
  <c r="H1018" i="2"/>
  <c r="I1018" i="2"/>
  <c r="K1018" i="2"/>
  <c r="M1018" i="2"/>
  <c r="N1018" i="2" s="1"/>
  <c r="E1017" i="2"/>
  <c r="F1017" i="2"/>
  <c r="H1017" i="2"/>
  <c r="I1017" i="2"/>
  <c r="K1017" i="2"/>
  <c r="M1017" i="2"/>
  <c r="N1017" i="2" s="1"/>
  <c r="E1016" i="2"/>
  <c r="F1016" i="2"/>
  <c r="H1016" i="2"/>
  <c r="I1016" i="2"/>
  <c r="K1016" i="2"/>
  <c r="M1016" i="2"/>
  <c r="N1016" i="2" s="1"/>
  <c r="E1015" i="2"/>
  <c r="F1015" i="2"/>
  <c r="H1015" i="2"/>
  <c r="I1015" i="2"/>
  <c r="K1015" i="2"/>
  <c r="M1015" i="2"/>
  <c r="N1015" i="2" s="1"/>
  <c r="E1014" i="2"/>
  <c r="F1014" i="2"/>
  <c r="H1014" i="2"/>
  <c r="I1014" i="2"/>
  <c r="K1014" i="2"/>
  <c r="M1014" i="2"/>
  <c r="N1014" i="2" s="1"/>
  <c r="E1013" i="2"/>
  <c r="F1013" i="2"/>
  <c r="H1013" i="2"/>
  <c r="I1013" i="2"/>
  <c r="K1013" i="2"/>
  <c r="M1013" i="2"/>
  <c r="N1013" i="2" s="1"/>
  <c r="E1012" i="2"/>
  <c r="F1012" i="2"/>
  <c r="H1012" i="2"/>
  <c r="I1012" i="2"/>
  <c r="K1012" i="2"/>
  <c r="M1012" i="2"/>
  <c r="N1012" i="2" s="1"/>
  <c r="E1011" i="2"/>
  <c r="F1011" i="2"/>
  <c r="H1011" i="2"/>
  <c r="I1011" i="2"/>
  <c r="K1011" i="2"/>
  <c r="M1011" i="2"/>
  <c r="N1011" i="2" s="1"/>
  <c r="E1010" i="2"/>
  <c r="F1010" i="2"/>
  <c r="H1010" i="2"/>
  <c r="I1010" i="2"/>
  <c r="K1010" i="2"/>
  <c r="M1010" i="2"/>
  <c r="N1010" i="2" s="1"/>
  <c r="E1009" i="2"/>
  <c r="F1009" i="2"/>
  <c r="H1009" i="2"/>
  <c r="I1009" i="2"/>
  <c r="K1009" i="2"/>
  <c r="M1009" i="2"/>
  <c r="N1009" i="2" s="1"/>
  <c r="E1008" i="2"/>
  <c r="F1008" i="2"/>
  <c r="H1008" i="2"/>
  <c r="I1008" i="2"/>
  <c r="K1008" i="2"/>
  <c r="M1008" i="2"/>
  <c r="N1008" i="2" s="1"/>
  <c r="E1007" i="2"/>
  <c r="F1007" i="2"/>
  <c r="H1007" i="2"/>
  <c r="I1007" i="2"/>
  <c r="K1007" i="2"/>
  <c r="M1007" i="2"/>
  <c r="N1007" i="2" s="1"/>
  <c r="E1006" i="2"/>
  <c r="F1006" i="2"/>
  <c r="H1006" i="2"/>
  <c r="I1006" i="2"/>
  <c r="K1006" i="2"/>
  <c r="M1006" i="2"/>
  <c r="N1006" i="2" s="1"/>
  <c r="E1005" i="2"/>
  <c r="F1005" i="2"/>
  <c r="H1005" i="2"/>
  <c r="I1005" i="2"/>
  <c r="K1005" i="2"/>
  <c r="M1005" i="2"/>
  <c r="N1005" i="2" s="1"/>
  <c r="E1004" i="2"/>
  <c r="F1004" i="2"/>
  <c r="H1004" i="2"/>
  <c r="I1004" i="2"/>
  <c r="K1004" i="2"/>
  <c r="M1004" i="2"/>
  <c r="N1004" i="2" s="1"/>
  <c r="E1003" i="2"/>
  <c r="F1003" i="2"/>
  <c r="H1003" i="2"/>
  <c r="I1003" i="2"/>
  <c r="K1003" i="2"/>
  <c r="M1003" i="2"/>
  <c r="N1003" i="2" s="1"/>
  <c r="E1002" i="2"/>
  <c r="F1002" i="2"/>
  <c r="H1002" i="2"/>
  <c r="I1002" i="2"/>
  <c r="K1002" i="2"/>
  <c r="M1002" i="2"/>
  <c r="N1002" i="2" s="1"/>
  <c r="E1001" i="2"/>
  <c r="F1001" i="2"/>
  <c r="H1001" i="2"/>
  <c r="I1001" i="2"/>
  <c r="K1001" i="2"/>
  <c r="M1001" i="2"/>
  <c r="N1001" i="2" s="1"/>
  <c r="E1000" i="2"/>
  <c r="F1000" i="2"/>
  <c r="H1000" i="2"/>
  <c r="I1000" i="2"/>
  <c r="K1000" i="2"/>
  <c r="M1000" i="2"/>
  <c r="N1000" i="2" s="1"/>
  <c r="E999" i="2"/>
  <c r="F999" i="2"/>
  <c r="H999" i="2"/>
  <c r="I999" i="2"/>
  <c r="K999" i="2"/>
  <c r="M999" i="2"/>
  <c r="N999" i="2" s="1"/>
  <c r="E998" i="2"/>
  <c r="F998" i="2"/>
  <c r="H998" i="2"/>
  <c r="I998" i="2"/>
  <c r="K998" i="2"/>
  <c r="M998" i="2"/>
  <c r="N998" i="2" s="1"/>
  <c r="E997" i="2"/>
  <c r="F997" i="2"/>
  <c r="H997" i="2"/>
  <c r="I997" i="2"/>
  <c r="K997" i="2"/>
  <c r="M997" i="2"/>
  <c r="N997" i="2" s="1"/>
  <c r="E996" i="2"/>
  <c r="F996" i="2"/>
  <c r="H996" i="2"/>
  <c r="I996" i="2"/>
  <c r="M996" i="2"/>
  <c r="N996" i="2" s="1"/>
  <c r="E995" i="2"/>
  <c r="F995" i="2"/>
  <c r="H995" i="2"/>
  <c r="I995" i="2"/>
  <c r="M995" i="2"/>
  <c r="N995" i="2" s="1"/>
  <c r="E994" i="2"/>
  <c r="F994" i="2"/>
  <c r="H994" i="2"/>
  <c r="I994" i="2"/>
  <c r="M994" i="2"/>
  <c r="N994" i="2" s="1"/>
  <c r="E993" i="2"/>
  <c r="F993" i="2"/>
  <c r="H993" i="2"/>
  <c r="I993" i="2"/>
  <c r="M993" i="2"/>
  <c r="N993" i="2" s="1"/>
  <c r="E992" i="2"/>
  <c r="F992" i="2"/>
  <c r="H992" i="2"/>
  <c r="I992" i="2"/>
  <c r="M992" i="2"/>
  <c r="N992" i="2" s="1"/>
  <c r="E991" i="2"/>
  <c r="F991" i="2"/>
  <c r="H991" i="2"/>
  <c r="I991" i="2"/>
  <c r="K991" i="2"/>
  <c r="M991" i="2"/>
  <c r="N991" i="2" s="1"/>
  <c r="E990" i="2"/>
  <c r="F990" i="2"/>
  <c r="H990" i="2"/>
  <c r="I990" i="2"/>
  <c r="K990" i="2"/>
  <c r="M990" i="2"/>
  <c r="N990" i="2" s="1"/>
  <c r="E989" i="2"/>
  <c r="F989" i="2"/>
  <c r="H989" i="2"/>
  <c r="I989" i="2"/>
  <c r="K989" i="2"/>
  <c r="M989" i="2"/>
  <c r="N989" i="2" s="1"/>
  <c r="E988" i="2"/>
  <c r="F988" i="2"/>
  <c r="H988" i="2"/>
  <c r="I988" i="2"/>
  <c r="K988" i="2"/>
  <c r="M988" i="2"/>
  <c r="N988" i="2" s="1"/>
  <c r="E987" i="2"/>
  <c r="F987" i="2"/>
  <c r="H987" i="2"/>
  <c r="I987" i="2"/>
  <c r="K987" i="2"/>
  <c r="M987" i="2"/>
  <c r="N987" i="2" s="1"/>
  <c r="E986" i="2"/>
  <c r="F986" i="2"/>
  <c r="H986" i="2"/>
  <c r="I986" i="2"/>
  <c r="K986" i="2"/>
  <c r="M986" i="2"/>
  <c r="N986" i="2" s="1"/>
  <c r="E985" i="2"/>
  <c r="F985" i="2"/>
  <c r="H985" i="2"/>
  <c r="I985" i="2"/>
  <c r="K985" i="2"/>
  <c r="M985" i="2"/>
  <c r="N985" i="2" s="1"/>
  <c r="E984" i="2"/>
  <c r="F984" i="2"/>
  <c r="H984" i="2"/>
  <c r="I984" i="2"/>
  <c r="K984" i="2"/>
  <c r="M984" i="2"/>
  <c r="N984" i="2" s="1"/>
  <c r="E983" i="2"/>
  <c r="F983" i="2"/>
  <c r="H983" i="2"/>
  <c r="I983" i="2"/>
  <c r="K983" i="2"/>
  <c r="M983" i="2"/>
  <c r="N983" i="2" s="1"/>
  <c r="E982" i="2"/>
  <c r="F982" i="2"/>
  <c r="H982" i="2"/>
  <c r="I982" i="2"/>
  <c r="K982" i="2"/>
  <c r="M982" i="2"/>
  <c r="N982" i="2" s="1"/>
  <c r="E981" i="2"/>
  <c r="F981" i="2"/>
  <c r="H981" i="2"/>
  <c r="I981" i="2"/>
  <c r="K981" i="2"/>
  <c r="M981" i="2"/>
  <c r="N981" i="2" s="1"/>
  <c r="E980" i="2"/>
  <c r="F980" i="2"/>
  <c r="H980" i="2"/>
  <c r="I980" i="2"/>
  <c r="K980" i="2"/>
  <c r="M980" i="2"/>
  <c r="N980" i="2" s="1"/>
  <c r="E979" i="2"/>
  <c r="F979" i="2"/>
  <c r="H979" i="2"/>
  <c r="I979" i="2"/>
  <c r="K979" i="2"/>
  <c r="M979" i="2"/>
  <c r="N979" i="2" s="1"/>
  <c r="E978" i="2"/>
  <c r="F978" i="2"/>
  <c r="H978" i="2"/>
  <c r="I978" i="2"/>
  <c r="K978" i="2"/>
  <c r="M978" i="2"/>
  <c r="N978" i="2" s="1"/>
  <c r="E977" i="2"/>
  <c r="F977" i="2"/>
  <c r="H977" i="2"/>
  <c r="I977" i="2"/>
  <c r="K977" i="2"/>
  <c r="M977" i="2"/>
  <c r="N977" i="2" s="1"/>
  <c r="E976" i="2"/>
  <c r="F976" i="2"/>
  <c r="H976" i="2"/>
  <c r="I976" i="2"/>
  <c r="K976" i="2"/>
  <c r="M976" i="2"/>
  <c r="N976" i="2" s="1"/>
  <c r="E975" i="2"/>
  <c r="F975" i="2"/>
  <c r="H975" i="2"/>
  <c r="I975" i="2"/>
  <c r="K975" i="2"/>
  <c r="M975" i="2"/>
  <c r="N975" i="2" s="1"/>
  <c r="E974" i="2"/>
  <c r="F974" i="2"/>
  <c r="H974" i="2"/>
  <c r="I974" i="2"/>
  <c r="K974" i="2"/>
  <c r="M974" i="2"/>
  <c r="N974" i="2" s="1"/>
  <c r="E973" i="2"/>
  <c r="F973" i="2"/>
  <c r="H973" i="2"/>
  <c r="I973" i="2"/>
  <c r="K973" i="2"/>
  <c r="M973" i="2"/>
  <c r="N973" i="2" s="1"/>
  <c r="E972" i="2"/>
  <c r="F972" i="2"/>
  <c r="H972" i="2"/>
  <c r="I972" i="2"/>
  <c r="K972" i="2"/>
  <c r="M972" i="2"/>
  <c r="N972" i="2" s="1"/>
  <c r="E971" i="2"/>
  <c r="F971" i="2"/>
  <c r="H971" i="2"/>
  <c r="I971" i="2"/>
  <c r="K971" i="2"/>
  <c r="M971" i="2"/>
  <c r="N971" i="2" s="1"/>
  <c r="E970" i="2"/>
  <c r="F970" i="2"/>
  <c r="H970" i="2"/>
  <c r="I970" i="2"/>
  <c r="K970" i="2"/>
  <c r="M970" i="2"/>
  <c r="N970" i="2" s="1"/>
  <c r="E969" i="2"/>
  <c r="F969" i="2"/>
  <c r="H969" i="2"/>
  <c r="I969" i="2"/>
  <c r="K969" i="2"/>
  <c r="M969" i="2"/>
  <c r="N969" i="2" s="1"/>
  <c r="E968" i="2"/>
  <c r="F968" i="2"/>
  <c r="H968" i="2"/>
  <c r="I968" i="2"/>
  <c r="K968" i="2"/>
  <c r="M968" i="2"/>
  <c r="N968" i="2" s="1"/>
  <c r="E967" i="2"/>
  <c r="F967" i="2"/>
  <c r="H967" i="2"/>
  <c r="I967" i="2"/>
  <c r="K967" i="2"/>
  <c r="M967" i="2"/>
  <c r="N967" i="2" s="1"/>
  <c r="E966" i="2"/>
  <c r="F966" i="2"/>
  <c r="H966" i="2"/>
  <c r="I966" i="2"/>
  <c r="K966" i="2"/>
  <c r="M966" i="2"/>
  <c r="N966" i="2" s="1"/>
  <c r="E965" i="2"/>
  <c r="F965" i="2"/>
  <c r="H965" i="2"/>
  <c r="I965" i="2"/>
  <c r="K965" i="2"/>
  <c r="M965" i="2"/>
  <c r="N965" i="2" s="1"/>
  <c r="E964" i="2"/>
  <c r="F964" i="2"/>
  <c r="H964" i="2"/>
  <c r="I964" i="2"/>
  <c r="K964" i="2"/>
  <c r="M964" i="2"/>
  <c r="N964" i="2" s="1"/>
  <c r="E963" i="2"/>
  <c r="F963" i="2"/>
  <c r="H963" i="2"/>
  <c r="I963" i="2"/>
  <c r="K963" i="2"/>
  <c r="M963" i="2"/>
  <c r="N963" i="2" s="1"/>
  <c r="E962" i="2"/>
  <c r="F962" i="2"/>
  <c r="H962" i="2"/>
  <c r="I962" i="2"/>
  <c r="K962" i="2"/>
  <c r="M962" i="2"/>
  <c r="N962" i="2" s="1"/>
  <c r="E961" i="2"/>
  <c r="F961" i="2"/>
  <c r="H961" i="2"/>
  <c r="I961" i="2"/>
  <c r="K961" i="2"/>
  <c r="M961" i="2"/>
  <c r="N961" i="2" s="1"/>
  <c r="E960" i="2"/>
  <c r="F960" i="2"/>
  <c r="H960" i="2"/>
  <c r="I960" i="2"/>
  <c r="K960" i="2"/>
  <c r="M960" i="2"/>
  <c r="N960" i="2" s="1"/>
  <c r="E959" i="2"/>
  <c r="F959" i="2"/>
  <c r="H959" i="2"/>
  <c r="I959" i="2"/>
  <c r="K959" i="2"/>
  <c r="M959" i="2"/>
  <c r="N959" i="2" s="1"/>
  <c r="E958" i="2"/>
  <c r="F958" i="2"/>
  <c r="H958" i="2"/>
  <c r="I958" i="2"/>
  <c r="K958" i="2"/>
  <c r="M958" i="2"/>
  <c r="N958" i="2" s="1"/>
  <c r="E957" i="2" l="1"/>
  <c r="F957" i="2"/>
  <c r="H957" i="2"/>
  <c r="I957" i="2"/>
  <c r="K957" i="2"/>
  <c r="M957" i="2"/>
  <c r="N957" i="2" s="1"/>
  <c r="E956" i="2"/>
  <c r="F956" i="2"/>
  <c r="H956" i="2"/>
  <c r="I956" i="2"/>
  <c r="K956" i="2"/>
  <c r="M956" i="2"/>
  <c r="N956" i="2" s="1"/>
  <c r="E955" i="2"/>
  <c r="F955" i="2"/>
  <c r="H955" i="2"/>
  <c r="I955" i="2"/>
  <c r="K955" i="2"/>
  <c r="M955" i="2"/>
  <c r="N955" i="2" s="1"/>
  <c r="E954" i="2"/>
  <c r="F954" i="2"/>
  <c r="H954" i="2"/>
  <c r="I954" i="2"/>
  <c r="K954" i="2"/>
  <c r="M954" i="2"/>
  <c r="N954" i="2" s="1"/>
  <c r="E953" i="2"/>
  <c r="F953" i="2"/>
  <c r="H953" i="2"/>
  <c r="I953" i="2"/>
  <c r="K953" i="2"/>
  <c r="M953" i="2"/>
  <c r="N953" i="2" s="1"/>
  <c r="E952" i="2"/>
  <c r="F952" i="2"/>
  <c r="H952" i="2"/>
  <c r="I952" i="2"/>
  <c r="K952" i="2"/>
  <c r="M952" i="2"/>
  <c r="N952" i="2" s="1"/>
  <c r="E951" i="2"/>
  <c r="F951" i="2"/>
  <c r="H951" i="2"/>
  <c r="I951" i="2"/>
  <c r="K951" i="2"/>
  <c r="M951" i="2"/>
  <c r="N951" i="2" s="1"/>
  <c r="E950" i="2"/>
  <c r="F950" i="2"/>
  <c r="H950" i="2"/>
  <c r="I950" i="2"/>
  <c r="K950" i="2"/>
  <c r="M950" i="2"/>
  <c r="N950" i="2" s="1"/>
  <c r="E949" i="2"/>
  <c r="F949" i="2"/>
  <c r="H949" i="2"/>
  <c r="I949" i="2"/>
  <c r="K949" i="2"/>
  <c r="M949" i="2"/>
  <c r="N949" i="2" s="1"/>
  <c r="E948" i="2"/>
  <c r="F948" i="2"/>
  <c r="H948" i="2"/>
  <c r="I948" i="2"/>
  <c r="K948" i="2"/>
  <c r="M948" i="2"/>
  <c r="N948" i="2" s="1"/>
  <c r="E947" i="2"/>
  <c r="F947" i="2"/>
  <c r="H947" i="2"/>
  <c r="I947" i="2"/>
  <c r="K947" i="2"/>
  <c r="M947" i="2"/>
  <c r="N947" i="2" s="1"/>
  <c r="E946" i="2"/>
  <c r="F946" i="2"/>
  <c r="H946" i="2"/>
  <c r="I946" i="2"/>
  <c r="K946" i="2"/>
  <c r="M946" i="2"/>
  <c r="N946" i="2" s="1"/>
  <c r="E945" i="2"/>
  <c r="F945" i="2"/>
  <c r="H945" i="2"/>
  <c r="I945" i="2"/>
  <c r="K945" i="2"/>
  <c r="M945" i="2"/>
  <c r="N945" i="2" s="1"/>
  <c r="E944" i="2"/>
  <c r="F944" i="2"/>
  <c r="H944" i="2"/>
  <c r="I944" i="2"/>
  <c r="K944" i="2"/>
  <c r="M944" i="2"/>
  <c r="N944" i="2" s="1"/>
  <c r="E943" i="2"/>
  <c r="F943" i="2"/>
  <c r="H943" i="2"/>
  <c r="I943" i="2"/>
  <c r="K943" i="2"/>
  <c r="M943" i="2"/>
  <c r="N943" i="2" s="1"/>
  <c r="E942" i="2"/>
  <c r="F942" i="2"/>
  <c r="H942" i="2"/>
  <c r="I942" i="2"/>
  <c r="K942" i="2"/>
  <c r="M942" i="2"/>
  <c r="N942" i="2" s="1"/>
  <c r="E941" i="2"/>
  <c r="F941" i="2"/>
  <c r="H941" i="2"/>
  <c r="I941" i="2"/>
  <c r="K941" i="2"/>
  <c r="M941" i="2"/>
  <c r="N941" i="2" s="1"/>
  <c r="E940" i="2"/>
  <c r="F940" i="2"/>
  <c r="H940" i="2"/>
  <c r="I940" i="2"/>
  <c r="K940" i="2"/>
  <c r="M940" i="2"/>
  <c r="N940" i="2" s="1"/>
  <c r="E939" i="2"/>
  <c r="F939" i="2"/>
  <c r="H939" i="2"/>
  <c r="I939" i="2"/>
  <c r="K939" i="2"/>
  <c r="M939" i="2"/>
  <c r="N939" i="2" s="1"/>
  <c r="E938" i="2"/>
  <c r="F938" i="2"/>
  <c r="H938" i="2"/>
  <c r="I938" i="2"/>
  <c r="K938" i="2"/>
  <c r="M938" i="2"/>
  <c r="N938" i="2" s="1"/>
  <c r="E937" i="2"/>
  <c r="F937" i="2"/>
  <c r="H937" i="2"/>
  <c r="I937" i="2"/>
  <c r="K937" i="2"/>
  <c r="M937" i="2"/>
  <c r="N937" i="2" s="1"/>
  <c r="E936" i="2"/>
  <c r="F936" i="2"/>
  <c r="H936" i="2"/>
  <c r="I936" i="2"/>
  <c r="K936" i="2"/>
  <c r="M936" i="2"/>
  <c r="N936" i="2" s="1"/>
  <c r="E935" i="2"/>
  <c r="F935" i="2"/>
  <c r="H935" i="2"/>
  <c r="I935" i="2"/>
  <c r="K935" i="2"/>
  <c r="M935" i="2"/>
  <c r="N935" i="2" s="1"/>
  <c r="E934" i="2"/>
  <c r="F934" i="2"/>
  <c r="H934" i="2"/>
  <c r="I934" i="2"/>
  <c r="K934" i="2"/>
  <c r="M934" i="2"/>
  <c r="N934" i="2" s="1"/>
  <c r="E933" i="2"/>
  <c r="F933" i="2"/>
  <c r="H933" i="2"/>
  <c r="I933" i="2"/>
  <c r="K933" i="2"/>
  <c r="M933" i="2"/>
  <c r="N933" i="2" s="1"/>
  <c r="E932" i="2"/>
  <c r="F932" i="2"/>
  <c r="H932" i="2"/>
  <c r="I932" i="2"/>
  <c r="K932" i="2"/>
  <c r="M932" i="2"/>
  <c r="N932" i="2" s="1"/>
  <c r="E931" i="2"/>
  <c r="F931" i="2"/>
  <c r="H931" i="2"/>
  <c r="I931" i="2"/>
  <c r="K931" i="2"/>
  <c r="M931" i="2"/>
  <c r="N931" i="2" s="1"/>
  <c r="E930" i="2"/>
  <c r="F930" i="2"/>
  <c r="H930" i="2"/>
  <c r="I930" i="2"/>
  <c r="K930" i="2"/>
  <c r="M930" i="2"/>
  <c r="N930" i="2" s="1"/>
  <c r="E929" i="2"/>
  <c r="F929" i="2"/>
  <c r="H929" i="2"/>
  <c r="I929" i="2"/>
  <c r="K929" i="2"/>
  <c r="M929" i="2"/>
  <c r="N929" i="2" s="1"/>
  <c r="E928" i="2"/>
  <c r="F928" i="2"/>
  <c r="H928" i="2"/>
  <c r="I928" i="2"/>
  <c r="K928" i="2"/>
  <c r="M928" i="2"/>
  <c r="N928" i="2" s="1"/>
  <c r="E927" i="2"/>
  <c r="F927" i="2"/>
  <c r="H927" i="2"/>
  <c r="I927" i="2"/>
  <c r="K927" i="2"/>
  <c r="M927" i="2"/>
  <c r="N927" i="2" s="1"/>
  <c r="E926" i="2"/>
  <c r="F926" i="2"/>
  <c r="H926" i="2"/>
  <c r="I926" i="2"/>
  <c r="K926" i="2"/>
  <c r="M926" i="2"/>
  <c r="N926" i="2" s="1"/>
  <c r="E925" i="2"/>
  <c r="F925" i="2"/>
  <c r="H925" i="2"/>
  <c r="I925" i="2"/>
  <c r="K925" i="2"/>
  <c r="M925" i="2"/>
  <c r="N925" i="2" s="1"/>
  <c r="E924" i="2"/>
  <c r="F924" i="2"/>
  <c r="H924" i="2"/>
  <c r="I924" i="2"/>
  <c r="K924" i="2"/>
  <c r="M924" i="2"/>
  <c r="N924" i="2" s="1"/>
  <c r="E923" i="2"/>
  <c r="F923" i="2"/>
  <c r="H923" i="2"/>
  <c r="I923" i="2"/>
  <c r="K923" i="2"/>
  <c r="M923" i="2"/>
  <c r="N923" i="2" s="1"/>
  <c r="E922" i="2"/>
  <c r="F922" i="2"/>
  <c r="H922" i="2"/>
  <c r="I922" i="2"/>
  <c r="K922" i="2"/>
  <c r="M922" i="2"/>
  <c r="N922" i="2" s="1"/>
  <c r="E921" i="2"/>
  <c r="F921" i="2"/>
  <c r="H921" i="2"/>
  <c r="I921" i="2"/>
  <c r="K921" i="2"/>
  <c r="M921" i="2"/>
  <c r="N921" i="2" s="1"/>
  <c r="E920" i="2"/>
  <c r="F920" i="2"/>
  <c r="H920" i="2"/>
  <c r="I920" i="2"/>
  <c r="K920" i="2"/>
  <c r="M920" i="2"/>
  <c r="N920" i="2" s="1"/>
  <c r="E898" i="2" l="1"/>
  <c r="F898" i="2"/>
  <c r="E899" i="2"/>
  <c r="F899" i="2"/>
  <c r="E900" i="2"/>
  <c r="F900" i="2"/>
  <c r="E901" i="2"/>
  <c r="F901" i="2"/>
  <c r="E919" i="2"/>
  <c r="F919" i="2"/>
  <c r="H919" i="2"/>
  <c r="I919" i="2"/>
  <c r="K919" i="2"/>
  <c r="M919" i="2"/>
  <c r="N919" i="2" s="1"/>
  <c r="E918" i="2"/>
  <c r="F918" i="2"/>
  <c r="H918" i="2"/>
  <c r="I918" i="2"/>
  <c r="K918" i="2"/>
  <c r="M918" i="2"/>
  <c r="N918" i="2" s="1"/>
  <c r="E917" i="2"/>
  <c r="F917" i="2"/>
  <c r="H917" i="2"/>
  <c r="I917" i="2"/>
  <c r="K917" i="2"/>
  <c r="M917" i="2"/>
  <c r="N917" i="2" s="1"/>
  <c r="E916" i="2"/>
  <c r="F916" i="2"/>
  <c r="H916" i="2"/>
  <c r="I916" i="2"/>
  <c r="K916" i="2"/>
  <c r="M916" i="2"/>
  <c r="N916" i="2" s="1"/>
  <c r="E915" i="2"/>
  <c r="F915" i="2"/>
  <c r="H915" i="2"/>
  <c r="I915" i="2"/>
  <c r="K915" i="2"/>
  <c r="M915" i="2"/>
  <c r="N915" i="2" s="1"/>
  <c r="E914" i="2"/>
  <c r="F914" i="2"/>
  <c r="H914" i="2"/>
  <c r="I914" i="2"/>
  <c r="K914" i="2"/>
  <c r="M914" i="2"/>
  <c r="N914" i="2" s="1"/>
  <c r="E913" i="2"/>
  <c r="F913" i="2"/>
  <c r="H913" i="2"/>
  <c r="I913" i="2"/>
  <c r="K913" i="2"/>
  <c r="M913" i="2"/>
  <c r="N913" i="2" s="1"/>
  <c r="E912" i="2"/>
  <c r="F912" i="2"/>
  <c r="H912" i="2"/>
  <c r="I912" i="2"/>
  <c r="K912" i="2"/>
  <c r="M912" i="2"/>
  <c r="N912" i="2" s="1"/>
  <c r="E911" i="2"/>
  <c r="F911" i="2"/>
  <c r="H911" i="2"/>
  <c r="I911" i="2"/>
  <c r="K911" i="2"/>
  <c r="M911" i="2"/>
  <c r="N911" i="2" s="1"/>
  <c r="E910" i="2"/>
  <c r="F910" i="2"/>
  <c r="H910" i="2"/>
  <c r="I910" i="2"/>
  <c r="K910" i="2"/>
  <c r="M910" i="2"/>
  <c r="N910" i="2" s="1"/>
  <c r="E909" i="2"/>
  <c r="F909" i="2"/>
  <c r="H909" i="2"/>
  <c r="I909" i="2"/>
  <c r="K909" i="2"/>
  <c r="M909" i="2"/>
  <c r="N909" i="2" s="1"/>
  <c r="E908" i="2"/>
  <c r="F908" i="2"/>
  <c r="H908" i="2"/>
  <c r="I908" i="2"/>
  <c r="K908" i="2"/>
  <c r="M908" i="2"/>
  <c r="N908" i="2" s="1"/>
  <c r="E907" i="2"/>
  <c r="F907" i="2"/>
  <c r="H907" i="2"/>
  <c r="I907" i="2"/>
  <c r="K907" i="2"/>
  <c r="M907" i="2"/>
  <c r="N907" i="2" s="1"/>
  <c r="E906" i="2"/>
  <c r="F906" i="2"/>
  <c r="H906" i="2"/>
  <c r="I906" i="2"/>
  <c r="K906" i="2"/>
  <c r="M906" i="2"/>
  <c r="N906" i="2" s="1"/>
  <c r="E905" i="2"/>
  <c r="F905" i="2"/>
  <c r="H905" i="2"/>
  <c r="I905" i="2"/>
  <c r="K905" i="2"/>
  <c r="M905" i="2"/>
  <c r="N905" i="2" s="1"/>
  <c r="E904" i="2"/>
  <c r="F904" i="2"/>
  <c r="H904" i="2"/>
  <c r="I904" i="2"/>
  <c r="K904" i="2"/>
  <c r="M904" i="2"/>
  <c r="N904" i="2" s="1"/>
  <c r="E903" i="2"/>
  <c r="F903" i="2"/>
  <c r="H903" i="2"/>
  <c r="I903" i="2"/>
  <c r="K903" i="2"/>
  <c r="M903" i="2"/>
  <c r="N903" i="2" s="1"/>
  <c r="E902" i="2"/>
  <c r="F902" i="2"/>
  <c r="H902" i="2"/>
  <c r="I902" i="2"/>
  <c r="K902" i="2"/>
  <c r="M902" i="2"/>
  <c r="N902" i="2" s="1"/>
  <c r="H901" i="2"/>
  <c r="I901" i="2"/>
  <c r="K901" i="2"/>
  <c r="M901" i="2"/>
  <c r="N901" i="2" s="1"/>
  <c r="H900" i="2"/>
  <c r="I900" i="2"/>
  <c r="K900" i="2"/>
  <c r="M900" i="2"/>
  <c r="N900" i="2" s="1"/>
  <c r="H899" i="2"/>
  <c r="I899" i="2"/>
  <c r="K899" i="2"/>
  <c r="M899" i="2"/>
  <c r="N899" i="2" s="1"/>
  <c r="H898" i="2"/>
  <c r="I898" i="2"/>
  <c r="K898" i="2"/>
  <c r="M898" i="2"/>
  <c r="N898" i="2" s="1"/>
  <c r="E897" i="2"/>
  <c r="F897" i="2"/>
  <c r="H897" i="2"/>
  <c r="I897" i="2"/>
  <c r="K897" i="2"/>
  <c r="M897" i="2"/>
  <c r="N897" i="2" s="1"/>
  <c r="E888" i="2"/>
  <c r="F888" i="2"/>
  <c r="H888" i="2"/>
  <c r="I888" i="2"/>
  <c r="E889" i="2"/>
  <c r="F889" i="2"/>
  <c r="H889" i="2"/>
  <c r="I889" i="2"/>
  <c r="E890" i="2"/>
  <c r="F890" i="2"/>
  <c r="H890" i="2"/>
  <c r="I890" i="2"/>
  <c r="E891" i="2"/>
  <c r="F891" i="2"/>
  <c r="H891" i="2"/>
  <c r="I891" i="2"/>
  <c r="E892" i="2"/>
  <c r="F892" i="2"/>
  <c r="H892" i="2"/>
  <c r="I892" i="2"/>
  <c r="E893" i="2"/>
  <c r="F893" i="2"/>
  <c r="H893" i="2"/>
  <c r="I893" i="2"/>
  <c r="E894" i="2"/>
  <c r="F894" i="2"/>
  <c r="H894" i="2"/>
  <c r="I894" i="2"/>
  <c r="E895" i="2"/>
  <c r="F895" i="2"/>
  <c r="H895" i="2"/>
  <c r="I895" i="2"/>
  <c r="E896" i="2"/>
  <c r="F896" i="2"/>
  <c r="H896" i="2"/>
  <c r="I896" i="2"/>
  <c r="E883" i="2"/>
  <c r="F883" i="2"/>
  <c r="E884" i="2"/>
  <c r="F884" i="2"/>
  <c r="E885" i="2"/>
  <c r="F885" i="2"/>
  <c r="O17" i="1" l="1"/>
  <c r="P17" i="1" s="1"/>
  <c r="O16" i="1"/>
  <c r="P16" i="1" s="1"/>
  <c r="O15" i="1"/>
  <c r="P15" i="1" s="1"/>
  <c r="O14" i="1"/>
  <c r="P14" i="1" s="1"/>
  <c r="O13" i="1"/>
  <c r="P13" i="1" s="1"/>
  <c r="O12" i="1"/>
  <c r="P12" i="1" s="1"/>
  <c r="O11" i="1"/>
  <c r="P11" i="1" s="1"/>
  <c r="O10" i="1"/>
  <c r="P10" i="1" s="1"/>
  <c r="O9" i="1"/>
  <c r="P9" i="1" s="1"/>
  <c r="O8" i="1"/>
  <c r="P8" i="1" s="1"/>
  <c r="O7" i="1"/>
  <c r="P7" i="1" s="1"/>
  <c r="O6" i="1"/>
  <c r="P6" i="1" s="1"/>
  <c r="O5" i="1"/>
  <c r="O4" i="1"/>
  <c r="E794" i="2"/>
  <c r="F794" i="2"/>
  <c r="H794" i="2"/>
  <c r="I794" i="2"/>
  <c r="K794" i="2"/>
  <c r="M794" i="2"/>
  <c r="N794" i="2" s="1"/>
  <c r="Q16" i="1" l="1"/>
  <c r="S16" i="1" s="1"/>
  <c r="T16" i="1" s="1"/>
  <c r="Q14" i="1"/>
  <c r="S14" i="1" s="1"/>
  <c r="T14" i="1" s="1"/>
  <c r="Q12" i="1"/>
  <c r="S12" i="1" s="1"/>
  <c r="T12" i="1" s="1"/>
  <c r="Q10" i="1"/>
  <c r="S10" i="1" s="1"/>
  <c r="T10" i="1" s="1"/>
  <c r="Q8" i="1"/>
  <c r="S8" i="1" s="1"/>
  <c r="T8" i="1" s="1"/>
  <c r="Q6" i="1"/>
  <c r="S6" i="1" s="1"/>
  <c r="T6" i="1" s="1"/>
  <c r="Q7" i="1"/>
  <c r="S7" i="1" s="1"/>
  <c r="T7" i="1" s="1"/>
  <c r="Q11" i="1"/>
  <c r="S11" i="1" s="1"/>
  <c r="T11" i="1" s="1"/>
  <c r="Q15" i="1"/>
  <c r="S15" i="1" s="1"/>
  <c r="T15" i="1" s="1"/>
  <c r="P5" i="1"/>
  <c r="Q5" i="1" s="1"/>
  <c r="S5" i="1" s="1"/>
  <c r="T5" i="1" s="1"/>
  <c r="Q9" i="1"/>
  <c r="S9" i="1" s="1"/>
  <c r="T9" i="1" s="1"/>
  <c r="Q13" i="1"/>
  <c r="S13" i="1" s="1"/>
  <c r="T13" i="1" s="1"/>
  <c r="Q17" i="1"/>
  <c r="S17" i="1" s="1"/>
  <c r="T17" i="1" s="1"/>
  <c r="P4" i="1"/>
  <c r="Q4" i="1" s="1"/>
  <c r="S4" i="1" s="1"/>
  <c r="T4" i="1" s="1"/>
  <c r="K896" i="2"/>
  <c r="M896" i="2"/>
  <c r="N896" i="2" s="1"/>
  <c r="K895" i="2"/>
  <c r="M895" i="2"/>
  <c r="N895" i="2" s="1"/>
  <c r="K894" i="2"/>
  <c r="M894" i="2"/>
  <c r="N894" i="2" s="1"/>
  <c r="K893" i="2"/>
  <c r="M893" i="2"/>
  <c r="N893" i="2" s="1"/>
  <c r="K892" i="2"/>
  <c r="M892" i="2"/>
  <c r="N892" i="2" s="1"/>
  <c r="K891" i="2"/>
  <c r="M891" i="2"/>
  <c r="N891" i="2" s="1"/>
  <c r="K890" i="2"/>
  <c r="M890" i="2"/>
  <c r="N890" i="2" s="1"/>
  <c r="K889" i="2"/>
  <c r="M889" i="2"/>
  <c r="N889" i="2" s="1"/>
  <c r="K888" i="2"/>
  <c r="M888" i="2"/>
  <c r="N888" i="2" s="1"/>
  <c r="E887" i="2"/>
  <c r="F887" i="2"/>
  <c r="H887" i="2"/>
  <c r="I887" i="2"/>
  <c r="K887" i="2"/>
  <c r="M887" i="2"/>
  <c r="N887" i="2" s="1"/>
  <c r="E886" i="2"/>
  <c r="F886" i="2"/>
  <c r="H886" i="2"/>
  <c r="I886" i="2"/>
  <c r="K886" i="2"/>
  <c r="M886" i="2"/>
  <c r="N886" i="2" s="1"/>
  <c r="H885" i="2"/>
  <c r="I885" i="2"/>
  <c r="K885" i="2"/>
  <c r="M885" i="2"/>
  <c r="N885" i="2" s="1"/>
  <c r="H884" i="2"/>
  <c r="I884" i="2"/>
  <c r="K884" i="2"/>
  <c r="M884" i="2"/>
  <c r="N884" i="2" s="1"/>
  <c r="H883" i="2"/>
  <c r="I883" i="2"/>
  <c r="K883" i="2"/>
  <c r="M883" i="2"/>
  <c r="N883" i="2" s="1"/>
  <c r="E882" i="2"/>
  <c r="F882" i="2"/>
  <c r="H882" i="2"/>
  <c r="I882" i="2"/>
  <c r="K882" i="2"/>
  <c r="M882" i="2"/>
  <c r="N882" i="2" s="1"/>
  <c r="E881" i="2"/>
  <c r="F881" i="2"/>
  <c r="H881" i="2"/>
  <c r="I881" i="2"/>
  <c r="K881" i="2"/>
  <c r="M881" i="2"/>
  <c r="N881" i="2" s="1"/>
  <c r="E880" i="2"/>
  <c r="F880" i="2"/>
  <c r="H880" i="2"/>
  <c r="I880" i="2"/>
  <c r="K880" i="2"/>
  <c r="M880" i="2"/>
  <c r="N880" i="2" s="1"/>
  <c r="E879" i="2"/>
  <c r="F879" i="2"/>
  <c r="H879" i="2"/>
  <c r="I879" i="2"/>
  <c r="K879" i="2"/>
  <c r="M879" i="2"/>
  <c r="N879" i="2" s="1"/>
  <c r="E878" i="2"/>
  <c r="F878" i="2"/>
  <c r="H878" i="2"/>
  <c r="I878" i="2"/>
  <c r="K878" i="2"/>
  <c r="M878" i="2"/>
  <c r="N878" i="2" s="1"/>
  <c r="E877" i="2"/>
  <c r="F877" i="2"/>
  <c r="H877" i="2"/>
  <c r="I877" i="2"/>
  <c r="K877" i="2"/>
  <c r="M877" i="2"/>
  <c r="N877" i="2" s="1"/>
  <c r="E876" i="2"/>
  <c r="F876" i="2"/>
  <c r="H876" i="2"/>
  <c r="I876" i="2"/>
  <c r="K876" i="2"/>
  <c r="M876" i="2"/>
  <c r="N876" i="2" s="1"/>
  <c r="E875" i="2"/>
  <c r="F875" i="2"/>
  <c r="H875" i="2"/>
  <c r="I875" i="2"/>
  <c r="K875" i="2"/>
  <c r="M875" i="2"/>
  <c r="N875" i="2" s="1"/>
  <c r="E874" i="2"/>
  <c r="F874" i="2"/>
  <c r="H874" i="2"/>
  <c r="I874" i="2"/>
  <c r="K874" i="2"/>
  <c r="M874" i="2"/>
  <c r="N874" i="2" s="1"/>
  <c r="E873" i="2"/>
  <c r="F873" i="2"/>
  <c r="H873" i="2"/>
  <c r="I873" i="2"/>
  <c r="K873" i="2"/>
  <c r="M873" i="2"/>
  <c r="N873" i="2" s="1"/>
  <c r="E872" i="2"/>
  <c r="F872" i="2"/>
  <c r="H872" i="2"/>
  <c r="I872" i="2"/>
  <c r="K872" i="2"/>
  <c r="M872" i="2"/>
  <c r="N872" i="2" s="1"/>
  <c r="E871" i="2"/>
  <c r="F871" i="2"/>
  <c r="H871" i="2"/>
  <c r="I871" i="2"/>
  <c r="K871" i="2"/>
  <c r="M871" i="2"/>
  <c r="N871" i="2" s="1"/>
  <c r="E870" i="2"/>
  <c r="F870" i="2"/>
  <c r="H870" i="2"/>
  <c r="I870" i="2"/>
  <c r="K870" i="2"/>
  <c r="M870" i="2"/>
  <c r="N870" i="2" s="1"/>
  <c r="E869" i="2"/>
  <c r="F869" i="2"/>
  <c r="H869" i="2"/>
  <c r="I869" i="2"/>
  <c r="K869" i="2"/>
  <c r="M869" i="2"/>
  <c r="N869" i="2" s="1"/>
  <c r="E868" i="2"/>
  <c r="F868" i="2"/>
  <c r="H868" i="2"/>
  <c r="I868" i="2"/>
  <c r="K868" i="2"/>
  <c r="M868" i="2"/>
  <c r="N868" i="2" s="1"/>
  <c r="E867" i="2"/>
  <c r="F867" i="2"/>
  <c r="H867" i="2"/>
  <c r="I867" i="2"/>
  <c r="K867" i="2"/>
  <c r="M867" i="2"/>
  <c r="N867" i="2" s="1"/>
  <c r="E866" i="2"/>
  <c r="F866" i="2"/>
  <c r="H866" i="2"/>
  <c r="I866" i="2"/>
  <c r="K866" i="2"/>
  <c r="M866" i="2"/>
  <c r="N866" i="2" s="1"/>
  <c r="E865" i="2" l="1"/>
  <c r="F865" i="2"/>
  <c r="H865" i="2"/>
  <c r="I865" i="2"/>
  <c r="K865" i="2"/>
  <c r="M865" i="2"/>
  <c r="N865" i="2" s="1"/>
  <c r="E864" i="2"/>
  <c r="F864" i="2"/>
  <c r="H864" i="2"/>
  <c r="I864" i="2"/>
  <c r="K864" i="2"/>
  <c r="M864" i="2"/>
  <c r="N864" i="2" s="1"/>
  <c r="E863" i="2"/>
  <c r="F863" i="2"/>
  <c r="H863" i="2"/>
  <c r="I863" i="2"/>
  <c r="K863" i="2"/>
  <c r="M863" i="2"/>
  <c r="N863" i="2" s="1"/>
  <c r="E862" i="2"/>
  <c r="F862" i="2"/>
  <c r="H862" i="2"/>
  <c r="I862" i="2"/>
  <c r="K862" i="2"/>
  <c r="M862" i="2"/>
  <c r="N862" i="2" s="1"/>
  <c r="E861" i="2"/>
  <c r="F861" i="2"/>
  <c r="H861" i="2"/>
  <c r="I861" i="2"/>
  <c r="K861" i="2"/>
  <c r="M861" i="2"/>
  <c r="N861" i="2" s="1"/>
  <c r="E860" i="2"/>
  <c r="F860" i="2"/>
  <c r="H860" i="2"/>
  <c r="I860" i="2"/>
  <c r="K860" i="2"/>
  <c r="M860" i="2"/>
  <c r="N860" i="2" s="1"/>
  <c r="E859" i="2"/>
  <c r="F859" i="2"/>
  <c r="H859" i="2"/>
  <c r="I859" i="2"/>
  <c r="K859" i="2"/>
  <c r="M859" i="2"/>
  <c r="N859" i="2" s="1"/>
  <c r="E858" i="2"/>
  <c r="F858" i="2"/>
  <c r="H858" i="2"/>
  <c r="I858" i="2"/>
  <c r="K858" i="2"/>
  <c r="M858" i="2"/>
  <c r="N858" i="2" s="1"/>
  <c r="E857" i="2"/>
  <c r="F857" i="2"/>
  <c r="H857" i="2"/>
  <c r="I857" i="2"/>
  <c r="K857" i="2"/>
  <c r="M857" i="2"/>
  <c r="N857" i="2" s="1"/>
  <c r="E856" i="2"/>
  <c r="F856" i="2"/>
  <c r="H856" i="2"/>
  <c r="I856" i="2"/>
  <c r="K856" i="2"/>
  <c r="M856" i="2"/>
  <c r="N856" i="2" s="1"/>
  <c r="E855" i="2"/>
  <c r="F855" i="2"/>
  <c r="H855" i="2"/>
  <c r="I855" i="2"/>
  <c r="K855" i="2"/>
  <c r="M855" i="2"/>
  <c r="N855" i="2" s="1"/>
  <c r="E854" i="2"/>
  <c r="F854" i="2"/>
  <c r="H854" i="2"/>
  <c r="I854" i="2"/>
  <c r="K854" i="2"/>
  <c r="M854" i="2"/>
  <c r="N854" i="2" s="1"/>
  <c r="E853" i="2"/>
  <c r="F853" i="2"/>
  <c r="H853" i="2"/>
  <c r="I853" i="2"/>
  <c r="K853" i="2"/>
  <c r="M853" i="2"/>
  <c r="N853" i="2" s="1"/>
  <c r="E852" i="2"/>
  <c r="F852" i="2"/>
  <c r="H852" i="2"/>
  <c r="I852" i="2"/>
  <c r="K852" i="2"/>
  <c r="M852" i="2"/>
  <c r="N852" i="2" s="1"/>
  <c r="E851" i="2"/>
  <c r="F851" i="2"/>
  <c r="H851" i="2"/>
  <c r="I851" i="2"/>
  <c r="K851" i="2"/>
  <c r="M851" i="2"/>
  <c r="N851" i="2" s="1"/>
  <c r="E850" i="2"/>
  <c r="F850" i="2"/>
  <c r="H850" i="2"/>
  <c r="I850" i="2"/>
  <c r="K850" i="2"/>
  <c r="M850" i="2"/>
  <c r="N850" i="2" s="1"/>
  <c r="E849" i="2"/>
  <c r="F849" i="2"/>
  <c r="H849" i="2"/>
  <c r="I849" i="2"/>
  <c r="K849" i="2"/>
  <c r="M849" i="2"/>
  <c r="N849" i="2" s="1"/>
  <c r="E848" i="2"/>
  <c r="F848" i="2"/>
  <c r="H848" i="2"/>
  <c r="I848" i="2"/>
  <c r="K848" i="2"/>
  <c r="M848" i="2"/>
  <c r="N848" i="2" s="1"/>
  <c r="E847" i="2"/>
  <c r="F847" i="2"/>
  <c r="H847" i="2"/>
  <c r="I847" i="2"/>
  <c r="K847" i="2"/>
  <c r="M847" i="2"/>
  <c r="N847" i="2" s="1"/>
  <c r="E846" i="2"/>
  <c r="F846" i="2"/>
  <c r="H846" i="2"/>
  <c r="I846" i="2"/>
  <c r="K846" i="2"/>
  <c r="M846" i="2"/>
  <c r="N846" i="2" s="1"/>
  <c r="E845" i="2"/>
  <c r="F845" i="2"/>
  <c r="H845" i="2"/>
  <c r="I845" i="2"/>
  <c r="K845" i="2"/>
  <c r="M845" i="2"/>
  <c r="N845" i="2" s="1"/>
  <c r="E844" i="2"/>
  <c r="F844" i="2"/>
  <c r="H844" i="2"/>
  <c r="I844" i="2"/>
  <c r="K844" i="2"/>
  <c r="M844" i="2"/>
  <c r="N844" i="2" s="1"/>
  <c r="E843" i="2"/>
  <c r="F843" i="2"/>
  <c r="H843" i="2"/>
  <c r="I843" i="2"/>
  <c r="K843" i="2"/>
  <c r="M843" i="2"/>
  <c r="N843" i="2" s="1"/>
  <c r="E842" i="2"/>
  <c r="F842" i="2"/>
  <c r="H842" i="2"/>
  <c r="I842" i="2"/>
  <c r="K842" i="2"/>
  <c r="M842" i="2"/>
  <c r="N842" i="2" s="1"/>
  <c r="E841" i="2"/>
  <c r="F841" i="2"/>
  <c r="H841" i="2"/>
  <c r="I841" i="2"/>
  <c r="K841" i="2"/>
  <c r="M841" i="2"/>
  <c r="N841" i="2" s="1"/>
  <c r="E840" i="2"/>
  <c r="F840" i="2"/>
  <c r="H840" i="2"/>
  <c r="I840" i="2"/>
  <c r="K840" i="2"/>
  <c r="M840" i="2"/>
  <c r="N840" i="2" s="1"/>
  <c r="E839" i="2"/>
  <c r="F839" i="2"/>
  <c r="H839" i="2"/>
  <c r="I839" i="2"/>
  <c r="K839" i="2"/>
  <c r="M839" i="2"/>
  <c r="N839" i="2" s="1"/>
  <c r="E838" i="2"/>
  <c r="F838" i="2"/>
  <c r="H838" i="2"/>
  <c r="I838" i="2"/>
  <c r="K838" i="2"/>
  <c r="M838" i="2"/>
  <c r="N838" i="2" s="1"/>
  <c r="E837" i="2"/>
  <c r="F837" i="2"/>
  <c r="H837" i="2"/>
  <c r="I837" i="2"/>
  <c r="K837" i="2"/>
  <c r="M837" i="2"/>
  <c r="N837" i="2" s="1"/>
  <c r="E836" i="2"/>
  <c r="F836" i="2"/>
  <c r="H836" i="2"/>
  <c r="I836" i="2"/>
  <c r="K836" i="2"/>
  <c r="M836" i="2"/>
  <c r="N836" i="2" s="1"/>
  <c r="E835" i="2"/>
  <c r="F835" i="2"/>
  <c r="H835" i="2"/>
  <c r="I835" i="2"/>
  <c r="K835" i="2"/>
  <c r="M835" i="2"/>
  <c r="N835" i="2" s="1"/>
  <c r="E826" i="2" l="1"/>
  <c r="E827" i="2"/>
  <c r="E828" i="2"/>
  <c r="E829" i="2"/>
  <c r="E830" i="2"/>
  <c r="E831" i="2"/>
  <c r="E832" i="2"/>
  <c r="E833" i="2"/>
  <c r="E834" i="2"/>
  <c r="F826" i="2"/>
  <c r="F827" i="2"/>
  <c r="F828" i="2"/>
  <c r="F829" i="2"/>
  <c r="F830" i="2"/>
  <c r="F831" i="2"/>
  <c r="F832" i="2"/>
  <c r="F833" i="2"/>
  <c r="F834" i="2"/>
  <c r="H826" i="2"/>
  <c r="H827" i="2"/>
  <c r="H828" i="2"/>
  <c r="H829" i="2"/>
  <c r="H830" i="2"/>
  <c r="H831" i="2"/>
  <c r="H832" i="2"/>
  <c r="H833" i="2"/>
  <c r="H834" i="2"/>
  <c r="I826" i="2"/>
  <c r="I827" i="2"/>
  <c r="I828" i="2"/>
  <c r="I829" i="2"/>
  <c r="I830" i="2"/>
  <c r="I831" i="2"/>
  <c r="I832" i="2"/>
  <c r="I833" i="2"/>
  <c r="I834" i="2"/>
  <c r="K826" i="2"/>
  <c r="K827" i="2"/>
  <c r="K828" i="2"/>
  <c r="K829" i="2"/>
  <c r="K830" i="2"/>
  <c r="K831" i="2"/>
  <c r="K832" i="2"/>
  <c r="K833" i="2"/>
  <c r="K834" i="2"/>
  <c r="M826" i="2"/>
  <c r="N826" i="2" s="1"/>
  <c r="M827" i="2"/>
  <c r="N827" i="2" s="1"/>
  <c r="M828" i="2"/>
  <c r="N828" i="2" s="1"/>
  <c r="M829" i="2"/>
  <c r="N829" i="2" s="1"/>
  <c r="M830" i="2"/>
  <c r="N830" i="2" s="1"/>
  <c r="M831" i="2"/>
  <c r="N831" i="2" s="1"/>
  <c r="M832" i="2"/>
  <c r="N832" i="2" s="1"/>
  <c r="M833" i="2"/>
  <c r="N833" i="2" s="1"/>
  <c r="M834" i="2"/>
  <c r="N834" i="2" s="1"/>
  <c r="E804" i="2"/>
  <c r="F804" i="2"/>
  <c r="E805" i="2"/>
  <c r="F805" i="2"/>
  <c r="E825" i="2"/>
  <c r="F825" i="2"/>
  <c r="H825" i="2"/>
  <c r="I825" i="2"/>
  <c r="K825" i="2"/>
  <c r="M825" i="2"/>
  <c r="N825" i="2" s="1"/>
  <c r="E824" i="2"/>
  <c r="F824" i="2"/>
  <c r="H824" i="2"/>
  <c r="I824" i="2"/>
  <c r="K824" i="2"/>
  <c r="M824" i="2"/>
  <c r="N824" i="2" s="1"/>
  <c r="E823" i="2"/>
  <c r="F823" i="2"/>
  <c r="H823" i="2"/>
  <c r="I823" i="2"/>
  <c r="K823" i="2"/>
  <c r="M823" i="2"/>
  <c r="N823" i="2" s="1"/>
  <c r="E822" i="2"/>
  <c r="F822" i="2"/>
  <c r="H822" i="2"/>
  <c r="I822" i="2"/>
  <c r="K822" i="2"/>
  <c r="M822" i="2"/>
  <c r="N822" i="2" s="1"/>
  <c r="E821" i="2"/>
  <c r="F821" i="2"/>
  <c r="H821" i="2"/>
  <c r="I821" i="2"/>
  <c r="K821" i="2"/>
  <c r="M821" i="2"/>
  <c r="N821" i="2" s="1"/>
  <c r="E820" i="2"/>
  <c r="F820" i="2"/>
  <c r="H820" i="2"/>
  <c r="I820" i="2"/>
  <c r="K820" i="2"/>
  <c r="M820" i="2"/>
  <c r="N820" i="2" s="1"/>
  <c r="E819" i="2"/>
  <c r="F819" i="2"/>
  <c r="H819" i="2"/>
  <c r="I819" i="2"/>
  <c r="K819" i="2"/>
  <c r="M819" i="2"/>
  <c r="N819" i="2" s="1"/>
  <c r="E818" i="2"/>
  <c r="F818" i="2"/>
  <c r="H818" i="2"/>
  <c r="I818" i="2"/>
  <c r="K818" i="2"/>
  <c r="M818" i="2"/>
  <c r="N818" i="2" s="1"/>
  <c r="E817" i="2"/>
  <c r="F817" i="2"/>
  <c r="H817" i="2"/>
  <c r="I817" i="2"/>
  <c r="K817" i="2"/>
  <c r="M817" i="2"/>
  <c r="N817" i="2" s="1"/>
  <c r="E816" i="2"/>
  <c r="F816" i="2"/>
  <c r="H816" i="2"/>
  <c r="I816" i="2"/>
  <c r="K816" i="2"/>
  <c r="M816" i="2"/>
  <c r="N816" i="2" s="1"/>
  <c r="E815" i="2"/>
  <c r="F815" i="2"/>
  <c r="H815" i="2"/>
  <c r="I815" i="2"/>
  <c r="K815" i="2"/>
  <c r="M815" i="2"/>
  <c r="N815" i="2" s="1"/>
  <c r="E814" i="2"/>
  <c r="F814" i="2"/>
  <c r="H814" i="2"/>
  <c r="I814" i="2"/>
  <c r="K814" i="2"/>
  <c r="M814" i="2"/>
  <c r="N814" i="2" s="1"/>
  <c r="E813" i="2"/>
  <c r="F813" i="2"/>
  <c r="H813" i="2"/>
  <c r="I813" i="2"/>
  <c r="K813" i="2"/>
  <c r="M813" i="2"/>
  <c r="N813" i="2" s="1"/>
  <c r="E812" i="2"/>
  <c r="F812" i="2"/>
  <c r="H812" i="2"/>
  <c r="I812" i="2"/>
  <c r="K812" i="2"/>
  <c r="M812" i="2"/>
  <c r="N812" i="2" s="1"/>
  <c r="E811" i="2"/>
  <c r="F811" i="2"/>
  <c r="H811" i="2"/>
  <c r="I811" i="2"/>
  <c r="K811" i="2"/>
  <c r="M811" i="2"/>
  <c r="N811" i="2" s="1"/>
  <c r="E810" i="2"/>
  <c r="F810" i="2"/>
  <c r="H810" i="2"/>
  <c r="I810" i="2"/>
  <c r="K810" i="2"/>
  <c r="M810" i="2"/>
  <c r="N810" i="2" s="1"/>
  <c r="E809" i="2"/>
  <c r="F809" i="2"/>
  <c r="H809" i="2"/>
  <c r="I809" i="2"/>
  <c r="K809" i="2"/>
  <c r="M809" i="2"/>
  <c r="N809" i="2" s="1"/>
  <c r="E808" i="2"/>
  <c r="F808" i="2"/>
  <c r="H808" i="2"/>
  <c r="I808" i="2"/>
  <c r="K808" i="2"/>
  <c r="M808" i="2"/>
  <c r="N808" i="2" s="1"/>
  <c r="E807" i="2"/>
  <c r="F807" i="2"/>
  <c r="H807" i="2"/>
  <c r="I807" i="2"/>
  <c r="K807" i="2"/>
  <c r="M807" i="2"/>
  <c r="N807" i="2" s="1"/>
  <c r="E806" i="2"/>
  <c r="F806" i="2"/>
  <c r="H806" i="2"/>
  <c r="I806" i="2"/>
  <c r="K806" i="2"/>
  <c r="M806" i="2"/>
  <c r="N806" i="2" s="1"/>
  <c r="E801" i="2"/>
  <c r="F801" i="2"/>
  <c r="E802" i="2"/>
  <c r="F802" i="2"/>
  <c r="E788" i="2"/>
  <c r="F788" i="2"/>
  <c r="E789" i="2"/>
  <c r="F789" i="2"/>
  <c r="E790" i="2"/>
  <c r="F790" i="2"/>
  <c r="E791" i="2"/>
  <c r="F791" i="2"/>
  <c r="E792" i="2"/>
  <c r="F792" i="2"/>
  <c r="E793" i="2"/>
  <c r="F793" i="2"/>
  <c r="E795" i="2"/>
  <c r="F795" i="2"/>
  <c r="E796" i="2"/>
  <c r="F796" i="2"/>
  <c r="E797" i="2"/>
  <c r="F797" i="2"/>
  <c r="E798" i="2"/>
  <c r="F798" i="2"/>
  <c r="E799" i="2"/>
  <c r="F799" i="2"/>
  <c r="E778" i="2"/>
  <c r="F778" i="2"/>
  <c r="E779" i="2"/>
  <c r="F779" i="2"/>
  <c r="E780" i="2"/>
  <c r="F780" i="2"/>
  <c r="E781" i="2"/>
  <c r="F781" i="2"/>
  <c r="E782" i="2"/>
  <c r="F782" i="2"/>
  <c r="E783" i="2"/>
  <c r="F783" i="2"/>
  <c r="E784" i="2"/>
  <c r="F784" i="2"/>
  <c r="E785" i="2"/>
  <c r="F785" i="2"/>
  <c r="E786" i="2"/>
  <c r="F786" i="2"/>
  <c r="K802" i="2"/>
  <c r="K782" i="2"/>
  <c r="E242" i="2" l="1"/>
  <c r="F242" i="2"/>
  <c r="H242" i="2"/>
  <c r="I242" i="2"/>
  <c r="K242" i="2"/>
  <c r="M242" i="2"/>
  <c r="N242" i="2" s="1"/>
  <c r="E243" i="2"/>
  <c r="F243" i="2"/>
  <c r="H243" i="2"/>
  <c r="I243" i="2"/>
  <c r="K243" i="2"/>
  <c r="M243" i="2"/>
  <c r="N243" i="2" s="1"/>
  <c r="M741" i="2" l="1"/>
  <c r="N741" i="2" s="1"/>
  <c r="M742" i="2"/>
  <c r="N742" i="2" s="1"/>
  <c r="K734" i="2"/>
  <c r="K735" i="2"/>
  <c r="K727" i="2"/>
  <c r="K728" i="2"/>
  <c r="E727" i="2"/>
  <c r="F727" i="2"/>
  <c r="H727" i="2"/>
  <c r="I727" i="2"/>
  <c r="M727" i="2"/>
  <c r="N727" i="2" s="1"/>
  <c r="E728" i="2"/>
  <c r="F728" i="2"/>
  <c r="H728" i="2"/>
  <c r="I728" i="2"/>
  <c r="M728" i="2"/>
  <c r="N728" i="2" s="1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87" i="2"/>
  <c r="E800" i="2"/>
  <c r="E803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87" i="2"/>
  <c r="F800" i="2"/>
  <c r="F803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5" i="2"/>
  <c r="H796" i="2"/>
  <c r="H797" i="2"/>
  <c r="H798" i="2"/>
  <c r="H799" i="2"/>
  <c r="H800" i="2"/>
  <c r="H801" i="2"/>
  <c r="H802" i="2"/>
  <c r="H803" i="2"/>
  <c r="H804" i="2"/>
  <c r="H805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5" i="2"/>
  <c r="I796" i="2"/>
  <c r="I797" i="2"/>
  <c r="I798" i="2"/>
  <c r="I799" i="2"/>
  <c r="I800" i="2"/>
  <c r="I801" i="2"/>
  <c r="I802" i="2"/>
  <c r="I803" i="2"/>
  <c r="I804" i="2"/>
  <c r="I805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3" i="2"/>
  <c r="K784" i="2"/>
  <c r="K785" i="2"/>
  <c r="K786" i="2"/>
  <c r="K787" i="2"/>
  <c r="K788" i="2"/>
  <c r="K789" i="2"/>
  <c r="K790" i="2"/>
  <c r="K791" i="2"/>
  <c r="K792" i="2"/>
  <c r="K793" i="2"/>
  <c r="K795" i="2"/>
  <c r="K796" i="2"/>
  <c r="K797" i="2"/>
  <c r="K798" i="2"/>
  <c r="K799" i="2"/>
  <c r="K800" i="2"/>
  <c r="K801" i="2"/>
  <c r="K803" i="2"/>
  <c r="K804" i="2"/>
  <c r="K805" i="2"/>
  <c r="M740" i="2"/>
  <c r="N740" i="2" s="1"/>
  <c r="M743" i="2"/>
  <c r="N743" i="2" s="1"/>
  <c r="M744" i="2"/>
  <c r="N744" i="2" s="1"/>
  <c r="M745" i="2"/>
  <c r="N745" i="2" s="1"/>
  <c r="M746" i="2"/>
  <c r="N746" i="2" s="1"/>
  <c r="M747" i="2"/>
  <c r="N747" i="2" s="1"/>
  <c r="M748" i="2"/>
  <c r="N748" i="2" s="1"/>
  <c r="M749" i="2"/>
  <c r="N749" i="2" s="1"/>
  <c r="M750" i="2"/>
  <c r="N750" i="2" s="1"/>
  <c r="M751" i="2"/>
  <c r="N751" i="2" s="1"/>
  <c r="M752" i="2"/>
  <c r="N752" i="2" s="1"/>
  <c r="M753" i="2"/>
  <c r="N753" i="2" s="1"/>
  <c r="M754" i="2"/>
  <c r="N754" i="2" s="1"/>
  <c r="M755" i="2"/>
  <c r="N755" i="2" s="1"/>
  <c r="M756" i="2"/>
  <c r="N756" i="2" s="1"/>
  <c r="M757" i="2"/>
  <c r="N757" i="2" s="1"/>
  <c r="M758" i="2"/>
  <c r="N758" i="2" s="1"/>
  <c r="M759" i="2"/>
  <c r="N759" i="2" s="1"/>
  <c r="M760" i="2"/>
  <c r="N760" i="2" s="1"/>
  <c r="M761" i="2"/>
  <c r="N761" i="2" s="1"/>
  <c r="M762" i="2"/>
  <c r="N762" i="2" s="1"/>
  <c r="M763" i="2"/>
  <c r="N763" i="2" s="1"/>
  <c r="M764" i="2"/>
  <c r="N764" i="2" s="1"/>
  <c r="M765" i="2"/>
  <c r="N765" i="2" s="1"/>
  <c r="M766" i="2"/>
  <c r="N766" i="2" s="1"/>
  <c r="M767" i="2"/>
  <c r="N767" i="2" s="1"/>
  <c r="M768" i="2"/>
  <c r="N768" i="2" s="1"/>
  <c r="M769" i="2"/>
  <c r="N769" i="2" s="1"/>
  <c r="M770" i="2"/>
  <c r="N770" i="2" s="1"/>
  <c r="M771" i="2"/>
  <c r="N771" i="2" s="1"/>
  <c r="M772" i="2"/>
  <c r="N772" i="2" s="1"/>
  <c r="M773" i="2"/>
  <c r="N773" i="2" s="1"/>
  <c r="M774" i="2"/>
  <c r="N774" i="2" s="1"/>
  <c r="M775" i="2"/>
  <c r="N775" i="2" s="1"/>
  <c r="M776" i="2"/>
  <c r="N776" i="2" s="1"/>
  <c r="M777" i="2"/>
  <c r="N777" i="2" s="1"/>
  <c r="M778" i="2"/>
  <c r="N778" i="2" s="1"/>
  <c r="M779" i="2"/>
  <c r="N779" i="2" s="1"/>
  <c r="M780" i="2"/>
  <c r="N780" i="2" s="1"/>
  <c r="M781" i="2"/>
  <c r="N781" i="2" s="1"/>
  <c r="M782" i="2"/>
  <c r="N782" i="2" s="1"/>
  <c r="M783" i="2"/>
  <c r="N783" i="2" s="1"/>
  <c r="M784" i="2"/>
  <c r="N784" i="2" s="1"/>
  <c r="M785" i="2"/>
  <c r="N785" i="2" s="1"/>
  <c r="M786" i="2"/>
  <c r="N786" i="2" s="1"/>
  <c r="M787" i="2"/>
  <c r="N787" i="2" s="1"/>
  <c r="M788" i="2"/>
  <c r="N788" i="2" s="1"/>
  <c r="M789" i="2"/>
  <c r="N789" i="2" s="1"/>
  <c r="M790" i="2"/>
  <c r="N790" i="2" s="1"/>
  <c r="M791" i="2"/>
  <c r="N791" i="2" s="1"/>
  <c r="M792" i="2"/>
  <c r="N792" i="2" s="1"/>
  <c r="M793" i="2"/>
  <c r="N793" i="2" s="1"/>
  <c r="M795" i="2"/>
  <c r="N795" i="2" s="1"/>
  <c r="M796" i="2"/>
  <c r="N796" i="2" s="1"/>
  <c r="M797" i="2"/>
  <c r="N797" i="2" s="1"/>
  <c r="M798" i="2"/>
  <c r="N798" i="2" s="1"/>
  <c r="M799" i="2"/>
  <c r="N799" i="2" s="1"/>
  <c r="M800" i="2"/>
  <c r="N800" i="2" s="1"/>
  <c r="M801" i="2"/>
  <c r="N801" i="2" s="1"/>
  <c r="M802" i="2"/>
  <c r="N802" i="2" s="1"/>
  <c r="M803" i="2"/>
  <c r="N803" i="2" s="1"/>
  <c r="M804" i="2"/>
  <c r="N804" i="2" s="1"/>
  <c r="M805" i="2"/>
  <c r="N805" i="2" s="1"/>
  <c r="K705" i="2" l="1"/>
  <c r="K706" i="2"/>
  <c r="K707" i="2"/>
  <c r="K708" i="2"/>
  <c r="K709" i="2"/>
  <c r="K710" i="2"/>
  <c r="K698" i="2"/>
  <c r="K699" i="2"/>
  <c r="K700" i="2"/>
  <c r="K701" i="2"/>
  <c r="K702" i="2"/>
  <c r="K703" i="2"/>
  <c r="K691" i="2"/>
  <c r="K692" i="2"/>
  <c r="K693" i="2"/>
  <c r="K694" i="2"/>
  <c r="K695" i="2"/>
  <c r="K696" i="2"/>
  <c r="E739" i="2" l="1"/>
  <c r="F739" i="2"/>
  <c r="H739" i="2"/>
  <c r="I739" i="2"/>
  <c r="K739" i="2"/>
  <c r="M739" i="2"/>
  <c r="N739" i="2" s="1"/>
  <c r="E738" i="2"/>
  <c r="F738" i="2"/>
  <c r="H738" i="2"/>
  <c r="I738" i="2"/>
  <c r="K738" i="2"/>
  <c r="M738" i="2"/>
  <c r="N738" i="2" s="1"/>
  <c r="E737" i="2"/>
  <c r="F737" i="2"/>
  <c r="H737" i="2"/>
  <c r="I737" i="2"/>
  <c r="K737" i="2"/>
  <c r="M737" i="2"/>
  <c r="N737" i="2" s="1"/>
  <c r="E736" i="2"/>
  <c r="F736" i="2"/>
  <c r="H736" i="2"/>
  <c r="I736" i="2"/>
  <c r="K736" i="2"/>
  <c r="M736" i="2"/>
  <c r="N736" i="2" s="1"/>
  <c r="E735" i="2"/>
  <c r="F735" i="2"/>
  <c r="H735" i="2"/>
  <c r="I735" i="2"/>
  <c r="M735" i="2"/>
  <c r="N735" i="2" s="1"/>
  <c r="E734" i="2"/>
  <c r="F734" i="2"/>
  <c r="H734" i="2"/>
  <c r="I734" i="2"/>
  <c r="M734" i="2"/>
  <c r="N734" i="2" s="1"/>
  <c r="E733" i="2"/>
  <c r="F733" i="2"/>
  <c r="H733" i="2"/>
  <c r="I733" i="2"/>
  <c r="K733" i="2"/>
  <c r="M733" i="2"/>
  <c r="N733" i="2" s="1"/>
  <c r="E732" i="2"/>
  <c r="F732" i="2"/>
  <c r="H732" i="2"/>
  <c r="I732" i="2"/>
  <c r="K732" i="2"/>
  <c r="M732" i="2"/>
  <c r="N732" i="2" s="1"/>
  <c r="E731" i="2"/>
  <c r="F731" i="2"/>
  <c r="H731" i="2"/>
  <c r="I731" i="2"/>
  <c r="K731" i="2"/>
  <c r="M731" i="2"/>
  <c r="N731" i="2" s="1"/>
  <c r="E730" i="2"/>
  <c r="F730" i="2"/>
  <c r="H730" i="2"/>
  <c r="I730" i="2"/>
  <c r="K730" i="2"/>
  <c r="M730" i="2"/>
  <c r="N730" i="2" s="1"/>
  <c r="E729" i="2"/>
  <c r="F729" i="2"/>
  <c r="H729" i="2"/>
  <c r="I729" i="2"/>
  <c r="K729" i="2"/>
  <c r="M729" i="2"/>
  <c r="N729" i="2" s="1"/>
  <c r="E726" i="2"/>
  <c r="F726" i="2"/>
  <c r="H726" i="2"/>
  <c r="I726" i="2"/>
  <c r="K726" i="2"/>
  <c r="M726" i="2"/>
  <c r="N726" i="2" s="1"/>
  <c r="E725" i="2"/>
  <c r="F725" i="2"/>
  <c r="H725" i="2"/>
  <c r="I725" i="2"/>
  <c r="K725" i="2"/>
  <c r="M725" i="2"/>
  <c r="N725" i="2" s="1"/>
  <c r="E724" i="2"/>
  <c r="F724" i="2"/>
  <c r="H724" i="2"/>
  <c r="I724" i="2"/>
  <c r="K724" i="2"/>
  <c r="M724" i="2"/>
  <c r="N724" i="2" s="1"/>
  <c r="E723" i="2"/>
  <c r="F723" i="2"/>
  <c r="H723" i="2"/>
  <c r="I723" i="2"/>
  <c r="K723" i="2"/>
  <c r="M723" i="2"/>
  <c r="N723" i="2" s="1"/>
  <c r="E722" i="2"/>
  <c r="F722" i="2"/>
  <c r="H722" i="2"/>
  <c r="I722" i="2"/>
  <c r="K722" i="2"/>
  <c r="M722" i="2"/>
  <c r="N722" i="2" s="1"/>
  <c r="E721" i="2"/>
  <c r="F721" i="2"/>
  <c r="H721" i="2"/>
  <c r="I721" i="2"/>
  <c r="K721" i="2"/>
  <c r="M721" i="2"/>
  <c r="N721" i="2" s="1"/>
  <c r="E720" i="2"/>
  <c r="F720" i="2"/>
  <c r="H720" i="2"/>
  <c r="I720" i="2"/>
  <c r="K720" i="2"/>
  <c r="M720" i="2"/>
  <c r="N720" i="2" s="1"/>
  <c r="E719" i="2"/>
  <c r="F719" i="2"/>
  <c r="H719" i="2"/>
  <c r="I719" i="2"/>
  <c r="K719" i="2"/>
  <c r="M719" i="2"/>
  <c r="N719" i="2" s="1"/>
  <c r="E718" i="2"/>
  <c r="F718" i="2"/>
  <c r="H718" i="2"/>
  <c r="I718" i="2"/>
  <c r="K718" i="2"/>
  <c r="M718" i="2"/>
  <c r="N718" i="2" s="1"/>
  <c r="E717" i="2"/>
  <c r="F717" i="2"/>
  <c r="H717" i="2"/>
  <c r="I717" i="2"/>
  <c r="K717" i="2"/>
  <c r="M717" i="2"/>
  <c r="N717" i="2" s="1"/>
  <c r="E716" i="2"/>
  <c r="F716" i="2"/>
  <c r="H716" i="2"/>
  <c r="I716" i="2"/>
  <c r="K716" i="2"/>
  <c r="M716" i="2"/>
  <c r="N716" i="2" s="1"/>
  <c r="E715" i="2"/>
  <c r="F715" i="2"/>
  <c r="H715" i="2"/>
  <c r="I715" i="2"/>
  <c r="K715" i="2"/>
  <c r="M715" i="2"/>
  <c r="N715" i="2" s="1"/>
  <c r="E714" i="2"/>
  <c r="F714" i="2"/>
  <c r="H714" i="2"/>
  <c r="I714" i="2"/>
  <c r="K714" i="2"/>
  <c r="M714" i="2"/>
  <c r="N714" i="2" s="1"/>
  <c r="E713" i="2"/>
  <c r="F713" i="2"/>
  <c r="H713" i="2"/>
  <c r="I713" i="2"/>
  <c r="K713" i="2"/>
  <c r="M713" i="2"/>
  <c r="N713" i="2" s="1"/>
  <c r="E712" i="2"/>
  <c r="F712" i="2"/>
  <c r="H712" i="2"/>
  <c r="I712" i="2"/>
  <c r="K712" i="2"/>
  <c r="M712" i="2"/>
  <c r="N712" i="2" s="1"/>
  <c r="E711" i="2"/>
  <c r="F711" i="2"/>
  <c r="H711" i="2"/>
  <c r="I711" i="2"/>
  <c r="K711" i="2"/>
  <c r="M711" i="2"/>
  <c r="N711" i="2" s="1"/>
  <c r="E710" i="2"/>
  <c r="F710" i="2"/>
  <c r="H710" i="2"/>
  <c r="I710" i="2"/>
  <c r="M710" i="2"/>
  <c r="N710" i="2" s="1"/>
  <c r="E709" i="2"/>
  <c r="F709" i="2"/>
  <c r="H709" i="2"/>
  <c r="I709" i="2"/>
  <c r="M709" i="2"/>
  <c r="N709" i="2" s="1"/>
  <c r="E708" i="2"/>
  <c r="F708" i="2"/>
  <c r="H708" i="2"/>
  <c r="I708" i="2"/>
  <c r="M708" i="2"/>
  <c r="N708" i="2" s="1"/>
  <c r="E707" i="2"/>
  <c r="F707" i="2"/>
  <c r="H707" i="2"/>
  <c r="I707" i="2"/>
  <c r="M707" i="2"/>
  <c r="N707" i="2" s="1"/>
  <c r="E706" i="2"/>
  <c r="F706" i="2"/>
  <c r="H706" i="2"/>
  <c r="I706" i="2"/>
  <c r="M706" i="2"/>
  <c r="N706" i="2" s="1"/>
  <c r="E705" i="2"/>
  <c r="F705" i="2"/>
  <c r="H705" i="2"/>
  <c r="I705" i="2"/>
  <c r="M705" i="2"/>
  <c r="N705" i="2" s="1"/>
  <c r="E704" i="2"/>
  <c r="F704" i="2"/>
  <c r="H704" i="2"/>
  <c r="I704" i="2"/>
  <c r="K704" i="2"/>
  <c r="M704" i="2"/>
  <c r="N704" i="2" s="1"/>
  <c r="E703" i="2"/>
  <c r="F703" i="2"/>
  <c r="H703" i="2"/>
  <c r="I703" i="2"/>
  <c r="M703" i="2"/>
  <c r="N703" i="2" s="1"/>
  <c r="E702" i="2"/>
  <c r="F702" i="2"/>
  <c r="H702" i="2"/>
  <c r="I702" i="2"/>
  <c r="M702" i="2"/>
  <c r="N702" i="2" s="1"/>
  <c r="E701" i="2"/>
  <c r="F701" i="2"/>
  <c r="H701" i="2"/>
  <c r="I701" i="2"/>
  <c r="M701" i="2"/>
  <c r="N701" i="2" s="1"/>
  <c r="E700" i="2"/>
  <c r="F700" i="2"/>
  <c r="H700" i="2"/>
  <c r="I700" i="2"/>
  <c r="M700" i="2"/>
  <c r="N700" i="2" s="1"/>
  <c r="E699" i="2"/>
  <c r="F699" i="2"/>
  <c r="H699" i="2"/>
  <c r="I699" i="2"/>
  <c r="M699" i="2"/>
  <c r="N699" i="2" s="1"/>
  <c r="E698" i="2"/>
  <c r="F698" i="2"/>
  <c r="H698" i="2"/>
  <c r="I698" i="2"/>
  <c r="M698" i="2"/>
  <c r="N698" i="2" s="1"/>
  <c r="E697" i="2"/>
  <c r="F697" i="2"/>
  <c r="H697" i="2"/>
  <c r="I697" i="2"/>
  <c r="K697" i="2"/>
  <c r="M697" i="2"/>
  <c r="N697" i="2" s="1"/>
  <c r="E696" i="2"/>
  <c r="F696" i="2"/>
  <c r="H696" i="2"/>
  <c r="I696" i="2"/>
  <c r="M696" i="2"/>
  <c r="N696" i="2" s="1"/>
  <c r="E695" i="2"/>
  <c r="F695" i="2"/>
  <c r="H695" i="2"/>
  <c r="I695" i="2"/>
  <c r="M695" i="2"/>
  <c r="N695" i="2" s="1"/>
  <c r="E694" i="2"/>
  <c r="F694" i="2"/>
  <c r="H694" i="2"/>
  <c r="I694" i="2"/>
  <c r="M694" i="2"/>
  <c r="N694" i="2" s="1"/>
  <c r="E693" i="2"/>
  <c r="F693" i="2"/>
  <c r="H693" i="2"/>
  <c r="I693" i="2"/>
  <c r="M693" i="2"/>
  <c r="N693" i="2" s="1"/>
  <c r="E692" i="2"/>
  <c r="F692" i="2"/>
  <c r="H692" i="2"/>
  <c r="I692" i="2"/>
  <c r="M692" i="2"/>
  <c r="N692" i="2" s="1"/>
  <c r="E691" i="2"/>
  <c r="F691" i="2"/>
  <c r="H691" i="2"/>
  <c r="I691" i="2"/>
  <c r="M691" i="2"/>
  <c r="N691" i="2" s="1"/>
  <c r="E690" i="2"/>
  <c r="F690" i="2"/>
  <c r="H690" i="2"/>
  <c r="I690" i="2"/>
  <c r="K690" i="2"/>
  <c r="M690" i="2"/>
  <c r="N690" i="2" s="1"/>
  <c r="E689" i="2"/>
  <c r="F689" i="2"/>
  <c r="H689" i="2"/>
  <c r="I689" i="2"/>
  <c r="K689" i="2"/>
  <c r="M689" i="2"/>
  <c r="N689" i="2" s="1"/>
  <c r="E688" i="2"/>
  <c r="F688" i="2"/>
  <c r="H688" i="2"/>
  <c r="I688" i="2"/>
  <c r="K688" i="2"/>
  <c r="M688" i="2"/>
  <c r="N688" i="2" s="1"/>
  <c r="E687" i="2"/>
  <c r="F687" i="2"/>
  <c r="H687" i="2"/>
  <c r="I687" i="2"/>
  <c r="K687" i="2"/>
  <c r="M687" i="2"/>
  <c r="N687" i="2" s="1"/>
  <c r="E686" i="2"/>
  <c r="F686" i="2"/>
  <c r="H686" i="2"/>
  <c r="I686" i="2"/>
  <c r="K686" i="2"/>
  <c r="M686" i="2"/>
  <c r="N686" i="2" s="1"/>
  <c r="E685" i="2"/>
  <c r="F685" i="2"/>
  <c r="H685" i="2"/>
  <c r="I685" i="2"/>
  <c r="K685" i="2"/>
  <c r="M685" i="2"/>
  <c r="N685" i="2" s="1"/>
  <c r="E684" i="2"/>
  <c r="F684" i="2"/>
  <c r="H684" i="2"/>
  <c r="I684" i="2"/>
  <c r="K684" i="2"/>
  <c r="M684" i="2"/>
  <c r="N684" i="2" s="1"/>
  <c r="E683" i="2"/>
  <c r="F683" i="2"/>
  <c r="H683" i="2"/>
  <c r="I683" i="2"/>
  <c r="K683" i="2"/>
  <c r="M683" i="2"/>
  <c r="N683" i="2" s="1"/>
  <c r="E682" i="2"/>
  <c r="F682" i="2"/>
  <c r="H682" i="2"/>
  <c r="I682" i="2"/>
  <c r="K682" i="2"/>
  <c r="M682" i="2"/>
  <c r="N682" i="2" s="1"/>
  <c r="E681" i="2"/>
  <c r="F681" i="2"/>
  <c r="H681" i="2"/>
  <c r="I681" i="2"/>
  <c r="K681" i="2"/>
  <c r="M681" i="2"/>
  <c r="N681" i="2" s="1"/>
  <c r="E680" i="2"/>
  <c r="F680" i="2"/>
  <c r="H680" i="2"/>
  <c r="I680" i="2"/>
  <c r="K680" i="2"/>
  <c r="M680" i="2"/>
  <c r="N680" i="2" s="1"/>
  <c r="E679" i="2"/>
  <c r="F679" i="2"/>
  <c r="H679" i="2"/>
  <c r="I679" i="2"/>
  <c r="K679" i="2"/>
  <c r="M679" i="2"/>
  <c r="N679" i="2" s="1"/>
  <c r="E678" i="2"/>
  <c r="F678" i="2"/>
  <c r="H678" i="2"/>
  <c r="I678" i="2"/>
  <c r="K678" i="2"/>
  <c r="M678" i="2"/>
  <c r="N678" i="2" s="1"/>
  <c r="E677" i="2"/>
  <c r="F677" i="2"/>
  <c r="H677" i="2"/>
  <c r="I677" i="2"/>
  <c r="K677" i="2"/>
  <c r="M677" i="2"/>
  <c r="N677" i="2" s="1"/>
  <c r="E676" i="2"/>
  <c r="F676" i="2"/>
  <c r="H676" i="2"/>
  <c r="I676" i="2"/>
  <c r="K676" i="2"/>
  <c r="M676" i="2"/>
  <c r="N676" i="2" s="1"/>
  <c r="M2" i="3" l="1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E23" i="2" l="1"/>
  <c r="E24" i="2"/>
  <c r="E25" i="2"/>
  <c r="E26" i="2"/>
  <c r="E27" i="2"/>
  <c r="E28" i="2"/>
  <c r="E29" i="2"/>
  <c r="E30" i="2"/>
  <c r="E31" i="2"/>
  <c r="E32" i="2"/>
  <c r="E33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104" i="2"/>
  <c r="E115" i="2"/>
  <c r="E116" i="2"/>
  <c r="E117" i="2"/>
  <c r="E118" i="2"/>
  <c r="E119" i="2"/>
  <c r="E120" i="2"/>
  <c r="E129" i="2"/>
  <c r="E131" i="2"/>
  <c r="E132" i="2"/>
  <c r="E133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8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8" i="2"/>
  <c r="E336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6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F23" i="2"/>
  <c r="F24" i="2"/>
  <c r="F25" i="2"/>
  <c r="F26" i="2"/>
  <c r="F27" i="2"/>
  <c r="F28" i="2"/>
  <c r="F29" i="2"/>
  <c r="F30" i="2"/>
  <c r="F31" i="2"/>
  <c r="F32" i="2"/>
  <c r="F33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104" i="2"/>
  <c r="F115" i="2"/>
  <c r="F116" i="2"/>
  <c r="F117" i="2"/>
  <c r="F118" i="2"/>
  <c r="F119" i="2"/>
  <c r="F120" i="2"/>
  <c r="F129" i="2"/>
  <c r="F131" i="2"/>
  <c r="F132" i="2"/>
  <c r="F133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8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8" i="2"/>
  <c r="F336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6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M23" i="2"/>
  <c r="N23" i="2" s="1"/>
  <c r="M24" i="2"/>
  <c r="N24" i="2" s="1"/>
  <c r="M25" i="2"/>
  <c r="N25" i="2" s="1"/>
  <c r="M26" i="2"/>
  <c r="N26" i="2" s="1"/>
  <c r="M27" i="2"/>
  <c r="N27" i="2" s="1"/>
  <c r="M28" i="2"/>
  <c r="N28" i="2" s="1"/>
  <c r="M29" i="2"/>
  <c r="N29" i="2" s="1"/>
  <c r="M30" i="2"/>
  <c r="N30" i="2" s="1"/>
  <c r="M31" i="2"/>
  <c r="N31" i="2" s="1"/>
  <c r="M32" i="2"/>
  <c r="N32" i="2" s="1"/>
  <c r="M33" i="2"/>
  <c r="N33" i="2" s="1"/>
  <c r="M34" i="2"/>
  <c r="N34" i="2" s="1"/>
  <c r="M35" i="2"/>
  <c r="N35" i="2" s="1"/>
  <c r="M36" i="2"/>
  <c r="N36" i="2" s="1"/>
  <c r="M37" i="2"/>
  <c r="N37" i="2" s="1"/>
  <c r="M38" i="2"/>
  <c r="N38" i="2" s="1"/>
  <c r="M39" i="2"/>
  <c r="N39" i="2" s="1"/>
  <c r="M40" i="2"/>
  <c r="N40" i="2" s="1"/>
  <c r="M41" i="2"/>
  <c r="N41" i="2" s="1"/>
  <c r="M42" i="2"/>
  <c r="N42" i="2" s="1"/>
  <c r="M43" i="2"/>
  <c r="N43" i="2" s="1"/>
  <c r="M44" i="2"/>
  <c r="N44" i="2" s="1"/>
  <c r="M45" i="2"/>
  <c r="N45" i="2" s="1"/>
  <c r="M46" i="2"/>
  <c r="N46" i="2" s="1"/>
  <c r="M47" i="2"/>
  <c r="N47" i="2" s="1"/>
  <c r="M48" i="2"/>
  <c r="N48" i="2" s="1"/>
  <c r="M49" i="2"/>
  <c r="N49" i="2" s="1"/>
  <c r="M50" i="2"/>
  <c r="N50" i="2" s="1"/>
  <c r="M51" i="2"/>
  <c r="N51" i="2" s="1"/>
  <c r="M52" i="2"/>
  <c r="N52" i="2" s="1"/>
  <c r="M53" i="2"/>
  <c r="N53" i="2" s="1"/>
  <c r="M54" i="2"/>
  <c r="N54" i="2" s="1"/>
  <c r="M55" i="2"/>
  <c r="N55" i="2" s="1"/>
  <c r="M56" i="2"/>
  <c r="N56" i="2" s="1"/>
  <c r="M57" i="2"/>
  <c r="N57" i="2" s="1"/>
  <c r="M58" i="2"/>
  <c r="N58" i="2" s="1"/>
  <c r="M59" i="2"/>
  <c r="N59" i="2" s="1"/>
  <c r="M60" i="2"/>
  <c r="N60" i="2" s="1"/>
  <c r="M61" i="2"/>
  <c r="N61" i="2" s="1"/>
  <c r="M62" i="2"/>
  <c r="N62" i="2" s="1"/>
  <c r="M63" i="2"/>
  <c r="N63" i="2" s="1"/>
  <c r="M64" i="2"/>
  <c r="N64" i="2" s="1"/>
  <c r="M65" i="2"/>
  <c r="N65" i="2" s="1"/>
  <c r="M66" i="2"/>
  <c r="N66" i="2" s="1"/>
  <c r="M67" i="2"/>
  <c r="N67" i="2" s="1"/>
  <c r="M68" i="2"/>
  <c r="N68" i="2" s="1"/>
  <c r="M69" i="2"/>
  <c r="N69" i="2" s="1"/>
  <c r="M70" i="2"/>
  <c r="N70" i="2" s="1"/>
  <c r="M71" i="2"/>
  <c r="N71" i="2" s="1"/>
  <c r="M72" i="2"/>
  <c r="N72" i="2" s="1"/>
  <c r="M73" i="2"/>
  <c r="N73" i="2" s="1"/>
  <c r="M74" i="2"/>
  <c r="N74" i="2" s="1"/>
  <c r="M75" i="2"/>
  <c r="N75" i="2" s="1"/>
  <c r="M76" i="2"/>
  <c r="N76" i="2" s="1"/>
  <c r="M77" i="2"/>
  <c r="N77" i="2" s="1"/>
  <c r="M78" i="2"/>
  <c r="N78" i="2" s="1"/>
  <c r="M79" i="2"/>
  <c r="N79" i="2" s="1"/>
  <c r="M80" i="2"/>
  <c r="N80" i="2" s="1"/>
  <c r="M81" i="2"/>
  <c r="N81" i="2" s="1"/>
  <c r="M82" i="2"/>
  <c r="N82" i="2" s="1"/>
  <c r="M83" i="2"/>
  <c r="N83" i="2" s="1"/>
  <c r="M84" i="2"/>
  <c r="N84" i="2" s="1"/>
  <c r="M85" i="2"/>
  <c r="N85" i="2" s="1"/>
  <c r="M86" i="2"/>
  <c r="N86" i="2" s="1"/>
  <c r="M87" i="2"/>
  <c r="N87" i="2" s="1"/>
  <c r="M88" i="2"/>
  <c r="N88" i="2" s="1"/>
  <c r="M89" i="2"/>
  <c r="N89" i="2" s="1"/>
  <c r="M90" i="2"/>
  <c r="N90" i="2" s="1"/>
  <c r="M91" i="2"/>
  <c r="N91" i="2" s="1"/>
  <c r="M92" i="2"/>
  <c r="N92" i="2" s="1"/>
  <c r="M93" i="2"/>
  <c r="N93" i="2" s="1"/>
  <c r="M94" i="2"/>
  <c r="N94" i="2" s="1"/>
  <c r="M95" i="2"/>
  <c r="N95" i="2" s="1"/>
  <c r="M96" i="2"/>
  <c r="N96" i="2" s="1"/>
  <c r="M97" i="2"/>
  <c r="N97" i="2" s="1"/>
  <c r="M98" i="2"/>
  <c r="N98" i="2" s="1"/>
  <c r="M99" i="2"/>
  <c r="N99" i="2" s="1"/>
  <c r="M100" i="2"/>
  <c r="N100" i="2" s="1"/>
  <c r="M101" i="2"/>
  <c r="N101" i="2" s="1"/>
  <c r="M102" i="2"/>
  <c r="N102" i="2" s="1"/>
  <c r="M103" i="2"/>
  <c r="N103" i="2" s="1"/>
  <c r="M104" i="2"/>
  <c r="N104" i="2" s="1"/>
  <c r="M105" i="2"/>
  <c r="N105" i="2" s="1"/>
  <c r="M106" i="2"/>
  <c r="N106" i="2" s="1"/>
  <c r="M107" i="2"/>
  <c r="N107" i="2" s="1"/>
  <c r="M108" i="2"/>
  <c r="N108" i="2" s="1"/>
  <c r="M109" i="2"/>
  <c r="N109" i="2" s="1"/>
  <c r="M110" i="2"/>
  <c r="N110" i="2" s="1"/>
  <c r="M111" i="2"/>
  <c r="N111" i="2" s="1"/>
  <c r="M112" i="2"/>
  <c r="N112" i="2" s="1"/>
  <c r="M113" i="2"/>
  <c r="N113" i="2" s="1"/>
  <c r="M114" i="2"/>
  <c r="N114" i="2" s="1"/>
  <c r="M115" i="2"/>
  <c r="N115" i="2" s="1"/>
  <c r="M116" i="2"/>
  <c r="N116" i="2" s="1"/>
  <c r="M117" i="2"/>
  <c r="N117" i="2" s="1"/>
  <c r="M118" i="2"/>
  <c r="N118" i="2" s="1"/>
  <c r="M119" i="2"/>
  <c r="N119" i="2" s="1"/>
  <c r="M120" i="2"/>
  <c r="N120" i="2" s="1"/>
  <c r="M121" i="2"/>
  <c r="N121" i="2" s="1"/>
  <c r="M122" i="2"/>
  <c r="N122" i="2" s="1"/>
  <c r="M123" i="2"/>
  <c r="N123" i="2" s="1"/>
  <c r="M124" i="2"/>
  <c r="N124" i="2" s="1"/>
  <c r="M125" i="2"/>
  <c r="N125" i="2" s="1"/>
  <c r="M126" i="2"/>
  <c r="N126" i="2" s="1"/>
  <c r="M127" i="2"/>
  <c r="N127" i="2" s="1"/>
  <c r="M128" i="2"/>
  <c r="N128" i="2" s="1"/>
  <c r="M129" i="2"/>
  <c r="N129" i="2" s="1"/>
  <c r="M130" i="2"/>
  <c r="N130" i="2" s="1"/>
  <c r="M131" i="2"/>
  <c r="N131" i="2" s="1"/>
  <c r="M132" i="2"/>
  <c r="N132" i="2" s="1"/>
  <c r="M133" i="2"/>
  <c r="N133" i="2" s="1"/>
  <c r="M134" i="2"/>
  <c r="N134" i="2" s="1"/>
  <c r="M135" i="2"/>
  <c r="N135" i="2" s="1"/>
  <c r="M136" i="2"/>
  <c r="N136" i="2" s="1"/>
  <c r="M137" i="2"/>
  <c r="N137" i="2" s="1"/>
  <c r="M138" i="2"/>
  <c r="N138" i="2" s="1"/>
  <c r="M139" i="2"/>
  <c r="N139" i="2" s="1"/>
  <c r="M140" i="2"/>
  <c r="N140" i="2" s="1"/>
  <c r="M141" i="2"/>
  <c r="N141" i="2" s="1"/>
  <c r="M142" i="2"/>
  <c r="N142" i="2" s="1"/>
  <c r="M143" i="2"/>
  <c r="N143" i="2" s="1"/>
  <c r="M144" i="2"/>
  <c r="N144" i="2" s="1"/>
  <c r="M145" i="2"/>
  <c r="N145" i="2" s="1"/>
  <c r="M146" i="2"/>
  <c r="N146" i="2" s="1"/>
  <c r="M147" i="2"/>
  <c r="N147" i="2" s="1"/>
  <c r="M148" i="2"/>
  <c r="N148" i="2" s="1"/>
  <c r="M149" i="2"/>
  <c r="N149" i="2" s="1"/>
  <c r="M150" i="2"/>
  <c r="N150" i="2" s="1"/>
  <c r="M151" i="2"/>
  <c r="N151" i="2" s="1"/>
  <c r="M152" i="2"/>
  <c r="N152" i="2" s="1"/>
  <c r="M153" i="2"/>
  <c r="N153" i="2" s="1"/>
  <c r="M154" i="2"/>
  <c r="N154" i="2" s="1"/>
  <c r="M155" i="2"/>
  <c r="N155" i="2" s="1"/>
  <c r="M156" i="2"/>
  <c r="N156" i="2" s="1"/>
  <c r="M157" i="2"/>
  <c r="N157" i="2" s="1"/>
  <c r="M158" i="2"/>
  <c r="N158" i="2" s="1"/>
  <c r="M159" i="2"/>
  <c r="N159" i="2" s="1"/>
  <c r="M160" i="2"/>
  <c r="N160" i="2" s="1"/>
  <c r="M161" i="2"/>
  <c r="N161" i="2" s="1"/>
  <c r="M162" i="2"/>
  <c r="N162" i="2" s="1"/>
  <c r="M163" i="2"/>
  <c r="N163" i="2" s="1"/>
  <c r="M164" i="2"/>
  <c r="N164" i="2" s="1"/>
  <c r="M165" i="2"/>
  <c r="N165" i="2" s="1"/>
  <c r="M166" i="2"/>
  <c r="N166" i="2" s="1"/>
  <c r="M167" i="2"/>
  <c r="N167" i="2" s="1"/>
  <c r="M168" i="2"/>
  <c r="N168" i="2" s="1"/>
  <c r="M169" i="2"/>
  <c r="N169" i="2" s="1"/>
  <c r="M170" i="2"/>
  <c r="N170" i="2" s="1"/>
  <c r="M171" i="2"/>
  <c r="N171" i="2" s="1"/>
  <c r="M172" i="2"/>
  <c r="N172" i="2" s="1"/>
  <c r="M173" i="2"/>
  <c r="N173" i="2" s="1"/>
  <c r="M174" i="2"/>
  <c r="N174" i="2" s="1"/>
  <c r="M175" i="2"/>
  <c r="N175" i="2" s="1"/>
  <c r="M176" i="2"/>
  <c r="N176" i="2" s="1"/>
  <c r="M177" i="2"/>
  <c r="N177" i="2" s="1"/>
  <c r="M178" i="2"/>
  <c r="N178" i="2" s="1"/>
  <c r="M179" i="2"/>
  <c r="N179" i="2" s="1"/>
  <c r="M180" i="2"/>
  <c r="N180" i="2" s="1"/>
  <c r="M181" i="2"/>
  <c r="N181" i="2" s="1"/>
  <c r="M182" i="2"/>
  <c r="N182" i="2" s="1"/>
  <c r="M183" i="2"/>
  <c r="N183" i="2" s="1"/>
  <c r="M184" i="2"/>
  <c r="N184" i="2" s="1"/>
  <c r="M185" i="2"/>
  <c r="N185" i="2" s="1"/>
  <c r="M186" i="2"/>
  <c r="N186" i="2" s="1"/>
  <c r="M187" i="2"/>
  <c r="N187" i="2" s="1"/>
  <c r="M188" i="2"/>
  <c r="N188" i="2" s="1"/>
  <c r="M189" i="2"/>
  <c r="N189" i="2" s="1"/>
  <c r="M190" i="2"/>
  <c r="N190" i="2" s="1"/>
  <c r="M191" i="2"/>
  <c r="N191" i="2" s="1"/>
  <c r="M192" i="2"/>
  <c r="N192" i="2" s="1"/>
  <c r="M193" i="2"/>
  <c r="N193" i="2" s="1"/>
  <c r="M194" i="2"/>
  <c r="N194" i="2" s="1"/>
  <c r="M195" i="2"/>
  <c r="N195" i="2" s="1"/>
  <c r="M196" i="2"/>
  <c r="N196" i="2" s="1"/>
  <c r="M197" i="2"/>
  <c r="N197" i="2" s="1"/>
  <c r="M198" i="2"/>
  <c r="N198" i="2" s="1"/>
  <c r="M199" i="2"/>
  <c r="N199" i="2" s="1"/>
  <c r="M200" i="2"/>
  <c r="N200" i="2" s="1"/>
  <c r="M201" i="2"/>
  <c r="N201" i="2" s="1"/>
  <c r="M202" i="2"/>
  <c r="N202" i="2" s="1"/>
  <c r="M203" i="2"/>
  <c r="N203" i="2" s="1"/>
  <c r="M204" i="2"/>
  <c r="N204" i="2" s="1"/>
  <c r="M205" i="2"/>
  <c r="N205" i="2" s="1"/>
  <c r="M206" i="2"/>
  <c r="N206" i="2" s="1"/>
  <c r="M207" i="2"/>
  <c r="N207" i="2" s="1"/>
  <c r="M208" i="2"/>
  <c r="N208" i="2" s="1"/>
  <c r="M209" i="2"/>
  <c r="N209" i="2" s="1"/>
  <c r="M210" i="2"/>
  <c r="N210" i="2" s="1"/>
  <c r="M211" i="2"/>
  <c r="N211" i="2" s="1"/>
  <c r="M212" i="2"/>
  <c r="N212" i="2" s="1"/>
  <c r="M213" i="2"/>
  <c r="N213" i="2" s="1"/>
  <c r="M214" i="2"/>
  <c r="N214" i="2" s="1"/>
  <c r="M215" i="2"/>
  <c r="N215" i="2" s="1"/>
  <c r="M216" i="2"/>
  <c r="N216" i="2" s="1"/>
  <c r="M217" i="2"/>
  <c r="N217" i="2" s="1"/>
  <c r="M218" i="2"/>
  <c r="N218" i="2" s="1"/>
  <c r="M219" i="2"/>
  <c r="N219" i="2" s="1"/>
  <c r="M220" i="2"/>
  <c r="N220" i="2" s="1"/>
  <c r="M221" i="2"/>
  <c r="N221" i="2" s="1"/>
  <c r="M222" i="2"/>
  <c r="N222" i="2" s="1"/>
  <c r="M223" i="2"/>
  <c r="N223" i="2" s="1"/>
  <c r="M224" i="2"/>
  <c r="N224" i="2" s="1"/>
  <c r="M225" i="2"/>
  <c r="N225" i="2" s="1"/>
  <c r="M226" i="2"/>
  <c r="N226" i="2" s="1"/>
  <c r="M227" i="2"/>
  <c r="N227" i="2" s="1"/>
  <c r="M228" i="2"/>
  <c r="N228" i="2" s="1"/>
  <c r="M229" i="2"/>
  <c r="N229" i="2" s="1"/>
  <c r="M230" i="2"/>
  <c r="N230" i="2" s="1"/>
  <c r="M231" i="2"/>
  <c r="N231" i="2" s="1"/>
  <c r="M232" i="2"/>
  <c r="N232" i="2" s="1"/>
  <c r="M233" i="2"/>
  <c r="N233" i="2" s="1"/>
  <c r="M234" i="2"/>
  <c r="N234" i="2" s="1"/>
  <c r="M235" i="2"/>
  <c r="N235" i="2" s="1"/>
  <c r="M236" i="2"/>
  <c r="N236" i="2" s="1"/>
  <c r="M237" i="2"/>
  <c r="N237" i="2" s="1"/>
  <c r="M238" i="2"/>
  <c r="N238" i="2" s="1"/>
  <c r="M239" i="2"/>
  <c r="N239" i="2" s="1"/>
  <c r="M240" i="2"/>
  <c r="N240" i="2" s="1"/>
  <c r="M241" i="2"/>
  <c r="N241" i="2" s="1"/>
  <c r="M244" i="2"/>
  <c r="N244" i="2" s="1"/>
  <c r="M245" i="2"/>
  <c r="N245" i="2" s="1"/>
  <c r="M246" i="2"/>
  <c r="N246" i="2" s="1"/>
  <c r="M247" i="2"/>
  <c r="N247" i="2" s="1"/>
  <c r="M248" i="2"/>
  <c r="N248" i="2" s="1"/>
  <c r="M249" i="2"/>
  <c r="N249" i="2" s="1"/>
  <c r="M250" i="2"/>
  <c r="N250" i="2" s="1"/>
  <c r="M251" i="2"/>
  <c r="N251" i="2" s="1"/>
  <c r="M252" i="2"/>
  <c r="N252" i="2" s="1"/>
  <c r="M253" i="2"/>
  <c r="N253" i="2" s="1"/>
  <c r="M254" i="2"/>
  <c r="N254" i="2" s="1"/>
  <c r="M255" i="2"/>
  <c r="N255" i="2" s="1"/>
  <c r="M256" i="2"/>
  <c r="N256" i="2" s="1"/>
  <c r="M257" i="2"/>
  <c r="N257" i="2" s="1"/>
  <c r="M258" i="2"/>
  <c r="N258" i="2" s="1"/>
  <c r="M259" i="2"/>
  <c r="N259" i="2" s="1"/>
  <c r="M260" i="2"/>
  <c r="N260" i="2" s="1"/>
  <c r="M261" i="2"/>
  <c r="N261" i="2" s="1"/>
  <c r="M262" i="2"/>
  <c r="N262" i="2" s="1"/>
  <c r="M263" i="2"/>
  <c r="N263" i="2" s="1"/>
  <c r="M264" i="2"/>
  <c r="N264" i="2" s="1"/>
  <c r="M265" i="2"/>
  <c r="N265" i="2" s="1"/>
  <c r="M266" i="2"/>
  <c r="N266" i="2" s="1"/>
  <c r="M267" i="2"/>
  <c r="N267" i="2" s="1"/>
  <c r="M268" i="2"/>
  <c r="N268" i="2" s="1"/>
  <c r="M269" i="2"/>
  <c r="N269" i="2" s="1"/>
  <c r="M270" i="2"/>
  <c r="N270" i="2" s="1"/>
  <c r="M271" i="2"/>
  <c r="N271" i="2" s="1"/>
  <c r="M272" i="2"/>
  <c r="N272" i="2" s="1"/>
  <c r="M273" i="2"/>
  <c r="N273" i="2" s="1"/>
  <c r="M274" i="2"/>
  <c r="N274" i="2" s="1"/>
  <c r="M275" i="2"/>
  <c r="N275" i="2" s="1"/>
  <c r="M276" i="2"/>
  <c r="N276" i="2" s="1"/>
  <c r="M277" i="2"/>
  <c r="N277" i="2" s="1"/>
  <c r="M278" i="2"/>
  <c r="N278" i="2" s="1"/>
  <c r="M279" i="2"/>
  <c r="N279" i="2" s="1"/>
  <c r="M280" i="2"/>
  <c r="N280" i="2" s="1"/>
  <c r="M281" i="2"/>
  <c r="N281" i="2" s="1"/>
  <c r="M282" i="2"/>
  <c r="N282" i="2" s="1"/>
  <c r="M283" i="2"/>
  <c r="N283" i="2" s="1"/>
  <c r="M284" i="2"/>
  <c r="N284" i="2" s="1"/>
  <c r="M285" i="2"/>
  <c r="N285" i="2" s="1"/>
  <c r="M286" i="2"/>
  <c r="N286" i="2" s="1"/>
  <c r="M287" i="2"/>
  <c r="N287" i="2" s="1"/>
  <c r="M288" i="2"/>
  <c r="N288" i="2" s="1"/>
  <c r="M289" i="2"/>
  <c r="N289" i="2" s="1"/>
  <c r="M290" i="2"/>
  <c r="N290" i="2" s="1"/>
  <c r="M291" i="2"/>
  <c r="N291" i="2" s="1"/>
  <c r="M292" i="2"/>
  <c r="N292" i="2" s="1"/>
  <c r="M293" i="2"/>
  <c r="N293" i="2" s="1"/>
  <c r="M294" i="2"/>
  <c r="N294" i="2" s="1"/>
  <c r="M295" i="2"/>
  <c r="N295" i="2" s="1"/>
  <c r="M296" i="2"/>
  <c r="N296" i="2" s="1"/>
  <c r="M297" i="2"/>
  <c r="N297" i="2" s="1"/>
  <c r="M298" i="2"/>
  <c r="N298" i="2" s="1"/>
  <c r="M299" i="2"/>
  <c r="N299" i="2" s="1"/>
  <c r="M300" i="2"/>
  <c r="N300" i="2" s="1"/>
  <c r="M301" i="2"/>
  <c r="N301" i="2" s="1"/>
  <c r="M302" i="2"/>
  <c r="N302" i="2" s="1"/>
  <c r="M303" i="2"/>
  <c r="N303" i="2" s="1"/>
  <c r="M304" i="2"/>
  <c r="N304" i="2" s="1"/>
  <c r="M305" i="2"/>
  <c r="N305" i="2" s="1"/>
  <c r="M306" i="2"/>
  <c r="N306" i="2" s="1"/>
  <c r="M307" i="2"/>
  <c r="N307" i="2" s="1"/>
  <c r="M308" i="2"/>
  <c r="N308" i="2" s="1"/>
  <c r="M309" i="2"/>
  <c r="N309" i="2" s="1"/>
  <c r="M310" i="2"/>
  <c r="N310" i="2" s="1"/>
  <c r="M311" i="2"/>
  <c r="N311" i="2" s="1"/>
  <c r="M312" i="2"/>
  <c r="N312" i="2" s="1"/>
  <c r="M313" i="2"/>
  <c r="N313" i="2" s="1"/>
  <c r="M314" i="2"/>
  <c r="N314" i="2" s="1"/>
  <c r="M315" i="2"/>
  <c r="N315" i="2" s="1"/>
  <c r="M316" i="2"/>
  <c r="N316" i="2" s="1"/>
  <c r="M317" i="2"/>
  <c r="N317" i="2" s="1"/>
  <c r="M318" i="2"/>
  <c r="N318" i="2" s="1"/>
  <c r="M319" i="2"/>
  <c r="N319" i="2" s="1"/>
  <c r="M320" i="2"/>
  <c r="N320" i="2" s="1"/>
  <c r="M321" i="2"/>
  <c r="N321" i="2" s="1"/>
  <c r="M322" i="2"/>
  <c r="N322" i="2" s="1"/>
  <c r="M323" i="2"/>
  <c r="N323" i="2" s="1"/>
  <c r="M324" i="2"/>
  <c r="N324" i="2" s="1"/>
  <c r="M325" i="2"/>
  <c r="N325" i="2" s="1"/>
  <c r="M326" i="2"/>
  <c r="N326" i="2" s="1"/>
  <c r="M327" i="2"/>
  <c r="N327" i="2" s="1"/>
  <c r="M328" i="2"/>
  <c r="N328" i="2" s="1"/>
  <c r="M329" i="2"/>
  <c r="N329" i="2" s="1"/>
  <c r="M330" i="2"/>
  <c r="N330" i="2" s="1"/>
  <c r="M331" i="2"/>
  <c r="N331" i="2" s="1"/>
  <c r="M332" i="2"/>
  <c r="N332" i="2" s="1"/>
  <c r="M333" i="2"/>
  <c r="N333" i="2" s="1"/>
  <c r="M334" i="2"/>
  <c r="N334" i="2" s="1"/>
  <c r="M335" i="2"/>
  <c r="N335" i="2" s="1"/>
  <c r="M336" i="2"/>
  <c r="N336" i="2" s="1"/>
  <c r="M337" i="2"/>
  <c r="N337" i="2" s="1"/>
  <c r="M338" i="2"/>
  <c r="N338" i="2" s="1"/>
  <c r="M339" i="2"/>
  <c r="N339" i="2" s="1"/>
  <c r="M340" i="2"/>
  <c r="N340" i="2" s="1"/>
  <c r="M341" i="2"/>
  <c r="N341" i="2" s="1"/>
  <c r="M342" i="2"/>
  <c r="N342" i="2" s="1"/>
  <c r="M343" i="2"/>
  <c r="N343" i="2" s="1"/>
  <c r="M344" i="2"/>
  <c r="N344" i="2" s="1"/>
  <c r="M345" i="2"/>
  <c r="N345" i="2" s="1"/>
  <c r="M346" i="2"/>
  <c r="N346" i="2" s="1"/>
  <c r="M347" i="2"/>
  <c r="N347" i="2" s="1"/>
  <c r="M348" i="2"/>
  <c r="N348" i="2" s="1"/>
  <c r="M349" i="2"/>
  <c r="N349" i="2" s="1"/>
  <c r="M350" i="2"/>
  <c r="N350" i="2" s="1"/>
  <c r="M351" i="2"/>
  <c r="N351" i="2" s="1"/>
  <c r="M352" i="2"/>
  <c r="N352" i="2" s="1"/>
  <c r="M353" i="2"/>
  <c r="N353" i="2" s="1"/>
  <c r="M354" i="2"/>
  <c r="N354" i="2" s="1"/>
  <c r="M355" i="2"/>
  <c r="N355" i="2" s="1"/>
  <c r="M356" i="2"/>
  <c r="N356" i="2" s="1"/>
  <c r="M357" i="2"/>
  <c r="N357" i="2" s="1"/>
  <c r="M358" i="2"/>
  <c r="N358" i="2" s="1"/>
  <c r="M359" i="2"/>
  <c r="N359" i="2" s="1"/>
  <c r="M360" i="2"/>
  <c r="N360" i="2" s="1"/>
  <c r="M361" i="2"/>
  <c r="N361" i="2" s="1"/>
  <c r="M362" i="2"/>
  <c r="N362" i="2" s="1"/>
  <c r="M363" i="2"/>
  <c r="N363" i="2" s="1"/>
  <c r="M364" i="2"/>
  <c r="N364" i="2" s="1"/>
  <c r="M365" i="2"/>
  <c r="N365" i="2" s="1"/>
  <c r="M366" i="2"/>
  <c r="N366" i="2" s="1"/>
  <c r="N367" i="2"/>
  <c r="M368" i="2"/>
  <c r="N368" i="2" s="1"/>
  <c r="M369" i="2"/>
  <c r="N369" i="2" s="1"/>
  <c r="M370" i="2"/>
  <c r="N370" i="2" s="1"/>
  <c r="M371" i="2"/>
  <c r="N371" i="2" s="1"/>
  <c r="M372" i="2"/>
  <c r="N372" i="2" s="1"/>
  <c r="M373" i="2"/>
  <c r="N373" i="2" s="1"/>
  <c r="M374" i="2"/>
  <c r="N374" i="2" s="1"/>
  <c r="M375" i="2"/>
  <c r="N375" i="2" s="1"/>
  <c r="M376" i="2"/>
  <c r="N376" i="2" s="1"/>
  <c r="M377" i="2"/>
  <c r="N377" i="2" s="1"/>
  <c r="M378" i="2"/>
  <c r="N378" i="2" s="1"/>
  <c r="M379" i="2"/>
  <c r="N379" i="2" s="1"/>
  <c r="M380" i="2"/>
  <c r="N380" i="2" s="1"/>
  <c r="M381" i="2"/>
  <c r="N381" i="2" s="1"/>
  <c r="M382" i="2"/>
  <c r="N382" i="2" s="1"/>
  <c r="M383" i="2"/>
  <c r="N383" i="2" s="1"/>
  <c r="M384" i="2"/>
  <c r="N384" i="2" s="1"/>
  <c r="M385" i="2"/>
  <c r="N385" i="2" s="1"/>
  <c r="M386" i="2"/>
  <c r="N386" i="2" s="1"/>
  <c r="M387" i="2"/>
  <c r="N387" i="2" s="1"/>
  <c r="M388" i="2"/>
  <c r="N388" i="2" s="1"/>
  <c r="M389" i="2"/>
  <c r="N389" i="2" s="1"/>
  <c r="M390" i="2"/>
  <c r="N390" i="2" s="1"/>
  <c r="M391" i="2"/>
  <c r="N391" i="2" s="1"/>
  <c r="M392" i="2"/>
  <c r="N392" i="2" s="1"/>
  <c r="M393" i="2"/>
  <c r="N393" i="2" s="1"/>
  <c r="M394" i="2"/>
  <c r="N394" i="2" s="1"/>
  <c r="M395" i="2"/>
  <c r="N395" i="2" s="1"/>
  <c r="M396" i="2"/>
  <c r="N396" i="2" s="1"/>
  <c r="M397" i="2"/>
  <c r="N397" i="2" s="1"/>
  <c r="M398" i="2"/>
  <c r="N398" i="2" s="1"/>
  <c r="M399" i="2"/>
  <c r="N399" i="2" s="1"/>
  <c r="M400" i="2"/>
  <c r="N400" i="2" s="1"/>
  <c r="M401" i="2"/>
  <c r="N401" i="2" s="1"/>
  <c r="M402" i="2"/>
  <c r="N402" i="2" s="1"/>
  <c r="M403" i="2"/>
  <c r="N403" i="2" s="1"/>
  <c r="M404" i="2"/>
  <c r="N404" i="2" s="1"/>
  <c r="M405" i="2"/>
  <c r="N405" i="2" s="1"/>
  <c r="M406" i="2"/>
  <c r="N406" i="2" s="1"/>
  <c r="M407" i="2"/>
  <c r="N407" i="2" s="1"/>
  <c r="M408" i="2"/>
  <c r="N408" i="2" s="1"/>
  <c r="M409" i="2"/>
  <c r="N409" i="2" s="1"/>
  <c r="M410" i="2"/>
  <c r="N410" i="2" s="1"/>
  <c r="M411" i="2"/>
  <c r="N411" i="2" s="1"/>
  <c r="M412" i="2"/>
  <c r="N412" i="2" s="1"/>
  <c r="M413" i="2"/>
  <c r="N413" i="2" s="1"/>
  <c r="M414" i="2"/>
  <c r="N414" i="2" s="1"/>
  <c r="M415" i="2"/>
  <c r="N415" i="2" s="1"/>
  <c r="M416" i="2"/>
  <c r="N416" i="2" s="1"/>
  <c r="M417" i="2"/>
  <c r="N417" i="2" s="1"/>
  <c r="M418" i="2"/>
  <c r="N418" i="2" s="1"/>
  <c r="M419" i="2"/>
  <c r="N419" i="2" s="1"/>
  <c r="M420" i="2"/>
  <c r="N420" i="2" s="1"/>
  <c r="M421" i="2"/>
  <c r="N421" i="2" s="1"/>
  <c r="M422" i="2"/>
  <c r="N422" i="2" s="1"/>
  <c r="M423" i="2"/>
  <c r="N423" i="2" s="1"/>
  <c r="M424" i="2"/>
  <c r="N424" i="2" s="1"/>
  <c r="M425" i="2"/>
  <c r="N425" i="2" s="1"/>
  <c r="M426" i="2"/>
  <c r="N426" i="2" s="1"/>
  <c r="M427" i="2"/>
  <c r="N427" i="2" s="1"/>
  <c r="M428" i="2"/>
  <c r="N428" i="2" s="1"/>
  <c r="M429" i="2"/>
  <c r="N429" i="2" s="1"/>
  <c r="M430" i="2"/>
  <c r="N430" i="2" s="1"/>
  <c r="M431" i="2"/>
  <c r="N431" i="2" s="1"/>
  <c r="M432" i="2"/>
  <c r="N432" i="2" s="1"/>
  <c r="M433" i="2"/>
  <c r="N433" i="2" s="1"/>
  <c r="M434" i="2"/>
  <c r="N434" i="2" s="1"/>
  <c r="M435" i="2"/>
  <c r="N435" i="2" s="1"/>
  <c r="M436" i="2"/>
  <c r="N436" i="2" s="1"/>
  <c r="M437" i="2"/>
  <c r="N437" i="2" s="1"/>
  <c r="M438" i="2"/>
  <c r="N438" i="2" s="1"/>
  <c r="M439" i="2"/>
  <c r="N439" i="2" s="1"/>
  <c r="M440" i="2"/>
  <c r="N440" i="2" s="1"/>
  <c r="M441" i="2"/>
  <c r="N441" i="2" s="1"/>
  <c r="M442" i="2"/>
  <c r="N442" i="2" s="1"/>
  <c r="M443" i="2"/>
  <c r="N443" i="2" s="1"/>
  <c r="M444" i="2"/>
  <c r="N444" i="2" s="1"/>
  <c r="M445" i="2"/>
  <c r="N445" i="2" s="1"/>
  <c r="M446" i="2"/>
  <c r="N446" i="2" s="1"/>
  <c r="M447" i="2"/>
  <c r="N447" i="2" s="1"/>
  <c r="M448" i="2"/>
  <c r="N448" i="2" s="1"/>
  <c r="M449" i="2"/>
  <c r="N449" i="2" s="1"/>
  <c r="M450" i="2"/>
  <c r="N450" i="2" s="1"/>
  <c r="M451" i="2"/>
  <c r="N451" i="2" s="1"/>
  <c r="M452" i="2"/>
  <c r="N452" i="2" s="1"/>
  <c r="M453" i="2"/>
  <c r="N453" i="2" s="1"/>
  <c r="M454" i="2"/>
  <c r="N454" i="2" s="1"/>
  <c r="M455" i="2"/>
  <c r="N455" i="2" s="1"/>
  <c r="M456" i="2"/>
  <c r="N456" i="2" s="1"/>
  <c r="M457" i="2"/>
  <c r="N457" i="2" s="1"/>
  <c r="M458" i="2"/>
  <c r="N458" i="2" s="1"/>
  <c r="M459" i="2"/>
  <c r="N459" i="2" s="1"/>
  <c r="M460" i="2"/>
  <c r="N460" i="2" s="1"/>
  <c r="M461" i="2"/>
  <c r="N461" i="2" s="1"/>
  <c r="M462" i="2"/>
  <c r="N462" i="2" s="1"/>
  <c r="M463" i="2"/>
  <c r="N463" i="2" s="1"/>
  <c r="M464" i="2"/>
  <c r="N464" i="2" s="1"/>
  <c r="M465" i="2"/>
  <c r="N465" i="2" s="1"/>
  <c r="M466" i="2"/>
  <c r="N466" i="2" s="1"/>
  <c r="M467" i="2"/>
  <c r="N467" i="2" s="1"/>
  <c r="M468" i="2"/>
  <c r="N468" i="2" s="1"/>
  <c r="M469" i="2"/>
  <c r="N469" i="2" s="1"/>
  <c r="M470" i="2"/>
  <c r="N470" i="2" s="1"/>
  <c r="M471" i="2"/>
  <c r="N471" i="2" s="1"/>
  <c r="M472" i="2"/>
  <c r="N472" i="2" s="1"/>
  <c r="M473" i="2"/>
  <c r="N473" i="2" s="1"/>
  <c r="M474" i="2"/>
  <c r="N474" i="2" s="1"/>
  <c r="M475" i="2"/>
  <c r="N475" i="2" s="1"/>
  <c r="M476" i="2"/>
  <c r="N476" i="2" s="1"/>
  <c r="M477" i="2"/>
  <c r="N477" i="2" s="1"/>
  <c r="M478" i="2"/>
  <c r="N478" i="2" s="1"/>
  <c r="M479" i="2"/>
  <c r="N479" i="2" s="1"/>
  <c r="M480" i="2"/>
  <c r="N480" i="2" s="1"/>
  <c r="M481" i="2"/>
  <c r="N481" i="2" s="1"/>
  <c r="M482" i="2"/>
  <c r="N482" i="2" s="1"/>
  <c r="M483" i="2"/>
  <c r="N483" i="2" s="1"/>
  <c r="M484" i="2"/>
  <c r="N484" i="2" s="1"/>
  <c r="M485" i="2"/>
  <c r="N485" i="2" s="1"/>
  <c r="M486" i="2"/>
  <c r="N486" i="2" s="1"/>
  <c r="M487" i="2"/>
  <c r="N487" i="2" s="1"/>
  <c r="M488" i="2"/>
  <c r="N488" i="2" s="1"/>
  <c r="M489" i="2"/>
  <c r="N489" i="2" s="1"/>
  <c r="M490" i="2"/>
  <c r="N490" i="2" s="1"/>
  <c r="M491" i="2"/>
  <c r="N491" i="2" s="1"/>
  <c r="M492" i="2"/>
  <c r="N492" i="2" s="1"/>
  <c r="M493" i="2"/>
  <c r="N493" i="2" s="1"/>
  <c r="M494" i="2"/>
  <c r="N494" i="2" s="1"/>
  <c r="M495" i="2"/>
  <c r="N495" i="2" s="1"/>
  <c r="M496" i="2"/>
  <c r="N496" i="2" s="1"/>
  <c r="M497" i="2"/>
  <c r="N497" i="2" s="1"/>
  <c r="M498" i="2"/>
  <c r="N498" i="2" s="1"/>
  <c r="M499" i="2"/>
  <c r="N499" i="2" s="1"/>
  <c r="M500" i="2"/>
  <c r="N500" i="2" s="1"/>
  <c r="M501" i="2"/>
  <c r="N501" i="2" s="1"/>
  <c r="M502" i="2"/>
  <c r="N502" i="2" s="1"/>
  <c r="M503" i="2"/>
  <c r="N503" i="2" s="1"/>
  <c r="M504" i="2"/>
  <c r="N504" i="2" s="1"/>
  <c r="M505" i="2"/>
  <c r="N505" i="2" s="1"/>
  <c r="M506" i="2"/>
  <c r="N506" i="2" s="1"/>
  <c r="M507" i="2"/>
  <c r="N507" i="2" s="1"/>
  <c r="M508" i="2"/>
  <c r="N508" i="2" s="1"/>
  <c r="M509" i="2"/>
  <c r="N509" i="2" s="1"/>
  <c r="M510" i="2"/>
  <c r="N510" i="2" s="1"/>
  <c r="M511" i="2"/>
  <c r="N511" i="2" s="1"/>
  <c r="M512" i="2"/>
  <c r="N512" i="2" s="1"/>
  <c r="M513" i="2"/>
  <c r="N513" i="2" s="1"/>
  <c r="M514" i="2"/>
  <c r="N514" i="2" s="1"/>
  <c r="M515" i="2"/>
  <c r="N515" i="2" s="1"/>
  <c r="M516" i="2"/>
  <c r="N516" i="2" s="1"/>
  <c r="M517" i="2"/>
  <c r="N517" i="2" s="1"/>
  <c r="M518" i="2"/>
  <c r="N518" i="2" s="1"/>
  <c r="M519" i="2"/>
  <c r="N519" i="2" s="1"/>
  <c r="M520" i="2"/>
  <c r="N520" i="2" s="1"/>
  <c r="M521" i="2"/>
  <c r="N521" i="2" s="1"/>
  <c r="M522" i="2"/>
  <c r="N522" i="2" s="1"/>
  <c r="M523" i="2"/>
  <c r="N523" i="2" s="1"/>
  <c r="M524" i="2"/>
  <c r="N524" i="2" s="1"/>
  <c r="M525" i="2"/>
  <c r="N525" i="2" s="1"/>
  <c r="M526" i="2"/>
  <c r="N526" i="2" s="1"/>
  <c r="M527" i="2"/>
  <c r="N527" i="2" s="1"/>
  <c r="M528" i="2"/>
  <c r="N528" i="2" s="1"/>
  <c r="M529" i="2"/>
  <c r="N529" i="2" s="1"/>
  <c r="M531" i="2"/>
  <c r="N531" i="2" s="1"/>
  <c r="M532" i="2"/>
  <c r="N532" i="2" s="1"/>
  <c r="M533" i="2"/>
  <c r="N533" i="2" s="1"/>
  <c r="M534" i="2"/>
  <c r="N534" i="2" s="1"/>
  <c r="M535" i="2"/>
  <c r="N535" i="2" s="1"/>
  <c r="M536" i="2"/>
  <c r="N536" i="2" s="1"/>
  <c r="M537" i="2"/>
  <c r="N537" i="2" s="1"/>
  <c r="M538" i="2"/>
  <c r="N538" i="2" s="1"/>
  <c r="M539" i="2"/>
  <c r="N539" i="2" s="1"/>
  <c r="M540" i="2"/>
  <c r="N540" i="2" s="1"/>
  <c r="M541" i="2"/>
  <c r="N541" i="2" s="1"/>
  <c r="M542" i="2"/>
  <c r="N542" i="2" s="1"/>
  <c r="M543" i="2"/>
  <c r="N543" i="2" s="1"/>
  <c r="M544" i="2"/>
  <c r="N544" i="2" s="1"/>
  <c r="M545" i="2"/>
  <c r="N545" i="2" s="1"/>
  <c r="M546" i="2"/>
  <c r="N546" i="2" s="1"/>
  <c r="M547" i="2"/>
  <c r="N547" i="2" s="1"/>
  <c r="M548" i="2"/>
  <c r="N548" i="2" s="1"/>
  <c r="M549" i="2"/>
  <c r="N549" i="2" s="1"/>
  <c r="M550" i="2"/>
  <c r="N550" i="2" s="1"/>
  <c r="M551" i="2"/>
  <c r="N551" i="2" s="1"/>
  <c r="M552" i="2"/>
  <c r="N552" i="2" s="1"/>
  <c r="M553" i="2"/>
  <c r="N553" i="2" s="1"/>
  <c r="M554" i="2"/>
  <c r="N554" i="2" s="1"/>
  <c r="M555" i="2"/>
  <c r="N555" i="2" s="1"/>
  <c r="M556" i="2"/>
  <c r="N556" i="2" s="1"/>
  <c r="M557" i="2"/>
  <c r="N557" i="2" s="1"/>
  <c r="M558" i="2"/>
  <c r="N558" i="2" s="1"/>
  <c r="M559" i="2"/>
  <c r="N559" i="2" s="1"/>
  <c r="M560" i="2"/>
  <c r="N560" i="2" s="1"/>
  <c r="M561" i="2"/>
  <c r="N561" i="2" s="1"/>
  <c r="M562" i="2"/>
  <c r="N562" i="2" s="1"/>
  <c r="M563" i="2"/>
  <c r="N563" i="2" s="1"/>
  <c r="M564" i="2"/>
  <c r="N564" i="2" s="1"/>
  <c r="M565" i="2"/>
  <c r="N565" i="2" s="1"/>
  <c r="M566" i="2"/>
  <c r="N566" i="2" s="1"/>
  <c r="M567" i="2"/>
  <c r="N567" i="2" s="1"/>
  <c r="M568" i="2"/>
  <c r="N568" i="2" s="1"/>
  <c r="M569" i="2"/>
  <c r="N569" i="2" s="1"/>
  <c r="M570" i="2"/>
  <c r="N570" i="2" s="1"/>
  <c r="M571" i="2"/>
  <c r="N571" i="2" s="1"/>
  <c r="M572" i="2"/>
  <c r="N572" i="2" s="1"/>
  <c r="M573" i="2"/>
  <c r="N573" i="2" s="1"/>
  <c r="M574" i="2"/>
  <c r="N574" i="2" s="1"/>
  <c r="M575" i="2"/>
  <c r="N575" i="2" s="1"/>
  <c r="M576" i="2"/>
  <c r="N576" i="2" s="1"/>
  <c r="M577" i="2"/>
  <c r="N577" i="2" s="1"/>
  <c r="M578" i="2"/>
  <c r="N578" i="2" s="1"/>
  <c r="M579" i="2"/>
  <c r="N579" i="2" s="1"/>
  <c r="M580" i="2"/>
  <c r="N580" i="2" s="1"/>
  <c r="M581" i="2"/>
  <c r="N581" i="2" s="1"/>
  <c r="M582" i="2"/>
  <c r="N582" i="2" s="1"/>
  <c r="M583" i="2"/>
  <c r="N583" i="2" s="1"/>
  <c r="M584" i="2"/>
  <c r="N584" i="2" s="1"/>
  <c r="M585" i="2"/>
  <c r="N585" i="2" s="1"/>
  <c r="M586" i="2"/>
  <c r="N586" i="2" s="1"/>
  <c r="M587" i="2"/>
  <c r="N587" i="2" s="1"/>
  <c r="M588" i="2"/>
  <c r="N588" i="2" s="1"/>
  <c r="M589" i="2"/>
  <c r="N589" i="2" s="1"/>
  <c r="M590" i="2"/>
  <c r="N590" i="2" s="1"/>
  <c r="M591" i="2"/>
  <c r="N591" i="2" s="1"/>
  <c r="M592" i="2"/>
  <c r="N592" i="2" s="1"/>
  <c r="M593" i="2"/>
  <c r="N593" i="2" s="1"/>
  <c r="M594" i="2"/>
  <c r="N594" i="2" s="1"/>
  <c r="M595" i="2"/>
  <c r="N595" i="2" s="1"/>
  <c r="M596" i="2"/>
  <c r="N596" i="2" s="1"/>
  <c r="M597" i="2"/>
  <c r="N597" i="2" s="1"/>
  <c r="M598" i="2"/>
  <c r="N598" i="2" s="1"/>
  <c r="M599" i="2"/>
  <c r="N599" i="2" s="1"/>
  <c r="M600" i="2"/>
  <c r="N600" i="2" s="1"/>
  <c r="M601" i="2"/>
  <c r="N601" i="2" s="1"/>
  <c r="M602" i="2"/>
  <c r="N602" i="2" s="1"/>
  <c r="M603" i="2"/>
  <c r="N603" i="2" s="1"/>
  <c r="M604" i="2"/>
  <c r="N604" i="2" s="1"/>
  <c r="M605" i="2"/>
  <c r="N605" i="2" s="1"/>
  <c r="M606" i="2"/>
  <c r="N606" i="2" s="1"/>
  <c r="M607" i="2"/>
  <c r="N607" i="2" s="1"/>
  <c r="M608" i="2"/>
  <c r="N608" i="2" s="1"/>
  <c r="M609" i="2"/>
  <c r="N609" i="2" s="1"/>
  <c r="M610" i="2"/>
  <c r="N610" i="2" s="1"/>
  <c r="M611" i="2"/>
  <c r="N611" i="2" s="1"/>
  <c r="M612" i="2"/>
  <c r="N612" i="2" s="1"/>
  <c r="M613" i="2"/>
  <c r="N613" i="2" s="1"/>
  <c r="M614" i="2"/>
  <c r="N614" i="2" s="1"/>
  <c r="M615" i="2"/>
  <c r="N615" i="2" s="1"/>
  <c r="M616" i="2"/>
  <c r="N616" i="2" s="1"/>
  <c r="M617" i="2"/>
  <c r="N617" i="2" s="1"/>
  <c r="M618" i="2"/>
  <c r="N618" i="2" s="1"/>
  <c r="M619" i="2"/>
  <c r="N619" i="2" s="1"/>
  <c r="M620" i="2"/>
  <c r="N620" i="2" s="1"/>
  <c r="M621" i="2"/>
  <c r="N621" i="2" s="1"/>
  <c r="M622" i="2"/>
  <c r="N622" i="2" s="1"/>
  <c r="M623" i="2"/>
  <c r="N623" i="2" s="1"/>
  <c r="M624" i="2"/>
  <c r="N624" i="2" s="1"/>
  <c r="M625" i="2"/>
  <c r="N625" i="2" s="1"/>
  <c r="M626" i="2"/>
  <c r="N626" i="2" s="1"/>
  <c r="M627" i="2"/>
  <c r="N627" i="2" s="1"/>
  <c r="M628" i="2"/>
  <c r="N628" i="2" s="1"/>
  <c r="M629" i="2"/>
  <c r="N629" i="2" s="1"/>
  <c r="M630" i="2"/>
  <c r="N630" i="2" s="1"/>
  <c r="M631" i="2"/>
  <c r="N631" i="2" s="1"/>
  <c r="M632" i="2"/>
  <c r="N632" i="2" s="1"/>
  <c r="M633" i="2"/>
  <c r="N633" i="2" s="1"/>
  <c r="M634" i="2"/>
  <c r="N634" i="2" s="1"/>
  <c r="M635" i="2"/>
  <c r="N635" i="2" s="1"/>
  <c r="M636" i="2"/>
  <c r="N636" i="2" s="1"/>
  <c r="M637" i="2"/>
  <c r="N637" i="2" s="1"/>
  <c r="M638" i="2"/>
  <c r="N638" i="2" s="1"/>
  <c r="M639" i="2"/>
  <c r="N639" i="2" s="1"/>
  <c r="M640" i="2"/>
  <c r="N640" i="2" s="1"/>
  <c r="M641" i="2"/>
  <c r="N641" i="2" s="1"/>
  <c r="M642" i="2"/>
  <c r="N642" i="2" s="1"/>
  <c r="M643" i="2"/>
  <c r="N643" i="2" s="1"/>
  <c r="M644" i="2"/>
  <c r="N644" i="2" s="1"/>
  <c r="M645" i="2"/>
  <c r="N645" i="2" s="1"/>
  <c r="M646" i="2"/>
  <c r="N646" i="2" s="1"/>
  <c r="M647" i="2"/>
  <c r="N647" i="2" s="1"/>
  <c r="M648" i="2"/>
  <c r="N648" i="2" s="1"/>
  <c r="M649" i="2"/>
  <c r="N649" i="2" s="1"/>
  <c r="M650" i="2"/>
  <c r="N650" i="2" s="1"/>
  <c r="M651" i="2"/>
  <c r="N651" i="2" s="1"/>
  <c r="M652" i="2"/>
  <c r="N652" i="2" s="1"/>
  <c r="M653" i="2"/>
  <c r="N653" i="2" s="1"/>
  <c r="M654" i="2"/>
  <c r="N654" i="2" s="1"/>
  <c r="M655" i="2"/>
  <c r="N655" i="2" s="1"/>
  <c r="M656" i="2"/>
  <c r="N656" i="2" s="1"/>
  <c r="M657" i="2"/>
  <c r="N657" i="2" s="1"/>
  <c r="M658" i="2"/>
  <c r="N658" i="2" s="1"/>
  <c r="M659" i="2"/>
  <c r="N659" i="2" s="1"/>
  <c r="M660" i="2"/>
  <c r="N660" i="2" s="1"/>
  <c r="M661" i="2"/>
  <c r="N661" i="2" s="1"/>
  <c r="M662" i="2"/>
  <c r="N662" i="2" s="1"/>
  <c r="M663" i="2"/>
  <c r="N663" i="2" s="1"/>
  <c r="M664" i="2"/>
  <c r="N664" i="2" s="1"/>
  <c r="M665" i="2"/>
  <c r="N665" i="2" s="1"/>
  <c r="M666" i="2"/>
  <c r="N666" i="2" s="1"/>
  <c r="M667" i="2"/>
  <c r="N667" i="2" s="1"/>
  <c r="M668" i="2"/>
  <c r="N668" i="2" s="1"/>
  <c r="M669" i="2"/>
  <c r="N669" i="2" s="1"/>
  <c r="M670" i="2"/>
  <c r="N670" i="2" s="1"/>
  <c r="M671" i="2"/>
  <c r="N671" i="2" s="1"/>
  <c r="M672" i="2"/>
  <c r="N672" i="2" s="1"/>
  <c r="M673" i="2"/>
  <c r="N673" i="2" s="1"/>
  <c r="M674" i="2"/>
  <c r="N674" i="2" s="1"/>
  <c r="M675" i="2"/>
  <c r="N675" i="2" s="1"/>
  <c r="E22" i="2" l="1"/>
  <c r="F22" i="2"/>
  <c r="H22" i="2"/>
  <c r="I22" i="2"/>
  <c r="K22" i="2"/>
  <c r="M22" i="2"/>
  <c r="N22" i="2" s="1"/>
  <c r="E21" i="2"/>
  <c r="F21" i="2"/>
  <c r="H21" i="2"/>
  <c r="I21" i="2"/>
  <c r="K21" i="2"/>
  <c r="M21" i="2"/>
  <c r="N21" i="2" s="1"/>
  <c r="E20" i="2"/>
  <c r="F20" i="2"/>
  <c r="H20" i="2"/>
  <c r="I20" i="2"/>
  <c r="K20" i="2"/>
  <c r="M20" i="2"/>
  <c r="N20" i="2" s="1"/>
  <c r="H19" i="2"/>
  <c r="E19" i="2"/>
  <c r="F19" i="2"/>
  <c r="I19" i="2"/>
  <c r="K19" i="2"/>
  <c r="M19" i="2"/>
  <c r="N19" i="2" s="1"/>
  <c r="E18" i="2"/>
  <c r="F18" i="2"/>
  <c r="H18" i="2"/>
  <c r="I18" i="2"/>
  <c r="K18" i="2"/>
  <c r="M18" i="2"/>
  <c r="N18" i="2" s="1"/>
  <c r="E17" i="2"/>
  <c r="F17" i="2"/>
  <c r="H17" i="2"/>
  <c r="I17" i="2"/>
  <c r="K17" i="2"/>
  <c r="M17" i="2"/>
  <c r="N17" i="2" s="1"/>
  <c r="E16" i="2"/>
  <c r="F16" i="2"/>
  <c r="H16" i="2"/>
  <c r="I16" i="2"/>
  <c r="K16" i="2"/>
  <c r="M16" i="2"/>
  <c r="N16" i="2" s="1"/>
  <c r="M14" i="2"/>
  <c r="N14" i="2" s="1"/>
  <c r="M10" i="2"/>
  <c r="M11" i="2"/>
  <c r="M12" i="2"/>
  <c r="M13" i="2"/>
  <c r="N13" i="2" s="1"/>
  <c r="M15" i="2"/>
  <c r="N15" i="2" s="1"/>
  <c r="E15" i="2"/>
  <c r="F15" i="2"/>
  <c r="H15" i="2"/>
  <c r="I15" i="2"/>
  <c r="K15" i="2"/>
  <c r="E14" i="2"/>
  <c r="F14" i="2"/>
  <c r="H14" i="2"/>
  <c r="I14" i="2"/>
  <c r="K14" i="2"/>
  <c r="E13" i="2"/>
  <c r="F13" i="2"/>
  <c r="H13" i="2"/>
  <c r="I13" i="2"/>
  <c r="K13" i="2"/>
  <c r="I10" i="2" l="1"/>
  <c r="I11" i="2"/>
  <c r="I12" i="2"/>
  <c r="F10" i="2"/>
  <c r="F11" i="2"/>
  <c r="F12" i="2"/>
  <c r="E12" i="2"/>
  <c r="H12" i="2"/>
  <c r="K12" i="2"/>
  <c r="N12" i="2"/>
  <c r="E11" i="2"/>
  <c r="H11" i="2"/>
  <c r="K11" i="2"/>
  <c r="N11" i="2"/>
  <c r="O2" i="1"/>
  <c r="P2" i="1" s="1"/>
  <c r="O3" i="1"/>
  <c r="P3" i="1" s="1"/>
  <c r="E10" i="2"/>
  <c r="H10" i="2"/>
  <c r="K10" i="2"/>
  <c r="D1166" i="17" l="1"/>
  <c r="D791" i="17"/>
  <c r="D580" i="17"/>
  <c r="D379" i="17"/>
  <c r="D327" i="17"/>
  <c r="D505" i="17"/>
  <c r="D1045" i="17"/>
  <c r="D243" i="17"/>
  <c r="D472" i="17"/>
  <c r="D485" i="17"/>
  <c r="D421" i="17"/>
  <c r="D471" i="17"/>
  <c r="D996" i="17"/>
  <c r="D722" i="17"/>
  <c r="D65" i="17"/>
  <c r="D1037" i="17"/>
  <c r="D1241" i="17"/>
  <c r="D1046" i="17"/>
  <c r="D757" i="17"/>
  <c r="D667" i="17"/>
  <c r="D269" i="17"/>
  <c r="D1106" i="17"/>
  <c r="D610" i="17"/>
  <c r="D967" i="17"/>
  <c r="D125" i="17"/>
  <c r="D106" i="17"/>
  <c r="D617" i="17"/>
  <c r="D509" i="17"/>
  <c r="D1054" i="17"/>
  <c r="D264" i="17"/>
  <c r="D435" i="17"/>
  <c r="D1218" i="17"/>
  <c r="D634" i="17"/>
  <c r="D394" i="17"/>
  <c r="D173" i="17"/>
  <c r="D89" i="17"/>
  <c r="D825" i="17"/>
  <c r="D166" i="17"/>
  <c r="D154" i="17"/>
  <c r="D157" i="17"/>
  <c r="D1024" i="17"/>
  <c r="D153" i="17"/>
  <c r="D1031" i="17"/>
  <c r="D23" i="17"/>
  <c r="D254" i="17"/>
  <c r="D762" i="17"/>
  <c r="D809" i="17"/>
  <c r="D62" i="17"/>
  <c r="D789" i="17"/>
  <c r="D974" i="17"/>
  <c r="D641" i="17"/>
  <c r="D362" i="17"/>
  <c r="D138" i="17"/>
  <c r="D9" i="17"/>
  <c r="D297" i="17"/>
  <c r="D777" i="17"/>
  <c r="D345" i="17"/>
  <c r="D583" i="17"/>
  <c r="D1055" i="17"/>
  <c r="D42" i="17"/>
  <c r="D488" i="17"/>
  <c r="D567" i="17"/>
  <c r="D639" i="17"/>
  <c r="D689" i="17"/>
  <c r="D1160" i="17"/>
  <c r="D133" i="17"/>
  <c r="D45" i="17"/>
  <c r="D1017" i="17"/>
  <c r="D167" i="17"/>
  <c r="D233" i="17"/>
  <c r="D177" i="17"/>
  <c r="D130" i="17"/>
  <c r="D340" i="17"/>
  <c r="D968" i="17"/>
  <c r="D936" i="17"/>
  <c r="D1063" i="17"/>
  <c r="D527" i="17"/>
  <c r="D1168" i="17"/>
  <c r="D912" i="17"/>
  <c r="D750" i="17"/>
  <c r="D846" i="17"/>
  <c r="D577" i="17"/>
  <c r="D720" i="17"/>
  <c r="D174" i="17"/>
  <c r="D193" i="17"/>
  <c r="D769" i="17"/>
  <c r="D336" i="17"/>
  <c r="D942" i="17"/>
  <c r="D961" i="17"/>
  <c r="D1065" i="17"/>
  <c r="D393" i="17"/>
  <c r="D1014" i="17"/>
  <c r="D694" i="17"/>
  <c r="D822" i="17"/>
  <c r="D1206" i="17"/>
  <c r="D214" i="17"/>
  <c r="D534" i="17"/>
  <c r="D342" i="17"/>
  <c r="D790" i="17"/>
  <c r="D438" i="17"/>
  <c r="D1174" i="17"/>
  <c r="D598" i="17"/>
  <c r="D654" i="17"/>
  <c r="D1038" i="17"/>
  <c r="D289" i="17"/>
  <c r="D625" i="17"/>
  <c r="D529" i="17"/>
  <c r="D432" i="17"/>
  <c r="D756" i="17"/>
  <c r="D337" i="17"/>
  <c r="D433" i="17"/>
  <c r="D1008" i="17"/>
  <c r="D1236" i="17"/>
  <c r="D817" i="17"/>
  <c r="D913" i="17"/>
  <c r="D240" i="17"/>
  <c r="D366" i="17"/>
  <c r="D462" i="17"/>
  <c r="D97" i="17"/>
  <c r="D673" i="17"/>
  <c r="D105" i="17"/>
  <c r="D1161" i="17"/>
  <c r="D918" i="17"/>
  <c r="D246" i="17"/>
  <c r="D502" i="17"/>
  <c r="D1078" i="17"/>
  <c r="D1044" i="17"/>
  <c r="D241" i="17"/>
  <c r="D1200" i="17"/>
  <c r="E968" i="17"/>
  <c r="E819" i="17"/>
  <c r="E10" i="17"/>
  <c r="E779" i="17"/>
  <c r="E651" i="17"/>
  <c r="E939" i="17"/>
  <c r="E396" i="17"/>
  <c r="E711" i="17"/>
  <c r="E615" i="17"/>
  <c r="E726" i="17"/>
  <c r="E918" i="17"/>
  <c r="E251" i="17"/>
  <c r="E658" i="17"/>
  <c r="E274" i="17"/>
  <c r="E475" i="17"/>
  <c r="E859" i="17"/>
  <c r="E906" i="17"/>
  <c r="E1193" i="17"/>
  <c r="E137" i="17"/>
  <c r="E774" i="17"/>
  <c r="E814" i="17"/>
  <c r="E718" i="17"/>
  <c r="E273" i="17"/>
  <c r="E465" i="17"/>
  <c r="E1096" i="17"/>
  <c r="E184" i="17"/>
  <c r="E1240" i="17"/>
  <c r="E986" i="17"/>
  <c r="E314" i="17"/>
  <c r="E1245" i="17"/>
  <c r="E861" i="17"/>
  <c r="E1203" i="17"/>
  <c r="E435" i="17"/>
  <c r="E682" i="17"/>
  <c r="E587" i="17"/>
  <c r="E843" i="17"/>
  <c r="E75" i="17"/>
  <c r="E108" i="17"/>
  <c r="E39" i="17"/>
  <c r="E903" i="17"/>
  <c r="E630" i="17"/>
  <c r="E1206" i="17"/>
  <c r="E827" i="17"/>
  <c r="E466" i="17"/>
  <c r="E370" i="17"/>
  <c r="E1243" i="17"/>
  <c r="E714" i="17"/>
  <c r="E330" i="17"/>
  <c r="E1001" i="17"/>
  <c r="E425" i="17"/>
  <c r="E966" i="17"/>
  <c r="E142" i="17"/>
  <c r="E1006" i="17"/>
  <c r="E1137" i="17"/>
  <c r="E177" i="17"/>
  <c r="E328" i="17"/>
  <c r="E376" i="17"/>
  <c r="E760" i="17"/>
  <c r="E602" i="17"/>
  <c r="E218" i="17"/>
  <c r="E285" i="17"/>
  <c r="E381" i="17"/>
  <c r="E54" i="17"/>
  <c r="E539" i="17"/>
  <c r="E91" i="17"/>
  <c r="E426" i="17"/>
  <c r="E809" i="17"/>
  <c r="E102" i="17"/>
  <c r="E430" i="17"/>
  <c r="E40" i="17"/>
  <c r="E472" i="17"/>
  <c r="E698" i="17"/>
  <c r="E93" i="17"/>
  <c r="E1066" i="17"/>
  <c r="E875" i="17"/>
  <c r="E683" i="17"/>
  <c r="E555" i="17"/>
  <c r="E12" i="17"/>
  <c r="E492" i="17"/>
  <c r="E1095" i="17"/>
  <c r="E1014" i="17"/>
  <c r="E534" i="17"/>
  <c r="E1019" i="17"/>
  <c r="E1211" i="17"/>
  <c r="E82" i="17"/>
  <c r="E1051" i="17"/>
  <c r="E763" i="17"/>
  <c r="E522" i="17"/>
  <c r="E1194" i="17"/>
  <c r="E713" i="17"/>
  <c r="E582" i="17"/>
  <c r="E870" i="17"/>
  <c r="E526" i="17"/>
  <c r="E945" i="17"/>
  <c r="E369" i="17"/>
  <c r="E712" i="17"/>
  <c r="E1192" i="17"/>
  <c r="E88" i="17"/>
  <c r="E1178" i="17"/>
  <c r="E794" i="17"/>
  <c r="E573" i="17"/>
  <c r="E1053" i="17"/>
  <c r="E669" i="17"/>
  <c r="E915" i="17"/>
  <c r="E106" i="17"/>
  <c r="E1067" i="17"/>
  <c r="E971" i="17"/>
  <c r="E747" i="17"/>
  <c r="E588" i="17"/>
  <c r="E684" i="17"/>
  <c r="E231" i="17"/>
  <c r="E1191" i="17"/>
  <c r="E443" i="17"/>
  <c r="E178" i="17"/>
  <c r="E1147" i="17"/>
  <c r="E42" i="17"/>
  <c r="E1062" i="17"/>
  <c r="E622" i="17"/>
  <c r="E1041" i="17"/>
  <c r="E1000" i="17"/>
  <c r="E122" i="17"/>
  <c r="E1149" i="17"/>
  <c r="E957" i="17"/>
  <c r="D122" i="17"/>
  <c r="D794" i="17"/>
  <c r="D564" i="17"/>
  <c r="D218" i="17"/>
  <c r="D1140" i="17"/>
  <c r="D660" i="17"/>
  <c r="D948" i="17"/>
  <c r="D1201" i="17"/>
  <c r="D145" i="17"/>
  <c r="D144" i="17"/>
  <c r="D816" i="17"/>
  <c r="D528" i="17"/>
  <c r="D270" i="17"/>
  <c r="D1134" i="17"/>
  <c r="D1249" i="17"/>
  <c r="D481" i="17"/>
  <c r="D201" i="17"/>
  <c r="D489" i="17"/>
  <c r="D681" i="17"/>
  <c r="D1110" i="17"/>
  <c r="D150" i="17"/>
  <c r="D22" i="17"/>
  <c r="D886" i="17"/>
  <c r="D118" i="17"/>
  <c r="D852" i="17"/>
  <c r="D372" i="17"/>
  <c r="D1009" i="17"/>
  <c r="E649" i="17"/>
  <c r="E591" i="17"/>
  <c r="E733" i="17"/>
  <c r="E700" i="17"/>
  <c r="E1248" i="17"/>
  <c r="E53" i="17"/>
  <c r="E627" i="17"/>
  <c r="E490" i="17"/>
  <c r="E394" i="17"/>
  <c r="E299" i="17"/>
  <c r="E203" i="17"/>
  <c r="E491" i="17"/>
  <c r="E1131" i="17"/>
  <c r="E267" i="17"/>
  <c r="E363" i="17"/>
  <c r="E171" i="17"/>
  <c r="E876" i="17"/>
  <c r="E972" i="17"/>
  <c r="E204" i="17"/>
  <c r="E327" i="17"/>
  <c r="E807" i="17"/>
  <c r="E999" i="17"/>
  <c r="E342" i="17"/>
  <c r="E822" i="17"/>
  <c r="E1110" i="17"/>
  <c r="E59" i="17"/>
  <c r="E155" i="17"/>
  <c r="E731" i="17"/>
  <c r="E1115" i="17"/>
  <c r="E946" i="17"/>
  <c r="E1138" i="17"/>
  <c r="E850" i="17"/>
  <c r="E667" i="17"/>
  <c r="E187" i="17"/>
  <c r="E571" i="17"/>
  <c r="E234" i="17"/>
  <c r="E1098" i="17"/>
  <c r="E618" i="17"/>
  <c r="E617" i="17"/>
  <c r="E521" i="17"/>
  <c r="E329" i="17"/>
  <c r="E905" i="17"/>
  <c r="E198" i="17"/>
  <c r="E294" i="17"/>
  <c r="E678" i="17"/>
  <c r="E1102" i="17"/>
  <c r="E46" i="17"/>
  <c r="E238" i="17"/>
  <c r="E561" i="17"/>
  <c r="E849" i="17"/>
  <c r="E81" i="17"/>
  <c r="E904" i="17"/>
  <c r="E232" i="17"/>
  <c r="E808" i="17"/>
  <c r="E616" i="17"/>
  <c r="E280" i="17"/>
  <c r="E1048" i="17"/>
  <c r="E1144" i="17"/>
  <c r="E410" i="17"/>
  <c r="E26" i="17"/>
  <c r="E80" i="17"/>
  <c r="E161" i="17"/>
  <c r="E437" i="17"/>
  <c r="E147" i="17"/>
  <c r="E298" i="17"/>
  <c r="E874" i="17"/>
  <c r="E1163" i="17"/>
  <c r="E11" i="17"/>
  <c r="E395" i="17"/>
  <c r="E1227" i="17"/>
  <c r="E459" i="17"/>
  <c r="E1035" i="17"/>
  <c r="E1068" i="17"/>
  <c r="E780" i="17"/>
  <c r="E300" i="17"/>
  <c r="E1164" i="17"/>
  <c r="E423" i="17"/>
  <c r="E519" i="17"/>
  <c r="E135" i="17"/>
  <c r="E150" i="17"/>
  <c r="E438" i="17"/>
  <c r="E246" i="17"/>
  <c r="E923" i="17"/>
  <c r="E635" i="17"/>
  <c r="E347" i="17"/>
  <c r="E1042" i="17"/>
  <c r="E754" i="17"/>
  <c r="E1234" i="17"/>
  <c r="E562" i="17"/>
  <c r="E283" i="17"/>
  <c r="E955" i="17"/>
  <c r="E379" i="17"/>
  <c r="E138" i="17"/>
  <c r="E1002" i="17"/>
  <c r="E810" i="17"/>
  <c r="E1097" i="17"/>
  <c r="E233" i="17"/>
  <c r="E41" i="17"/>
  <c r="E6" i="17"/>
  <c r="E390" i="17"/>
  <c r="E486" i="17"/>
  <c r="E1158" i="17"/>
  <c r="E1198" i="17"/>
  <c r="E910" i="17"/>
  <c r="E334" i="17"/>
  <c r="E753" i="17"/>
  <c r="E1233" i="17"/>
  <c r="E657" i="17"/>
  <c r="E520" i="17"/>
  <c r="E136" i="17"/>
  <c r="E424" i="17"/>
  <c r="E856" i="17"/>
  <c r="E568" i="17"/>
  <c r="E664" i="17"/>
  <c r="E952" i="17"/>
  <c r="E506" i="17"/>
  <c r="E1082" i="17"/>
  <c r="E890" i="17"/>
  <c r="E477" i="17"/>
  <c r="E765" i="17"/>
  <c r="E189" i="17"/>
  <c r="E1231" i="17"/>
  <c r="E219" i="17"/>
  <c r="E944" i="17"/>
  <c r="E131" i="17"/>
  <c r="E43" i="17"/>
  <c r="E480" i="17"/>
  <c r="E641" i="17"/>
  <c r="F641" i="17" s="1"/>
  <c r="E200" i="17"/>
  <c r="E157" i="17"/>
  <c r="E629" i="17"/>
  <c r="E175" i="17"/>
  <c r="E847" i="17"/>
  <c r="E604" i="17"/>
  <c r="E740" i="17"/>
  <c r="E323" i="17"/>
  <c r="E715" i="17"/>
  <c r="E96" i="17"/>
  <c r="E353" i="17"/>
  <c r="E392" i="17"/>
  <c r="E349" i="17"/>
  <c r="E1205" i="17"/>
  <c r="E1135" i="17"/>
  <c r="E316" i="17"/>
  <c r="E124" i="17"/>
  <c r="E685" i="17"/>
  <c r="E265" i="17"/>
  <c r="E1167" i="17"/>
  <c r="E1099" i="17"/>
  <c r="E960" i="17"/>
  <c r="E872" i="17"/>
  <c r="E1213" i="17"/>
  <c r="E829" i="17"/>
  <c r="E1109" i="17"/>
  <c r="E943" i="17"/>
  <c r="E1084" i="17"/>
  <c r="E51" i="17"/>
  <c r="E531" i="17"/>
  <c r="E723" i="17"/>
  <c r="E970" i="17"/>
  <c r="E778" i="17"/>
  <c r="E107" i="17"/>
  <c r="D1155" i="17"/>
  <c r="D26" i="17"/>
  <c r="D1082" i="17"/>
  <c r="D1059" i="17"/>
  <c r="D867" i="17"/>
  <c r="D602" i="17"/>
  <c r="D986" i="17"/>
  <c r="D291" i="17"/>
  <c r="D99" i="17"/>
  <c r="D1178" i="17"/>
  <c r="D506" i="17"/>
  <c r="D84" i="17"/>
  <c r="D180" i="17"/>
  <c r="D468" i="17"/>
  <c r="D276" i="17"/>
  <c r="D1105" i="17"/>
  <c r="D49" i="17"/>
  <c r="D721" i="17"/>
  <c r="D48" i="17"/>
  <c r="D1104" i="17"/>
  <c r="D624" i="17"/>
  <c r="D78" i="17"/>
  <c r="D558" i="17"/>
  <c r="D1230" i="17"/>
  <c r="D1153" i="17"/>
  <c r="D865" i="17"/>
  <c r="D385" i="17"/>
  <c r="D1057" i="17"/>
  <c r="D969" i="17"/>
  <c r="D585" i="17"/>
  <c r="D873" i="17"/>
  <c r="D630" i="17"/>
  <c r="D726" i="17"/>
  <c r="D54" i="17"/>
  <c r="D406" i="17"/>
  <c r="D982" i="17"/>
  <c r="D310" i="17"/>
  <c r="D579" i="17"/>
  <c r="D771" i="17"/>
  <c r="D698" i="17"/>
  <c r="E66" i="17"/>
  <c r="E603" i="17"/>
  <c r="E1235" i="17"/>
  <c r="E877" i="17"/>
  <c r="E1232" i="17"/>
  <c r="E548" i="17"/>
  <c r="E841" i="17"/>
  <c r="E1129" i="17"/>
  <c r="E995" i="17"/>
  <c r="E899" i="17"/>
  <c r="E303" i="17"/>
  <c r="E687" i="17"/>
  <c r="E831" i="17"/>
  <c r="E9" i="17"/>
  <c r="E846" i="17"/>
  <c r="E182" i="17"/>
  <c r="E628" i="17"/>
  <c r="E755" i="17"/>
  <c r="E973" i="17"/>
  <c r="E176" i="17"/>
  <c r="E1028" i="17"/>
  <c r="E932" i="17"/>
  <c r="E1225" i="17"/>
  <c r="E457" i="17"/>
  <c r="E227" i="17"/>
  <c r="E611" i="17"/>
  <c r="E879" i="17"/>
  <c r="E1195" i="17"/>
  <c r="E619" i="17"/>
  <c r="E1056" i="17"/>
  <c r="E576" i="17"/>
  <c r="E929" i="17"/>
  <c r="E833" i="17"/>
  <c r="E1064" i="17"/>
  <c r="E296" i="17"/>
  <c r="E637" i="17"/>
  <c r="E541" i="17"/>
  <c r="E725" i="17"/>
  <c r="E821" i="17"/>
  <c r="E149" i="17"/>
  <c r="E79" i="17"/>
  <c r="E1039" i="17"/>
  <c r="E508" i="17"/>
  <c r="E220" i="17"/>
  <c r="E1180" i="17"/>
  <c r="E289" i="17"/>
  <c r="E1156" i="17"/>
  <c r="E1224" i="17"/>
  <c r="E851" i="17"/>
  <c r="E493" i="17"/>
  <c r="E656" i="17"/>
  <c r="E452" i="17"/>
  <c r="E260" i="17"/>
  <c r="E169" i="17"/>
  <c r="E419" i="17"/>
  <c r="E1187" i="17"/>
  <c r="E975" i="17"/>
  <c r="E207" i="17"/>
  <c r="E811" i="17"/>
  <c r="E1003" i="17"/>
  <c r="E768" i="17"/>
  <c r="E192" i="17"/>
  <c r="E1217" i="17"/>
  <c r="E1121" i="17"/>
  <c r="E488" i="17"/>
  <c r="E584" i="17"/>
  <c r="E253" i="17"/>
  <c r="E925" i="17"/>
  <c r="E1013" i="17"/>
  <c r="E917" i="17"/>
  <c r="E271" i="17"/>
  <c r="E559" i="17"/>
  <c r="E655" i="17"/>
  <c r="E796" i="17"/>
  <c r="E412" i="17"/>
  <c r="E1107" i="17"/>
  <c r="E1011" i="17"/>
  <c r="E339" i="17"/>
  <c r="E243" i="17"/>
  <c r="E202" i="17"/>
  <c r="E586" i="17"/>
  <c r="E1162" i="17"/>
  <c r="D1068" i="17"/>
  <c r="D76" i="17"/>
  <c r="D33" i="17"/>
  <c r="D195" i="17"/>
  <c r="D963" i="17"/>
  <c r="D675" i="17"/>
  <c r="D483" i="17"/>
  <c r="D890" i="17"/>
  <c r="D410" i="17"/>
  <c r="D314" i="17"/>
  <c r="D1115" i="17"/>
  <c r="D120" i="17"/>
  <c r="D430" i="17"/>
  <c r="D609" i="17"/>
  <c r="D3" i="17"/>
  <c r="D387" i="17"/>
  <c r="D622" i="17"/>
  <c r="D801" i="17"/>
  <c r="D396" i="17"/>
  <c r="D923" i="17"/>
  <c r="D1234" i="17"/>
  <c r="D814" i="17"/>
  <c r="D748" i="17"/>
  <c r="D705" i="17"/>
  <c r="D321" i="17"/>
  <c r="D492" i="17"/>
  <c r="D827" i="17"/>
  <c r="D754" i="17"/>
  <c r="D46" i="17"/>
  <c r="D1036" i="17"/>
  <c r="D1211" i="17"/>
  <c r="D946" i="17"/>
  <c r="D1006" i="17"/>
  <c r="D364" i="17"/>
  <c r="D504" i="17"/>
  <c r="D408" i="17"/>
  <c r="D1185" i="17"/>
  <c r="E468" i="17"/>
  <c r="E1104" i="17"/>
  <c r="E1105" i="17"/>
  <c r="E250" i="17"/>
  <c r="E1023" i="17"/>
  <c r="E366" i="17"/>
  <c r="E673" i="17"/>
  <c r="E258" i="17"/>
  <c r="E105" i="17"/>
  <c r="E950" i="17"/>
  <c r="E100" i="17"/>
  <c r="E1179" i="17"/>
  <c r="E27" i="17"/>
  <c r="E1012" i="17"/>
  <c r="E1032" i="17"/>
  <c r="E671" i="17"/>
  <c r="E730" i="17"/>
  <c r="E78" i="17"/>
  <c r="E961" i="17"/>
  <c r="E1218" i="17"/>
  <c r="F1218" i="17" s="1"/>
  <c r="E873" i="17"/>
  <c r="E681" i="17"/>
  <c r="E758" i="17"/>
  <c r="E580" i="17"/>
  <c r="E891" i="17"/>
  <c r="E52" i="17"/>
  <c r="E168" i="17"/>
  <c r="E936" i="17"/>
  <c r="E1139" i="17"/>
  <c r="E467" i="17"/>
  <c r="E1165" i="17"/>
  <c r="E397" i="17"/>
  <c r="E560" i="17"/>
  <c r="E848" i="17"/>
  <c r="E644" i="17"/>
  <c r="E287" i="17"/>
  <c r="E447" i="17"/>
  <c r="E654" i="17"/>
  <c r="E1249" i="17"/>
  <c r="E834" i="17"/>
  <c r="E393" i="17"/>
  <c r="E1142" i="17"/>
  <c r="E662" i="17"/>
  <c r="E292" i="17"/>
  <c r="E123" i="17"/>
  <c r="E820" i="17"/>
  <c r="E552" i="17"/>
  <c r="E275" i="17"/>
  <c r="E205" i="17"/>
  <c r="E13" i="17"/>
  <c r="E1136" i="17"/>
  <c r="E464" i="17"/>
  <c r="E368" i="17"/>
  <c r="E836" i="17"/>
  <c r="E1124" i="17"/>
  <c r="E553" i="17"/>
  <c r="E937" i="17"/>
  <c r="E73" i="17"/>
  <c r="E1091" i="17"/>
  <c r="E515" i="17"/>
  <c r="E111" i="17"/>
  <c r="E399" i="17"/>
  <c r="E15" i="17"/>
  <c r="E427" i="17"/>
  <c r="E235" i="17"/>
  <c r="E864" i="17"/>
  <c r="E384" i="17"/>
  <c r="E1025" i="17"/>
  <c r="E65" i="17"/>
  <c r="E545" i="17"/>
  <c r="E1160" i="17"/>
  <c r="E776" i="17"/>
  <c r="E1117" i="17"/>
  <c r="E61" i="17"/>
  <c r="E445" i="17"/>
  <c r="E1021" i="17"/>
  <c r="E533" i="17"/>
  <c r="E245" i="17"/>
  <c r="E341" i="17"/>
  <c r="E367" i="17"/>
  <c r="E463" i="17"/>
  <c r="E751" i="17"/>
  <c r="E988" i="17"/>
  <c r="E28" i="17"/>
  <c r="E892" i="17"/>
  <c r="E721" i="17"/>
  <c r="E1200" i="17"/>
  <c r="E634" i="17"/>
  <c r="E543" i="17"/>
  <c r="E159" i="17"/>
  <c r="E1230" i="17"/>
  <c r="E558" i="17"/>
  <c r="E577" i="17"/>
  <c r="E385" i="17"/>
  <c r="E546" i="17"/>
  <c r="E738" i="17"/>
  <c r="E201" i="17"/>
  <c r="E297" i="17"/>
  <c r="E566" i="17"/>
  <c r="E278" i="17"/>
  <c r="E388" i="17"/>
  <c r="E196" i="17"/>
  <c r="E772" i="17"/>
  <c r="E795" i="17"/>
  <c r="E315" i="17"/>
  <c r="E532" i="17"/>
  <c r="E916" i="17"/>
  <c r="E148" i="17"/>
  <c r="E264" i="17"/>
  <c r="E1128" i="17"/>
  <c r="E83" i="17"/>
  <c r="E371" i="17"/>
  <c r="E179" i="17"/>
  <c r="E301" i="17"/>
  <c r="E1069" i="17"/>
  <c r="E109" i="17"/>
  <c r="E272" i="17"/>
  <c r="E752" i="17"/>
  <c r="E1040" i="17"/>
  <c r="E1220" i="17"/>
  <c r="E164" i="17"/>
  <c r="E68" i="17"/>
  <c r="E356" i="17"/>
  <c r="E1033" i="17"/>
  <c r="E745" i="17"/>
  <c r="E361" i="17"/>
  <c r="E707" i="17"/>
  <c r="E35" i="17"/>
  <c r="E803" i="17"/>
  <c r="E1071" i="17"/>
  <c r="E783" i="17"/>
  <c r="E495" i="17"/>
  <c r="E331" i="17"/>
  <c r="E523" i="17"/>
  <c r="E907" i="17"/>
  <c r="E139" i="17"/>
  <c r="E672" i="17"/>
  <c r="E1152" i="17"/>
  <c r="E288" i="17"/>
  <c r="E257" i="17"/>
  <c r="E449" i="17"/>
  <c r="E737" i="17"/>
  <c r="E680" i="17"/>
  <c r="E104" i="17"/>
  <c r="E8" i="17"/>
  <c r="E372" i="17"/>
  <c r="E625" i="17"/>
  <c r="E48" i="17"/>
  <c r="E58" i="17"/>
  <c r="E63" i="17"/>
  <c r="E1119" i="17"/>
  <c r="E462" i="17"/>
  <c r="E769" i="17"/>
  <c r="E1057" i="17"/>
  <c r="E930" i="17"/>
  <c r="E1026" i="17"/>
  <c r="E489" i="17"/>
  <c r="E1161" i="17"/>
  <c r="F1161" i="17" s="1"/>
  <c r="E969" i="17"/>
  <c r="E1238" i="17"/>
  <c r="E854" i="17"/>
  <c r="E484" i="17"/>
  <c r="E1060" i="17"/>
  <c r="E964" i="17"/>
  <c r="E1083" i="17"/>
  <c r="E411" i="17"/>
  <c r="E244" i="17"/>
  <c r="E724" i="17"/>
  <c r="E1108" i="17"/>
  <c r="E840" i="17"/>
  <c r="E744" i="17"/>
  <c r="E563" i="17"/>
  <c r="E947" i="17"/>
  <c r="E659" i="17"/>
  <c r="E1043" i="17"/>
  <c r="E781" i="17"/>
  <c r="E589" i="17"/>
  <c r="D386" i="17"/>
  <c r="D1053" i="17"/>
  <c r="D75" i="17"/>
  <c r="D780" i="17"/>
  <c r="D1212" i="17"/>
  <c r="D573" i="17"/>
  <c r="D1131" i="17"/>
  <c r="D732" i="17"/>
  <c r="D555" i="17"/>
  <c r="D651" i="17"/>
  <c r="D684" i="17"/>
  <c r="D731" i="17"/>
  <c r="D274" i="17"/>
  <c r="D562" i="17"/>
  <c r="D718" i="17"/>
  <c r="D1132" i="17"/>
  <c r="D696" i="17"/>
  <c r="D1089" i="17"/>
  <c r="D897" i="17"/>
  <c r="D548" i="17"/>
  <c r="D843" i="17"/>
  <c r="D300" i="17"/>
  <c r="E84" i="17"/>
  <c r="E948" i="17"/>
  <c r="E337" i="17"/>
  <c r="E863" i="17"/>
  <c r="E528" i="17"/>
  <c r="F528" i="17" s="1"/>
  <c r="E154" i="17"/>
  <c r="E442" i="17"/>
  <c r="E1215" i="17"/>
  <c r="E255" i="17"/>
  <c r="E735" i="17"/>
  <c r="E1038" i="17"/>
  <c r="E750" i="17"/>
  <c r="E481" i="17"/>
  <c r="E193" i="17"/>
  <c r="E1122" i="17"/>
  <c r="E354" i="17"/>
  <c r="E642" i="17"/>
  <c r="E585" i="17"/>
  <c r="E777" i="17"/>
  <c r="E1065" i="17"/>
  <c r="E470" i="17"/>
  <c r="E374" i="17"/>
  <c r="E1046" i="17"/>
  <c r="E86" i="17"/>
  <c r="E4" i="17"/>
  <c r="E868" i="17"/>
  <c r="E676" i="17"/>
  <c r="E699" i="17"/>
  <c r="E987" i="17"/>
  <c r="E507" i="17"/>
  <c r="E436" i="17"/>
  <c r="E1204" i="17"/>
  <c r="E340" i="17"/>
  <c r="E648" i="17"/>
  <c r="E72" i="17"/>
  <c r="E360" i="17"/>
  <c r="E456" i="17"/>
  <c r="E180" i="17"/>
  <c r="E529" i="17"/>
  <c r="E1247" i="17"/>
  <c r="E720" i="17"/>
  <c r="E336" i="17"/>
  <c r="E346" i="17"/>
  <c r="D98" i="17"/>
  <c r="D828" i="17"/>
  <c r="D252" i="17"/>
  <c r="D1028" i="17"/>
  <c r="D644" i="17"/>
  <c r="D1149" i="17"/>
  <c r="D285" i="17"/>
  <c r="D267" i="17"/>
  <c r="D459" i="17"/>
  <c r="D1164" i="17"/>
  <c r="D347" i="17"/>
  <c r="D443" i="17"/>
  <c r="F443" i="17" s="1"/>
  <c r="D850" i="17"/>
  <c r="D1042" i="17"/>
  <c r="D238" i="17"/>
  <c r="D526" i="17"/>
  <c r="D1228" i="17"/>
  <c r="D460" i="17"/>
  <c r="D792" i="17"/>
  <c r="D600" i="17"/>
  <c r="D216" i="17"/>
  <c r="D674" i="17"/>
  <c r="D924" i="17"/>
  <c r="D60" i="17"/>
  <c r="D260" i="17"/>
  <c r="D164" i="17"/>
  <c r="D381" i="17"/>
  <c r="D1227" i="17"/>
  <c r="D444" i="17"/>
  <c r="D540" i="17"/>
  <c r="D836" i="17"/>
  <c r="D356" i="17"/>
  <c r="D93" i="17"/>
  <c r="D669" i="17"/>
  <c r="D1195" i="17"/>
  <c r="F1195" i="17" s="1"/>
  <c r="D222" i="17"/>
  <c r="D962" i="17"/>
  <c r="D1152" i="17"/>
  <c r="D1086" i="17"/>
  <c r="D1154" i="17"/>
  <c r="D2" i="17"/>
  <c r="D535" i="17"/>
  <c r="D194" i="17"/>
  <c r="D126" i="17"/>
  <c r="D482" i="17"/>
  <c r="D578" i="17"/>
  <c r="D1058" i="17"/>
  <c r="D156" i="17"/>
  <c r="D636" i="17"/>
  <c r="D1220" i="17"/>
  <c r="D932" i="17"/>
  <c r="D861" i="17"/>
  <c r="D765" i="17"/>
  <c r="D477" i="17"/>
  <c r="D1035" i="17"/>
  <c r="D363" i="17"/>
  <c r="D588" i="17"/>
  <c r="D108" i="17"/>
  <c r="D204" i="17"/>
  <c r="D539" i="17"/>
  <c r="D1019" i="17"/>
  <c r="D1138" i="17"/>
  <c r="D82" i="17"/>
  <c r="D466" i="17"/>
  <c r="D1198" i="17"/>
  <c r="D142" i="17"/>
  <c r="D844" i="17"/>
  <c r="D652" i="17"/>
  <c r="D940" i="17"/>
  <c r="D1080" i="17"/>
  <c r="D513" i="17"/>
  <c r="D129" i="17"/>
  <c r="D1176" i="17"/>
  <c r="E1166" i="17"/>
  <c r="E310" i="17"/>
  <c r="E1044" i="17"/>
  <c r="E1236" i="17"/>
  <c r="E817" i="17"/>
  <c r="E433" i="17"/>
  <c r="E49" i="17"/>
  <c r="E767" i="17"/>
  <c r="E95" i="17"/>
  <c r="E432" i="17"/>
  <c r="E816" i="17"/>
  <c r="E144" i="17"/>
  <c r="E826" i="17"/>
  <c r="E922" i="17"/>
  <c r="E1018" i="17"/>
  <c r="E639" i="17"/>
  <c r="E351" i="17"/>
  <c r="E927" i="17"/>
  <c r="E270" i="17"/>
  <c r="E174" i="17"/>
  <c r="E942" i="17"/>
  <c r="F942" i="17" s="1"/>
  <c r="E1134" i="17"/>
  <c r="E865" i="17"/>
  <c r="E1153" i="17"/>
  <c r="E97" i="17"/>
  <c r="E162" i="17"/>
  <c r="E450" i="17"/>
  <c r="E1228" i="17"/>
  <c r="F1228" i="17" s="1"/>
  <c r="E307" i="17"/>
  <c r="E1140" i="17"/>
  <c r="E660" i="17"/>
  <c r="F660" i="17" s="1"/>
  <c r="E852" i="17"/>
  <c r="E1201" i="17"/>
  <c r="F1201" i="17" s="1"/>
  <c r="E913" i="17"/>
  <c r="E191" i="17"/>
  <c r="E479" i="17"/>
  <c r="E1055" i="17"/>
  <c r="E912" i="17"/>
  <c r="E1008" i="17"/>
  <c r="E538" i="17"/>
  <c r="E1114" i="17"/>
  <c r="E1210" i="17"/>
  <c r="D987" i="17"/>
  <c r="D275" i="17"/>
  <c r="D899" i="17"/>
  <c r="D979" i="17"/>
  <c r="D947" i="17"/>
  <c r="D35" i="17"/>
  <c r="D768" i="17"/>
  <c r="D727" i="17"/>
  <c r="D866" i="17"/>
  <c r="D770" i="17"/>
  <c r="D290" i="17"/>
  <c r="D1020" i="17"/>
  <c r="D1116" i="17"/>
  <c r="D348" i="17"/>
  <c r="D740" i="17"/>
  <c r="D452" i="17"/>
  <c r="F452" i="17" s="1"/>
  <c r="D68" i="17"/>
  <c r="D1124" i="17"/>
  <c r="F1124" i="17" s="1"/>
  <c r="D189" i="17"/>
  <c r="D957" i="17"/>
  <c r="D1245" i="17"/>
  <c r="D939" i="17"/>
  <c r="D747" i="17"/>
  <c r="D171" i="17"/>
  <c r="D12" i="17"/>
  <c r="D972" i="17"/>
  <c r="D876" i="17"/>
  <c r="D155" i="17"/>
  <c r="D59" i="17"/>
  <c r="D635" i="17"/>
  <c r="D251" i="17"/>
  <c r="D370" i="17"/>
  <c r="D178" i="17"/>
  <c r="D658" i="17"/>
  <c r="D910" i="17"/>
  <c r="D1102" i="17"/>
  <c r="D334" i="17"/>
  <c r="D172" i="17"/>
  <c r="D556" i="17"/>
  <c r="D268" i="17"/>
  <c r="D984" i="17"/>
  <c r="D225" i="17"/>
  <c r="D24" i="17"/>
  <c r="D888" i="17"/>
  <c r="D993" i="17"/>
  <c r="D312" i="17"/>
  <c r="D417" i="17"/>
  <c r="D316" i="17"/>
  <c r="D937" i="17"/>
  <c r="D235" i="17"/>
  <c r="D796" i="17"/>
  <c r="D73" i="17"/>
  <c r="D619" i="17"/>
  <c r="D1248" i="17"/>
  <c r="E60" i="17"/>
  <c r="E364" i="17"/>
  <c r="E448" i="17"/>
  <c r="E974" i="17"/>
  <c r="E318" i="17"/>
  <c r="E756" i="17"/>
  <c r="E564" i="17"/>
  <c r="E276" i="17"/>
  <c r="E145" i="17"/>
  <c r="E241" i="17"/>
  <c r="E1009" i="17"/>
  <c r="E1151" i="17"/>
  <c r="E383" i="17"/>
  <c r="E575" i="17"/>
  <c r="E959" i="17"/>
  <c r="E624" i="17"/>
  <c r="E240" i="17"/>
  <c r="E911" i="17"/>
  <c r="E1031" i="17"/>
  <c r="E471" i="17"/>
  <c r="E858" i="17"/>
  <c r="E414" i="17"/>
  <c r="E195" i="17"/>
  <c r="E115" i="17"/>
  <c r="E951" i="17"/>
  <c r="E502" i="17"/>
  <c r="D56" i="17"/>
  <c r="D603" i="17"/>
  <c r="D549" i="17"/>
  <c r="D1127" i="17"/>
  <c r="D787" i="17"/>
  <c r="D851" i="17"/>
  <c r="D169" i="17"/>
  <c r="D1187" i="17"/>
  <c r="F1187" i="17" s="1"/>
  <c r="D576" i="17"/>
  <c r="D1207" i="17"/>
  <c r="D318" i="17"/>
  <c r="D292" i="17"/>
  <c r="D112" i="17"/>
  <c r="D511" i="17"/>
  <c r="D211" i="17"/>
  <c r="D28" i="17"/>
  <c r="D1163" i="17"/>
  <c r="D1066" i="17"/>
  <c r="D648" i="17"/>
  <c r="D613" i="17"/>
  <c r="D1136" i="17"/>
  <c r="D1075" i="17"/>
  <c r="E1058" i="17"/>
  <c r="E527" i="17"/>
  <c r="E789" i="17"/>
  <c r="E675" i="17"/>
  <c r="E556" i="17"/>
  <c r="E167" i="17"/>
  <c r="E359" i="17"/>
  <c r="E499" i="17"/>
  <c r="E64" i="17"/>
  <c r="E928" i="17"/>
  <c r="E1047" i="17"/>
  <c r="E302" i="17"/>
  <c r="E206" i="17"/>
  <c r="E570" i="17"/>
  <c r="E1242" i="17"/>
  <c r="E22" i="17"/>
  <c r="E126" i="17"/>
  <c r="E990" i="17"/>
  <c r="E732" i="17"/>
  <c r="E1103" i="17"/>
  <c r="E771" i="17"/>
  <c r="F771" i="17" s="1"/>
  <c r="E1059" i="17"/>
  <c r="F1059" i="17" s="1"/>
  <c r="E172" i="17"/>
  <c r="E1223" i="17"/>
  <c r="E403" i="17"/>
  <c r="E211" i="17"/>
  <c r="E160" i="17"/>
  <c r="E736" i="17"/>
  <c r="E183" i="17"/>
  <c r="E1070" i="17"/>
  <c r="E110" i="17"/>
  <c r="E1050" i="17"/>
  <c r="E214" i="17"/>
  <c r="E598" i="17"/>
  <c r="E222" i="17"/>
  <c r="E112" i="17"/>
  <c r="E636" i="17"/>
  <c r="E981" i="17"/>
  <c r="E1155" i="17"/>
  <c r="E940" i="17"/>
  <c r="E455" i="17"/>
  <c r="E935" i="17"/>
  <c r="E595" i="17"/>
  <c r="E352" i="17"/>
  <c r="E544" i="17"/>
  <c r="E87" i="17"/>
  <c r="E759" i="17"/>
  <c r="E14" i="17"/>
  <c r="E954" i="17"/>
  <c r="E666" i="17"/>
  <c r="E1078" i="17"/>
  <c r="E694" i="17"/>
  <c r="E606" i="17"/>
  <c r="D1146" i="17"/>
  <c r="D25" i="17"/>
  <c r="D309" i="17"/>
  <c r="D1238" i="17"/>
  <c r="D626" i="17"/>
  <c r="D933" i="17"/>
  <c r="D228" i="17"/>
  <c r="D565" i="17"/>
  <c r="D944" i="17"/>
  <c r="D242" i="17"/>
  <c r="D484" i="17"/>
  <c r="D294" i="17"/>
  <c r="D203" i="17"/>
  <c r="D1050" i="17"/>
  <c r="D31" i="17"/>
  <c r="D352" i="17"/>
  <c r="D772" i="17"/>
  <c r="D111" i="17"/>
  <c r="D221" i="17"/>
  <c r="D1237" i="17"/>
  <c r="D856" i="17"/>
  <c r="D263" i="17"/>
  <c r="D704" i="17"/>
  <c r="D19" i="17"/>
  <c r="D124" i="17"/>
  <c r="D659" i="17"/>
  <c r="F659" i="17" s="1"/>
  <c r="D361" i="17"/>
  <c r="D1091" i="17"/>
  <c r="D139" i="17"/>
  <c r="D192" i="17"/>
  <c r="D151" i="17"/>
  <c r="D606" i="17"/>
  <c r="E400" i="17"/>
  <c r="E496" i="17"/>
  <c r="E98" i="17"/>
  <c r="E880" i="17"/>
  <c r="E674" i="17"/>
  <c r="E770" i="17"/>
  <c r="E348" i="17"/>
  <c r="E1199" i="17"/>
  <c r="E213" i="17"/>
  <c r="E693" i="17"/>
  <c r="E963" i="17"/>
  <c r="E291" i="17"/>
  <c r="E844" i="17"/>
  <c r="E1132" i="17"/>
  <c r="E551" i="17"/>
  <c r="E71" i="17"/>
  <c r="E839" i="17"/>
  <c r="E1171" i="17"/>
  <c r="E19" i="17"/>
  <c r="E691" i="17"/>
  <c r="E1075" i="17"/>
  <c r="E1024" i="17"/>
  <c r="E832" i="17"/>
  <c r="E640" i="17"/>
  <c r="E1239" i="17"/>
  <c r="E279" i="17"/>
  <c r="E567" i="17"/>
  <c r="E686" i="17"/>
  <c r="E494" i="17"/>
  <c r="E878" i="17"/>
  <c r="E378" i="17"/>
  <c r="E474" i="17"/>
  <c r="E762" i="17"/>
  <c r="E186" i="17"/>
  <c r="E118" i="17"/>
  <c r="E790" i="17"/>
  <c r="E406" i="17"/>
  <c r="E798" i="17"/>
  <c r="E894" i="17"/>
  <c r="E1182" i="17"/>
  <c r="E688" i="17"/>
  <c r="E592" i="17"/>
  <c r="E962" i="17"/>
  <c r="E1212" i="17"/>
  <c r="E828" i="17"/>
  <c r="E719" i="17"/>
  <c r="E1077" i="17"/>
  <c r="E579" i="17"/>
  <c r="E3" i="17"/>
  <c r="E748" i="17"/>
  <c r="E76" i="17"/>
  <c r="E460" i="17"/>
  <c r="E647" i="17"/>
  <c r="E1127" i="17"/>
  <c r="E263" i="17"/>
  <c r="E979" i="17"/>
  <c r="E787" i="17"/>
  <c r="E883" i="17"/>
  <c r="E1120" i="17"/>
  <c r="E1216" i="17"/>
  <c r="E256" i="17"/>
  <c r="E663" i="17"/>
  <c r="E375" i="17"/>
  <c r="E1143" i="17"/>
  <c r="E855" i="17"/>
  <c r="E590" i="17"/>
  <c r="E782" i="17"/>
  <c r="E398" i="17"/>
  <c r="E90" i="17"/>
  <c r="E282" i="17"/>
  <c r="E1146" i="17"/>
  <c r="E1174" i="17"/>
  <c r="E982" i="17"/>
  <c r="E886" i="17"/>
  <c r="E1086" i="17"/>
  <c r="E702" i="17"/>
  <c r="E30" i="17"/>
  <c r="E510" i="17"/>
  <c r="E784" i="17"/>
  <c r="E578" i="17"/>
  <c r="E866" i="17"/>
  <c r="E1020" i="17"/>
  <c r="E252" i="17"/>
  <c r="E815" i="17"/>
  <c r="E431" i="17"/>
  <c r="E309" i="17"/>
  <c r="E1173" i="17"/>
  <c r="E483" i="17"/>
  <c r="E387" i="17"/>
  <c r="E867" i="17"/>
  <c r="F867" i="17" s="1"/>
  <c r="E652" i="17"/>
  <c r="E268" i="17"/>
  <c r="E1036" i="17"/>
  <c r="E743" i="17"/>
  <c r="D140" i="17"/>
  <c r="D997" i="17"/>
  <c r="D277" i="17"/>
  <c r="D200" i="17"/>
  <c r="D304" i="17"/>
  <c r="D80" i="17"/>
  <c r="D902" i="17"/>
  <c r="D862" i="17"/>
  <c r="D53" i="17"/>
  <c r="D521" i="17"/>
  <c r="D1000" i="17"/>
  <c r="D39" i="17"/>
  <c r="D729" i="17"/>
  <c r="D1242" i="17"/>
  <c r="D32" i="17"/>
  <c r="D607" i="17"/>
  <c r="D395" i="17"/>
  <c r="D1213" i="17"/>
  <c r="D299" i="17"/>
  <c r="D883" i="17"/>
  <c r="D1180" i="17"/>
  <c r="D700" i="17"/>
  <c r="D755" i="17"/>
  <c r="D265" i="17"/>
  <c r="D323" i="17"/>
  <c r="D523" i="17"/>
  <c r="D331" i="17"/>
  <c r="D864" i="17"/>
  <c r="D439" i="17"/>
  <c r="D55" i="17"/>
  <c r="D510" i="17"/>
  <c r="D414" i="17"/>
  <c r="D730" i="17"/>
  <c r="D599" i="17"/>
  <c r="D206" i="17"/>
  <c r="D725" i="17"/>
  <c r="D941" i="17"/>
  <c r="D411" i="17"/>
  <c r="D839" i="17"/>
  <c r="D353" i="17"/>
  <c r="D400" i="17"/>
  <c r="D306" i="17"/>
  <c r="D1018" i="17"/>
  <c r="E976" i="17"/>
  <c r="E16" i="17"/>
  <c r="E1154" i="17"/>
  <c r="E2" i="17"/>
  <c r="E386" i="17"/>
  <c r="E444" i="17"/>
  <c r="E156" i="17"/>
  <c r="E623" i="17"/>
  <c r="E47" i="17"/>
  <c r="E143" i="17"/>
  <c r="E405" i="17"/>
  <c r="E117" i="17"/>
  <c r="E99" i="17"/>
  <c r="D742" i="17"/>
  <c r="D256" i="17"/>
  <c r="D952" i="17"/>
  <c r="D744" i="17"/>
  <c r="D69" i="17"/>
  <c r="D951" i="17"/>
  <c r="D1239" i="17"/>
  <c r="D215" i="17"/>
  <c r="D369" i="17"/>
  <c r="D296" i="17"/>
  <c r="D544" i="17"/>
  <c r="D367" i="17"/>
  <c r="D1004" i="17"/>
  <c r="D202" i="17"/>
  <c r="D311" i="17"/>
  <c r="D682" i="17"/>
  <c r="D1231" i="17"/>
  <c r="D820" i="17"/>
  <c r="D854" i="17"/>
  <c r="D966" i="17"/>
  <c r="D855" i="17"/>
  <c r="D464" i="17"/>
  <c r="D860" i="17"/>
  <c r="D376" i="17"/>
  <c r="D764" i="17"/>
  <c r="D1214" i="17"/>
  <c r="D568" i="17"/>
  <c r="D1158" i="17"/>
  <c r="D401" i="17"/>
  <c r="D537" i="17"/>
  <c r="D666" i="17"/>
  <c r="D81" i="17"/>
  <c r="D904" i="17"/>
  <c r="D191" i="17"/>
  <c r="D1067" i="17"/>
  <c r="D213" i="17"/>
  <c r="D1142" i="17"/>
  <c r="D717" i="17"/>
  <c r="D403" i="17"/>
  <c r="D1084" i="17"/>
  <c r="D220" i="17"/>
  <c r="D467" i="17"/>
  <c r="D1235" i="17"/>
  <c r="D1033" i="17"/>
  <c r="D1129" i="17"/>
  <c r="D515" i="17"/>
  <c r="D227" i="17"/>
  <c r="D811" i="17"/>
  <c r="D1003" i="17"/>
  <c r="D672" i="17"/>
  <c r="D919" i="17"/>
  <c r="D631" i="17"/>
  <c r="D702" i="17"/>
  <c r="D894" i="17"/>
  <c r="D30" i="17"/>
  <c r="D1232" i="17"/>
  <c r="D100" i="17"/>
  <c r="D196" i="17"/>
  <c r="D231" i="17"/>
  <c r="D210" i="17"/>
  <c r="D1203" i="17"/>
  <c r="D490" i="17"/>
  <c r="D531" i="17"/>
  <c r="D1246" i="17"/>
  <c r="D522" i="17"/>
  <c r="D451" i="17"/>
  <c r="D455" i="17"/>
  <c r="D834" i="17"/>
  <c r="E114" i="17"/>
  <c r="E1072" i="17"/>
  <c r="E304" i="17"/>
  <c r="E1168" i="17"/>
  <c r="E208" i="17"/>
  <c r="E290" i="17"/>
  <c r="E194" i="17"/>
  <c r="E482" i="17"/>
  <c r="E924" i="17"/>
  <c r="E1116" i="17"/>
  <c r="E540" i="17"/>
  <c r="E1007" i="17"/>
  <c r="E239" i="17"/>
  <c r="E335" i="17"/>
  <c r="E501" i="17"/>
  <c r="E21" i="17"/>
  <c r="E885" i="17"/>
  <c r="E597" i="17"/>
  <c r="D514" i="17"/>
  <c r="D810" i="17"/>
  <c r="D728" i="17"/>
  <c r="D738" i="17"/>
  <c r="D245" i="17"/>
  <c r="D360" i="17"/>
  <c r="D633" i="17"/>
  <c r="D597" i="17"/>
  <c r="D1240" i="17"/>
  <c r="D1209" i="17"/>
  <c r="D497" i="17"/>
  <c r="D1208" i="17"/>
  <c r="D373" i="17"/>
  <c r="D915" i="17"/>
  <c r="D1196" i="17"/>
  <c r="D302" i="17"/>
  <c r="D1041" i="17"/>
  <c r="D424" i="17"/>
  <c r="D662" i="17"/>
  <c r="D199" i="17"/>
  <c r="D909" i="17"/>
  <c r="D661" i="17"/>
  <c r="D437" i="17"/>
  <c r="D64" i="17"/>
  <c r="D119" i="17"/>
  <c r="D618" i="17"/>
  <c r="D1229" i="17"/>
  <c r="D349" i="17"/>
  <c r="D763" i="17"/>
  <c r="D95" i="17"/>
  <c r="D1012" i="17"/>
  <c r="D1189" i="17"/>
  <c r="D859" i="17"/>
  <c r="D1165" i="17"/>
  <c r="D325" i="17"/>
  <c r="D1223" i="17"/>
  <c r="D896" i="17"/>
  <c r="D70" i="17"/>
  <c r="D344" i="17"/>
  <c r="D685" i="17"/>
  <c r="D985" i="17"/>
  <c r="D999" i="17"/>
  <c r="D13" i="17"/>
  <c r="D473" i="17"/>
  <c r="D520" i="17"/>
  <c r="D1183" i="17"/>
  <c r="D930" i="17"/>
  <c r="D333" i="17"/>
  <c r="D874" i="17"/>
  <c r="D499" i="17"/>
  <c r="D691" i="17"/>
  <c r="D595" i="17"/>
  <c r="D412" i="17"/>
  <c r="D508" i="17"/>
  <c r="D1043" i="17"/>
  <c r="F1043" i="17" s="1"/>
  <c r="D563" i="17"/>
  <c r="D83" i="17"/>
  <c r="D457" i="17"/>
  <c r="D649" i="17"/>
  <c r="D995" i="17"/>
  <c r="D611" i="17"/>
  <c r="D803" i="17"/>
  <c r="D427" i="17"/>
  <c r="D1099" i="17"/>
  <c r="D384" i="17"/>
  <c r="D480" i="17"/>
  <c r="D1056" i="17"/>
  <c r="D1015" i="17"/>
  <c r="D343" i="17"/>
  <c r="D990" i="17"/>
  <c r="D798" i="17"/>
  <c r="D1182" i="17"/>
  <c r="D389" i="17"/>
  <c r="D1100" i="17"/>
  <c r="D237" i="17"/>
  <c r="D723" i="17"/>
  <c r="D388" i="17"/>
  <c r="D1126" i="17"/>
  <c r="D928" i="17"/>
  <c r="D643" i="17"/>
  <c r="D160" i="17"/>
  <c r="D1202" i="17"/>
  <c r="D305" i="17"/>
  <c r="D230" i="17"/>
  <c r="D838" i="17"/>
  <c r="D272" i="17"/>
  <c r="D1121" i="17"/>
  <c r="D303" i="17"/>
  <c r="D837" i="17"/>
  <c r="D980" i="17"/>
  <c r="D1148" i="17"/>
  <c r="D355" i="17"/>
  <c r="D813" i="17"/>
  <c r="D1034" i="17"/>
  <c r="D147" i="17"/>
  <c r="D382" i="17"/>
  <c r="D889" i="17"/>
  <c r="D1156" i="17"/>
  <c r="D994" i="17"/>
  <c r="D4" i="17"/>
  <c r="D592" i="17"/>
  <c r="D903" i="17"/>
  <c r="D1217" i="17"/>
  <c r="D741" i="17"/>
  <c r="D795" i="17"/>
  <c r="D123" i="17"/>
  <c r="D616" i="17"/>
  <c r="D47" i="17"/>
  <c r="D629" i="17"/>
  <c r="D1070" i="17"/>
  <c r="D436" i="17"/>
  <c r="D134" i="17"/>
  <c r="D683" i="17"/>
  <c r="D882" i="17"/>
  <c r="D428" i="17"/>
  <c r="D116" i="17"/>
  <c r="D79" i="17"/>
  <c r="D1122" i="17"/>
  <c r="D271" i="17"/>
  <c r="D571" i="17"/>
  <c r="D175" i="17"/>
  <c r="D1083" i="17"/>
  <c r="D734" i="17"/>
  <c r="D90" i="17"/>
  <c r="D458" i="17"/>
  <c r="D1186" i="17"/>
  <c r="D530" i="17"/>
  <c r="D646" i="17"/>
  <c r="D259" i="17"/>
  <c r="D554" i="17"/>
  <c r="D953" i="17"/>
  <c r="D183" i="17"/>
  <c r="D1226" i="17"/>
  <c r="D188" i="17"/>
  <c r="D1120" i="17"/>
  <c r="D88" i="17"/>
  <c r="D413" i="17"/>
  <c r="D832" i="17"/>
  <c r="D10" i="17"/>
  <c r="D496" i="17"/>
  <c r="D176" i="17"/>
  <c r="D781" i="17"/>
  <c r="D255" i="17"/>
  <c r="D115" i="17"/>
  <c r="D307" i="17"/>
  <c r="D1171" i="17"/>
  <c r="F1171" i="17" s="1"/>
  <c r="D892" i="17"/>
  <c r="D604" i="17"/>
  <c r="D988" i="17"/>
  <c r="D371" i="17"/>
  <c r="D179" i="17"/>
  <c r="D1139" i="17"/>
  <c r="D841" i="17"/>
  <c r="D1225" i="17"/>
  <c r="D553" i="17"/>
  <c r="D745" i="17"/>
  <c r="D131" i="17"/>
  <c r="D419" i="17"/>
  <c r="D707" i="17"/>
  <c r="F707" i="17" s="1"/>
  <c r="D715" i="17"/>
  <c r="F715" i="17" s="1"/>
  <c r="D907" i="17"/>
  <c r="D43" i="17"/>
  <c r="D960" i="17"/>
  <c r="D96" i="17"/>
  <c r="D288" i="17"/>
  <c r="D247" i="17"/>
  <c r="D1111" i="17"/>
  <c r="D823" i="17"/>
  <c r="D397" i="17"/>
  <c r="D494" i="17"/>
  <c r="D983" i="17"/>
  <c r="D1016" i="17"/>
  <c r="D67" i="17"/>
  <c r="D1197" i="17"/>
  <c r="D627" i="17"/>
  <c r="D1144" i="17"/>
  <c r="D320" i="17"/>
  <c r="D671" i="17"/>
  <c r="D434" i="17"/>
  <c r="D280" i="17"/>
  <c r="D857" i="17"/>
  <c r="D767" i="17"/>
  <c r="D1090" i="17"/>
  <c r="D332" i="17"/>
  <c r="D601" i="17"/>
  <c r="D670" i="17"/>
  <c r="D943" i="17"/>
  <c r="D1010" i="17"/>
  <c r="D456" i="17"/>
  <c r="D1109" i="17"/>
  <c r="D575" i="17"/>
  <c r="D778" i="17"/>
  <c r="F778" i="17" s="1"/>
  <c r="D1021" i="17"/>
  <c r="D37" i="17"/>
  <c r="D950" i="17"/>
  <c r="D293" i="17"/>
  <c r="E487" i="17"/>
  <c r="E980" i="17"/>
  <c r="E1076" i="17"/>
  <c r="E1172" i="17"/>
  <c r="E1170" i="17"/>
  <c r="E882" i="17"/>
  <c r="E594" i="17"/>
  <c r="E1074" i="17"/>
  <c r="E212" i="17"/>
  <c r="E884" i="17"/>
  <c r="E596" i="17"/>
  <c r="E404" i="17"/>
  <c r="E500" i="17"/>
  <c r="E210" i="17"/>
  <c r="E788" i="17"/>
  <c r="E692" i="17"/>
  <c r="E402" i="17"/>
  <c r="E690" i="17"/>
  <c r="E978" i="17"/>
  <c r="E18" i="17"/>
  <c r="E1112" i="17"/>
  <c r="E727" i="17"/>
  <c r="E631" i="17"/>
  <c r="E823" i="17"/>
  <c r="E1207" i="17"/>
  <c r="E535" i="17"/>
  <c r="E1015" i="17"/>
  <c r="E919" i="17"/>
  <c r="E343" i="17"/>
  <c r="E247" i="17"/>
  <c r="E439" i="17"/>
  <c r="E967" i="17"/>
  <c r="E1159" i="17"/>
  <c r="E391" i="17"/>
  <c r="E103" i="17"/>
  <c r="E199" i="17"/>
  <c r="E295" i="17"/>
  <c r="E775" i="17"/>
  <c r="E7" i="17"/>
  <c r="D479" i="17"/>
  <c r="D759" i="17"/>
  <c r="D1188" i="17"/>
  <c r="D429" i="17"/>
  <c r="D383" i="17"/>
  <c r="D1170" i="17"/>
  <c r="D925" i="17"/>
  <c r="D880" i="17"/>
  <c r="D945" i="17"/>
  <c r="D878" i="17"/>
  <c r="D760" i="17"/>
  <c r="D784" i="17"/>
  <c r="D614" i="17"/>
  <c r="D916" i="17"/>
  <c r="D205" i="17"/>
  <c r="D448" i="17"/>
  <c r="D746" i="17"/>
  <c r="D184" i="17"/>
  <c r="D149" i="17"/>
  <c r="D1205" i="17"/>
  <c r="D1088" i="17"/>
  <c r="D802" i="17"/>
  <c r="D1247" i="17"/>
  <c r="D298" i="17"/>
  <c r="D829" i="17"/>
  <c r="D797" i="17"/>
  <c r="D1114" i="17"/>
  <c r="D1137" i="17"/>
  <c r="F1137" i="17" s="1"/>
  <c r="D905" i="17"/>
  <c r="D1103" i="17"/>
  <c r="D212" i="17"/>
  <c r="D1047" i="17"/>
  <c r="D132" i="17"/>
  <c r="D690" i="17"/>
  <c r="D687" i="17"/>
  <c r="D398" i="17"/>
  <c r="D911" i="17"/>
  <c r="D615" i="17"/>
  <c r="D1001" i="17"/>
  <c r="D51" i="17"/>
  <c r="D1219" i="17"/>
  <c r="D440" i="17"/>
  <c r="D869" i="17"/>
  <c r="D1030" i="17"/>
  <c r="D1216" i="17"/>
  <c r="D486" i="17"/>
  <c r="D57" i="17"/>
  <c r="D286" i="17"/>
  <c r="D248" i="17"/>
  <c r="D338" i="17"/>
  <c r="D101" i="17"/>
  <c r="D1107" i="17"/>
  <c r="D249" i="17"/>
  <c r="D501" i="17"/>
  <c r="D72" i="17"/>
  <c r="D663" i="17"/>
  <c r="D1076" i="17"/>
  <c r="D453" i="17"/>
  <c r="D425" i="17"/>
  <c r="D1192" i="17"/>
  <c r="D128" i="17"/>
  <c r="D1172" i="17"/>
  <c r="D34" i="17"/>
  <c r="D532" i="17"/>
  <c r="D788" i="17"/>
  <c r="D350" i="17"/>
  <c r="D500" i="17"/>
  <c r="D560" i="17"/>
  <c r="D113" i="17"/>
  <c r="D420" i="17"/>
  <c r="D545" i="17"/>
  <c r="D446" i="17"/>
  <c r="D1221" i="17"/>
  <c r="D970" i="17"/>
  <c r="D680" i="17"/>
  <c r="D561" i="17"/>
  <c r="D1048" i="17"/>
  <c r="D724" i="17"/>
  <c r="D357" i="17"/>
  <c r="D110" i="17"/>
  <c r="D469" i="17"/>
  <c r="D185" i="17"/>
  <c r="D1118" i="17"/>
  <c r="D339" i="17"/>
  <c r="D1011" i="17"/>
  <c r="D478" i="17"/>
  <c r="D818" i="17"/>
  <c r="D677" i="17"/>
  <c r="D699" i="17"/>
  <c r="D1025" i="17"/>
  <c r="D14" i="17"/>
  <c r="D1027" i="17"/>
  <c r="D190" i="17"/>
  <c r="D152" i="17"/>
  <c r="D581" i="17"/>
  <c r="D1222" i="17"/>
  <c r="D819" i="17"/>
  <c r="D921" i="17"/>
  <c r="E362" i="17"/>
  <c r="E824" i="17"/>
  <c r="E67" i="17"/>
  <c r="E454" i="17"/>
  <c r="E728" i="17"/>
  <c r="E835" i="17"/>
  <c r="E574" i="17"/>
  <c r="E1208" i="17"/>
  <c r="E632" i="17"/>
  <c r="E355" i="17"/>
  <c r="E57" i="17"/>
  <c r="E380" i="17"/>
  <c r="E1061" i="17"/>
  <c r="E838" i="17"/>
  <c r="E536" i="17"/>
  <c r="E1246" i="17"/>
  <c r="E729" i="17"/>
  <c r="E56" i="17"/>
  <c r="E188" i="17"/>
  <c r="E773" i="17"/>
  <c r="E236" i="17"/>
  <c r="E248" i="17"/>
  <c r="E259" i="17"/>
  <c r="E190" i="17"/>
  <c r="E345" i="17"/>
  <c r="E92" i="17"/>
  <c r="E965" i="17"/>
  <c r="E1016" i="17"/>
  <c r="E373" i="17"/>
  <c r="E572" i="17"/>
  <c r="E440" i="17"/>
  <c r="E262" i="17"/>
  <c r="D1145" i="17"/>
  <c r="D612" i="17"/>
  <c r="D655" i="17"/>
  <c r="D15" i="17"/>
  <c r="D392" i="17"/>
  <c r="D317" i="17"/>
  <c r="D971" i="17"/>
  <c r="D584" i="17"/>
  <c r="D955" i="17"/>
  <c r="D450" i="17"/>
  <c r="D313" i="17"/>
  <c r="D266" i="17"/>
  <c r="D335" i="17"/>
  <c r="D1184" i="17"/>
  <c r="D1085" i="17"/>
  <c r="D330" i="17"/>
  <c r="D226" i="17"/>
  <c r="D127" i="17"/>
  <c r="D308" i="17"/>
  <c r="D668" i="17"/>
  <c r="D295" i="17"/>
  <c r="D875" i="17"/>
  <c r="D77" i="17"/>
  <c r="D1062" i="17"/>
  <c r="D900" i="17"/>
  <c r="D743" i="17"/>
  <c r="D1128" i="17"/>
  <c r="D487" i="17"/>
  <c r="D74" i="17"/>
  <c r="D1093" i="17"/>
  <c r="D868" i="17"/>
  <c r="D975" i="17"/>
  <c r="D525" i="17"/>
  <c r="D1133" i="17"/>
  <c r="D1032" i="17"/>
  <c r="D949" i="17"/>
  <c r="D1194" i="17"/>
  <c r="F1194" i="17" s="1"/>
  <c r="D11" i="17"/>
  <c r="D136" i="17"/>
  <c r="D1215" i="17"/>
  <c r="D431" i="17"/>
  <c r="D405" i="17"/>
  <c r="D645" i="17"/>
  <c r="D168" i="17"/>
  <c r="D503" i="17"/>
  <c r="D858" i="17"/>
  <c r="D374" i="17"/>
  <c r="D52" i="17"/>
  <c r="D808" i="17"/>
  <c r="D284" i="17"/>
  <c r="D929" i="17"/>
  <c r="D758" i="17"/>
  <c r="D40" i="17"/>
  <c r="D733" i="17"/>
  <c r="D18" i="17"/>
  <c r="D908" i="17"/>
  <c r="D1108" i="17"/>
  <c r="D402" i="17"/>
  <c r="D849" i="17"/>
  <c r="D493" i="17"/>
  <c r="D1092" i="17"/>
  <c r="D805" i="17"/>
  <c r="D922" i="17"/>
  <c r="D217" i="17"/>
  <c r="D653" i="17"/>
  <c r="D954" i="17"/>
  <c r="D605" i="17"/>
  <c r="D628" i="17"/>
  <c r="D186" i="17"/>
  <c r="D543" i="17"/>
  <c r="D711" i="17"/>
  <c r="D779" i="17"/>
  <c r="F779" i="17" s="1"/>
  <c r="D1243" i="17"/>
  <c r="D253" i="17"/>
  <c r="D927" i="17"/>
  <c r="D701" i="17"/>
  <c r="D519" i="17"/>
  <c r="D1072" i="17"/>
  <c r="D329" i="17"/>
  <c r="D198" i="17"/>
  <c r="D1039" i="17"/>
  <c r="D449" i="17"/>
  <c r="D16" i="17"/>
  <c r="D647" i="17"/>
  <c r="D776" i="17"/>
  <c r="D596" i="17"/>
  <c r="D236" i="17"/>
  <c r="D977" i="17"/>
  <c r="D1143" i="17"/>
  <c r="D697" i="17"/>
  <c r="D258" i="17"/>
  <c r="D365" i="17"/>
  <c r="D642" i="17"/>
  <c r="D1193" i="17"/>
  <c r="F1193" i="17" s="1"/>
  <c r="D224" i="17"/>
  <c r="D664" i="17"/>
  <c r="D719" i="17"/>
  <c r="D44" i="17"/>
  <c r="D710" i="17"/>
  <c r="D1051" i="17"/>
  <c r="D1119" i="17"/>
  <c r="D17" i="17"/>
  <c r="D239" i="17"/>
  <c r="D87" i="17"/>
  <c r="D399" i="17"/>
  <c r="D870" i="17"/>
  <c r="D1073" i="17"/>
  <c r="D665" i="17"/>
  <c r="D158" i="17"/>
  <c r="D391" i="17"/>
  <c r="D141" i="17"/>
  <c r="D278" i="17"/>
  <c r="D182" i="17"/>
  <c r="D737" i="17"/>
  <c r="D877" i="17"/>
  <c r="D1022" i="17"/>
  <c r="D1049" i="17"/>
  <c r="D1199" i="17"/>
  <c r="D1096" i="17"/>
  <c r="D380" i="17"/>
  <c r="D445" i="17"/>
  <c r="D423" i="17"/>
  <c r="D58" i="17"/>
  <c r="D187" i="17"/>
  <c r="D978" i="17"/>
  <c r="D368" i="17"/>
  <c r="D208" i="17"/>
  <c r="D884" i="17"/>
  <c r="D92" i="17"/>
  <c r="D807" i="17"/>
  <c r="D1151" i="17"/>
  <c r="D474" i="17"/>
  <c r="D104" i="17"/>
  <c r="D552" i="17"/>
  <c r="D650" i="17"/>
  <c r="D1023" i="17"/>
  <c r="D538" i="17"/>
  <c r="D107" i="17"/>
  <c r="D426" i="17"/>
  <c r="D582" i="17"/>
  <c r="D981" i="17"/>
  <c r="D491" i="17"/>
  <c r="F491" i="17" s="1"/>
  <c r="D422" i="17"/>
  <c r="D1081" i="17"/>
  <c r="D847" i="17"/>
  <c r="D926" i="17"/>
  <c r="D637" i="17"/>
  <c r="D418" i="17"/>
  <c r="D1130" i="17"/>
  <c r="D359" i="17"/>
  <c r="D287" i="17"/>
  <c r="D783" i="17"/>
  <c r="D1077" i="17"/>
  <c r="D390" i="17"/>
  <c r="D621" i="17"/>
  <c r="D63" i="17"/>
  <c r="D572" i="17"/>
  <c r="D1181" i="17"/>
  <c r="D159" i="17"/>
  <c r="D232" i="17"/>
  <c r="D404" i="17"/>
  <c r="D1064" i="17"/>
  <c r="F1064" i="17" s="1"/>
  <c r="D41" i="17"/>
  <c r="D594" i="17"/>
  <c r="D36" i="17"/>
  <c r="D938" i="17"/>
  <c r="D830" i="17"/>
  <c r="D879" i="17"/>
  <c r="D713" i="17"/>
  <c r="D1173" i="17"/>
  <c r="D165" i="17"/>
  <c r="D863" i="17"/>
  <c r="D752" i="17"/>
  <c r="D341" i="17"/>
  <c r="D315" i="17"/>
  <c r="D782" i="17"/>
  <c r="D566" i="17"/>
  <c r="D1052" i="17"/>
  <c r="D512" i="17"/>
  <c r="D319" i="17"/>
  <c r="D1071" i="17"/>
  <c r="F1071" i="17" s="1"/>
  <c r="D7" i="17"/>
  <c r="D1060" i="17"/>
  <c r="D833" i="17"/>
  <c r="D693" i="17"/>
  <c r="D109" i="17"/>
  <c r="D761" i="17"/>
  <c r="D785" i="17"/>
  <c r="D85" i="17"/>
  <c r="D346" i="17"/>
  <c r="D992" i="17"/>
  <c r="D1094" i="17"/>
  <c r="D21" i="17"/>
  <c r="D250" i="17"/>
  <c r="D775" i="17"/>
  <c r="D620" i="17"/>
  <c r="D415" i="17"/>
  <c r="D991" i="17"/>
  <c r="D223" i="17"/>
  <c r="D708" i="17"/>
  <c r="D102" i="17"/>
  <c r="D678" i="17"/>
  <c r="D301" i="17"/>
  <c r="D1040" i="17"/>
  <c r="D181" i="17"/>
  <c r="D1069" i="17"/>
  <c r="D143" i="17"/>
  <c r="D964" i="17"/>
  <c r="D546" i="17"/>
  <c r="D476" i="17"/>
  <c r="D148" i="17"/>
  <c r="D959" i="17"/>
  <c r="D281" i="17"/>
  <c r="D517" i="17"/>
  <c r="D261" i="17"/>
  <c r="D375" i="17"/>
  <c r="D1013" i="17"/>
  <c r="D885" i="17"/>
  <c r="D461" i="17"/>
  <c r="D559" i="17"/>
  <c r="D590" i="17"/>
  <c r="D973" i="17"/>
  <c r="D976" i="17"/>
  <c r="D716" i="17"/>
  <c r="D1179" i="17"/>
  <c r="D812" i="17"/>
  <c r="D6" i="17"/>
  <c r="D751" i="17"/>
  <c r="D589" i="17"/>
  <c r="D407" i="17"/>
  <c r="D1167" i="17"/>
  <c r="D447" i="17"/>
  <c r="D234" i="17"/>
  <c r="D853" i="17"/>
  <c r="D1117" i="17"/>
  <c r="D799" i="17"/>
  <c r="D557" i="17"/>
  <c r="D891" i="17"/>
  <c r="D229" i="17"/>
  <c r="D806" i="17"/>
  <c r="D998" i="17"/>
  <c r="D1079" i="17"/>
  <c r="D871" i="17"/>
  <c r="D135" i="17"/>
  <c r="D821" i="17"/>
  <c r="D137" i="17"/>
  <c r="D815" i="17"/>
  <c r="F815" i="17" s="1"/>
  <c r="D1098" i="17"/>
  <c r="D1002" i="17"/>
  <c r="D1233" i="17"/>
  <c r="D831" i="17"/>
  <c r="D1005" i="17"/>
  <c r="D518" i="17"/>
  <c r="D219" i="17"/>
  <c r="D893" i="17"/>
  <c r="D409" i="17"/>
  <c r="D570" i="17"/>
  <c r="D1135" i="17"/>
  <c r="D1175" i="17"/>
  <c r="D324" i="17"/>
  <c r="D1191" i="17"/>
  <c r="D1210" i="17"/>
  <c r="D1007" i="17"/>
  <c r="D688" i="17"/>
  <c r="D749" i="17"/>
  <c r="D800" i="17"/>
  <c r="D442" i="17"/>
  <c r="D273" i="17"/>
  <c r="D114" i="17"/>
  <c r="D377" i="17"/>
  <c r="D1125" i="17"/>
  <c r="D774" i="17"/>
  <c r="D657" i="17"/>
  <c r="D516" i="17"/>
  <c r="D804" i="17"/>
  <c r="D170" i="17"/>
  <c r="D736" i="17"/>
  <c r="D917" i="17"/>
  <c r="F917" i="17" s="1"/>
  <c r="D989" i="17"/>
  <c r="D1147" i="17"/>
  <c r="D1204" i="17"/>
  <c r="E94" i="17"/>
  <c r="E565" i="17"/>
  <c r="E825" i="17"/>
  <c r="E32" i="17"/>
  <c r="D197" i="17"/>
  <c r="D547" i="17"/>
  <c r="D632" i="17"/>
  <c r="D686" i="17"/>
  <c r="D712" i="17"/>
  <c r="D61" i="17"/>
  <c r="D1101" i="17"/>
  <c r="D1177" i="17"/>
  <c r="D282" i="17"/>
  <c r="D735" i="17"/>
  <c r="D935" i="17"/>
  <c r="D283" i="17"/>
  <c r="D416" i="17"/>
  <c r="D244" i="17"/>
  <c r="D906" i="17"/>
  <c r="D587" i="17"/>
  <c r="D326" i="17"/>
  <c r="D541" i="17"/>
  <c r="D703" i="17"/>
  <c r="D872" i="17"/>
  <c r="D591" i="17"/>
  <c r="D71" i="17"/>
  <c r="D38" i="17"/>
  <c r="D640" i="17"/>
  <c r="D91" i="17"/>
  <c r="D793" i="17"/>
  <c r="D495" i="17"/>
  <c r="D569" i="17"/>
  <c r="D498" i="17"/>
  <c r="D524" i="17"/>
  <c r="D714" i="17"/>
  <c r="D608" i="17"/>
  <c r="D207" i="17"/>
  <c r="D845" i="17"/>
  <c r="D676" i="17"/>
  <c r="D901" i="17"/>
  <c r="D1190" i="17"/>
  <c r="D1087" i="17"/>
  <c r="D354" i="17"/>
  <c r="D20" i="17"/>
  <c r="D895" i="17"/>
  <c r="D470" i="17"/>
  <c r="D593" i="17"/>
  <c r="D753" i="17"/>
  <c r="D328" i="17"/>
  <c r="D848" i="17"/>
  <c r="D706" i="17"/>
  <c r="D8" i="17"/>
  <c r="D842" i="17"/>
  <c r="D103" i="17"/>
  <c r="D322" i="17"/>
  <c r="D257" i="17"/>
  <c r="D146" i="17"/>
  <c r="D550" i="17"/>
  <c r="D766" i="17"/>
  <c r="D956" i="17"/>
  <c r="D840" i="17"/>
  <c r="D1095" i="17"/>
  <c r="D542" i="17"/>
  <c r="D121" i="17"/>
  <c r="D709" i="17"/>
  <c r="D86" i="17"/>
  <c r="D695" i="17"/>
  <c r="D66" i="17"/>
  <c r="D786" i="17"/>
  <c r="D378" i="17"/>
  <c r="D586" i="17"/>
  <c r="D463" i="17"/>
  <c r="D1162" i="17"/>
  <c r="D1074" i="17"/>
  <c r="D1224" i="17"/>
  <c r="F1224" i="17" s="1"/>
  <c r="D656" i="17"/>
  <c r="D507" i="17"/>
  <c r="D1097" i="17"/>
  <c r="D898" i="17"/>
  <c r="D1141" i="17"/>
  <c r="D475" i="17"/>
  <c r="D27" i="17"/>
  <c r="D209" i="17"/>
  <c r="D692" i="17"/>
  <c r="D623" i="17"/>
  <c r="D161" i="17"/>
  <c r="D1244" i="17"/>
  <c r="D117" i="17"/>
  <c r="D351" i="17"/>
  <c r="D1157" i="17"/>
  <c r="D1113" i="17"/>
  <c r="D262" i="17"/>
  <c r="D163" i="17"/>
  <c r="E941" i="17"/>
  <c r="E550" i="17"/>
  <c r="E1054" i="17"/>
  <c r="E926" i="17"/>
  <c r="E509" i="17"/>
  <c r="E605" i="17"/>
  <c r="E1189" i="17"/>
  <c r="E1090" i="17"/>
  <c r="E70" i="17"/>
  <c r="E344" i="17"/>
  <c r="E163" i="17"/>
  <c r="E413" i="17"/>
  <c r="E458" i="17"/>
  <c r="E909" i="17"/>
  <c r="E209" i="17"/>
  <c r="E764" i="17"/>
  <c r="E1126" i="17"/>
  <c r="E5" i="17"/>
  <c r="E766" i="17"/>
  <c r="E983" i="17"/>
  <c r="E706" i="17"/>
  <c r="E1169" i="17"/>
  <c r="E173" i="17"/>
  <c r="E1081" i="17"/>
  <c r="E77" i="17"/>
  <c r="E677" i="17"/>
  <c r="E25" i="17"/>
  <c r="E845" i="17"/>
  <c r="E860" i="17"/>
  <c r="E956" i="17"/>
  <c r="E293" i="17"/>
  <c r="E1010" i="17"/>
  <c r="E742" i="17"/>
  <c r="E1030" i="17"/>
  <c r="E739" i="17"/>
  <c r="E249" i="17"/>
  <c r="E478" i="17"/>
  <c r="E862" i="17"/>
  <c r="E286" i="17"/>
  <c r="E401" i="17"/>
  <c r="E333" i="17"/>
  <c r="E704" i="17"/>
  <c r="E127" i="17"/>
  <c r="E325" i="17"/>
  <c r="E505" i="17"/>
  <c r="E217" i="17"/>
  <c r="E557" i="17"/>
  <c r="E1244" i="17"/>
  <c r="E476" i="17"/>
  <c r="E197" i="17"/>
  <c r="E434" i="17"/>
  <c r="E146" i="17"/>
  <c r="E338" i="17"/>
  <c r="E949" i="17"/>
  <c r="E931" i="17"/>
  <c r="E1209" i="17"/>
  <c r="E920" i="17"/>
  <c r="E633" i="17"/>
  <c r="E1113" i="17"/>
  <c r="E514" i="17"/>
  <c r="E89" i="17"/>
  <c r="E85" i="17"/>
  <c r="E428" i="17"/>
  <c r="E1073" i="17"/>
  <c r="E689" i="17"/>
  <c r="E313" i="17"/>
  <c r="E889" i="17"/>
  <c r="E461" i="17"/>
  <c r="E1148" i="17"/>
  <c r="E485" i="17"/>
  <c r="E389" i="17"/>
  <c r="E581" i="17"/>
  <c r="E1202" i="17"/>
  <c r="E152" i="17"/>
  <c r="E670" i="17"/>
  <c r="E1123" i="17"/>
  <c r="E1219" i="17"/>
  <c r="E643" i="17"/>
  <c r="E921" i="17"/>
  <c r="E802" i="17"/>
  <c r="E977" i="17"/>
  <c r="E1004" i="17"/>
  <c r="E989" i="17"/>
  <c r="E1183" i="17"/>
  <c r="E645" i="17"/>
  <c r="E141" i="17"/>
  <c r="D958" i="17"/>
  <c r="D1061" i="17"/>
  <c r="D914" i="17"/>
  <c r="D454" i="17"/>
  <c r="D358" i="17"/>
  <c r="D835" i="17"/>
  <c r="D94" i="17"/>
  <c r="D536" i="17"/>
  <c r="D739" i="17"/>
  <c r="D824" i="17"/>
  <c r="D920" i="17"/>
  <c r="D50" i="17"/>
  <c r="D934" i="17"/>
  <c r="D5" i="17"/>
  <c r="D965" i="17"/>
  <c r="D773" i="17"/>
  <c r="D441" i="17"/>
  <c r="D931" i="17"/>
  <c r="D574" i="17"/>
  <c r="D1123" i="17"/>
  <c r="D1150" i="17"/>
  <c r="D1112" i="17"/>
  <c r="D638" i="17"/>
  <c r="D679" i="17"/>
  <c r="D465" i="17"/>
  <c r="D279" i="17"/>
  <c r="D1159" i="17"/>
  <c r="D1169" i="17"/>
  <c r="D533" i="17"/>
  <c r="D1029" i="17"/>
  <c r="D29" i="17"/>
  <c r="D162" i="17"/>
  <c r="D826" i="17"/>
  <c r="D887" i="17"/>
  <c r="D881" i="17"/>
  <c r="D1026" i="17"/>
  <c r="D551" i="17"/>
  <c r="E134" i="17"/>
  <c r="E358" i="17"/>
  <c r="E530" i="17"/>
  <c r="E50" i="17"/>
  <c r="E1222" i="17"/>
  <c r="E1085" i="17"/>
  <c r="E229" i="17"/>
  <c r="E1145" i="17"/>
  <c r="E332" i="17"/>
  <c r="E708" i="17"/>
  <c r="E525" i="17"/>
  <c r="E215" i="17"/>
  <c r="E158" i="17"/>
  <c r="E1118" i="17"/>
  <c r="E266" i="17"/>
  <c r="E1022" i="17"/>
  <c r="E237" i="17"/>
  <c r="E512" i="17"/>
  <c r="E1094" i="17"/>
  <c r="E1101" i="17"/>
  <c r="E221" i="17"/>
  <c r="E473" i="17"/>
  <c r="E1034" i="17"/>
  <c r="E320" i="17"/>
  <c r="E1181" i="17"/>
  <c r="E549" i="17"/>
  <c r="E497" i="17"/>
  <c r="E518" i="17"/>
  <c r="E31" i="17"/>
  <c r="E254" i="17"/>
  <c r="E324" i="17"/>
  <c r="E1125" i="17"/>
  <c r="E650" i="17"/>
  <c r="E757" i="17"/>
  <c r="E1184" i="17"/>
  <c r="E901" i="17"/>
  <c r="E45" i="17"/>
  <c r="E1226" i="17"/>
  <c r="E613" i="17"/>
  <c r="E1175" i="17"/>
  <c r="E887" i="17"/>
  <c r="E524" i="17"/>
  <c r="E593" i="17"/>
  <c r="E620" i="17"/>
  <c r="E113" i="17"/>
  <c r="E1237" i="17"/>
  <c r="E511" i="17"/>
  <c r="E44" i="17"/>
  <c r="E74" i="17"/>
  <c r="E610" i="17"/>
  <c r="E311" i="17"/>
  <c r="E1087" i="17"/>
  <c r="E1214" i="17"/>
  <c r="E1186" i="17"/>
  <c r="E37" i="17"/>
  <c r="E785" i="17"/>
  <c r="E709" i="17"/>
  <c r="E1221" i="17"/>
  <c r="E69" i="17"/>
  <c r="E701" i="17"/>
  <c r="E407" i="17"/>
  <c r="E842" i="17"/>
  <c r="E992" i="17"/>
  <c r="E125" i="17"/>
  <c r="E230" i="17"/>
  <c r="E1188" i="17"/>
  <c r="E837" i="17"/>
  <c r="E612" i="17"/>
  <c r="E38" i="17"/>
  <c r="E996" i="17"/>
  <c r="E517" i="17"/>
  <c r="E703" i="17"/>
  <c r="E326" i="17"/>
  <c r="E223" i="17"/>
  <c r="E717" i="17"/>
  <c r="E542" i="17"/>
  <c r="E421" i="17"/>
  <c r="E1141" i="17"/>
  <c r="E1100" i="17"/>
  <c r="E132" i="17"/>
  <c r="E734" i="17"/>
  <c r="E806" i="17"/>
  <c r="E133" i="17"/>
  <c r="E261" i="17"/>
  <c r="E516" i="17"/>
  <c r="E36" i="17"/>
  <c r="E902" i="17"/>
  <c r="E800" i="17"/>
  <c r="E62" i="17"/>
  <c r="E1045" i="17"/>
  <c r="E305" i="17"/>
  <c r="E1092" i="17"/>
  <c r="E614" i="17"/>
  <c r="E761" i="17"/>
  <c r="E277" i="17"/>
  <c r="E453" i="17"/>
  <c r="E661" i="17"/>
  <c r="E416" i="17"/>
  <c r="E791" i="17"/>
  <c r="E415" i="17"/>
  <c r="E23" i="17"/>
  <c r="E805" i="17"/>
  <c r="E1029" i="17"/>
  <c r="E1130" i="17"/>
  <c r="E185" i="17"/>
  <c r="E181" i="17"/>
  <c r="E607" i="17"/>
  <c r="E830" i="17"/>
  <c r="E377" i="17"/>
  <c r="E638" i="17"/>
  <c r="E813" i="17"/>
  <c r="E319" i="17"/>
  <c r="E469" i="17"/>
  <c r="E554" i="17"/>
  <c r="E908" i="17"/>
  <c r="E228" i="17"/>
  <c r="E599" i="17"/>
  <c r="E281" i="17"/>
  <c r="E991" i="17"/>
  <c r="E503" i="17"/>
  <c r="E569" i="17"/>
  <c r="E938" i="17"/>
  <c r="E29" i="17"/>
  <c r="E953" i="17"/>
  <c r="E17" i="17"/>
  <c r="E420" i="17"/>
  <c r="E446" i="17"/>
  <c r="E119" i="17"/>
  <c r="E998" i="17"/>
  <c r="E422" i="17"/>
  <c r="E1079" i="17"/>
  <c r="E997" i="17"/>
  <c r="E994" i="17"/>
  <c r="E140" i="17"/>
  <c r="E608" i="17"/>
  <c r="E1241" i="17"/>
  <c r="E1005" i="17"/>
  <c r="E418" i="17"/>
  <c r="E896" i="17"/>
  <c r="E1190" i="17"/>
  <c r="E165" i="17"/>
  <c r="E881" i="17"/>
  <c r="E1197" i="17"/>
  <c r="E34" i="17"/>
  <c r="E900" i="17"/>
  <c r="E350" i="17"/>
  <c r="E853" i="17"/>
  <c r="E621" i="17"/>
  <c r="E812" i="17"/>
  <c r="E1088" i="17"/>
  <c r="E224" i="17"/>
  <c r="E170" i="17"/>
  <c r="E716" i="17"/>
  <c r="E746" i="17"/>
  <c r="E322" i="17"/>
  <c r="E429" i="17"/>
  <c r="E1196" i="17"/>
  <c r="E804" i="17"/>
  <c r="E1049" i="17"/>
  <c r="E130" i="17"/>
  <c r="E799" i="17"/>
  <c r="E357" i="17"/>
  <c r="E741" i="17"/>
  <c r="E797" i="17"/>
  <c r="E933" i="17"/>
  <c r="E893" i="17"/>
  <c r="E898" i="17"/>
  <c r="E895" i="17"/>
  <c r="E695" i="17"/>
  <c r="E1093" i="17"/>
  <c r="E226" i="17"/>
  <c r="E128" i="17"/>
  <c r="E665" i="17"/>
  <c r="E710" i="17"/>
  <c r="E317" i="17"/>
  <c r="E857" i="17"/>
  <c r="E451" i="17"/>
  <c r="E1027" i="17"/>
  <c r="E547" i="17"/>
  <c r="E1150" i="17"/>
  <c r="E958" i="17"/>
  <c r="E382" i="17"/>
  <c r="E1017" i="17"/>
  <c r="E537" i="17"/>
  <c r="E153" i="17"/>
  <c r="E441" i="17"/>
  <c r="E668" i="17"/>
  <c r="E284" i="17"/>
  <c r="E1052" i="17"/>
  <c r="E869" i="17"/>
  <c r="E101" i="17"/>
  <c r="E1157" i="17"/>
  <c r="E934" i="17"/>
  <c r="E646" i="17"/>
  <c r="E166" i="17"/>
  <c r="E722" i="17"/>
  <c r="E914" i="17"/>
  <c r="E818" i="17"/>
  <c r="E793" i="17"/>
  <c r="E601" i="17"/>
  <c r="E1177" i="17"/>
  <c r="E985" i="17"/>
  <c r="E749" i="17"/>
  <c r="E269" i="17"/>
  <c r="E1229" i="17"/>
  <c r="E1106" i="17"/>
  <c r="E626" i="17"/>
  <c r="E242" i="17"/>
  <c r="E409" i="17"/>
  <c r="E697" i="17"/>
  <c r="E121" i="17"/>
  <c r="E365" i="17"/>
  <c r="E653" i="17"/>
  <c r="E1037" i="17"/>
  <c r="E1133" i="17"/>
  <c r="E1111" i="17"/>
  <c r="E151" i="17"/>
  <c r="E55" i="17"/>
  <c r="E583" i="17"/>
  <c r="E679" i="17"/>
  <c r="E1063" i="17"/>
  <c r="E871" i="17"/>
  <c r="E116" i="17"/>
  <c r="E20" i="17"/>
  <c r="E308" i="17"/>
  <c r="E306" i="17"/>
  <c r="E786" i="17"/>
  <c r="E498" i="17"/>
  <c r="E225" i="17"/>
  <c r="E1185" i="17"/>
  <c r="F1185" i="17" s="1"/>
  <c r="E609" i="17"/>
  <c r="E1080" i="17"/>
  <c r="E33" i="17"/>
  <c r="E513" i="17"/>
  <c r="E888" i="17"/>
  <c r="E216" i="17"/>
  <c r="E312" i="17"/>
  <c r="E600" i="17"/>
  <c r="E705" i="17"/>
  <c r="E1089" i="17"/>
  <c r="E696" i="17"/>
  <c r="E993" i="17"/>
  <c r="E1176" i="17"/>
  <c r="E24" i="17"/>
  <c r="E504" i="17"/>
  <c r="E120" i="17"/>
  <c r="E897" i="17"/>
  <c r="E408" i="17"/>
  <c r="E801" i="17"/>
  <c r="E129" i="17"/>
  <c r="E984" i="17"/>
  <c r="E792" i="17"/>
  <c r="E321" i="17"/>
  <c r="E417" i="17"/>
  <c r="F531" i="17"/>
  <c r="F1206" i="17"/>
  <c r="F1249" i="17"/>
  <c r="Q2" i="1"/>
  <c r="S2" i="1" s="1"/>
  <c r="T2" i="1" s="1"/>
  <c r="N10" i="2" s="1"/>
  <c r="Q3" i="1"/>
  <c r="S3" i="1" s="1"/>
  <c r="T3" i="1" s="1"/>
  <c r="F630" i="17" l="1"/>
  <c r="F801" i="17"/>
  <c r="F1200" i="17"/>
  <c r="F1160" i="17"/>
  <c r="F1230" i="17"/>
  <c r="F946" i="17"/>
  <c r="F1243" i="17"/>
  <c r="F1167" i="17"/>
  <c r="F1245" i="17"/>
  <c r="F651" i="17"/>
  <c r="F1096" i="17"/>
  <c r="F906" i="17"/>
  <c r="F1144" i="17"/>
  <c r="F753" i="17"/>
  <c r="F1191" i="17"/>
  <c r="F1002" i="17"/>
  <c r="F1223" i="17"/>
  <c r="F1121" i="17"/>
  <c r="F1203" i="17"/>
  <c r="F472" i="17"/>
  <c r="F566" i="17"/>
  <c r="F493" i="17"/>
  <c r="F403" i="17"/>
  <c r="F1060" i="17"/>
  <c r="F490" i="17"/>
  <c r="F700" i="17"/>
  <c r="F1231" i="17"/>
  <c r="F792" i="17"/>
  <c r="F1109" i="17"/>
  <c r="F903" i="17"/>
  <c r="F1158" i="17"/>
  <c r="F494" i="17"/>
  <c r="F1174" i="17"/>
  <c r="F680" i="17"/>
  <c r="F1247" i="17"/>
  <c r="F1084" i="17"/>
  <c r="F720" i="17"/>
  <c r="F912" i="17"/>
  <c r="F539" i="17"/>
  <c r="F1227" i="17"/>
  <c r="F1151" i="17"/>
  <c r="F817" i="17"/>
  <c r="F987" i="17"/>
  <c r="F558" i="17"/>
  <c r="F1248" i="17"/>
  <c r="F957" i="17"/>
  <c r="F1178" i="17"/>
  <c r="F966" i="17"/>
  <c r="F918" i="17"/>
  <c r="F673" i="17"/>
  <c r="F1014" i="17"/>
  <c r="F1199" i="17"/>
  <c r="F1217" i="17"/>
  <c r="F427" i="17"/>
  <c r="F678" i="17"/>
  <c r="F587" i="17"/>
  <c r="F781" i="17"/>
  <c r="F1156" i="17"/>
  <c r="F1041" i="17"/>
  <c r="F1240" i="17"/>
  <c r="F568" i="17"/>
  <c r="F598" i="17"/>
  <c r="F827" i="17"/>
  <c r="F886" i="17"/>
  <c r="F1211" i="17"/>
  <c r="F924" i="17"/>
  <c r="F948" i="17"/>
  <c r="F947" i="17"/>
  <c r="F1117" i="17"/>
  <c r="F1210" i="17"/>
  <c r="F543" i="17"/>
  <c r="F1115" i="17"/>
  <c r="F944" i="17"/>
  <c r="F499" i="17"/>
  <c r="F1165" i="17"/>
  <c r="F744" i="17"/>
  <c r="F725" i="17"/>
  <c r="F1050" i="17"/>
  <c r="F1152" i="17"/>
  <c r="F1180" i="17"/>
  <c r="F1155" i="17"/>
  <c r="F943" i="17"/>
  <c r="F740" i="17"/>
  <c r="F952" i="17"/>
  <c r="F1198" i="17"/>
  <c r="F627" i="17"/>
  <c r="F676" i="17"/>
  <c r="F993" i="17"/>
  <c r="F1186" i="17"/>
  <c r="F541" i="17"/>
  <c r="F1233" i="17"/>
  <c r="F431" i="17"/>
  <c r="F1177" i="17"/>
  <c r="F1208" i="17"/>
  <c r="F1176" i="17"/>
  <c r="F1169" i="17"/>
  <c r="F1189" i="17"/>
  <c r="F429" i="17"/>
  <c r="F1181" i="17"/>
  <c r="F1183" i="17"/>
  <c r="F1184" i="17"/>
  <c r="F1216" i="17"/>
  <c r="F1212" i="17"/>
  <c r="F1219" i="17"/>
  <c r="F1214" i="17"/>
  <c r="F1168" i="17"/>
  <c r="F1234" i="17"/>
  <c r="F1236" i="17"/>
  <c r="F727" i="17"/>
  <c r="F1154" i="17"/>
  <c r="F1162" i="17"/>
  <c r="F387" i="17"/>
  <c r="F1215" i="17"/>
  <c r="F1159" i="17"/>
  <c r="F1182" i="17"/>
  <c r="F784" i="17"/>
  <c r="F647" i="17"/>
  <c r="F1166" i="17"/>
  <c r="F783" i="17"/>
  <c r="F782" i="17"/>
  <c r="F1239" i="17"/>
  <c r="F1238" i="17"/>
  <c r="F751" i="17"/>
  <c r="F1232" i="17"/>
  <c r="F448" i="17"/>
  <c r="F1173" i="17"/>
  <c r="F1225" i="17"/>
  <c r="F1244" i="17"/>
  <c r="F1242" i="17"/>
  <c r="F671" i="17"/>
  <c r="F1220" i="17"/>
  <c r="F1207" i="17"/>
  <c r="F1164" i="17"/>
  <c r="F1221" i="17"/>
  <c r="F1237" i="17"/>
  <c r="F1235" i="17"/>
  <c r="F1188" i="17"/>
  <c r="F1172" i="17"/>
  <c r="F1170" i="17"/>
  <c r="F478" i="17"/>
  <c r="F1226" i="17"/>
  <c r="F1222" i="17"/>
  <c r="F1209" i="17"/>
  <c r="F1197" i="17"/>
  <c r="F1157" i="17"/>
  <c r="F1190" i="17"/>
  <c r="F1205" i="17"/>
  <c r="F1204" i="17"/>
  <c r="F1202" i="17"/>
  <c r="F1196" i="17"/>
  <c r="F1163" i="17"/>
  <c r="F1179" i="17"/>
  <c r="F1246" i="17"/>
  <c r="F1213" i="17"/>
  <c r="F1229" i="17"/>
  <c r="F1192" i="17"/>
  <c r="F1175" i="17"/>
  <c r="F1241" i="17"/>
  <c r="F460" i="17"/>
  <c r="F540" i="17"/>
  <c r="F551" i="17"/>
  <c r="F666" i="17"/>
  <c r="F897" i="17"/>
  <c r="F1089" i="17"/>
  <c r="F553" i="17"/>
  <c r="F386" i="17"/>
  <c r="F623" i="17"/>
  <c r="F769" i="17"/>
  <c r="F892" i="17"/>
  <c r="F625" i="17"/>
  <c r="F658" i="17"/>
  <c r="F674" i="17"/>
  <c r="F836" i="17"/>
  <c r="F1132" i="17"/>
  <c r="F732" i="17"/>
  <c r="F672" i="17"/>
  <c r="F1013" i="17"/>
  <c r="F417" i="17"/>
  <c r="F733" i="17"/>
  <c r="F496" i="17"/>
  <c r="F964" i="17"/>
  <c r="F829" i="17"/>
  <c r="F687" i="17"/>
  <c r="F985" i="17"/>
  <c r="F688" i="17"/>
  <c r="F1103" i="17"/>
  <c r="F1120" i="17"/>
  <c r="F980" i="17"/>
  <c r="F535" i="17"/>
  <c r="F439" i="17"/>
  <c r="F1090" i="17"/>
  <c r="F799" i="17"/>
  <c r="F889" i="17"/>
  <c r="F1074" i="17"/>
  <c r="F786" i="17"/>
  <c r="F542" i="17"/>
  <c r="F594" i="17"/>
  <c r="F992" i="17"/>
  <c r="F697" i="17"/>
  <c r="F900" i="17"/>
  <c r="F1093" i="17"/>
  <c r="F991" i="17"/>
  <c r="F729" i="17"/>
  <c r="F1010" i="17"/>
  <c r="F746" i="17"/>
  <c r="F610" i="17"/>
  <c r="F1112" i="17"/>
  <c r="F1027" i="17"/>
  <c r="F1034" i="17"/>
  <c r="F921" i="17"/>
  <c r="F469" i="17"/>
  <c r="F451" i="17"/>
  <c r="F1088" i="17"/>
  <c r="F572" i="17"/>
  <c r="F749" i="17"/>
  <c r="F441" i="17"/>
  <c r="F498" i="17"/>
  <c r="F550" i="17"/>
  <c r="F805" i="17"/>
  <c r="F665" i="17"/>
  <c r="F953" i="17"/>
  <c r="F517" i="17"/>
  <c r="F706" i="17"/>
  <c r="F418" i="17"/>
  <c r="F825" i="17"/>
  <c r="F505" i="17"/>
  <c r="F458" i="17"/>
  <c r="F977" i="17"/>
  <c r="F895" i="17"/>
  <c r="F549" i="17"/>
  <c r="F473" i="17"/>
  <c r="F409" i="17"/>
  <c r="F389" i="17"/>
  <c r="F925" i="17"/>
  <c r="F562" i="17"/>
  <c r="F710" i="17"/>
  <c r="F1030" i="17"/>
  <c r="F902" i="17"/>
  <c r="F520" i="17"/>
  <c r="F614" i="17"/>
  <c r="F642" i="17"/>
  <c r="F916" i="17"/>
  <c r="F224" i="17"/>
  <c r="F504" i="17"/>
  <c r="F806" i="17"/>
  <c r="F731" i="17"/>
  <c r="F408" i="17"/>
  <c r="F617" i="17"/>
  <c r="F546" i="17"/>
  <c r="F462" i="17"/>
  <c r="F600" i="17"/>
  <c r="F696" i="17"/>
  <c r="F609" i="17"/>
  <c r="F513" i="17"/>
  <c r="F738" i="17"/>
  <c r="F580" i="17"/>
  <c r="F735" i="17"/>
  <c r="F435" i="17"/>
  <c r="F705" i="17"/>
  <c r="F559" i="17"/>
  <c r="F747" i="17"/>
  <c r="F928" i="17"/>
  <c r="F910" i="17"/>
  <c r="F969" i="17"/>
  <c r="F940" i="17"/>
  <c r="F649" i="17"/>
  <c r="F465" i="17"/>
  <c r="F396" i="17"/>
  <c r="F534" i="17"/>
  <c r="F981" i="17"/>
  <c r="F615" i="17"/>
  <c r="F388" i="17"/>
  <c r="F721" i="17"/>
  <c r="F737" i="17"/>
  <c r="F471" i="17"/>
  <c r="F694" i="17"/>
  <c r="F433" i="17"/>
  <c r="F390" i="17"/>
  <c r="F426" i="17"/>
  <c r="F800" i="17"/>
  <c r="F628" i="17"/>
  <c r="F445" i="17"/>
  <c r="F616" i="17"/>
  <c r="F453" i="17"/>
  <c r="F961" i="17"/>
  <c r="F986" i="17"/>
  <c r="F949" i="17"/>
  <c r="F1142" i="17"/>
  <c r="F557" i="17"/>
  <c r="F997" i="17"/>
  <c r="F1000" i="17"/>
  <c r="F509" i="17"/>
  <c r="F512" i="17"/>
  <c r="F703" i="17"/>
  <c r="F908" i="17"/>
  <c r="F1022" i="17"/>
  <c r="F1127" i="17"/>
  <c r="F1135" i="17"/>
  <c r="F802" i="17"/>
  <c r="F612" i="17"/>
  <c r="F868" i="17"/>
  <c r="F760" i="17"/>
  <c r="F866" i="17"/>
  <c r="F1049" i="17"/>
  <c r="F476" i="17"/>
  <c r="F424" i="17"/>
  <c r="F474" i="17"/>
  <c r="F406" i="17"/>
  <c r="F634" i="17"/>
  <c r="F930" i="17"/>
  <c r="F463" i="17"/>
  <c r="F514" i="17"/>
  <c r="F719" i="17"/>
  <c r="F932" i="17"/>
  <c r="F767" i="17"/>
  <c r="F875" i="17"/>
  <c r="F411" i="17"/>
  <c r="F655" i="17"/>
  <c r="F663" i="17"/>
  <c r="F736" i="17"/>
  <c r="F489" i="17"/>
  <c r="F631" i="17"/>
  <c r="F726" i="17"/>
  <c r="F742" i="17"/>
  <c r="F1018" i="17"/>
  <c r="F1075" i="17"/>
  <c r="F422" i="17"/>
  <c r="F888" i="17"/>
  <c r="F922" i="17"/>
  <c r="F1020" i="17"/>
  <c r="F1080" i="17"/>
  <c r="F1069" i="17"/>
  <c r="F479" i="17"/>
  <c r="F552" i="17"/>
  <c r="F637" i="17"/>
  <c r="F1011" i="17"/>
  <c r="F603" i="17"/>
  <c r="F669" i="17"/>
  <c r="F959" i="17"/>
  <c r="F984" i="17"/>
  <c r="F470" i="17"/>
  <c r="F544" i="17"/>
  <c r="F662" i="17"/>
  <c r="F648" i="17"/>
  <c r="F1098" i="17"/>
  <c r="F773" i="17"/>
  <c r="F1070" i="17"/>
  <c r="F401" i="17"/>
  <c r="F1054" i="17"/>
  <c r="F640" i="17"/>
  <c r="F567" i="17"/>
  <c r="F1066" i="17"/>
  <c r="F440" i="17"/>
  <c r="F724" i="17"/>
  <c r="F1094" i="17"/>
  <c r="F570" i="17"/>
  <c r="F407" i="17"/>
  <c r="F973" i="17"/>
  <c r="F1092" i="17"/>
  <c r="F723" i="17"/>
  <c r="F823" i="17"/>
  <c r="F436" i="17"/>
  <c r="F664" i="17"/>
  <c r="F395" i="17"/>
  <c r="F483" i="17"/>
  <c r="F437" i="17"/>
  <c r="F591" i="17"/>
  <c r="F442" i="17"/>
  <c r="F571" i="17"/>
  <c r="F515" i="17"/>
  <c r="F529" i="17"/>
  <c r="F475" i="17"/>
  <c r="F920" i="17"/>
  <c r="F963" i="17"/>
  <c r="F975" i="17"/>
  <c r="F795" i="17"/>
  <c r="F456" i="17"/>
  <c r="F575" i="17"/>
  <c r="F590" i="17"/>
  <c r="F254" i="17"/>
  <c r="F419" i="17"/>
  <c r="F595" i="17"/>
  <c r="F624" i="17"/>
  <c r="F392" i="17"/>
  <c r="F438" i="17"/>
  <c r="F639" i="17"/>
  <c r="F468" i="17"/>
  <c r="F564" i="17"/>
  <c r="F632" i="17"/>
  <c r="F601" i="17"/>
  <c r="F1012" i="17"/>
  <c r="F996" i="17"/>
  <c r="F446" i="17"/>
  <c r="F420" i="17"/>
  <c r="F979" i="17"/>
  <c r="F904" i="17"/>
  <c r="F210" i="17"/>
  <c r="F486" i="17"/>
  <c r="F398" i="17"/>
  <c r="F585" i="17"/>
  <c r="F464" i="17"/>
  <c r="F481" i="17"/>
  <c r="F412" i="17"/>
  <c r="F492" i="17"/>
  <c r="F415" i="17"/>
  <c r="F670" i="17"/>
  <c r="F777" i="17"/>
  <c r="F584" i="17"/>
  <c r="F850" i="17"/>
  <c r="F711" i="17"/>
  <c r="F754" i="17"/>
  <c r="F545" i="17"/>
  <c r="F592" i="17"/>
  <c r="F510" i="17"/>
  <c r="F667" i="17"/>
  <c r="F743" i="17"/>
  <c r="F636" i="17"/>
  <c r="F393" i="17"/>
  <c r="F501" i="17"/>
  <c r="F611" i="17"/>
  <c r="F548" i="17"/>
  <c r="F561" i="17"/>
  <c r="F1136" i="17"/>
  <c r="F455" i="17"/>
  <c r="F400" i="17"/>
  <c r="F604" i="17"/>
  <c r="F582" i="17"/>
  <c r="F622" i="17"/>
  <c r="F506" i="17"/>
  <c r="F573" i="17"/>
  <c r="F644" i="17"/>
  <c r="F654" i="17"/>
  <c r="F579" i="17"/>
  <c r="F588" i="17"/>
  <c r="F447" i="17"/>
  <c r="F444" i="17"/>
  <c r="F410" i="17"/>
  <c r="F467" i="17"/>
  <c r="F563" i="17"/>
  <c r="F538" i="17"/>
  <c r="F629" i="17"/>
  <c r="F508" i="17"/>
  <c r="F656" i="17"/>
  <c r="F752" i="17"/>
  <c r="F482" i="17"/>
  <c r="F526" i="17"/>
  <c r="F635" i="17"/>
  <c r="F533" i="17"/>
  <c r="F399" i="17"/>
  <c r="F576" i="17"/>
  <c r="F495" i="17"/>
  <c r="F586" i="17"/>
  <c r="F577" i="17"/>
  <c r="F430" i="17"/>
  <c r="F502" i="17"/>
  <c r="F522" i="17"/>
  <c r="F619" i="17"/>
  <c r="F405" i="17"/>
  <c r="F457" i="17"/>
  <c r="F652" i="17"/>
  <c r="F394" i="17"/>
  <c r="F555" i="17"/>
  <c r="F425" i="17"/>
  <c r="F618" i="17"/>
  <c r="F589" i="17"/>
  <c r="F450" i="17"/>
  <c r="F578" i="17"/>
  <c r="F432" i="17"/>
  <c r="F556" i="17"/>
  <c r="F423" i="17"/>
  <c r="F896" i="17"/>
  <c r="F507" i="17"/>
  <c r="F466" i="17"/>
  <c r="F484" i="17"/>
  <c r="F976" i="17"/>
  <c r="F597" i="17"/>
  <c r="F488" i="17"/>
  <c r="F503" i="17"/>
  <c r="F708" i="17"/>
  <c r="F728" i="17"/>
  <c r="F938" i="17"/>
  <c r="F898" i="17"/>
  <c r="F1061" i="17"/>
  <c r="F759" i="17"/>
  <c r="F1118" i="17"/>
  <c r="F860" i="17"/>
  <c r="F919" i="17"/>
  <c r="F1039" i="17"/>
  <c r="F606" i="17"/>
  <c r="F803" i="17"/>
  <c r="F982" i="17"/>
  <c r="F702" i="17"/>
  <c r="F1033" i="17"/>
  <c r="F876" i="17"/>
  <c r="F685" i="17"/>
  <c r="F763" i="17"/>
  <c r="F521" i="17"/>
  <c r="F519" i="17"/>
  <c r="F397" i="17"/>
  <c r="F1147" i="17"/>
  <c r="F828" i="17"/>
  <c r="F990" i="17"/>
  <c r="F870" i="17"/>
  <c r="F935" i="17"/>
  <c r="F858" i="17"/>
  <c r="F686" i="17"/>
  <c r="F834" i="17"/>
  <c r="F865" i="17"/>
  <c r="F833" i="17"/>
  <c r="F999" i="17"/>
  <c r="F523" i="17"/>
  <c r="F756" i="17"/>
  <c r="F657" i="17"/>
  <c r="F477" i="17"/>
  <c r="F459" i="17"/>
  <c r="F819" i="17"/>
  <c r="F831" i="17"/>
  <c r="F1036" i="17"/>
  <c r="F808" i="17"/>
  <c r="F852" i="17"/>
  <c r="F1007" i="17"/>
  <c r="F913" i="17"/>
  <c r="F750" i="17"/>
  <c r="F560" i="17"/>
  <c r="F449" i="17"/>
  <c r="F602" i="17"/>
  <c r="F527" i="17"/>
  <c r="F1038" i="17"/>
  <c r="F1025" i="17"/>
  <c r="F1040" i="17"/>
  <c r="F851" i="17"/>
  <c r="F681" i="17"/>
  <c r="F682" i="17"/>
  <c r="F683" i="17"/>
  <c r="F945" i="17"/>
  <c r="F955" i="17"/>
  <c r="F789" i="17"/>
  <c r="F883" i="17"/>
  <c r="F899" i="17"/>
  <c r="F768" i="17"/>
  <c r="F765" i="17"/>
  <c r="F414" i="17"/>
  <c r="F927" i="17"/>
  <c r="F846" i="17"/>
  <c r="F748" i="17"/>
  <c r="F954" i="17"/>
  <c r="F691" i="17"/>
  <c r="F907" i="17"/>
  <c r="F480" i="17"/>
  <c r="F713" i="17"/>
  <c r="F863" i="17"/>
  <c r="F698" i="17"/>
  <c r="F774" i="17"/>
  <c r="F816" i="17"/>
  <c r="F995" i="17"/>
  <c r="F790" i="17"/>
  <c r="F905" i="17"/>
  <c r="F1035" i="17"/>
  <c r="F693" i="17"/>
  <c r="F794" i="17"/>
  <c r="F745" i="17"/>
  <c r="F820" i="17"/>
  <c r="F847" i="17"/>
  <c r="F839" i="17"/>
  <c r="F885" i="17"/>
  <c r="F1003" i="17"/>
  <c r="F972" i="17"/>
  <c r="F937" i="17"/>
  <c r="F960" i="17"/>
  <c r="F1009" i="17"/>
  <c r="F684" i="17"/>
  <c r="F1048" i="17"/>
  <c r="F821" i="17"/>
  <c r="F915" i="17"/>
  <c r="F939" i="17"/>
  <c r="F859" i="17"/>
  <c r="F1056" i="17"/>
  <c r="F1008" i="17"/>
  <c r="F861" i="17"/>
  <c r="F1001" i="17"/>
  <c r="F718" i="17"/>
  <c r="F730" i="17"/>
  <c r="F1057" i="17"/>
  <c r="F1079" i="17"/>
  <c r="F532" i="17"/>
  <c r="F873" i="17"/>
  <c r="F1021" i="17"/>
  <c r="F755" i="17"/>
  <c r="F757" i="17"/>
  <c r="F1042" i="17"/>
  <c r="F675" i="17"/>
  <c r="F1055" i="17"/>
  <c r="F968" i="17"/>
  <c r="F890" i="17"/>
  <c r="F810" i="17"/>
  <c r="F608" i="17"/>
  <c r="F1091" i="17"/>
  <c r="F1138" i="17"/>
  <c r="F988" i="17"/>
  <c r="F879" i="17"/>
  <c r="F848" i="17"/>
  <c r="F1023" i="17"/>
  <c r="F1053" i="17"/>
  <c r="F1019" i="17"/>
  <c r="F923" i="17"/>
  <c r="F843" i="17"/>
  <c r="F762" i="17"/>
  <c r="F714" i="17"/>
  <c r="F1119" i="17"/>
  <c r="F830" i="17"/>
  <c r="F1032" i="17"/>
  <c r="F1149" i="17"/>
  <c r="F1128" i="17"/>
  <c r="F1026" i="17"/>
  <c r="F864" i="17"/>
  <c r="F1099" i="17"/>
  <c r="F1122" i="17"/>
  <c r="F849" i="17"/>
  <c r="F770" i="17"/>
  <c r="F807" i="17"/>
  <c r="F822" i="17"/>
  <c r="F626" i="17"/>
  <c r="F716" i="17"/>
  <c r="F1052" i="17"/>
  <c r="F607" i="17"/>
  <c r="F974" i="17"/>
  <c r="F605" i="17"/>
  <c r="F1068" i="17"/>
  <c r="F1153" i="17"/>
  <c r="F1058" i="17"/>
  <c r="F877" i="17"/>
  <c r="F809" i="17"/>
  <c r="F1044" i="17"/>
  <c r="F911" i="17"/>
  <c r="F841" i="17"/>
  <c r="F826" i="17"/>
  <c r="F874" i="17"/>
  <c r="F796" i="17"/>
  <c r="F856" i="17"/>
  <c r="F814" i="17"/>
  <c r="F811" i="17"/>
  <c r="F1051" i="17"/>
  <c r="F844" i="17"/>
  <c r="F894" i="17"/>
  <c r="F780" i="17"/>
  <c r="F1062" i="17"/>
  <c r="F1006" i="17"/>
  <c r="F929" i="17"/>
  <c r="F854" i="17"/>
  <c r="F872" i="17"/>
  <c r="F776" i="17"/>
  <c r="F951" i="17"/>
  <c r="F880" i="17"/>
  <c r="F840" i="17"/>
  <c r="F787" i="17"/>
  <c r="F798" i="17"/>
  <c r="F855" i="17"/>
  <c r="F1028" i="17"/>
  <c r="F970" i="17"/>
  <c r="F511" i="17"/>
  <c r="F971" i="17"/>
  <c r="F772" i="17"/>
  <c r="F518" i="17"/>
  <c r="F701" i="17"/>
  <c r="F950" i="17"/>
  <c r="F1123" i="17"/>
  <c r="F1065" i="17"/>
  <c r="F1129" i="17"/>
  <c r="F881" i="17"/>
  <c r="F893" i="17"/>
  <c r="F695" i="17"/>
  <c r="F1143" i="17"/>
  <c r="F1114" i="17"/>
  <c r="F1031" i="17"/>
  <c r="F758" i="17"/>
  <c r="F1086" i="17"/>
  <c r="F791" i="17"/>
  <c r="F1067" i="17"/>
  <c r="F1108" i="17"/>
  <c r="F785" i="17"/>
  <c r="F1150" i="17"/>
  <c r="F661" i="17"/>
  <c r="F741" i="17"/>
  <c r="F643" i="17"/>
  <c r="F613" i="17"/>
  <c r="F766" i="17"/>
  <c r="F1047" i="17"/>
  <c r="F1105" i="17"/>
  <c r="F1110" i="17"/>
  <c r="F1077" i="17"/>
  <c r="F962" i="17"/>
  <c r="F1095" i="17"/>
  <c r="F485" i="17"/>
  <c r="F998" i="17"/>
  <c r="F901" i="17"/>
  <c r="F1045" i="17"/>
  <c r="F621" i="17"/>
  <c r="F565" i="17"/>
  <c r="F593" i="17"/>
  <c r="F709" i="17"/>
  <c r="F891" i="17"/>
  <c r="F413" i="17"/>
  <c r="F983" i="17"/>
  <c r="F989" i="17"/>
  <c r="F1131" i="17"/>
  <c r="F668" i="17"/>
  <c r="F1081" i="17"/>
  <c r="F569" i="17"/>
  <c r="F1146" i="17"/>
  <c r="F1116" i="17"/>
  <c r="F537" i="17"/>
  <c r="F797" i="17"/>
  <c r="F1102" i="17"/>
  <c r="F1141" i="17"/>
  <c r="F574" i="17"/>
  <c r="F581" i="17"/>
  <c r="F1015" i="17"/>
  <c r="F931" i="17"/>
  <c r="F788" i="17"/>
  <c r="F1046" i="17"/>
  <c r="F878" i="17"/>
  <c r="F832" i="17"/>
  <c r="F1134" i="17"/>
  <c r="F1082" i="17"/>
  <c r="F1113" i="17"/>
  <c r="F1104" i="17"/>
  <c r="F842" i="17"/>
  <c r="F638" i="17"/>
  <c r="F1083" i="17"/>
  <c r="F1097" i="17"/>
  <c r="F689" i="17"/>
  <c r="F804" i="17"/>
  <c r="F1073" i="17"/>
  <c r="F994" i="17"/>
  <c r="F525" i="17"/>
  <c r="F633" i="17"/>
  <c r="F536" i="17"/>
  <c r="F965" i="17"/>
  <c r="F824" i="17"/>
  <c r="F1125" i="17"/>
  <c r="F813" i="17"/>
  <c r="F1145" i="17"/>
  <c r="F554" i="17"/>
  <c r="F645" i="17"/>
  <c r="F692" i="17"/>
  <c r="F1111" i="17"/>
  <c r="F1107" i="17"/>
  <c r="F717" i="17"/>
  <c r="F1085" i="17"/>
  <c r="F739" i="17"/>
  <c r="F1072" i="17"/>
  <c r="F1078" i="17"/>
  <c r="F1139" i="17"/>
  <c r="F653" i="17"/>
  <c r="F857" i="17"/>
  <c r="F1076" i="17"/>
  <c r="F500" i="17"/>
  <c r="F967" i="17"/>
  <c r="F679" i="17"/>
  <c r="F402" i="17"/>
  <c r="F1140" i="17"/>
  <c r="F428" i="17"/>
  <c r="F909" i="17"/>
  <c r="F775" i="17"/>
  <c r="F391" i="17"/>
  <c r="F978" i="17"/>
  <c r="F884" i="17"/>
  <c r="F404" i="17"/>
  <c r="F596" i="17"/>
  <c r="F487" i="17"/>
  <c r="F882" i="17"/>
  <c r="F690" i="17"/>
  <c r="F1004" i="17"/>
  <c r="F583" i="17"/>
  <c r="F1087" i="17"/>
  <c r="F497" i="17"/>
  <c r="F1063" i="17"/>
  <c r="F1029" i="17"/>
  <c r="F869" i="17"/>
  <c r="F871" i="17"/>
  <c r="F837" i="17"/>
  <c r="F764" i="17"/>
  <c r="F434" i="17"/>
  <c r="F1148" i="17"/>
  <c r="F677" i="17"/>
  <c r="F793" i="17"/>
  <c r="F1024" i="17"/>
  <c r="F1106" i="17"/>
  <c r="F887" i="17"/>
  <c r="F599" i="17"/>
  <c r="F524" i="17"/>
  <c r="F1005" i="17"/>
  <c r="F416" i="17"/>
  <c r="F712" i="17"/>
  <c r="F1133" i="17"/>
  <c r="F704" i="17"/>
  <c r="F620" i="17"/>
  <c r="F646" i="17"/>
  <c r="F699" i="17"/>
  <c r="F862" i="17"/>
  <c r="F761" i="17"/>
  <c r="F516" i="17"/>
  <c r="F421" i="17"/>
  <c r="F722" i="17"/>
  <c r="F1100" i="17"/>
  <c r="F650" i="17"/>
  <c r="F818" i="17"/>
  <c r="F835" i="17"/>
  <c r="F547" i="17"/>
  <c r="F934" i="17"/>
  <c r="F958" i="17"/>
  <c r="F1130" i="17"/>
  <c r="F956" i="17"/>
  <c r="F530" i="17"/>
  <c r="F914" i="17"/>
  <c r="F1017" i="17"/>
  <c r="F812" i="17"/>
  <c r="F454" i="17"/>
  <c r="F1016" i="17"/>
  <c r="F853" i="17"/>
  <c r="F936" i="17"/>
  <c r="F1126" i="17"/>
  <c r="F461" i="17"/>
  <c r="F1101" i="17"/>
  <c r="F734" i="17"/>
  <c r="F838" i="17"/>
  <c r="F941" i="17"/>
  <c r="F933" i="17"/>
  <c r="F845" i="17"/>
  <c r="F926" i="17"/>
  <c r="F1037" i="17"/>
  <c r="F304" i="17"/>
  <c r="F267" i="17"/>
  <c r="F285" i="17"/>
  <c r="F318" i="17"/>
  <c r="F332" i="17"/>
  <c r="F364" i="17"/>
  <c r="F294" i="17"/>
  <c r="F208" i="17"/>
  <c r="F330" i="17"/>
  <c r="F362" i="17"/>
  <c r="F360" i="17"/>
  <c r="F328" i="17"/>
  <c r="F280" i="17"/>
  <c r="F186" i="17"/>
  <c r="F281" i="17"/>
  <c r="F316" i="17"/>
  <c r="F282" i="17"/>
  <c r="F252" i="17"/>
  <c r="F266" i="17"/>
  <c r="F292" i="17"/>
  <c r="F385" i="17"/>
  <c r="F227" i="17"/>
  <c r="F335" i="17"/>
  <c r="F343" i="17"/>
  <c r="F351" i="17"/>
  <c r="F359" i="17"/>
  <c r="F367" i="17"/>
  <c r="F375" i="17"/>
  <c r="F383" i="17"/>
  <c r="F377" i="17"/>
  <c r="F306" i="17"/>
  <c r="F310" i="17"/>
  <c r="F334" i="17"/>
  <c r="F348" i="17"/>
  <c r="F366" i="17"/>
  <c r="F380" i="17"/>
  <c r="F308" i="17"/>
  <c r="F295" i="17"/>
  <c r="F303" i="17"/>
  <c r="F311" i="17"/>
  <c r="F319" i="17"/>
  <c r="F327" i="17"/>
  <c r="F384" i="17"/>
  <c r="F313" i="17"/>
  <c r="F321" i="17"/>
  <c r="F329" i="17"/>
  <c r="F337" i="17"/>
  <c r="F345" i="17"/>
  <c r="F353" i="17"/>
  <c r="F361" i="17"/>
  <c r="F369" i="17"/>
  <c r="F340" i="17"/>
  <c r="F356" i="17"/>
  <c r="F372" i="17"/>
  <c r="F324" i="17"/>
  <c r="F293" i="17"/>
  <c r="F301" i="17"/>
  <c r="F309" i="17"/>
  <c r="F317" i="17"/>
  <c r="F325" i="17"/>
  <c r="F333" i="17"/>
  <c r="F341" i="17"/>
  <c r="F349" i="17"/>
  <c r="F357" i="17"/>
  <c r="F365" i="17"/>
  <c r="F373" i="17"/>
  <c r="F381" i="17"/>
  <c r="F350" i="17"/>
  <c r="F382" i="17"/>
  <c r="F358" i="17"/>
  <c r="F374" i="17"/>
  <c r="F338" i="17"/>
  <c r="F352" i="17"/>
  <c r="F370" i="17"/>
  <c r="F290" i="17"/>
  <c r="F314" i="17"/>
  <c r="F298" i="17"/>
  <c r="F322" i="17"/>
  <c r="F354" i="17"/>
  <c r="F291" i="17"/>
  <c r="F299" i="17"/>
  <c r="F307" i="17"/>
  <c r="F315" i="17"/>
  <c r="F323" i="17"/>
  <c r="F331" i="17"/>
  <c r="F339" i="17"/>
  <c r="F347" i="17"/>
  <c r="F355" i="17"/>
  <c r="F363" i="17"/>
  <c r="F371" i="17"/>
  <c r="F379" i="17"/>
  <c r="F346" i="17"/>
  <c r="F378" i="17"/>
  <c r="F302" i="17"/>
  <c r="F342" i="17"/>
  <c r="F344" i="17"/>
  <c r="F376" i="17"/>
  <c r="F312" i="17"/>
  <c r="F297" i="17"/>
  <c r="F305" i="17"/>
  <c r="F296" i="17"/>
  <c r="F336" i="17"/>
  <c r="F368" i="17"/>
  <c r="F320" i="17"/>
  <c r="F300" i="17"/>
  <c r="F326" i="17"/>
  <c r="F277" i="17"/>
  <c r="F207" i="17"/>
  <c r="F235" i="17"/>
  <c r="F248" i="17"/>
  <c r="F233" i="17"/>
  <c r="F197" i="17"/>
  <c r="F199" i="17"/>
  <c r="F279" i="17"/>
  <c r="F249" i="17"/>
  <c r="F253" i="17"/>
  <c r="F251" i="17"/>
  <c r="F223" i="17"/>
  <c r="F288" i="17"/>
  <c r="F201" i="17"/>
  <c r="F289" i="17"/>
  <c r="F221" i="17"/>
  <c r="F231" i="17"/>
  <c r="F218" i="17"/>
  <c r="F234" i="17"/>
  <c r="F278" i="17"/>
  <c r="F265" i="17"/>
  <c r="F194" i="17"/>
  <c r="F274" i="17"/>
  <c r="F219" i="17"/>
  <c r="F271" i="17"/>
  <c r="F287" i="17"/>
  <c r="F270" i="17"/>
  <c r="F276" i="17"/>
  <c r="F283" i="17"/>
  <c r="F244" i="17"/>
  <c r="F259" i="17"/>
  <c r="F212" i="17"/>
  <c r="F250" i="17"/>
  <c r="F200" i="17"/>
  <c r="F229" i="17"/>
  <c r="F211" i="17"/>
  <c r="F273" i="17"/>
  <c r="F275" i="17"/>
  <c r="F225" i="17"/>
  <c r="F222" i="17"/>
  <c r="F256" i="17"/>
  <c r="F260" i="17"/>
  <c r="F268" i="17"/>
  <c r="F232" i="17"/>
  <c r="F262" i="17"/>
  <c r="F198" i="17"/>
  <c r="F214" i="17"/>
  <c r="F258" i="17"/>
  <c r="F209" i="17"/>
  <c r="F261" i="17"/>
  <c r="F228" i="17"/>
  <c r="F257" i="17"/>
  <c r="F255" i="17"/>
  <c r="F264" i="17"/>
  <c r="F216" i="17"/>
  <c r="F242" i="17"/>
  <c r="F213" i="17"/>
  <c r="F237" i="17"/>
  <c r="F226" i="17"/>
  <c r="F243" i="17"/>
  <c r="F206" i="17"/>
  <c r="F204" i="17"/>
  <c r="F195" i="17"/>
  <c r="F246" i="17"/>
  <c r="F205" i="17"/>
  <c r="F217" i="17"/>
  <c r="F203" i="17"/>
  <c r="F272" i="17"/>
  <c r="F269" i="17"/>
  <c r="F202" i="17"/>
  <c r="F241" i="17"/>
  <c r="F247" i="17"/>
  <c r="F284" i="17"/>
  <c r="F245" i="17"/>
  <c r="F215" i="17"/>
  <c r="F220" i="17"/>
  <c r="F239" i="17"/>
  <c r="F196" i="17"/>
  <c r="F236" i="17"/>
  <c r="F240" i="17"/>
  <c r="F238" i="17"/>
  <c r="F263" i="17"/>
  <c r="F286" i="17"/>
  <c r="F230" i="17"/>
  <c r="F146" i="17"/>
  <c r="F40" i="17"/>
  <c r="F159" i="17"/>
  <c r="F191" i="17"/>
  <c r="F112" i="17"/>
  <c r="F144" i="17"/>
  <c r="F9" i="17"/>
  <c r="F46" i="17"/>
  <c r="F153" i="17"/>
  <c r="F103" i="17"/>
  <c r="F121" i="17"/>
  <c r="F34" i="17"/>
  <c r="F147" i="17"/>
  <c r="F126" i="17"/>
  <c r="F131" i="17"/>
  <c r="F85" i="17"/>
  <c r="F168" i="17"/>
  <c r="F160" i="17"/>
  <c r="F35" i="17"/>
  <c r="F130" i="17"/>
  <c r="F49" i="17"/>
  <c r="F148" i="17"/>
  <c r="F91" i="17"/>
  <c r="F27" i="17"/>
  <c r="F89" i="17"/>
  <c r="F32" i="17"/>
  <c r="F111" i="17"/>
  <c r="F138" i="17"/>
  <c r="F58" i="17"/>
  <c r="F155" i="17"/>
  <c r="F187" i="17"/>
  <c r="F140" i="17"/>
  <c r="F164" i="17"/>
  <c r="F117" i="17"/>
  <c r="F149" i="17"/>
  <c r="F13" i="17"/>
  <c r="F43" i="17"/>
  <c r="F162" i="17"/>
  <c r="F165" i="17"/>
  <c r="F166" i="17"/>
  <c r="F135" i="17"/>
  <c r="F158" i="17"/>
  <c r="F2" i="17"/>
  <c r="F17" i="17"/>
  <c r="F163" i="17"/>
  <c r="F69" i="17"/>
  <c r="F173" i="17"/>
  <c r="F119" i="17"/>
  <c r="F92" i="17"/>
  <c r="F154" i="17"/>
  <c r="F30" i="17"/>
  <c r="F116" i="17"/>
  <c r="F172" i="17"/>
  <c r="F76" i="17"/>
  <c r="F12" i="17"/>
  <c r="F125" i="17"/>
  <c r="F47" i="17"/>
  <c r="F72" i="17"/>
  <c r="F88" i="17"/>
  <c r="F174" i="17"/>
  <c r="F96" i="17"/>
  <c r="F178" i="17"/>
  <c r="F95" i="17"/>
  <c r="F190" i="17"/>
  <c r="F66" i="17"/>
  <c r="F118" i="17"/>
  <c r="F167" i="17"/>
  <c r="F86" i="17"/>
  <c r="F22" i="17"/>
  <c r="F120" i="17"/>
  <c r="F152" i="17"/>
  <c r="F61" i="17"/>
  <c r="F176" i="17"/>
  <c r="F68" i="17"/>
  <c r="F4" i="17"/>
  <c r="F129" i="17"/>
  <c r="F15" i="17"/>
  <c r="F83" i="17"/>
  <c r="F19" i="17"/>
  <c r="F177" i="17"/>
  <c r="F123" i="17"/>
  <c r="F31" i="17"/>
  <c r="F134" i="17"/>
  <c r="F99" i="17"/>
  <c r="F142" i="17"/>
  <c r="F10" i="17"/>
  <c r="F82" i="17"/>
  <c r="F97" i="17"/>
  <c r="F80" i="17"/>
  <c r="F57" i="17"/>
  <c r="F63" i="17"/>
  <c r="F73" i="17"/>
  <c r="F79" i="17"/>
  <c r="F127" i="17"/>
  <c r="F171" i="17"/>
  <c r="F78" i="17"/>
  <c r="F14" i="17"/>
  <c r="F124" i="17"/>
  <c r="F55" i="17"/>
  <c r="F45" i="17"/>
  <c r="F180" i="17"/>
  <c r="F60" i="17"/>
  <c r="F101" i="17"/>
  <c r="F133" i="17"/>
  <c r="F93" i="17"/>
  <c r="F75" i="17"/>
  <c r="F11" i="17"/>
  <c r="F181" i="17"/>
  <c r="F107" i="17"/>
  <c r="F16" i="17"/>
  <c r="F20" i="17"/>
  <c r="F50" i="17"/>
  <c r="F26" i="17"/>
  <c r="F81" i="17"/>
  <c r="F64" i="17"/>
  <c r="F139" i="17"/>
  <c r="F41" i="17"/>
  <c r="F98" i="17"/>
  <c r="F18" i="17"/>
  <c r="F150" i="17"/>
  <c r="F175" i="17"/>
  <c r="F70" i="17"/>
  <c r="F6" i="17"/>
  <c r="F128" i="17"/>
  <c r="F39" i="17"/>
  <c r="F21" i="17"/>
  <c r="F184" i="17"/>
  <c r="F52" i="17"/>
  <c r="F105" i="17"/>
  <c r="F137" i="17"/>
  <c r="F77" i="17"/>
  <c r="F67" i="17"/>
  <c r="F3" i="17"/>
  <c r="F185" i="17"/>
  <c r="F84" i="17"/>
  <c r="F169" i="17"/>
  <c r="F94" i="17"/>
  <c r="F143" i="17"/>
  <c r="F65" i="17"/>
  <c r="F151" i="17"/>
  <c r="F8" i="17"/>
  <c r="F48" i="17"/>
  <c r="F42" i="17"/>
  <c r="F33" i="17"/>
  <c r="F106" i="17"/>
  <c r="F56" i="17"/>
  <c r="F90" i="17"/>
  <c r="F170" i="17"/>
  <c r="F179" i="17"/>
  <c r="F62" i="17"/>
  <c r="F100" i="17"/>
  <c r="F132" i="17"/>
  <c r="F7" i="17"/>
  <c r="F5" i="17"/>
  <c r="F188" i="17"/>
  <c r="F44" i="17"/>
  <c r="F109" i="17"/>
  <c r="F141" i="17"/>
  <c r="F53" i="17"/>
  <c r="F59" i="17"/>
  <c r="F157" i="17"/>
  <c r="F189" i="17"/>
  <c r="F108" i="17"/>
  <c r="F28" i="17"/>
  <c r="F122" i="17"/>
  <c r="F38" i="17"/>
  <c r="F182" i="17"/>
  <c r="F25" i="17"/>
  <c r="F87" i="17"/>
  <c r="F102" i="17"/>
  <c r="F114" i="17"/>
  <c r="F24" i="17"/>
  <c r="F110" i="17"/>
  <c r="F115" i="17"/>
  <c r="F71" i="17"/>
  <c r="F74" i="17"/>
  <c r="F23" i="17"/>
  <c r="F183" i="17"/>
  <c r="F54" i="17"/>
  <c r="F104" i="17"/>
  <c r="F136" i="17"/>
  <c r="F37" i="17"/>
  <c r="F156" i="17"/>
  <c r="F192" i="17"/>
  <c r="F36" i="17"/>
  <c r="F113" i="17"/>
  <c r="F145" i="17"/>
  <c r="F29" i="17"/>
  <c r="F51" i="17"/>
  <c r="F161" i="17"/>
  <c r="F193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P836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Online transfer to Daya Account utr no. 516992712060 Rs 300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27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Return to Surya 180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Munger Stock" description="Connection to the 'Munger Stock' query in the workbook." type="5" refreshedVersion="8" background="1" saveData="1">
    <dbPr connection="Provider=Microsoft.Mashup.OleDb.1;Data Source=$Workbook$;Location=&quot;Munger Stock&quot;;Extended Properties=&quot;&quot;" command="SELECT * FROM [Munger Stock]"/>
  </connection>
  <connection id="2" xr16:uid="{00000000-0015-0000-FFFF-FFFF01000000}" keepAlive="1" name="Query - Opening Stock" description="Connection to the 'Opening Stock' query in the workbook." type="5" refreshedVersion="0" background="1" saveData="1">
    <dbPr connection="Provider=Microsoft.Mashup.OleDb.1;Data Source=$Workbook$;Location=&quot;Opening Stock&quot;;Extended Properties=&quot;&quot;" command="SELECT * FROM [Opening Stock]"/>
  </connection>
  <connection id="3" xr16:uid="{00000000-0015-0000-FFFF-FFFF02000000}" keepAlive="1" name="Query - Pending Recoveries1" description="Connection to the 'Pending Recoveries' query in the workbook." type="5" refreshedVersion="8" background="1" saveData="1">
    <dbPr connection="Provider=Microsoft.Mashup.OleDb.1;Data Source=$Workbook$;Location=&quot;Pending Recoveries&quot;;Extended Properties=&quot;&quot;" command="SELECT * FROM [Pending Recoveries]"/>
  </connection>
  <connection id="4" xr16:uid="{00000000-0015-0000-FFFF-FFFF03000000}" keepAlive="1" name="Query - Purchase" description="Connection to the 'Purchase' query in the workbook." type="5" refreshedVersion="0" background="1" saveData="1">
    <dbPr connection="Provider=Microsoft.Mashup.OleDb.1;Data Source=$Workbook$;Location=Purchase;Extended Properties=&quot;&quot;" command="SELECT * FROM [Purchase]"/>
  </connection>
  <connection id="5" xr16:uid="{00000000-0015-0000-FFFF-FFFF04000000}" keepAlive="1" name="Query - Sale" description="Connection to the 'Sale' query in the workbook." type="5" refreshedVersion="0" background="1" saveData="1">
    <dbPr connection="Provider=Microsoft.Mashup.OleDb.1;Data Source=$Workbook$;Location=Sale;Extended Properties=&quot;&quot;" command="SELECT * FROM [Sale]"/>
  </connection>
  <connection id="6" xr16:uid="{00000000-0015-0000-FFFF-FFFF05000000}" keepAlive="1" name="Query - Stock Updates" description="Connection to the 'Stock Updates' query in the workbook." type="5" refreshedVersion="8" background="1" saveData="1">
    <dbPr connection="Provider=Microsoft.Mashup.OleDb.1;Data Source=$Workbook$;Location=&quot;Stock Updates&quot;;Extended Properties=&quot;&quot;" command="SELECT * FROM [Stock Updates]"/>
  </connection>
  <connection id="7" xr16:uid="{00000000-0015-0000-FFFF-FFFF06000000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8" xr16:uid="{00000000-0015-0000-FFFF-FFFF07000000}" name="WorksheetConnection_Consumable Report BR 25_26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ConsumableReportBR25_26.xlsxTable21"/>
        </x15:connection>
      </ext>
    </extLst>
  </connection>
  <connection id="9" xr16:uid="{00000000-0015-0000-FFFF-FFFF08000000}" name="WorksheetConnection_Consumable Report BR 25_26.xlsx!Table3" type="102" refreshedVersion="8" minRefreshableVersion="5">
    <extLst>
      <ext xmlns:x15="http://schemas.microsoft.com/office/spreadsheetml/2010/11/main" uri="{DE250136-89BD-433C-8126-D09CA5730AF9}">
        <x15:connection id="Table3">
          <x15:rangePr sourceName="_xlcn.WorksheetConnection_ConsumableReportBR25_26.xlsxTable31"/>
        </x15:connection>
      </ext>
    </extLst>
  </connection>
  <connection id="10" xr16:uid="{00000000-0015-0000-FFFF-FFFF09000000}" name="WorksheetConnection_Consumable Report BR 25_26.xlsx!Table4" type="102" refreshedVersion="8" minRefreshableVersion="5">
    <extLst>
      <ext xmlns:x15="http://schemas.microsoft.com/office/spreadsheetml/2010/11/main" uri="{DE250136-89BD-433C-8126-D09CA5730AF9}">
        <x15:connection id="Table4">
          <x15:rangePr sourceName="_xlcn.WorksheetConnection_ConsumableReportBR25_26.xlsxTable41"/>
        </x15:connection>
      </ext>
    </extLst>
  </connection>
  <connection id="11" xr16:uid="{00000000-0015-0000-FFFF-FFFF0A000000}" name="WorksheetConnection_Consumable Report BR 25_26.xlsx!Table5" type="102" refreshedVersion="8" minRefreshableVersion="5">
    <extLst>
      <ext xmlns:x15="http://schemas.microsoft.com/office/spreadsheetml/2010/11/main" uri="{DE250136-89BD-433C-8126-D09CA5730AF9}">
        <x15:connection id="Table5">
          <x15:rangePr sourceName="_xlcn.WorksheetConnection_ConsumableReportBR25_26.xlsxTable51"/>
        </x15:connection>
      </ext>
    </extLst>
  </connection>
</connections>
</file>

<file path=xl/sharedStrings.xml><?xml version="1.0" encoding="utf-8"?>
<sst xmlns="http://schemas.openxmlformats.org/spreadsheetml/2006/main" count="9968" uniqueCount="1448">
  <si>
    <t>Date</t>
  </si>
  <si>
    <t>Vendor Name</t>
  </si>
  <si>
    <t>Invoice Date</t>
  </si>
  <si>
    <t>Invoice No</t>
  </si>
  <si>
    <t>PO No</t>
  </si>
  <si>
    <t>PO Date</t>
  </si>
  <si>
    <t>Item Name</t>
  </si>
  <si>
    <t>UoM</t>
  </si>
  <si>
    <t>Qty Received</t>
  </si>
  <si>
    <t>Rate</t>
  </si>
  <si>
    <t>Amt</t>
  </si>
  <si>
    <t>GST</t>
  </si>
  <si>
    <t>Total Am t</t>
  </si>
  <si>
    <t>Frieght</t>
  </si>
  <si>
    <t>Total amt</t>
  </si>
  <si>
    <t>Cost/Per</t>
  </si>
  <si>
    <t>BMC MPG Name</t>
  </si>
  <si>
    <t>Qty Issued</t>
  </si>
  <si>
    <t>Type</t>
  </si>
  <si>
    <t>Transfer</t>
  </si>
  <si>
    <t>Recoverable</t>
  </si>
  <si>
    <t>Recovery Done</t>
  </si>
  <si>
    <t>Category</t>
  </si>
  <si>
    <t>S.No</t>
  </si>
  <si>
    <t>Reorder Qty</t>
  </si>
  <si>
    <t>Reorder Level</t>
  </si>
  <si>
    <t>Avg Consumption of 2 Month</t>
  </si>
  <si>
    <t>Address</t>
  </si>
  <si>
    <t>PAN</t>
  </si>
  <si>
    <t>Supply For</t>
  </si>
  <si>
    <t>Vendor ID</t>
  </si>
  <si>
    <t>MPG/BMC Code</t>
  </si>
  <si>
    <t>Name</t>
  </si>
  <si>
    <t>BMC Area</t>
  </si>
  <si>
    <t>To BMC/MPG Code</t>
  </si>
  <si>
    <t>From Location Code</t>
  </si>
  <si>
    <t>Main Godown</t>
  </si>
  <si>
    <t>Munger</t>
  </si>
  <si>
    <t>NA</t>
  </si>
  <si>
    <t>BMC</t>
  </si>
  <si>
    <t>MPG</t>
  </si>
  <si>
    <t>Asarganj</t>
  </si>
  <si>
    <t>1% Iodine Solution (100ml)</t>
  </si>
  <si>
    <t>Amber Colour Bottle (250 ML)</t>
  </si>
  <si>
    <t>Amyl 500ml</t>
  </si>
  <si>
    <t>Analyzer Calibration Cheking Log Book</t>
  </si>
  <si>
    <t>Beaker 100 Ml</t>
  </si>
  <si>
    <t>Beaker 250 ML Borosilicate</t>
  </si>
  <si>
    <t>Beaker 500 Ml</t>
  </si>
  <si>
    <t>Beaker 50 ML</t>
  </si>
  <si>
    <t>BMC Cleaning Brush 2"</t>
  </si>
  <si>
    <t>BMC Day Book</t>
  </si>
  <si>
    <t>Burete Stand</t>
  </si>
  <si>
    <t>Burret 50 ML Borosilicate</t>
  </si>
  <si>
    <t>Buterometer</t>
  </si>
  <si>
    <t>Butrometer Brush</t>
  </si>
  <si>
    <t>Cattle Feed Chllan</t>
  </si>
  <si>
    <t>Centrifuge Machine</t>
  </si>
  <si>
    <t>Clean for Milkoscreen 30ml</t>
  </si>
  <si>
    <t>Conical Flask 100 ML</t>
  </si>
  <si>
    <t>Descaling Solution Milkoscreen  30 Ml</t>
  </si>
  <si>
    <t>Distil Water 5 Ltr</t>
  </si>
  <si>
    <t>Eco Power Solution</t>
  </si>
  <si>
    <t>EKO Clean 25 Kg</t>
  </si>
  <si>
    <t>Eko Day Cleaning Sol</t>
  </si>
  <si>
    <t>Eko Measuring Plastic Mug</t>
  </si>
  <si>
    <t>EKO Plunger</t>
  </si>
  <si>
    <t>Ethyl Alcohol 500 ML Pack</t>
  </si>
  <si>
    <t>Farmers Passbook</t>
  </si>
  <si>
    <t>Fat Sacn Jet</t>
  </si>
  <si>
    <t>FAT Scan Weekly</t>
  </si>
  <si>
    <t>Ferric Chloride 500 Gms</t>
  </si>
  <si>
    <t>Fire Extinguiser, Capacity-6 KG</t>
  </si>
  <si>
    <t>FLY KILLER MACHINE 2*18W WH</t>
  </si>
  <si>
    <t>Geaser</t>
  </si>
  <si>
    <t>Gerber Centrifuse 24 Test Electric</t>
  </si>
  <si>
    <t>Gloves</t>
  </si>
  <si>
    <t>Gum Glue Traps</t>
  </si>
  <si>
    <t>Headload Slip</t>
  </si>
  <si>
    <t>Hydrolic Acid</t>
  </si>
  <si>
    <t>Lactometer 0-40</t>
  </si>
  <si>
    <t>Lactometer Jar Small</t>
  </si>
  <si>
    <t>Lock Stopper</t>
  </si>
  <si>
    <t>Lock Stopper Key</t>
  </si>
  <si>
    <t>Material Indent Book</t>
  </si>
  <si>
    <t>MBRT Bath Digital</t>
  </si>
  <si>
    <t>MBRT Serogical Water Bath</t>
  </si>
  <si>
    <t>MBRT Test Register</t>
  </si>
  <si>
    <t>Measuring Cylinder 1000 ML Plastic</t>
  </si>
  <si>
    <t>Measuring Cylinder 100 ML Plastic</t>
  </si>
  <si>
    <t>Measuring Cylinder 250 ML</t>
  </si>
  <si>
    <t>Milk Cane Plunger S. S.</t>
  </si>
  <si>
    <t>Milk Despatch Challan</t>
  </si>
  <si>
    <t>Milk Pipete 10.75 ML</t>
  </si>
  <si>
    <t>Milk Sampler Dipper SS Capacity 50ml</t>
  </si>
  <si>
    <t>MPG Register</t>
  </si>
  <si>
    <t>NABL Buyterometer</t>
  </si>
  <si>
    <t>NABL Certified Lactometer</t>
  </si>
  <si>
    <t>Nylon Filter Cloth - Than</t>
  </si>
  <si>
    <t>Para Dimethyle Amino</t>
  </si>
  <si>
    <t>Petri Dish Borosilicate</t>
  </si>
  <si>
    <t>Phenolphthaleing Indicator</t>
  </si>
  <si>
    <t>Pipe Cleaning Brush 5" Long</t>
  </si>
  <si>
    <t>Pipette Cleaning Brush</t>
  </si>
  <si>
    <t>Pipette Gradulated 10 ML</t>
  </si>
  <si>
    <t>Pipette Gradulated 1 ML</t>
  </si>
  <si>
    <t>Pipette Gradulated 2 ML</t>
  </si>
  <si>
    <t>Pipette NABL Certified</t>
  </si>
  <si>
    <t>Plastic Strainer</t>
  </si>
  <si>
    <t>Reagent Botte with Glass Stopper Borosilicate</t>
  </si>
  <si>
    <t>Reagent Bottle 100 ML</t>
  </si>
  <si>
    <t>Reagent Bottle 250 ML</t>
  </si>
  <si>
    <t>Register for Milk Reception Log Book</t>
  </si>
  <si>
    <t>Resorcinol</t>
  </si>
  <si>
    <t>Rodent Box</t>
  </si>
  <si>
    <t>Rosalic Acid Powder 25 Gms</t>
  </si>
  <si>
    <t>Sample Bottle 100 ML</t>
  </si>
  <si>
    <t>Sample Bottle Brush Large</t>
  </si>
  <si>
    <t>Sample Bottle Stand PL 25 Test</t>
  </si>
  <si>
    <t>Satol - 5 KG</t>
  </si>
  <si>
    <t>Silver Nitrate Solution</t>
  </si>
  <si>
    <t>Sodium Hydroxide N/10 Solution</t>
  </si>
  <si>
    <t>Sprit Lamp S. S.</t>
  </si>
  <si>
    <t>Strip for Detection of Glucose in Milk</t>
  </si>
  <si>
    <t>Strip for Detection of Maltodextrin in Milk</t>
  </si>
  <si>
    <t>Strip for Detection of Urea in Milk</t>
  </si>
  <si>
    <t>Sulphuric Acid SQ 05 Lt</t>
  </si>
  <si>
    <t>Tanker Seal</t>
  </si>
  <si>
    <t>TEEPOL</t>
  </si>
  <si>
    <t>Teflon Hammer</t>
  </si>
  <si>
    <t>Test Tube</t>
  </si>
  <si>
    <t>Test Tube Stand</t>
  </si>
  <si>
    <t>Test Tube with Rubber Cork</t>
  </si>
  <si>
    <t>Thermal Paper Roll - Small</t>
  </si>
  <si>
    <t>Thermameter Alcohal NABL Certified</t>
  </si>
  <si>
    <t>Thermometer 110 C</t>
  </si>
  <si>
    <t>Tilt Measure 10cc PI Superior</t>
  </si>
  <si>
    <t>Tilt Measure 1 Ml with Bottle</t>
  </si>
  <si>
    <t>R R Sales</t>
  </si>
  <si>
    <t>GRN No</t>
  </si>
  <si>
    <t>Nos</t>
  </si>
  <si>
    <t>Challan No</t>
  </si>
  <si>
    <t>Mobile</t>
  </si>
  <si>
    <t>Email</t>
  </si>
  <si>
    <t>Chemical</t>
  </si>
  <si>
    <t>Glassware</t>
  </si>
  <si>
    <t>Minakshi Scientific</t>
  </si>
  <si>
    <t>Receipt Location Code</t>
  </si>
  <si>
    <t>Location</t>
  </si>
  <si>
    <t>Stock Available</t>
  </si>
  <si>
    <t>Consumables</t>
  </si>
  <si>
    <t>Yes</t>
  </si>
  <si>
    <t>No</t>
  </si>
  <si>
    <t>Pending</t>
  </si>
  <si>
    <t>Consumed</t>
  </si>
  <si>
    <t>Type of Location</t>
  </si>
  <si>
    <t>Type of Location2</t>
  </si>
  <si>
    <t>MSKMPG LAKXMIPUR</t>
  </si>
  <si>
    <t>Araria</t>
  </si>
  <si>
    <t>Gomukh ID Araria</t>
  </si>
  <si>
    <t>Gomukh ID Chaidha</t>
  </si>
  <si>
    <t>Gomukh ID Pakrail</t>
  </si>
  <si>
    <t>Gomukh ID Pipra</t>
  </si>
  <si>
    <t>Gomukh Araria-1</t>
  </si>
  <si>
    <t xml:space="preserve">Gomukh Fatepur                                                                                      </t>
  </si>
  <si>
    <t>Gomukh Gauchhari</t>
  </si>
  <si>
    <t>Gomukh Arariya Uttari</t>
  </si>
  <si>
    <t>Gomukh Arariya Karjaniya</t>
  </si>
  <si>
    <t>Gomukh Aariya Dummer Kothi</t>
  </si>
  <si>
    <t>Gomukh Balha</t>
  </si>
  <si>
    <t>Muradpur - Deepak</t>
  </si>
  <si>
    <t>Haripur - Sanjay</t>
  </si>
  <si>
    <t>Araria - Ankesh</t>
  </si>
  <si>
    <t xml:space="preserve">Gomukh Dumariya Khurd                                                                               </t>
  </si>
  <si>
    <t>Gomukh Kabela                                                                                       </t>
  </si>
  <si>
    <t xml:space="preserve">Gomukh Malpa Uttari                                                                                 </t>
  </si>
  <si>
    <t>Gomukh Sapha</t>
  </si>
  <si>
    <t>Araria Purbi</t>
  </si>
  <si>
    <t>Telouch</t>
  </si>
  <si>
    <t>Gomukh Jhangara B</t>
  </si>
  <si>
    <t>Gomukh Sondiha Uttri</t>
  </si>
  <si>
    <t>Gomukh Pachkhutti Jorabarpur</t>
  </si>
  <si>
    <t>Gomukh Saraiya</t>
  </si>
  <si>
    <t>Gomukh Aguwani Farakia</t>
  </si>
  <si>
    <t xml:space="preserve"> Gomukh Nauranga</t>
  </si>
  <si>
    <t>Gomukh Bharatkhand Purbi</t>
  </si>
  <si>
    <t>Gomukh Pakrail Vijay Nagar VLC</t>
  </si>
  <si>
    <t>Gomukh Pakrail Shirnia VLC</t>
  </si>
  <si>
    <t>Gomukh Godhiyasi Nayagow VLC</t>
  </si>
  <si>
    <t>Gomukh Gogri</t>
  </si>
  <si>
    <t>Gomukh Bandehra Purbi</t>
  </si>
  <si>
    <t>Gomukh Tila Tol</t>
  </si>
  <si>
    <t>Gomukh Dina Chakla Vlc</t>
  </si>
  <si>
    <t>Vishan Pur</t>
  </si>
  <si>
    <t>Gomukh Madhawpur</t>
  </si>
  <si>
    <t>Gomukh Muradpur</t>
  </si>
  <si>
    <t>Gomukh Salarpur Uttari</t>
  </si>
  <si>
    <t>Gomukh Kanhaiyachak Pachhim</t>
  </si>
  <si>
    <t>Gomukh Srirampur Thuthi</t>
  </si>
  <si>
    <t>Gomukh Dumariya Bujurg</t>
  </si>
  <si>
    <t>Gomukh Dumariya Bujurg Madhay</t>
  </si>
  <si>
    <t xml:space="preserve">Gomukh Badi Lagar                                                                                   </t>
  </si>
  <si>
    <t xml:space="preserve">Gomukh Bandahera                                                                                    </t>
  </si>
  <si>
    <t xml:space="preserve">Gomukh Aguwani                                                                                      </t>
  </si>
  <si>
    <t>MSK MPG BADI LAGAR</t>
  </si>
  <si>
    <t>SHRIRAMPUR THUTHI GOMUKH</t>
  </si>
  <si>
    <t>Gomukh Basudevpur</t>
  </si>
  <si>
    <t>Gomukh Fudkichak</t>
  </si>
  <si>
    <t>Gomukh Tehay</t>
  </si>
  <si>
    <t>Gomukh Buddhnagar</t>
  </si>
  <si>
    <t>Gomukh Krochaka Dudhela</t>
  </si>
  <si>
    <t>Gomukh Govind Pur</t>
  </si>
  <si>
    <t>Gomukh Sondiha</t>
  </si>
  <si>
    <t>Gomukh Vishnupur Purbi</t>
  </si>
  <si>
    <t>Gomukh Thebhay B</t>
  </si>
  <si>
    <t>Gomukh Kolwara</t>
  </si>
  <si>
    <t>Gomukh Kaithi</t>
  </si>
  <si>
    <t xml:space="preserve">Gomukh Bishouni Purbi </t>
  </si>
  <si>
    <t>Gomukh Baisa</t>
  </si>
  <si>
    <t>Gomukh Chaidha</t>
  </si>
  <si>
    <t>Gomukh Bakiya</t>
  </si>
  <si>
    <t>GOMUKH THATHA</t>
  </si>
  <si>
    <t>GOMUKH GARHIYA</t>
  </si>
  <si>
    <t>GOMUKH LAXMIPUR</t>
  </si>
  <si>
    <t>Gomukh Thatha Purvi</t>
  </si>
  <si>
    <t>KATHELA TOLA TELDHI</t>
  </si>
  <si>
    <t>SONBARSHA 1</t>
  </si>
  <si>
    <t>GANOUL</t>
  </si>
  <si>
    <t>Gauripur</t>
  </si>
  <si>
    <t>Bhramarpur</t>
  </si>
  <si>
    <t>Sheela Devi</t>
  </si>
  <si>
    <t>Gomukh Chautham</t>
  </si>
  <si>
    <t>MOHANPUR</t>
  </si>
  <si>
    <t>CHATMADIH</t>
  </si>
  <si>
    <t>KUNNATH</t>
  </si>
  <si>
    <t>SIYADIH</t>
  </si>
  <si>
    <t>HARPUR M</t>
  </si>
  <si>
    <t>Gomukh ID Laldiyara</t>
  </si>
  <si>
    <t>KATHNI</t>
  </si>
  <si>
    <t>DEVDHA GOMUKH MPG</t>
  </si>
  <si>
    <t>KASBA(MANGOAN)</t>
  </si>
  <si>
    <t>LOHRA</t>
  </si>
  <si>
    <t>KAMATPUR</t>
  </si>
  <si>
    <t>GIRDHARA</t>
  </si>
  <si>
    <t>RATNI</t>
  </si>
  <si>
    <t>DHAPARI</t>
  </si>
  <si>
    <t>KHARUI</t>
  </si>
  <si>
    <t>KHAIRA</t>
  </si>
  <si>
    <t>SISUA</t>
  </si>
  <si>
    <t>BISAI</t>
  </si>
  <si>
    <t>SAJUA-1</t>
  </si>
  <si>
    <t>SAJUA-2</t>
  </si>
  <si>
    <t>CHORGAUN</t>
  </si>
  <si>
    <t>PADARATHPUR</t>
  </si>
  <si>
    <t>MACHIDIH</t>
  </si>
  <si>
    <t>BADARKHA</t>
  </si>
  <si>
    <t xml:space="preserve">MAHDMADPUR                                                                                          </t>
  </si>
  <si>
    <t xml:space="preserve">MUSKIPUR                                                                                            </t>
  </si>
  <si>
    <t xml:space="preserve">NAYAGAUN                                                                                            </t>
  </si>
  <si>
    <t xml:space="preserve">LAUNA                                                                                               </t>
  </si>
  <si>
    <t>DULHAR</t>
  </si>
  <si>
    <t>Ghorpithiya - Vikas</t>
  </si>
  <si>
    <t>Akbarnagar - Rakhi</t>
  </si>
  <si>
    <t>Maheshi - Chamcham</t>
  </si>
  <si>
    <t>Ghorpithiya - Dheeraj</t>
  </si>
  <si>
    <t>Asarganj Chhotki Tola - Akash</t>
  </si>
  <si>
    <t>Manikpur - Golu</t>
  </si>
  <si>
    <t>Rangaon - Jayram</t>
  </si>
  <si>
    <t>Karso - Aparajita</t>
  </si>
  <si>
    <t>Unchagaon - Niraj</t>
  </si>
  <si>
    <t>SRIRAMPUR</t>
  </si>
  <si>
    <t>PAIN</t>
  </si>
  <si>
    <t>MOTICHAK</t>
  </si>
  <si>
    <t>MIRATTHI</t>
  </si>
  <si>
    <t>DAULATPUR</t>
  </si>
  <si>
    <t>MOHADDIPUR</t>
  </si>
  <si>
    <t>JHAJHA</t>
  </si>
  <si>
    <t>KAMARDUH</t>
  </si>
  <si>
    <t>BARSABAD</t>
  </si>
  <si>
    <t>RANGAUN</t>
  </si>
  <si>
    <t>GONAI</t>
  </si>
  <si>
    <t>SHIKARITOLA</t>
  </si>
  <si>
    <t>BAIKUNTHPUR</t>
  </si>
  <si>
    <t>KAITHA</t>
  </si>
  <si>
    <t>MIRATHI 2</t>
  </si>
  <si>
    <t>DORAI</t>
  </si>
  <si>
    <t>RAGHUNATHPUR</t>
  </si>
  <si>
    <t>BANGAMA</t>
  </si>
  <si>
    <t>KORIYA</t>
  </si>
  <si>
    <t>VISHWASHPUR</t>
  </si>
  <si>
    <t>KHARIYA</t>
  </si>
  <si>
    <t>KUMARPUIR KATHARA</t>
  </si>
  <si>
    <t>KUDHIYA MPG</t>
  </si>
  <si>
    <t>SHAHJADPUR MPG</t>
  </si>
  <si>
    <t>TILAKPUR  2</t>
  </si>
  <si>
    <t>TILAKPUR</t>
  </si>
  <si>
    <t>KUNTHA M</t>
  </si>
  <si>
    <t>GOMUKH SUBHANPUR</t>
  </si>
  <si>
    <t>DalsinghSarai</t>
  </si>
  <si>
    <t>GOMUKH  BHAJANGAMA</t>
  </si>
  <si>
    <t>Gomukh Chora Tabhka</t>
  </si>
  <si>
    <t>Gomukh Basadhiya Kurni</t>
  </si>
  <si>
    <t>KHAJURI</t>
  </si>
  <si>
    <t>ARMAULI-2</t>
  </si>
  <si>
    <t>MUSAPUR - 2</t>
  </si>
  <si>
    <t>Bhojpur</t>
  </si>
  <si>
    <t>Janganath Pur</t>
  </si>
  <si>
    <t>Nagargama</t>
  </si>
  <si>
    <t>Sato Ghachchhi</t>
  </si>
  <si>
    <t>Bhatgama</t>
  </si>
  <si>
    <t>Borna Rasalpur</t>
  </si>
  <si>
    <t>Rasalpur</t>
  </si>
  <si>
    <t>Narahan</t>
  </si>
  <si>
    <t>Gomukh Dumduma</t>
  </si>
  <si>
    <t>SUPOL</t>
  </si>
  <si>
    <t>BHUSARAI</t>
  </si>
  <si>
    <t>Gomukha Bisanpur Beri</t>
  </si>
  <si>
    <t>Gomukha Jounapur</t>
  </si>
  <si>
    <t>Patailliya</t>
  </si>
  <si>
    <t>Badiya</t>
  </si>
  <si>
    <t>Gomukh Tabhka</t>
  </si>
  <si>
    <t xml:space="preserve">RAMNATHPUR                                                                                          </t>
  </si>
  <si>
    <t>KEWAS JAGIR</t>
  </si>
  <si>
    <t>DESUA</t>
  </si>
  <si>
    <t>MORDIWA</t>
  </si>
  <si>
    <t>Matior</t>
  </si>
  <si>
    <t>TELGAMA</t>
  </si>
  <si>
    <t xml:space="preserve">Gomukh Musapur Purvi Tola                                                                           </t>
  </si>
  <si>
    <t>GOMUKH TATARPUR</t>
  </si>
  <si>
    <t>Gomukh Ghataho</t>
  </si>
  <si>
    <t>Madhepur - Bishwanath</t>
  </si>
  <si>
    <t>Kacha - Amarjeet</t>
  </si>
  <si>
    <t>Simri - Suman</t>
  </si>
  <si>
    <t>Narenpur</t>
  </si>
  <si>
    <t>Mordiba</t>
  </si>
  <si>
    <t>Jagdispur</t>
  </si>
  <si>
    <t>Baruna Rasalpur</t>
  </si>
  <si>
    <t>Siura</t>
  </si>
  <si>
    <t>Chaklal Sahi_Vikrant</t>
  </si>
  <si>
    <t>Bochaha_Sonu</t>
  </si>
  <si>
    <t>Ghataho East</t>
  </si>
  <si>
    <t>Piparpaati</t>
  </si>
  <si>
    <t>Boriya</t>
  </si>
  <si>
    <t>Suratpur</t>
  </si>
  <si>
    <t>Ballochak</t>
  </si>
  <si>
    <t>Rupasbaj</t>
  </si>
  <si>
    <t>Manika Tol</t>
  </si>
  <si>
    <t>Musapur Bichla Tol-Prashant</t>
  </si>
  <si>
    <t>Desu Balo Tol</t>
  </si>
  <si>
    <t>Beri</t>
  </si>
  <si>
    <t>Mahmmadipur</t>
  </si>
  <si>
    <t>Simri-Rupesh</t>
  </si>
  <si>
    <t>Kursaha East</t>
  </si>
  <si>
    <t>Gomukh Jhaura Tabhka</t>
  </si>
  <si>
    <t>Gomukh Kewasnijamat</t>
  </si>
  <si>
    <t>Gomukh Mohanpur</t>
  </si>
  <si>
    <t>Gomukh Bochaha</t>
  </si>
  <si>
    <t>Gomukh Terganj</t>
  </si>
  <si>
    <t>Gomukh Chapra</t>
  </si>
  <si>
    <t>Gomukh SUBHANIPUR EAST</t>
  </si>
  <si>
    <t>GOMUKH JALALPUR</t>
  </si>
  <si>
    <t>GOMUKH Chiranjipur</t>
  </si>
  <si>
    <t>Gomukh Chhatauna East</t>
  </si>
  <si>
    <t>Gomukh Sahu Tol</t>
  </si>
  <si>
    <t>Suddh Daity</t>
  </si>
  <si>
    <t>Krishna Dairy</t>
  </si>
  <si>
    <t>Dumri Purvi Tola</t>
  </si>
  <si>
    <t>Dumraon</t>
  </si>
  <si>
    <t>Simri</t>
  </si>
  <si>
    <t>Sahiyar</t>
  </si>
  <si>
    <t>Majhwari</t>
  </si>
  <si>
    <t>Ekauna</t>
  </si>
  <si>
    <t>ENGLISH DUBAULI</t>
  </si>
  <si>
    <t>Ramo Bariya</t>
  </si>
  <si>
    <t>HITAN PARARI</t>
  </si>
  <si>
    <t>ARIAON</t>
  </si>
  <si>
    <t>DULLAHPUR2</t>
  </si>
  <si>
    <t>Gangauli</t>
  </si>
  <si>
    <t>MATHURA DERA</t>
  </si>
  <si>
    <t>NANDAN</t>
  </si>
  <si>
    <t>GURUDEVNGAR</t>
  </si>
  <si>
    <t>RAJAPUR</t>
  </si>
  <si>
    <t>Gomukh ID Simri</t>
  </si>
  <si>
    <t>HEMDAPUR</t>
  </si>
  <si>
    <t>BADKA SIHANPURA</t>
  </si>
  <si>
    <t>Chatursal Ganj</t>
  </si>
  <si>
    <t>Harnaha</t>
  </si>
  <si>
    <t>Chaugain</t>
  </si>
  <si>
    <t>Akalupur</t>
  </si>
  <si>
    <t>Chhotka Sihanpura</t>
  </si>
  <si>
    <t>Harikishunpur</t>
  </si>
  <si>
    <t>Jagadhra</t>
  </si>
  <si>
    <t>Dharauli</t>
  </si>
  <si>
    <t>Ramopatti</t>
  </si>
  <si>
    <t>Kaithi</t>
  </si>
  <si>
    <t>Rangi Dera</t>
  </si>
  <si>
    <t>Dubki</t>
  </si>
  <si>
    <t>Sonvarsa</t>
  </si>
  <si>
    <t>Kaithi Paschim</t>
  </si>
  <si>
    <t>Narayanpur</t>
  </si>
  <si>
    <t>Soan</t>
  </si>
  <si>
    <t xml:space="preserve">PURANA BHOJPUR                                                                                      </t>
  </si>
  <si>
    <t>Gomukh Lewar</t>
  </si>
  <si>
    <t>Gomukh Kant</t>
  </si>
  <si>
    <t>Gomukh Ekauna Dera</t>
  </si>
  <si>
    <t>Gomukh Naat</t>
  </si>
  <si>
    <t>Gomukh Raghunathpur</t>
  </si>
  <si>
    <t>Gomukh Tilakraika Hata 1 - Manoj</t>
  </si>
  <si>
    <t>Gomukh Murar</t>
  </si>
  <si>
    <t xml:space="preserve">Gomukh Churamanpur                                                                                  </t>
  </si>
  <si>
    <t>Gomukh Ekauni Karuwaj</t>
  </si>
  <si>
    <t>Kulharia Agriculture Producer Company Limited</t>
  </si>
  <si>
    <t>Gomukh Dhakaich</t>
  </si>
  <si>
    <t>Gomukh Bicchu Ka Dera</t>
  </si>
  <si>
    <t>Gomukh Chhapra</t>
  </si>
  <si>
    <t>Gomukh Kajipura Chandan</t>
  </si>
  <si>
    <t>Gomukh Ekrashi Sadabriksh</t>
  </si>
  <si>
    <t>Gomukh Keshopur Surendra</t>
  </si>
  <si>
    <t>Gomukh Banswar</t>
  </si>
  <si>
    <t>Gomukh Sikraul Lakh</t>
  </si>
  <si>
    <t>Gomukh Navadera Prem</t>
  </si>
  <si>
    <t>Gomukh Dafadihari</t>
  </si>
  <si>
    <t>Gomukh Paharpur</t>
  </si>
  <si>
    <t>Gomukh Badkagaon</t>
  </si>
  <si>
    <t>Gomukh Basaon Kalan</t>
  </si>
  <si>
    <t>Gomukh Mangolpur</t>
  </si>
  <si>
    <t>Gomukh Dhanipur</t>
  </si>
  <si>
    <t>Gomukh Babhuar Ashok</t>
  </si>
  <si>
    <t>Gomukh Rakshanagar_tola</t>
  </si>
  <si>
    <t xml:space="preserve">Gomukh Mahada Mirtunjay </t>
  </si>
  <si>
    <t>Gomukh Nadaon</t>
  </si>
  <si>
    <t>Gomukh Chhapra Baradhi Anil</t>
  </si>
  <si>
    <t>Gomukh Pokhraha</t>
  </si>
  <si>
    <t>Gomukh Dalsagar Pachhim</t>
  </si>
  <si>
    <t>Gomukh Jigina</t>
  </si>
  <si>
    <t>Gomukh Kuwan</t>
  </si>
  <si>
    <t>Gomukh Badkagaon Yamunatola</t>
  </si>
  <si>
    <t>Gomukh Bramhpur</t>
  </si>
  <si>
    <t>Gomukh Garhtakhurd</t>
  </si>
  <si>
    <t>Gomukh Rajpur Naurang Rai Dera</t>
  </si>
  <si>
    <t>Gomukh Mashariya</t>
  </si>
  <si>
    <t>Gomukh Kaudesari</t>
  </si>
  <si>
    <t>Gomukh Dahivar Kothiya</t>
  </si>
  <si>
    <t>Gomukh Ramgardh Dera</t>
  </si>
  <si>
    <t>Gomukh Bharkhar</t>
  </si>
  <si>
    <t>Gomukh Rampur</t>
  </si>
  <si>
    <t>Gomukh KritSagar</t>
  </si>
  <si>
    <t>Gomukh Navdera Jaipraksh</t>
  </si>
  <si>
    <t>Gomukh Suraundha</t>
  </si>
  <si>
    <t>Gomukh Semra Nandpur</t>
  </si>
  <si>
    <t>Gomukh Ataon</t>
  </si>
  <si>
    <t xml:space="preserve">Gomukh Mukhiyadera </t>
  </si>
  <si>
    <t>Gomukh Laxman Dera</t>
  </si>
  <si>
    <t>Gumukh Gayghat</t>
  </si>
  <si>
    <t>Gomukh Shivpur</t>
  </si>
  <si>
    <t>ARAK</t>
  </si>
  <si>
    <t>Diyaman</t>
  </si>
  <si>
    <t>KATHAR</t>
  </si>
  <si>
    <t>HENHA</t>
  </si>
  <si>
    <t>POHE</t>
  </si>
  <si>
    <t>Halsi</t>
  </si>
  <si>
    <t>AURO</t>
  </si>
  <si>
    <t>PARSHAMA</t>
  </si>
  <si>
    <t>BAHCHA</t>
  </si>
  <si>
    <t>PRATAPUR 2</t>
  </si>
  <si>
    <t>BALLOPUR</t>
  </si>
  <si>
    <t>KHAIRMA</t>
  </si>
  <si>
    <t>MAHASONI</t>
  </si>
  <si>
    <t>SONDHI</t>
  </si>
  <si>
    <t>NANDNAMA</t>
  </si>
  <si>
    <t>BELDARAYA</t>
  </si>
  <si>
    <t>Gomukh ID Aure-2</t>
  </si>
  <si>
    <t>Gomukh Karma</t>
  </si>
  <si>
    <t>GOMUKH UKSI</t>
  </si>
  <si>
    <t>Gomukh ID Halsi</t>
  </si>
  <si>
    <t>Gomukh ID Lalpur</t>
  </si>
  <si>
    <t>KHURIYARI</t>
  </si>
  <si>
    <t>BISANPUR</t>
  </si>
  <si>
    <t>TETARHAT</t>
  </si>
  <si>
    <t>BEHRAMA</t>
  </si>
  <si>
    <t>Gomukh ID Mathurapur</t>
  </si>
  <si>
    <t>Gomukh ID Nawadih</t>
  </si>
  <si>
    <t>Gomukh ID Kurha Dih</t>
  </si>
  <si>
    <t>KUMAR</t>
  </si>
  <si>
    <t>RAMNAGAR</t>
  </si>
  <si>
    <t>GUNSAGAR 1</t>
  </si>
  <si>
    <t>SANDH MAAF 2</t>
  </si>
  <si>
    <t xml:space="preserve">BHATTA                                                                                              </t>
  </si>
  <si>
    <t xml:space="preserve">TAAL-SHAHARSHA                                                                                      </t>
  </si>
  <si>
    <t>Dhira</t>
  </si>
  <si>
    <t>SHARMA</t>
  </si>
  <si>
    <t>BARHARA</t>
  </si>
  <si>
    <t>AZADNAGAR(VLC)</t>
  </si>
  <si>
    <t>REWAI</t>
  </si>
  <si>
    <t>BAKHIYA</t>
  </si>
  <si>
    <t>JALAY</t>
  </si>
  <si>
    <t>MANJOS</t>
  </si>
  <si>
    <t>RATA</t>
  </si>
  <si>
    <t>BARUI</t>
  </si>
  <si>
    <t>LAHUARA                                                                                             </t>
  </si>
  <si>
    <t>LACHHUAR</t>
  </si>
  <si>
    <t>NANDNAMA-2</t>
  </si>
  <si>
    <t>RAMDIH Ajit Kumar</t>
  </si>
  <si>
    <t>NARAYANPUR</t>
  </si>
  <si>
    <t>BELLORI</t>
  </si>
  <si>
    <t>NAWKADIH</t>
  </si>
  <si>
    <t>CHOTAHA</t>
  </si>
  <si>
    <t xml:space="preserve">KHARAGWADA </t>
  </si>
  <si>
    <t>UFFAPUR</t>
  </si>
  <si>
    <t>SAITHNAN</t>
  </si>
  <si>
    <t>BIHRAURA</t>
  </si>
  <si>
    <t>SHIJHORI</t>
  </si>
  <si>
    <t>Gomukh CHANDAULI</t>
  </si>
  <si>
    <t>Kalyanpur</t>
  </si>
  <si>
    <t>GOMUKH HATHA</t>
  </si>
  <si>
    <t>GOMUKH VADEYA</t>
  </si>
  <si>
    <t>GOMUKH GORAI</t>
  </si>
  <si>
    <t>GOMUKH CHANDPURA</t>
  </si>
  <si>
    <t>GOMUKH BARGAMA</t>
  </si>
  <si>
    <t>Gomukh Gograha Tola</t>
  </si>
  <si>
    <t>Gomukh Patsara</t>
  </si>
  <si>
    <t>Gomukh Singhiya</t>
  </si>
  <si>
    <t xml:space="preserve">Gomukh BALHA </t>
  </si>
  <si>
    <t>Gomukh SOMNAHA</t>
  </si>
  <si>
    <t>Gomukh GORAI East</t>
  </si>
  <si>
    <t>Gomukh Kalyanpur 2</t>
  </si>
  <si>
    <t>Gomukh Namapur 2</t>
  </si>
  <si>
    <t>Gomukh Madhopur</t>
  </si>
  <si>
    <t>Gomukh Kalyanpur East</t>
  </si>
  <si>
    <t>Gomukh Bazidpur</t>
  </si>
  <si>
    <t>Gomukh Belsandi</t>
  </si>
  <si>
    <t>Gomukh Namapur Ward 8</t>
  </si>
  <si>
    <t>Gomukh Bhagwanpur</t>
  </si>
  <si>
    <t>Gomukh Gorai Ward 4</t>
  </si>
  <si>
    <t>GOMUKH Jitwariya</t>
  </si>
  <si>
    <t>Belsandi</t>
  </si>
  <si>
    <t>Gomukh Belsandi East</t>
  </si>
  <si>
    <t>Gomukh Belsandi West Tola</t>
  </si>
  <si>
    <t>Gomukh Gopalpur</t>
  </si>
  <si>
    <t>Gomukh Bharav</t>
  </si>
  <si>
    <t>Gomukh Harpur</t>
  </si>
  <si>
    <t>Gomukh Fulhatta</t>
  </si>
  <si>
    <t>Gomukh Birauli Khurd</t>
  </si>
  <si>
    <t>Gomukh Hayaghat</t>
  </si>
  <si>
    <t>Gomukh Janardhanpur</t>
  </si>
  <si>
    <t>Gomukh Bedauliya</t>
  </si>
  <si>
    <t>Gomukh Khanua</t>
  </si>
  <si>
    <t>Gomukh Hiralalpur</t>
  </si>
  <si>
    <t>Gomukh Malipur</t>
  </si>
  <si>
    <t>Gomukh Jatmalpur</t>
  </si>
  <si>
    <t>Gomukh Punas</t>
  </si>
  <si>
    <t>Gomukh Bandra</t>
  </si>
  <si>
    <t>Gomukh Loharkha</t>
  </si>
  <si>
    <t>Gomukh Dighra</t>
  </si>
  <si>
    <t>Basuwari</t>
  </si>
  <si>
    <t>Belsandi 3</t>
  </si>
  <si>
    <t>Gomukh Jatmalpur Dhab</t>
  </si>
  <si>
    <t>Gomukh Jhahuri</t>
  </si>
  <si>
    <t>Gomukh Balaha East</t>
  </si>
  <si>
    <t>Gomukh PARAN</t>
  </si>
  <si>
    <t>GOMUKH MADHURAPUR</t>
  </si>
  <si>
    <t>GOMUKH MILKI</t>
  </si>
  <si>
    <t>PIPARIYA DIH -2</t>
  </si>
  <si>
    <t>Laldiyara</t>
  </si>
  <si>
    <t>LAL DIYARA -1</t>
  </si>
  <si>
    <t>GANGA KINARE KHUTHA</t>
  </si>
  <si>
    <t>Gomukh ID Khutaha Ganga</t>
  </si>
  <si>
    <t>Gomukh ID Khutaha Dhih</t>
  </si>
  <si>
    <t>GOMUKH RAHATPUR</t>
  </si>
  <si>
    <t>KANHAIYA YADAV</t>
  </si>
  <si>
    <t>Vikash Kumar</t>
  </si>
  <si>
    <t>WALIPUR 2</t>
  </si>
  <si>
    <t xml:space="preserve">GOMUKH  LALDIYARA TIRASHI                                                                           </t>
  </si>
  <si>
    <t>GOMUKH  LALDIYARA PURBI</t>
  </si>
  <si>
    <t>GOMUKH RAMCHANDARPUR II</t>
  </si>
  <si>
    <t>WAKIL YADAV VLC</t>
  </si>
  <si>
    <t>MUKTAR YADAV</t>
  </si>
  <si>
    <t>Gomukh Dariyapur</t>
  </si>
  <si>
    <t>Juwas</t>
  </si>
  <si>
    <t>Morwariya</t>
  </si>
  <si>
    <t>Dumri 2</t>
  </si>
  <si>
    <t>Gomukh Jhakhaur</t>
  </si>
  <si>
    <t>Gomukh Nijampur</t>
  </si>
  <si>
    <t>Gomukh Virupur</t>
  </si>
  <si>
    <t xml:space="preserve">Gomukh Diyarapipariya                                                                               </t>
  </si>
  <si>
    <t>TAJPUR</t>
  </si>
  <si>
    <t>PATHUA</t>
  </si>
  <si>
    <t>JAITPUR</t>
  </si>
  <si>
    <t>LODIYA</t>
  </si>
  <si>
    <t>ADARSH LAXMIPUR-3</t>
  </si>
  <si>
    <t>BHANPUR</t>
  </si>
  <si>
    <t>Karari Pipariya 2</t>
  </si>
  <si>
    <t xml:space="preserve">DIYARA PIPARIYA-THANA                                                                               </t>
  </si>
  <si>
    <t>SRI RAM SINGH(VLC)</t>
  </si>
  <si>
    <t>GADHTOLA</t>
  </si>
  <si>
    <t>Golapaar - Ramnandan</t>
  </si>
  <si>
    <t>Chetan Tola - Ravi</t>
  </si>
  <si>
    <t>Diyara-Pipariya-Utri - Chandan</t>
  </si>
  <si>
    <t>Chetan Tola-Dakshin - Hari Om</t>
  </si>
  <si>
    <t>KANHARPUR-2</t>
  </si>
  <si>
    <t>BASAUNA</t>
  </si>
  <si>
    <t>GANGA-SARAI</t>
  </si>
  <si>
    <t>LALAN KUMAR YADAV</t>
  </si>
  <si>
    <t xml:space="preserve">GOVIND-BIGHA                                                                                        </t>
  </si>
  <si>
    <t>MALPUR                                                                                              </t>
  </si>
  <si>
    <t>Gomukh Hasanpur</t>
  </si>
  <si>
    <t>ADARSH LAXMIPUR-2</t>
  </si>
  <si>
    <t>SABIKPUR</t>
  </si>
  <si>
    <t>CHETAN-TOLA-KHUTHA</t>
  </si>
  <si>
    <t>LAXMIPUR</t>
  </si>
  <si>
    <t>REHUA RK</t>
  </si>
  <si>
    <t>REHUA</t>
  </si>
  <si>
    <t>Gaachhi Tola</t>
  </si>
  <si>
    <t>GOMUKH WALIPUR</t>
  </si>
  <si>
    <t>SHIVNAR-2</t>
  </si>
  <si>
    <t>Gomukh Ganga Nagar</t>
  </si>
  <si>
    <t>MAHADAT PUR 2</t>
  </si>
  <si>
    <t>Prasharpur Kadwa Gomukh</t>
  </si>
  <si>
    <t>Borwa Tola Gomukh</t>
  </si>
  <si>
    <t>Gomukh Vijay Lalganj</t>
  </si>
  <si>
    <t>Gomukh Raju Mandal Tola</t>
  </si>
  <si>
    <t>Gomukh Sarswati Nagar Nakdahri</t>
  </si>
  <si>
    <t>Gomukh Krishna Dairy Tulsipur</t>
  </si>
  <si>
    <t>Gomukh Amghatta Shreepur</t>
  </si>
  <si>
    <t>Gomukh Lauwalagam</t>
  </si>
  <si>
    <t>Dhobina Basa</t>
  </si>
  <si>
    <t>Gomukh Shreepur Madhay</t>
  </si>
  <si>
    <t>Gomukh Bhagli Basha</t>
  </si>
  <si>
    <t>Gomukh Dhoriya Dadpur -VLC</t>
  </si>
  <si>
    <t>Gomukh Tulsipur Jamunia VLC</t>
  </si>
  <si>
    <t xml:space="preserve">Gomukh Borba Naya Tola </t>
  </si>
  <si>
    <t>Gomukh Mohanpur  VLC</t>
  </si>
  <si>
    <t>Gomukh Kumbhi</t>
  </si>
  <si>
    <t>Majhaul</t>
  </si>
  <si>
    <t xml:space="preserve">Gomukh Jagdar                                                                                       </t>
  </si>
  <si>
    <t xml:space="preserve">Gomukh Moradpur                                                                                     </t>
  </si>
  <si>
    <t xml:space="preserve">Gomukh Paroriya                                                                                     </t>
  </si>
  <si>
    <t xml:space="preserve">Gomukh Phulhara                                                                                     </t>
  </si>
  <si>
    <t>Gomukh Goha</t>
  </si>
  <si>
    <t>Gomukh Goriyari</t>
  </si>
  <si>
    <t>Gomukh Sahuri-2</t>
  </si>
  <si>
    <t>Gomukh Kanausi</t>
  </si>
  <si>
    <t>Ekamba - Ashutosh</t>
  </si>
  <si>
    <t>Gomukh Dunahi</t>
  </si>
  <si>
    <t xml:space="preserve">GOMUKH BIRPUR PASCHIM                                                                               </t>
  </si>
  <si>
    <t xml:space="preserve">Gomukh Harigiridham                                                                                 </t>
  </si>
  <si>
    <t xml:space="preserve">Manish Dairy                                                                                        </t>
  </si>
  <si>
    <t>Gomukh Menhan</t>
  </si>
  <si>
    <t>Gomukh Bharwari</t>
  </si>
  <si>
    <t>Gomukh Sherpur</t>
  </si>
  <si>
    <t>Gomukh Bhith-02</t>
  </si>
  <si>
    <t>Chandan Dairy</t>
  </si>
  <si>
    <t>Gomukh Dharampur</t>
  </si>
  <si>
    <t>Gomukh Sharmatola Sahuri</t>
  </si>
  <si>
    <t>Sangat- Sanjeev Kumar</t>
  </si>
  <si>
    <t>Gomukh Garhi Bisanpur</t>
  </si>
  <si>
    <t>Bagaraha-Gopal Yadav</t>
  </si>
  <si>
    <t>Gomukh Gudaar</t>
  </si>
  <si>
    <t>Gomukh Barkurwa</t>
  </si>
  <si>
    <t>Sonma- Khushilal Yadav</t>
  </si>
  <si>
    <t>Kamla- Amarjeet</t>
  </si>
  <si>
    <t>Gomukh Surha</t>
  </si>
  <si>
    <t>Gomukh Goha-02</t>
  </si>
  <si>
    <t>Gomukh Chandpura Neema</t>
  </si>
  <si>
    <t>Gomukh Cheria Bariarpur</t>
  </si>
  <si>
    <t>Gomukh Rahul Nagar</t>
  </si>
  <si>
    <t>Gomukh Bagraha-01</t>
  </si>
  <si>
    <t>Gomukh Maida Babhangama</t>
  </si>
  <si>
    <t>Birpur-Amarjeet Yadav</t>
  </si>
  <si>
    <t>Gomukh Khanjapur Bangali Tola</t>
  </si>
  <si>
    <t>Gomukh Shobhaipura</t>
  </si>
  <si>
    <t>Gomukh Milki</t>
  </si>
  <si>
    <t>Gomukh Kharaiya Sultanpur</t>
  </si>
  <si>
    <t>Gomukh Fajilpur</t>
  </si>
  <si>
    <t>Gomukh Pirauna</t>
  </si>
  <si>
    <t>Parra- Nagendra Kumar</t>
  </si>
  <si>
    <t>Gomukh Sihi</t>
  </si>
  <si>
    <t>Rosera-Rajesh</t>
  </si>
  <si>
    <t>Musrigharari</t>
  </si>
  <si>
    <t>GOMUKH BANGHARH KISHANPUR</t>
  </si>
  <si>
    <t>Gomukh Serpur Narsari</t>
  </si>
  <si>
    <t>PARORIYA</t>
  </si>
  <si>
    <t>PACHPAIKA</t>
  </si>
  <si>
    <t>JHAKHRA</t>
  </si>
  <si>
    <t>GOMUKH ANDAHA</t>
  </si>
  <si>
    <t>GOMUKH MAHIPURA</t>
  </si>
  <si>
    <t>Gomukha Rohua</t>
  </si>
  <si>
    <t>Gomukh BARDIHA TUTRI PETROL PUMP</t>
  </si>
  <si>
    <t>Gomukha Arniya Ganj</t>
  </si>
  <si>
    <t>Gomukh Sarmaspur</t>
  </si>
  <si>
    <t>Gomukh Tara Dhamaun Dakshini</t>
  </si>
  <si>
    <t>Gomukha Vishanupatti II</t>
  </si>
  <si>
    <t>Gomukh Khesarhiya</t>
  </si>
  <si>
    <t>Harsingpur</t>
  </si>
  <si>
    <t>Gomukh ID Mahathi</t>
  </si>
  <si>
    <t xml:space="preserve">SAMASPURA                                                                                           </t>
  </si>
  <si>
    <t>SHIRDILPUR</t>
  </si>
  <si>
    <t>MURTUJAPUR</t>
  </si>
  <si>
    <t>Gomukh VISHNUPATTI</t>
  </si>
  <si>
    <t xml:space="preserve">SUNDAR KUMAR                                                                                        </t>
  </si>
  <si>
    <t xml:space="preserve">Chhuchhipur                                                                                         </t>
  </si>
  <si>
    <t>Gomukh ID Sararanjan</t>
  </si>
  <si>
    <t xml:space="preserve">Gomukh Soharthi Purvi Tola                                                                          </t>
  </si>
  <si>
    <t>Sihama</t>
  </si>
  <si>
    <t>Birnama</t>
  </si>
  <si>
    <t>Maraie - Rubi</t>
  </si>
  <si>
    <t>Arniya East Tola - Seema</t>
  </si>
  <si>
    <t>Lakshmipur Western Tol - Rajeev</t>
  </si>
  <si>
    <t>Jahangipur Salkhanni</t>
  </si>
  <si>
    <t>Sekhpura</t>
  </si>
  <si>
    <t>Kamtaul</t>
  </si>
  <si>
    <t>Songar</t>
  </si>
  <si>
    <t>Chakpahar</t>
  </si>
  <si>
    <t>Rampur Maheshpur</t>
  </si>
  <si>
    <t>Godhiyari</t>
  </si>
  <si>
    <t>Rampur-Pappu</t>
  </si>
  <si>
    <t>Jhakhra-Rambilash</t>
  </si>
  <si>
    <t>Chakpahar East</t>
  </si>
  <si>
    <t>Chakpahar Bichla Tol-Sanjay</t>
  </si>
  <si>
    <t>Chaksikandar East</t>
  </si>
  <si>
    <t>Dagarua</t>
  </si>
  <si>
    <t>Chakmilki</t>
  </si>
  <si>
    <t>Pinki Enterprises</t>
  </si>
  <si>
    <t>Gomukh Akaha</t>
  </si>
  <si>
    <t>Salempur</t>
  </si>
  <si>
    <t>Vishnupur Kowahi</t>
  </si>
  <si>
    <t>Nauachak-Pankaj</t>
  </si>
  <si>
    <t>Jitwarpur-Manisha</t>
  </si>
  <si>
    <t>Repura-Anita</t>
  </si>
  <si>
    <t>Gomukh Sirdulpur 2</t>
  </si>
  <si>
    <t>Gomukh Gangapur</t>
  </si>
  <si>
    <t>Gomukh Repura</t>
  </si>
  <si>
    <t>Gomukh Morwa Mohanpur</t>
  </si>
  <si>
    <t>Gomukh Patepur</t>
  </si>
  <si>
    <t>Gomukh Akowahi Purvi Tol</t>
  </si>
  <si>
    <t>Gomukh Nipur</t>
  </si>
  <si>
    <t>Gomukh Subhash Chowk</t>
  </si>
  <si>
    <t>Gomukh Sherpur Narsari East</t>
  </si>
  <si>
    <t>Gomukh Nauachak East</t>
  </si>
  <si>
    <t>Gomukh Saidpur</t>
  </si>
  <si>
    <t>Gomukh Basadiya East</t>
  </si>
  <si>
    <t>Gomukh Gaopur Bhagwatpur</t>
  </si>
  <si>
    <t>Chak Punervas</t>
  </si>
  <si>
    <t>Sahibpur Kamal</t>
  </si>
  <si>
    <t>Gomukh Mahendrapur</t>
  </si>
  <si>
    <t>Gomukh Balahpur</t>
  </si>
  <si>
    <t>Gomukh Bhairwar</t>
  </si>
  <si>
    <t>Gomukh Danauli</t>
  </si>
  <si>
    <t>NAYAGAW</t>
  </si>
  <si>
    <t>Sadipur</t>
  </si>
  <si>
    <t>Dandari</t>
  </si>
  <si>
    <t>Rahimpur Pachkhutti</t>
  </si>
  <si>
    <t>GOMUKH PARTARPUR</t>
  </si>
  <si>
    <t xml:space="preserve">Gomukh Mohanpur                                                                                     </t>
  </si>
  <si>
    <t>Gomukh Chhitraur</t>
  </si>
  <si>
    <t>Gomukh Khorampur Chakaur</t>
  </si>
  <si>
    <t>GOMUKH Mathar</t>
  </si>
  <si>
    <t>Gomukh Mathar Sukhdev Babu Tola</t>
  </si>
  <si>
    <t>Gomukh Pachrukhi</t>
  </si>
  <si>
    <t>Gomukh Kumar Chakki</t>
  </si>
  <si>
    <t>Gomukh Sanhatol</t>
  </si>
  <si>
    <t>Gomukh Maniappa</t>
  </si>
  <si>
    <t>Gomukh Sonapur</t>
  </si>
  <si>
    <t>Gomukh Barkhandi 2</t>
  </si>
  <si>
    <t>Gomukh Sahibpur</t>
  </si>
  <si>
    <t xml:space="preserve">Gomukh Mohanpur 1                                                                                   </t>
  </si>
  <si>
    <t xml:space="preserve">Gomukh Rampur                                                                                       </t>
  </si>
  <si>
    <t xml:space="preserve">Gomukh Kalyanpur                                                                                    </t>
  </si>
  <si>
    <t xml:space="preserve">Gomukh Fatehpur                                                                                     </t>
  </si>
  <si>
    <t xml:space="preserve">Gomukh Bakhadda                                                                                     </t>
  </si>
  <si>
    <t>GOMUKH KATAHRI</t>
  </si>
  <si>
    <t>GOMUKH Mathar Ward 10</t>
  </si>
  <si>
    <t>Gomukh Chowki</t>
  </si>
  <si>
    <t>GOMUKH Tartor 2</t>
  </si>
  <si>
    <t>Gomukh Aho Ghat</t>
  </si>
  <si>
    <t>Gomukh Sadpur</t>
  </si>
  <si>
    <t>GOMUKH Nista Tol</t>
  </si>
  <si>
    <t>GOMUKH SRINAGAR</t>
  </si>
  <si>
    <t>GOMUKH SANHA NAYATOLA</t>
  </si>
  <si>
    <t>GOMUKH BANARASI TOLA</t>
  </si>
  <si>
    <t>Gomukh Durgapur</t>
  </si>
  <si>
    <t>Gomukh Barkhandi Tol</t>
  </si>
  <si>
    <t>Gomukh Shakarpura</t>
  </si>
  <si>
    <t>Gomukh Singhpur Balahpur</t>
  </si>
  <si>
    <t>Gomukh Koniya</t>
  </si>
  <si>
    <t>GOMUKH ROHUA</t>
  </si>
  <si>
    <t>GOMUKH BACHOTA</t>
  </si>
  <si>
    <t>GOMUKH CHATAR</t>
  </si>
  <si>
    <t>GOMUKH BATHNAMA</t>
  </si>
  <si>
    <t>GOMUKH TILAK NAGAR</t>
  </si>
  <si>
    <t>GOMUKH RON</t>
  </si>
  <si>
    <t>Gomukh Rahimpur Dakshin</t>
  </si>
  <si>
    <t>GOMUKH MORKAHI</t>
  </si>
  <si>
    <t>GOMUKH HANSPUR</t>
  </si>
  <si>
    <t>GOMUKH NAYAGAON 2</t>
  </si>
  <si>
    <t>GOMUKH SONVARSA</t>
  </si>
  <si>
    <t>GOMUKH LABHGAON</t>
  </si>
  <si>
    <t>GOMUKH TATRABAD</t>
  </si>
  <si>
    <t>GOMUKH KASBA DIYARA</t>
  </si>
  <si>
    <t>GOMUKH BADIL TOL</t>
  </si>
  <si>
    <t>GOMUKH TRIBHUVAN TOLA</t>
  </si>
  <si>
    <t>GOMUKH AHUNA</t>
  </si>
  <si>
    <t>GOMUKH SAURAYDIH</t>
  </si>
  <si>
    <t>GOMUKH SHADIPUR</t>
  </si>
  <si>
    <t>GOMUKH ASHRAPHA DIYARA</t>
  </si>
  <si>
    <t>GOMUKH SHUMBHA</t>
  </si>
  <si>
    <t>GOMUKH BAbhangama</t>
  </si>
  <si>
    <t>GOMUKH MANIAPPA</t>
  </si>
  <si>
    <t>GOMUKH KAMALPUR</t>
  </si>
  <si>
    <t>GOMUKH DHUSMURI BISHANPUR</t>
  </si>
  <si>
    <t>GOMUKH BISHANPUR</t>
  </si>
  <si>
    <t>GOMUKH BISHANPUR 2</t>
  </si>
  <si>
    <t>PRASHANT PAHARPUR</t>
  </si>
  <si>
    <t>GOMUKH SONAPUR BHARAT</t>
  </si>
  <si>
    <t>GOMUKH SAIDPUR SAMASTIPUR</t>
  </si>
  <si>
    <t>Gomukh Bariyarpur</t>
  </si>
  <si>
    <t>Gomukh Sadananpur</t>
  </si>
  <si>
    <t>HUSSAINA ABGIL ARJUN</t>
  </si>
  <si>
    <t>Sonvarsha</t>
  </si>
  <si>
    <t>PURANI SALEMPUR</t>
  </si>
  <si>
    <t>DHANDHHA</t>
  </si>
  <si>
    <t>CHALISH</t>
  </si>
  <si>
    <t>MAA BHAGWATI</t>
  </si>
  <si>
    <t>MAIDINICHOKI</t>
  </si>
  <si>
    <t>GOMUKH JAJWARA</t>
  </si>
  <si>
    <t>Gomukh ID Sonvarsha</t>
  </si>
  <si>
    <t>BALHAPUR</t>
  </si>
  <si>
    <t>Gomukh ID Khawa</t>
  </si>
  <si>
    <t>Gomukh ID Husaina</t>
  </si>
  <si>
    <t>Gomukh ID Prarotol</t>
  </si>
  <si>
    <t>MAA SARDE</t>
  </si>
  <si>
    <t>PURANI DIH</t>
  </si>
  <si>
    <t>Farda Ravi Tola</t>
  </si>
  <si>
    <t>Gomukh Puranidih 2</t>
  </si>
  <si>
    <t>Gomukh Pokhrama</t>
  </si>
  <si>
    <t>Gomukh Arma</t>
  </si>
  <si>
    <t>Singhchak</t>
  </si>
  <si>
    <t>MAHA-LAXMI</t>
  </si>
  <si>
    <t>PAWAI</t>
  </si>
  <si>
    <t>RAMSIR</t>
  </si>
  <si>
    <t xml:space="preserve">LAKHOCHAK                                                                                           </t>
  </si>
  <si>
    <t xml:space="preserve">BATTA RAMPUR                                                                                        </t>
  </si>
  <si>
    <t>DARISHIR</t>
  </si>
  <si>
    <t>DEVNAGAR GOHRI</t>
  </si>
  <si>
    <t>URAIN</t>
  </si>
  <si>
    <t>NIRAJ KUMAR</t>
  </si>
  <si>
    <t>RAJAN KUMAR(VLC)</t>
  </si>
  <si>
    <t>RUPESH SINGH(VLC)</t>
  </si>
  <si>
    <t>RANDHIR KUMAR(VLC)</t>
  </si>
  <si>
    <t>Medni-Chowki-2 - Ram</t>
  </si>
  <si>
    <t>Abgil Rampur - Rohit</t>
  </si>
  <si>
    <t>Abgil-2 - Sheshnath</t>
  </si>
  <si>
    <t>MALIYA</t>
  </si>
  <si>
    <t>MAHULIYA</t>
  </si>
  <si>
    <t>ABGIL RAMPUR</t>
  </si>
  <si>
    <t>ABGIL</t>
  </si>
  <si>
    <t>PRAMOD YADAV</t>
  </si>
  <si>
    <t>RUPESH KUMAR</t>
  </si>
  <si>
    <t>BABLU KUMAR</t>
  </si>
  <si>
    <t xml:space="preserve">ABGIL HUSSAINA-2                                                                                    </t>
  </si>
  <si>
    <t xml:space="preserve">Manish Kumar                                                                                        </t>
  </si>
  <si>
    <t>AKHA-KURHA</t>
  </si>
  <si>
    <t>BELDARIYA</t>
  </si>
  <si>
    <t>BASUHAR</t>
  </si>
  <si>
    <t>BHANDAR</t>
  </si>
  <si>
    <t>JAGAN SAIDPUR</t>
  </si>
  <si>
    <t>MAHESPUR</t>
  </si>
  <si>
    <t>JANKIDIH</t>
  </si>
  <si>
    <t>BASMATIYA</t>
  </si>
  <si>
    <t>AKHA KURHA</t>
  </si>
  <si>
    <t>TILATHI</t>
  </si>
  <si>
    <t>WHACHAUKI</t>
  </si>
  <si>
    <t xml:space="preserve">RAVIRAJ </t>
  </si>
  <si>
    <t>GOMUKH BIJULIYA</t>
  </si>
  <si>
    <t>GOMUKH WESTOL</t>
  </si>
  <si>
    <t>GOMUKH AKHA 2</t>
  </si>
  <si>
    <t>GOMUKH  SALHA</t>
  </si>
  <si>
    <t>GOMUKH BABABARHAM</t>
  </si>
  <si>
    <t>GOMUKH NAWTOLIYA(OM PRAKASH)</t>
  </si>
  <si>
    <t>SANGRAMPUR</t>
  </si>
  <si>
    <t>GOMUKH SAIDPURA</t>
  </si>
  <si>
    <t>GOMUKH JHAGRAHA</t>
  </si>
  <si>
    <t>CHANNAYA</t>
  </si>
  <si>
    <t xml:space="preserve">GOMUKH RAVI RAY TOLA </t>
  </si>
  <si>
    <t>GOMUKH CHASMASKAN</t>
  </si>
  <si>
    <t>GOMUKH KAJITOLA</t>
  </si>
  <si>
    <t>GOMUKH SALEMPUR</t>
  </si>
  <si>
    <t>GOMUKH SHAMHO 2</t>
  </si>
  <si>
    <t>LADHAUNA</t>
  </si>
  <si>
    <t>Gomukh Totha</t>
  </si>
  <si>
    <t>FARDA - 3</t>
  </si>
  <si>
    <t>CHANDANPURA</t>
  </si>
  <si>
    <t>MANIKPUR</t>
  </si>
  <si>
    <t>JAKARPURA</t>
  </si>
  <si>
    <t>KISHANPUR</t>
  </si>
  <si>
    <t>NANDPUR</t>
  </si>
  <si>
    <t>NOWAGADHI</t>
  </si>
  <si>
    <t>Gomukh Ghanharpur</t>
  </si>
  <si>
    <t>Teghra</t>
  </si>
  <si>
    <t>Gomukh Amba</t>
  </si>
  <si>
    <t>Labherchak</t>
  </si>
  <si>
    <t>Paspura</t>
  </si>
  <si>
    <t>Gomukh Godhna</t>
  </si>
  <si>
    <t>Briyarpur</t>
  </si>
  <si>
    <t>Gomukh Sihma 2</t>
  </si>
  <si>
    <t>Gomukh ID Marsaito</t>
  </si>
  <si>
    <t>Gomukh ID Pidhauli</t>
  </si>
  <si>
    <t>Gomukh ID Islampur</t>
  </si>
  <si>
    <t>Gomukh ID Akashpur-2</t>
  </si>
  <si>
    <t>Gomukh ID Akashpur</t>
  </si>
  <si>
    <t>Gomukh ID Rachiyahi</t>
  </si>
  <si>
    <t>GomukhBariyahi Chanan</t>
  </si>
  <si>
    <t>GomukhGehuni</t>
  </si>
  <si>
    <t>Gomukh Jagatpura</t>
  </si>
  <si>
    <t>Gomukh Handalpur</t>
  </si>
  <si>
    <t>Gomukh Bakhatpur</t>
  </si>
  <si>
    <t>Gomukh Ramdiri</t>
  </si>
  <si>
    <t>Ananaya Dairy</t>
  </si>
  <si>
    <t>Gomukh Bishanpur</t>
  </si>
  <si>
    <t>Gomukh Jamalpur</t>
  </si>
  <si>
    <t>GOMUKH BEGAMSARAI</t>
  </si>
  <si>
    <t>Bariyahi - Ramvaran</t>
  </si>
  <si>
    <t>Hasanpur - Abhijeet</t>
  </si>
  <si>
    <t>Adharpur - Manish</t>
  </si>
  <si>
    <t>Rani - Surender</t>
  </si>
  <si>
    <t>Barauni - Ramnandan</t>
  </si>
  <si>
    <t>Gangaprasad - Prashant</t>
  </si>
  <si>
    <t>GOMUKH RANI 3</t>
  </si>
  <si>
    <t>Gomukh Ramchandarpur</t>
  </si>
  <si>
    <t>GOMUKH NONPUR</t>
  </si>
  <si>
    <t>GOMUKH FATEHA</t>
  </si>
  <si>
    <t>Bablu Singh</t>
  </si>
  <si>
    <t>Gomukh Rani                                                                                         </t>
  </si>
  <si>
    <t xml:space="preserve">GOMUKH ADHARPUR                                                                                     </t>
  </si>
  <si>
    <t>GOMUKH ROOPNAGAR</t>
  </si>
  <si>
    <t>GOMUKH SIBUTOL 2</t>
  </si>
  <si>
    <t>GOMUKH KHARMOLI</t>
  </si>
  <si>
    <t>GOMUKH HADIPUR</t>
  </si>
  <si>
    <t>Gomukh Salempur</t>
  </si>
  <si>
    <t>Gomukh Harichak</t>
  </si>
  <si>
    <t>GOMUKH MARANCHI</t>
  </si>
  <si>
    <t>GOMUKH CHIRANJIVIPUR</t>
  </si>
  <si>
    <t>PAWAN RAY</t>
  </si>
  <si>
    <t>RAM NANDAN YADAV</t>
  </si>
  <si>
    <t>RAJ BHARDWAJ</t>
  </si>
  <si>
    <t>Gomukh Amarpur</t>
  </si>
  <si>
    <t>Prashant Kumar</t>
  </si>
  <si>
    <t>Gomukh Barauni 3</t>
  </si>
  <si>
    <t>CHANDAN YADAV</t>
  </si>
  <si>
    <t>SURESH YADAV</t>
  </si>
  <si>
    <t>DINESH YADAV</t>
  </si>
  <si>
    <t>ANITA DEVI</t>
  </si>
  <si>
    <t>Gomukh Amarpur Paschim</t>
  </si>
  <si>
    <t>GOMUKH SIHMA 2</t>
  </si>
  <si>
    <t>GOMUKH FATEHA SALEMPUR</t>
  </si>
  <si>
    <t>GOMUKH GEHUNI 2</t>
  </si>
  <si>
    <t>GOMUKH MALHIPUR</t>
  </si>
  <si>
    <t>Bihat - Sonu Kumar</t>
  </si>
  <si>
    <t>Rasalpur - Durgesh Kumar</t>
  </si>
  <si>
    <t>Panchwati Chowk - Ghanshyan Kumar Ray</t>
  </si>
  <si>
    <t>GOMUKH GANGA SAHYOG</t>
  </si>
  <si>
    <t>Tofir</t>
  </si>
  <si>
    <t>Other Items</t>
  </si>
  <si>
    <t>Stationery</t>
  </si>
  <si>
    <t>Barnwal Computer</t>
  </si>
  <si>
    <t>Pee Jee Transprint</t>
  </si>
  <si>
    <t>Stock as on 1st Apr</t>
  </si>
  <si>
    <t>PO Required</t>
  </si>
  <si>
    <t>Open Rate</t>
  </si>
  <si>
    <t>Stock Value</t>
  </si>
  <si>
    <t>Grand Total</t>
  </si>
  <si>
    <t>Issue</t>
  </si>
  <si>
    <t>Balance</t>
  </si>
  <si>
    <t>Name of BMC</t>
  </si>
  <si>
    <t>S No</t>
  </si>
  <si>
    <t>Sum of Amt</t>
  </si>
  <si>
    <t>Opening Stock</t>
  </si>
  <si>
    <t>Received Stock</t>
  </si>
  <si>
    <t>Issue Stock</t>
  </si>
  <si>
    <t>Closing Balance</t>
  </si>
  <si>
    <t>Stock Staus</t>
  </si>
  <si>
    <t>Lab</t>
  </si>
  <si>
    <t>Matihani</t>
  </si>
  <si>
    <t>Bhitti</t>
  </si>
  <si>
    <t>NEW KARARI PIPARIYA</t>
  </si>
  <si>
    <t>Gomukh Paguraha</t>
  </si>
  <si>
    <t>GOMUKH GHAMARIYA</t>
  </si>
  <si>
    <t>GOMUKH MEGHAUMA</t>
  </si>
  <si>
    <t>GOUKH SIRSIYA</t>
  </si>
  <si>
    <t>GOMUKH AURA</t>
  </si>
  <si>
    <t>GOMUKH BEHORBA</t>
  </si>
  <si>
    <t>GOMUKH BARIYARPUR</t>
  </si>
  <si>
    <t>GOMUKH SAHARBANNI</t>
  </si>
  <si>
    <t>GOMUKH PHULTAURA</t>
  </si>
  <si>
    <t>AMNI VLC</t>
  </si>
  <si>
    <t>GOMUKH MINAPUR</t>
  </si>
  <si>
    <t>TETRI VLC</t>
  </si>
  <si>
    <t>RAMDEV TOLA</t>
  </si>
  <si>
    <t>RMC</t>
  </si>
  <si>
    <t>Kheriya</t>
  </si>
  <si>
    <t>Alauli</t>
  </si>
  <si>
    <t>Daya_Lab</t>
  </si>
  <si>
    <t>(All)</t>
  </si>
  <si>
    <t>Maa enterpires</t>
  </si>
  <si>
    <t>Jk India</t>
  </si>
  <si>
    <t xml:space="preserve">Surya Instruments </t>
  </si>
  <si>
    <t>Indifoss</t>
  </si>
  <si>
    <t xml:space="preserve">Narang Scientific </t>
  </si>
  <si>
    <t>STIPL</t>
  </si>
  <si>
    <t>Satol pvt</t>
  </si>
  <si>
    <t>Everest</t>
  </si>
  <si>
    <t>Xxtra Care</t>
  </si>
  <si>
    <t>RR Sales</t>
  </si>
  <si>
    <t>Column1</t>
  </si>
  <si>
    <t>diff</t>
  </si>
  <si>
    <t>GOMUKH ANANDPUR PARAS 2</t>
  </si>
  <si>
    <t>GOMUKH SHYAM GHARARI</t>
  </si>
  <si>
    <t>GOMUKH GADBANNI</t>
  </si>
  <si>
    <t>GOMUKH AMBA</t>
  </si>
  <si>
    <t>GOMUKH GORIYAMI</t>
  </si>
  <si>
    <t>Gomukh Basahi</t>
  </si>
  <si>
    <t>Manjhaul</t>
  </si>
  <si>
    <t xml:space="preserve">Gomukh Karor </t>
  </si>
  <si>
    <t>Rani Panchwati</t>
  </si>
  <si>
    <t>Bihat - Chakballi</t>
  </si>
  <si>
    <t>Barauni Bariyarpur</t>
  </si>
  <si>
    <t>Kaji Rasalpur</t>
  </si>
  <si>
    <t>Gomukh Munichak</t>
  </si>
  <si>
    <t>Badiya-Bharti Devi</t>
  </si>
  <si>
    <t>Ram Bilash Yadav- Chandpura</t>
  </si>
  <si>
    <t>Remarks</t>
  </si>
  <si>
    <t>Geochem Bio Science</t>
  </si>
  <si>
    <t>HARLACHAK</t>
  </si>
  <si>
    <t>KHIRDIH</t>
  </si>
  <si>
    <t>Indifoss Analytical Pvt Ltd</t>
  </si>
  <si>
    <t>Gomukh Rahthua</t>
  </si>
  <si>
    <t>AASARFI DWARIKA AGRICULTURE PRODUCER COMPANY LTD BHADA</t>
  </si>
  <si>
    <t>Gomukh Koransarai</t>
  </si>
  <si>
    <t>Gomukh Mathila</t>
  </si>
  <si>
    <t>Gomukh Sawna</t>
  </si>
  <si>
    <t>Gomukh Bhadwar</t>
  </si>
  <si>
    <t>Gomukh Koilawar Roma Bharti</t>
  </si>
  <si>
    <t>Gomukh Chakki Janardan Yadav</t>
  </si>
  <si>
    <t>Gomukh Giridhar Baraw</t>
  </si>
  <si>
    <t>Gomukh Tiyar</t>
  </si>
  <si>
    <t>Gomukh Rajpur</t>
  </si>
  <si>
    <t>Gomukh Gangauli Dubha</t>
  </si>
  <si>
    <t>Tiyar A2 Milk Producer Company Limited</t>
  </si>
  <si>
    <t>Gomukh Pandeypur</t>
  </si>
  <si>
    <t>Gomukh Uttardahan</t>
  </si>
  <si>
    <t>Gomukh Semra Gayghat ramashankar</t>
  </si>
  <si>
    <t>Gomukh Jagdishpur</t>
  </si>
  <si>
    <t>Gomukh Bari Maliya(Indirect)</t>
  </si>
  <si>
    <t>Gomukh Chautham(Mithun kumar VLC)</t>
  </si>
  <si>
    <t xml:space="preserve">Jangli tol vlc </t>
  </si>
  <si>
    <t>Text</t>
  </si>
  <si>
    <t xml:space="preserve">DILKHUSH KUMAR </t>
  </si>
  <si>
    <t>Sanjeet Kumar</t>
  </si>
  <si>
    <t>Lalu Kumar</t>
  </si>
  <si>
    <t>GOMUKH CHOWKI 2</t>
  </si>
  <si>
    <t>GOMUKH MOHABA</t>
  </si>
  <si>
    <t>SANHA VLC</t>
  </si>
  <si>
    <t>MOHANPUR VLC</t>
  </si>
  <si>
    <t>SAFAPUR VLC</t>
  </si>
  <si>
    <t>SANTOSH BALAHPUR VLC</t>
  </si>
  <si>
    <t>GOMUKH JANGLITOL</t>
  </si>
  <si>
    <t>Gomukh chakwari tola</t>
  </si>
  <si>
    <t>GOMUKH SANTOSHPUL</t>
  </si>
  <si>
    <t>GOMUKH SANJHOTI</t>
  </si>
  <si>
    <t>GOMUKH D SANJHAUTI</t>
  </si>
  <si>
    <t>GOMUKH PARRI</t>
  </si>
  <si>
    <t>GOMUKH BHIKHARI GHAT</t>
  </si>
  <si>
    <t>Jayvir Kumar</t>
  </si>
  <si>
    <t>Rajkishore Yadav</t>
  </si>
  <si>
    <t>Jalkaura VLC</t>
  </si>
  <si>
    <t>BHADAS VLC</t>
  </si>
  <si>
    <t>SUNIL KUMAR VLC</t>
  </si>
  <si>
    <t>GOMUKH BENHER</t>
  </si>
  <si>
    <t>GOMUKH LADORA</t>
  </si>
  <si>
    <t>GOMUKH SAHSI</t>
  </si>
  <si>
    <t>Gomukh chikni</t>
  </si>
  <si>
    <t>GOMUKH BUDWA</t>
  </si>
  <si>
    <t>GOMUKH GANGIYA</t>
  </si>
  <si>
    <t>GOMUKH ANANDPUR PARAS</t>
  </si>
  <si>
    <t>Vendor</t>
  </si>
  <si>
    <t>Nova Dairy</t>
  </si>
  <si>
    <t>Nova</t>
  </si>
  <si>
    <t>GOMUKH JAGMAGLA</t>
  </si>
  <si>
    <t>GOMUKH RASALPUR</t>
  </si>
  <si>
    <t>PACHRUKHI</t>
  </si>
  <si>
    <t>ORABAGICHA</t>
  </si>
  <si>
    <t>KHAJURIYA</t>
  </si>
  <si>
    <t>ADALPUR</t>
  </si>
  <si>
    <t>NAYA SALEMPUR</t>
  </si>
  <si>
    <t>MANO 2</t>
  </si>
  <si>
    <t>Champanagar</t>
  </si>
  <si>
    <t>GOWAR NAGAR</t>
  </si>
  <si>
    <t>KRAUTA</t>
  </si>
  <si>
    <t>KHEVSAR2</t>
  </si>
  <si>
    <t>GOMUKH PRATAPUR</t>
  </si>
  <si>
    <t>Gomukh Pansalwa</t>
  </si>
  <si>
    <t>Gomukh kanauli</t>
  </si>
  <si>
    <t>Gomukh Nawada</t>
  </si>
  <si>
    <t>Gomukh yadav tol kanauli</t>
  </si>
  <si>
    <t>Gomukh Baltara</t>
  </si>
  <si>
    <t>Gomukh Hardia</t>
  </si>
  <si>
    <t>Chautham</t>
  </si>
  <si>
    <t>KATAHRA</t>
  </si>
  <si>
    <t>PRATAPUR</t>
  </si>
  <si>
    <t>Jangle jhakra</t>
  </si>
  <si>
    <t>Gomukh Sawantpur</t>
  </si>
  <si>
    <t>Gomukh Arjun Tola</t>
  </si>
  <si>
    <t>Gomukh Bhitiyarahi</t>
  </si>
  <si>
    <t>Gomukh Gandhinagar</t>
  </si>
  <si>
    <t>Gomukh Aure Bikrampur</t>
  </si>
  <si>
    <t>Gomukh Basantpur</t>
  </si>
  <si>
    <t>Gomukh Sakrauli</t>
  </si>
  <si>
    <t>Baranwal Computer</t>
  </si>
  <si>
    <t>Satol Chemicals LTD</t>
  </si>
  <si>
    <t>Everest Instruments PVT LTD</t>
  </si>
  <si>
    <t>JK India Instruments PVT LTD</t>
  </si>
  <si>
    <t>Narang scientific Industries</t>
  </si>
  <si>
    <t>PACHAM</t>
  </si>
  <si>
    <t>BANSIPUR</t>
  </si>
  <si>
    <t>GODIH</t>
  </si>
  <si>
    <t>SINGARPUR</t>
  </si>
  <si>
    <t>ADARSH PULPAR</t>
  </si>
  <si>
    <t>G WOLIPUR</t>
  </si>
  <si>
    <t>REHUA 3</t>
  </si>
  <si>
    <t>GANGA KINARE</t>
  </si>
  <si>
    <t>Warisnagar</t>
  </si>
  <si>
    <t>GOMUKH KHUTUHA</t>
  </si>
  <si>
    <t>Gomukh Alauli 2</t>
  </si>
  <si>
    <t>GOMUKH JWALAPUR</t>
  </si>
  <si>
    <t>GOMUKH MOHANPUR</t>
  </si>
  <si>
    <t>GOMUKH MATHURAPUR</t>
  </si>
  <si>
    <t>GOMUKH ID KHAIRIDIH</t>
  </si>
  <si>
    <t>GOMUKH ID ALAULI</t>
  </si>
  <si>
    <t>GOMUKH NAVTOLIYA</t>
  </si>
  <si>
    <t>GOMUKH GOVINDPUR</t>
  </si>
  <si>
    <t xml:space="preserve">Gomukh Raghunathpur 2 </t>
  </si>
  <si>
    <t>GOMUKH BARBIGHI</t>
  </si>
  <si>
    <t>GOMUKH SAMASPUR</t>
  </si>
  <si>
    <t>GOMUKH ID MATHAR</t>
  </si>
  <si>
    <t>LOSDHANI</t>
  </si>
  <si>
    <t>Gomukh Morkahi</t>
  </si>
  <si>
    <t>Hasanpur-2</t>
  </si>
  <si>
    <t>Gomukh Shobhaipura 02</t>
  </si>
  <si>
    <t>Gomukh Tinkona</t>
  </si>
  <si>
    <t>Sakrauli 02</t>
  </si>
  <si>
    <t>BICHWAY</t>
  </si>
  <si>
    <t>MANOHARPUR</t>
  </si>
  <si>
    <t>BALADEV ITAHARI</t>
  </si>
  <si>
    <t>GOMUKH MAHGAMA</t>
  </si>
  <si>
    <t>GOMUKH BAGALWA</t>
  </si>
  <si>
    <t>PURBI CHASMASKAN</t>
  </si>
  <si>
    <t>GOMUKH LARYATAL</t>
  </si>
  <si>
    <t>GOMUKH BHITAKITA</t>
  </si>
  <si>
    <t>Nayatol</t>
  </si>
  <si>
    <t>Samsa</t>
  </si>
  <si>
    <t>Dahiya</t>
  </si>
  <si>
    <t>Phulwarya</t>
  </si>
  <si>
    <t>BOUDHNAGAR</t>
  </si>
  <si>
    <t>GOMUKH BIBHUTIPUR</t>
  </si>
  <si>
    <t>GOMUKH PATHAKTOL</t>
  </si>
  <si>
    <t>Gomukh Musapur West</t>
  </si>
  <si>
    <t>GOMUKH MURTUZAPUR EAST</t>
  </si>
  <si>
    <t>Repura Kundan</t>
  </si>
  <si>
    <t>Gomukh Baaghi</t>
  </si>
  <si>
    <t>Gomukh Gangapur East</t>
  </si>
  <si>
    <t>Gumukh Chunnidera</t>
  </si>
  <si>
    <t>GOMUKH GORNAGAR</t>
  </si>
  <si>
    <t>GOMUKH JITWARIYA W-6</t>
  </si>
  <si>
    <t>GOMUKH SUSTA</t>
  </si>
  <si>
    <t>KARUA W-17</t>
  </si>
  <si>
    <t>CHAK HAJI</t>
  </si>
  <si>
    <t>DIH LAHI</t>
  </si>
  <si>
    <t>KHANPUR SOBHA</t>
  </si>
  <si>
    <t>BHATGAMA W-5</t>
  </si>
  <si>
    <t>GOMUKH TOKE</t>
  </si>
  <si>
    <t>GOMUKH SHIVNAGAR</t>
  </si>
  <si>
    <t>GOMUKH BAKHITIYARPUR</t>
  </si>
  <si>
    <t>MEGHAUNA VLC</t>
  </si>
  <si>
    <t>HATHWAN VLC</t>
  </si>
  <si>
    <t>Bagdobh</t>
  </si>
  <si>
    <t>Gomukh Ashatol paharpur</t>
  </si>
  <si>
    <t>Gomukh Kharawa</t>
  </si>
  <si>
    <t>Gomukh Fulbaria</t>
  </si>
  <si>
    <t>Gomukh Thatha Basa</t>
  </si>
  <si>
    <t>Gomukh Patel Nagar</t>
  </si>
  <si>
    <t>Gomukh Pachout</t>
  </si>
  <si>
    <t>Gomukh Telihar</t>
  </si>
  <si>
    <t>Gomukh telihar uttari</t>
  </si>
  <si>
    <t>Gomukh pansalba ward no 05</t>
  </si>
  <si>
    <t>Gomukh vlc wad 11 ( pansalwa)</t>
  </si>
  <si>
    <t>Gomukh Mungeria Tol Pakrail vlc</t>
  </si>
  <si>
    <t>Karian</t>
  </si>
  <si>
    <t>Teghara</t>
  </si>
  <si>
    <t>Ranjitpur</t>
  </si>
  <si>
    <t>Khanpur</t>
  </si>
  <si>
    <t>Chaka</t>
  </si>
  <si>
    <t>Basantpur</t>
  </si>
  <si>
    <t>Chakoti</t>
  </si>
  <si>
    <t>Nathudawar</t>
  </si>
  <si>
    <t>Purnahi</t>
  </si>
  <si>
    <t>Balahi</t>
  </si>
  <si>
    <t>Raghunathpur</t>
  </si>
  <si>
    <t xml:space="preserve">Baghopur </t>
  </si>
  <si>
    <t>Baghopur 2</t>
  </si>
  <si>
    <t>Sadipur Bathnaha</t>
  </si>
  <si>
    <t>Paroriya</t>
  </si>
  <si>
    <t>Dewanpur</t>
  </si>
  <si>
    <t>Mahuli</t>
  </si>
  <si>
    <t>Sakhwa Ghat</t>
  </si>
  <si>
    <t>Lerja Ghat</t>
  </si>
  <si>
    <t>Patiya</t>
  </si>
  <si>
    <t>Hasanpur</t>
  </si>
  <si>
    <t>GOMUKH HARPUR W-13</t>
  </si>
  <si>
    <t>Gomukh Ranitola</t>
  </si>
  <si>
    <t>GOMUKH Gopalpur Thahara</t>
  </si>
  <si>
    <t>Gomukh Malinagar East</t>
  </si>
  <si>
    <t>GOMUKH Singhiya ward 11</t>
  </si>
  <si>
    <t>GOMUKH MANIYARPUR</t>
  </si>
  <si>
    <t>GOMUKH DIGHRA W-6</t>
  </si>
  <si>
    <t>BASUDEOPUR</t>
  </si>
  <si>
    <t>GOMUKH BANDRA W-6</t>
  </si>
  <si>
    <t>BELSANDI RAJO</t>
  </si>
  <si>
    <t>BELSANDI W-9</t>
  </si>
  <si>
    <t>GOMUKH PARAN 2</t>
  </si>
  <si>
    <t>GOMUKH KHARAGPUR</t>
  </si>
  <si>
    <t>KAMARGAMA</t>
  </si>
  <si>
    <t>BELSANDI DIH</t>
  </si>
  <si>
    <t>GOMUKH BALAHA W-9</t>
  </si>
  <si>
    <t>Gomukh NAMAPUR East</t>
  </si>
  <si>
    <t>GOMUKH Madanpur W-3</t>
  </si>
  <si>
    <t>Gomukh Namapur East (08)</t>
  </si>
  <si>
    <t>GOMUKH Kalaunjar</t>
  </si>
  <si>
    <t>Jitwariya W-11</t>
  </si>
  <si>
    <t>Pastara Lakshman</t>
  </si>
  <si>
    <t>GOMUKH DADHIYA-2</t>
  </si>
  <si>
    <t>GOMUKH PREMNAGAR</t>
  </si>
  <si>
    <t>Gomukh Ratwara</t>
  </si>
  <si>
    <t>Gomukh chatauna</t>
  </si>
  <si>
    <t>Gomukh Ramaiya</t>
  </si>
  <si>
    <t>GOMUKH MANIKA EAST</t>
  </si>
  <si>
    <t>Plant</t>
  </si>
  <si>
    <t>Ranchi</t>
  </si>
  <si>
    <t>Gomukh Akalupur Dera</t>
  </si>
  <si>
    <t>Gomukh Bakulaha pati</t>
  </si>
  <si>
    <t>Gomukh Nagpura</t>
  </si>
  <si>
    <t>Gumukh Chakaura rohit</t>
  </si>
  <si>
    <t>Gohi</t>
  </si>
  <si>
    <t>Matua</t>
  </si>
  <si>
    <t>Ratni Chouk</t>
  </si>
  <si>
    <t>Balahi 2</t>
  </si>
  <si>
    <t>Chandauli</t>
  </si>
  <si>
    <t>Nakta</t>
  </si>
  <si>
    <t>Gulabi Choak</t>
  </si>
  <si>
    <t>Satmalpur</t>
  </si>
  <si>
    <t>Chhatnesar</t>
  </si>
  <si>
    <t>Gomukh Sondiha jay prakash VLC</t>
  </si>
  <si>
    <t>SURJICHAK</t>
  </si>
  <si>
    <t>SAIDPUR</t>
  </si>
  <si>
    <t>Gomukh Bhavnathpur</t>
  </si>
  <si>
    <t>GOMUKH OJONTOLA</t>
  </si>
  <si>
    <t>KHUDDIBAN SHIVNAGAR</t>
  </si>
  <si>
    <t>GOMUKH JHAPANI</t>
  </si>
  <si>
    <t>Gomukh Bari chak Gogri</t>
  </si>
  <si>
    <t>Zeromile-VLC</t>
  </si>
  <si>
    <t>Nipania-VLC</t>
  </si>
  <si>
    <t>Gorai</t>
  </si>
  <si>
    <t>Mukhtiyarpur</t>
  </si>
  <si>
    <t>GOMUKH GERUA</t>
  </si>
  <si>
    <t>MOHADDINGAR</t>
  </si>
  <si>
    <t>PACHAUTA</t>
  </si>
  <si>
    <t>Bisunpur</t>
  </si>
  <si>
    <t>Chauki-VLC</t>
  </si>
  <si>
    <t>Hardia</t>
  </si>
  <si>
    <t>Pachveer</t>
  </si>
  <si>
    <t>GOMUKH Saatha</t>
  </si>
  <si>
    <t>Gomukh Bingama West</t>
  </si>
  <si>
    <t>Gomukh Simri Ward 4</t>
  </si>
  <si>
    <t>Gomukh Suapakar</t>
  </si>
  <si>
    <t>GOMUKH Laguniya</t>
  </si>
  <si>
    <t>GOMUKH MAHINDWARA</t>
  </si>
  <si>
    <t>Gumukh Dada Baba ka Dera Gaya Ji</t>
  </si>
  <si>
    <t>Gumukh Orap Khurd</t>
  </si>
  <si>
    <t>Gomukh Ekauna Dera Yogindra</t>
  </si>
  <si>
    <t>Gomukh Daunpura Manendra</t>
  </si>
  <si>
    <t>Gumukh Mathiyapur</t>
  </si>
  <si>
    <t>Gomukh Raghunathpur Dasrath</t>
  </si>
  <si>
    <t>Gomukh Dullahpur Dayashankar</t>
  </si>
  <si>
    <t>Gomukh Nagpura Anjit</t>
  </si>
  <si>
    <t>Gomukh Pachgachhia vlc</t>
  </si>
  <si>
    <t>GOMUKH CHAKKI</t>
  </si>
  <si>
    <t>GOMUKH LAKSHMAN NAGAR</t>
  </si>
  <si>
    <t>GOMUKH KOTHIYA</t>
  </si>
  <si>
    <t>VLC Dhushmuri Bishanpur</t>
  </si>
  <si>
    <t>VLC Govindpur</t>
  </si>
  <si>
    <t>Gokhle Nagar</t>
  </si>
  <si>
    <t xml:space="preserve">Gomukh Paharpur Jilebya </t>
  </si>
  <si>
    <t>Gomukh Simana Basa</t>
  </si>
  <si>
    <t>Gomukh Ranjeet Kumar vlc</t>
  </si>
  <si>
    <t>Gomukh Debka vlc</t>
  </si>
  <si>
    <t>Bariyarpur</t>
  </si>
  <si>
    <t>Chhatnesar 2</t>
  </si>
  <si>
    <t>Hajpurwa</t>
  </si>
  <si>
    <t>Shekhopur</t>
  </si>
  <si>
    <t>Dharampur</t>
  </si>
  <si>
    <t>Pauriya 2</t>
  </si>
  <si>
    <t>Chatnesar Pachiam</t>
  </si>
  <si>
    <t>Kothiya</t>
  </si>
  <si>
    <t>Satmalpur Tarri</t>
  </si>
  <si>
    <t>Hajpurwa Pachim</t>
  </si>
  <si>
    <t>Almasnagar</t>
  </si>
  <si>
    <t>Kadarchak</t>
  </si>
  <si>
    <t>Kisan dairy</t>
  </si>
  <si>
    <t>Baliar</t>
  </si>
  <si>
    <t>Belshandi-2</t>
  </si>
  <si>
    <t>Godah</t>
  </si>
  <si>
    <t>Kurban</t>
  </si>
  <si>
    <t>Ballahpur</t>
  </si>
  <si>
    <t>MISHRBIGHA</t>
  </si>
  <si>
    <t>DIGHOI</t>
  </si>
  <si>
    <t>BANGHI PYAR</t>
  </si>
  <si>
    <t>DHANURI</t>
  </si>
  <si>
    <t>Laldaiaya</t>
  </si>
  <si>
    <t>Mahadatpur</t>
  </si>
  <si>
    <t>Gopalpur</t>
  </si>
  <si>
    <t>GOMUKH AMBA ICHARUA</t>
  </si>
  <si>
    <t>Gomukh Mordiwa East</t>
  </si>
  <si>
    <t>GOMUKH Kisanpur Tabhka</t>
  </si>
  <si>
    <t>Gomukh Karhatti</t>
  </si>
  <si>
    <t>Parbatta</t>
  </si>
  <si>
    <t>Peejay Transprint</t>
  </si>
  <si>
    <t>Behiya</t>
  </si>
  <si>
    <t xml:space="preserve">Mahua </t>
  </si>
  <si>
    <t>Ramgarh Kaimur</t>
  </si>
  <si>
    <t>Rosera</t>
  </si>
  <si>
    <t>GOPALPUR</t>
  </si>
  <si>
    <t>NARMDA</t>
  </si>
  <si>
    <t>LAKHANPUR</t>
  </si>
  <si>
    <t>AMRATH</t>
  </si>
  <si>
    <t>PUTERIA</t>
  </si>
  <si>
    <t>LAKHAPUR</t>
  </si>
  <si>
    <t>BARIYARPUR</t>
  </si>
  <si>
    <t>GADIBISANPUR</t>
  </si>
  <si>
    <t>PIPARPATI</t>
  </si>
  <si>
    <t>TIYAY</t>
  </si>
  <si>
    <t>SINGHOL</t>
  </si>
  <si>
    <t>MASUDAN</t>
  </si>
  <si>
    <t>GOMUKH ALOLI</t>
  </si>
  <si>
    <t>Gomukh Darhi Mor</t>
  </si>
  <si>
    <t>Gomukh Balaur</t>
  </si>
  <si>
    <t>Gomukh Usri</t>
  </si>
  <si>
    <t>Gomukh Hathwan - 2</t>
  </si>
  <si>
    <t>Singhia BMC</t>
  </si>
  <si>
    <t>Bachhwara BMC</t>
  </si>
  <si>
    <t>Singhia</t>
  </si>
  <si>
    <t>Bachhwara</t>
  </si>
  <si>
    <t>GOMUKH NAWABGANJ</t>
  </si>
  <si>
    <t>GOMUKH BATHUA</t>
  </si>
  <si>
    <t>Gomukh Somnaha Naya Tola</t>
  </si>
  <si>
    <t>GOMUKH JHAHURI</t>
  </si>
  <si>
    <t>Belsandi Dihtola</t>
  </si>
  <si>
    <t>GOMUKH Gopalpur Ward 1</t>
  </si>
  <si>
    <t>GOMUKH Keotsa</t>
  </si>
  <si>
    <t>Gomukh Namapur East</t>
  </si>
  <si>
    <t>GOMUKH Waini</t>
  </si>
  <si>
    <t>GOMUKH SAKARI</t>
  </si>
  <si>
    <t>GOMUKH DHOBGAMA</t>
  </si>
  <si>
    <t>GOMUKH BHUSKOUL</t>
  </si>
  <si>
    <t>GOMUKH BIRSINGHPUR</t>
  </si>
  <si>
    <t>Gomukh Rajwara</t>
  </si>
  <si>
    <t>GOMUKH DADHIYA RAMKRISHANPUR</t>
  </si>
  <si>
    <t>GOMUKH BALTHARA</t>
  </si>
  <si>
    <t>GOMUKH BANGHARA</t>
  </si>
  <si>
    <t>GOMUKH BHASINGPUR</t>
  </si>
  <si>
    <t>GOMUKH Chakhale dad</t>
  </si>
  <si>
    <t>Tetri</t>
  </si>
  <si>
    <t>Dandari-2</t>
  </si>
  <si>
    <t>Mohabba-2</t>
  </si>
  <si>
    <t>Gomukh Mirjapur Bari</t>
  </si>
  <si>
    <t>Janglitol</t>
  </si>
  <si>
    <t>Jaynagar</t>
  </si>
  <si>
    <t>Gaura</t>
  </si>
  <si>
    <t>Gomukh Rudauli-02</t>
  </si>
  <si>
    <t>Gomukh Jhamatia</t>
  </si>
  <si>
    <t>Shri Bhairav Laxmipur</t>
  </si>
  <si>
    <t>Goapalpur</t>
  </si>
  <si>
    <t>Gomukh Mehda Shahpur</t>
  </si>
  <si>
    <t>Gomukh Rajakpur</t>
  </si>
  <si>
    <t>Gomukh Chakka</t>
  </si>
  <si>
    <t>Gamharia</t>
  </si>
  <si>
    <t>Gomukh Meghaul-02</t>
  </si>
  <si>
    <t>Gomukh Meida</t>
  </si>
  <si>
    <t>BILLO 2</t>
  </si>
  <si>
    <t>NAWADIH 2</t>
  </si>
  <si>
    <t>Gomukh Beldra</t>
  </si>
  <si>
    <t>Gomukh Chandanpura</t>
  </si>
  <si>
    <t>BANOULI</t>
  </si>
  <si>
    <t>DARIYAPUR R</t>
  </si>
  <si>
    <t>MUZAFFARGANJ</t>
  </si>
  <si>
    <t>SARHA</t>
  </si>
  <si>
    <t>KUSUMBHA</t>
  </si>
  <si>
    <t>Rakesh Dairy</t>
  </si>
  <si>
    <t>Rahua</t>
  </si>
  <si>
    <t>Sobhan</t>
  </si>
  <si>
    <t>Dagrua</t>
  </si>
  <si>
    <t>Buzurgdoar</t>
  </si>
  <si>
    <t>Patpara</t>
  </si>
  <si>
    <t>Kamopur</t>
  </si>
  <si>
    <t>Mannipur</t>
  </si>
  <si>
    <t>Kussaiya</t>
  </si>
  <si>
    <t>Kishanpura</t>
  </si>
  <si>
    <t>Jagdishpur</t>
  </si>
  <si>
    <t>Tedha</t>
  </si>
  <si>
    <t>Kanu Bisanpur</t>
  </si>
  <si>
    <t>SINGHIA KHURD</t>
  </si>
  <si>
    <t>Raini 2</t>
  </si>
  <si>
    <t>Gaighat</t>
  </si>
  <si>
    <t>SCL/00635/26-27</t>
  </si>
  <si>
    <t>BR/PO/15/26-27</t>
  </si>
  <si>
    <t>Maheshkhut</t>
  </si>
  <si>
    <t>Nand Kishor Kumar (Maheshkhut)</t>
  </si>
  <si>
    <t>Gomukh NAVTOL</t>
  </si>
  <si>
    <t>Gomukh KAIDRABAD</t>
  </si>
  <si>
    <t>Gomukh BACHHWARA</t>
  </si>
  <si>
    <t>Gomukh KASTOLI</t>
  </si>
  <si>
    <t>Gomukh Lakshman dera Raja</t>
  </si>
  <si>
    <t>Gumukh Niyajipur Nakchhedi pathak dera</t>
  </si>
  <si>
    <t>Gomukh Bimhnath Girdhar Baraw</t>
  </si>
  <si>
    <t>Gumukk JP Dera</t>
  </si>
  <si>
    <t>Gumukh Basawkala Dahpura Tola</t>
  </si>
  <si>
    <t>Gomukh Karisath</t>
  </si>
  <si>
    <t>Gomukh Ama</t>
  </si>
  <si>
    <t>Gomukh Chanda</t>
  </si>
  <si>
    <t>Gomukh Pawat</t>
  </si>
  <si>
    <t>Gomukh Barja</t>
  </si>
  <si>
    <t>Gomukh Charghat</t>
  </si>
  <si>
    <t>Gomukh Navadih</t>
  </si>
  <si>
    <t>Gomukh Ramdihra</t>
  </si>
  <si>
    <t>Gomukh Bara</t>
  </si>
  <si>
    <t>Gumukh Salempur</t>
  </si>
  <si>
    <t>Gumukh Sobhitola</t>
  </si>
  <si>
    <t>Gumukh Khajuriya</t>
  </si>
  <si>
    <t>Gomukh Chhotaki hardiya</t>
  </si>
  <si>
    <t>Gumukh Dhamar Ajit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</si>
</sst>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2">
    <xf numFmtId="0" fontId="0" fillId="0" borderId="0" xfId="0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6" xfId="0" applyBorder="1"/>
    <xf numFmtId="0" fontId="0" fillId="0" borderId="4" xfId="0" applyBorder="1"/>
    <xf numFmtId="0" fontId="0" fillId="0" borderId="5" xfId="0" applyBorder="1"/>
    <xf numFmtId="0" fontId="0" fillId="2" borderId="7" xfId="0" applyFill="1" applyBorder="1"/>
    <xf numFmtId="0" fontId="0" fillId="3" borderId="1" xfId="0" applyFill="1" applyBorder="1"/>
    <xf numFmtId="0" fontId="0" fillId="3" borderId="7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8" xfId="0" applyFill="1" applyBorder="1"/>
    <xf numFmtId="16" fontId="0" fillId="3" borderId="1" xfId="0" applyNumberFormat="1" applyFill="1" applyBorder="1"/>
    <xf numFmtId="43" fontId="0" fillId="3" borderId="5" xfId="1" applyFont="1" applyFill="1" applyBorder="1"/>
    <xf numFmtId="0" fontId="0" fillId="0" borderId="0" xfId="0" pivotButton="1"/>
    <xf numFmtId="0" fontId="0" fillId="0" borderId="1" xfId="0" applyBorder="1"/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0" fillId="0" borderId="9" xfId="0" applyBorder="1"/>
    <xf numFmtId="0" fontId="0" fillId="3" borderId="5" xfId="0" applyFill="1" applyBorder="1"/>
    <xf numFmtId="43" fontId="0" fillId="2" borderId="7" xfId="1" applyFont="1" applyFill="1" applyBorder="1"/>
    <xf numFmtId="0" fontId="1" fillId="0" borderId="9" xfId="0" applyFont="1" applyBorder="1"/>
    <xf numFmtId="0" fontId="1" fillId="3" borderId="1" xfId="0" applyFont="1" applyFill="1" applyBorder="1"/>
    <xf numFmtId="0" fontId="1" fillId="0" borderId="1" xfId="0" applyFont="1" applyBorder="1"/>
    <xf numFmtId="0" fontId="1" fillId="0" borderId="0" xfId="0" applyFont="1"/>
    <xf numFmtId="0" fontId="5" fillId="0" borderId="5" xfId="0" applyFont="1" applyBorder="1"/>
    <xf numFmtId="16" fontId="0" fillId="3" borderId="7" xfId="0" applyNumberFormat="1" applyFill="1" applyBorder="1"/>
    <xf numFmtId="0" fontId="1" fillId="3" borderId="8" xfId="0" applyFont="1" applyFill="1" applyBorder="1"/>
    <xf numFmtId="0" fontId="1" fillId="2" borderId="8" xfId="0" applyFont="1" applyFill="1" applyBorder="1"/>
    <xf numFmtId="164" fontId="1" fillId="2" borderId="8" xfId="1" applyNumberFormat="1" applyFont="1" applyFill="1" applyBorder="1"/>
    <xf numFmtId="0" fontId="0" fillId="2" borderId="8" xfId="0" applyFill="1" applyBorder="1"/>
    <xf numFmtId="164" fontId="0" fillId="2" borderId="8" xfId="1" applyNumberFormat="1" applyFont="1" applyFill="1" applyBorder="1"/>
    <xf numFmtId="0" fontId="1" fillId="5" borderId="10" xfId="0" applyFont="1" applyFill="1" applyBorder="1"/>
    <xf numFmtId="16" fontId="0" fillId="3" borderId="11" xfId="0" applyNumberFormat="1" applyFill="1" applyBorder="1"/>
    <xf numFmtId="0" fontId="1" fillId="5" borderId="11" xfId="0" applyFont="1" applyFill="1" applyBorder="1"/>
    <xf numFmtId="0" fontId="1" fillId="0" borderId="10" xfId="0" applyFont="1" applyBorder="1"/>
    <xf numFmtId="0" fontId="0" fillId="5" borderId="10" xfId="0" applyFill="1" applyBorder="1"/>
    <xf numFmtId="0" fontId="0" fillId="0" borderId="10" xfId="0" applyBorder="1"/>
    <xf numFmtId="0" fontId="3" fillId="6" borderId="0" xfId="0" applyFont="1" applyFill="1"/>
    <xf numFmtId="0" fontId="3" fillId="6" borderId="12" xfId="0" applyFont="1" applyFill="1" applyBorder="1"/>
    <xf numFmtId="0" fontId="0" fillId="0" borderId="0" xfId="0" applyNumberFormat="1"/>
  </cellXfs>
  <cellStyles count="2">
    <cellStyle name="Comma" xfId="1" builtinId="3"/>
    <cellStyle name="Normal" xfId="0" builtinId="0"/>
  </cellStyles>
  <dxfs count="9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</dxf>
    <dxf>
      <border outline="0"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* #,##0_ ;_ * \-#,##0_ ;_ * &quot;-&quot;??_ ;_ @_ "/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* #,##0_ ;_ * \-#,##0_ ;_ * &quot;-&quot;??_ ;_ @_ "/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21" formatCode="dd/mmm"/>
      <fill>
        <patternFill patternType="solid">
          <fgColor indexed="64"/>
          <bgColor theme="7" tint="0.79998168889431442"/>
        </patternFill>
      </fill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35" Type="http://schemas.openxmlformats.org/officeDocument/2006/relationships/customXml" Target="../customXml/item20.xml"/><Relationship Id="rId8" Type="http://schemas.openxmlformats.org/officeDocument/2006/relationships/worksheet" Target="worksheets/sheet8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85.613310416666" backgroundQuery="1" createdVersion="8" refreshedVersion="8" minRefreshableVersion="3" recordCount="276" xr:uid="{00000000-000A-0000-FFFF-FFFF05000000}">
  <cacheSource type="external" connectionId="3"/>
  <cacheFields count="10">
    <cacheField name="Date" numFmtId="0">
      <sharedItems containsSemiMixedTypes="0" containsNonDate="0" containsDate="1" containsString="0" minDate="2026-04-02T00:00:00" maxDate="2026-05-30T00:00:00" count="14">
        <d v="2026-04-02T00:00:00"/>
        <d v="2026-04-04T00:00:00"/>
        <d v="2026-04-06T00:00:00"/>
        <d v="2026-04-09T00:00:00"/>
        <d v="2026-04-13T00:00:00"/>
        <d v="2026-04-23T00:00:00"/>
        <d v="2026-04-28T00:00:00"/>
        <d v="2026-04-29T00:00:00"/>
        <d v="2026-05-04T00:00:00"/>
        <d v="2026-05-15T00:00:00"/>
        <d v="2026-05-19T00:00:00"/>
        <d v="2026-05-23T00:00:00"/>
        <d v="2026-05-25T00:00:00"/>
        <d v="2026-05-29T00:00:00"/>
      </sharedItems>
    </cacheField>
    <cacheField name="To BMC/MPG Code" numFmtId="0">
      <sharedItems containsSemiMixedTypes="0" containsString="0" containsNumber="1" containsInteger="1" minValue="2" maxValue="10600013" count="540">
        <n v="1010"/>
        <n v="1008"/>
        <n v="10560001"/>
        <n v="10560012"/>
        <n v="10560004"/>
        <n v="10560017"/>
        <n v="1007"/>
        <n v="1002"/>
        <n v="10520005"/>
        <n v="1009"/>
        <n v="10570001"/>
        <n v="10570003"/>
        <n v="10570007"/>
        <n v="10570008"/>
        <n v="10570009"/>
        <n v="10570017"/>
        <n v="10570018"/>
        <n v="10570019"/>
        <n v="10570020"/>
        <n v="10570021"/>
        <n v="10570028"/>
        <n v="10570029"/>
        <n v="10570030"/>
        <n v="10570031"/>
        <n v="10570036"/>
        <n v="10570042"/>
        <n v="10570044"/>
        <n v="10570045"/>
        <n v="10520003"/>
        <n v="10520011"/>
        <n v="10140001"/>
        <n v="10140002"/>
        <n v="10140003"/>
        <n v="10140007"/>
        <n v="10140034"/>
        <n v="10140055"/>
        <n v="10140009"/>
        <n v="10140020"/>
        <n v="10140041"/>
        <n v="10140048"/>
        <n v="10140087"/>
        <n v="10140109"/>
        <n v="10140012"/>
        <n v="10140022"/>
        <n v="10140099"/>
        <n v="10140201"/>
        <n v="10140176"/>
        <n v="10140173"/>
        <n v="10510002"/>
        <n v="10140119"/>
        <n v="10140166"/>
        <n v="10140179"/>
        <n v="10140183"/>
        <n v="10140043"/>
        <n v="10140066"/>
        <n v="10140069"/>
        <n v="10140197"/>
        <n v="10140098"/>
        <n v="10140185"/>
        <n v="10140018"/>
        <n v="10140033"/>
        <n v="10140047"/>
        <n v="10140054"/>
        <n v="10140156"/>
        <n v="10140174"/>
        <n v="10140126"/>
        <n v="10140129"/>
        <n v="10140132"/>
        <n v="10140152"/>
        <n v="10140159"/>
        <n v="10140194"/>
        <n v="10140205"/>
        <n v="10140013"/>
        <n v="10510001"/>
        <n v="10140145"/>
        <n v="10140153"/>
        <n v="10140181"/>
        <n v="10140039"/>
        <n v="10140137"/>
        <n v="10140141"/>
        <n v="10140186"/>
        <n v="10140131"/>
        <n v="10140135"/>
        <n v="10140008"/>
        <n v="10140171"/>
        <n v="10140180"/>
        <n v="10510004"/>
        <n v="10140107"/>
        <n v="10140139"/>
        <n v="10140083"/>
        <n v="10140095"/>
        <n v="10140120"/>
        <n v="10140170"/>
        <n v="10140169"/>
        <n v="10140167"/>
        <n v="10140198"/>
        <n v="10140175"/>
        <n v="10140191"/>
        <n v="10140206"/>
        <n v="10140068"/>
        <n v="10140058"/>
        <n v="10600001"/>
        <n v="10600002"/>
        <n v="10600004"/>
        <n v="10600005"/>
        <n v="10600006"/>
        <n v="10600008"/>
        <n v="10600009"/>
        <n v="10600010"/>
        <n v="10600012"/>
        <n v="10600013"/>
        <n v="10090042" u="1"/>
        <n v="10090056" u="1"/>
        <n v="10090029" u="1"/>
        <n v="10090009" u="1"/>
        <n v="10090049" u="1"/>
        <n v="10090030" u="1"/>
        <n v="10020059" u="1"/>
        <n v="10020026" u="1"/>
        <n v="10020025" u="1"/>
        <n v="10020050" u="1"/>
        <n v="10020057" u="1"/>
        <n v="10020063" u="1"/>
        <n v="10020002" u="1"/>
        <n v="10090001" u="1"/>
        <n v="10090037" u="1"/>
        <n v="10090054" u="1"/>
        <n v="10090003" u="1"/>
        <n v="10090008" u="1"/>
        <n v="10090022" u="1"/>
        <n v="10090002" u="1"/>
        <n v="10090021" u="1"/>
        <n v="10090040" u="1"/>
        <n v="10060026" u="1"/>
        <n v="10060022" u="1"/>
        <n v="10060058" u="1"/>
        <n v="10060027" u="1"/>
        <n v="10060077" u="1"/>
        <n v="10060034" u="1"/>
        <n v="10060074" u="1"/>
        <n v="10060071" u="1"/>
        <n v="1006" u="1"/>
        <n v="10010071" u="1"/>
        <n v="10010082" u="1"/>
        <n v="10010055" u="1"/>
        <n v="10010019" u="1"/>
        <n v="10010040" u="1"/>
        <n v="10010076" u="1"/>
        <n v="10010081" u="1"/>
        <n v="10010021" u="1"/>
        <n v="10010059" u="1"/>
        <n v="10010027" u="1"/>
        <n v="10010030" u="1"/>
        <n v="10010044" u="1"/>
        <n v="10010098" u="1"/>
        <n v="10010089" u="1"/>
        <n v="10010069" u="1"/>
        <n v="10010080" u="1"/>
        <n v="10010086" u="1"/>
        <n v="10010056" u="1"/>
        <n v="10010095" u="1"/>
        <n v="10010094" u="1"/>
        <n v="10010038" u="1"/>
        <n v="10010013" u="1"/>
        <n v="10010050" u="1"/>
        <n v="10010088" u="1"/>
        <n v="10010097" u="1"/>
        <n v="10010096" u="1"/>
        <n v="10010051" u="1"/>
        <n v="1004" u="1"/>
        <n v="10030002" u="1"/>
        <n v="10030003" u="1"/>
        <n v="10030004" u="1"/>
        <n v="10030007" u="1"/>
        <n v="10030010" u="1"/>
        <n v="10030011" u="1"/>
        <n v="10030013" u="1"/>
        <n v="10030015" u="1"/>
        <n v="10030016" u="1"/>
        <n v="10030017" u="1"/>
        <n v="10030018" u="1"/>
        <n v="10030019" u="1"/>
        <n v="10030021" u="1"/>
        <n v="10030022" u="1"/>
        <n v="10030023" u="1"/>
        <n v="10030025" u="1"/>
        <n v="10030026" u="1"/>
        <n v="10030027" u="1"/>
        <n v="10030028" u="1"/>
        <n v="10030030" u="1"/>
        <n v="10030031" u="1"/>
        <n v="10030032" u="1"/>
        <n v="10030034" u="1"/>
        <n v="10030035" u="1"/>
        <n v="10030037" u="1"/>
        <n v="10030038" u="1"/>
        <n v="10230001" u="1"/>
        <n v="10460001" u="1"/>
        <n v="10460002" u="1"/>
        <n v="10030049" u="1"/>
        <n v="10030050" u="1"/>
        <n v="10030051" u="1"/>
        <n v="10030053" u="1"/>
        <n v="10030055" u="1"/>
        <n v="10030056" u="1"/>
        <n v="10030057" u="1"/>
        <n v="10030059" u="1"/>
        <n v="10030060" u="1"/>
        <n v="10030061" u="1"/>
        <n v="10030062" u="1"/>
        <n v="10030063" u="1"/>
        <n v="10030064" u="1"/>
        <n v="10030065" u="1"/>
        <n v="10030066" u="1"/>
        <n v="10030067" u="1"/>
        <n v="10250001" u="1"/>
        <n v="10260001" u="1"/>
        <n v="10500001" u="1"/>
        <n v="10220001" u="1"/>
        <n v="10030008" u="1"/>
        <n v="10270001" u="1"/>
        <n v="10240001" u="1"/>
        <n v="10110104" u="1"/>
        <n v="10110098" u="1"/>
        <n v="10110097" u="1"/>
        <n v="10110109" u="1"/>
        <n v="10110100" u="1"/>
        <n v="10010099" u="1"/>
        <n v="10010103" u="1"/>
        <n v="10320001" u="1"/>
        <n v="10340001" u="1"/>
        <n v="10060021" u="1"/>
        <n v="10060030" u="1"/>
        <n v="10520008" u="1"/>
        <n v="10360001" u="1"/>
        <n v="1003" u="1"/>
        <n v="10140004" u="1"/>
        <n v="10140019" u="1"/>
        <n v="10140035" u="1"/>
        <n v="10140100" u="1"/>
        <n v="10510003" u="1"/>
        <n v="10140154" u="1"/>
        <n v="10140051" u="1"/>
        <n v="10140151" u="1"/>
        <n v="10140148" u="1"/>
        <n v="10140164" u="1"/>
        <n v="10140160" u="1"/>
        <n v="10140030" u="1"/>
        <n v="10140011" u="1"/>
        <n v="10140053" u="1"/>
        <n v="10140172" u="1"/>
        <n v="10140130" u="1"/>
        <n v="10140006" u="1"/>
        <n v="10140114" u="1"/>
        <n v="10140010" u="1"/>
        <n v="10140027" u="1"/>
        <n v="10140155" u="1"/>
        <n v="10070048" u="1"/>
        <n v="10100021" u="1"/>
        <n v="10100051" u="1"/>
        <n v="10100045" u="1"/>
        <n v="10070049" u="1"/>
        <n v="10100054" u="1"/>
        <n v="10100057" u="1"/>
        <n v="10070042" u="1"/>
        <n v="10070031" u="1"/>
        <n v="10070016" u="1"/>
        <n v="10070045" u="1"/>
        <n v="10100035" u="1"/>
        <n v="10100060" u="1"/>
        <n v="10070033" u="1"/>
        <n v="10100003" u="1"/>
        <n v="10100001" u="1"/>
        <n v="10100015" u="1"/>
        <n v="10100016" u="1"/>
        <n v="10100009" u="1"/>
        <n v="10100019" u="1"/>
        <n v="10070013" u="1"/>
        <n v="10100049" u="1"/>
        <n v="10480014" u="1"/>
        <n v="10480012" u="1"/>
        <n v="10480023" u="1"/>
        <n v="10480005" u="1"/>
        <n v="10070002" u="1"/>
        <n v="10110135" u="1"/>
        <n v="10540007" u="1"/>
        <n v="10110116" u="1"/>
        <n v="10110132" u="1"/>
        <n v="10110133" u="1"/>
        <n v="10540003" u="1"/>
        <n v="10110140" u="1"/>
        <n v="10110121" u="1"/>
        <n v="10110142" u="1"/>
        <n v="10540005" u="1"/>
        <n v="10110141" u="1"/>
        <n v="10110149" u="1"/>
        <n v="10110144" u="1"/>
        <n v="10110148" u="1"/>
        <n v="10110158" u="1"/>
        <n v="2" u="1"/>
        <n v="10090064" u="1"/>
        <n v="10090047" u="1"/>
        <n v="10010102" u="1"/>
        <n v="10010113" u="1"/>
        <n v="10010108" u="1"/>
        <n v="10010121" u="1"/>
        <n v="10020035" u="1"/>
        <n v="10020058" u="1"/>
        <n v="10020043" u="1"/>
        <n v="10020032" u="1"/>
        <n v="10020044" u="1"/>
        <n v="10020010" u="1"/>
        <n v="10020017" u="1"/>
        <n v="10020021" u="1"/>
        <n v="10190001" u="1"/>
        <n v="10020062" u="1"/>
        <n v="10020068" u="1"/>
        <n v="10020022" u="1"/>
        <n v="10020070" u="1"/>
        <n v="10020041" u="1"/>
        <n v="10020066" u="1"/>
        <n v="10020064" u="1"/>
        <n v="10020081" u="1"/>
        <n v="10020024" u="1"/>
        <n v="10020038" u="1"/>
        <n v="10020023" u="1"/>
        <n v="10020069" u="1"/>
        <n v="10020042" u="1"/>
        <n v="10120001" u="1"/>
        <n v="10060004" u="1"/>
        <n v="10060005" u="1"/>
        <n v="10060003" u="1"/>
        <n v="10060098" u="1"/>
        <n v="10060020" u="1"/>
        <n v="10060064" u="1"/>
        <n v="10110005" u="1"/>
        <n v="10110123" u="1"/>
        <n v="10110124" u="1"/>
        <n v="10110131" u="1"/>
        <n v="10110145" u="1"/>
        <n v="10110128" u="1"/>
        <n v="10080032" u="1"/>
        <n v="10080086" u="1"/>
        <n v="10080055" u="1"/>
        <n v="10080048" u="1"/>
        <n v="10080054" u="1"/>
        <n v="10080053" u="1"/>
        <n v="10530003" u="1"/>
        <n v="10530002" u="1"/>
        <n v="10530007" u="1"/>
        <n v="10530032" u="1"/>
        <n v="10530005" u="1"/>
        <n v="10530040" u="1"/>
        <n v="10530034" u="1"/>
        <n v="10530006" u="1"/>
        <n v="10530004" u="1"/>
        <n v="10530070" u="1"/>
        <n v="10530076" u="1"/>
        <n v="10530033" u="1"/>
        <n v="10530035" u="1"/>
        <n v="10530055" u="1"/>
        <n v="10530064" u="1"/>
        <n v="10530047" u="1"/>
        <n v="10530044" u="1"/>
        <n v="10530065" u="1"/>
        <n v="10530071" u="1"/>
        <n v="10530046" u="1"/>
        <n v="10530001" u="1"/>
        <n v="10530045" u="1"/>
        <n v="10530027" u="1"/>
        <n v="10530067" u="1"/>
        <n v="10530008" u="1"/>
        <n v="10530058" u="1"/>
        <n v="10530048" u="1"/>
        <n v="10530062" u="1"/>
        <n v="10530082" u="1"/>
        <n v="10530078" u="1"/>
        <n v="10530074" u="1"/>
        <n v="10530085" u="1"/>
        <n v="10530093" u="1"/>
        <n v="10120072" u="1"/>
        <n v="10120019" u="1"/>
        <n v="10120082" u="1"/>
        <n v="10120031" u="1"/>
        <n v="10120025" u="1"/>
        <n v="10120030" u="1"/>
        <n v="10120052" u="1"/>
        <n v="10120015" u="1"/>
        <n v="10120016" u="1"/>
        <n v="10120089" u="1"/>
        <n v="10120090" u="1"/>
        <n v="10120012" u="1"/>
        <n v="10120083" u="1"/>
        <n v="10120017" u="1"/>
        <n v="10120035" u="1"/>
        <n v="10120095" u="1"/>
        <n v="10120087" u="1"/>
        <n v="10120107" u="1"/>
        <n v="10120084" u="1"/>
        <n v="10120094" u="1"/>
        <n v="10120053" u="1"/>
        <n v="10120080" u="1"/>
        <n v="10120049" u="1"/>
        <n v="10120024" u="1"/>
        <n v="10120013" u="1"/>
        <n v="10120070" u="1"/>
        <n v="10120037" u="1"/>
        <n v="10120004" u="1"/>
        <n v="10120010" u="1"/>
        <n v="10120023" u="1"/>
        <n v="10120033" u="1"/>
        <n v="10140067" u="1"/>
        <n v="10140038" u="1"/>
        <n v="10140045" u="1"/>
        <n v="10140178" u="1"/>
        <n v="10060069" u="1"/>
        <n v="10060070" u="1"/>
        <n v="10060032" u="1"/>
        <n v="10060073" u="1"/>
        <n v="10060031" u="1"/>
        <n v="10060100" u="1"/>
        <n v="10060114" u="1"/>
        <n v="10060050" u="1"/>
        <n v="10060033" u="1"/>
        <n v="10060049" u="1"/>
        <n v="10060011" u="1"/>
        <n v="10060029" u="1"/>
        <n v="10030068" u="1"/>
        <n v="10030070" u="1"/>
        <n v="10030071" u="1"/>
        <n v="10030072" u="1"/>
        <n v="10030075" u="1"/>
        <n v="10090046" u="1"/>
        <n v="10090057" u="1"/>
        <n v="10090043" u="1"/>
        <n v="10090061" u="1"/>
        <n v="10090011" u="1"/>
        <n v="10570004" u="1"/>
        <n v="10110118" u="1"/>
        <n v="10110120" u="1"/>
        <n v="10540017" u="1"/>
        <n v="10540009" u="1"/>
        <n v="10110127" u="1"/>
        <n v="10110143" u="1"/>
        <n v="10540008" u="1"/>
        <n v="10100007" u="1"/>
        <n v="10100014" u="1"/>
        <n v="10100037" u="1"/>
        <n v="10070063" u="1"/>
        <n v="10070061" u="1"/>
        <n v="10070076" u="1"/>
        <n v="10070003" u="1"/>
        <n v="10070044" u="1"/>
        <n v="10480016" u="1"/>
        <n v="10480008" u="1"/>
        <n v="10480001" u="1"/>
        <n v="10560007" u="1"/>
        <n v="10100056" u="1"/>
        <n v="10110119" u="1"/>
        <n v="10110101" u="1"/>
        <n v="10540030" u="1"/>
        <n v="10540016" u="1"/>
        <n v="10540033" u="1"/>
        <n v="10110114" u="1"/>
        <n v="10540034" u="1"/>
        <n v="10540026" u="1"/>
        <n v="10540037" u="1"/>
        <n v="10540038" u="1"/>
        <n v="10110134" u="1"/>
        <n v="10120002" u="1"/>
        <n v="10120006" u="1"/>
        <n v="10120014" u="1"/>
        <n v="10120018" u="1"/>
        <n v="10120022" u="1"/>
        <n v="10120029" u="1"/>
        <n v="10120034" u="1"/>
        <n v="10120043" u="1"/>
        <n v="10120051" u="1"/>
        <n v="10120054" u="1"/>
        <n v="10120091" u="1"/>
        <n v="10120104" u="1"/>
        <n v="10120108" u="1"/>
        <n v="10120111" u="1"/>
        <n v="10120114" u="1"/>
        <n v="10130001" u="1"/>
        <n v="10130006" u="1"/>
        <n v="10130012" u="1"/>
        <n v="10130014" u="1"/>
        <n v="10130015" u="1"/>
        <n v="10130025" u="1"/>
        <n v="10130027" u="1"/>
        <n v="10130030" u="1"/>
        <n v="10130032" u="1"/>
        <n v="10130044" u="1"/>
        <n v="10130046" u="1"/>
        <n v="10130047" u="1"/>
        <n v="10130052" u="1"/>
        <n v="10130054" u="1"/>
        <n v="10130070" u="1"/>
        <n v="10130073" u="1"/>
        <n v="10130077" u="1"/>
        <n v="10130085" u="1"/>
        <n v="10130091" u="1"/>
        <n v="10130093" u="1"/>
        <n v="10130097" u="1"/>
        <n v="10130098" u="1"/>
        <n v="10130090" u="1"/>
        <n v="10130094" u="1"/>
        <n v="10130107" u="1"/>
        <n v="10530083" u="1"/>
        <n v="1059" u="1"/>
        <n v="10020076" u="1"/>
        <n v="10020079" u="1"/>
        <n v="10020075" u="1"/>
        <n v="10090065" u="1"/>
        <n v="10090015" u="1"/>
        <n v="10090017" u="1"/>
        <n v="10090058" u="1"/>
        <n v="10090006" u="1"/>
        <n v="10090052" u="1"/>
        <n v="1054" u="1"/>
        <n v="10540019" u="1"/>
        <n v="10540032" u="1"/>
        <n v="10540018" u="1"/>
        <n v="10110093" u="1"/>
        <n v="10110112" u="1"/>
        <n v="10110129" u="1"/>
        <n v="10540044" u="1"/>
        <n v="1062" u="1"/>
        <n v="10530084" u="1"/>
        <n v="10530091" u="1"/>
        <n v="10530092" u="1"/>
        <n v="10530097" u="1"/>
        <n v="10530099" u="1"/>
        <n v="10120116" u="1"/>
        <n v="10130100" u="1"/>
        <n v="1053" u="1"/>
        <n v="1013" u="1"/>
        <n v="1012" u="1"/>
        <n v="1014" u="1"/>
      </sharedItems>
    </cacheField>
    <cacheField name="BMC MPG Name" numFmtId="0">
      <sharedItems count="533">
        <s v="Parbatta"/>
        <s v="Teghra"/>
        <s v="Gomukh Chautham(Mithun kumar VLC)"/>
        <s v="Gomukh Kharawa"/>
        <s v="Gomukh Nawada"/>
        <s v="Gomukh Telihar"/>
        <s v="Araria"/>
        <s v="Laldiyara"/>
        <s v="Rakesh Dairy"/>
        <s v="Halsi"/>
        <s v="Karian"/>
        <s v="Teghara"/>
        <s v="Basantpur"/>
        <s v="Chakoti"/>
        <s v="Nathudawar"/>
        <s v="Dewanpur"/>
        <s v="Gohi"/>
        <s v="Matua"/>
        <s v="Ratni Chouk"/>
        <s v="Balahi 2"/>
        <s v="Chhatnesar 2"/>
        <s v="Hajpurwa"/>
        <s v="Shekhopur"/>
        <s v="Dharampur"/>
        <s v="Hajpurwa Pachim"/>
        <s v="Rahua"/>
        <s v="Dagrua"/>
        <s v="Buzurgdoar"/>
        <s v="Nova Dairy"/>
        <s v="Nand Kishor Kumar (Maheshkhut)"/>
        <s v="Dumri Purvi Tola"/>
        <s v="Simri"/>
        <s v="Sahiyar"/>
        <s v="ENGLISH DUBAULI"/>
        <s v="Chhotka Sihanpura"/>
        <s v="PURANA BHOJPUR                                                                                      "/>
        <s v="HITAN PARARI"/>
        <s v="RAJAPUR"/>
        <s v="Ramopatti"/>
        <s v="Sonvarsa"/>
        <s v="Gomukh Churamanpur                                                                                  "/>
        <s v="Gomukh Kajipura Chandan"/>
        <s v="Gangauli"/>
        <s v="HEMDAPUR"/>
        <s v="Gomukh Dhakaich"/>
        <s v="Gomukh Lakshman dera Raja"/>
        <s v="Gomukh Chakki Janardan Yadav"/>
        <s v="Gumukh Gayghat"/>
        <s v="Diyaman"/>
        <s v="Gomukh Banswar"/>
        <s v="Gomukh KritSagar"/>
        <s v="Gomukh Rajpur"/>
        <s v="Gomukh Uttardahan"/>
        <s v="Kaithi"/>
        <s v="Gomukh Kant"/>
        <s v="Gomukh Raghunathpur"/>
        <s v="Gumukh Mathiyapur"/>
        <s v="Kulharia Agriculture Producer Company Limited"/>
        <s v="Gomukh Jagdishpur"/>
        <s v="NANDAN"/>
        <s v="Akalupur"/>
        <s v="Dubki"/>
        <s v="Soan"/>
        <s v="Gomukh Mashariya"/>
        <s v="Gomukh Shivpur"/>
        <s v="Gomukh Dafadihari"/>
        <s v="Gomukh Paharpur"/>
        <s v="Gomukh Mangolpur"/>
        <s v="Gomukh Badkagaon Yamunatola"/>
        <s v="Gomukh Kaudesari"/>
        <s v="Gumukh Orap Khurd"/>
        <s v="Gumukh Niyajipur Nakchhedi pathak dera"/>
        <s v="MATHURA DERA"/>
        <s v="ARAK"/>
        <s v="Gomukh Pokhraha"/>
        <s v="Gomukh Bramhpur"/>
        <s v="Tiyar A2 Milk Producer Company Limited"/>
        <s v="Dharauli"/>
        <s v="Gomukh Rakshanagar_tola"/>
        <s v="Gomukh Bimhnath Girdhar Baraw"/>
        <s v="Gomukh Akalupur Dera"/>
        <s v="Gomukh Basaon Kalan"/>
        <s v="Gomukh Dhanipur"/>
        <s v="Ramo Bariya"/>
        <s v="Gomukh Mukhiyadera "/>
        <s v="Gomukh Gangauli Dubha"/>
        <s v="HENHA"/>
        <s v="Gomukh Chhapra"/>
        <s v="Gomukh Nadaon"/>
        <s v="Gomukh Murar"/>
        <s v="Gomukh Ekauni Karuwaj"/>
        <s v="Gomukh Sikraul Lakh"/>
        <s v="Gomukh Ataon"/>
        <s v="Gomukh Semra Nandpur"/>
        <s v="Gomukh Navdera Jaipraksh"/>
        <s v="Gomukh Raghunathpur Dasrath"/>
        <s v="Gomukh Koilawar Roma Bharti"/>
        <s v="Gumukk JP Dera"/>
        <s v="Gumukh Basawkala Dahpura Tola"/>
        <s v="Gomukh Naat"/>
        <s v="Gomukh Lewar"/>
        <s v="Gomukh Karisath"/>
        <s v="Gomukh Ama"/>
        <s v="Gomukh Pawat"/>
        <s v="Gomukh Barja"/>
        <s v="Gomukh Charghat"/>
        <s v="Gomukh Ramdihra"/>
        <s v="Gomukh Bara"/>
        <s v="Gumukh Salempur"/>
        <s v="Gumukh Khajuriya"/>
        <s v="Gomukh Chhotaki hardiya"/>
        <s v="REWAI" u="1"/>
        <s v="NARAYANPUR" u="1"/>
        <s v="RAMNAGAR" u="1"/>
        <s v="SONDHI" u="1"/>
        <s v="LAHUARA                                                                                             " u="1"/>
        <s v="GUNSAGAR 1" u="1"/>
        <s v="GANGA-SARAI" u="1"/>
        <s v="Gomukh Jhakhaur" u="1"/>
        <s v="Dumri 2" u="1"/>
        <s v="GADHTOLA" u="1"/>
        <s v="KANHARPUR-2" u="1"/>
        <s v="MALPUR                                                                                              " u="1"/>
        <s v="PIPARIYA DIH -2" u="1"/>
        <s v="POHE" u="1"/>
        <s v="Dhira" u="1"/>
        <s v="NANDNAMA-2" u="1"/>
        <s v="PARSHAMA" u="1"/>
        <s v="MAHASONI" u="1"/>
        <s v="BISANPUR" u="1"/>
        <s v="AURO" u="1"/>
        <s v="KHURIYARI" u="1"/>
        <s v="BARHARA" u="1"/>
        <s v="Gomukh Arma" u="1"/>
        <s v="Farda Ravi Tola" u="1"/>
        <s v="ABGIL HUSSAINA-2                                                                                    " u="1"/>
        <s v="Singhchak" u="1"/>
        <s v="TILATHI" u="1"/>
        <s v="DEVNAGAR GOHRI" u="1"/>
        <s v="BASMATIYA" u="1"/>
        <s v="MAHESPUR" u="1"/>
        <s v="Sonvarsha" u="1"/>
        <s v="Gomukh Sherpur" u="1"/>
        <s v="Gomukh Sharmatola Sahuri" u="1"/>
        <s v="GOMUKH BIRPUR PASCHIM                                                                               " u="1"/>
        <s v="Gomukh Jagdar                                                                                       " u="1"/>
        <s v="Gomukh Sahuri-2" u="1"/>
        <s v="Gomukh Bhith-02" u="1"/>
        <s v="Gomukh Dharampur" u="1"/>
        <s v="Gomukh Moradpur                                                                                     " u="1"/>
        <s v="Gomukh Menhan" u="1"/>
        <s v="Gomukh Paroriya                                                                                     " u="1"/>
        <s v="Gomukh Phulhara                                                                                     " u="1"/>
        <s v="Gomukh Kanausi" u="1"/>
        <s v="Gomukh Rahul Nagar" u="1"/>
        <s v="Gomukh Barkurwa" u="1"/>
        <s v="Gomukh Bharwari" u="1"/>
        <s v="Gomukh Paguraha" u="1"/>
        <s v="Gomukh Garhi Bisanpur" u="1"/>
        <s v="Gomukh Harigiridham                                                                                 " u="1"/>
        <s v="Gomukh Goha-02" u="1"/>
        <s v="Gomukh Surha" u="1"/>
        <s v="Gomukh Goriyari" u="1"/>
        <s v="Gomukh Kumbhi" u="1"/>
        <s v="Ekamba - Ashutosh" u="1"/>
        <s v="Gomukh Gudaar" u="1"/>
        <s v="Gomukh Cheria Bariarpur" u="1"/>
        <s v="Gomukh Chandpura Neema" u="1"/>
        <s v="Gomukh Dunahi" u="1"/>
        <s v="Tofir" u="1"/>
        <s v="MOHANPUR" u="1"/>
        <s v="CHATMADIH" u="1"/>
        <s v="KUNNATH" u="1"/>
        <s v="SIYADIH" u="1"/>
        <s v="KATHNI" u="1"/>
        <s v="DEVDHA GOMUKH MPG" u="1"/>
        <s v="LOHRA" u="1"/>
        <s v="KAMATPUR" u="1"/>
        <s v="GIRDHARA" u="1"/>
        <s v="RATNI" u="1"/>
        <s v="DHAPARI" u="1"/>
        <s v="KHARUI" u="1"/>
        <s v="KHAIRA" u="1"/>
        <s v="SISUA" u="1"/>
        <s v="BISAI" u="1"/>
        <s v="SAJUA-1" u="1"/>
        <s v="SAJUA-2" u="1"/>
        <s v="CHORGAUN" u="1"/>
        <s v="PADARATHPUR" u="1"/>
        <s v="MACHIDIH" u="1"/>
        <s v="BADARKHA" u="1"/>
        <s v="MAHDMADPUR                                                                                          " u="1"/>
        <s v="MUSKIPUR                                                                                            " u="1"/>
        <s v="NAYAGAUN                                                                                            " u="1"/>
        <s v="LAUNA                                                                                               " u="1"/>
        <s v="DULHAR" u="1"/>
        <s v="KHARIYA" u="1"/>
        <s v="TILAKPUR  2" u="1"/>
        <s v="TILAKPUR" u="1"/>
        <s v="SRIRAMPUR" u="1"/>
        <s v="PAIN" u="1"/>
        <s v="MOTICHAK" u="1"/>
        <s v="MIRATTHI" u="1"/>
        <s v="DAULATPUR" u="1"/>
        <s v="MOHADDIPUR" u="1"/>
        <s v="Bhitti" u="1"/>
        <s v="JHAJHA" u="1"/>
        <s v="KAMARDUH" u="1"/>
        <s v="BARSABAD" u="1"/>
        <s v="RANGAUN" u="1"/>
        <s v="GONAI" u="1"/>
        <s v="SHIKARITOLA" u="1"/>
        <s v="BAIKUNTHPUR" u="1"/>
        <s v="KAITHA" u="1"/>
        <s v="MIRATHI 2" u="1"/>
        <s v="KUDHIYA MPG" u="1"/>
        <s v="SHAHJADPUR MPG" u="1"/>
        <s v="KUNTHA M" u="1"/>
        <s v="VISHWASHPUR" u="1"/>
        <s v="HARPUR M" u="1"/>
        <s v="Kheriya" u="1"/>
        <s v="KUMARPUIR KATHARA" u="1"/>
        <s v="GOMUKH RON" u="1"/>
        <s v="GOMUKH CHATAR" u="1"/>
        <s v="GOMUKH BACHOTA" u="1"/>
        <s v="GOMUKH MORKAHI" u="1"/>
        <s v="GOMUKH BATHNAMA" u="1"/>
        <s v="Gomukh Bagraha-01" u="1"/>
        <s v="Gomukh Shobhaipura" u="1"/>
        <s v="JAKARPURA" u="1"/>
        <s v="NANDPUR" u="1"/>
        <s v="PURANI DIH" u="1"/>
        <s v="RAMSIR" u="1"/>
        <s v="Gomukh Chautham" u="1"/>
        <s v="MAHADAT PUR 2" u="1"/>
        <s v="Asarganj" u="1"/>
        <s v="Majhwari" u="1"/>
        <s v="GURUDEVNGAR" u="1"/>
        <s v="Harikishunpur" u="1"/>
        <s v="Gomukh Bicchu Ka Dera" u="1"/>
        <s v="KATHAR" u="1"/>
        <s v="Gomukh Garhtakhurd" u="1"/>
        <s v="Kaithi Paschim" u="1"/>
        <s v="Gomukh Kuwan" u="1"/>
        <s v="Gomukh Dalsagar Pachhim" u="1"/>
        <s v="Gomukh Bharkhar" u="1"/>
        <s v="Gomukh Dahivar Kothiya" u="1"/>
        <s v="Harnaha" u="1"/>
        <s v="DULLAHPUR2" u="1"/>
        <s v="Gomukh Laxman Dera" u="1"/>
        <s v="Gomukh Badkagaon" u="1"/>
        <s v="Ekauna" u="1"/>
        <s v="Gomukh Ekrashi Sadabriksh" u="1"/>
        <s v="ARIAON" u="1"/>
        <s v="Chatursal Ganj" u="1"/>
        <s v="Gomukh Rajpur Naurang Rai Dera" u="1"/>
        <s v="Gomukh Jhangara B" u="1"/>
        <s v="Gomukh Bandahera                                                                                    " u="1"/>
        <s v="Gomukh Sondiha" u="1"/>
        <s v="Gomukh Krochaka Dudhela" u="1"/>
        <s v="Gomukh Sondiha Uttri" u="1"/>
        <s v="Gomukh Thebhay B" u="1"/>
        <s v="Gomukh Bishouni Purbi " u="1"/>
        <s v="Gomukh Sapha" u="1"/>
        <s v="Gomukh Bari Maliya(Indirect)" u="1"/>
        <s v="Gomukh Gauchhari" u="1"/>
        <s v="Gomukh Fudkichak" u="1"/>
        <s v="Gomukh Baisa" u="1"/>
        <s v="Gomukh Kabela                                                                                       " u="1"/>
        <s v="Gomukh Madhawpur" u="1"/>
        <s v="Vishan Pur" u="1"/>
        <s v="Gomukh Dumariya Bujurg" u="1"/>
        <s v="Gomukh Dumariya Bujurg Madhay" u="1"/>
        <s v="Gomukh Kanhaiyachak Pachhim" u="1"/>
        <s v="Gomukh Badi Lagar                                                                                   " u="1"/>
        <s v="Gomukh Fatepur                                                                                      " u="1"/>
        <s v="Gomukh Govind Pur" u="1"/>
        <s v="Gomukh Amghatta Shreepur" u="1"/>
        <s v="Gomukh Krishna Dairy Tulsipur" u="1"/>
        <s v="Gomukh Shreepur Madhay" u="1"/>
        <s v="Gomukh Vijay Lalganj" u="1"/>
        <s v="Gomukh ID Araria" u="1"/>
        <s v="GOMUKH BISHANPUR 2" u="1"/>
        <s v="GOMUKH GORIYAMI" u="1"/>
        <s v="GOMUKH CHANDPURA" u="1"/>
        <s v="GOMUKH DHUSMURI BISHANPUR" u="1"/>
        <s v="GOMUKH ANANDPUR PARAS" u="1"/>
        <s v="GOMUKH ANANDPUR PARAS 2" u="1"/>
        <s v="GOMUKH GHAMARIYA" u="1"/>
        <s v="GOMUKH AHUNA" u="1"/>
        <s v="GOUKH SIRSIYA" u="1"/>
        <s v="GOMUKH GADBANNI" u="1"/>
        <s v="GOMUKH MEGHAUMA" u="1"/>
        <s v="GOMUKH PHULTAURA" u="1"/>
        <s v="GOMUKH BEHORBA" u="1"/>
        <s v="GOMUKH SAHARBANNI" u="1"/>
        <s v="GOMUKH CHOWKI 2" u="1"/>
        <s v="SHIJHORI" u="1"/>
        <s v="BARUI" u="1"/>
        <s v="Gomukh Khanjapur Bangali Tola" u="1"/>
        <s v="Gomukh Basahi" u="1"/>
        <s v="Gomukh Pirauna" u="1"/>
        <s v="Gomukh Sawantpur" u="1"/>
        <s v="PATHUA" u="1"/>
        <s v="BASAUNA" u="1"/>
        <s v="Karari Pipariya 2" u="1"/>
        <s v="Gomukh Diyarapipariya                                                                               " u="1"/>
        <s v="DIYARA PIPARIYA-THANA                                                                               " u="1"/>
        <s v="GOMUKH RAHATPUR" u="1"/>
        <s v="GOMUKH RAMCHANDARPUR II" u="1"/>
        <s v="GOMUKH WALIPUR" u="1"/>
        <s v="GOVIND-BIGHA                                                                                        " u="1"/>
        <s v="SABIKPUR" u="1"/>
        <s v="Gomukh Dariyapur" u="1"/>
        <s v="LAXMIPUR" u="1"/>
        <s v="ADARSH LAXMIPUR-3" u="1"/>
        <s v="GANGA KINARE" u="1"/>
        <s v="Gomukh Hasanpur" u="1"/>
        <s v="G WOLIPUR" u="1"/>
        <s v="Morwariya" u="1"/>
        <s v="LODIYA" u="1"/>
        <s v="Juwas" u="1"/>
        <s v="CHETAN-TOLA-KHUTHA" u="1"/>
        <s v="BHANPUR" u="1"/>
        <s v="GOMUKH SUBHANPUR" u="1"/>
        <s v="DHANDHHA" u="1"/>
        <s v="CHALISH" u="1"/>
        <s v="PURANI SALEMPUR" u="1"/>
        <s v="RAMDEV TOLA" u="1"/>
        <s v="MAA SARDE" u="1"/>
        <s v="BELDARIYA" u="1"/>
        <s v="NAYAGAW" u="1"/>
        <s v="GOMUKH SHADIPUR" u="1"/>
        <s v="GOMUKH ASHRAPHA DIYARA" u="1"/>
        <s v="GOMUKH KAMALPUR" u="1"/>
        <s v="GOMUKH SONAPUR BHARAT" u="1"/>
        <s v="GOMUKH MANIAPPA" u="1"/>
        <s v="GOMUKH BEGAMSARAI" u="1"/>
        <s v="GOMUKH FATEHA SALEMPUR" u="1"/>
        <s v="Gomukh Rani                                                                                         " u="1"/>
        <s v="GOMUKH RANI 3" u="1"/>
        <s v="Bablu Singh" u="1"/>
        <s v="GOMUKH FATEHA" u="1"/>
        <s v="GOMUKH VADEYA" u="1"/>
        <s v="GOMUKH HATHA" u="1"/>
        <s v="Gomukh Gograha Tola" u="1"/>
        <s v="Gomukh Bharav" u="1"/>
        <s v="Gomukh Khanua" u="1"/>
        <s v="Gomukh Fulhatta" u="1"/>
        <s v="GOMUKH BARGAMA" u="1"/>
        <s v="GOMUKH GORAI" u="1"/>
        <s v="GOMUKH PARAN 2" u="1"/>
        <s v="GOMUKH Madanpur W-3" u="1"/>
        <s v="Gomukh Harpur" u="1"/>
        <s v="Gomukh Birauli Khurd" u="1"/>
        <s v="GOMUKH HARPUR W-13" u="1"/>
        <s v="GOMUKH MANIYARPUR" u="1"/>
        <s v="Gomukh Dighra" u="1"/>
        <s v="Gomukh Punas" u="1"/>
        <s v="GOMUKH DIGHRA W-6" u="1"/>
        <s v="GOMUKH KHARAGPUR" u="1"/>
        <s v="Gomukh Loharkha" u="1"/>
        <s v="Gomukh CHANDAULI" u="1"/>
        <s v="Gomukh Bandra" u="1"/>
        <s v="Gomukh Kolwara" u="1"/>
        <s v="GOMUKH BANDRA W-6" u="1"/>
        <s v="Gomukh Patsara" u="1"/>
        <s v="Gomukh Ratwara" u="1"/>
        <s v="Basuwari" u="1"/>
        <s v="Gomukh Malinagar East" u="1"/>
        <s v="GOMUKH PREMNAGAR" u="1"/>
        <s v="GOMUKH Kalaunjar" u="1"/>
        <s v="GOMUKH BALAHA W-9" u="1"/>
        <s v="GOMUKH SUSTA" u="1"/>
        <s v="GOMUKH BAKHITIYARPUR" u="1"/>
        <s v="Ballochak" u="1"/>
        <s v="BHUSARAI" u="1"/>
        <s v="Desu Balo Tol" u="1"/>
        <s v="DESUA" u="1"/>
        <s v="Gomukh Tabhka" u="1"/>
        <s v="KEWAS JAGIR" u="1"/>
        <s v="Mordiba" u="1"/>
        <s v="Rasalpur" u="1"/>
        <s v="Narahan" u="1"/>
        <s v="Gomukh Jhaura Tabhka" u="1"/>
        <s v="Gomukh Kewasnijamat" u="1"/>
        <s v="Sato Ghachchhi" u="1"/>
        <s v="Beri" u="1"/>
        <s v="Gomukh Dumduma" u="1"/>
        <s v="TELGAMA" u="1"/>
        <s v="Gomukh Terganj" u="1"/>
        <s v="Kursaha East" u="1"/>
        <s v="Gomukh Ramaiya" u="1"/>
        <s v="Mahmmadipur" u="1"/>
        <s v="Gomukh Bochaha" u="1"/>
        <s v="Jagdispur" u="1"/>
        <s v="Manika Tol" u="1"/>
        <s v="Kacha - Amarjeet" u="1"/>
        <s v="Badiya" u="1"/>
        <s v="Bhatgama" u="1"/>
        <s v="Boriya" u="1"/>
        <s v="Gomukh chatauna" u="1"/>
        <s v="Gomukh Chora Tabhka" u="1"/>
        <s v="Janganath Pur" u="1"/>
        <s v="Patailliya" u="1"/>
        <s v="MORDIWA" u="1"/>
        <s v="Gomukh Ekauna Dera" u="1"/>
        <s v="Jagadhra" u="1"/>
        <s v="Rangi Dera" u="1"/>
        <s v="Gomukh Tiyar" u="1"/>
        <s v="BHANDAR" u="1"/>
        <s v="JAGAN SAIDPUR" u="1"/>
        <s v="BATTA RAMPUR                                                                                        " u="1"/>
        <s v="JANKIDIH" u="1"/>
        <s v="LAKHOCHAK                                                                                           " u="1"/>
        <s v="MANO 2" u="1"/>
        <s v="MAHULIYA" u="1"/>
        <s v="DARISHIR" u="1"/>
        <s v="MALIYA" u="1"/>
        <s v="BALHAPUR" u="1"/>
        <s v="PAWAI" u="1"/>
        <s v="DORAI" u="1"/>
        <s v="BANGAMA" u="1"/>
        <s v="KORIYA" u="1"/>
        <s v="HARLACHAK" u="1"/>
        <s v="KATAHRA" u="1"/>
        <s v="RATA" u="1"/>
        <s v="BELLORI" u="1"/>
        <s v="BAKHIYA" u="1"/>
        <s v="UFFAPUR" u="1"/>
        <s v="BELDARAYA" u="1"/>
        <s v="Ranjitpur" u="1"/>
        <s v="GOMUKH BADIL TOL" u="1"/>
        <s v="GOMUKH SANTOSHPUL" u="1"/>
        <s v="GOMUKH LADORA" u="1"/>
        <s v="GOMUKH BHIKHARI GHAT" u="1"/>
        <s v="GOMUKH SANJHOTI" u="1"/>
        <s v="GOMUKH AURA" u="1"/>
        <s v="GOMUKH PARRI" u="1"/>
        <s v="Gomukh Salarpur Uttari" u="1"/>
        <s v="Gomukh Srirampur Thuthi" u="1"/>
        <s v="Gomukh Tehay" u="1"/>
        <s v="Gomukh Bandehra Purbi" u="1"/>
        <s v="Gomukh Godhiyasi Nayagow VLC" u="1"/>
        <s v="Gomukh Sondiha jay prakash VLC" u="1"/>
        <s v="Gomukh ID Chaidha" u="1"/>
        <s v="Araria Purbi" u="1"/>
        <s v="Gomukh Lauwalagam" u="1"/>
        <s v="Gomukh Sarswati Nagar Nakdahri" u="1"/>
        <s v="Prasharpur Kadwa Gomukh" u="1"/>
        <s v="Gomukh Hardia" u="1"/>
        <s v="Gomukh Kaithi" u="1"/>
        <s v="GOMUKH TRIBHUVAN TOLA" u="1"/>
        <s v="GOMUKH TILAK NAGAR" u="1"/>
        <s v="GOMUKH KHUTUHA" u="1"/>
        <s v="GOMUKH BENHER" u="1"/>
        <s v="GOMUKH MOHANPUR" u="1"/>
        <s v="GOMUKH LABHGAON" u="1"/>
        <s v="GOMUKH MATHURAPUR" u="1"/>
        <s v="GOMUKH AMBA ICHARUA" u="1"/>
        <s v="GOMUKH NAVTOLIYA" u="1"/>
        <s v="GOMUKH GOVINDPUR" u="1"/>
        <s v="GOMUKH BISHANPUR" u="1"/>
        <s v="GOMUKH  BHAJANGAMA" u="1"/>
        <s v="KHAJURI" u="1"/>
        <s v="Borna Rasalpur" u="1"/>
        <s v="SUPOL" u="1"/>
        <s v="Gomukha Jounapur" u="1"/>
        <s v="RAMNATHPUR                                                                                          " u="1"/>
        <s v="Matior" u="1"/>
        <s v="GOMUKH TATARPUR" u="1"/>
        <s v="Narenpur" u="1"/>
        <s v="Baruna Rasalpur" u="1"/>
        <s v="Gomukh Mordiwa East" u="1"/>
        <s v="GOMUKH MANIKA EAST" u="1"/>
        <s v="GOMUKH Kisanpur Tabhka" u="1"/>
        <s v="GOMUKH PATHAKTOL" u="1"/>
        <s v="GOMUKH BANGHARH KISHANPUR" u="1"/>
        <s v="GOMUKH ANDAHA" u="1"/>
        <s v="Gomukha Arniya Ganj" u="1"/>
        <s v="Gomukh Tara Dhamaun Dakshini" u="1"/>
        <s v="Gomukha Vishanupatti II" u="1"/>
        <s v="MURTUJAPUR" u="1"/>
        <s v="Gomukh VISHNUPATTI" u="1"/>
        <s v="Chhuchhipur                                                                                         " u="1"/>
        <s v="Gomukh Soharthi Purvi Tola                                                                          " u="1"/>
        <s v="Lakshmipur Western Tol - Rajeev" u="1"/>
        <s v="Jahangipur Salkhanni" u="1"/>
        <s v="Sekhpura" u="1"/>
        <s v="Songar" u="1"/>
        <s v="Rampur Maheshpur" u="1"/>
        <s v="Chaksikandar East" u="1"/>
        <s v="Dagarua" u="1"/>
        <s v="Gomukh Akaha" u="1"/>
        <s v="Gomukh Repura" u="1"/>
        <s v="Gomukh Nipur" u="1"/>
        <s v="Gomukh Sherpur Narsari East" u="1"/>
        <s v="Gomukh Karhatti" u="1"/>
        <s v="Gomukh Gaopur Bhagwatpur" u="1"/>
        <s v="Gomukh Akowahi Purvi Tol" u="1"/>
        <s v="Gomukh Nauachak East" u="1"/>
        <s v="Gomukh Morwa Mohanpur" u="1"/>
        <s v="GOMUKH GORNAGAR" u="1"/>
        <s v="Gopalpur" u="1"/>
        <s v="PACHAM" u="1"/>
        <s v="SINGARPUR" u="1"/>
        <s v="GOWAR NAGAR" u="1"/>
        <s v="GOMUKH UKSI" u="1"/>
        <s v="Gomukh ID Halsi" u="1"/>
        <s v="NAWKADIH" u="1"/>
        <s v="BALLOPUR" u="1"/>
        <s v="LACHHUAR" u="1"/>
        <s v="Alauli" u="1"/>
        <s v="Gomukh chikni" u="1"/>
        <s v="GOMUKH JWALAPUR" u="1"/>
        <s v="GOMUKH SAHSI" u="1"/>
        <s v="Gomukh Koniya" u="1"/>
        <s v="GOMUKH ALOLI" u="1"/>
        <s v="GOMUKH D SANJHAUTI" u="1"/>
        <s v="Gomukh Hathwan - 2" u="1"/>
        <s v="Ramgarh Kaimur" u="1"/>
        <s v="GOMUKH JITWARIYA W-6" u="1"/>
        <s v="GOMUKH TOKE" u="1"/>
        <s v="GOMUKH SHIVNAGAR" u="1"/>
        <s v="GOMUKH NAWABGANJ" u="1"/>
        <s v="Gomukh Somnaha Naya Tola" u="1"/>
        <s v="GOMUKH DADHIYA RAMKRISHANPUR" u="1"/>
        <s v="Gomukh Rajwara" u="1"/>
        <s v="Kalyanpur" u="1"/>
        <s v="Musrigharari" u="1"/>
        <s v="DalsinghSarai" u="1"/>
        <s v="" u="1"/>
        <s v="Dumraon" u="1"/>
      </sharedItems>
    </cacheField>
    <cacheField name="Item Name" numFmtId="0">
      <sharedItems count="25">
        <s v="BMC Day Book"/>
        <s v="Buterometer"/>
        <s v="Lactometer 0-40"/>
        <s v="Tanker Seal"/>
        <s v="Milk Despatch Challan"/>
        <s v="Eko Day Cleaning Sol"/>
        <s v="Thermal Paper Roll - Small"/>
        <s v="Sulphuric Acid SQ 05 Lt"/>
        <s v="Amyl 500ml"/>
        <s v="TEEPOL"/>
        <s v="Clean for Milkoscreen 30ml"/>
        <s v="Descaling Solution Milkoscreen  30 Ml"/>
        <s v="Analyzer Calibration Cheking Log Book"/>
        <s v="MBRT Test Register"/>
        <s v="Ethyl Alcohol 500 ML Pack"/>
        <s v="MPG Register"/>
        <s v="Sodium Hydroxide N/10 Solution"/>
        <s v="Phenolphthaleing Indicator"/>
        <s v="Test Tube"/>
        <s v="Petri Dish Borosilicate"/>
        <s v="FAT Scan Weekly"/>
        <s v="Farmers Passbook"/>
        <s v="Plastic Strainer"/>
        <s v="EKO Plunger"/>
        <s v="Thermometer 110 C"/>
      </sharedItems>
    </cacheField>
    <cacheField name="UoM" numFmtId="0">
      <sharedItems count="1">
        <s v="Nos"/>
      </sharedItems>
    </cacheField>
    <cacheField name="Qty Issued" numFmtId="0">
      <sharedItems containsSemiMixedTypes="0" containsString="0" containsNumber="1" containsInteger="1" minValue="1" maxValue="800" count="23">
        <n v="10"/>
        <n v="1"/>
        <n v="200"/>
        <n v="2"/>
        <n v="6"/>
        <n v="12"/>
        <n v="24"/>
        <n v="25"/>
        <n v="20"/>
        <n v="800"/>
        <n v="50"/>
        <n v="3"/>
        <n v="400"/>
        <n v="5"/>
        <n v="4"/>
        <n v="120"/>
        <n v="18"/>
        <n v="30"/>
        <n v="48"/>
        <n v="72"/>
        <n v="36"/>
        <n v="121"/>
        <n v="100"/>
      </sharedItems>
    </cacheField>
    <cacheField name="Rate" numFmtId="0">
      <sharedItems containsSemiMixedTypes="0" containsString="0" containsNumber="1" minValue="2.96" maxValue="812.2" count="22">
        <n v="121.54"/>
        <n v="132.69999999999999"/>
        <n v="12.71"/>
        <n v="94.4"/>
        <n v="348.52"/>
        <n v="9.15"/>
        <n v="812.2"/>
        <n v="365.8"/>
        <n v="51.92"/>
        <n v="192.08"/>
        <n v="266.56"/>
        <n v="127.44"/>
        <n v="115.36"/>
        <n v="271.39999999999998"/>
        <n v="129.80000000000001"/>
        <n v="135.69999999999999"/>
        <n v="106.2"/>
        <n v="2.96"/>
        <n v="79.62"/>
        <n v="5.13"/>
        <n v="29.5"/>
        <n v="56.02"/>
      </sharedItems>
    </cacheField>
    <cacheField name="Amt" numFmtId="0">
      <sharedItems containsSemiMixedTypes="0" containsString="0" containsNumber="1" minValue="25.65" maxValue="10168"/>
    </cacheField>
    <cacheField name="Recovery Done" numFmtId="0">
      <sharedItems count="1">
        <s v="Pending"/>
      </sharedItems>
    </cacheField>
    <cacheField name="Remarks" numFmtId="0">
      <sharedItems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6">
  <r>
    <x v="0"/>
    <x v="0"/>
    <x v="0"/>
    <x v="0"/>
    <x v="0"/>
    <x v="0"/>
    <x v="0"/>
    <n v="1215.4000000000001"/>
    <x v="0"/>
    <x v="0"/>
  </r>
  <r>
    <x v="0"/>
    <x v="0"/>
    <x v="0"/>
    <x v="1"/>
    <x v="0"/>
    <x v="1"/>
    <x v="1"/>
    <n v="132.69999999999999"/>
    <x v="0"/>
    <x v="0"/>
  </r>
  <r>
    <x v="0"/>
    <x v="0"/>
    <x v="0"/>
    <x v="2"/>
    <x v="0"/>
    <x v="1"/>
    <x v="1"/>
    <n v="132.69999999999999"/>
    <x v="0"/>
    <x v="0"/>
  </r>
  <r>
    <x v="1"/>
    <x v="1"/>
    <x v="1"/>
    <x v="3"/>
    <x v="0"/>
    <x v="2"/>
    <x v="2"/>
    <n v="2542"/>
    <x v="0"/>
    <x v="0"/>
  </r>
  <r>
    <x v="1"/>
    <x v="1"/>
    <x v="1"/>
    <x v="4"/>
    <x v="0"/>
    <x v="3"/>
    <x v="3"/>
    <n v="188.8"/>
    <x v="0"/>
    <x v="0"/>
  </r>
  <r>
    <x v="2"/>
    <x v="2"/>
    <x v="2"/>
    <x v="5"/>
    <x v="0"/>
    <x v="4"/>
    <x v="4"/>
    <n v="2091.12"/>
    <x v="0"/>
    <x v="0"/>
  </r>
  <r>
    <x v="2"/>
    <x v="3"/>
    <x v="3"/>
    <x v="5"/>
    <x v="0"/>
    <x v="1"/>
    <x v="4"/>
    <n v="348.52"/>
    <x v="0"/>
    <x v="0"/>
  </r>
  <r>
    <x v="2"/>
    <x v="4"/>
    <x v="4"/>
    <x v="5"/>
    <x v="0"/>
    <x v="3"/>
    <x v="4"/>
    <n v="697.04"/>
    <x v="0"/>
    <x v="0"/>
  </r>
  <r>
    <x v="2"/>
    <x v="3"/>
    <x v="3"/>
    <x v="6"/>
    <x v="0"/>
    <x v="5"/>
    <x v="5"/>
    <n v="109.80000000000001"/>
    <x v="0"/>
    <x v="0"/>
  </r>
  <r>
    <x v="2"/>
    <x v="5"/>
    <x v="5"/>
    <x v="6"/>
    <x v="0"/>
    <x v="6"/>
    <x v="5"/>
    <n v="219.60000000000002"/>
    <x v="0"/>
    <x v="0"/>
  </r>
  <r>
    <x v="2"/>
    <x v="2"/>
    <x v="2"/>
    <x v="7"/>
    <x v="0"/>
    <x v="1"/>
    <x v="6"/>
    <n v="812.2"/>
    <x v="0"/>
    <x v="0"/>
  </r>
  <r>
    <x v="2"/>
    <x v="2"/>
    <x v="2"/>
    <x v="8"/>
    <x v="0"/>
    <x v="3"/>
    <x v="7"/>
    <n v="731.6"/>
    <x v="0"/>
    <x v="0"/>
  </r>
  <r>
    <x v="2"/>
    <x v="6"/>
    <x v="6"/>
    <x v="9"/>
    <x v="0"/>
    <x v="7"/>
    <x v="8"/>
    <n v="1298"/>
    <x v="0"/>
    <x v="0"/>
  </r>
  <r>
    <x v="2"/>
    <x v="6"/>
    <x v="6"/>
    <x v="4"/>
    <x v="0"/>
    <x v="8"/>
    <x v="3"/>
    <n v="1888"/>
    <x v="0"/>
    <x v="0"/>
  </r>
  <r>
    <x v="2"/>
    <x v="6"/>
    <x v="6"/>
    <x v="0"/>
    <x v="0"/>
    <x v="8"/>
    <x v="0"/>
    <n v="2430.8000000000002"/>
    <x v="0"/>
    <x v="0"/>
  </r>
  <r>
    <x v="3"/>
    <x v="7"/>
    <x v="7"/>
    <x v="3"/>
    <x v="0"/>
    <x v="9"/>
    <x v="2"/>
    <n v="10168"/>
    <x v="0"/>
    <x v="0"/>
  </r>
  <r>
    <x v="3"/>
    <x v="7"/>
    <x v="7"/>
    <x v="9"/>
    <x v="0"/>
    <x v="10"/>
    <x v="8"/>
    <n v="2596"/>
    <x v="0"/>
    <x v="0"/>
  </r>
  <r>
    <x v="3"/>
    <x v="7"/>
    <x v="7"/>
    <x v="4"/>
    <x v="0"/>
    <x v="0"/>
    <x v="3"/>
    <n v="944"/>
    <x v="0"/>
    <x v="0"/>
  </r>
  <r>
    <x v="3"/>
    <x v="7"/>
    <x v="7"/>
    <x v="10"/>
    <x v="0"/>
    <x v="5"/>
    <x v="9"/>
    <n v="2304.96"/>
    <x v="0"/>
    <x v="0"/>
  </r>
  <r>
    <x v="3"/>
    <x v="7"/>
    <x v="7"/>
    <x v="11"/>
    <x v="0"/>
    <x v="5"/>
    <x v="10"/>
    <n v="3198.7200000000003"/>
    <x v="0"/>
    <x v="0"/>
  </r>
  <r>
    <x v="4"/>
    <x v="8"/>
    <x v="8"/>
    <x v="3"/>
    <x v="0"/>
    <x v="2"/>
    <x v="2"/>
    <n v="2542"/>
    <x v="0"/>
    <x v="0"/>
  </r>
  <r>
    <x v="4"/>
    <x v="8"/>
    <x v="8"/>
    <x v="4"/>
    <x v="0"/>
    <x v="0"/>
    <x v="3"/>
    <n v="944"/>
    <x v="0"/>
    <x v="0"/>
  </r>
  <r>
    <x v="5"/>
    <x v="1"/>
    <x v="1"/>
    <x v="12"/>
    <x v="0"/>
    <x v="1"/>
    <x v="11"/>
    <n v="127.44"/>
    <x v="0"/>
    <x v="0"/>
  </r>
  <r>
    <x v="5"/>
    <x v="1"/>
    <x v="1"/>
    <x v="13"/>
    <x v="0"/>
    <x v="11"/>
    <x v="12"/>
    <n v="346.08"/>
    <x v="0"/>
    <x v="0"/>
  </r>
  <r>
    <x v="6"/>
    <x v="9"/>
    <x v="9"/>
    <x v="3"/>
    <x v="0"/>
    <x v="12"/>
    <x v="2"/>
    <n v="5084"/>
    <x v="0"/>
    <x v="0"/>
  </r>
  <r>
    <x v="6"/>
    <x v="9"/>
    <x v="9"/>
    <x v="0"/>
    <x v="0"/>
    <x v="13"/>
    <x v="0"/>
    <n v="607.70000000000005"/>
    <x v="0"/>
    <x v="0"/>
  </r>
  <r>
    <x v="6"/>
    <x v="9"/>
    <x v="9"/>
    <x v="9"/>
    <x v="0"/>
    <x v="7"/>
    <x v="8"/>
    <n v="1298"/>
    <x v="0"/>
    <x v="0"/>
  </r>
  <r>
    <x v="6"/>
    <x v="9"/>
    <x v="9"/>
    <x v="14"/>
    <x v="0"/>
    <x v="13"/>
    <x v="13"/>
    <n v="1357"/>
    <x v="0"/>
    <x v="0"/>
  </r>
  <r>
    <x v="6"/>
    <x v="9"/>
    <x v="9"/>
    <x v="8"/>
    <x v="0"/>
    <x v="1"/>
    <x v="7"/>
    <n v="365.8"/>
    <x v="0"/>
    <x v="0"/>
  </r>
  <r>
    <x v="7"/>
    <x v="10"/>
    <x v="10"/>
    <x v="15"/>
    <x v="0"/>
    <x v="1"/>
    <x v="14"/>
    <n v="129.80000000000001"/>
    <x v="0"/>
    <x v="0"/>
  </r>
  <r>
    <x v="7"/>
    <x v="11"/>
    <x v="11"/>
    <x v="15"/>
    <x v="0"/>
    <x v="1"/>
    <x v="14"/>
    <n v="129.80000000000001"/>
    <x v="0"/>
    <x v="0"/>
  </r>
  <r>
    <x v="7"/>
    <x v="12"/>
    <x v="12"/>
    <x v="15"/>
    <x v="0"/>
    <x v="1"/>
    <x v="14"/>
    <n v="129.80000000000001"/>
    <x v="0"/>
    <x v="0"/>
  </r>
  <r>
    <x v="7"/>
    <x v="13"/>
    <x v="13"/>
    <x v="15"/>
    <x v="0"/>
    <x v="1"/>
    <x v="14"/>
    <n v="129.80000000000001"/>
    <x v="0"/>
    <x v="0"/>
  </r>
  <r>
    <x v="7"/>
    <x v="14"/>
    <x v="14"/>
    <x v="15"/>
    <x v="0"/>
    <x v="1"/>
    <x v="14"/>
    <n v="129.80000000000001"/>
    <x v="0"/>
    <x v="0"/>
  </r>
  <r>
    <x v="7"/>
    <x v="15"/>
    <x v="15"/>
    <x v="15"/>
    <x v="0"/>
    <x v="1"/>
    <x v="14"/>
    <n v="129.80000000000001"/>
    <x v="0"/>
    <x v="0"/>
  </r>
  <r>
    <x v="7"/>
    <x v="16"/>
    <x v="16"/>
    <x v="15"/>
    <x v="0"/>
    <x v="1"/>
    <x v="14"/>
    <n v="129.80000000000001"/>
    <x v="0"/>
    <x v="0"/>
  </r>
  <r>
    <x v="7"/>
    <x v="17"/>
    <x v="17"/>
    <x v="15"/>
    <x v="0"/>
    <x v="1"/>
    <x v="14"/>
    <n v="129.80000000000001"/>
    <x v="0"/>
    <x v="0"/>
  </r>
  <r>
    <x v="7"/>
    <x v="18"/>
    <x v="18"/>
    <x v="15"/>
    <x v="0"/>
    <x v="1"/>
    <x v="14"/>
    <n v="129.80000000000001"/>
    <x v="0"/>
    <x v="0"/>
  </r>
  <r>
    <x v="7"/>
    <x v="19"/>
    <x v="19"/>
    <x v="15"/>
    <x v="0"/>
    <x v="1"/>
    <x v="14"/>
    <n v="129.80000000000001"/>
    <x v="0"/>
    <x v="0"/>
  </r>
  <r>
    <x v="7"/>
    <x v="20"/>
    <x v="20"/>
    <x v="15"/>
    <x v="0"/>
    <x v="1"/>
    <x v="14"/>
    <n v="129.80000000000001"/>
    <x v="0"/>
    <x v="0"/>
  </r>
  <r>
    <x v="7"/>
    <x v="21"/>
    <x v="21"/>
    <x v="15"/>
    <x v="0"/>
    <x v="1"/>
    <x v="14"/>
    <n v="129.80000000000001"/>
    <x v="0"/>
    <x v="0"/>
  </r>
  <r>
    <x v="7"/>
    <x v="22"/>
    <x v="22"/>
    <x v="15"/>
    <x v="0"/>
    <x v="1"/>
    <x v="14"/>
    <n v="129.80000000000001"/>
    <x v="0"/>
    <x v="0"/>
  </r>
  <r>
    <x v="7"/>
    <x v="23"/>
    <x v="23"/>
    <x v="15"/>
    <x v="0"/>
    <x v="1"/>
    <x v="14"/>
    <n v="129.80000000000001"/>
    <x v="0"/>
    <x v="0"/>
  </r>
  <r>
    <x v="7"/>
    <x v="24"/>
    <x v="24"/>
    <x v="15"/>
    <x v="0"/>
    <x v="1"/>
    <x v="14"/>
    <n v="129.80000000000001"/>
    <x v="0"/>
    <x v="0"/>
  </r>
  <r>
    <x v="7"/>
    <x v="25"/>
    <x v="25"/>
    <x v="15"/>
    <x v="0"/>
    <x v="1"/>
    <x v="14"/>
    <n v="129.80000000000001"/>
    <x v="0"/>
    <x v="0"/>
  </r>
  <r>
    <x v="7"/>
    <x v="26"/>
    <x v="26"/>
    <x v="15"/>
    <x v="0"/>
    <x v="1"/>
    <x v="14"/>
    <n v="129.80000000000001"/>
    <x v="0"/>
    <x v="0"/>
  </r>
  <r>
    <x v="7"/>
    <x v="27"/>
    <x v="27"/>
    <x v="15"/>
    <x v="0"/>
    <x v="1"/>
    <x v="14"/>
    <n v="129.80000000000001"/>
    <x v="0"/>
    <x v="0"/>
  </r>
  <r>
    <x v="8"/>
    <x v="28"/>
    <x v="28"/>
    <x v="3"/>
    <x v="0"/>
    <x v="12"/>
    <x v="2"/>
    <n v="5084"/>
    <x v="0"/>
    <x v="0"/>
  </r>
  <r>
    <x v="8"/>
    <x v="28"/>
    <x v="28"/>
    <x v="4"/>
    <x v="0"/>
    <x v="0"/>
    <x v="3"/>
    <n v="944"/>
    <x v="0"/>
    <x v="0"/>
  </r>
  <r>
    <x v="8"/>
    <x v="28"/>
    <x v="28"/>
    <x v="14"/>
    <x v="0"/>
    <x v="4"/>
    <x v="13"/>
    <n v="1628.3999999999999"/>
    <x v="0"/>
    <x v="0"/>
  </r>
  <r>
    <x v="8"/>
    <x v="28"/>
    <x v="28"/>
    <x v="9"/>
    <x v="0"/>
    <x v="10"/>
    <x v="8"/>
    <n v="2596"/>
    <x v="0"/>
    <x v="0"/>
  </r>
  <r>
    <x v="8"/>
    <x v="28"/>
    <x v="28"/>
    <x v="16"/>
    <x v="0"/>
    <x v="14"/>
    <x v="15"/>
    <n v="542.79999999999995"/>
    <x v="0"/>
    <x v="0"/>
  </r>
  <r>
    <x v="9"/>
    <x v="29"/>
    <x v="29"/>
    <x v="3"/>
    <x v="0"/>
    <x v="15"/>
    <x v="2"/>
    <n v="1525.2"/>
    <x v="0"/>
    <x v="0"/>
  </r>
  <r>
    <x v="9"/>
    <x v="29"/>
    <x v="29"/>
    <x v="4"/>
    <x v="0"/>
    <x v="13"/>
    <x v="3"/>
    <n v="472"/>
    <x v="0"/>
    <x v="0"/>
  </r>
  <r>
    <x v="9"/>
    <x v="29"/>
    <x v="29"/>
    <x v="16"/>
    <x v="0"/>
    <x v="1"/>
    <x v="15"/>
    <n v="135.69999999999999"/>
    <x v="0"/>
    <x v="0"/>
  </r>
  <r>
    <x v="9"/>
    <x v="29"/>
    <x v="29"/>
    <x v="17"/>
    <x v="0"/>
    <x v="1"/>
    <x v="16"/>
    <n v="106.2"/>
    <x v="0"/>
    <x v="0"/>
  </r>
  <r>
    <x v="9"/>
    <x v="29"/>
    <x v="29"/>
    <x v="14"/>
    <x v="0"/>
    <x v="3"/>
    <x v="13"/>
    <n v="542.79999999999995"/>
    <x v="0"/>
    <x v="0"/>
  </r>
  <r>
    <x v="10"/>
    <x v="2"/>
    <x v="2"/>
    <x v="17"/>
    <x v="0"/>
    <x v="3"/>
    <x v="16"/>
    <n v="212.4"/>
    <x v="0"/>
    <x v="0"/>
  </r>
  <r>
    <x v="10"/>
    <x v="2"/>
    <x v="2"/>
    <x v="16"/>
    <x v="0"/>
    <x v="3"/>
    <x v="15"/>
    <n v="271.39999999999998"/>
    <x v="0"/>
    <x v="0"/>
  </r>
  <r>
    <x v="10"/>
    <x v="2"/>
    <x v="2"/>
    <x v="14"/>
    <x v="0"/>
    <x v="13"/>
    <x v="13"/>
    <n v="1357"/>
    <x v="0"/>
    <x v="0"/>
  </r>
  <r>
    <x v="10"/>
    <x v="2"/>
    <x v="2"/>
    <x v="0"/>
    <x v="0"/>
    <x v="13"/>
    <x v="0"/>
    <n v="607.70000000000005"/>
    <x v="0"/>
    <x v="0"/>
  </r>
  <r>
    <x v="10"/>
    <x v="2"/>
    <x v="2"/>
    <x v="4"/>
    <x v="0"/>
    <x v="13"/>
    <x v="3"/>
    <n v="472"/>
    <x v="0"/>
    <x v="0"/>
  </r>
  <r>
    <x v="11"/>
    <x v="0"/>
    <x v="0"/>
    <x v="4"/>
    <x v="0"/>
    <x v="4"/>
    <x v="3"/>
    <n v="566.40000000000009"/>
    <x v="0"/>
    <x v="0"/>
  </r>
  <r>
    <x v="11"/>
    <x v="0"/>
    <x v="0"/>
    <x v="14"/>
    <x v="0"/>
    <x v="13"/>
    <x v="13"/>
    <n v="1357"/>
    <x v="0"/>
    <x v="0"/>
  </r>
  <r>
    <x v="11"/>
    <x v="0"/>
    <x v="0"/>
    <x v="18"/>
    <x v="0"/>
    <x v="0"/>
    <x v="17"/>
    <n v="29.6"/>
    <x v="0"/>
    <x v="0"/>
  </r>
  <r>
    <x v="11"/>
    <x v="0"/>
    <x v="0"/>
    <x v="19"/>
    <x v="0"/>
    <x v="1"/>
    <x v="18"/>
    <n v="79.62"/>
    <x v="0"/>
    <x v="0"/>
  </r>
  <r>
    <x v="11"/>
    <x v="0"/>
    <x v="0"/>
    <x v="16"/>
    <x v="0"/>
    <x v="1"/>
    <x v="15"/>
    <n v="135.69999999999999"/>
    <x v="0"/>
    <x v="0"/>
  </r>
  <r>
    <x v="11"/>
    <x v="0"/>
    <x v="0"/>
    <x v="17"/>
    <x v="0"/>
    <x v="1"/>
    <x v="16"/>
    <n v="106.2"/>
    <x v="0"/>
    <x v="0"/>
  </r>
  <r>
    <x v="12"/>
    <x v="30"/>
    <x v="30"/>
    <x v="6"/>
    <x v="0"/>
    <x v="6"/>
    <x v="5"/>
    <n v="219.60000000000002"/>
    <x v="0"/>
    <x v="0"/>
  </r>
  <r>
    <x v="12"/>
    <x v="31"/>
    <x v="31"/>
    <x v="6"/>
    <x v="0"/>
    <x v="5"/>
    <x v="5"/>
    <n v="109.80000000000001"/>
    <x v="0"/>
    <x v="0"/>
  </r>
  <r>
    <x v="12"/>
    <x v="32"/>
    <x v="32"/>
    <x v="6"/>
    <x v="0"/>
    <x v="5"/>
    <x v="5"/>
    <n v="109.80000000000001"/>
    <x v="0"/>
    <x v="0"/>
  </r>
  <r>
    <x v="12"/>
    <x v="33"/>
    <x v="33"/>
    <x v="6"/>
    <x v="0"/>
    <x v="5"/>
    <x v="5"/>
    <n v="109.80000000000001"/>
    <x v="0"/>
    <x v="0"/>
  </r>
  <r>
    <x v="12"/>
    <x v="34"/>
    <x v="34"/>
    <x v="6"/>
    <x v="0"/>
    <x v="5"/>
    <x v="5"/>
    <n v="109.80000000000001"/>
    <x v="0"/>
    <x v="0"/>
  </r>
  <r>
    <x v="12"/>
    <x v="35"/>
    <x v="35"/>
    <x v="6"/>
    <x v="0"/>
    <x v="16"/>
    <x v="5"/>
    <n v="164.70000000000002"/>
    <x v="0"/>
    <x v="0"/>
  </r>
  <r>
    <x v="12"/>
    <x v="36"/>
    <x v="36"/>
    <x v="6"/>
    <x v="0"/>
    <x v="17"/>
    <x v="5"/>
    <n v="274.5"/>
    <x v="0"/>
    <x v="0"/>
  </r>
  <r>
    <x v="12"/>
    <x v="37"/>
    <x v="37"/>
    <x v="6"/>
    <x v="0"/>
    <x v="4"/>
    <x v="5"/>
    <n v="54.900000000000006"/>
    <x v="0"/>
    <x v="0"/>
  </r>
  <r>
    <x v="12"/>
    <x v="38"/>
    <x v="38"/>
    <x v="6"/>
    <x v="0"/>
    <x v="5"/>
    <x v="5"/>
    <n v="109.80000000000001"/>
    <x v="0"/>
    <x v="0"/>
  </r>
  <r>
    <x v="12"/>
    <x v="39"/>
    <x v="39"/>
    <x v="6"/>
    <x v="0"/>
    <x v="4"/>
    <x v="5"/>
    <n v="54.900000000000006"/>
    <x v="0"/>
    <x v="0"/>
  </r>
  <r>
    <x v="12"/>
    <x v="40"/>
    <x v="40"/>
    <x v="6"/>
    <x v="0"/>
    <x v="18"/>
    <x v="5"/>
    <n v="439.20000000000005"/>
    <x v="0"/>
    <x v="0"/>
  </r>
  <r>
    <x v="12"/>
    <x v="41"/>
    <x v="41"/>
    <x v="6"/>
    <x v="0"/>
    <x v="5"/>
    <x v="5"/>
    <n v="109.80000000000001"/>
    <x v="0"/>
    <x v="0"/>
  </r>
  <r>
    <x v="12"/>
    <x v="42"/>
    <x v="42"/>
    <x v="6"/>
    <x v="0"/>
    <x v="16"/>
    <x v="5"/>
    <n v="164.70000000000002"/>
    <x v="0"/>
    <x v="0"/>
  </r>
  <r>
    <x v="12"/>
    <x v="43"/>
    <x v="43"/>
    <x v="6"/>
    <x v="0"/>
    <x v="5"/>
    <x v="5"/>
    <n v="109.80000000000001"/>
    <x v="0"/>
    <x v="0"/>
  </r>
  <r>
    <x v="12"/>
    <x v="44"/>
    <x v="44"/>
    <x v="6"/>
    <x v="0"/>
    <x v="17"/>
    <x v="5"/>
    <n v="274.5"/>
    <x v="0"/>
    <x v="0"/>
  </r>
  <r>
    <x v="12"/>
    <x v="45"/>
    <x v="45"/>
    <x v="6"/>
    <x v="0"/>
    <x v="4"/>
    <x v="5"/>
    <n v="54.900000000000006"/>
    <x v="0"/>
    <x v="0"/>
  </r>
  <r>
    <x v="12"/>
    <x v="46"/>
    <x v="46"/>
    <x v="6"/>
    <x v="0"/>
    <x v="4"/>
    <x v="5"/>
    <n v="54.900000000000006"/>
    <x v="0"/>
    <x v="0"/>
  </r>
  <r>
    <x v="12"/>
    <x v="47"/>
    <x v="47"/>
    <x v="6"/>
    <x v="0"/>
    <x v="5"/>
    <x v="5"/>
    <n v="109.80000000000001"/>
    <x v="0"/>
    <x v="0"/>
  </r>
  <r>
    <x v="12"/>
    <x v="48"/>
    <x v="48"/>
    <x v="6"/>
    <x v="0"/>
    <x v="5"/>
    <x v="5"/>
    <n v="109.80000000000001"/>
    <x v="0"/>
    <x v="0"/>
  </r>
  <r>
    <x v="12"/>
    <x v="49"/>
    <x v="49"/>
    <x v="6"/>
    <x v="0"/>
    <x v="6"/>
    <x v="5"/>
    <n v="219.60000000000002"/>
    <x v="0"/>
    <x v="0"/>
  </r>
  <r>
    <x v="12"/>
    <x v="50"/>
    <x v="50"/>
    <x v="6"/>
    <x v="0"/>
    <x v="4"/>
    <x v="5"/>
    <n v="54.900000000000006"/>
    <x v="0"/>
    <x v="0"/>
  </r>
  <r>
    <x v="12"/>
    <x v="51"/>
    <x v="51"/>
    <x v="6"/>
    <x v="0"/>
    <x v="19"/>
    <x v="5"/>
    <n v="658.80000000000007"/>
    <x v="0"/>
    <x v="0"/>
  </r>
  <r>
    <x v="12"/>
    <x v="52"/>
    <x v="52"/>
    <x v="6"/>
    <x v="0"/>
    <x v="5"/>
    <x v="5"/>
    <n v="109.80000000000001"/>
    <x v="0"/>
    <x v="0"/>
  </r>
  <r>
    <x v="12"/>
    <x v="53"/>
    <x v="53"/>
    <x v="6"/>
    <x v="0"/>
    <x v="4"/>
    <x v="5"/>
    <n v="54.900000000000006"/>
    <x v="0"/>
    <x v="0"/>
  </r>
  <r>
    <x v="12"/>
    <x v="54"/>
    <x v="54"/>
    <x v="6"/>
    <x v="0"/>
    <x v="17"/>
    <x v="5"/>
    <n v="274.5"/>
    <x v="0"/>
    <x v="0"/>
  </r>
  <r>
    <x v="12"/>
    <x v="55"/>
    <x v="55"/>
    <x v="6"/>
    <x v="0"/>
    <x v="18"/>
    <x v="5"/>
    <n v="439.20000000000005"/>
    <x v="0"/>
    <x v="0"/>
  </r>
  <r>
    <x v="12"/>
    <x v="56"/>
    <x v="56"/>
    <x v="6"/>
    <x v="0"/>
    <x v="20"/>
    <x v="5"/>
    <n v="329.40000000000003"/>
    <x v="0"/>
    <x v="0"/>
  </r>
  <r>
    <x v="12"/>
    <x v="57"/>
    <x v="57"/>
    <x v="6"/>
    <x v="0"/>
    <x v="17"/>
    <x v="5"/>
    <n v="274.5"/>
    <x v="0"/>
    <x v="0"/>
  </r>
  <r>
    <x v="12"/>
    <x v="58"/>
    <x v="58"/>
    <x v="6"/>
    <x v="0"/>
    <x v="6"/>
    <x v="5"/>
    <n v="219.60000000000002"/>
    <x v="0"/>
    <x v="0"/>
  </r>
  <r>
    <x v="12"/>
    <x v="59"/>
    <x v="59"/>
    <x v="6"/>
    <x v="0"/>
    <x v="20"/>
    <x v="5"/>
    <n v="329.40000000000003"/>
    <x v="0"/>
    <x v="0"/>
  </r>
  <r>
    <x v="12"/>
    <x v="60"/>
    <x v="60"/>
    <x v="6"/>
    <x v="0"/>
    <x v="5"/>
    <x v="5"/>
    <n v="109.80000000000001"/>
    <x v="0"/>
    <x v="0"/>
  </r>
  <r>
    <x v="12"/>
    <x v="61"/>
    <x v="61"/>
    <x v="6"/>
    <x v="0"/>
    <x v="5"/>
    <x v="5"/>
    <n v="109.80000000000001"/>
    <x v="0"/>
    <x v="0"/>
  </r>
  <r>
    <x v="12"/>
    <x v="62"/>
    <x v="62"/>
    <x v="6"/>
    <x v="0"/>
    <x v="6"/>
    <x v="5"/>
    <n v="219.60000000000002"/>
    <x v="0"/>
    <x v="0"/>
  </r>
  <r>
    <x v="12"/>
    <x v="63"/>
    <x v="63"/>
    <x v="6"/>
    <x v="0"/>
    <x v="16"/>
    <x v="5"/>
    <n v="164.70000000000002"/>
    <x v="0"/>
    <x v="0"/>
  </r>
  <r>
    <x v="12"/>
    <x v="64"/>
    <x v="64"/>
    <x v="6"/>
    <x v="0"/>
    <x v="16"/>
    <x v="5"/>
    <n v="164.70000000000002"/>
    <x v="0"/>
    <x v="0"/>
  </r>
  <r>
    <x v="12"/>
    <x v="65"/>
    <x v="65"/>
    <x v="6"/>
    <x v="0"/>
    <x v="5"/>
    <x v="5"/>
    <n v="109.80000000000001"/>
    <x v="0"/>
    <x v="0"/>
  </r>
  <r>
    <x v="12"/>
    <x v="66"/>
    <x v="66"/>
    <x v="6"/>
    <x v="0"/>
    <x v="5"/>
    <x v="5"/>
    <n v="109.80000000000001"/>
    <x v="0"/>
    <x v="0"/>
  </r>
  <r>
    <x v="12"/>
    <x v="67"/>
    <x v="67"/>
    <x v="6"/>
    <x v="0"/>
    <x v="5"/>
    <x v="5"/>
    <n v="109.80000000000001"/>
    <x v="0"/>
    <x v="0"/>
  </r>
  <r>
    <x v="12"/>
    <x v="68"/>
    <x v="68"/>
    <x v="6"/>
    <x v="0"/>
    <x v="5"/>
    <x v="5"/>
    <n v="109.80000000000001"/>
    <x v="0"/>
    <x v="0"/>
  </r>
  <r>
    <x v="12"/>
    <x v="69"/>
    <x v="69"/>
    <x v="6"/>
    <x v="0"/>
    <x v="5"/>
    <x v="5"/>
    <n v="109.80000000000001"/>
    <x v="0"/>
    <x v="0"/>
  </r>
  <r>
    <x v="12"/>
    <x v="70"/>
    <x v="70"/>
    <x v="6"/>
    <x v="0"/>
    <x v="6"/>
    <x v="5"/>
    <n v="219.60000000000002"/>
    <x v="0"/>
    <x v="0"/>
  </r>
  <r>
    <x v="12"/>
    <x v="30"/>
    <x v="30"/>
    <x v="15"/>
    <x v="0"/>
    <x v="1"/>
    <x v="14"/>
    <n v="129.80000000000001"/>
    <x v="0"/>
    <x v="0"/>
  </r>
  <r>
    <x v="12"/>
    <x v="35"/>
    <x v="35"/>
    <x v="15"/>
    <x v="0"/>
    <x v="11"/>
    <x v="14"/>
    <n v="389.40000000000003"/>
    <x v="0"/>
    <x v="0"/>
  </r>
  <r>
    <x v="12"/>
    <x v="36"/>
    <x v="36"/>
    <x v="15"/>
    <x v="0"/>
    <x v="1"/>
    <x v="14"/>
    <n v="129.80000000000001"/>
    <x v="0"/>
    <x v="0"/>
  </r>
  <r>
    <x v="12"/>
    <x v="37"/>
    <x v="37"/>
    <x v="15"/>
    <x v="0"/>
    <x v="1"/>
    <x v="14"/>
    <n v="129.80000000000001"/>
    <x v="0"/>
    <x v="0"/>
  </r>
  <r>
    <x v="12"/>
    <x v="38"/>
    <x v="38"/>
    <x v="15"/>
    <x v="0"/>
    <x v="1"/>
    <x v="14"/>
    <n v="129.80000000000001"/>
    <x v="0"/>
    <x v="0"/>
  </r>
  <r>
    <x v="12"/>
    <x v="40"/>
    <x v="40"/>
    <x v="15"/>
    <x v="0"/>
    <x v="11"/>
    <x v="14"/>
    <n v="389.40000000000003"/>
    <x v="0"/>
    <x v="0"/>
  </r>
  <r>
    <x v="12"/>
    <x v="71"/>
    <x v="71"/>
    <x v="15"/>
    <x v="0"/>
    <x v="1"/>
    <x v="14"/>
    <n v="129.80000000000001"/>
    <x v="0"/>
    <x v="0"/>
  </r>
  <r>
    <x v="12"/>
    <x v="72"/>
    <x v="72"/>
    <x v="15"/>
    <x v="0"/>
    <x v="3"/>
    <x v="14"/>
    <n v="259.60000000000002"/>
    <x v="0"/>
    <x v="0"/>
  </r>
  <r>
    <x v="12"/>
    <x v="43"/>
    <x v="43"/>
    <x v="15"/>
    <x v="0"/>
    <x v="1"/>
    <x v="14"/>
    <n v="129.80000000000001"/>
    <x v="0"/>
    <x v="0"/>
  </r>
  <r>
    <x v="12"/>
    <x v="44"/>
    <x v="44"/>
    <x v="15"/>
    <x v="0"/>
    <x v="11"/>
    <x v="14"/>
    <n v="389.40000000000003"/>
    <x v="0"/>
    <x v="0"/>
  </r>
  <r>
    <x v="12"/>
    <x v="47"/>
    <x v="47"/>
    <x v="15"/>
    <x v="0"/>
    <x v="3"/>
    <x v="14"/>
    <n v="259.60000000000002"/>
    <x v="0"/>
    <x v="0"/>
  </r>
  <r>
    <x v="12"/>
    <x v="73"/>
    <x v="73"/>
    <x v="15"/>
    <x v="0"/>
    <x v="4"/>
    <x v="14"/>
    <n v="778.80000000000007"/>
    <x v="0"/>
    <x v="0"/>
  </r>
  <r>
    <x v="12"/>
    <x v="49"/>
    <x v="49"/>
    <x v="15"/>
    <x v="0"/>
    <x v="3"/>
    <x v="14"/>
    <n v="259.60000000000002"/>
    <x v="0"/>
    <x v="0"/>
  </r>
  <r>
    <x v="12"/>
    <x v="74"/>
    <x v="74"/>
    <x v="15"/>
    <x v="0"/>
    <x v="1"/>
    <x v="14"/>
    <n v="129.80000000000001"/>
    <x v="0"/>
    <x v="0"/>
  </r>
  <r>
    <x v="12"/>
    <x v="75"/>
    <x v="75"/>
    <x v="15"/>
    <x v="0"/>
    <x v="1"/>
    <x v="14"/>
    <n v="129.80000000000001"/>
    <x v="0"/>
    <x v="0"/>
  </r>
  <r>
    <x v="12"/>
    <x v="50"/>
    <x v="50"/>
    <x v="15"/>
    <x v="0"/>
    <x v="1"/>
    <x v="14"/>
    <n v="129.80000000000001"/>
    <x v="0"/>
    <x v="0"/>
  </r>
  <r>
    <x v="12"/>
    <x v="76"/>
    <x v="76"/>
    <x v="15"/>
    <x v="0"/>
    <x v="1"/>
    <x v="14"/>
    <n v="129.80000000000001"/>
    <x v="0"/>
    <x v="0"/>
  </r>
  <r>
    <x v="12"/>
    <x v="51"/>
    <x v="51"/>
    <x v="15"/>
    <x v="0"/>
    <x v="13"/>
    <x v="14"/>
    <n v="649"/>
    <x v="0"/>
    <x v="0"/>
  </r>
  <r>
    <x v="12"/>
    <x v="52"/>
    <x v="52"/>
    <x v="15"/>
    <x v="0"/>
    <x v="3"/>
    <x v="14"/>
    <n v="259.60000000000002"/>
    <x v="0"/>
    <x v="0"/>
  </r>
  <r>
    <x v="12"/>
    <x v="77"/>
    <x v="77"/>
    <x v="15"/>
    <x v="0"/>
    <x v="1"/>
    <x v="14"/>
    <n v="129.80000000000001"/>
    <x v="0"/>
    <x v="0"/>
  </r>
  <r>
    <x v="12"/>
    <x v="53"/>
    <x v="53"/>
    <x v="15"/>
    <x v="0"/>
    <x v="3"/>
    <x v="14"/>
    <n v="259.60000000000002"/>
    <x v="0"/>
    <x v="0"/>
  </r>
  <r>
    <x v="12"/>
    <x v="54"/>
    <x v="54"/>
    <x v="15"/>
    <x v="0"/>
    <x v="3"/>
    <x v="14"/>
    <n v="259.60000000000002"/>
    <x v="0"/>
    <x v="0"/>
  </r>
  <r>
    <x v="12"/>
    <x v="55"/>
    <x v="55"/>
    <x v="15"/>
    <x v="0"/>
    <x v="1"/>
    <x v="14"/>
    <n v="129.80000000000001"/>
    <x v="0"/>
    <x v="0"/>
  </r>
  <r>
    <x v="12"/>
    <x v="78"/>
    <x v="78"/>
    <x v="15"/>
    <x v="0"/>
    <x v="14"/>
    <x v="14"/>
    <n v="519.20000000000005"/>
    <x v="0"/>
    <x v="0"/>
  </r>
  <r>
    <x v="12"/>
    <x v="56"/>
    <x v="56"/>
    <x v="15"/>
    <x v="0"/>
    <x v="1"/>
    <x v="14"/>
    <n v="129.80000000000001"/>
    <x v="0"/>
    <x v="0"/>
  </r>
  <r>
    <x v="12"/>
    <x v="57"/>
    <x v="57"/>
    <x v="15"/>
    <x v="0"/>
    <x v="11"/>
    <x v="14"/>
    <n v="389.40000000000003"/>
    <x v="0"/>
    <x v="0"/>
  </r>
  <r>
    <x v="12"/>
    <x v="58"/>
    <x v="58"/>
    <x v="15"/>
    <x v="0"/>
    <x v="3"/>
    <x v="14"/>
    <n v="259.60000000000002"/>
    <x v="0"/>
    <x v="0"/>
  </r>
  <r>
    <x v="12"/>
    <x v="59"/>
    <x v="59"/>
    <x v="15"/>
    <x v="0"/>
    <x v="3"/>
    <x v="14"/>
    <n v="259.60000000000002"/>
    <x v="0"/>
    <x v="0"/>
  </r>
  <r>
    <x v="12"/>
    <x v="60"/>
    <x v="60"/>
    <x v="15"/>
    <x v="0"/>
    <x v="3"/>
    <x v="14"/>
    <n v="259.60000000000002"/>
    <x v="0"/>
    <x v="0"/>
  </r>
  <r>
    <x v="12"/>
    <x v="62"/>
    <x v="62"/>
    <x v="15"/>
    <x v="0"/>
    <x v="1"/>
    <x v="14"/>
    <n v="129.80000000000001"/>
    <x v="0"/>
    <x v="0"/>
  </r>
  <r>
    <x v="12"/>
    <x v="64"/>
    <x v="64"/>
    <x v="15"/>
    <x v="0"/>
    <x v="3"/>
    <x v="14"/>
    <n v="259.60000000000002"/>
    <x v="0"/>
    <x v="0"/>
  </r>
  <r>
    <x v="12"/>
    <x v="79"/>
    <x v="79"/>
    <x v="15"/>
    <x v="0"/>
    <x v="1"/>
    <x v="14"/>
    <n v="129.80000000000001"/>
    <x v="0"/>
    <x v="0"/>
  </r>
  <r>
    <x v="12"/>
    <x v="80"/>
    <x v="80"/>
    <x v="15"/>
    <x v="0"/>
    <x v="1"/>
    <x v="14"/>
    <n v="129.80000000000001"/>
    <x v="0"/>
    <x v="0"/>
  </r>
  <r>
    <x v="12"/>
    <x v="65"/>
    <x v="65"/>
    <x v="15"/>
    <x v="0"/>
    <x v="1"/>
    <x v="14"/>
    <n v="129.80000000000001"/>
    <x v="0"/>
    <x v="0"/>
  </r>
  <r>
    <x v="12"/>
    <x v="81"/>
    <x v="81"/>
    <x v="15"/>
    <x v="0"/>
    <x v="1"/>
    <x v="14"/>
    <n v="129.80000000000001"/>
    <x v="0"/>
    <x v="0"/>
  </r>
  <r>
    <x v="12"/>
    <x v="67"/>
    <x v="67"/>
    <x v="15"/>
    <x v="0"/>
    <x v="1"/>
    <x v="14"/>
    <n v="129.80000000000001"/>
    <x v="0"/>
    <x v="0"/>
  </r>
  <r>
    <x v="12"/>
    <x v="68"/>
    <x v="68"/>
    <x v="15"/>
    <x v="0"/>
    <x v="1"/>
    <x v="14"/>
    <n v="129.80000000000001"/>
    <x v="0"/>
    <x v="0"/>
  </r>
  <r>
    <x v="12"/>
    <x v="70"/>
    <x v="70"/>
    <x v="15"/>
    <x v="0"/>
    <x v="1"/>
    <x v="14"/>
    <n v="129.80000000000001"/>
    <x v="0"/>
    <x v="0"/>
  </r>
  <r>
    <x v="12"/>
    <x v="30"/>
    <x v="30"/>
    <x v="5"/>
    <x v="0"/>
    <x v="13"/>
    <x v="4"/>
    <n v="1742.6"/>
    <x v="0"/>
    <x v="0"/>
  </r>
  <r>
    <x v="12"/>
    <x v="31"/>
    <x v="31"/>
    <x v="5"/>
    <x v="0"/>
    <x v="1"/>
    <x v="4"/>
    <n v="348.52"/>
    <x v="0"/>
    <x v="0"/>
  </r>
  <r>
    <x v="12"/>
    <x v="32"/>
    <x v="32"/>
    <x v="5"/>
    <x v="0"/>
    <x v="3"/>
    <x v="4"/>
    <n v="697.04"/>
    <x v="0"/>
    <x v="0"/>
  </r>
  <r>
    <x v="12"/>
    <x v="34"/>
    <x v="34"/>
    <x v="5"/>
    <x v="0"/>
    <x v="1"/>
    <x v="4"/>
    <n v="348.52"/>
    <x v="0"/>
    <x v="0"/>
  </r>
  <r>
    <x v="12"/>
    <x v="35"/>
    <x v="35"/>
    <x v="5"/>
    <x v="0"/>
    <x v="3"/>
    <x v="4"/>
    <n v="697.04"/>
    <x v="0"/>
    <x v="0"/>
  </r>
  <r>
    <x v="12"/>
    <x v="82"/>
    <x v="82"/>
    <x v="5"/>
    <x v="0"/>
    <x v="1"/>
    <x v="4"/>
    <n v="348.52"/>
    <x v="0"/>
    <x v="0"/>
  </r>
  <r>
    <x v="12"/>
    <x v="83"/>
    <x v="83"/>
    <x v="5"/>
    <x v="0"/>
    <x v="1"/>
    <x v="4"/>
    <n v="348.52"/>
    <x v="0"/>
    <x v="0"/>
  </r>
  <r>
    <x v="12"/>
    <x v="36"/>
    <x v="36"/>
    <x v="5"/>
    <x v="0"/>
    <x v="11"/>
    <x v="4"/>
    <n v="1045.56"/>
    <x v="0"/>
    <x v="0"/>
  </r>
  <r>
    <x v="12"/>
    <x v="37"/>
    <x v="37"/>
    <x v="5"/>
    <x v="0"/>
    <x v="3"/>
    <x v="4"/>
    <n v="697.04"/>
    <x v="0"/>
    <x v="0"/>
  </r>
  <r>
    <x v="12"/>
    <x v="38"/>
    <x v="38"/>
    <x v="5"/>
    <x v="0"/>
    <x v="3"/>
    <x v="4"/>
    <n v="697.04"/>
    <x v="0"/>
    <x v="0"/>
  </r>
  <r>
    <x v="12"/>
    <x v="40"/>
    <x v="40"/>
    <x v="5"/>
    <x v="0"/>
    <x v="1"/>
    <x v="4"/>
    <n v="348.52"/>
    <x v="0"/>
    <x v="0"/>
  </r>
  <r>
    <x v="12"/>
    <x v="42"/>
    <x v="42"/>
    <x v="5"/>
    <x v="0"/>
    <x v="1"/>
    <x v="4"/>
    <n v="348.52"/>
    <x v="0"/>
    <x v="0"/>
  </r>
  <r>
    <x v="12"/>
    <x v="43"/>
    <x v="43"/>
    <x v="5"/>
    <x v="0"/>
    <x v="3"/>
    <x v="4"/>
    <n v="697.04"/>
    <x v="0"/>
    <x v="0"/>
  </r>
  <r>
    <x v="12"/>
    <x v="44"/>
    <x v="44"/>
    <x v="5"/>
    <x v="0"/>
    <x v="3"/>
    <x v="4"/>
    <n v="697.04"/>
    <x v="0"/>
    <x v="0"/>
  </r>
  <r>
    <x v="12"/>
    <x v="84"/>
    <x v="84"/>
    <x v="5"/>
    <x v="0"/>
    <x v="3"/>
    <x v="4"/>
    <n v="697.04"/>
    <x v="0"/>
    <x v="0"/>
  </r>
  <r>
    <x v="12"/>
    <x v="47"/>
    <x v="47"/>
    <x v="5"/>
    <x v="0"/>
    <x v="3"/>
    <x v="4"/>
    <n v="697.04"/>
    <x v="0"/>
    <x v="0"/>
  </r>
  <r>
    <x v="12"/>
    <x v="85"/>
    <x v="85"/>
    <x v="5"/>
    <x v="0"/>
    <x v="1"/>
    <x v="4"/>
    <n v="348.52"/>
    <x v="0"/>
    <x v="0"/>
  </r>
  <r>
    <x v="12"/>
    <x v="73"/>
    <x v="73"/>
    <x v="5"/>
    <x v="0"/>
    <x v="1"/>
    <x v="4"/>
    <n v="348.52"/>
    <x v="0"/>
    <x v="0"/>
  </r>
  <r>
    <x v="12"/>
    <x v="48"/>
    <x v="48"/>
    <x v="5"/>
    <x v="0"/>
    <x v="1"/>
    <x v="4"/>
    <n v="348.52"/>
    <x v="0"/>
    <x v="0"/>
  </r>
  <r>
    <x v="12"/>
    <x v="86"/>
    <x v="86"/>
    <x v="5"/>
    <x v="0"/>
    <x v="1"/>
    <x v="4"/>
    <n v="348.52"/>
    <x v="0"/>
    <x v="0"/>
  </r>
  <r>
    <x v="12"/>
    <x v="87"/>
    <x v="87"/>
    <x v="5"/>
    <x v="0"/>
    <x v="3"/>
    <x v="4"/>
    <n v="697.04"/>
    <x v="0"/>
    <x v="0"/>
  </r>
  <r>
    <x v="12"/>
    <x v="49"/>
    <x v="49"/>
    <x v="5"/>
    <x v="0"/>
    <x v="1"/>
    <x v="4"/>
    <n v="348.52"/>
    <x v="0"/>
    <x v="0"/>
  </r>
  <r>
    <x v="12"/>
    <x v="75"/>
    <x v="75"/>
    <x v="5"/>
    <x v="0"/>
    <x v="3"/>
    <x v="4"/>
    <n v="697.04"/>
    <x v="0"/>
    <x v="0"/>
  </r>
  <r>
    <x v="12"/>
    <x v="76"/>
    <x v="76"/>
    <x v="5"/>
    <x v="0"/>
    <x v="3"/>
    <x v="4"/>
    <n v="697.04"/>
    <x v="0"/>
    <x v="0"/>
  </r>
  <r>
    <x v="12"/>
    <x v="51"/>
    <x v="51"/>
    <x v="5"/>
    <x v="0"/>
    <x v="3"/>
    <x v="4"/>
    <n v="697.04"/>
    <x v="0"/>
    <x v="0"/>
  </r>
  <r>
    <x v="12"/>
    <x v="52"/>
    <x v="52"/>
    <x v="5"/>
    <x v="0"/>
    <x v="3"/>
    <x v="4"/>
    <n v="697.04"/>
    <x v="0"/>
    <x v="0"/>
  </r>
  <r>
    <x v="12"/>
    <x v="53"/>
    <x v="53"/>
    <x v="5"/>
    <x v="0"/>
    <x v="1"/>
    <x v="4"/>
    <n v="348.52"/>
    <x v="0"/>
    <x v="0"/>
  </r>
  <r>
    <x v="12"/>
    <x v="54"/>
    <x v="54"/>
    <x v="5"/>
    <x v="0"/>
    <x v="3"/>
    <x v="4"/>
    <n v="697.04"/>
    <x v="0"/>
    <x v="0"/>
  </r>
  <r>
    <x v="12"/>
    <x v="55"/>
    <x v="55"/>
    <x v="5"/>
    <x v="0"/>
    <x v="1"/>
    <x v="4"/>
    <n v="348.52"/>
    <x v="0"/>
    <x v="0"/>
  </r>
  <r>
    <x v="12"/>
    <x v="78"/>
    <x v="78"/>
    <x v="5"/>
    <x v="0"/>
    <x v="14"/>
    <x v="4"/>
    <n v="1394.08"/>
    <x v="0"/>
    <x v="0"/>
  </r>
  <r>
    <x v="12"/>
    <x v="56"/>
    <x v="56"/>
    <x v="5"/>
    <x v="0"/>
    <x v="1"/>
    <x v="4"/>
    <n v="348.52"/>
    <x v="0"/>
    <x v="0"/>
  </r>
  <r>
    <x v="12"/>
    <x v="57"/>
    <x v="57"/>
    <x v="5"/>
    <x v="0"/>
    <x v="1"/>
    <x v="4"/>
    <n v="348.52"/>
    <x v="0"/>
    <x v="0"/>
  </r>
  <r>
    <x v="12"/>
    <x v="88"/>
    <x v="88"/>
    <x v="5"/>
    <x v="0"/>
    <x v="3"/>
    <x v="4"/>
    <n v="697.04"/>
    <x v="0"/>
    <x v="0"/>
  </r>
  <r>
    <x v="12"/>
    <x v="58"/>
    <x v="58"/>
    <x v="5"/>
    <x v="0"/>
    <x v="1"/>
    <x v="4"/>
    <n v="348.52"/>
    <x v="0"/>
    <x v="0"/>
  </r>
  <r>
    <x v="12"/>
    <x v="59"/>
    <x v="59"/>
    <x v="5"/>
    <x v="0"/>
    <x v="14"/>
    <x v="4"/>
    <n v="1394.08"/>
    <x v="0"/>
    <x v="0"/>
  </r>
  <r>
    <x v="12"/>
    <x v="61"/>
    <x v="61"/>
    <x v="5"/>
    <x v="0"/>
    <x v="1"/>
    <x v="4"/>
    <n v="348.52"/>
    <x v="0"/>
    <x v="0"/>
  </r>
  <r>
    <x v="12"/>
    <x v="62"/>
    <x v="62"/>
    <x v="5"/>
    <x v="0"/>
    <x v="11"/>
    <x v="4"/>
    <n v="1045.56"/>
    <x v="0"/>
    <x v="0"/>
  </r>
  <r>
    <x v="12"/>
    <x v="89"/>
    <x v="89"/>
    <x v="5"/>
    <x v="0"/>
    <x v="1"/>
    <x v="4"/>
    <n v="348.52"/>
    <x v="0"/>
    <x v="0"/>
  </r>
  <r>
    <x v="12"/>
    <x v="90"/>
    <x v="90"/>
    <x v="5"/>
    <x v="0"/>
    <x v="1"/>
    <x v="4"/>
    <n v="348.52"/>
    <x v="0"/>
    <x v="0"/>
  </r>
  <r>
    <x v="12"/>
    <x v="63"/>
    <x v="63"/>
    <x v="5"/>
    <x v="0"/>
    <x v="14"/>
    <x v="4"/>
    <n v="1394.08"/>
    <x v="0"/>
    <x v="0"/>
  </r>
  <r>
    <x v="12"/>
    <x v="64"/>
    <x v="64"/>
    <x v="5"/>
    <x v="0"/>
    <x v="1"/>
    <x v="4"/>
    <n v="348.52"/>
    <x v="0"/>
    <x v="0"/>
  </r>
  <r>
    <x v="12"/>
    <x v="91"/>
    <x v="91"/>
    <x v="5"/>
    <x v="0"/>
    <x v="1"/>
    <x v="4"/>
    <n v="348.52"/>
    <x v="0"/>
    <x v="0"/>
  </r>
  <r>
    <x v="12"/>
    <x v="65"/>
    <x v="65"/>
    <x v="5"/>
    <x v="0"/>
    <x v="1"/>
    <x v="4"/>
    <n v="348.52"/>
    <x v="0"/>
    <x v="0"/>
  </r>
  <r>
    <x v="12"/>
    <x v="66"/>
    <x v="66"/>
    <x v="5"/>
    <x v="0"/>
    <x v="1"/>
    <x v="4"/>
    <n v="348.52"/>
    <x v="0"/>
    <x v="0"/>
  </r>
  <r>
    <x v="12"/>
    <x v="81"/>
    <x v="81"/>
    <x v="5"/>
    <x v="0"/>
    <x v="3"/>
    <x v="4"/>
    <n v="697.04"/>
    <x v="0"/>
    <x v="0"/>
  </r>
  <r>
    <x v="12"/>
    <x v="67"/>
    <x v="67"/>
    <x v="5"/>
    <x v="0"/>
    <x v="1"/>
    <x v="4"/>
    <n v="348.52"/>
    <x v="0"/>
    <x v="0"/>
  </r>
  <r>
    <x v="12"/>
    <x v="68"/>
    <x v="68"/>
    <x v="5"/>
    <x v="0"/>
    <x v="3"/>
    <x v="4"/>
    <n v="697.04"/>
    <x v="0"/>
    <x v="0"/>
  </r>
  <r>
    <x v="12"/>
    <x v="92"/>
    <x v="92"/>
    <x v="5"/>
    <x v="0"/>
    <x v="3"/>
    <x v="4"/>
    <n v="697.04"/>
    <x v="0"/>
    <x v="0"/>
  </r>
  <r>
    <x v="12"/>
    <x v="35"/>
    <x v="35"/>
    <x v="20"/>
    <x v="0"/>
    <x v="1"/>
    <x v="4"/>
    <n v="348.52"/>
    <x v="0"/>
    <x v="0"/>
  </r>
  <r>
    <x v="12"/>
    <x v="83"/>
    <x v="83"/>
    <x v="20"/>
    <x v="0"/>
    <x v="1"/>
    <x v="4"/>
    <n v="348.52"/>
    <x v="0"/>
    <x v="0"/>
  </r>
  <r>
    <x v="12"/>
    <x v="40"/>
    <x v="40"/>
    <x v="20"/>
    <x v="0"/>
    <x v="1"/>
    <x v="4"/>
    <n v="348.52"/>
    <x v="0"/>
    <x v="0"/>
  </r>
  <r>
    <x v="12"/>
    <x v="71"/>
    <x v="71"/>
    <x v="20"/>
    <x v="0"/>
    <x v="1"/>
    <x v="4"/>
    <n v="348.52"/>
    <x v="0"/>
    <x v="0"/>
  </r>
  <r>
    <x v="12"/>
    <x v="72"/>
    <x v="72"/>
    <x v="20"/>
    <x v="0"/>
    <x v="1"/>
    <x v="4"/>
    <n v="348.52"/>
    <x v="0"/>
    <x v="0"/>
  </r>
  <r>
    <x v="12"/>
    <x v="47"/>
    <x v="47"/>
    <x v="20"/>
    <x v="0"/>
    <x v="1"/>
    <x v="4"/>
    <n v="348.52"/>
    <x v="0"/>
    <x v="0"/>
  </r>
  <r>
    <x v="12"/>
    <x v="87"/>
    <x v="87"/>
    <x v="20"/>
    <x v="0"/>
    <x v="1"/>
    <x v="4"/>
    <n v="348.52"/>
    <x v="0"/>
    <x v="0"/>
  </r>
  <r>
    <x v="12"/>
    <x v="49"/>
    <x v="49"/>
    <x v="20"/>
    <x v="0"/>
    <x v="1"/>
    <x v="4"/>
    <n v="348.52"/>
    <x v="0"/>
    <x v="0"/>
  </r>
  <r>
    <x v="12"/>
    <x v="93"/>
    <x v="93"/>
    <x v="20"/>
    <x v="0"/>
    <x v="1"/>
    <x v="4"/>
    <n v="348.52"/>
    <x v="0"/>
    <x v="0"/>
  </r>
  <r>
    <x v="12"/>
    <x v="53"/>
    <x v="53"/>
    <x v="20"/>
    <x v="0"/>
    <x v="1"/>
    <x v="4"/>
    <n v="348.52"/>
    <x v="0"/>
    <x v="0"/>
  </r>
  <r>
    <x v="12"/>
    <x v="78"/>
    <x v="78"/>
    <x v="20"/>
    <x v="0"/>
    <x v="1"/>
    <x v="4"/>
    <n v="348.52"/>
    <x v="0"/>
    <x v="0"/>
  </r>
  <r>
    <x v="12"/>
    <x v="60"/>
    <x v="60"/>
    <x v="20"/>
    <x v="0"/>
    <x v="1"/>
    <x v="4"/>
    <n v="348.52"/>
    <x v="0"/>
    <x v="0"/>
  </r>
  <r>
    <x v="12"/>
    <x v="89"/>
    <x v="89"/>
    <x v="20"/>
    <x v="0"/>
    <x v="1"/>
    <x v="4"/>
    <n v="348.52"/>
    <x v="0"/>
    <x v="0"/>
  </r>
  <r>
    <x v="12"/>
    <x v="94"/>
    <x v="94"/>
    <x v="20"/>
    <x v="0"/>
    <x v="1"/>
    <x v="4"/>
    <n v="348.52"/>
    <x v="0"/>
    <x v="0"/>
  </r>
  <r>
    <x v="12"/>
    <x v="30"/>
    <x v="30"/>
    <x v="21"/>
    <x v="0"/>
    <x v="0"/>
    <x v="19"/>
    <n v="51.3"/>
    <x v="0"/>
    <x v="0"/>
  </r>
  <r>
    <x v="12"/>
    <x v="34"/>
    <x v="34"/>
    <x v="21"/>
    <x v="0"/>
    <x v="13"/>
    <x v="19"/>
    <n v="25.65"/>
    <x v="0"/>
    <x v="0"/>
  </r>
  <r>
    <x v="12"/>
    <x v="36"/>
    <x v="36"/>
    <x v="21"/>
    <x v="0"/>
    <x v="8"/>
    <x v="19"/>
    <n v="102.6"/>
    <x v="0"/>
    <x v="0"/>
  </r>
  <r>
    <x v="12"/>
    <x v="43"/>
    <x v="43"/>
    <x v="21"/>
    <x v="0"/>
    <x v="8"/>
    <x v="19"/>
    <n v="102.6"/>
    <x v="0"/>
    <x v="0"/>
  </r>
  <r>
    <x v="12"/>
    <x v="73"/>
    <x v="73"/>
    <x v="21"/>
    <x v="0"/>
    <x v="13"/>
    <x v="19"/>
    <n v="25.65"/>
    <x v="0"/>
    <x v="0"/>
  </r>
  <r>
    <x v="12"/>
    <x v="51"/>
    <x v="51"/>
    <x v="21"/>
    <x v="0"/>
    <x v="8"/>
    <x v="19"/>
    <n v="102.6"/>
    <x v="0"/>
    <x v="0"/>
  </r>
  <r>
    <x v="12"/>
    <x v="54"/>
    <x v="54"/>
    <x v="21"/>
    <x v="0"/>
    <x v="0"/>
    <x v="19"/>
    <n v="51.3"/>
    <x v="0"/>
    <x v="0"/>
  </r>
  <r>
    <x v="12"/>
    <x v="55"/>
    <x v="55"/>
    <x v="21"/>
    <x v="0"/>
    <x v="8"/>
    <x v="19"/>
    <n v="102.6"/>
    <x v="0"/>
    <x v="0"/>
  </r>
  <r>
    <x v="12"/>
    <x v="95"/>
    <x v="95"/>
    <x v="21"/>
    <x v="0"/>
    <x v="8"/>
    <x v="19"/>
    <n v="102.6"/>
    <x v="0"/>
    <x v="0"/>
  </r>
  <r>
    <x v="12"/>
    <x v="57"/>
    <x v="57"/>
    <x v="21"/>
    <x v="0"/>
    <x v="8"/>
    <x v="19"/>
    <n v="102.6"/>
    <x v="0"/>
    <x v="0"/>
  </r>
  <r>
    <x v="12"/>
    <x v="58"/>
    <x v="58"/>
    <x v="21"/>
    <x v="0"/>
    <x v="10"/>
    <x v="19"/>
    <n v="256.5"/>
    <x v="0"/>
    <x v="0"/>
  </r>
  <r>
    <x v="12"/>
    <x v="60"/>
    <x v="60"/>
    <x v="21"/>
    <x v="0"/>
    <x v="13"/>
    <x v="19"/>
    <n v="25.65"/>
    <x v="0"/>
    <x v="0"/>
  </r>
  <r>
    <x v="12"/>
    <x v="63"/>
    <x v="63"/>
    <x v="21"/>
    <x v="0"/>
    <x v="0"/>
    <x v="19"/>
    <n v="51.3"/>
    <x v="0"/>
    <x v="0"/>
  </r>
  <r>
    <x v="12"/>
    <x v="94"/>
    <x v="94"/>
    <x v="21"/>
    <x v="0"/>
    <x v="21"/>
    <x v="19"/>
    <n v="620.73"/>
    <x v="0"/>
    <x v="0"/>
  </r>
  <r>
    <x v="12"/>
    <x v="96"/>
    <x v="96"/>
    <x v="21"/>
    <x v="0"/>
    <x v="22"/>
    <x v="19"/>
    <n v="513"/>
    <x v="0"/>
    <x v="0"/>
  </r>
  <r>
    <x v="12"/>
    <x v="97"/>
    <x v="97"/>
    <x v="21"/>
    <x v="0"/>
    <x v="8"/>
    <x v="19"/>
    <n v="102.6"/>
    <x v="0"/>
    <x v="0"/>
  </r>
  <r>
    <x v="12"/>
    <x v="64"/>
    <x v="64"/>
    <x v="22"/>
    <x v="0"/>
    <x v="3"/>
    <x v="20"/>
    <n v="59"/>
    <x v="0"/>
    <x v="0"/>
  </r>
  <r>
    <x v="12"/>
    <x v="70"/>
    <x v="70"/>
    <x v="22"/>
    <x v="0"/>
    <x v="3"/>
    <x v="20"/>
    <n v="59"/>
    <x v="0"/>
    <x v="0"/>
  </r>
  <r>
    <x v="12"/>
    <x v="98"/>
    <x v="98"/>
    <x v="22"/>
    <x v="0"/>
    <x v="3"/>
    <x v="20"/>
    <n v="59"/>
    <x v="0"/>
    <x v="0"/>
  </r>
  <r>
    <x v="12"/>
    <x v="33"/>
    <x v="33"/>
    <x v="23"/>
    <x v="0"/>
    <x v="1"/>
    <x v="21"/>
    <n v="56.02"/>
    <x v="0"/>
    <x v="0"/>
  </r>
  <r>
    <x v="12"/>
    <x v="34"/>
    <x v="34"/>
    <x v="23"/>
    <x v="0"/>
    <x v="1"/>
    <x v="21"/>
    <n v="56.02"/>
    <x v="0"/>
    <x v="0"/>
  </r>
  <r>
    <x v="12"/>
    <x v="35"/>
    <x v="35"/>
    <x v="23"/>
    <x v="0"/>
    <x v="3"/>
    <x v="21"/>
    <n v="112.04"/>
    <x v="0"/>
    <x v="0"/>
  </r>
  <r>
    <x v="12"/>
    <x v="82"/>
    <x v="82"/>
    <x v="23"/>
    <x v="0"/>
    <x v="3"/>
    <x v="21"/>
    <n v="112.04"/>
    <x v="0"/>
    <x v="0"/>
  </r>
  <r>
    <x v="12"/>
    <x v="83"/>
    <x v="83"/>
    <x v="23"/>
    <x v="0"/>
    <x v="1"/>
    <x v="21"/>
    <n v="56.02"/>
    <x v="0"/>
    <x v="0"/>
  </r>
  <r>
    <x v="12"/>
    <x v="99"/>
    <x v="99"/>
    <x v="23"/>
    <x v="0"/>
    <x v="3"/>
    <x v="21"/>
    <n v="112.04"/>
    <x v="0"/>
    <x v="0"/>
  </r>
  <r>
    <x v="12"/>
    <x v="40"/>
    <x v="40"/>
    <x v="23"/>
    <x v="0"/>
    <x v="3"/>
    <x v="21"/>
    <n v="112.04"/>
    <x v="0"/>
    <x v="0"/>
  </r>
  <r>
    <x v="12"/>
    <x v="71"/>
    <x v="71"/>
    <x v="23"/>
    <x v="0"/>
    <x v="3"/>
    <x v="21"/>
    <n v="112.04"/>
    <x v="0"/>
    <x v="0"/>
  </r>
  <r>
    <x v="12"/>
    <x v="72"/>
    <x v="72"/>
    <x v="23"/>
    <x v="0"/>
    <x v="1"/>
    <x v="21"/>
    <n v="56.02"/>
    <x v="0"/>
    <x v="0"/>
  </r>
  <r>
    <x v="12"/>
    <x v="44"/>
    <x v="44"/>
    <x v="23"/>
    <x v="0"/>
    <x v="11"/>
    <x v="21"/>
    <n v="168.06"/>
    <x v="0"/>
    <x v="0"/>
  </r>
  <r>
    <x v="12"/>
    <x v="47"/>
    <x v="47"/>
    <x v="23"/>
    <x v="0"/>
    <x v="1"/>
    <x v="21"/>
    <n v="56.02"/>
    <x v="0"/>
    <x v="0"/>
  </r>
  <r>
    <x v="12"/>
    <x v="73"/>
    <x v="73"/>
    <x v="23"/>
    <x v="0"/>
    <x v="1"/>
    <x v="21"/>
    <n v="56.02"/>
    <x v="0"/>
    <x v="0"/>
  </r>
  <r>
    <x v="12"/>
    <x v="48"/>
    <x v="48"/>
    <x v="23"/>
    <x v="0"/>
    <x v="3"/>
    <x v="21"/>
    <n v="112.04"/>
    <x v="0"/>
    <x v="0"/>
  </r>
  <r>
    <x v="12"/>
    <x v="86"/>
    <x v="86"/>
    <x v="23"/>
    <x v="0"/>
    <x v="1"/>
    <x v="21"/>
    <n v="56.02"/>
    <x v="0"/>
    <x v="0"/>
  </r>
  <r>
    <x v="12"/>
    <x v="75"/>
    <x v="75"/>
    <x v="23"/>
    <x v="0"/>
    <x v="1"/>
    <x v="21"/>
    <n v="56.02"/>
    <x v="0"/>
    <x v="0"/>
  </r>
  <r>
    <x v="12"/>
    <x v="51"/>
    <x v="51"/>
    <x v="23"/>
    <x v="0"/>
    <x v="1"/>
    <x v="21"/>
    <n v="56.02"/>
    <x v="0"/>
    <x v="0"/>
  </r>
  <r>
    <x v="12"/>
    <x v="77"/>
    <x v="77"/>
    <x v="23"/>
    <x v="0"/>
    <x v="1"/>
    <x v="21"/>
    <n v="56.02"/>
    <x v="0"/>
    <x v="0"/>
  </r>
  <r>
    <x v="12"/>
    <x v="54"/>
    <x v="54"/>
    <x v="23"/>
    <x v="0"/>
    <x v="3"/>
    <x v="21"/>
    <n v="112.04"/>
    <x v="0"/>
    <x v="0"/>
  </r>
  <r>
    <x v="12"/>
    <x v="78"/>
    <x v="78"/>
    <x v="23"/>
    <x v="0"/>
    <x v="3"/>
    <x v="21"/>
    <n v="112.04"/>
    <x v="0"/>
    <x v="0"/>
  </r>
  <r>
    <x v="12"/>
    <x v="57"/>
    <x v="57"/>
    <x v="23"/>
    <x v="0"/>
    <x v="3"/>
    <x v="21"/>
    <n v="112.04"/>
    <x v="0"/>
    <x v="0"/>
  </r>
  <r>
    <x v="12"/>
    <x v="88"/>
    <x v="88"/>
    <x v="23"/>
    <x v="0"/>
    <x v="1"/>
    <x v="21"/>
    <n v="56.02"/>
    <x v="0"/>
    <x v="0"/>
  </r>
  <r>
    <x v="12"/>
    <x v="58"/>
    <x v="58"/>
    <x v="23"/>
    <x v="0"/>
    <x v="3"/>
    <x v="21"/>
    <n v="112.04"/>
    <x v="0"/>
    <x v="0"/>
  </r>
  <r>
    <x v="12"/>
    <x v="59"/>
    <x v="59"/>
    <x v="23"/>
    <x v="0"/>
    <x v="1"/>
    <x v="21"/>
    <n v="56.02"/>
    <x v="0"/>
    <x v="0"/>
  </r>
  <r>
    <x v="12"/>
    <x v="60"/>
    <x v="60"/>
    <x v="23"/>
    <x v="0"/>
    <x v="1"/>
    <x v="21"/>
    <n v="56.02"/>
    <x v="0"/>
    <x v="0"/>
  </r>
  <r>
    <x v="12"/>
    <x v="62"/>
    <x v="62"/>
    <x v="23"/>
    <x v="0"/>
    <x v="3"/>
    <x v="21"/>
    <n v="112.04"/>
    <x v="0"/>
    <x v="0"/>
  </r>
  <r>
    <x v="12"/>
    <x v="100"/>
    <x v="100"/>
    <x v="23"/>
    <x v="0"/>
    <x v="1"/>
    <x v="21"/>
    <n v="56.02"/>
    <x v="0"/>
    <x v="0"/>
  </r>
  <r>
    <x v="12"/>
    <x v="63"/>
    <x v="63"/>
    <x v="23"/>
    <x v="0"/>
    <x v="1"/>
    <x v="21"/>
    <n v="56.02"/>
    <x v="0"/>
    <x v="0"/>
  </r>
  <r>
    <x v="12"/>
    <x v="66"/>
    <x v="66"/>
    <x v="23"/>
    <x v="0"/>
    <x v="3"/>
    <x v="21"/>
    <n v="112.04"/>
    <x v="0"/>
    <x v="0"/>
  </r>
  <r>
    <x v="12"/>
    <x v="81"/>
    <x v="81"/>
    <x v="23"/>
    <x v="0"/>
    <x v="1"/>
    <x v="21"/>
    <n v="56.02"/>
    <x v="0"/>
    <x v="0"/>
  </r>
  <r>
    <x v="12"/>
    <x v="68"/>
    <x v="68"/>
    <x v="23"/>
    <x v="0"/>
    <x v="3"/>
    <x v="21"/>
    <n v="112.04"/>
    <x v="0"/>
    <x v="0"/>
  </r>
  <r>
    <x v="12"/>
    <x v="70"/>
    <x v="70"/>
    <x v="23"/>
    <x v="0"/>
    <x v="1"/>
    <x v="21"/>
    <n v="56.02"/>
    <x v="0"/>
    <x v="0"/>
  </r>
  <r>
    <x v="12"/>
    <x v="98"/>
    <x v="98"/>
    <x v="23"/>
    <x v="0"/>
    <x v="1"/>
    <x v="21"/>
    <n v="56.02"/>
    <x v="0"/>
    <x v="0"/>
  </r>
  <r>
    <x v="12"/>
    <x v="101"/>
    <x v="101"/>
    <x v="15"/>
    <x v="0"/>
    <x v="3"/>
    <x v="14"/>
    <n v="259.60000000000002"/>
    <x v="0"/>
    <x v="0"/>
  </r>
  <r>
    <x v="12"/>
    <x v="102"/>
    <x v="102"/>
    <x v="15"/>
    <x v="0"/>
    <x v="3"/>
    <x v="14"/>
    <n v="259.60000000000002"/>
    <x v="0"/>
    <x v="0"/>
  </r>
  <r>
    <x v="12"/>
    <x v="103"/>
    <x v="103"/>
    <x v="15"/>
    <x v="0"/>
    <x v="3"/>
    <x v="14"/>
    <n v="259.60000000000002"/>
    <x v="0"/>
    <x v="0"/>
  </r>
  <r>
    <x v="12"/>
    <x v="104"/>
    <x v="104"/>
    <x v="15"/>
    <x v="0"/>
    <x v="3"/>
    <x v="14"/>
    <n v="259.60000000000002"/>
    <x v="0"/>
    <x v="0"/>
  </r>
  <r>
    <x v="12"/>
    <x v="105"/>
    <x v="105"/>
    <x v="15"/>
    <x v="0"/>
    <x v="14"/>
    <x v="14"/>
    <n v="519.20000000000005"/>
    <x v="0"/>
    <x v="0"/>
  </r>
  <r>
    <x v="12"/>
    <x v="106"/>
    <x v="106"/>
    <x v="15"/>
    <x v="0"/>
    <x v="3"/>
    <x v="14"/>
    <n v="259.60000000000002"/>
    <x v="0"/>
    <x v="0"/>
  </r>
  <r>
    <x v="12"/>
    <x v="107"/>
    <x v="107"/>
    <x v="15"/>
    <x v="0"/>
    <x v="11"/>
    <x v="14"/>
    <n v="389.40000000000003"/>
    <x v="0"/>
    <x v="0"/>
  </r>
  <r>
    <x v="12"/>
    <x v="108"/>
    <x v="108"/>
    <x v="15"/>
    <x v="0"/>
    <x v="14"/>
    <x v="14"/>
    <n v="519.20000000000005"/>
    <x v="0"/>
    <x v="0"/>
  </r>
  <r>
    <x v="12"/>
    <x v="109"/>
    <x v="109"/>
    <x v="15"/>
    <x v="0"/>
    <x v="3"/>
    <x v="14"/>
    <n v="259.60000000000002"/>
    <x v="0"/>
    <x v="0"/>
  </r>
  <r>
    <x v="12"/>
    <x v="110"/>
    <x v="110"/>
    <x v="15"/>
    <x v="0"/>
    <x v="3"/>
    <x v="14"/>
    <n v="259.60000000000002"/>
    <x v="0"/>
    <x v="0"/>
  </r>
  <r>
    <x v="12"/>
    <x v="102"/>
    <x v="102"/>
    <x v="21"/>
    <x v="0"/>
    <x v="0"/>
    <x v="19"/>
    <n v="51.3"/>
    <x v="0"/>
    <x v="0"/>
  </r>
  <r>
    <x v="12"/>
    <x v="104"/>
    <x v="104"/>
    <x v="21"/>
    <x v="0"/>
    <x v="13"/>
    <x v="19"/>
    <n v="25.65"/>
    <x v="0"/>
    <x v="0"/>
  </r>
  <r>
    <x v="12"/>
    <x v="105"/>
    <x v="105"/>
    <x v="21"/>
    <x v="0"/>
    <x v="8"/>
    <x v="19"/>
    <n v="102.6"/>
    <x v="0"/>
    <x v="0"/>
  </r>
  <r>
    <x v="12"/>
    <x v="108"/>
    <x v="108"/>
    <x v="21"/>
    <x v="0"/>
    <x v="0"/>
    <x v="19"/>
    <n v="51.3"/>
    <x v="0"/>
    <x v="0"/>
  </r>
  <r>
    <x v="12"/>
    <x v="109"/>
    <x v="109"/>
    <x v="21"/>
    <x v="0"/>
    <x v="13"/>
    <x v="19"/>
    <n v="25.65"/>
    <x v="0"/>
    <x v="0"/>
  </r>
  <r>
    <x v="13"/>
    <x v="0"/>
    <x v="0"/>
    <x v="24"/>
    <x v="0"/>
    <x v="3"/>
    <x v="1"/>
    <n v="265.39999999999998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2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fieldListSortAscending="1">
  <location ref="A3:D115" firstHeaderRow="1" firstDataRow="1" firstDataCol="3" rowPageCount="1" colPageCount="1"/>
  <pivotFields count="10">
    <pivotField axis="axisPage"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compact="0" outline="0" showAll="0" defaultSubtotal="0">
      <items count="540">
        <item x="7"/>
        <item m="1" x="169"/>
        <item m="1" x="141"/>
        <item x="6"/>
        <item x="9"/>
        <item m="1" x="539"/>
        <item m="1" x="163"/>
        <item m="1" x="145"/>
        <item m="1" x="149"/>
        <item m="1" x="151"/>
        <item m="1" x="152"/>
        <item m="1" x="162"/>
        <item m="1" x="146"/>
        <item m="1" x="153"/>
        <item m="1" x="164"/>
        <item m="1" x="168"/>
        <item m="1" x="144"/>
        <item m="1" x="159"/>
        <item m="1" x="150"/>
        <item m="1" x="156"/>
        <item m="1" x="142"/>
        <item m="1" x="147"/>
        <item m="1" x="157"/>
        <item m="1" x="148"/>
        <item m="1" x="143"/>
        <item m="1" x="158"/>
        <item m="1" x="165"/>
        <item m="1" x="155"/>
        <item m="1" x="161"/>
        <item m="1" x="160"/>
        <item m="1" x="167"/>
        <item m="1" x="166"/>
        <item m="1" x="154"/>
        <item m="1" x="123"/>
        <item m="1" x="119"/>
        <item m="1" x="118"/>
        <item m="1" x="120"/>
        <item m="1" x="121"/>
        <item m="1" x="117"/>
        <item m="1" x="122"/>
        <item m="1" x="170"/>
        <item m="1" x="171"/>
        <item m="1" x="172"/>
        <item m="1" x="173"/>
        <item m="1" x="219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134"/>
        <item m="1" x="133"/>
        <item m="1" x="136"/>
        <item m="1" x="138"/>
        <item m="1" x="135"/>
        <item m="1" x="140"/>
        <item m="1" x="139"/>
        <item m="1" x="137"/>
        <item m="1" x="124"/>
        <item m="1" x="130"/>
        <item m="1" x="127"/>
        <item m="1" x="128"/>
        <item m="1" x="114"/>
        <item m="1" x="131"/>
        <item m="1" x="129"/>
        <item m="1" x="113"/>
        <item m="1" x="116"/>
        <item m="1" x="125"/>
        <item m="1" x="132"/>
        <item m="1" x="111"/>
        <item m="1" x="115"/>
        <item m="1" x="126"/>
        <item m="1" x="112"/>
        <item m="1" x="218"/>
        <item m="1" x="196"/>
        <item m="1" x="221"/>
        <item m="1" x="215"/>
        <item m="1" x="216"/>
        <item m="1" x="220"/>
        <item m="1" x="197"/>
        <item m="1" x="198"/>
        <item m="1" x="217"/>
        <item m="1" x="222"/>
        <item m="1" x="223"/>
        <item m="1" x="224"/>
        <item m="1" x="225"/>
        <item m="1" x="226"/>
        <item x="1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x="31"/>
        <item m="1" x="236"/>
        <item x="33"/>
        <item x="35"/>
        <item m="1" x="237"/>
        <item m="1" x="238"/>
        <item x="40"/>
        <item m="1" x="239"/>
        <item x="44"/>
        <item x="73"/>
        <item m="1" x="240"/>
        <item x="74"/>
        <item m="1" x="241"/>
        <item x="50"/>
        <item x="77"/>
        <item x="53"/>
        <item x="54"/>
        <item x="55"/>
        <item x="30"/>
        <item x="38"/>
        <item x="43"/>
        <item m="1" x="242"/>
        <item m="1" x="243"/>
        <item x="62"/>
        <item x="78"/>
        <item x="36"/>
        <item x="99"/>
        <item m="1" x="244"/>
        <item m="1" x="245"/>
        <item x="93"/>
        <item x="41"/>
        <item m="1" x="246"/>
        <item x="49"/>
        <item x="75"/>
        <item m="1" x="247"/>
        <item x="57"/>
        <item x="61"/>
        <item m="1" x="248"/>
        <item x="86"/>
        <item m="1" x="249"/>
        <item x="37"/>
        <item x="42"/>
        <item m="1" x="250"/>
        <item x="65"/>
        <item m="1" x="251"/>
        <item x="69"/>
        <item x="92"/>
        <item m="1" x="252"/>
        <item x="39"/>
        <item x="87"/>
        <item m="1" x="253"/>
        <item x="88"/>
        <item m="1" x="254"/>
        <item m="1" x="255"/>
        <item x="72"/>
        <item x="60"/>
        <item x="47"/>
        <item m="1" x="256"/>
        <item x="81"/>
        <item x="52"/>
        <item x="84"/>
        <item x="64"/>
        <item x="100"/>
        <item x="6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x="2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x="85"/>
        <item x="48"/>
        <item x="51"/>
        <item x="59"/>
        <item x="67"/>
        <item m="1" x="411"/>
        <item x="82"/>
        <item m="1" x="412"/>
        <item m="1" x="413"/>
        <item m="1" x="414"/>
        <item x="89"/>
        <item x="90"/>
        <item x="63"/>
        <item x="94"/>
        <item x="58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x="80"/>
        <item x="68"/>
        <item x="32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x="0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x="3"/>
        <item x="4"/>
        <item x="5"/>
        <item x="8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4"/>
        <item x="45"/>
        <item x="46"/>
        <item x="56"/>
        <item x="70"/>
        <item x="71"/>
        <item x="76"/>
        <item x="79"/>
        <item x="83"/>
        <item x="91"/>
        <item x="95"/>
        <item x="96"/>
        <item x="97"/>
        <item x="98"/>
        <item x="101"/>
        <item x="102"/>
        <item x="103"/>
        <item x="104"/>
        <item x="105"/>
        <item x="106"/>
        <item x="107"/>
        <item x="108"/>
        <item x="109"/>
        <item x="110"/>
      </items>
    </pivotField>
    <pivotField axis="axisRow" compact="0" outline="0" showAll="0" defaultSubtotal="0">
      <items count="533">
        <item m="1" x="135"/>
        <item x="6"/>
        <item m="1" x="130"/>
        <item m="1" x="190"/>
        <item m="1" x="212"/>
        <item m="1" x="132"/>
        <item m="1" x="208"/>
        <item m="1" x="139"/>
        <item m="1" x="205"/>
        <item m="1" x="184"/>
        <item m="1" x="129"/>
        <item m="1" x="171"/>
        <item m="1" x="187"/>
        <item m="1" x="203"/>
        <item m="1" x="175"/>
        <item m="1" x="138"/>
        <item m="1" x="180"/>
        <item m="1" x="125"/>
        <item m="1" x="195"/>
        <item m="1" x="532"/>
        <item m="1" x="119"/>
        <item m="1" x="164"/>
        <item m="1" x="134"/>
        <item m="1" x="120"/>
        <item m="1" x="117"/>
        <item m="1" x="178"/>
        <item m="1" x="133"/>
        <item m="1" x="155"/>
        <item m="1" x="156"/>
        <item m="1" x="147"/>
        <item m="1" x="144"/>
        <item m="1" x="167"/>
        <item m="1" x="166"/>
        <item m="1" x="148"/>
        <item m="1" x="168"/>
        <item m="1" x="158"/>
        <item m="1" x="160"/>
        <item m="1" x="162"/>
        <item m="1" x="165"/>
        <item m="1" x="159"/>
        <item m="1" x="145"/>
        <item m="1" x="118"/>
        <item m="1" x="153"/>
        <item m="1" x="163"/>
        <item m="1" x="150"/>
        <item m="1" x="149"/>
        <item m="1" x="157"/>
        <item m="1" x="151"/>
        <item m="1" x="152"/>
        <item m="1" x="154"/>
        <item m="1" x="146"/>
        <item m="1" x="143"/>
        <item m="1" x="142"/>
        <item m="1" x="161"/>
        <item m="1" x="210"/>
        <item m="1" x="116"/>
        <item x="9"/>
        <item m="1" x="219"/>
        <item m="1" x="206"/>
        <item m="1" x="213"/>
        <item m="1" x="207"/>
        <item m="1" x="177"/>
        <item m="1" x="121"/>
        <item m="1" x="174"/>
        <item m="1" x="182"/>
        <item m="1" x="196"/>
        <item m="1" x="181"/>
        <item m="1" x="220"/>
        <item m="1" x="131"/>
        <item m="1" x="215"/>
        <item m="1" x="221"/>
        <item m="1" x="172"/>
        <item m="1" x="217"/>
        <item m="1" x="115"/>
        <item x="7"/>
        <item m="1" x="194"/>
        <item m="1" x="176"/>
        <item m="1" x="189"/>
        <item m="1" x="128"/>
        <item m="1" x="191"/>
        <item m="1" x="140"/>
        <item m="1" x="122"/>
        <item m="1" x="214"/>
        <item m="1" x="202"/>
        <item m="1" x="204"/>
        <item m="1" x="170"/>
        <item m="1" x="201"/>
        <item m="1" x="192"/>
        <item m="1" x="126"/>
        <item m="1" x="112"/>
        <item m="1" x="193"/>
        <item m="1" x="188"/>
        <item m="1" x="200"/>
        <item m="1" x="127"/>
        <item m="1" x="123"/>
        <item m="1" x="124"/>
        <item m="1" x="113"/>
        <item m="1" x="209"/>
        <item m="1" x="179"/>
        <item m="1" x="111"/>
        <item m="1" x="185"/>
        <item m="1" x="186"/>
        <item m="1" x="216"/>
        <item m="1" x="211"/>
        <item m="1" x="136"/>
        <item m="1" x="183"/>
        <item m="1" x="173"/>
        <item m="1" x="114"/>
        <item m="1" x="141"/>
        <item m="1" x="199"/>
        <item m="1" x="198"/>
        <item m="1" x="197"/>
        <item m="1" x="137"/>
        <item m="1" x="169"/>
        <item m="1" x="218"/>
        <item m="1" x="222"/>
        <item m="1" x="223"/>
        <item m="1" x="224"/>
        <item m="1" x="225"/>
        <item m="1" x="226"/>
        <item x="1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x="31"/>
        <item m="1" x="236"/>
        <item x="33"/>
        <item x="35"/>
        <item m="1" x="237"/>
        <item m="1" x="238"/>
        <item x="40"/>
        <item m="1" x="239"/>
        <item x="44"/>
        <item x="73"/>
        <item m="1" x="240"/>
        <item x="74"/>
        <item m="1" x="241"/>
        <item x="50"/>
        <item x="77"/>
        <item x="53"/>
        <item x="54"/>
        <item x="55"/>
        <item x="30"/>
        <item x="38"/>
        <item x="43"/>
        <item m="1" x="242"/>
        <item m="1" x="243"/>
        <item x="62"/>
        <item x="78"/>
        <item x="36"/>
        <item x="99"/>
        <item m="1" x="244"/>
        <item m="1" x="245"/>
        <item x="93"/>
        <item x="41"/>
        <item m="1" x="246"/>
        <item x="49"/>
        <item x="75"/>
        <item m="1" x="247"/>
        <item x="57"/>
        <item x="61"/>
        <item m="1" x="248"/>
        <item x="86"/>
        <item x="37"/>
        <item x="42"/>
        <item m="1" x="249"/>
        <item x="65"/>
        <item m="1" x="250"/>
        <item x="69"/>
        <item x="92"/>
        <item m="1" x="251"/>
        <item x="39"/>
        <item x="87"/>
        <item m="1" x="252"/>
        <item x="88"/>
        <item m="1" x="253"/>
        <item m="1" x="254"/>
        <item x="72"/>
        <item x="60"/>
        <item x="47"/>
        <item m="1" x="255"/>
        <item x="81"/>
        <item x="52"/>
        <item x="84"/>
        <item x="64"/>
        <item x="100"/>
        <item x="66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x="2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x="28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x="85"/>
        <item x="48"/>
        <item x="51"/>
        <item x="59"/>
        <item x="67"/>
        <item m="1" x="406"/>
        <item x="82"/>
        <item m="1" x="407"/>
        <item m="1" x="408"/>
        <item m="1" x="409"/>
        <item x="89"/>
        <item x="90"/>
        <item x="63"/>
        <item x="94"/>
        <item x="58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x="80"/>
        <item x="68"/>
        <item x="32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31"/>
        <item m="1" x="502"/>
        <item x="0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0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x="3"/>
        <item x="4"/>
        <item x="5"/>
        <item x="8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9"/>
        <item x="34"/>
        <item x="45"/>
        <item x="46"/>
        <item x="56"/>
        <item x="70"/>
        <item x="71"/>
        <item x="76"/>
        <item x="79"/>
        <item x="83"/>
        <item x="91"/>
        <item x="95"/>
        <item x="96"/>
        <item x="97"/>
        <item x="98"/>
        <item x="101"/>
        <item x="102"/>
        <item x="103"/>
        <item x="104"/>
        <item x="105"/>
        <item x="106"/>
        <item x="107"/>
        <item x="108"/>
        <item x="109"/>
        <item x="11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axis="axisRow" compact="0" outline="0" showAll="0" defaultSubtotal="0">
      <items count="1">
        <item x="0"/>
      </items>
    </pivotField>
    <pivotField compact="0" outline="0" showAll="0" defaultSubtotal="0"/>
  </pivotFields>
  <rowFields count="3">
    <field x="1"/>
    <field x="2"/>
    <field x="8"/>
  </rowFields>
  <rowItems count="112">
    <i>
      <x/>
      <x v="74"/>
      <x/>
    </i>
    <i>
      <x v="3"/>
      <x v="1"/>
      <x/>
    </i>
    <i>
      <x v="4"/>
      <x v="56"/>
      <x/>
    </i>
    <i>
      <x v="120"/>
      <x v="120"/>
      <x/>
    </i>
    <i>
      <x v="130"/>
      <x v="130"/>
      <x/>
    </i>
    <i>
      <x v="132"/>
      <x v="132"/>
      <x/>
    </i>
    <i>
      <x v="133"/>
      <x v="133"/>
      <x/>
    </i>
    <i>
      <x v="136"/>
      <x v="136"/>
      <x/>
    </i>
    <i>
      <x v="138"/>
      <x v="138"/>
      <x/>
    </i>
    <i>
      <x v="139"/>
      <x v="139"/>
      <x/>
    </i>
    <i>
      <x v="141"/>
      <x v="141"/>
      <x/>
    </i>
    <i>
      <x v="143"/>
      <x v="143"/>
      <x/>
    </i>
    <i>
      <x v="144"/>
      <x v="144"/>
      <x/>
    </i>
    <i>
      <x v="145"/>
      <x v="145"/>
      <x/>
    </i>
    <i>
      <x v="146"/>
      <x v="146"/>
      <x/>
    </i>
    <i>
      <x v="147"/>
      <x v="147"/>
      <x/>
    </i>
    <i>
      <x v="148"/>
      <x v="148"/>
      <x/>
    </i>
    <i>
      <x v="149"/>
      <x v="149"/>
      <x/>
    </i>
    <i>
      <x v="150"/>
      <x v="150"/>
      <x/>
    </i>
    <i>
      <x v="153"/>
      <x v="153"/>
      <x/>
    </i>
    <i>
      <x v="154"/>
      <x v="154"/>
      <x/>
    </i>
    <i>
      <x v="155"/>
      <x v="155"/>
      <x/>
    </i>
    <i>
      <x v="156"/>
      <x v="156"/>
      <x/>
    </i>
    <i>
      <x v="159"/>
      <x v="159"/>
      <x/>
    </i>
    <i>
      <x v="160"/>
      <x v="160"/>
      <x/>
    </i>
    <i>
      <x v="162"/>
      <x v="162"/>
      <x/>
    </i>
    <i>
      <x v="163"/>
      <x v="163"/>
      <x/>
    </i>
    <i>
      <x v="165"/>
      <x v="165"/>
      <x/>
    </i>
    <i>
      <x v="166"/>
      <x v="166"/>
      <x/>
    </i>
    <i>
      <x v="168"/>
      <x v="168"/>
      <x/>
    </i>
    <i>
      <x v="170"/>
      <x v="169"/>
      <x/>
    </i>
    <i>
      <x v="171"/>
      <x v="170"/>
      <x/>
    </i>
    <i>
      <x v="173"/>
      <x v="172"/>
      <x/>
    </i>
    <i>
      <x v="175"/>
      <x v="174"/>
      <x/>
    </i>
    <i>
      <x v="176"/>
      <x v="175"/>
      <x/>
    </i>
    <i>
      <x v="178"/>
      <x v="177"/>
      <x/>
    </i>
    <i>
      <x v="179"/>
      <x v="178"/>
      <x/>
    </i>
    <i>
      <x v="181"/>
      <x v="180"/>
      <x/>
    </i>
    <i>
      <x v="184"/>
      <x v="183"/>
      <x/>
    </i>
    <i>
      <x v="185"/>
      <x v="184"/>
      <x/>
    </i>
    <i>
      <x v="186"/>
      <x v="185"/>
      <x/>
    </i>
    <i>
      <x v="188"/>
      <x v="187"/>
      <x/>
    </i>
    <i>
      <x v="189"/>
      <x v="188"/>
      <x/>
    </i>
    <i>
      <x v="190"/>
      <x v="189"/>
      <x/>
    </i>
    <i>
      <x v="191"/>
      <x v="190"/>
      <x/>
    </i>
    <i>
      <x v="192"/>
      <x v="191"/>
      <x/>
    </i>
    <i>
      <x v="193"/>
      <x v="192"/>
      <x/>
    </i>
    <i>
      <x v="221"/>
      <x v="219"/>
      <x/>
    </i>
    <i>
      <x v="349"/>
      <x v="345"/>
      <x/>
    </i>
    <i>
      <x v="350"/>
      <x v="346"/>
      <x/>
    </i>
    <i>
      <x v="351"/>
      <x v="347"/>
      <x/>
    </i>
    <i>
      <x v="352"/>
      <x v="348"/>
      <x/>
    </i>
    <i>
      <x v="353"/>
      <x v="349"/>
      <x/>
    </i>
    <i>
      <x v="355"/>
      <x v="351"/>
      <x/>
    </i>
    <i>
      <x v="359"/>
      <x v="355"/>
      <x/>
    </i>
    <i>
      <x v="360"/>
      <x v="356"/>
      <x/>
    </i>
    <i>
      <x v="361"/>
      <x v="357"/>
      <x/>
    </i>
    <i>
      <x v="362"/>
      <x v="358"/>
      <x/>
    </i>
    <i>
      <x v="363"/>
      <x v="359"/>
      <x/>
    </i>
    <i>
      <x v="386"/>
      <x v="381"/>
      <x/>
    </i>
    <i>
      <x v="387"/>
      <x v="382"/>
      <x/>
    </i>
    <i>
      <x v="388"/>
      <x v="383"/>
      <x/>
    </i>
    <i>
      <x v="462"/>
      <x v="456"/>
      <x/>
    </i>
    <i>
      <x v="492"/>
      <x v="486"/>
      <x/>
    </i>
    <i>
      <x v="493"/>
      <x v="487"/>
      <x/>
    </i>
    <i>
      <x v="494"/>
      <x v="488"/>
      <x/>
    </i>
    <i>
      <x v="495"/>
      <x v="489"/>
      <x/>
    </i>
    <i>
      <x v="496"/>
      <x v="490"/>
      <x/>
    </i>
    <i>
      <x v="497"/>
      <x v="491"/>
      <x/>
    </i>
    <i>
      <x v="498"/>
      <x v="492"/>
      <x/>
    </i>
    <i>
      <x v="499"/>
      <x v="493"/>
      <x/>
    </i>
    <i>
      <x v="500"/>
      <x v="494"/>
      <x/>
    </i>
    <i>
      <x v="501"/>
      <x v="495"/>
      <x/>
    </i>
    <i>
      <x v="502"/>
      <x v="496"/>
      <x/>
    </i>
    <i>
      <x v="503"/>
      <x v="497"/>
      <x/>
    </i>
    <i>
      <x v="504"/>
      <x v="498"/>
      <x/>
    </i>
    <i>
      <x v="505"/>
      <x v="499"/>
      <x/>
    </i>
    <i>
      <x v="506"/>
      <x v="500"/>
      <x/>
    </i>
    <i>
      <x v="507"/>
      <x v="501"/>
      <x/>
    </i>
    <i>
      <x v="508"/>
      <x v="502"/>
      <x/>
    </i>
    <i>
      <x v="509"/>
      <x v="503"/>
      <x/>
    </i>
    <i>
      <x v="510"/>
      <x v="504"/>
      <x/>
    </i>
    <i>
      <x v="511"/>
      <x v="505"/>
      <x/>
    </i>
    <i>
      <x v="512"/>
      <x v="506"/>
      <x/>
    </i>
    <i>
      <x v="513"/>
      <x v="507"/>
      <x/>
    </i>
    <i>
      <x v="514"/>
      <x v="235"/>
      <x/>
    </i>
    <i>
      <x v="515"/>
      <x v="508"/>
      <x/>
    </i>
    <i>
      <x v="516"/>
      <x v="509"/>
      <x/>
    </i>
    <i>
      <x v="517"/>
      <x v="510"/>
      <x/>
    </i>
    <i>
      <x v="518"/>
      <x v="511"/>
      <x/>
    </i>
    <i>
      <x v="519"/>
      <x v="512"/>
      <x/>
    </i>
    <i>
      <x v="520"/>
      <x v="513"/>
      <x/>
    </i>
    <i>
      <x v="521"/>
      <x v="514"/>
      <x/>
    </i>
    <i>
      <x v="522"/>
      <x v="515"/>
      <x/>
    </i>
    <i>
      <x v="523"/>
      <x v="516"/>
      <x/>
    </i>
    <i>
      <x v="524"/>
      <x v="517"/>
      <x/>
    </i>
    <i>
      <x v="525"/>
      <x v="518"/>
      <x/>
    </i>
    <i>
      <x v="526"/>
      <x v="519"/>
      <x/>
    </i>
    <i>
      <x v="527"/>
      <x v="520"/>
      <x/>
    </i>
    <i>
      <x v="528"/>
      <x v="521"/>
      <x/>
    </i>
    <i>
      <x v="529"/>
      <x v="522"/>
      <x/>
    </i>
    <i>
      <x v="530"/>
      <x v="523"/>
      <x/>
    </i>
    <i>
      <x v="531"/>
      <x v="524"/>
      <x/>
    </i>
    <i>
      <x v="532"/>
      <x v="525"/>
      <x/>
    </i>
    <i>
      <x v="533"/>
      <x v="526"/>
      <x/>
    </i>
    <i>
      <x v="534"/>
      <x v="527"/>
      <x/>
    </i>
    <i>
      <x v="535"/>
      <x v="528"/>
      <x/>
    </i>
    <i>
      <x v="536"/>
      <x v="529"/>
      <x/>
    </i>
    <i>
      <x v="537"/>
      <x v="530"/>
      <x/>
    </i>
    <i>
      <x v="538"/>
      <x v="531"/>
      <x/>
    </i>
    <i>
      <x v="539"/>
      <x v="532"/>
      <x/>
    </i>
    <i t="grand">
      <x/>
    </i>
  </rowItems>
  <colItems count="1">
    <i/>
  </colItems>
  <pageFields count="1">
    <pageField fld="0" hier="-1"/>
  </pageFields>
  <dataFields count="1">
    <dataField name="Sum of Am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" xr16:uid="{00000000-0016-0000-0000-000000000000}" autoFormatId="16" applyNumberFormats="0" applyBorderFormats="0" applyFontFormats="0" applyPatternFormats="0" applyAlignmentFormats="0" applyWidthHeightFormats="0">
  <queryTableRefresh nextId="26">
    <queryTableFields count="11">
      <queryTableField id="3" name="Item Name" tableColumnId="3"/>
      <queryTableField id="4" name="UoM" tableColumnId="4"/>
      <queryTableField id="16" name="Opening Stock" tableColumnId="1"/>
      <queryTableField id="17" name="Received Stock" tableColumnId="2"/>
      <queryTableField id="18" name="Issue Stock" tableColumnId="5"/>
      <queryTableField id="19" name="Closing Balance" tableColumnId="6"/>
      <queryTableField id="7" name="Reorder Qty" tableColumnId="7"/>
      <queryTableField id="8" name="Reorder Level" tableColumnId="8"/>
      <queryTableField id="10" name="Open Rate" tableColumnId="10"/>
      <queryTableField id="20" name="Stock Value" tableColumnId="9"/>
      <queryTableField id="21" name="Stock Stau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0000000}" name="Stock_Updates" displayName="Stock_Updates" ref="A1:K97" tableType="queryTable" totalsRowShown="0">
  <autoFilter ref="A1:K97" xr:uid="{00000000-000C-0000-FFFF-FFFF00000000}"/>
  <tableColumns count="11">
    <tableColumn id="3" xr3:uid="{00000000-0010-0000-0000-000003000000}" uniqueName="3" name="Item Name" queryTableFieldId="3"/>
    <tableColumn id="4" xr3:uid="{00000000-0010-0000-0000-000004000000}" uniqueName="4" name="UoM" queryTableFieldId="4" dataDxfId="90"/>
    <tableColumn id="1" xr3:uid="{00000000-0010-0000-0000-000001000000}" uniqueName="1" name="Opening Stock" queryTableFieldId="16"/>
    <tableColumn id="2" xr3:uid="{00000000-0010-0000-0000-000002000000}" uniqueName="2" name="Received Stock" queryTableFieldId="17"/>
    <tableColumn id="5" xr3:uid="{00000000-0010-0000-0000-000005000000}" uniqueName="5" name="Issue Stock" queryTableFieldId="18"/>
    <tableColumn id="6" xr3:uid="{00000000-0010-0000-0000-000006000000}" uniqueName="6" name="Closing Balance" queryTableFieldId="19"/>
    <tableColumn id="7" xr3:uid="{00000000-0010-0000-0000-000007000000}" uniqueName="7" name="Reorder Qty" queryTableFieldId="7" dataDxfId="89"/>
    <tableColumn id="8" xr3:uid="{00000000-0010-0000-0000-000008000000}" uniqueName="8" name="Reorder Level" queryTableFieldId="8" dataDxfId="88"/>
    <tableColumn id="10" xr3:uid="{00000000-0010-0000-0000-00000A000000}" uniqueName="10" name="Open Rate" queryTableFieldId="10" dataDxfId="87"/>
    <tableColumn id="9" xr3:uid="{00000000-0010-0000-0000-000009000000}" uniqueName="9" name="Stock Value" queryTableFieldId="20"/>
    <tableColumn id="11" xr3:uid="{00000000-0010-0000-0000-00000B000000}" uniqueName="11" name="Stock Staus" queryTableFieldId="2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A7B45F-9913-4B47-AA25-426A672A616F}" name="Table1" displayName="Table1" ref="A1:Q4036" totalsRowShown="0" headerRowDxfId="86" tableBorderDxfId="85">
  <autoFilter ref="A1:Q4036" xr:uid="{1DA7B45F-9913-4B47-AA25-426A672A616F}"/>
  <tableColumns count="17">
    <tableColumn id="1" xr3:uid="{70FB924F-012A-49F1-98FC-B0AC1F4BB6C9}" name="Date" dataDxfId="84"/>
    <tableColumn id="2" xr3:uid="{2238001E-2986-4814-BFA2-89B6E91651BF}" name="Type" dataDxfId="83"/>
    <tableColumn id="3" xr3:uid="{30811F88-1E8B-42FA-A2ED-D884E39355C2}" name="Challan No" dataDxfId="82"/>
    <tableColumn id="4" xr3:uid="{2B935484-FC3F-444C-920E-42EAEDBEEAC4}" name="From Location Code" dataDxfId="81"/>
    <tableColumn id="5" xr3:uid="{2E85B0C9-D37C-4473-9262-E32DB2455269}" name="Location" dataDxfId="80">
      <calculatedColumnFormula>IFERROR(VLOOKUP(Issue!$D2,Table5[#All],3,0),"")</calculatedColumnFormula>
    </tableColumn>
    <tableColumn id="6" xr3:uid="{ED26BEF4-0F19-4060-B3D4-4C21B58B32A7}" name="Type of Location" dataDxfId="79">
      <calculatedColumnFormula>IFERROR(VLOOKUP(Issue!$D2,Table5[#All],2,0),"")</calculatedColumnFormula>
    </tableColumn>
    <tableColumn id="7" xr3:uid="{2C09D385-D6EB-40FF-B92C-7F17D4BC07D4}" name="To BMC/MPG Code" dataDxfId="78"/>
    <tableColumn id="8" xr3:uid="{F98BBFC6-62CD-4864-A208-67D8301937C8}" name="BMC MPG Name" dataDxfId="77">
      <calculatedColumnFormula>IFERROR(VLOOKUP(Issue!$G2,Table5[#All],3,0),"")</calculatedColumnFormula>
    </tableColumn>
    <tableColumn id="9" xr3:uid="{3ACE14E5-159C-4737-8417-7962C5B19C4B}" name="Type of Location2" dataDxfId="76">
      <calculatedColumnFormula>IFERROR(VLOOKUP(Issue!$G2,Table5[#All],2,0),"")</calculatedColumnFormula>
    </tableColumn>
    <tableColumn id="10" xr3:uid="{E70C1980-ADBE-4A20-875F-025665CD33B5}" name="Item Name" dataDxfId="75"/>
    <tableColumn id="11" xr3:uid="{067BFD61-2699-41D2-A8F2-5E34662A73E7}" name="UoM" dataDxfId="74">
      <calculatedColumnFormula>IFERROR(VLOOKUP(Issue!$J2,Table2[[Item Name]:[UoM]],2,0),"")</calculatedColumnFormula>
    </tableColumn>
    <tableColumn id="12" xr3:uid="{642660B1-DB66-4BA8-9498-AE83059C30A0}" name="Qty Issued" dataDxfId="73"/>
    <tableColumn id="13" xr3:uid="{E505163B-7DE2-488C-BF17-067397D1BE08}" name="Rate" dataDxfId="72" dataCellStyle="Comma">
      <calculatedColumnFormula>IFERROR(VLOOKUP(Issue!$J2,Table2[[#All],[Item Name]:[Open Rate]],8,0),"")</calculatedColumnFormula>
    </tableColumn>
    <tableColumn id="14" xr3:uid="{601601E7-52BA-49AB-B9AA-9188E902569D}" name="Amt" dataDxfId="71" dataCellStyle="Comma">
      <calculatedColumnFormula>IFERROR(+Issue!$L2*Issue!$M2,"")</calculatedColumnFormula>
    </tableColumn>
    <tableColumn id="15" xr3:uid="{4D97C710-214A-4930-97A6-BC748DA2606A}" name="Recoverable" dataDxfId="70"/>
    <tableColumn id="16" xr3:uid="{4AECAAB6-612E-4E20-8469-96D8E2F97CB9}" name="Recovery Done" dataDxfId="69"/>
    <tableColumn id="17" xr3:uid="{F8FDA11A-8B26-41F2-AB1A-8602F0AC3D89}" name="Remarks" dataDxfId="6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T65" totalsRowShown="0" headerRowDxfId="67" dataDxfId="65" headerRowBorderDxfId="66" tableBorderDxfId="64" totalsRowBorderDxfId="63">
  <autoFilter ref="A1:T65" xr:uid="{00000000-0009-0000-0100-000003000000}"/>
  <tableColumns count="20">
    <tableColumn id="17" xr3:uid="{00000000-0010-0000-0200-000011000000}" name="Vendor ID" dataDxfId="62"/>
    <tableColumn id="2" xr3:uid="{00000000-0010-0000-0200-000002000000}" name="Vendor Name" dataDxfId="61">
      <calculatedColumnFormula>IFERROR(VLOOKUP(Table3[[#This Row],[Vendor ID]],Table6[#All],2,0),"")</calculatedColumnFormula>
    </tableColumn>
    <tableColumn id="3" xr3:uid="{00000000-0010-0000-0200-000003000000}" name="Invoice Date" dataDxfId="60"/>
    <tableColumn id="4" xr3:uid="{00000000-0010-0000-0200-000004000000}" name="Invoice No" dataDxfId="59"/>
    <tableColumn id="5" xr3:uid="{00000000-0010-0000-0200-000005000000}" name="PO Date" dataDxfId="58"/>
    <tableColumn id="6" xr3:uid="{00000000-0010-0000-0200-000006000000}" name="PO No" dataDxfId="57"/>
    <tableColumn id="19" xr3:uid="{00000000-0010-0000-0200-000013000000}" name="Date" dataDxfId="56"/>
    <tableColumn id="18" xr3:uid="{00000000-0010-0000-0200-000012000000}" name="GRN No" dataDxfId="55"/>
    <tableColumn id="20" xr3:uid="{00000000-0010-0000-0200-000014000000}" name="Receipt Location Code" dataDxfId="54"/>
    <tableColumn id="1" xr3:uid="{00000000-0010-0000-0200-000001000000}" name="Location" dataDxfId="53">
      <calculatedColumnFormula>IFERROR(VLOOKUP(Table3[[#This Row],[Receipt Location Code]],Table5[#All],3,0),"")</calculatedColumnFormula>
    </tableColumn>
    <tableColumn id="7" xr3:uid="{00000000-0010-0000-0200-000007000000}" name="Item Name" dataDxfId="52"/>
    <tableColumn id="8" xr3:uid="{00000000-0010-0000-0200-000008000000}" name="UoM" dataDxfId="51">
      <calculatedColumnFormula>IFERROR(VLOOKUP(Table3[[#This Row],[Item Name]],Table2[[#All],[Item Name]:[UoM]],2,0),"")</calculatedColumnFormula>
    </tableColumn>
    <tableColumn id="9" xr3:uid="{00000000-0010-0000-0200-000009000000}" name="Qty Received" dataDxfId="50"/>
    <tableColumn id="10" xr3:uid="{00000000-0010-0000-0200-00000A000000}" name="Rate" dataDxfId="49"/>
    <tableColumn id="11" xr3:uid="{00000000-0010-0000-0200-00000B000000}" name="Amt" dataDxfId="48">
      <calculatedColumnFormula>+Table3[[#This Row],[Rate]]*Table3[[#This Row],[Qty Received]]</calculatedColumnFormula>
    </tableColumn>
    <tableColumn id="12" xr3:uid="{00000000-0010-0000-0200-00000C000000}" name="GST" dataDxfId="47">
      <calculatedColumnFormula>+Table3[[#This Row],[Amt]]*0.18</calculatedColumnFormula>
    </tableColumn>
    <tableColumn id="13" xr3:uid="{00000000-0010-0000-0200-00000D000000}" name="Total Am t" dataDxfId="46">
      <calculatedColumnFormula>+Table3[[#This Row],[Amt]]+Table3[[#This Row],[GST]]</calculatedColumnFormula>
    </tableColumn>
    <tableColumn id="14" xr3:uid="{00000000-0010-0000-0200-00000E000000}" name="Frieght" dataDxfId="45"/>
    <tableColumn id="15" xr3:uid="{00000000-0010-0000-0200-00000F000000}" name="Total amt" dataDxfId="44">
      <calculatedColumnFormula>+Table3[[#This Row],[Total Am t]]+Table3[[#This Row],[Frieght]]</calculatedColumnFormula>
    </tableColumn>
    <tableColumn id="16" xr3:uid="{00000000-0010-0000-0200-000010000000}" name="Cost/Per" dataDxfId="43">
      <calculatedColumnFormula>IFERROR(+Table3[[#This Row],[Total amt]]/Table3[[#This Row],[Qty Received]],0)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5" displayName="Table5" ref="A1:D1289" totalsRowShown="0" dataDxfId="41" headerRowBorderDxfId="42" tableBorderDxfId="40" totalsRowBorderDxfId="39">
  <autoFilter ref="A1:D1289" xr:uid="{00000000-000C-0000-FFFF-FFFF03000000}"/>
  <tableColumns count="4">
    <tableColumn id="1" xr3:uid="{00000000-0010-0000-0300-000001000000}" name="MPG/BMC Code" dataDxfId="38"/>
    <tableColumn id="2" xr3:uid="{00000000-0010-0000-0300-000002000000}" name="Type" dataDxfId="37"/>
    <tableColumn id="3" xr3:uid="{00000000-0010-0000-0300-000003000000}" name="Name" dataDxfId="36"/>
    <tableColumn id="4" xr3:uid="{00000000-0010-0000-0300-000004000000}" name="BMC Area" dataDxfId="3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Table6" displayName="Table6" ref="A1:H15" totalsRowShown="0" headerRowDxfId="34" dataDxfId="32" headerRowBorderDxfId="33" tableBorderDxfId="31" totalsRowBorderDxfId="30">
  <autoFilter ref="A1:H15" xr:uid="{00000000-0009-0000-0100-000006000000}"/>
  <tableColumns count="8">
    <tableColumn id="1" xr3:uid="{00000000-0010-0000-0400-000001000000}" name="Vendor ID" dataDxfId="29"/>
    <tableColumn id="2" xr3:uid="{00000000-0010-0000-0400-000002000000}" name="Vendor Name" dataDxfId="28"/>
    <tableColumn id="3" xr3:uid="{00000000-0010-0000-0400-000003000000}" name="Address" dataDxfId="27"/>
    <tableColumn id="4" xr3:uid="{00000000-0010-0000-0400-000004000000}" name="PAN" dataDxfId="26"/>
    <tableColumn id="5" xr3:uid="{00000000-0010-0000-0400-000005000000}" name="GST" dataDxfId="25"/>
    <tableColumn id="7" xr3:uid="{00000000-0010-0000-0400-000007000000}" name="Mobile" dataDxfId="24"/>
    <tableColumn id="8" xr3:uid="{00000000-0010-0000-0400-000008000000}" name="Email" dataDxfId="23"/>
    <tableColumn id="6" xr3:uid="{00000000-0010-0000-0400-000006000000}" name="Supply For" dataDxfId="2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5000000}" name="Table2" displayName="Table2" ref="A1:M97" totalsRowShown="0" headerRowDxfId="21" dataDxfId="19" headerRowBorderDxfId="20" tableBorderDxfId="18" totalsRowBorderDxfId="17">
  <autoFilter ref="A1:M97" xr:uid="{00000000-0009-0000-0100-000002000000}"/>
  <tableColumns count="13">
    <tableColumn id="1" xr3:uid="{00000000-0010-0000-0500-000001000000}" name="S.No" dataDxfId="16"/>
    <tableColumn id="2" xr3:uid="{00000000-0010-0000-0500-000002000000}" name="Category" dataDxfId="15"/>
    <tableColumn id="11" xr3:uid="{00000000-0010-0000-0500-00000B000000}" name="Location" dataDxfId="14"/>
    <tableColumn id="3" xr3:uid="{00000000-0010-0000-0500-000003000000}" name="Item Name" dataDxfId="13"/>
    <tableColumn id="4" xr3:uid="{00000000-0010-0000-0500-000004000000}" name="UoM" dataDxfId="12"/>
    <tableColumn id="5" xr3:uid="{00000000-0010-0000-0500-000005000000}" name="Vendor Name" dataDxfId="11"/>
    <tableColumn id="9" xr3:uid="{00000000-0010-0000-0500-000009000000}" name="Stock as on 1st Apr" dataDxfId="10"/>
    <tableColumn id="6" xr3:uid="{00000000-0010-0000-0500-000006000000}" name="Reorder Qty" dataDxfId="9"/>
    <tableColumn id="7" xr3:uid="{00000000-0010-0000-0500-000007000000}" name="Reorder Level" dataDxfId="8"/>
    <tableColumn id="8" xr3:uid="{00000000-0010-0000-0500-000008000000}" name="Avg Consumption of 2 Month" dataDxfId="7"/>
    <tableColumn id="10" xr3:uid="{00000000-0010-0000-0500-00000A000000}" name="Open Rate" dataDxfId="6" dataCellStyle="Comma"/>
    <tableColumn id="12" xr3:uid="{00000000-0010-0000-0500-00000C000000}" name="Column1" dataDxfId="5"/>
    <tableColumn id="13" xr3:uid="{00000000-0010-0000-0500-00000D000000}" name="diff" dataDxfId="4">
      <calculatedColumnFormula>Table2[[#This Row],[Stock as on 1st Apr]]-Table2[[#This Row],[Column1]]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7"/>
  <sheetViews>
    <sheetView workbookViewId="0">
      <pane ySplit="1" topLeftCell="A20" activePane="bottomLeft" state="frozen"/>
      <selection pane="bottomLeft" activeCell="E83" sqref="E83"/>
    </sheetView>
  </sheetViews>
  <sheetFormatPr defaultRowHeight="15" x14ac:dyDescent="0.25"/>
  <cols>
    <col min="1" max="1" width="39" bestFit="1" customWidth="1"/>
    <col min="2" max="2" width="7.42578125" bestFit="1" customWidth="1"/>
    <col min="3" max="3" width="15.5703125" bestFit="1" customWidth="1"/>
    <col min="4" max="4" width="16" bestFit="1" customWidth="1"/>
    <col min="5" max="5" width="12.5703125" bestFit="1" customWidth="1"/>
    <col min="6" max="6" width="16.28515625" bestFit="1" customWidth="1"/>
    <col min="7" max="7" width="13.28515625" bestFit="1" customWidth="1"/>
    <col min="8" max="8" width="14.7109375" bestFit="1" customWidth="1"/>
    <col min="9" max="9" width="12" bestFit="1" customWidth="1"/>
    <col min="10" max="10" width="13.140625" bestFit="1" customWidth="1"/>
    <col min="11" max="11" width="13.28515625" bestFit="1" customWidth="1"/>
    <col min="12" max="12" width="19.28515625" bestFit="1" customWidth="1"/>
    <col min="13" max="13" width="13.28515625" bestFit="1" customWidth="1"/>
    <col min="14" max="14" width="14.7109375" bestFit="1" customWidth="1"/>
    <col min="15" max="15" width="28.5703125" bestFit="1" customWidth="1"/>
    <col min="16" max="16" width="12" bestFit="1" customWidth="1"/>
    <col min="17" max="17" width="10.28515625" bestFit="1" customWidth="1"/>
    <col min="18" max="18" width="10.42578125" bestFit="1" customWidth="1"/>
    <col min="19" max="19" width="14.28515625" bestFit="1" customWidth="1"/>
    <col min="20" max="20" width="12" bestFit="1" customWidth="1"/>
    <col min="21" max="21" width="7" bestFit="1" customWidth="1"/>
  </cols>
  <sheetData>
    <row r="1" spans="1:11" x14ac:dyDescent="0.25">
      <c r="A1" t="s">
        <v>6</v>
      </c>
      <c r="B1" t="s">
        <v>7</v>
      </c>
      <c r="C1" t="s">
        <v>976</v>
      </c>
      <c r="D1" t="s">
        <v>977</v>
      </c>
      <c r="E1" t="s">
        <v>978</v>
      </c>
      <c r="F1" t="s">
        <v>979</v>
      </c>
      <c r="G1" t="s">
        <v>24</v>
      </c>
      <c r="H1" t="s">
        <v>25</v>
      </c>
      <c r="I1" t="s">
        <v>968</v>
      </c>
      <c r="J1" t="s">
        <v>969</v>
      </c>
      <c r="K1" t="s">
        <v>980</v>
      </c>
    </row>
    <row r="2" spans="1:11" x14ac:dyDescent="0.25">
      <c r="A2" t="s">
        <v>42</v>
      </c>
      <c r="B2" t="s">
        <v>140</v>
      </c>
      <c r="C2">
        <v>13</v>
      </c>
      <c r="D2">
        <v>0</v>
      </c>
      <c r="E2">
        <v>1</v>
      </c>
      <c r="F2">
        <v>12</v>
      </c>
      <c r="G2">
        <v>15</v>
      </c>
      <c r="H2">
        <v>5</v>
      </c>
      <c r="I2">
        <v>90</v>
      </c>
      <c r="J2">
        <v>1080</v>
      </c>
      <c r="K2" t="s">
        <v>149</v>
      </c>
    </row>
    <row r="3" spans="1:11" x14ac:dyDescent="0.25">
      <c r="A3" t="s">
        <v>43</v>
      </c>
      <c r="B3" t="s">
        <v>140</v>
      </c>
      <c r="C3">
        <v>120</v>
      </c>
      <c r="D3">
        <v>0</v>
      </c>
      <c r="E3">
        <v>2</v>
      </c>
      <c r="F3">
        <v>118</v>
      </c>
      <c r="G3">
        <v>50</v>
      </c>
      <c r="H3">
        <v>40</v>
      </c>
      <c r="I3">
        <v>120</v>
      </c>
      <c r="J3">
        <v>14160</v>
      </c>
      <c r="K3" t="s">
        <v>149</v>
      </c>
    </row>
    <row r="4" spans="1:11" x14ac:dyDescent="0.25">
      <c r="A4" t="s">
        <v>44</v>
      </c>
      <c r="B4" t="s">
        <v>140</v>
      </c>
      <c r="C4">
        <v>47</v>
      </c>
      <c r="D4">
        <v>0</v>
      </c>
      <c r="E4">
        <v>24</v>
      </c>
      <c r="F4">
        <v>23</v>
      </c>
      <c r="G4">
        <v>50</v>
      </c>
      <c r="H4">
        <v>30</v>
      </c>
      <c r="I4">
        <v>366</v>
      </c>
      <c r="J4">
        <v>8413</v>
      </c>
      <c r="K4" t="s">
        <v>967</v>
      </c>
    </row>
    <row r="5" spans="1:11" x14ac:dyDescent="0.25">
      <c r="A5" t="s">
        <v>45</v>
      </c>
      <c r="B5" t="s">
        <v>140</v>
      </c>
      <c r="C5">
        <v>61</v>
      </c>
      <c r="D5">
        <v>0</v>
      </c>
      <c r="E5">
        <v>27</v>
      </c>
      <c r="F5">
        <v>34</v>
      </c>
      <c r="G5">
        <v>100</v>
      </c>
      <c r="H5">
        <v>20</v>
      </c>
      <c r="I5">
        <v>127</v>
      </c>
      <c r="J5">
        <v>4333</v>
      </c>
      <c r="K5" t="s">
        <v>149</v>
      </c>
    </row>
    <row r="6" spans="1:11" x14ac:dyDescent="0.25">
      <c r="A6" t="s">
        <v>46</v>
      </c>
      <c r="B6" t="s">
        <v>140</v>
      </c>
      <c r="C6">
        <v>16</v>
      </c>
      <c r="D6">
        <v>0</v>
      </c>
      <c r="E6">
        <v>3</v>
      </c>
      <c r="F6">
        <v>13</v>
      </c>
      <c r="G6">
        <v>48</v>
      </c>
      <c r="H6">
        <v>10</v>
      </c>
      <c r="I6">
        <v>33</v>
      </c>
      <c r="J6">
        <v>431</v>
      </c>
      <c r="K6" t="s">
        <v>149</v>
      </c>
    </row>
    <row r="7" spans="1:11" x14ac:dyDescent="0.25">
      <c r="A7" t="s">
        <v>47</v>
      </c>
      <c r="B7" t="s">
        <v>140</v>
      </c>
      <c r="C7">
        <v>20</v>
      </c>
      <c r="D7">
        <v>0</v>
      </c>
      <c r="E7">
        <v>2</v>
      </c>
      <c r="F7">
        <v>18</v>
      </c>
      <c r="G7">
        <v>48</v>
      </c>
      <c r="H7">
        <v>10</v>
      </c>
      <c r="I7">
        <v>65</v>
      </c>
      <c r="J7">
        <v>1168</v>
      </c>
      <c r="K7" t="s">
        <v>149</v>
      </c>
    </row>
    <row r="8" spans="1:11" x14ac:dyDescent="0.25">
      <c r="A8" t="s">
        <v>48</v>
      </c>
      <c r="B8" t="s">
        <v>140</v>
      </c>
      <c r="C8">
        <v>25</v>
      </c>
      <c r="D8">
        <v>0</v>
      </c>
      <c r="E8">
        <v>2</v>
      </c>
      <c r="F8">
        <v>23</v>
      </c>
      <c r="G8">
        <v>48</v>
      </c>
      <c r="H8">
        <v>10</v>
      </c>
      <c r="I8">
        <v>64</v>
      </c>
      <c r="J8">
        <v>1465</v>
      </c>
      <c r="K8" t="s">
        <v>149</v>
      </c>
    </row>
    <row r="9" spans="1:11" x14ac:dyDescent="0.25">
      <c r="A9" t="s">
        <v>49</v>
      </c>
      <c r="B9" t="s">
        <v>140</v>
      </c>
      <c r="C9">
        <v>28</v>
      </c>
      <c r="D9">
        <v>0</v>
      </c>
      <c r="E9">
        <v>3</v>
      </c>
      <c r="F9">
        <v>25</v>
      </c>
      <c r="G9">
        <v>48</v>
      </c>
      <c r="H9">
        <v>10</v>
      </c>
      <c r="I9">
        <v>16</v>
      </c>
      <c r="J9">
        <v>397</v>
      </c>
      <c r="K9" t="s">
        <v>149</v>
      </c>
    </row>
    <row r="10" spans="1:11" x14ac:dyDescent="0.25">
      <c r="A10" t="s">
        <v>50</v>
      </c>
      <c r="B10" t="s">
        <v>140</v>
      </c>
      <c r="C10">
        <v>26</v>
      </c>
      <c r="D10">
        <v>0</v>
      </c>
      <c r="E10">
        <v>3</v>
      </c>
      <c r="F10">
        <v>23</v>
      </c>
      <c r="G10">
        <v>10</v>
      </c>
      <c r="H10">
        <v>10</v>
      </c>
      <c r="I10">
        <v>212</v>
      </c>
      <c r="J10">
        <v>4885</v>
      </c>
      <c r="K10" t="s">
        <v>149</v>
      </c>
    </row>
    <row r="11" spans="1:11" x14ac:dyDescent="0.25">
      <c r="A11" t="s">
        <v>51</v>
      </c>
      <c r="B11" t="s">
        <v>140</v>
      </c>
      <c r="C11">
        <v>90</v>
      </c>
      <c r="D11">
        <v>0</v>
      </c>
      <c r="E11">
        <v>86</v>
      </c>
      <c r="F11">
        <v>4</v>
      </c>
      <c r="G11">
        <v>300</v>
      </c>
      <c r="H11">
        <v>60</v>
      </c>
      <c r="I11">
        <v>122</v>
      </c>
      <c r="J11">
        <v>486</v>
      </c>
      <c r="K11" t="s">
        <v>967</v>
      </c>
    </row>
    <row r="12" spans="1:11" x14ac:dyDescent="0.25">
      <c r="A12" t="s">
        <v>52</v>
      </c>
      <c r="B12" t="s">
        <v>140</v>
      </c>
      <c r="C12">
        <v>2</v>
      </c>
      <c r="D12">
        <v>0</v>
      </c>
      <c r="E12">
        <v>1</v>
      </c>
      <c r="F12">
        <v>1</v>
      </c>
      <c r="G12">
        <v>20</v>
      </c>
      <c r="H12">
        <v>5</v>
      </c>
      <c r="I12">
        <v>258</v>
      </c>
      <c r="J12">
        <v>258</v>
      </c>
      <c r="K12" t="s">
        <v>967</v>
      </c>
    </row>
    <row r="13" spans="1:11" x14ac:dyDescent="0.25">
      <c r="A13" t="s">
        <v>53</v>
      </c>
      <c r="B13" t="s">
        <v>140</v>
      </c>
      <c r="C13">
        <v>8</v>
      </c>
      <c r="D13">
        <v>0</v>
      </c>
      <c r="E13">
        <v>3</v>
      </c>
      <c r="F13">
        <v>5</v>
      </c>
      <c r="G13">
        <v>20</v>
      </c>
      <c r="H13">
        <v>5</v>
      </c>
      <c r="I13">
        <v>99</v>
      </c>
      <c r="J13">
        <v>497</v>
      </c>
      <c r="K13" t="s">
        <v>967</v>
      </c>
    </row>
    <row r="14" spans="1:11" x14ac:dyDescent="0.25">
      <c r="A14" t="s">
        <v>54</v>
      </c>
      <c r="B14" t="s">
        <v>140</v>
      </c>
      <c r="C14">
        <v>1402</v>
      </c>
      <c r="D14">
        <v>0</v>
      </c>
      <c r="E14">
        <v>83</v>
      </c>
      <c r="F14">
        <v>1319</v>
      </c>
      <c r="G14">
        <v>40</v>
      </c>
      <c r="H14">
        <v>10</v>
      </c>
      <c r="I14">
        <v>133</v>
      </c>
      <c r="J14">
        <v>175031</v>
      </c>
      <c r="K14" t="s">
        <v>149</v>
      </c>
    </row>
    <row r="15" spans="1:11" x14ac:dyDescent="0.25">
      <c r="A15" t="s">
        <v>55</v>
      </c>
      <c r="B15" t="s">
        <v>140</v>
      </c>
      <c r="C15">
        <v>9</v>
      </c>
      <c r="D15">
        <v>0</v>
      </c>
      <c r="E15">
        <v>2</v>
      </c>
      <c r="F15">
        <v>7</v>
      </c>
      <c r="G15">
        <v>500</v>
      </c>
      <c r="H15">
        <v>25</v>
      </c>
      <c r="I15">
        <v>1</v>
      </c>
      <c r="J15">
        <v>6</v>
      </c>
      <c r="K15" t="s">
        <v>967</v>
      </c>
    </row>
    <row r="16" spans="1:11" x14ac:dyDescent="0.25">
      <c r="A16" t="s">
        <v>56</v>
      </c>
      <c r="B16" t="s">
        <v>140</v>
      </c>
      <c r="C16">
        <v>172</v>
      </c>
      <c r="D16">
        <v>0</v>
      </c>
      <c r="E16">
        <v>35</v>
      </c>
      <c r="F16">
        <v>137</v>
      </c>
      <c r="G16">
        <v>200</v>
      </c>
      <c r="H16">
        <v>20</v>
      </c>
      <c r="I16">
        <v>88</v>
      </c>
      <c r="J16">
        <v>12124</v>
      </c>
      <c r="K16" t="s">
        <v>149</v>
      </c>
    </row>
    <row r="17" spans="1:11" x14ac:dyDescent="0.25">
      <c r="A17" t="s">
        <v>57</v>
      </c>
      <c r="B17" t="s">
        <v>140</v>
      </c>
      <c r="C17">
        <v>84</v>
      </c>
      <c r="D17">
        <v>0</v>
      </c>
      <c r="E17">
        <v>0</v>
      </c>
      <c r="F17">
        <v>84</v>
      </c>
      <c r="G17">
        <v>10</v>
      </c>
      <c r="H17">
        <v>5</v>
      </c>
      <c r="I17">
        <v>1200</v>
      </c>
      <c r="J17">
        <v>100772</v>
      </c>
      <c r="K17" t="s">
        <v>149</v>
      </c>
    </row>
    <row r="18" spans="1:11" x14ac:dyDescent="0.25">
      <c r="A18" t="s">
        <v>58</v>
      </c>
      <c r="B18" t="s">
        <v>140</v>
      </c>
      <c r="C18">
        <v>138</v>
      </c>
      <c r="D18">
        <v>0</v>
      </c>
      <c r="E18">
        <v>12</v>
      </c>
      <c r="F18">
        <v>126</v>
      </c>
      <c r="G18">
        <v>50</v>
      </c>
      <c r="H18">
        <v>10</v>
      </c>
      <c r="I18">
        <v>192</v>
      </c>
      <c r="J18">
        <v>24202</v>
      </c>
      <c r="K18" t="s">
        <v>149</v>
      </c>
    </row>
    <row r="19" spans="1:11" x14ac:dyDescent="0.25">
      <c r="A19" t="s">
        <v>59</v>
      </c>
      <c r="B19" t="s">
        <v>140</v>
      </c>
      <c r="C19">
        <v>2</v>
      </c>
      <c r="D19">
        <v>0</v>
      </c>
      <c r="E19">
        <v>1</v>
      </c>
      <c r="F19">
        <v>1</v>
      </c>
      <c r="G19">
        <v>10</v>
      </c>
      <c r="H19">
        <v>5</v>
      </c>
      <c r="I19">
        <v>29</v>
      </c>
      <c r="J19">
        <v>29</v>
      </c>
      <c r="K19" t="s">
        <v>967</v>
      </c>
    </row>
    <row r="20" spans="1:11" x14ac:dyDescent="0.25">
      <c r="A20" t="s">
        <v>60</v>
      </c>
      <c r="B20" t="s">
        <v>140</v>
      </c>
      <c r="C20">
        <v>120</v>
      </c>
      <c r="D20">
        <v>0</v>
      </c>
      <c r="E20">
        <v>12</v>
      </c>
      <c r="F20">
        <v>108</v>
      </c>
      <c r="G20">
        <v>50</v>
      </c>
      <c r="H20">
        <v>10</v>
      </c>
      <c r="I20">
        <v>267</v>
      </c>
      <c r="J20">
        <v>28788</v>
      </c>
      <c r="K20" t="s">
        <v>149</v>
      </c>
    </row>
    <row r="21" spans="1:11" x14ac:dyDescent="0.25">
      <c r="A21" t="s">
        <v>61</v>
      </c>
      <c r="B21" t="s">
        <v>140</v>
      </c>
      <c r="C21">
        <v>40</v>
      </c>
      <c r="D21">
        <v>0</v>
      </c>
      <c r="E21">
        <v>15</v>
      </c>
      <c r="F21">
        <v>25</v>
      </c>
      <c r="G21">
        <v>10</v>
      </c>
      <c r="H21">
        <v>5</v>
      </c>
      <c r="I21">
        <v>168</v>
      </c>
      <c r="J21">
        <v>4200</v>
      </c>
      <c r="K21" t="s">
        <v>149</v>
      </c>
    </row>
    <row r="22" spans="1:11" x14ac:dyDescent="0.25">
      <c r="A22" t="s">
        <v>62</v>
      </c>
      <c r="B22" t="s">
        <v>140</v>
      </c>
      <c r="C22">
        <v>167</v>
      </c>
      <c r="D22">
        <v>0</v>
      </c>
      <c r="E22">
        <v>22</v>
      </c>
      <c r="F22">
        <v>145</v>
      </c>
      <c r="G22">
        <v>200</v>
      </c>
      <c r="H22">
        <v>20</v>
      </c>
      <c r="I22">
        <v>349</v>
      </c>
      <c r="J22">
        <v>50535</v>
      </c>
      <c r="K22" t="s">
        <v>149</v>
      </c>
    </row>
    <row r="23" spans="1:11" x14ac:dyDescent="0.25">
      <c r="A23" t="s">
        <v>63</v>
      </c>
      <c r="B23" t="s">
        <v>140</v>
      </c>
      <c r="C23">
        <v>0</v>
      </c>
      <c r="D23">
        <v>0</v>
      </c>
      <c r="E23">
        <v>0</v>
      </c>
      <c r="F23">
        <v>0</v>
      </c>
      <c r="G23">
        <v>10</v>
      </c>
      <c r="H23">
        <v>5</v>
      </c>
      <c r="I23">
        <v>53</v>
      </c>
      <c r="J23">
        <v>0</v>
      </c>
      <c r="K23" t="s">
        <v>967</v>
      </c>
    </row>
    <row r="24" spans="1:11" x14ac:dyDescent="0.25">
      <c r="A24" t="s">
        <v>64</v>
      </c>
      <c r="B24" t="s">
        <v>140</v>
      </c>
      <c r="C24">
        <v>210</v>
      </c>
      <c r="D24">
        <v>0</v>
      </c>
      <c r="E24">
        <v>132</v>
      </c>
      <c r="F24">
        <v>78</v>
      </c>
      <c r="G24">
        <v>500</v>
      </c>
      <c r="H24">
        <v>50</v>
      </c>
      <c r="I24">
        <v>349</v>
      </c>
      <c r="J24">
        <v>27185</v>
      </c>
      <c r="K24" t="s">
        <v>149</v>
      </c>
    </row>
    <row r="25" spans="1:11" x14ac:dyDescent="0.25">
      <c r="A25" t="s">
        <v>65</v>
      </c>
      <c r="B25" t="s">
        <v>140</v>
      </c>
      <c r="C25">
        <v>34</v>
      </c>
      <c r="D25">
        <v>0</v>
      </c>
      <c r="E25">
        <v>0</v>
      </c>
      <c r="F25">
        <v>34</v>
      </c>
      <c r="G25">
        <v>100</v>
      </c>
      <c r="H25">
        <v>5</v>
      </c>
      <c r="I25">
        <v>37</v>
      </c>
      <c r="J25">
        <v>1254</v>
      </c>
      <c r="K25" t="s">
        <v>149</v>
      </c>
    </row>
    <row r="26" spans="1:11" x14ac:dyDescent="0.25">
      <c r="A26" t="s">
        <v>66</v>
      </c>
      <c r="B26" t="s">
        <v>140</v>
      </c>
      <c r="C26">
        <v>191</v>
      </c>
      <c r="D26">
        <v>0</v>
      </c>
      <c r="E26">
        <v>81</v>
      </c>
      <c r="F26">
        <v>110</v>
      </c>
      <c r="G26">
        <v>200</v>
      </c>
      <c r="H26">
        <v>20</v>
      </c>
      <c r="I26">
        <v>56</v>
      </c>
      <c r="J26">
        <v>6162</v>
      </c>
      <c r="K26" t="s">
        <v>149</v>
      </c>
    </row>
    <row r="27" spans="1:11" x14ac:dyDescent="0.25">
      <c r="A27" t="s">
        <v>67</v>
      </c>
      <c r="B27" t="s">
        <v>140</v>
      </c>
      <c r="C27">
        <v>97</v>
      </c>
      <c r="D27">
        <v>0</v>
      </c>
      <c r="E27">
        <v>51</v>
      </c>
      <c r="F27">
        <v>46</v>
      </c>
      <c r="G27">
        <v>250</v>
      </c>
      <c r="H27">
        <v>25</v>
      </c>
      <c r="I27">
        <v>271</v>
      </c>
      <c r="J27">
        <v>12484</v>
      </c>
      <c r="K27" t="s">
        <v>149</v>
      </c>
    </row>
    <row r="28" spans="1:11" x14ac:dyDescent="0.25">
      <c r="A28" t="s">
        <v>68</v>
      </c>
      <c r="B28" t="s">
        <v>140</v>
      </c>
      <c r="C28">
        <v>955</v>
      </c>
      <c r="D28">
        <v>0</v>
      </c>
      <c r="E28">
        <v>936</v>
      </c>
      <c r="F28">
        <v>19</v>
      </c>
      <c r="G28">
        <v>6000</v>
      </c>
      <c r="H28">
        <v>1000</v>
      </c>
      <c r="I28">
        <v>5</v>
      </c>
      <c r="J28">
        <v>97</v>
      </c>
      <c r="K28" t="s">
        <v>967</v>
      </c>
    </row>
    <row r="29" spans="1:11" x14ac:dyDescent="0.25">
      <c r="A29" t="s">
        <v>69</v>
      </c>
      <c r="B29" t="s">
        <v>140</v>
      </c>
      <c r="C29">
        <v>0</v>
      </c>
      <c r="D29">
        <v>0</v>
      </c>
      <c r="E29">
        <v>0</v>
      </c>
      <c r="F29">
        <v>0</v>
      </c>
      <c r="G29">
        <v>200</v>
      </c>
      <c r="H29">
        <v>20</v>
      </c>
      <c r="I29">
        <v>337</v>
      </c>
      <c r="J29">
        <v>0</v>
      </c>
      <c r="K29" t="s">
        <v>967</v>
      </c>
    </row>
    <row r="30" spans="1:11" x14ac:dyDescent="0.25">
      <c r="A30" t="s">
        <v>70</v>
      </c>
      <c r="B30" t="s">
        <v>140</v>
      </c>
      <c r="C30">
        <v>32</v>
      </c>
      <c r="D30">
        <v>0</v>
      </c>
      <c r="E30">
        <v>29</v>
      </c>
      <c r="F30">
        <v>3</v>
      </c>
      <c r="G30">
        <v>300</v>
      </c>
      <c r="H30">
        <v>30</v>
      </c>
      <c r="I30">
        <v>349</v>
      </c>
      <c r="J30">
        <v>1046</v>
      </c>
      <c r="K30" t="s">
        <v>967</v>
      </c>
    </row>
    <row r="31" spans="1:11" x14ac:dyDescent="0.25">
      <c r="A31" t="s">
        <v>71</v>
      </c>
      <c r="B31" t="s">
        <v>140</v>
      </c>
      <c r="C31">
        <v>6</v>
      </c>
      <c r="D31">
        <v>0</v>
      </c>
      <c r="E31">
        <v>0</v>
      </c>
      <c r="F31">
        <v>6</v>
      </c>
      <c r="G31">
        <v>10</v>
      </c>
      <c r="H31">
        <v>5</v>
      </c>
      <c r="I31">
        <v>133</v>
      </c>
      <c r="J31">
        <v>796</v>
      </c>
      <c r="K31" t="s">
        <v>149</v>
      </c>
    </row>
    <row r="32" spans="1:11" x14ac:dyDescent="0.25">
      <c r="A32" t="s">
        <v>72</v>
      </c>
      <c r="B32" t="s">
        <v>140</v>
      </c>
      <c r="C32">
        <v>11</v>
      </c>
      <c r="D32">
        <v>0</v>
      </c>
      <c r="E32">
        <v>0</v>
      </c>
      <c r="F32">
        <v>11</v>
      </c>
      <c r="G32">
        <v>10</v>
      </c>
      <c r="H32">
        <v>5</v>
      </c>
      <c r="I32">
        <v>1770</v>
      </c>
      <c r="J32">
        <v>19470</v>
      </c>
      <c r="K32" t="s">
        <v>149</v>
      </c>
    </row>
    <row r="33" spans="1:11" x14ac:dyDescent="0.25">
      <c r="A33" t="s">
        <v>73</v>
      </c>
      <c r="B33" t="s">
        <v>140</v>
      </c>
      <c r="C33">
        <v>4</v>
      </c>
      <c r="D33">
        <v>0</v>
      </c>
      <c r="E33">
        <v>0</v>
      </c>
      <c r="F33">
        <v>4</v>
      </c>
      <c r="G33">
        <v>10</v>
      </c>
      <c r="H33">
        <v>5</v>
      </c>
      <c r="I33">
        <v>0</v>
      </c>
      <c r="J33">
        <v>0</v>
      </c>
      <c r="K33" t="s">
        <v>967</v>
      </c>
    </row>
    <row r="34" spans="1:11" x14ac:dyDescent="0.25">
      <c r="A34" t="s">
        <v>74</v>
      </c>
      <c r="B34" t="s">
        <v>140</v>
      </c>
      <c r="C34">
        <v>6</v>
      </c>
      <c r="D34">
        <v>0</v>
      </c>
      <c r="E34">
        <v>0</v>
      </c>
      <c r="F34">
        <v>6</v>
      </c>
      <c r="G34">
        <v>10</v>
      </c>
      <c r="H34">
        <v>5</v>
      </c>
      <c r="I34">
        <v>15000</v>
      </c>
      <c r="J34">
        <v>90001</v>
      </c>
      <c r="K34" t="s">
        <v>149</v>
      </c>
    </row>
    <row r="35" spans="1:11" x14ac:dyDescent="0.25">
      <c r="A35" t="s">
        <v>75</v>
      </c>
      <c r="B35" t="s">
        <v>140</v>
      </c>
      <c r="C35">
        <v>1</v>
      </c>
      <c r="D35">
        <v>0</v>
      </c>
      <c r="E35">
        <v>1</v>
      </c>
      <c r="F35">
        <v>0</v>
      </c>
      <c r="G35">
        <v>5</v>
      </c>
      <c r="H35">
        <v>2</v>
      </c>
      <c r="I35">
        <v>4720</v>
      </c>
      <c r="J35">
        <v>0</v>
      </c>
      <c r="K35" t="s">
        <v>967</v>
      </c>
    </row>
    <row r="36" spans="1:11" x14ac:dyDescent="0.25">
      <c r="A36" t="s">
        <v>76</v>
      </c>
      <c r="B36" t="s">
        <v>140</v>
      </c>
      <c r="C36">
        <v>0</v>
      </c>
      <c r="D36">
        <v>0</v>
      </c>
      <c r="E36">
        <v>0</v>
      </c>
      <c r="F36">
        <v>0</v>
      </c>
      <c r="G36">
        <v>10</v>
      </c>
      <c r="H36">
        <v>2</v>
      </c>
      <c r="I36">
        <v>289</v>
      </c>
      <c r="J36">
        <v>0</v>
      </c>
      <c r="K36" t="s">
        <v>967</v>
      </c>
    </row>
    <row r="37" spans="1:11" x14ac:dyDescent="0.25">
      <c r="A37" t="s">
        <v>77</v>
      </c>
      <c r="B37" t="s">
        <v>140</v>
      </c>
      <c r="C37">
        <v>180</v>
      </c>
      <c r="D37">
        <v>0</v>
      </c>
      <c r="E37">
        <v>0</v>
      </c>
      <c r="F37">
        <v>180</v>
      </c>
      <c r="G37">
        <v>10</v>
      </c>
      <c r="H37">
        <v>5</v>
      </c>
      <c r="I37">
        <v>31</v>
      </c>
      <c r="J37">
        <v>5522</v>
      </c>
      <c r="K37" t="s">
        <v>149</v>
      </c>
    </row>
    <row r="38" spans="1:11" x14ac:dyDescent="0.25">
      <c r="A38" t="s">
        <v>78</v>
      </c>
      <c r="B38" t="s">
        <v>140</v>
      </c>
      <c r="C38">
        <v>500</v>
      </c>
      <c r="D38">
        <v>0</v>
      </c>
      <c r="E38">
        <v>0</v>
      </c>
      <c r="F38">
        <v>500</v>
      </c>
      <c r="G38">
        <v>500</v>
      </c>
      <c r="H38">
        <v>5</v>
      </c>
      <c r="I38">
        <v>13</v>
      </c>
      <c r="J38">
        <v>6640</v>
      </c>
      <c r="K38" t="s">
        <v>149</v>
      </c>
    </row>
    <row r="39" spans="1:11" x14ac:dyDescent="0.25">
      <c r="A39" t="s">
        <v>79</v>
      </c>
      <c r="B39" t="s">
        <v>140</v>
      </c>
      <c r="C39">
        <v>7</v>
      </c>
      <c r="D39">
        <v>0</v>
      </c>
      <c r="E39">
        <v>3</v>
      </c>
      <c r="F39">
        <v>4</v>
      </c>
      <c r="G39">
        <v>10</v>
      </c>
      <c r="H39">
        <v>5</v>
      </c>
      <c r="I39">
        <v>283</v>
      </c>
      <c r="J39">
        <v>1131</v>
      </c>
      <c r="K39" t="s">
        <v>967</v>
      </c>
    </row>
    <row r="40" spans="1:11" x14ac:dyDescent="0.25">
      <c r="A40" t="s">
        <v>80</v>
      </c>
      <c r="B40" t="s">
        <v>140</v>
      </c>
      <c r="C40">
        <v>240</v>
      </c>
      <c r="D40">
        <v>0</v>
      </c>
      <c r="E40">
        <v>43</v>
      </c>
      <c r="F40">
        <v>197</v>
      </c>
      <c r="G40">
        <v>50</v>
      </c>
      <c r="H40">
        <v>5</v>
      </c>
      <c r="I40">
        <v>133</v>
      </c>
      <c r="J40">
        <v>26142</v>
      </c>
      <c r="K40" t="s">
        <v>149</v>
      </c>
    </row>
    <row r="41" spans="1:11" x14ac:dyDescent="0.25">
      <c r="A41" t="s">
        <v>81</v>
      </c>
      <c r="B41" t="s">
        <v>140</v>
      </c>
      <c r="C41">
        <v>230</v>
      </c>
      <c r="D41">
        <v>0</v>
      </c>
      <c r="E41">
        <v>2</v>
      </c>
      <c r="F41">
        <v>228</v>
      </c>
      <c r="G41">
        <v>500</v>
      </c>
      <c r="H41">
        <v>50</v>
      </c>
      <c r="I41">
        <v>19</v>
      </c>
      <c r="J41">
        <v>4321</v>
      </c>
      <c r="K41" t="s">
        <v>149</v>
      </c>
    </row>
    <row r="42" spans="1:11" x14ac:dyDescent="0.25">
      <c r="A42" t="s">
        <v>82</v>
      </c>
      <c r="B42" t="s">
        <v>140</v>
      </c>
      <c r="C42">
        <v>282</v>
      </c>
      <c r="D42">
        <v>0</v>
      </c>
      <c r="E42">
        <v>144</v>
      </c>
      <c r="F42">
        <v>138</v>
      </c>
      <c r="G42">
        <v>500</v>
      </c>
      <c r="H42">
        <v>50</v>
      </c>
      <c r="I42">
        <v>2</v>
      </c>
      <c r="J42">
        <v>275</v>
      </c>
      <c r="K42" t="s">
        <v>149</v>
      </c>
    </row>
    <row r="43" spans="1:11" x14ac:dyDescent="0.25">
      <c r="A43" t="s">
        <v>83</v>
      </c>
      <c r="B43" t="s">
        <v>140</v>
      </c>
      <c r="C43">
        <v>135</v>
      </c>
      <c r="D43">
        <v>0</v>
      </c>
      <c r="E43">
        <v>2</v>
      </c>
      <c r="F43">
        <v>133</v>
      </c>
      <c r="G43">
        <v>500</v>
      </c>
      <c r="H43">
        <v>50</v>
      </c>
      <c r="I43">
        <v>4</v>
      </c>
      <c r="J43">
        <v>575</v>
      </c>
      <c r="K43" t="s">
        <v>149</v>
      </c>
    </row>
    <row r="44" spans="1:11" x14ac:dyDescent="0.25">
      <c r="A44" t="s">
        <v>84</v>
      </c>
      <c r="B44" t="s">
        <v>140</v>
      </c>
      <c r="C44">
        <v>100</v>
      </c>
      <c r="D44">
        <v>0</v>
      </c>
      <c r="E44">
        <v>0</v>
      </c>
      <c r="F44">
        <v>100</v>
      </c>
      <c r="G44">
        <v>100</v>
      </c>
      <c r="H44">
        <v>5</v>
      </c>
      <c r="I44">
        <v>27</v>
      </c>
      <c r="J44">
        <v>2655</v>
      </c>
      <c r="K44" t="s">
        <v>149</v>
      </c>
    </row>
    <row r="45" spans="1:11" x14ac:dyDescent="0.25">
      <c r="A45" t="s">
        <v>85</v>
      </c>
      <c r="B45" t="s">
        <v>140</v>
      </c>
      <c r="C45">
        <v>0</v>
      </c>
      <c r="D45">
        <v>0</v>
      </c>
      <c r="E45">
        <v>0</v>
      </c>
      <c r="F45">
        <v>0</v>
      </c>
      <c r="G45">
        <v>5</v>
      </c>
      <c r="H45">
        <v>1</v>
      </c>
      <c r="I45">
        <v>8826</v>
      </c>
      <c r="J45">
        <v>0</v>
      </c>
      <c r="K45" t="s">
        <v>967</v>
      </c>
    </row>
    <row r="46" spans="1:11" x14ac:dyDescent="0.25">
      <c r="A46" t="s">
        <v>86</v>
      </c>
      <c r="B46" t="s">
        <v>140</v>
      </c>
      <c r="C46">
        <v>2</v>
      </c>
      <c r="D46">
        <v>0</v>
      </c>
      <c r="E46">
        <v>2</v>
      </c>
      <c r="F46">
        <v>0</v>
      </c>
      <c r="G46">
        <v>10</v>
      </c>
      <c r="H46">
        <v>2</v>
      </c>
      <c r="I46">
        <v>9676</v>
      </c>
      <c r="J46">
        <v>0</v>
      </c>
      <c r="K46" t="s">
        <v>967</v>
      </c>
    </row>
    <row r="47" spans="1:11" x14ac:dyDescent="0.25">
      <c r="A47" t="s">
        <v>87</v>
      </c>
      <c r="B47" t="s">
        <v>140</v>
      </c>
      <c r="C47">
        <v>51</v>
      </c>
      <c r="D47">
        <v>0</v>
      </c>
      <c r="E47">
        <v>14</v>
      </c>
      <c r="F47">
        <v>37</v>
      </c>
      <c r="G47">
        <v>100</v>
      </c>
      <c r="H47">
        <v>5</v>
      </c>
      <c r="I47">
        <v>115</v>
      </c>
      <c r="J47">
        <v>4268</v>
      </c>
      <c r="K47" t="s">
        <v>149</v>
      </c>
    </row>
    <row r="48" spans="1:11" x14ac:dyDescent="0.25">
      <c r="A48" t="s">
        <v>88</v>
      </c>
      <c r="B48" t="s">
        <v>140</v>
      </c>
      <c r="C48">
        <v>31</v>
      </c>
      <c r="D48">
        <v>0</v>
      </c>
      <c r="E48">
        <v>3</v>
      </c>
      <c r="F48">
        <v>28</v>
      </c>
      <c r="G48">
        <v>20</v>
      </c>
      <c r="H48">
        <v>5</v>
      </c>
      <c r="I48">
        <v>258</v>
      </c>
      <c r="J48">
        <v>7236</v>
      </c>
      <c r="K48" t="s">
        <v>149</v>
      </c>
    </row>
    <row r="49" spans="1:11" x14ac:dyDescent="0.25">
      <c r="A49" t="s">
        <v>89</v>
      </c>
      <c r="B49" t="s">
        <v>140</v>
      </c>
      <c r="C49">
        <v>35</v>
      </c>
      <c r="D49">
        <v>0</v>
      </c>
      <c r="E49">
        <v>1</v>
      </c>
      <c r="F49">
        <v>34</v>
      </c>
      <c r="G49">
        <v>20</v>
      </c>
      <c r="H49">
        <v>5</v>
      </c>
      <c r="I49">
        <v>47</v>
      </c>
      <c r="J49">
        <v>1605</v>
      </c>
      <c r="K49" t="s">
        <v>149</v>
      </c>
    </row>
    <row r="50" spans="1:11" x14ac:dyDescent="0.25">
      <c r="A50" t="s">
        <v>90</v>
      </c>
      <c r="B50" t="s">
        <v>140</v>
      </c>
      <c r="C50">
        <v>18</v>
      </c>
      <c r="D50">
        <v>0</v>
      </c>
      <c r="E50">
        <v>1</v>
      </c>
      <c r="F50">
        <v>17</v>
      </c>
      <c r="G50">
        <v>20</v>
      </c>
      <c r="H50">
        <v>5</v>
      </c>
      <c r="I50">
        <v>106</v>
      </c>
      <c r="J50">
        <v>1805</v>
      </c>
      <c r="K50" t="s">
        <v>149</v>
      </c>
    </row>
    <row r="51" spans="1:11" x14ac:dyDescent="0.25">
      <c r="A51" t="s">
        <v>91</v>
      </c>
      <c r="B51" t="s">
        <v>140</v>
      </c>
      <c r="C51">
        <v>130</v>
      </c>
      <c r="D51">
        <v>0</v>
      </c>
      <c r="E51">
        <v>64</v>
      </c>
      <c r="F51">
        <v>66</v>
      </c>
      <c r="G51">
        <v>200</v>
      </c>
      <c r="H51">
        <v>10</v>
      </c>
      <c r="I51">
        <v>189</v>
      </c>
      <c r="J51">
        <v>12461</v>
      </c>
      <c r="K51" t="s">
        <v>149</v>
      </c>
    </row>
    <row r="52" spans="1:11" x14ac:dyDescent="0.25">
      <c r="A52" t="s">
        <v>92</v>
      </c>
      <c r="B52" t="s">
        <v>140</v>
      </c>
      <c r="C52">
        <v>184</v>
      </c>
      <c r="D52">
        <v>0</v>
      </c>
      <c r="E52">
        <v>123</v>
      </c>
      <c r="F52">
        <v>61</v>
      </c>
      <c r="G52">
        <v>400</v>
      </c>
      <c r="H52">
        <v>10</v>
      </c>
      <c r="I52">
        <v>94</v>
      </c>
      <c r="J52">
        <v>5758</v>
      </c>
      <c r="K52" t="s">
        <v>149</v>
      </c>
    </row>
    <row r="53" spans="1:11" x14ac:dyDescent="0.25">
      <c r="A53" t="s">
        <v>93</v>
      </c>
      <c r="B53" t="s">
        <v>140</v>
      </c>
      <c r="C53">
        <v>623</v>
      </c>
      <c r="D53">
        <v>0</v>
      </c>
      <c r="E53">
        <v>2</v>
      </c>
      <c r="F53">
        <v>621</v>
      </c>
      <c r="G53">
        <v>50</v>
      </c>
      <c r="H53">
        <v>5</v>
      </c>
      <c r="I53">
        <v>133</v>
      </c>
      <c r="J53">
        <v>82407</v>
      </c>
      <c r="K53" t="s">
        <v>149</v>
      </c>
    </row>
    <row r="54" spans="1:11" x14ac:dyDescent="0.25">
      <c r="A54" t="s">
        <v>94</v>
      </c>
      <c r="B54" t="s">
        <v>140</v>
      </c>
      <c r="C54">
        <v>244</v>
      </c>
      <c r="D54">
        <v>0</v>
      </c>
      <c r="E54">
        <v>71</v>
      </c>
      <c r="F54">
        <v>173</v>
      </c>
      <c r="G54">
        <v>500</v>
      </c>
      <c r="H54">
        <v>5</v>
      </c>
      <c r="I54">
        <v>23</v>
      </c>
      <c r="J54">
        <v>3977</v>
      </c>
      <c r="K54" t="s">
        <v>149</v>
      </c>
    </row>
    <row r="55" spans="1:11" x14ac:dyDescent="0.25">
      <c r="A55" t="s">
        <v>95</v>
      </c>
      <c r="B55" t="s">
        <v>140</v>
      </c>
      <c r="C55">
        <v>230</v>
      </c>
      <c r="D55">
        <v>0</v>
      </c>
      <c r="E55">
        <v>205</v>
      </c>
      <c r="F55">
        <v>25</v>
      </c>
      <c r="G55">
        <v>200</v>
      </c>
      <c r="H55">
        <v>20</v>
      </c>
      <c r="I55">
        <v>130</v>
      </c>
      <c r="J55">
        <v>3245</v>
      </c>
      <c r="K55" t="s">
        <v>149</v>
      </c>
    </row>
    <row r="56" spans="1:11" x14ac:dyDescent="0.25">
      <c r="A56" t="s">
        <v>96</v>
      </c>
      <c r="B56" t="s">
        <v>140</v>
      </c>
      <c r="C56">
        <v>1</v>
      </c>
      <c r="D56">
        <v>0</v>
      </c>
      <c r="E56">
        <v>0</v>
      </c>
      <c r="F56">
        <v>1</v>
      </c>
      <c r="G56">
        <v>5</v>
      </c>
      <c r="H56">
        <v>1</v>
      </c>
      <c r="I56">
        <v>4484</v>
      </c>
      <c r="J56">
        <v>4484</v>
      </c>
      <c r="K56" t="s">
        <v>967</v>
      </c>
    </row>
    <row r="57" spans="1:11" x14ac:dyDescent="0.25">
      <c r="A57" t="s">
        <v>97</v>
      </c>
      <c r="B57" t="s">
        <v>140</v>
      </c>
      <c r="C57">
        <v>2</v>
      </c>
      <c r="D57">
        <v>0</v>
      </c>
      <c r="E57">
        <v>0</v>
      </c>
      <c r="F57">
        <v>2</v>
      </c>
      <c r="G57">
        <v>5</v>
      </c>
      <c r="H57">
        <v>1</v>
      </c>
      <c r="I57">
        <v>4484</v>
      </c>
      <c r="J57">
        <v>8968</v>
      </c>
      <c r="K57" t="s">
        <v>149</v>
      </c>
    </row>
    <row r="58" spans="1:11" x14ac:dyDescent="0.25">
      <c r="A58" t="s">
        <v>98</v>
      </c>
      <c r="B58" t="s">
        <v>140</v>
      </c>
      <c r="C58">
        <v>38</v>
      </c>
      <c r="D58">
        <v>0</v>
      </c>
      <c r="E58">
        <v>5</v>
      </c>
      <c r="F58">
        <v>33</v>
      </c>
      <c r="G58">
        <v>100</v>
      </c>
      <c r="H58">
        <v>5</v>
      </c>
      <c r="I58">
        <v>738</v>
      </c>
      <c r="J58">
        <v>24357</v>
      </c>
      <c r="K58" t="s">
        <v>149</v>
      </c>
    </row>
    <row r="59" spans="1:11" x14ac:dyDescent="0.25">
      <c r="A59" t="s">
        <v>99</v>
      </c>
      <c r="B59" t="s">
        <v>140</v>
      </c>
      <c r="C59">
        <v>33</v>
      </c>
      <c r="D59">
        <v>0</v>
      </c>
      <c r="E59">
        <v>1</v>
      </c>
      <c r="F59">
        <v>32</v>
      </c>
      <c r="G59">
        <v>10</v>
      </c>
      <c r="H59">
        <v>2</v>
      </c>
      <c r="I59">
        <v>689</v>
      </c>
      <c r="J59">
        <v>22060</v>
      </c>
      <c r="K59" t="s">
        <v>149</v>
      </c>
    </row>
    <row r="60" spans="1:11" x14ac:dyDescent="0.25">
      <c r="A60" t="s">
        <v>100</v>
      </c>
      <c r="B60" t="s">
        <v>140</v>
      </c>
      <c r="C60">
        <v>7</v>
      </c>
      <c r="D60">
        <v>0</v>
      </c>
      <c r="E60">
        <v>6</v>
      </c>
      <c r="F60">
        <v>1</v>
      </c>
      <c r="G60">
        <v>24</v>
      </c>
      <c r="H60">
        <v>5</v>
      </c>
      <c r="I60">
        <v>80</v>
      </c>
      <c r="J60">
        <v>80</v>
      </c>
      <c r="K60" t="s">
        <v>967</v>
      </c>
    </row>
    <row r="61" spans="1:11" x14ac:dyDescent="0.25">
      <c r="A61" t="s">
        <v>101</v>
      </c>
      <c r="B61" t="s">
        <v>140</v>
      </c>
      <c r="C61">
        <v>47</v>
      </c>
      <c r="D61">
        <v>0</v>
      </c>
      <c r="E61">
        <v>19</v>
      </c>
      <c r="F61">
        <v>28</v>
      </c>
      <c r="G61">
        <v>50</v>
      </c>
      <c r="H61">
        <v>15</v>
      </c>
      <c r="I61">
        <v>106</v>
      </c>
      <c r="J61">
        <v>2974</v>
      </c>
      <c r="K61" t="s">
        <v>149</v>
      </c>
    </row>
    <row r="62" spans="1:11" x14ac:dyDescent="0.25">
      <c r="A62" t="s">
        <v>102</v>
      </c>
      <c r="B62" t="s">
        <v>140</v>
      </c>
      <c r="C62">
        <v>0</v>
      </c>
      <c r="D62">
        <v>0</v>
      </c>
      <c r="E62">
        <v>0</v>
      </c>
      <c r="F62">
        <v>0</v>
      </c>
      <c r="G62">
        <v>50</v>
      </c>
      <c r="H62">
        <v>5</v>
      </c>
      <c r="I62">
        <v>266</v>
      </c>
      <c r="J62">
        <v>0</v>
      </c>
      <c r="K62" t="s">
        <v>967</v>
      </c>
    </row>
    <row r="63" spans="1:11" x14ac:dyDescent="0.25">
      <c r="A63" t="s">
        <v>103</v>
      </c>
      <c r="B63" t="s">
        <v>140</v>
      </c>
      <c r="C63">
        <v>2606</v>
      </c>
      <c r="D63">
        <v>0</v>
      </c>
      <c r="E63">
        <v>168</v>
      </c>
      <c r="F63">
        <v>2438</v>
      </c>
      <c r="G63">
        <v>5000</v>
      </c>
      <c r="H63">
        <v>500</v>
      </c>
      <c r="I63">
        <v>1</v>
      </c>
      <c r="J63">
        <v>2194</v>
      </c>
      <c r="K63" t="s">
        <v>149</v>
      </c>
    </row>
    <row r="64" spans="1:11" x14ac:dyDescent="0.25">
      <c r="A64" t="s">
        <v>104</v>
      </c>
      <c r="B64" t="s">
        <v>140</v>
      </c>
      <c r="C64">
        <v>70</v>
      </c>
      <c r="D64">
        <v>0</v>
      </c>
      <c r="E64">
        <v>9</v>
      </c>
      <c r="F64">
        <v>61</v>
      </c>
      <c r="G64">
        <v>100</v>
      </c>
      <c r="H64">
        <v>10</v>
      </c>
      <c r="I64">
        <v>23</v>
      </c>
      <c r="J64">
        <v>1431</v>
      </c>
      <c r="K64" t="s">
        <v>149</v>
      </c>
    </row>
    <row r="65" spans="1:11" x14ac:dyDescent="0.25">
      <c r="A65" t="s">
        <v>105</v>
      </c>
      <c r="B65" t="s">
        <v>140</v>
      </c>
      <c r="C65">
        <v>154</v>
      </c>
      <c r="D65">
        <v>0</v>
      </c>
      <c r="E65">
        <v>4</v>
      </c>
      <c r="F65">
        <v>150</v>
      </c>
      <c r="G65">
        <v>100</v>
      </c>
      <c r="H65">
        <v>10</v>
      </c>
      <c r="I65">
        <v>22</v>
      </c>
      <c r="J65">
        <v>3363</v>
      </c>
      <c r="K65" t="s">
        <v>149</v>
      </c>
    </row>
    <row r="66" spans="1:11" x14ac:dyDescent="0.25">
      <c r="A66" t="s">
        <v>106</v>
      </c>
      <c r="B66" t="s">
        <v>140</v>
      </c>
      <c r="C66">
        <v>135</v>
      </c>
      <c r="D66">
        <v>0</v>
      </c>
      <c r="E66">
        <v>2</v>
      </c>
      <c r="F66">
        <v>133</v>
      </c>
      <c r="G66">
        <v>100</v>
      </c>
      <c r="H66">
        <v>10</v>
      </c>
      <c r="I66">
        <v>28</v>
      </c>
      <c r="J66">
        <v>3785</v>
      </c>
      <c r="K66" t="s">
        <v>149</v>
      </c>
    </row>
    <row r="67" spans="1:11" x14ac:dyDescent="0.25">
      <c r="A67" t="s">
        <v>107</v>
      </c>
      <c r="B67" t="s">
        <v>140</v>
      </c>
      <c r="C67">
        <v>1</v>
      </c>
      <c r="D67">
        <v>0</v>
      </c>
      <c r="E67">
        <v>0</v>
      </c>
      <c r="F67">
        <v>1</v>
      </c>
      <c r="G67">
        <v>10</v>
      </c>
      <c r="H67">
        <v>2</v>
      </c>
      <c r="I67">
        <v>4484</v>
      </c>
      <c r="J67">
        <v>4484</v>
      </c>
      <c r="K67" t="s">
        <v>967</v>
      </c>
    </row>
    <row r="68" spans="1:11" x14ac:dyDescent="0.25">
      <c r="A68" t="s">
        <v>108</v>
      </c>
      <c r="B68" t="s">
        <v>140</v>
      </c>
      <c r="C68">
        <v>63</v>
      </c>
      <c r="D68">
        <v>0</v>
      </c>
      <c r="E68">
        <v>60</v>
      </c>
      <c r="F68">
        <v>3</v>
      </c>
      <c r="G68">
        <v>200</v>
      </c>
      <c r="H68">
        <v>20</v>
      </c>
      <c r="I68">
        <v>30</v>
      </c>
      <c r="J68">
        <v>88</v>
      </c>
      <c r="K68" t="s">
        <v>967</v>
      </c>
    </row>
    <row r="69" spans="1:11" x14ac:dyDescent="0.25">
      <c r="A69" t="s">
        <v>109</v>
      </c>
      <c r="B69" t="s">
        <v>140</v>
      </c>
      <c r="C69">
        <v>0</v>
      </c>
      <c r="D69">
        <v>0</v>
      </c>
      <c r="E69">
        <v>0</v>
      </c>
      <c r="F69">
        <v>0</v>
      </c>
      <c r="G69">
        <v>48</v>
      </c>
      <c r="H69">
        <v>10</v>
      </c>
      <c r="I69">
        <v>106</v>
      </c>
      <c r="J69">
        <v>0</v>
      </c>
      <c r="K69" t="s">
        <v>967</v>
      </c>
    </row>
    <row r="70" spans="1:11" x14ac:dyDescent="0.25">
      <c r="A70" t="s">
        <v>110</v>
      </c>
      <c r="B70" t="s">
        <v>140</v>
      </c>
      <c r="C70">
        <v>22</v>
      </c>
      <c r="D70">
        <v>0</v>
      </c>
      <c r="E70">
        <v>3</v>
      </c>
      <c r="F70">
        <v>19</v>
      </c>
      <c r="G70">
        <v>48</v>
      </c>
      <c r="H70">
        <v>10</v>
      </c>
      <c r="I70">
        <v>106</v>
      </c>
      <c r="J70">
        <v>2018</v>
      </c>
      <c r="K70" t="s">
        <v>149</v>
      </c>
    </row>
    <row r="71" spans="1:11" x14ac:dyDescent="0.25">
      <c r="A71" t="s">
        <v>111</v>
      </c>
      <c r="B71" t="s">
        <v>140</v>
      </c>
      <c r="C71">
        <v>8</v>
      </c>
      <c r="D71">
        <v>0</v>
      </c>
      <c r="E71">
        <v>6</v>
      </c>
      <c r="F71">
        <v>2</v>
      </c>
      <c r="G71">
        <v>48</v>
      </c>
      <c r="H71">
        <v>10</v>
      </c>
      <c r="I71">
        <v>159</v>
      </c>
      <c r="J71">
        <v>319</v>
      </c>
      <c r="K71" t="s">
        <v>967</v>
      </c>
    </row>
    <row r="72" spans="1:11" x14ac:dyDescent="0.25">
      <c r="A72" t="s">
        <v>112</v>
      </c>
      <c r="B72" t="s">
        <v>140</v>
      </c>
      <c r="C72">
        <v>47</v>
      </c>
      <c r="D72">
        <v>0</v>
      </c>
      <c r="E72">
        <v>41</v>
      </c>
      <c r="F72">
        <v>6</v>
      </c>
      <c r="G72">
        <v>300</v>
      </c>
      <c r="H72">
        <v>50</v>
      </c>
      <c r="I72">
        <v>218</v>
      </c>
      <c r="J72">
        <v>1310</v>
      </c>
      <c r="K72" t="s">
        <v>967</v>
      </c>
    </row>
    <row r="73" spans="1:11" x14ac:dyDescent="0.25">
      <c r="A73" t="s">
        <v>113</v>
      </c>
      <c r="B73" t="s">
        <v>140</v>
      </c>
      <c r="C73">
        <v>4</v>
      </c>
      <c r="D73">
        <v>0</v>
      </c>
      <c r="E73">
        <v>1</v>
      </c>
      <c r="F73">
        <v>3</v>
      </c>
      <c r="G73">
        <v>20</v>
      </c>
      <c r="H73">
        <v>5</v>
      </c>
      <c r="I73">
        <v>504</v>
      </c>
      <c r="J73">
        <v>1512</v>
      </c>
      <c r="K73" t="s">
        <v>967</v>
      </c>
    </row>
    <row r="74" spans="1:11" x14ac:dyDescent="0.25">
      <c r="A74" t="s">
        <v>114</v>
      </c>
      <c r="B74" t="s">
        <v>140</v>
      </c>
      <c r="C74">
        <v>0</v>
      </c>
      <c r="D74">
        <v>0</v>
      </c>
      <c r="E74">
        <v>0</v>
      </c>
      <c r="F74">
        <v>0</v>
      </c>
      <c r="G74">
        <v>20</v>
      </c>
      <c r="H74">
        <v>5</v>
      </c>
      <c r="I74">
        <v>360</v>
      </c>
      <c r="J74">
        <v>0</v>
      </c>
      <c r="K74" t="s">
        <v>967</v>
      </c>
    </row>
    <row r="75" spans="1:11" x14ac:dyDescent="0.25">
      <c r="A75" t="s">
        <v>115</v>
      </c>
      <c r="B75" t="s">
        <v>140</v>
      </c>
      <c r="C75">
        <v>2</v>
      </c>
      <c r="D75">
        <v>0</v>
      </c>
      <c r="E75">
        <v>0</v>
      </c>
      <c r="F75">
        <v>2</v>
      </c>
      <c r="G75">
        <v>20</v>
      </c>
      <c r="H75">
        <v>5</v>
      </c>
      <c r="I75">
        <v>732</v>
      </c>
      <c r="J75">
        <v>1465</v>
      </c>
      <c r="K75" t="s">
        <v>967</v>
      </c>
    </row>
    <row r="76" spans="1:11" x14ac:dyDescent="0.25">
      <c r="A76" t="s">
        <v>116</v>
      </c>
      <c r="B76" t="s">
        <v>140</v>
      </c>
      <c r="C76">
        <v>3373</v>
      </c>
      <c r="D76">
        <v>0</v>
      </c>
      <c r="E76">
        <v>276</v>
      </c>
      <c r="F76">
        <v>3097</v>
      </c>
      <c r="G76">
        <v>5000</v>
      </c>
      <c r="H76">
        <v>400</v>
      </c>
      <c r="I76">
        <v>3</v>
      </c>
      <c r="J76">
        <v>8765</v>
      </c>
      <c r="K76" t="s">
        <v>149</v>
      </c>
    </row>
    <row r="77" spans="1:11" x14ac:dyDescent="0.25">
      <c r="A77" t="s">
        <v>117</v>
      </c>
      <c r="B77" t="s">
        <v>140</v>
      </c>
      <c r="C77">
        <v>2508</v>
      </c>
      <c r="D77">
        <v>0</v>
      </c>
      <c r="E77">
        <v>146</v>
      </c>
      <c r="F77">
        <v>2362</v>
      </c>
      <c r="G77">
        <v>2000</v>
      </c>
      <c r="H77">
        <v>200</v>
      </c>
      <c r="I77">
        <v>2</v>
      </c>
      <c r="J77">
        <v>3968</v>
      </c>
      <c r="K77" t="s">
        <v>149</v>
      </c>
    </row>
    <row r="78" spans="1:11" x14ac:dyDescent="0.25">
      <c r="A78" t="s">
        <v>118</v>
      </c>
      <c r="B78" t="s">
        <v>140</v>
      </c>
      <c r="C78">
        <v>65</v>
      </c>
      <c r="D78">
        <v>0</v>
      </c>
      <c r="E78">
        <v>4</v>
      </c>
      <c r="F78">
        <v>61</v>
      </c>
      <c r="G78">
        <v>50</v>
      </c>
      <c r="H78">
        <v>40</v>
      </c>
      <c r="I78">
        <v>52</v>
      </c>
      <c r="J78">
        <v>3156</v>
      </c>
      <c r="K78" t="s">
        <v>149</v>
      </c>
    </row>
    <row r="79" spans="1:11" x14ac:dyDescent="0.25">
      <c r="A79" t="s">
        <v>119</v>
      </c>
      <c r="B79" t="s">
        <v>140</v>
      </c>
      <c r="C79">
        <v>245</v>
      </c>
      <c r="D79">
        <v>0</v>
      </c>
      <c r="E79">
        <v>55</v>
      </c>
      <c r="F79">
        <v>190</v>
      </c>
      <c r="G79">
        <v>250</v>
      </c>
      <c r="H79">
        <v>50</v>
      </c>
      <c r="I79">
        <v>136</v>
      </c>
      <c r="J79">
        <v>25783</v>
      </c>
      <c r="K79" t="s">
        <v>149</v>
      </c>
    </row>
    <row r="80" spans="1:11" x14ac:dyDescent="0.25">
      <c r="A80" t="s">
        <v>120</v>
      </c>
      <c r="B80" t="s">
        <v>140</v>
      </c>
      <c r="C80">
        <v>44</v>
      </c>
      <c r="D80">
        <v>0</v>
      </c>
      <c r="E80">
        <v>4</v>
      </c>
      <c r="F80">
        <v>40</v>
      </c>
      <c r="G80">
        <v>24</v>
      </c>
      <c r="H80">
        <v>5</v>
      </c>
      <c r="I80">
        <v>622</v>
      </c>
      <c r="J80">
        <v>24899</v>
      </c>
      <c r="K80" t="s">
        <v>149</v>
      </c>
    </row>
    <row r="81" spans="1:11" x14ac:dyDescent="0.25">
      <c r="A81" t="s">
        <v>121</v>
      </c>
      <c r="B81" t="s">
        <v>140</v>
      </c>
      <c r="C81">
        <v>40</v>
      </c>
      <c r="D81">
        <v>0</v>
      </c>
      <c r="E81">
        <v>24</v>
      </c>
      <c r="F81">
        <v>16</v>
      </c>
      <c r="G81">
        <v>100</v>
      </c>
      <c r="H81">
        <v>10</v>
      </c>
      <c r="I81">
        <v>136</v>
      </c>
      <c r="J81">
        <v>2171</v>
      </c>
      <c r="K81" t="s">
        <v>149</v>
      </c>
    </row>
    <row r="82" spans="1:11" x14ac:dyDescent="0.25">
      <c r="A82" t="s">
        <v>122</v>
      </c>
      <c r="B82" t="s">
        <v>140</v>
      </c>
      <c r="C82">
        <v>2</v>
      </c>
      <c r="D82">
        <v>0</v>
      </c>
      <c r="E82">
        <v>0</v>
      </c>
      <c r="F82">
        <v>2</v>
      </c>
      <c r="G82">
        <v>24</v>
      </c>
      <c r="H82">
        <v>5</v>
      </c>
      <c r="I82">
        <v>38</v>
      </c>
      <c r="J82">
        <v>76</v>
      </c>
      <c r="K82" t="s">
        <v>967</v>
      </c>
    </row>
    <row r="83" spans="1:11" x14ac:dyDescent="0.25">
      <c r="A83" t="s">
        <v>123</v>
      </c>
      <c r="B83" t="s">
        <v>140</v>
      </c>
      <c r="C83">
        <v>7</v>
      </c>
      <c r="D83">
        <v>0</v>
      </c>
      <c r="E83">
        <v>3</v>
      </c>
      <c r="F83">
        <v>4</v>
      </c>
      <c r="G83">
        <v>25</v>
      </c>
      <c r="H83">
        <v>5</v>
      </c>
      <c r="I83">
        <v>867</v>
      </c>
      <c r="J83">
        <v>3469</v>
      </c>
      <c r="K83" t="s">
        <v>967</v>
      </c>
    </row>
    <row r="84" spans="1:11" x14ac:dyDescent="0.25">
      <c r="A84" t="s">
        <v>124</v>
      </c>
      <c r="B84" t="s">
        <v>140</v>
      </c>
      <c r="C84">
        <v>18</v>
      </c>
      <c r="D84">
        <v>0</v>
      </c>
      <c r="E84">
        <v>3</v>
      </c>
      <c r="F84">
        <v>15</v>
      </c>
      <c r="G84">
        <v>25</v>
      </c>
      <c r="H84">
        <v>5</v>
      </c>
      <c r="I84">
        <v>1168</v>
      </c>
      <c r="J84">
        <v>17523</v>
      </c>
      <c r="K84" t="s">
        <v>149</v>
      </c>
    </row>
    <row r="85" spans="1:11" x14ac:dyDescent="0.25">
      <c r="A85" t="s">
        <v>125</v>
      </c>
      <c r="B85" t="s">
        <v>140</v>
      </c>
      <c r="C85">
        <v>2</v>
      </c>
      <c r="D85">
        <v>0</v>
      </c>
      <c r="E85">
        <v>0</v>
      </c>
      <c r="F85">
        <v>2</v>
      </c>
      <c r="G85">
        <v>25</v>
      </c>
      <c r="H85">
        <v>5</v>
      </c>
      <c r="I85">
        <v>840</v>
      </c>
      <c r="J85">
        <v>1680</v>
      </c>
      <c r="K85" t="s">
        <v>967</v>
      </c>
    </row>
    <row r="86" spans="1:11" x14ac:dyDescent="0.25">
      <c r="A86" t="s">
        <v>126</v>
      </c>
      <c r="B86" t="s">
        <v>140</v>
      </c>
      <c r="C86">
        <v>16</v>
      </c>
      <c r="D86">
        <v>0</v>
      </c>
      <c r="E86">
        <v>7</v>
      </c>
      <c r="F86">
        <v>9</v>
      </c>
      <c r="G86">
        <v>50</v>
      </c>
      <c r="H86">
        <v>5</v>
      </c>
      <c r="I86">
        <v>812</v>
      </c>
      <c r="J86">
        <v>7310</v>
      </c>
      <c r="K86" t="s">
        <v>149</v>
      </c>
    </row>
    <row r="87" spans="1:11" x14ac:dyDescent="0.25">
      <c r="A87" t="s">
        <v>127</v>
      </c>
      <c r="B87" t="s">
        <v>140</v>
      </c>
      <c r="C87">
        <v>10300</v>
      </c>
      <c r="D87">
        <v>0</v>
      </c>
      <c r="E87">
        <v>4420</v>
      </c>
      <c r="F87">
        <v>5880</v>
      </c>
      <c r="G87">
        <v>15000</v>
      </c>
      <c r="H87">
        <v>5000</v>
      </c>
      <c r="I87">
        <v>13</v>
      </c>
      <c r="J87">
        <v>74735</v>
      </c>
      <c r="K87" t="s">
        <v>149</v>
      </c>
    </row>
    <row r="88" spans="1:11" x14ac:dyDescent="0.25">
      <c r="A88" t="s">
        <v>128</v>
      </c>
      <c r="B88" t="s">
        <v>140</v>
      </c>
      <c r="C88">
        <v>375</v>
      </c>
      <c r="D88">
        <v>1000</v>
      </c>
      <c r="E88">
        <v>375</v>
      </c>
      <c r="F88">
        <v>1000</v>
      </c>
      <c r="G88">
        <v>1000</v>
      </c>
      <c r="H88">
        <v>200</v>
      </c>
      <c r="I88">
        <v>52</v>
      </c>
      <c r="J88">
        <v>51920</v>
      </c>
      <c r="K88" t="s">
        <v>149</v>
      </c>
    </row>
    <row r="89" spans="1:11" x14ac:dyDescent="0.25">
      <c r="A89" t="s">
        <v>129</v>
      </c>
      <c r="B89" t="s">
        <v>140</v>
      </c>
      <c r="C89">
        <v>0</v>
      </c>
      <c r="D89">
        <v>0</v>
      </c>
      <c r="E89">
        <v>0</v>
      </c>
      <c r="F89">
        <v>0</v>
      </c>
      <c r="G89">
        <v>10</v>
      </c>
      <c r="H89">
        <v>5</v>
      </c>
      <c r="I89">
        <v>366</v>
      </c>
      <c r="J89">
        <v>0</v>
      </c>
      <c r="K89" t="s">
        <v>967</v>
      </c>
    </row>
    <row r="90" spans="1:11" x14ac:dyDescent="0.25">
      <c r="A90" t="s">
        <v>130</v>
      </c>
      <c r="B90" t="s">
        <v>140</v>
      </c>
      <c r="C90">
        <v>1689</v>
      </c>
      <c r="D90">
        <v>0</v>
      </c>
      <c r="E90">
        <v>45</v>
      </c>
      <c r="F90">
        <v>1644</v>
      </c>
      <c r="G90">
        <v>2500</v>
      </c>
      <c r="H90">
        <v>100</v>
      </c>
      <c r="I90">
        <v>3</v>
      </c>
      <c r="J90">
        <v>4866</v>
      </c>
      <c r="K90" t="s">
        <v>149</v>
      </c>
    </row>
    <row r="91" spans="1:11" x14ac:dyDescent="0.25">
      <c r="A91" t="s">
        <v>131</v>
      </c>
      <c r="B91" t="s">
        <v>140</v>
      </c>
      <c r="C91">
        <v>3</v>
      </c>
      <c r="D91">
        <v>0</v>
      </c>
      <c r="E91">
        <v>1</v>
      </c>
      <c r="F91">
        <v>2</v>
      </c>
      <c r="G91">
        <v>50</v>
      </c>
      <c r="H91">
        <v>5</v>
      </c>
      <c r="I91">
        <v>41</v>
      </c>
      <c r="J91">
        <v>81</v>
      </c>
      <c r="K91" t="s">
        <v>967</v>
      </c>
    </row>
    <row r="92" spans="1:11" x14ac:dyDescent="0.25">
      <c r="A92" t="s">
        <v>132</v>
      </c>
      <c r="B92" t="s">
        <v>140</v>
      </c>
      <c r="C92">
        <v>1294</v>
      </c>
      <c r="D92">
        <v>0</v>
      </c>
      <c r="E92">
        <v>157</v>
      </c>
      <c r="F92">
        <v>1137</v>
      </c>
      <c r="G92">
        <v>2500</v>
      </c>
      <c r="H92">
        <v>5</v>
      </c>
      <c r="I92">
        <v>5</v>
      </c>
      <c r="J92">
        <v>5605</v>
      </c>
      <c r="K92" t="s">
        <v>149</v>
      </c>
    </row>
    <row r="93" spans="1:11" x14ac:dyDescent="0.25">
      <c r="A93" t="s">
        <v>133</v>
      </c>
      <c r="B93" t="s">
        <v>140</v>
      </c>
      <c r="C93">
        <v>9465</v>
      </c>
      <c r="D93">
        <v>0</v>
      </c>
      <c r="E93">
        <v>2148</v>
      </c>
      <c r="F93">
        <v>7317</v>
      </c>
      <c r="G93">
        <v>5000</v>
      </c>
      <c r="H93">
        <v>1000</v>
      </c>
      <c r="I93">
        <v>9</v>
      </c>
      <c r="J93">
        <v>66951</v>
      </c>
      <c r="K93" t="s">
        <v>149</v>
      </c>
    </row>
    <row r="94" spans="1:11" x14ac:dyDescent="0.25">
      <c r="A94" t="s">
        <v>134</v>
      </c>
      <c r="B94" t="s">
        <v>140</v>
      </c>
      <c r="C94">
        <v>1</v>
      </c>
      <c r="D94">
        <v>0</v>
      </c>
      <c r="E94">
        <v>0</v>
      </c>
      <c r="F94">
        <v>1</v>
      </c>
      <c r="G94">
        <v>10</v>
      </c>
      <c r="H94">
        <v>1</v>
      </c>
      <c r="I94">
        <v>4484</v>
      </c>
      <c r="J94">
        <v>4484</v>
      </c>
      <c r="K94" t="s">
        <v>967</v>
      </c>
    </row>
    <row r="95" spans="1:11" x14ac:dyDescent="0.25">
      <c r="A95" t="s">
        <v>135</v>
      </c>
      <c r="B95" t="s">
        <v>140</v>
      </c>
      <c r="C95">
        <v>415</v>
      </c>
      <c r="D95">
        <v>0</v>
      </c>
      <c r="E95">
        <v>45</v>
      </c>
      <c r="F95">
        <v>370</v>
      </c>
      <c r="G95">
        <v>10</v>
      </c>
      <c r="H95">
        <v>24</v>
      </c>
      <c r="I95">
        <v>133</v>
      </c>
      <c r="J95">
        <v>49099</v>
      </c>
      <c r="K95" t="s">
        <v>149</v>
      </c>
    </row>
    <row r="96" spans="1:11" x14ac:dyDescent="0.25">
      <c r="A96" t="s">
        <v>136</v>
      </c>
      <c r="B96" t="s">
        <v>140</v>
      </c>
      <c r="C96">
        <v>388</v>
      </c>
      <c r="D96">
        <v>0</v>
      </c>
      <c r="E96">
        <v>8</v>
      </c>
      <c r="F96">
        <v>380</v>
      </c>
      <c r="G96">
        <v>500</v>
      </c>
      <c r="H96">
        <v>50</v>
      </c>
      <c r="I96">
        <v>24</v>
      </c>
      <c r="J96">
        <v>9010</v>
      </c>
      <c r="K96" t="s">
        <v>149</v>
      </c>
    </row>
    <row r="97" spans="1:11" x14ac:dyDescent="0.25">
      <c r="A97" t="s">
        <v>137</v>
      </c>
      <c r="B97" t="s">
        <v>140</v>
      </c>
      <c r="C97">
        <v>230</v>
      </c>
      <c r="D97">
        <v>0</v>
      </c>
      <c r="E97">
        <v>8</v>
      </c>
      <c r="F97">
        <v>222</v>
      </c>
      <c r="G97">
        <v>500</v>
      </c>
      <c r="H97">
        <v>50</v>
      </c>
      <c r="I97">
        <v>32</v>
      </c>
      <c r="J97">
        <v>7124</v>
      </c>
      <c r="K97" t="s">
        <v>149</v>
      </c>
    </row>
  </sheetData>
  <phoneticPr fontId="4" type="noConversion"/>
  <conditionalFormatting sqref="K2:K97">
    <cfRule type="cellIs" dxfId="3" priority="1" operator="equal">
      <formula>"PO Required"</formula>
    </cfRule>
    <cfRule type="cellIs" dxfId="2" priority="2" operator="equal">
      <formula>"Stock Available"</formula>
    </cfRule>
  </conditionalFormatting>
  <pageMargins left="0.11811023622047245" right="0" top="0.74803149606299213" bottom="0.74803149606299213" header="0.31496062992125984" footer="0.31496062992125984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5"/>
  <sheetViews>
    <sheetView tabSelected="1" topLeftCell="A82" workbookViewId="0">
      <selection activeCell="G112" sqref="G1:K1048576"/>
    </sheetView>
  </sheetViews>
  <sheetFormatPr defaultRowHeight="15" x14ac:dyDescent="0.25"/>
  <cols>
    <col min="1" max="1" width="16.7109375" customWidth="1"/>
    <col min="2" max="2" width="28.28515625" customWidth="1"/>
    <col min="3" max="3" width="16.7109375" bestFit="1" customWidth="1"/>
    <col min="4" max="4" width="11.28515625" bestFit="1" customWidth="1"/>
    <col min="5" max="5" width="7.42578125" bestFit="1" customWidth="1"/>
    <col min="6" max="6" width="12" bestFit="1" customWidth="1"/>
  </cols>
  <sheetData>
    <row r="1" spans="1:4" x14ac:dyDescent="0.25">
      <c r="A1" s="15" t="s">
        <v>0</v>
      </c>
      <c r="B1" t="s">
        <v>1002</v>
      </c>
    </row>
    <row r="3" spans="1:4" x14ac:dyDescent="0.25">
      <c r="A3" s="15" t="s">
        <v>34</v>
      </c>
      <c r="B3" s="15" t="s">
        <v>16</v>
      </c>
      <c r="C3" s="15" t="s">
        <v>21</v>
      </c>
      <c r="D3" t="s">
        <v>975</v>
      </c>
    </row>
    <row r="4" spans="1:4" x14ac:dyDescent="0.25">
      <c r="A4">
        <v>1002</v>
      </c>
      <c r="B4" t="s">
        <v>563</v>
      </c>
      <c r="C4" t="s">
        <v>153</v>
      </c>
      <c r="D4" s="41">
        <v>19211.68</v>
      </c>
    </row>
    <row r="5" spans="1:4" x14ac:dyDescent="0.25">
      <c r="A5">
        <v>1007</v>
      </c>
      <c r="B5" t="s">
        <v>158</v>
      </c>
      <c r="C5" t="s">
        <v>153</v>
      </c>
      <c r="D5" s="41">
        <v>5616.8</v>
      </c>
    </row>
    <row r="6" spans="1:4" x14ac:dyDescent="0.25">
      <c r="A6">
        <v>1009</v>
      </c>
      <c r="B6" t="s">
        <v>460</v>
      </c>
      <c r="C6" t="s">
        <v>153</v>
      </c>
      <c r="D6" s="41">
        <v>8712.5</v>
      </c>
    </row>
    <row r="7" spans="1:4" x14ac:dyDescent="0.25">
      <c r="A7">
        <v>1008</v>
      </c>
      <c r="B7" t="s">
        <v>898</v>
      </c>
      <c r="C7" t="s">
        <v>153</v>
      </c>
      <c r="D7" s="41">
        <v>3204.32</v>
      </c>
    </row>
    <row r="8" spans="1:4" x14ac:dyDescent="0.25">
      <c r="A8">
        <v>10140002</v>
      </c>
      <c r="B8" t="s">
        <v>368</v>
      </c>
      <c r="C8" t="s">
        <v>153</v>
      </c>
      <c r="D8" s="41">
        <v>458.32</v>
      </c>
    </row>
    <row r="9" spans="1:4" x14ac:dyDescent="0.25">
      <c r="A9">
        <v>10140007</v>
      </c>
      <c r="B9" t="s">
        <v>372</v>
      </c>
      <c r="C9" t="s">
        <v>153</v>
      </c>
      <c r="D9" s="41">
        <v>165.82000000000002</v>
      </c>
    </row>
    <row r="10" spans="1:4" x14ac:dyDescent="0.25">
      <c r="A10">
        <v>10140055</v>
      </c>
      <c r="B10" t="s">
        <v>401</v>
      </c>
      <c r="C10" t="s">
        <v>153</v>
      </c>
      <c r="D10" s="41">
        <v>1711.6999999999998</v>
      </c>
    </row>
    <row r="11" spans="1:4" x14ac:dyDescent="0.25">
      <c r="A11">
        <v>10140087</v>
      </c>
      <c r="B11" t="s">
        <v>409</v>
      </c>
      <c r="C11" t="s">
        <v>153</v>
      </c>
      <c r="D11" s="41">
        <v>1637.68</v>
      </c>
    </row>
    <row r="12" spans="1:4" x14ac:dyDescent="0.25">
      <c r="A12">
        <v>10140099</v>
      </c>
      <c r="B12" t="s">
        <v>412</v>
      </c>
      <c r="C12" t="s">
        <v>153</v>
      </c>
      <c r="D12" s="41">
        <v>1529</v>
      </c>
    </row>
    <row r="13" spans="1:4" x14ac:dyDescent="0.25">
      <c r="A13">
        <v>10510001</v>
      </c>
      <c r="B13" t="s">
        <v>455</v>
      </c>
      <c r="C13" t="s">
        <v>153</v>
      </c>
      <c r="D13" s="41">
        <v>1208.9900000000002</v>
      </c>
    </row>
    <row r="14" spans="1:4" x14ac:dyDescent="0.25">
      <c r="A14">
        <v>10140145</v>
      </c>
      <c r="B14" t="s">
        <v>432</v>
      </c>
      <c r="C14" t="s">
        <v>153</v>
      </c>
      <c r="D14" s="41">
        <v>129.80000000000001</v>
      </c>
    </row>
    <row r="15" spans="1:4" x14ac:dyDescent="0.25">
      <c r="A15">
        <v>10140166</v>
      </c>
      <c r="B15" t="s">
        <v>446</v>
      </c>
      <c r="C15" t="s">
        <v>153</v>
      </c>
      <c r="D15" s="41">
        <v>184.70000000000002</v>
      </c>
    </row>
    <row r="16" spans="1:4" x14ac:dyDescent="0.25">
      <c r="A16">
        <v>10140039</v>
      </c>
      <c r="B16" t="s">
        <v>392</v>
      </c>
      <c r="C16" t="s">
        <v>153</v>
      </c>
      <c r="D16" s="41">
        <v>185.82000000000002</v>
      </c>
    </row>
    <row r="17" spans="1:4" x14ac:dyDescent="0.25">
      <c r="A17">
        <v>10140043</v>
      </c>
      <c r="B17" t="s">
        <v>394</v>
      </c>
      <c r="C17" t="s">
        <v>153</v>
      </c>
      <c r="D17" s="41">
        <v>1011.54</v>
      </c>
    </row>
    <row r="18" spans="1:4" x14ac:dyDescent="0.25">
      <c r="A18">
        <v>10140066</v>
      </c>
      <c r="B18" t="s">
        <v>403</v>
      </c>
      <c r="C18" t="s">
        <v>153</v>
      </c>
      <c r="D18" s="41">
        <v>1394.4799999999998</v>
      </c>
    </row>
    <row r="19" spans="1:4" x14ac:dyDescent="0.25">
      <c r="A19">
        <v>10140069</v>
      </c>
      <c r="B19" t="s">
        <v>406</v>
      </c>
      <c r="C19" t="s">
        <v>153</v>
      </c>
      <c r="D19" s="41">
        <v>1020.12</v>
      </c>
    </row>
    <row r="20" spans="1:4" x14ac:dyDescent="0.25">
      <c r="A20">
        <v>10140001</v>
      </c>
      <c r="B20" t="s">
        <v>366</v>
      </c>
      <c r="C20" t="s">
        <v>153</v>
      </c>
      <c r="D20" s="41">
        <v>2143.3000000000002</v>
      </c>
    </row>
    <row r="21" spans="1:4" x14ac:dyDescent="0.25">
      <c r="A21">
        <v>10140041</v>
      </c>
      <c r="B21" t="s">
        <v>393</v>
      </c>
      <c r="C21" t="s">
        <v>153</v>
      </c>
      <c r="D21" s="41">
        <v>936.64</v>
      </c>
    </row>
    <row r="22" spans="1:4" x14ac:dyDescent="0.25">
      <c r="A22">
        <v>10140022</v>
      </c>
      <c r="B22" t="s">
        <v>383</v>
      </c>
      <c r="C22" t="s">
        <v>153</v>
      </c>
      <c r="D22" s="41">
        <v>1039.24</v>
      </c>
    </row>
    <row r="23" spans="1:4" x14ac:dyDescent="0.25">
      <c r="A23">
        <v>10140054</v>
      </c>
      <c r="B23" t="s">
        <v>400</v>
      </c>
      <c r="C23" t="s">
        <v>153</v>
      </c>
      <c r="D23" s="41">
        <v>1507</v>
      </c>
    </row>
    <row r="24" spans="1:4" x14ac:dyDescent="0.25">
      <c r="A24">
        <v>10140137</v>
      </c>
      <c r="B24" t="s">
        <v>428</v>
      </c>
      <c r="C24" t="s">
        <v>153</v>
      </c>
      <c r="D24" s="41">
        <v>2373.84</v>
      </c>
    </row>
    <row r="25" spans="1:4" x14ac:dyDescent="0.25">
      <c r="A25">
        <v>10140009</v>
      </c>
      <c r="B25" t="s">
        <v>374</v>
      </c>
      <c r="C25" t="s">
        <v>153</v>
      </c>
      <c r="D25" s="41">
        <v>1552.4599999999998</v>
      </c>
    </row>
    <row r="26" spans="1:4" x14ac:dyDescent="0.25">
      <c r="A26">
        <v>10140068</v>
      </c>
      <c r="B26" t="s">
        <v>405</v>
      </c>
      <c r="C26" t="s">
        <v>153</v>
      </c>
      <c r="D26" s="41">
        <v>112.04</v>
      </c>
    </row>
    <row r="27" spans="1:4" x14ac:dyDescent="0.25">
      <c r="A27">
        <v>10140169</v>
      </c>
      <c r="B27" t="s">
        <v>449</v>
      </c>
      <c r="C27" t="s">
        <v>153</v>
      </c>
      <c r="D27" s="41">
        <v>348.52</v>
      </c>
    </row>
    <row r="28" spans="1:4" x14ac:dyDescent="0.25">
      <c r="A28">
        <v>10140109</v>
      </c>
      <c r="B28" t="s">
        <v>415</v>
      </c>
      <c r="C28" t="s">
        <v>153</v>
      </c>
      <c r="D28" s="41">
        <v>109.80000000000001</v>
      </c>
    </row>
    <row r="29" spans="1:4" x14ac:dyDescent="0.25">
      <c r="A29">
        <v>10140119</v>
      </c>
      <c r="B29" t="s">
        <v>418</v>
      </c>
      <c r="C29" t="s">
        <v>153</v>
      </c>
      <c r="D29" s="41">
        <v>1176.24</v>
      </c>
    </row>
    <row r="30" spans="1:4" x14ac:dyDescent="0.25">
      <c r="A30">
        <v>10140153</v>
      </c>
      <c r="B30" t="s">
        <v>437</v>
      </c>
      <c r="C30" t="s">
        <v>153</v>
      </c>
      <c r="D30" s="41">
        <v>882.8599999999999</v>
      </c>
    </row>
    <row r="31" spans="1:4" x14ac:dyDescent="0.25">
      <c r="A31">
        <v>10140098</v>
      </c>
      <c r="B31" t="s">
        <v>411</v>
      </c>
      <c r="C31" t="s">
        <v>153</v>
      </c>
      <c r="D31" s="41">
        <v>1227.06</v>
      </c>
    </row>
    <row r="32" spans="1:4" x14ac:dyDescent="0.25">
      <c r="A32">
        <v>10140047</v>
      </c>
      <c r="B32" t="s">
        <v>396</v>
      </c>
      <c r="C32" t="s">
        <v>153</v>
      </c>
      <c r="D32" s="41">
        <v>458.32</v>
      </c>
    </row>
    <row r="33" spans="1:4" x14ac:dyDescent="0.25">
      <c r="A33">
        <v>10510004</v>
      </c>
      <c r="B33" t="s">
        <v>458</v>
      </c>
      <c r="C33" t="s">
        <v>153</v>
      </c>
      <c r="D33" s="41">
        <v>404.53999999999996</v>
      </c>
    </row>
    <row r="34" spans="1:4" x14ac:dyDescent="0.25">
      <c r="A34">
        <v>10140020</v>
      </c>
      <c r="B34" t="s">
        <v>381</v>
      </c>
      <c r="C34" t="s">
        <v>153</v>
      </c>
      <c r="D34" s="41">
        <v>881.74</v>
      </c>
    </row>
    <row r="35" spans="1:4" x14ac:dyDescent="0.25">
      <c r="A35">
        <v>10140012</v>
      </c>
      <c r="B35" t="s">
        <v>377</v>
      </c>
      <c r="C35" t="s">
        <v>153</v>
      </c>
      <c r="D35" s="41">
        <v>513.22</v>
      </c>
    </row>
    <row r="36" spans="1:4" x14ac:dyDescent="0.25">
      <c r="A36">
        <v>10140126</v>
      </c>
      <c r="B36" t="s">
        <v>421</v>
      </c>
      <c r="C36" t="s">
        <v>153</v>
      </c>
      <c r="D36" s="41">
        <v>588.12</v>
      </c>
    </row>
    <row r="37" spans="1:4" x14ac:dyDescent="0.25">
      <c r="A37">
        <v>10140159</v>
      </c>
      <c r="B37" t="s">
        <v>441</v>
      </c>
      <c r="C37" t="s">
        <v>153</v>
      </c>
      <c r="D37" s="41">
        <v>109.80000000000001</v>
      </c>
    </row>
    <row r="38" spans="1:4" x14ac:dyDescent="0.25">
      <c r="A38">
        <v>10140170</v>
      </c>
      <c r="B38" t="s">
        <v>450</v>
      </c>
      <c r="C38" t="s">
        <v>153</v>
      </c>
      <c r="D38" s="41">
        <v>697.04</v>
      </c>
    </row>
    <row r="39" spans="1:4" x14ac:dyDescent="0.25">
      <c r="A39">
        <v>10140048</v>
      </c>
      <c r="B39" t="s">
        <v>397</v>
      </c>
      <c r="C39" t="s">
        <v>153</v>
      </c>
      <c r="D39" s="41">
        <v>54.900000000000006</v>
      </c>
    </row>
    <row r="40" spans="1:4" x14ac:dyDescent="0.25">
      <c r="A40">
        <v>10140107</v>
      </c>
      <c r="B40" t="s">
        <v>414</v>
      </c>
      <c r="C40" t="s">
        <v>153</v>
      </c>
      <c r="D40" s="41">
        <v>1045.56</v>
      </c>
    </row>
    <row r="41" spans="1:4" x14ac:dyDescent="0.25">
      <c r="A41">
        <v>10140139</v>
      </c>
      <c r="B41" t="s">
        <v>430</v>
      </c>
      <c r="C41" t="s">
        <v>153</v>
      </c>
      <c r="D41" s="41">
        <v>753.06</v>
      </c>
    </row>
    <row r="42" spans="1:4" x14ac:dyDescent="0.25">
      <c r="A42">
        <v>10140013</v>
      </c>
      <c r="B42" t="s">
        <v>378</v>
      </c>
      <c r="C42" t="s">
        <v>153</v>
      </c>
      <c r="D42" s="41">
        <v>664.14</v>
      </c>
    </row>
    <row r="43" spans="1:4" x14ac:dyDescent="0.25">
      <c r="A43">
        <v>10140033</v>
      </c>
      <c r="B43" t="s">
        <v>388</v>
      </c>
      <c r="C43" t="s">
        <v>153</v>
      </c>
      <c r="D43" s="41">
        <v>799.59</v>
      </c>
    </row>
    <row r="44" spans="1:4" x14ac:dyDescent="0.25">
      <c r="A44">
        <v>10140173</v>
      </c>
      <c r="B44" t="s">
        <v>453</v>
      </c>
      <c r="C44" t="s">
        <v>153</v>
      </c>
      <c r="D44" s="41">
        <v>1470.98</v>
      </c>
    </row>
    <row r="45" spans="1:4" x14ac:dyDescent="0.25">
      <c r="A45">
        <v>10140131</v>
      </c>
      <c r="B45" t="s">
        <v>424</v>
      </c>
      <c r="C45" t="s">
        <v>153</v>
      </c>
      <c r="D45" s="41">
        <v>882.8599999999999</v>
      </c>
    </row>
    <row r="46" spans="1:4" x14ac:dyDescent="0.25">
      <c r="A46">
        <v>10140183</v>
      </c>
      <c r="B46" t="s">
        <v>1049</v>
      </c>
      <c r="C46" t="s">
        <v>153</v>
      </c>
      <c r="D46" s="41">
        <v>1066.44</v>
      </c>
    </row>
    <row r="47" spans="1:4" x14ac:dyDescent="0.25">
      <c r="A47">
        <v>10140171</v>
      </c>
      <c r="B47" t="s">
        <v>451</v>
      </c>
      <c r="C47" t="s">
        <v>153</v>
      </c>
      <c r="D47" s="41">
        <v>697.04</v>
      </c>
    </row>
    <row r="48" spans="1:4" x14ac:dyDescent="0.25">
      <c r="A48">
        <v>10140174</v>
      </c>
      <c r="B48" t="s">
        <v>454</v>
      </c>
      <c r="C48" t="s">
        <v>153</v>
      </c>
      <c r="D48" s="41">
        <v>831.82</v>
      </c>
    </row>
    <row r="49" spans="1:4" x14ac:dyDescent="0.25">
      <c r="A49">
        <v>10140058</v>
      </c>
      <c r="B49" t="s">
        <v>402</v>
      </c>
      <c r="C49" t="s">
        <v>153</v>
      </c>
      <c r="D49" s="41">
        <v>56.02</v>
      </c>
    </row>
    <row r="50" spans="1:4" x14ac:dyDescent="0.25">
      <c r="A50">
        <v>10140129</v>
      </c>
      <c r="B50" t="s">
        <v>422</v>
      </c>
      <c r="C50" t="s">
        <v>153</v>
      </c>
      <c r="D50" s="41">
        <v>570.36</v>
      </c>
    </row>
    <row r="51" spans="1:4" x14ac:dyDescent="0.25">
      <c r="A51">
        <v>10560001</v>
      </c>
      <c r="B51" t="s">
        <v>1053</v>
      </c>
      <c r="C51" t="s">
        <v>153</v>
      </c>
      <c r="D51" s="41">
        <v>6555.4199999999992</v>
      </c>
    </row>
    <row r="52" spans="1:4" x14ac:dyDescent="0.25">
      <c r="A52">
        <v>10140180</v>
      </c>
      <c r="B52" t="s">
        <v>1046</v>
      </c>
      <c r="C52" t="s">
        <v>153</v>
      </c>
      <c r="D52" s="41">
        <v>348.52</v>
      </c>
    </row>
    <row r="53" spans="1:4" x14ac:dyDescent="0.25">
      <c r="A53">
        <v>10510002</v>
      </c>
      <c r="B53" t="s">
        <v>456</v>
      </c>
      <c r="C53" t="s">
        <v>153</v>
      </c>
      <c r="D53" s="41">
        <v>570.36</v>
      </c>
    </row>
    <row r="54" spans="1:4" x14ac:dyDescent="0.25">
      <c r="A54">
        <v>10140179</v>
      </c>
      <c r="B54" t="s">
        <v>1045</v>
      </c>
      <c r="C54" t="s">
        <v>153</v>
      </c>
      <c r="D54" s="41">
        <v>2163.46</v>
      </c>
    </row>
    <row r="55" spans="1:4" x14ac:dyDescent="0.25">
      <c r="A55">
        <v>10140018</v>
      </c>
      <c r="B55" t="s">
        <v>379</v>
      </c>
      <c r="C55" t="s">
        <v>153</v>
      </c>
      <c r="D55" s="41">
        <v>2039.1</v>
      </c>
    </row>
    <row r="56" spans="1:4" x14ac:dyDescent="0.25">
      <c r="A56">
        <v>10140132</v>
      </c>
      <c r="B56" t="s">
        <v>425</v>
      </c>
      <c r="C56" t="s">
        <v>153</v>
      </c>
      <c r="D56" s="41">
        <v>588.12</v>
      </c>
    </row>
    <row r="57" spans="1:4" x14ac:dyDescent="0.25">
      <c r="A57">
        <v>10140135</v>
      </c>
      <c r="B57" t="s">
        <v>426</v>
      </c>
      <c r="C57" t="s">
        <v>153</v>
      </c>
      <c r="D57" s="41">
        <v>460.56</v>
      </c>
    </row>
    <row r="58" spans="1:4" x14ac:dyDescent="0.25">
      <c r="A58">
        <v>10140083</v>
      </c>
      <c r="B58" t="s">
        <v>408</v>
      </c>
      <c r="C58" t="s">
        <v>153</v>
      </c>
      <c r="D58" s="41">
        <v>697.04</v>
      </c>
    </row>
    <row r="59" spans="1:4" x14ac:dyDescent="0.25">
      <c r="A59">
        <v>10140095</v>
      </c>
      <c r="B59" t="s">
        <v>410</v>
      </c>
      <c r="C59" t="s">
        <v>153</v>
      </c>
      <c r="D59" s="41">
        <v>348.52</v>
      </c>
    </row>
    <row r="60" spans="1:4" x14ac:dyDescent="0.25">
      <c r="A60">
        <v>10140156</v>
      </c>
      <c r="B60" t="s">
        <v>440</v>
      </c>
      <c r="C60" t="s">
        <v>153</v>
      </c>
      <c r="D60" s="41">
        <v>1666.1</v>
      </c>
    </row>
    <row r="61" spans="1:4" x14ac:dyDescent="0.25">
      <c r="A61">
        <v>10140167</v>
      </c>
      <c r="B61" t="s">
        <v>447</v>
      </c>
      <c r="C61" t="s">
        <v>153</v>
      </c>
      <c r="D61" s="41">
        <v>969.25</v>
      </c>
    </row>
    <row r="62" spans="1:4" x14ac:dyDescent="0.25">
      <c r="A62">
        <v>10140185</v>
      </c>
      <c r="B62" t="s">
        <v>1051</v>
      </c>
      <c r="C62" t="s">
        <v>153</v>
      </c>
      <c r="D62" s="41">
        <v>1196.26</v>
      </c>
    </row>
    <row r="63" spans="1:4" x14ac:dyDescent="0.25">
      <c r="A63">
        <v>10140186</v>
      </c>
      <c r="B63" t="s">
        <v>1247</v>
      </c>
      <c r="C63" t="s">
        <v>153</v>
      </c>
      <c r="D63" s="41">
        <v>129.80000000000001</v>
      </c>
    </row>
    <row r="64" spans="1:4" x14ac:dyDescent="0.25">
      <c r="A64">
        <v>10140152</v>
      </c>
      <c r="B64" t="s">
        <v>436</v>
      </c>
      <c r="C64" t="s">
        <v>153</v>
      </c>
      <c r="D64" s="41">
        <v>1048.68</v>
      </c>
    </row>
    <row r="65" spans="1:4" x14ac:dyDescent="0.25">
      <c r="A65">
        <v>10140003</v>
      </c>
      <c r="B65" t="s">
        <v>369</v>
      </c>
      <c r="C65" t="s">
        <v>153</v>
      </c>
      <c r="D65" s="41">
        <v>806.83999999999992</v>
      </c>
    </row>
    <row r="66" spans="1:4" x14ac:dyDescent="0.25">
      <c r="A66">
        <v>1010</v>
      </c>
      <c r="B66" t="s">
        <v>1333</v>
      </c>
      <c r="C66" t="s">
        <v>153</v>
      </c>
      <c r="D66" s="41">
        <v>4020.72</v>
      </c>
    </row>
    <row r="67" spans="1:4" x14ac:dyDescent="0.25">
      <c r="A67">
        <v>10560012</v>
      </c>
      <c r="B67" t="s">
        <v>1186</v>
      </c>
      <c r="C67" t="s">
        <v>153</v>
      </c>
      <c r="D67" s="41">
        <v>458.32</v>
      </c>
    </row>
    <row r="68" spans="1:4" x14ac:dyDescent="0.25">
      <c r="A68">
        <v>10560004</v>
      </c>
      <c r="B68" t="s">
        <v>1102</v>
      </c>
      <c r="C68" t="s">
        <v>153</v>
      </c>
      <c r="D68" s="41">
        <v>697.04</v>
      </c>
    </row>
    <row r="69" spans="1:4" x14ac:dyDescent="0.25">
      <c r="A69">
        <v>10560017</v>
      </c>
      <c r="B69" t="s">
        <v>1191</v>
      </c>
      <c r="C69" t="s">
        <v>153</v>
      </c>
      <c r="D69" s="41">
        <v>219.60000000000002</v>
      </c>
    </row>
    <row r="70" spans="1:4" x14ac:dyDescent="0.25">
      <c r="A70">
        <v>10520005</v>
      </c>
      <c r="B70" t="s">
        <v>1405</v>
      </c>
      <c r="C70" t="s">
        <v>153</v>
      </c>
      <c r="D70" s="41">
        <v>3486</v>
      </c>
    </row>
    <row r="71" spans="1:4" x14ac:dyDescent="0.25">
      <c r="A71">
        <v>10570001</v>
      </c>
      <c r="B71" t="s">
        <v>1196</v>
      </c>
      <c r="C71" t="s">
        <v>153</v>
      </c>
      <c r="D71" s="41">
        <v>129.80000000000001</v>
      </c>
    </row>
    <row r="72" spans="1:4" x14ac:dyDescent="0.25">
      <c r="A72">
        <v>10570003</v>
      </c>
      <c r="B72" t="s">
        <v>1197</v>
      </c>
      <c r="C72" t="s">
        <v>153</v>
      </c>
      <c r="D72" s="41">
        <v>129.80000000000001</v>
      </c>
    </row>
    <row r="73" spans="1:4" x14ac:dyDescent="0.25">
      <c r="A73">
        <v>10570007</v>
      </c>
      <c r="B73" t="s">
        <v>1201</v>
      </c>
      <c r="C73" t="s">
        <v>153</v>
      </c>
      <c r="D73" s="41">
        <v>129.80000000000001</v>
      </c>
    </row>
    <row r="74" spans="1:4" x14ac:dyDescent="0.25">
      <c r="A74">
        <v>10570008</v>
      </c>
      <c r="B74" t="s">
        <v>1202</v>
      </c>
      <c r="C74" t="s">
        <v>153</v>
      </c>
      <c r="D74" s="41">
        <v>129.80000000000001</v>
      </c>
    </row>
    <row r="75" spans="1:4" x14ac:dyDescent="0.25">
      <c r="A75">
        <v>10570009</v>
      </c>
      <c r="B75" t="s">
        <v>1203</v>
      </c>
      <c r="C75" t="s">
        <v>153</v>
      </c>
      <c r="D75" s="41">
        <v>129.80000000000001</v>
      </c>
    </row>
    <row r="76" spans="1:4" x14ac:dyDescent="0.25">
      <c r="A76">
        <v>10570017</v>
      </c>
      <c r="B76" t="s">
        <v>1211</v>
      </c>
      <c r="C76" t="s">
        <v>153</v>
      </c>
      <c r="D76" s="41">
        <v>129.80000000000001</v>
      </c>
    </row>
    <row r="77" spans="1:4" x14ac:dyDescent="0.25">
      <c r="A77">
        <v>10570018</v>
      </c>
      <c r="B77" t="s">
        <v>1251</v>
      </c>
      <c r="C77" t="s">
        <v>153</v>
      </c>
      <c r="D77" s="41">
        <v>129.80000000000001</v>
      </c>
    </row>
    <row r="78" spans="1:4" x14ac:dyDescent="0.25">
      <c r="A78">
        <v>10570019</v>
      </c>
      <c r="B78" t="s">
        <v>1252</v>
      </c>
      <c r="C78" t="s">
        <v>153</v>
      </c>
      <c r="D78" s="41">
        <v>129.80000000000001</v>
      </c>
    </row>
    <row r="79" spans="1:4" x14ac:dyDescent="0.25">
      <c r="A79">
        <v>10570020</v>
      </c>
      <c r="B79" t="s">
        <v>1253</v>
      </c>
      <c r="C79" t="s">
        <v>153</v>
      </c>
      <c r="D79" s="41">
        <v>129.80000000000001</v>
      </c>
    </row>
    <row r="80" spans="1:4" x14ac:dyDescent="0.25">
      <c r="A80">
        <v>10570021</v>
      </c>
      <c r="B80" t="s">
        <v>1254</v>
      </c>
      <c r="C80" t="s">
        <v>153</v>
      </c>
      <c r="D80" s="41">
        <v>129.80000000000001</v>
      </c>
    </row>
    <row r="81" spans="1:4" x14ac:dyDescent="0.25">
      <c r="A81">
        <v>10570028</v>
      </c>
      <c r="B81" t="s">
        <v>1305</v>
      </c>
      <c r="C81" t="s">
        <v>153</v>
      </c>
      <c r="D81" s="41">
        <v>129.80000000000001</v>
      </c>
    </row>
    <row r="82" spans="1:4" x14ac:dyDescent="0.25">
      <c r="A82">
        <v>10570029</v>
      </c>
      <c r="B82" t="s">
        <v>1306</v>
      </c>
      <c r="C82" t="s">
        <v>153</v>
      </c>
      <c r="D82" s="41">
        <v>129.80000000000001</v>
      </c>
    </row>
    <row r="83" spans="1:4" x14ac:dyDescent="0.25">
      <c r="A83">
        <v>10570030</v>
      </c>
      <c r="B83" t="s">
        <v>1307</v>
      </c>
      <c r="C83" t="s">
        <v>153</v>
      </c>
      <c r="D83" s="41">
        <v>129.80000000000001</v>
      </c>
    </row>
    <row r="84" spans="1:4" x14ac:dyDescent="0.25">
      <c r="A84">
        <v>10570031</v>
      </c>
      <c r="B84" t="s">
        <v>1308</v>
      </c>
      <c r="C84" t="s">
        <v>153</v>
      </c>
      <c r="D84" s="41">
        <v>129.80000000000001</v>
      </c>
    </row>
    <row r="85" spans="1:4" x14ac:dyDescent="0.25">
      <c r="A85">
        <v>10570036</v>
      </c>
      <c r="B85" t="s">
        <v>1313</v>
      </c>
      <c r="C85" t="s">
        <v>153</v>
      </c>
      <c r="D85" s="41">
        <v>129.80000000000001</v>
      </c>
    </row>
    <row r="86" spans="1:4" x14ac:dyDescent="0.25">
      <c r="A86">
        <v>10570042</v>
      </c>
      <c r="B86" t="s">
        <v>1406</v>
      </c>
      <c r="C86" t="s">
        <v>153</v>
      </c>
      <c r="D86" s="41">
        <v>129.80000000000001</v>
      </c>
    </row>
    <row r="87" spans="1:4" x14ac:dyDescent="0.25">
      <c r="A87">
        <v>10570044</v>
      </c>
      <c r="B87" t="s">
        <v>1408</v>
      </c>
      <c r="C87" t="s">
        <v>153</v>
      </c>
      <c r="D87" s="41">
        <v>129.80000000000001</v>
      </c>
    </row>
    <row r="88" spans="1:4" x14ac:dyDescent="0.25">
      <c r="A88">
        <v>10570045</v>
      </c>
      <c r="B88" t="s">
        <v>1409</v>
      </c>
      <c r="C88" t="s">
        <v>153</v>
      </c>
      <c r="D88" s="41">
        <v>129.80000000000001</v>
      </c>
    </row>
    <row r="89" spans="1:4" x14ac:dyDescent="0.25">
      <c r="A89">
        <v>10520003</v>
      </c>
      <c r="B89" t="s">
        <v>1085</v>
      </c>
      <c r="C89" t="s">
        <v>153</v>
      </c>
      <c r="D89" s="41">
        <v>10795.199999999999</v>
      </c>
    </row>
    <row r="90" spans="1:4" x14ac:dyDescent="0.25">
      <c r="A90">
        <v>10520011</v>
      </c>
      <c r="B90" t="s">
        <v>1424</v>
      </c>
      <c r="C90" t="s">
        <v>153</v>
      </c>
      <c r="D90" s="41">
        <v>2781.8999999999996</v>
      </c>
    </row>
    <row r="91" spans="1:4" x14ac:dyDescent="0.25">
      <c r="A91">
        <v>10140034</v>
      </c>
      <c r="B91" t="s">
        <v>389</v>
      </c>
      <c r="C91" t="s">
        <v>153</v>
      </c>
      <c r="D91" s="41">
        <v>539.99</v>
      </c>
    </row>
    <row r="92" spans="1:4" x14ac:dyDescent="0.25">
      <c r="A92">
        <v>10140201</v>
      </c>
      <c r="B92" t="s">
        <v>1429</v>
      </c>
      <c r="C92" t="s">
        <v>153</v>
      </c>
      <c r="D92" s="41">
        <v>54.900000000000006</v>
      </c>
    </row>
    <row r="93" spans="1:4" x14ac:dyDescent="0.25">
      <c r="A93">
        <v>10140176</v>
      </c>
      <c r="B93" t="s">
        <v>1042</v>
      </c>
      <c r="C93" t="s">
        <v>153</v>
      </c>
      <c r="D93" s="41">
        <v>54.900000000000006</v>
      </c>
    </row>
    <row r="94" spans="1:4" x14ac:dyDescent="0.25">
      <c r="A94">
        <v>10140197</v>
      </c>
      <c r="B94" t="s">
        <v>1289</v>
      </c>
      <c r="C94" t="s">
        <v>153</v>
      </c>
      <c r="D94" s="41">
        <v>807.72</v>
      </c>
    </row>
    <row r="95" spans="1:4" x14ac:dyDescent="0.25">
      <c r="A95">
        <v>10140194</v>
      </c>
      <c r="B95" t="s">
        <v>1286</v>
      </c>
      <c r="C95" t="s">
        <v>153</v>
      </c>
      <c r="D95" s="41">
        <v>464.42</v>
      </c>
    </row>
    <row r="96" spans="1:4" x14ac:dyDescent="0.25">
      <c r="A96">
        <v>10140205</v>
      </c>
      <c r="B96" t="s">
        <v>1430</v>
      </c>
      <c r="C96" t="s">
        <v>153</v>
      </c>
      <c r="D96" s="41">
        <v>590.36</v>
      </c>
    </row>
    <row r="97" spans="1:4" x14ac:dyDescent="0.25">
      <c r="A97">
        <v>10140181</v>
      </c>
      <c r="B97" t="s">
        <v>1047</v>
      </c>
      <c r="C97" t="s">
        <v>153</v>
      </c>
      <c r="D97" s="41">
        <v>826.83999999999992</v>
      </c>
    </row>
    <row r="98" spans="1:4" x14ac:dyDescent="0.25">
      <c r="A98">
        <v>10140141</v>
      </c>
      <c r="B98" t="s">
        <v>1431</v>
      </c>
      <c r="C98" t="s">
        <v>153</v>
      </c>
      <c r="D98" s="41">
        <v>129.80000000000001</v>
      </c>
    </row>
    <row r="99" spans="1:4" x14ac:dyDescent="0.25">
      <c r="A99">
        <v>10140008</v>
      </c>
      <c r="B99" t="s">
        <v>373</v>
      </c>
      <c r="C99" t="s">
        <v>153</v>
      </c>
      <c r="D99" s="41">
        <v>753.06</v>
      </c>
    </row>
    <row r="100" spans="1:4" x14ac:dyDescent="0.25">
      <c r="A100">
        <v>10140120</v>
      </c>
      <c r="B100" t="s">
        <v>419</v>
      </c>
      <c r="C100" t="s">
        <v>153</v>
      </c>
      <c r="D100" s="41">
        <v>348.52</v>
      </c>
    </row>
    <row r="101" spans="1:4" x14ac:dyDescent="0.25">
      <c r="A101">
        <v>10140198</v>
      </c>
      <c r="B101" t="s">
        <v>1290</v>
      </c>
      <c r="C101" t="s">
        <v>153</v>
      </c>
      <c r="D101" s="41">
        <v>102.6</v>
      </c>
    </row>
    <row r="102" spans="1:4" x14ac:dyDescent="0.25">
      <c r="A102">
        <v>10140175</v>
      </c>
      <c r="B102" t="s">
        <v>1041</v>
      </c>
      <c r="C102" t="s">
        <v>153</v>
      </c>
      <c r="D102" s="41">
        <v>513</v>
      </c>
    </row>
    <row r="103" spans="1:4" x14ac:dyDescent="0.25">
      <c r="A103">
        <v>10140191</v>
      </c>
      <c r="B103" t="s">
        <v>1432</v>
      </c>
      <c r="C103" t="s">
        <v>153</v>
      </c>
      <c r="D103" s="41">
        <v>102.6</v>
      </c>
    </row>
    <row r="104" spans="1:4" x14ac:dyDescent="0.25">
      <c r="A104">
        <v>10140206</v>
      </c>
      <c r="B104" t="s">
        <v>1433</v>
      </c>
      <c r="C104" t="s">
        <v>153</v>
      </c>
      <c r="D104" s="41">
        <v>115.02000000000001</v>
      </c>
    </row>
    <row r="105" spans="1:4" x14ac:dyDescent="0.25">
      <c r="A105">
        <v>10600001</v>
      </c>
      <c r="B105" t="s">
        <v>1434</v>
      </c>
      <c r="C105" t="s">
        <v>153</v>
      </c>
      <c r="D105" s="41">
        <v>259.60000000000002</v>
      </c>
    </row>
    <row r="106" spans="1:4" x14ac:dyDescent="0.25">
      <c r="A106">
        <v>10600002</v>
      </c>
      <c r="B106" t="s">
        <v>1435</v>
      </c>
      <c r="C106" t="s">
        <v>153</v>
      </c>
      <c r="D106" s="41">
        <v>310.90000000000003</v>
      </c>
    </row>
    <row r="107" spans="1:4" x14ac:dyDescent="0.25">
      <c r="A107">
        <v>10600004</v>
      </c>
      <c r="B107" t="s">
        <v>1437</v>
      </c>
      <c r="C107" t="s">
        <v>153</v>
      </c>
      <c r="D107" s="41">
        <v>259.60000000000002</v>
      </c>
    </row>
    <row r="108" spans="1:4" x14ac:dyDescent="0.25">
      <c r="A108">
        <v>10600005</v>
      </c>
      <c r="B108" t="s">
        <v>1438</v>
      </c>
      <c r="C108" t="s">
        <v>153</v>
      </c>
      <c r="D108" s="41">
        <v>285.25</v>
      </c>
    </row>
    <row r="109" spans="1:4" x14ac:dyDescent="0.25">
      <c r="A109">
        <v>10600006</v>
      </c>
      <c r="B109" t="s">
        <v>1439</v>
      </c>
      <c r="C109" t="s">
        <v>153</v>
      </c>
      <c r="D109" s="41">
        <v>621.80000000000007</v>
      </c>
    </row>
    <row r="110" spans="1:4" x14ac:dyDescent="0.25">
      <c r="A110">
        <v>10600008</v>
      </c>
      <c r="B110" t="s">
        <v>1441</v>
      </c>
      <c r="C110" t="s">
        <v>153</v>
      </c>
      <c r="D110" s="41">
        <v>259.60000000000002</v>
      </c>
    </row>
    <row r="111" spans="1:4" x14ac:dyDescent="0.25">
      <c r="A111">
        <v>10600009</v>
      </c>
      <c r="B111" t="s">
        <v>1442</v>
      </c>
      <c r="C111" t="s">
        <v>153</v>
      </c>
      <c r="D111" s="41">
        <v>389.40000000000003</v>
      </c>
    </row>
    <row r="112" spans="1:4" x14ac:dyDescent="0.25">
      <c r="A112">
        <v>10600010</v>
      </c>
      <c r="B112" t="s">
        <v>1443</v>
      </c>
      <c r="C112" t="s">
        <v>153</v>
      </c>
      <c r="D112" s="41">
        <v>570.5</v>
      </c>
    </row>
    <row r="113" spans="1:4" x14ac:dyDescent="0.25">
      <c r="A113">
        <v>10600012</v>
      </c>
      <c r="B113" t="s">
        <v>1445</v>
      </c>
      <c r="C113" t="s">
        <v>153</v>
      </c>
      <c r="D113" s="41">
        <v>285.25</v>
      </c>
    </row>
    <row r="114" spans="1:4" x14ac:dyDescent="0.25">
      <c r="A114">
        <v>10600013</v>
      </c>
      <c r="B114" t="s">
        <v>1446</v>
      </c>
      <c r="C114" t="s">
        <v>153</v>
      </c>
      <c r="D114" s="41">
        <v>259.60000000000002</v>
      </c>
    </row>
    <row r="115" spans="1:4" x14ac:dyDescent="0.25">
      <c r="A115" t="s">
        <v>970</v>
      </c>
      <c r="D115" s="41">
        <v>126626.26000000007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036"/>
  <sheetViews>
    <sheetView topLeftCell="A635" workbookViewId="0">
      <selection activeCell="G664" sqref="G664"/>
    </sheetView>
  </sheetViews>
  <sheetFormatPr defaultRowHeight="15" x14ac:dyDescent="0.25"/>
  <cols>
    <col min="2" max="2" width="10.42578125" bestFit="1" customWidth="1"/>
    <col min="3" max="3" width="12.28515625" bestFit="1" customWidth="1"/>
    <col min="4" max="4" width="19.7109375" customWidth="1"/>
    <col min="5" max="5" width="20.85546875" bestFit="1" customWidth="1"/>
    <col min="6" max="6" width="20.85546875" hidden="1" customWidth="1"/>
    <col min="7" max="7" width="19.28515625" customWidth="1"/>
    <col min="8" max="8" width="33.5703125" customWidth="1"/>
    <col min="9" max="9" width="17.85546875" customWidth="1"/>
    <col min="10" max="10" width="35.7109375" bestFit="1" customWidth="1"/>
    <col min="12" max="12" width="11.7109375" customWidth="1"/>
    <col min="13" max="13" width="9" bestFit="1" customWidth="1"/>
    <col min="14" max="14" width="9.85546875" bestFit="1" customWidth="1"/>
    <col min="15" max="15" width="13.28515625" customWidth="1"/>
    <col min="16" max="16" width="15.5703125" customWidth="1"/>
    <col min="17" max="17" width="10.140625" customWidth="1"/>
  </cols>
  <sheetData>
    <row r="1" spans="1:17" x14ac:dyDescent="0.25">
      <c r="A1" s="39" t="s">
        <v>0</v>
      </c>
      <c r="B1" s="40" t="s">
        <v>18</v>
      </c>
      <c r="C1" s="40" t="s">
        <v>141</v>
      </c>
      <c r="D1" s="40" t="s">
        <v>35</v>
      </c>
      <c r="E1" s="40" t="s">
        <v>148</v>
      </c>
      <c r="F1" s="40" t="s">
        <v>155</v>
      </c>
      <c r="G1" s="40" t="s">
        <v>34</v>
      </c>
      <c r="H1" s="40" t="s">
        <v>16</v>
      </c>
      <c r="I1" s="40" t="s">
        <v>156</v>
      </c>
      <c r="J1" s="40" t="s">
        <v>6</v>
      </c>
      <c r="K1" s="40" t="s">
        <v>7</v>
      </c>
      <c r="L1" s="40" t="s">
        <v>17</v>
      </c>
      <c r="M1" s="40" t="s">
        <v>9</v>
      </c>
      <c r="N1" s="40" t="s">
        <v>10</v>
      </c>
      <c r="O1" s="40" t="s">
        <v>20</v>
      </c>
      <c r="P1" s="40" t="s">
        <v>21</v>
      </c>
      <c r="Q1" s="40" t="s">
        <v>1030</v>
      </c>
    </row>
    <row r="2" spans="1:17" x14ac:dyDescent="0.25">
      <c r="A2" s="34">
        <v>46113</v>
      </c>
      <c r="B2" s="12" t="s">
        <v>19</v>
      </c>
      <c r="C2" s="12"/>
      <c r="D2" s="12">
        <v>1</v>
      </c>
      <c r="E2" s="29" t="str">
        <f>IFERROR(VLOOKUP(Issue!$D2,Table5[#All],3,0),"")</f>
        <v>Munger</v>
      </c>
      <c r="F2" s="29" t="str">
        <f>IFERROR(VLOOKUP(Issue!$D2,Table5[#All],2,0),"")</f>
        <v>Main Godown</v>
      </c>
      <c r="G2" s="28">
        <v>1053</v>
      </c>
      <c r="H2" s="29" t="str">
        <f>IFERROR(VLOOKUP(Issue!$G2,Table5[#All],3,0),"")</f>
        <v>Kalyanpur</v>
      </c>
      <c r="I2" s="29" t="str">
        <f>IFERROR(VLOOKUP(Issue!$G2,Table5[#All],2,0),"")</f>
        <v>BMC</v>
      </c>
      <c r="J2" s="8" t="s">
        <v>62</v>
      </c>
      <c r="K2" s="29" t="str">
        <f>IFERROR(VLOOKUP(Issue!$J2,Table2[[Item Name]:[UoM]],2,0),"")</f>
        <v>Nos</v>
      </c>
      <c r="L2" s="28">
        <v>1</v>
      </c>
      <c r="M2" s="30">
        <f>IFERROR(VLOOKUP(Issue!$J2,Table2[[#All],[Item Name]:[Open Rate]],8,0),"")</f>
        <v>348.52</v>
      </c>
      <c r="N2" s="30">
        <f>IFERROR(+Issue!$L2*Issue!$M2,"")</f>
        <v>348.52</v>
      </c>
      <c r="O2" s="12" t="s">
        <v>152</v>
      </c>
      <c r="P2" s="12" t="s">
        <v>38</v>
      </c>
      <c r="Q2" s="35"/>
    </row>
    <row r="3" spans="1:17" x14ac:dyDescent="0.25">
      <c r="A3" s="34">
        <v>46113</v>
      </c>
      <c r="B3" s="12" t="s">
        <v>19</v>
      </c>
      <c r="C3" s="12"/>
      <c r="D3" s="12">
        <v>1</v>
      </c>
      <c r="E3" s="29" t="str">
        <f>IFERROR(VLOOKUP(Issue!$D3,Table5[#All],3,0),"")</f>
        <v>Munger</v>
      </c>
      <c r="F3" s="29" t="str">
        <f>IFERROR(VLOOKUP(Issue!$D3,Table5[#All],2,0),"")</f>
        <v>Main Godown</v>
      </c>
      <c r="G3" s="28">
        <v>1053</v>
      </c>
      <c r="H3" s="29" t="str">
        <f>IFERROR(VLOOKUP(Issue!$G3,Table5[#All],3,0),"")</f>
        <v>Kalyanpur</v>
      </c>
      <c r="I3" s="29" t="str">
        <f>IFERROR(VLOOKUP(Issue!$G3,Table5[#All],2,0),"")</f>
        <v>BMC</v>
      </c>
      <c r="J3" s="8" t="s">
        <v>64</v>
      </c>
      <c r="K3" s="29" t="str">
        <f>IFERROR(VLOOKUP(Issue!$J3,Table2[[Item Name]:[UoM]],2,0),"")</f>
        <v>Nos</v>
      </c>
      <c r="L3" s="28">
        <v>21</v>
      </c>
      <c r="M3" s="30">
        <f>IFERROR(VLOOKUP(Issue!$J3,Table2[[#All],[Item Name]:[Open Rate]],8,0),"")</f>
        <v>348.52</v>
      </c>
      <c r="N3" s="30">
        <f>IFERROR(+Issue!$L3*Issue!$M3,"")</f>
        <v>7318.92</v>
      </c>
      <c r="O3" s="12" t="s">
        <v>152</v>
      </c>
      <c r="P3" s="12" t="s">
        <v>38</v>
      </c>
      <c r="Q3" s="36"/>
    </row>
    <row r="4" spans="1:17" x14ac:dyDescent="0.25">
      <c r="A4" s="34">
        <v>46113</v>
      </c>
      <c r="B4" s="12" t="s">
        <v>19</v>
      </c>
      <c r="C4" s="12"/>
      <c r="D4" s="12">
        <v>1</v>
      </c>
      <c r="E4" s="29" t="str">
        <f>IFERROR(VLOOKUP(Issue!$D4,Table5[#All],3,0),"")</f>
        <v>Munger</v>
      </c>
      <c r="F4" s="29" t="str">
        <f>IFERROR(VLOOKUP(Issue!$D4,Table5[#All],2,0),"")</f>
        <v>Main Godown</v>
      </c>
      <c r="G4" s="28">
        <v>1053</v>
      </c>
      <c r="H4" s="29" t="str">
        <f>IFERROR(VLOOKUP(Issue!$G4,Table5[#All],3,0),"")</f>
        <v>Kalyanpur</v>
      </c>
      <c r="I4" s="29" t="str">
        <f>IFERROR(VLOOKUP(Issue!$G4,Table5[#All],2,0),"")</f>
        <v>BMC</v>
      </c>
      <c r="J4" s="8" t="s">
        <v>70</v>
      </c>
      <c r="K4" s="29" t="str">
        <f>IFERROR(VLOOKUP(Issue!$J4,Table2[[Item Name]:[UoM]],2,0),"")</f>
        <v>Nos</v>
      </c>
      <c r="L4" s="28">
        <v>1</v>
      </c>
      <c r="M4" s="30">
        <f>IFERROR(VLOOKUP(Issue!$J4,Table2[[#All],[Item Name]:[Open Rate]],8,0),"")</f>
        <v>348.52</v>
      </c>
      <c r="N4" s="30">
        <f>IFERROR(+Issue!$L4*Issue!$M4,"")</f>
        <v>348.52</v>
      </c>
      <c r="O4" s="12" t="s">
        <v>152</v>
      </c>
      <c r="P4" s="12" t="s">
        <v>38</v>
      </c>
      <c r="Q4" s="33"/>
    </row>
    <row r="5" spans="1:17" x14ac:dyDescent="0.25">
      <c r="A5" s="34">
        <v>46113</v>
      </c>
      <c r="B5" s="12" t="s">
        <v>19</v>
      </c>
      <c r="C5" s="12"/>
      <c r="D5" s="12">
        <v>1</v>
      </c>
      <c r="E5" s="29" t="str">
        <f>IFERROR(VLOOKUP(Issue!$D5,Table5[#All],3,0),"")</f>
        <v>Munger</v>
      </c>
      <c r="F5" s="29" t="str">
        <f>IFERROR(VLOOKUP(Issue!$D5,Table5[#All],2,0),"")</f>
        <v>Main Godown</v>
      </c>
      <c r="G5" s="28">
        <v>1053</v>
      </c>
      <c r="H5" s="29" t="str">
        <f>IFERROR(VLOOKUP(Issue!$G5,Table5[#All],3,0),"")</f>
        <v>Kalyanpur</v>
      </c>
      <c r="I5" s="29" t="str">
        <f>IFERROR(VLOOKUP(Issue!$G5,Table5[#All],2,0),"")</f>
        <v>BMC</v>
      </c>
      <c r="J5" s="8" t="s">
        <v>94</v>
      </c>
      <c r="K5" s="29" t="str">
        <f>IFERROR(VLOOKUP(Issue!$J5,Table2[[Item Name]:[UoM]],2,0),"")</f>
        <v>Nos</v>
      </c>
      <c r="L5" s="28">
        <v>4</v>
      </c>
      <c r="M5" s="30">
        <f>IFERROR(VLOOKUP(Issue!$J5,Table2[[#All],[Item Name]:[Open Rate]],8,0),"")</f>
        <v>22.99</v>
      </c>
      <c r="N5" s="30">
        <f>IFERROR(+Issue!$L5*Issue!$M5,"")</f>
        <v>91.96</v>
      </c>
      <c r="O5" s="12" t="s">
        <v>152</v>
      </c>
      <c r="P5" s="12" t="s">
        <v>38</v>
      </c>
      <c r="Q5" s="36"/>
    </row>
    <row r="6" spans="1:17" x14ac:dyDescent="0.25">
      <c r="A6" s="34">
        <v>46113</v>
      </c>
      <c r="B6" s="12" t="s">
        <v>19</v>
      </c>
      <c r="C6" s="12"/>
      <c r="D6" s="12">
        <v>1</v>
      </c>
      <c r="E6" s="29" t="str">
        <f>IFERROR(VLOOKUP(Issue!$D6,Table5[#All],3,0),"")</f>
        <v>Munger</v>
      </c>
      <c r="F6" s="29" t="str">
        <f>IFERROR(VLOOKUP(Issue!$D6,Table5[#All],2,0),"")</f>
        <v>Main Godown</v>
      </c>
      <c r="G6" s="28">
        <v>1053</v>
      </c>
      <c r="H6" s="29" t="str">
        <f>IFERROR(VLOOKUP(Issue!$G6,Table5[#All],3,0),"")</f>
        <v>Kalyanpur</v>
      </c>
      <c r="I6" s="29" t="str">
        <f>IFERROR(VLOOKUP(Issue!$G6,Table5[#All],2,0),"")</f>
        <v>BMC</v>
      </c>
      <c r="J6" s="8" t="s">
        <v>95</v>
      </c>
      <c r="K6" s="29" t="str">
        <f>IFERROR(VLOOKUP(Issue!$J6,Table2[[Item Name]:[UoM]],2,0),"")</f>
        <v>Nos</v>
      </c>
      <c r="L6" s="28">
        <v>10</v>
      </c>
      <c r="M6" s="30">
        <f>IFERROR(VLOOKUP(Issue!$J6,Table2[[#All],[Item Name]:[Open Rate]],8,0),"")</f>
        <v>129.80000000000001</v>
      </c>
      <c r="N6" s="30">
        <f>IFERROR(+Issue!$L6*Issue!$M6,"")</f>
        <v>1298</v>
      </c>
      <c r="O6" s="12" t="s">
        <v>152</v>
      </c>
      <c r="P6" s="12" t="s">
        <v>38</v>
      </c>
      <c r="Q6" s="33"/>
    </row>
    <row r="7" spans="1:17" x14ac:dyDescent="0.25">
      <c r="A7" s="34">
        <v>46113</v>
      </c>
      <c r="B7" s="12" t="s">
        <v>19</v>
      </c>
      <c r="C7" s="12"/>
      <c r="D7" s="12">
        <v>1</v>
      </c>
      <c r="E7" s="29" t="str">
        <f>IFERROR(VLOOKUP(Issue!$D7,Table5[#All],3,0),"")</f>
        <v>Munger</v>
      </c>
      <c r="F7" s="29" t="str">
        <f>IFERROR(VLOOKUP(Issue!$D7,Table5[#All],2,0),"")</f>
        <v>Main Godown</v>
      </c>
      <c r="G7" s="28">
        <v>1053</v>
      </c>
      <c r="H7" s="29" t="str">
        <f>IFERROR(VLOOKUP(Issue!$G7,Table5[#All],3,0),"")</f>
        <v>Kalyanpur</v>
      </c>
      <c r="I7" s="29" t="str">
        <f>IFERROR(VLOOKUP(Issue!$G7,Table5[#All],2,0),"")</f>
        <v>BMC</v>
      </c>
      <c r="J7" s="8" t="s">
        <v>108</v>
      </c>
      <c r="K7" s="29" t="str">
        <f>IFERROR(VLOOKUP(Issue!$J7,Table2[[Item Name]:[UoM]],2,0),"")</f>
        <v>Nos</v>
      </c>
      <c r="L7" s="28">
        <v>4</v>
      </c>
      <c r="M7" s="30">
        <f>IFERROR(VLOOKUP(Issue!$J7,Table2[[#All],[Item Name]:[Open Rate]],8,0),"")</f>
        <v>29.5</v>
      </c>
      <c r="N7" s="30">
        <f>IFERROR(+Issue!$L7*Issue!$M7,"")</f>
        <v>118</v>
      </c>
      <c r="O7" s="12" t="s">
        <v>152</v>
      </c>
      <c r="P7" s="12" t="s">
        <v>38</v>
      </c>
      <c r="Q7" s="36"/>
    </row>
    <row r="8" spans="1:17" x14ac:dyDescent="0.25">
      <c r="A8" s="34">
        <v>46113</v>
      </c>
      <c r="B8" s="12" t="s">
        <v>19</v>
      </c>
      <c r="C8" s="12"/>
      <c r="D8" s="12">
        <v>1</v>
      </c>
      <c r="E8" s="29" t="str">
        <f>IFERROR(VLOOKUP(Issue!$D8,Table5[#All],3,0),"")</f>
        <v>Munger</v>
      </c>
      <c r="F8" s="29" t="str">
        <f>IFERROR(VLOOKUP(Issue!$D8,Table5[#All],2,0),"")</f>
        <v>Main Godown</v>
      </c>
      <c r="G8" s="28">
        <v>1053</v>
      </c>
      <c r="H8" s="29" t="str">
        <f>IFERROR(VLOOKUP(Issue!$G8,Table5[#All],3,0),"")</f>
        <v>Kalyanpur</v>
      </c>
      <c r="I8" s="29" t="str">
        <f>IFERROR(VLOOKUP(Issue!$G8,Table5[#All],2,0),"")</f>
        <v>BMC</v>
      </c>
      <c r="J8" s="8" t="s">
        <v>116</v>
      </c>
      <c r="K8" s="29" t="str">
        <f>IFERROR(VLOOKUP(Issue!$J8,Table2[[Item Name]:[UoM]],2,0),"")</f>
        <v>Nos</v>
      </c>
      <c r="L8" s="28">
        <v>4</v>
      </c>
      <c r="M8" s="30">
        <f>IFERROR(VLOOKUP(Issue!$J8,Table2[[#All],[Item Name]:[Open Rate]],8,0),"")</f>
        <v>2.83</v>
      </c>
      <c r="N8" s="30">
        <f>IFERROR(+Issue!$L8*Issue!$M8,"")</f>
        <v>11.32</v>
      </c>
      <c r="O8" s="12" t="s">
        <v>152</v>
      </c>
      <c r="P8" s="12" t="s">
        <v>38</v>
      </c>
      <c r="Q8" s="33"/>
    </row>
    <row r="9" spans="1:17" x14ac:dyDescent="0.25">
      <c r="A9" s="34">
        <v>46113</v>
      </c>
      <c r="B9" s="12" t="s">
        <v>19</v>
      </c>
      <c r="C9" s="12"/>
      <c r="D9" s="12">
        <v>1</v>
      </c>
      <c r="E9" s="29" t="str">
        <f>IFERROR(VLOOKUP(Issue!$D9,Table5[#All],3,0),"")</f>
        <v>Munger</v>
      </c>
      <c r="F9" s="29" t="str">
        <f>IFERROR(VLOOKUP(Issue!$D9,Table5[#All],2,0),"")</f>
        <v>Main Godown</v>
      </c>
      <c r="G9" s="28">
        <v>1053</v>
      </c>
      <c r="H9" s="29" t="str">
        <f>IFERROR(VLOOKUP(Issue!$G9,Table5[#All],3,0),"")</f>
        <v>Kalyanpur</v>
      </c>
      <c r="I9" s="29" t="str">
        <f>IFERROR(VLOOKUP(Issue!$G9,Table5[#All],2,0),"")</f>
        <v>BMC</v>
      </c>
      <c r="J9" s="8" t="s">
        <v>133</v>
      </c>
      <c r="K9" s="29" t="str">
        <f>IFERROR(VLOOKUP(Issue!$J9,Table2[[Item Name]:[UoM]],2,0),"")</f>
        <v>Nos</v>
      </c>
      <c r="L9" s="28">
        <v>374</v>
      </c>
      <c r="M9" s="30">
        <f>IFERROR(VLOOKUP(Issue!$J9,Table2[[#All],[Item Name]:[Open Rate]],8,0),"")</f>
        <v>9.15</v>
      </c>
      <c r="N9" s="30">
        <f>IFERROR(+Issue!$L9*Issue!$M9,"")</f>
        <v>3422.1</v>
      </c>
      <c r="O9" s="12" t="s">
        <v>152</v>
      </c>
      <c r="P9" s="12" t="s">
        <v>38</v>
      </c>
      <c r="Q9" s="36"/>
    </row>
    <row r="10" spans="1:17" x14ac:dyDescent="0.25">
      <c r="A10" s="34">
        <v>46113</v>
      </c>
      <c r="B10" s="12" t="s">
        <v>19</v>
      </c>
      <c r="C10" s="12"/>
      <c r="D10" s="12">
        <v>1</v>
      </c>
      <c r="E10" s="31" t="str">
        <f>IFERROR(VLOOKUP(Issue!$D10,Table5[#All],3,0),"")</f>
        <v>Munger</v>
      </c>
      <c r="F10" s="31" t="str">
        <f>IFERROR(VLOOKUP(Issue!$D10,Table5[#All],2,0),"")</f>
        <v>Main Godown</v>
      </c>
      <c r="G10" s="12">
        <v>1014</v>
      </c>
      <c r="H10" s="31" t="str">
        <f>IFERROR(VLOOKUP(Issue!$G10,Table5[#All],3,0),"")</f>
        <v>Dumraon</v>
      </c>
      <c r="I10" s="31" t="str">
        <f>IFERROR(VLOOKUP(Issue!$G10,Table5[#All],2,0),"")</f>
        <v>BMC</v>
      </c>
      <c r="J10" s="8" t="s">
        <v>62</v>
      </c>
      <c r="K10" s="31" t="str">
        <f>IFERROR(VLOOKUP(Issue!$J10,Table2[[Item Name]:[UoM]],2,0),"")</f>
        <v>Nos</v>
      </c>
      <c r="L10" s="12">
        <v>18</v>
      </c>
      <c r="M10" s="32">
        <f>IFERROR(VLOOKUP(Issue!$J10,Table2[[#All],[Item Name]:[Open Rate]],8,0),"")</f>
        <v>348.52</v>
      </c>
      <c r="N10" s="32">
        <f>IFERROR(+Issue!$L10*Issue!$M10,"")</f>
        <v>6273.36</v>
      </c>
      <c r="O10" s="12" t="s">
        <v>152</v>
      </c>
      <c r="P10" s="12" t="s">
        <v>38</v>
      </c>
      <c r="Q10" s="37"/>
    </row>
    <row r="11" spans="1:17" x14ac:dyDescent="0.25">
      <c r="A11" s="34">
        <v>46113</v>
      </c>
      <c r="B11" s="12" t="s">
        <v>19</v>
      </c>
      <c r="C11" s="12"/>
      <c r="D11" s="12">
        <v>1</v>
      </c>
      <c r="E11" s="31" t="str">
        <f>IFERROR(VLOOKUP(Issue!$D11,Table5[#All],3,0),"")</f>
        <v>Munger</v>
      </c>
      <c r="F11" s="31" t="str">
        <f>IFERROR(VLOOKUP(Issue!$D11,Table5[#All],2,0),"")</f>
        <v>Main Godown</v>
      </c>
      <c r="G11" s="12">
        <v>1014</v>
      </c>
      <c r="H11" s="31" t="str">
        <f>IFERROR(VLOOKUP(Issue!$G11,Table5[#All],3,0),"")</f>
        <v>Dumraon</v>
      </c>
      <c r="I11" s="31" t="str">
        <f>IFERROR(VLOOKUP(Issue!$G11,Table5[#All],2,0),"")</f>
        <v>BMC</v>
      </c>
      <c r="J11" s="8" t="s">
        <v>64</v>
      </c>
      <c r="K11" s="31" t="str">
        <f>IFERROR(VLOOKUP(Issue!$J11,Table2[[Item Name]:[UoM]],2,0),"")</f>
        <v>Nos</v>
      </c>
      <c r="L11" s="12">
        <v>96</v>
      </c>
      <c r="M11" s="32">
        <f>IFERROR(VLOOKUP(Issue!$J11,Table2[[#All],[Item Name]:[Open Rate]],8,0),"")</f>
        <v>348.52</v>
      </c>
      <c r="N11" s="32">
        <f>IFERROR(+Issue!$L11*Issue!$M11,"")</f>
        <v>33457.919999999998</v>
      </c>
      <c r="O11" s="12" t="s">
        <v>152</v>
      </c>
      <c r="P11" s="12" t="s">
        <v>38</v>
      </c>
      <c r="Q11" s="38"/>
    </row>
    <row r="12" spans="1:17" x14ac:dyDescent="0.25">
      <c r="A12" s="34">
        <v>46113</v>
      </c>
      <c r="B12" s="12" t="s">
        <v>19</v>
      </c>
      <c r="C12" s="12"/>
      <c r="D12" s="12">
        <v>1</v>
      </c>
      <c r="E12" s="31" t="str">
        <f>IFERROR(VLOOKUP(Issue!$D12,Table5[#All],3,0),"")</f>
        <v>Munger</v>
      </c>
      <c r="F12" s="31" t="str">
        <f>IFERROR(VLOOKUP(Issue!$D12,Table5[#All],2,0),"")</f>
        <v>Main Godown</v>
      </c>
      <c r="G12" s="12">
        <v>1014</v>
      </c>
      <c r="H12" s="31" t="str">
        <f>IFERROR(VLOOKUP(Issue!$G12,Table5[#All],3,0),"")</f>
        <v>Dumraon</v>
      </c>
      <c r="I12" s="31" t="str">
        <f>IFERROR(VLOOKUP(Issue!$G12,Table5[#All],2,0),"")</f>
        <v>BMC</v>
      </c>
      <c r="J12" s="8" t="s">
        <v>66</v>
      </c>
      <c r="K12" s="31" t="str">
        <f>IFERROR(VLOOKUP(Issue!$J12,Table2[[Item Name]:[UoM]],2,0),"")</f>
        <v>Nos</v>
      </c>
      <c r="L12" s="12">
        <v>81</v>
      </c>
      <c r="M12" s="32">
        <f>IFERROR(VLOOKUP(Issue!$J12,Table2[[#All],[Item Name]:[Open Rate]],8,0),"")</f>
        <v>56.02</v>
      </c>
      <c r="N12" s="32">
        <f>IFERROR(+Issue!$L12*Issue!$M12,"")</f>
        <v>4537.62</v>
      </c>
      <c r="O12" s="12" t="s">
        <v>152</v>
      </c>
      <c r="P12" s="12" t="s">
        <v>38</v>
      </c>
      <c r="Q12" s="37"/>
    </row>
    <row r="13" spans="1:17" x14ac:dyDescent="0.25">
      <c r="A13" s="34">
        <v>46113</v>
      </c>
      <c r="B13" s="12" t="s">
        <v>19</v>
      </c>
      <c r="C13" s="12"/>
      <c r="D13" s="12">
        <v>1</v>
      </c>
      <c r="E13" s="31" t="str">
        <f>IFERROR(VLOOKUP(Issue!$D13,Table5[#All],3,0),"")</f>
        <v>Munger</v>
      </c>
      <c r="F13" s="31" t="str">
        <f>IFERROR(VLOOKUP(Issue!$D13,Table5[#All],2,0),"")</f>
        <v>Main Godown</v>
      </c>
      <c r="G13" s="12">
        <v>1014</v>
      </c>
      <c r="H13" s="31" t="str">
        <f>IFERROR(VLOOKUP(Issue!$G13,Table5[#All],3,0),"")</f>
        <v>Dumraon</v>
      </c>
      <c r="I13" s="31" t="str">
        <f>IFERROR(VLOOKUP(Issue!$G13,Table5[#All],2,0),"")</f>
        <v>BMC</v>
      </c>
      <c r="J13" s="8" t="s">
        <v>68</v>
      </c>
      <c r="K13" s="31" t="str">
        <f>IFERROR(VLOOKUP(Issue!$J13,Table2[[Item Name]:[UoM]],2,0),"")</f>
        <v>Nos</v>
      </c>
      <c r="L13" s="12">
        <v>656</v>
      </c>
      <c r="M13" s="32">
        <f>IFERROR(VLOOKUP(Issue!$J13,Table2[[#All],[Item Name]:[Open Rate]],8,0),"")</f>
        <v>5.13</v>
      </c>
      <c r="N13" s="32">
        <f>IFERROR(+Issue!$L13*Issue!$M13,"")</f>
        <v>3365.2799999999997</v>
      </c>
      <c r="O13" s="12" t="s">
        <v>152</v>
      </c>
      <c r="P13" s="12" t="s">
        <v>38</v>
      </c>
      <c r="Q13" s="38"/>
    </row>
    <row r="14" spans="1:17" x14ac:dyDescent="0.25">
      <c r="A14" s="34">
        <v>46113</v>
      </c>
      <c r="B14" s="12" t="s">
        <v>19</v>
      </c>
      <c r="C14" s="12"/>
      <c r="D14" s="12">
        <v>1</v>
      </c>
      <c r="E14" s="31" t="str">
        <f>IFERROR(VLOOKUP(Issue!$D14,Table5[#All],3,0),"")</f>
        <v>Munger</v>
      </c>
      <c r="F14" s="31" t="str">
        <f>IFERROR(VLOOKUP(Issue!$D14,Table5[#All],2,0),"")</f>
        <v>Main Godown</v>
      </c>
      <c r="G14" s="12">
        <v>1014</v>
      </c>
      <c r="H14" s="31" t="str">
        <f>IFERROR(VLOOKUP(Issue!$G14,Table5[#All],3,0),"")</f>
        <v>Dumraon</v>
      </c>
      <c r="I14" s="31" t="str">
        <f>IFERROR(VLOOKUP(Issue!$G14,Table5[#All],2,0),"")</f>
        <v>BMC</v>
      </c>
      <c r="J14" s="8" t="s">
        <v>70</v>
      </c>
      <c r="K14" s="31" t="str">
        <f>IFERROR(VLOOKUP(Issue!$J14,Table2[[Item Name]:[UoM]],2,0),"")</f>
        <v>Nos</v>
      </c>
      <c r="L14" s="12">
        <v>26</v>
      </c>
      <c r="M14" s="32">
        <f>IFERROR(VLOOKUP(Issue!$J14,Table2[[#All],[Item Name]:[Open Rate]],8,0),"")</f>
        <v>348.52</v>
      </c>
      <c r="N14" s="32">
        <f>IFERROR(+Issue!$L14*Issue!$M14,"")</f>
        <v>9061.52</v>
      </c>
      <c r="O14" s="12" t="s">
        <v>152</v>
      </c>
      <c r="P14" s="12" t="s">
        <v>38</v>
      </c>
      <c r="Q14" s="37"/>
    </row>
    <row r="15" spans="1:17" x14ac:dyDescent="0.25">
      <c r="A15" s="34">
        <v>46113</v>
      </c>
      <c r="B15" s="12" t="s">
        <v>19</v>
      </c>
      <c r="C15" s="12"/>
      <c r="D15" s="12">
        <v>1</v>
      </c>
      <c r="E15" s="31" t="str">
        <f>IFERROR(VLOOKUP(Issue!$D15,Table5[#All],3,0),"")</f>
        <v>Munger</v>
      </c>
      <c r="F15" s="31" t="str">
        <f>IFERROR(VLOOKUP(Issue!$D15,Table5[#All],2,0),"")</f>
        <v>Main Godown</v>
      </c>
      <c r="G15" s="12">
        <v>1014</v>
      </c>
      <c r="H15" s="31" t="str">
        <f>IFERROR(VLOOKUP(Issue!$G15,Table5[#All],3,0),"")</f>
        <v>Dumraon</v>
      </c>
      <c r="I15" s="31" t="str">
        <f>IFERROR(VLOOKUP(Issue!$G15,Table5[#All],2,0),"")</f>
        <v>BMC</v>
      </c>
      <c r="J15" s="8" t="s">
        <v>91</v>
      </c>
      <c r="K15" s="31" t="str">
        <f>IFERROR(VLOOKUP(Issue!$J15,Table2[[Item Name]:[UoM]],2,0),"")</f>
        <v>Nos</v>
      </c>
      <c r="L15" s="12">
        <v>25</v>
      </c>
      <c r="M15" s="32">
        <f>IFERROR(VLOOKUP(Issue!$J15,Table2[[#All],[Item Name]:[Open Rate]],8,0),"")</f>
        <v>188.8</v>
      </c>
      <c r="N15" s="32">
        <f>IFERROR(+Issue!$L15*Issue!$M15,"")</f>
        <v>4720</v>
      </c>
      <c r="O15" s="12" t="s">
        <v>152</v>
      </c>
      <c r="P15" s="12" t="s">
        <v>38</v>
      </c>
      <c r="Q15" s="38"/>
    </row>
    <row r="16" spans="1:17" x14ac:dyDescent="0.25">
      <c r="A16" s="34">
        <v>46113</v>
      </c>
      <c r="B16" s="12" t="s">
        <v>19</v>
      </c>
      <c r="C16" s="12"/>
      <c r="D16" s="12">
        <v>1</v>
      </c>
      <c r="E16" s="31" t="str">
        <f>IFERROR(VLOOKUP(Issue!$D16,Table5[#All],3,0),"")</f>
        <v>Munger</v>
      </c>
      <c r="F16" s="31" t="str">
        <f>IFERROR(VLOOKUP(Issue!$D16,Table5[#All],2,0),"")</f>
        <v>Main Godown</v>
      </c>
      <c r="G16" s="12">
        <v>1014</v>
      </c>
      <c r="H16" s="31" t="str">
        <f>IFERROR(VLOOKUP(Issue!$G16,Table5[#All],3,0),"")</f>
        <v>Dumraon</v>
      </c>
      <c r="I16" s="31" t="str">
        <f>IFERROR(VLOOKUP(Issue!$G16,Table5[#All],2,0),"")</f>
        <v>BMC</v>
      </c>
      <c r="J16" s="8" t="s">
        <v>94</v>
      </c>
      <c r="K16" s="31" t="str">
        <f>IFERROR(VLOOKUP(Issue!$J16,Table2[[Item Name]:[UoM]],2,0),"")</f>
        <v>Nos</v>
      </c>
      <c r="L16" s="12">
        <v>41</v>
      </c>
      <c r="M16" s="32">
        <f>IFERROR(VLOOKUP(Issue!$J16,Table2[[#All],[Item Name]:[Open Rate]],8,0),"")</f>
        <v>22.99</v>
      </c>
      <c r="N16" s="32">
        <f>IFERROR(+Issue!$L16*Issue!$M16,"")</f>
        <v>942.58999999999992</v>
      </c>
      <c r="O16" s="12" t="s">
        <v>152</v>
      </c>
      <c r="P16" s="12" t="s">
        <v>38</v>
      </c>
      <c r="Q16" s="37"/>
    </row>
    <row r="17" spans="1:17" x14ac:dyDescent="0.25">
      <c r="A17" s="34">
        <v>46113</v>
      </c>
      <c r="B17" s="12" t="s">
        <v>19</v>
      </c>
      <c r="C17" s="12"/>
      <c r="D17" s="12">
        <v>1</v>
      </c>
      <c r="E17" s="31" t="str">
        <f>IFERROR(VLOOKUP(Issue!$D17,Table5[#All],3,0),"")</f>
        <v>Munger</v>
      </c>
      <c r="F17" s="31" t="str">
        <f>IFERROR(VLOOKUP(Issue!$D17,Table5[#All],2,0),"")</f>
        <v>Main Godown</v>
      </c>
      <c r="G17" s="12">
        <v>1014</v>
      </c>
      <c r="H17" s="31" t="str">
        <f>IFERROR(VLOOKUP(Issue!$G17,Table5[#All],3,0),"")</f>
        <v>Dumraon</v>
      </c>
      <c r="I17" s="31" t="str">
        <f>IFERROR(VLOOKUP(Issue!$G17,Table5[#All],2,0),"")</f>
        <v>BMC</v>
      </c>
      <c r="J17" s="8" t="s">
        <v>95</v>
      </c>
      <c r="K17" s="31" t="str">
        <f>IFERROR(VLOOKUP(Issue!$J17,Table2[[Item Name]:[UoM]],2,0),"")</f>
        <v>Nos</v>
      </c>
      <c r="L17" s="12">
        <v>95</v>
      </c>
      <c r="M17" s="32">
        <f>IFERROR(VLOOKUP(Issue!$J17,Table2[[#All],[Item Name]:[Open Rate]],8,0),"")</f>
        <v>129.80000000000001</v>
      </c>
      <c r="N17" s="32">
        <f>IFERROR(+Issue!$L17*Issue!$M17,"")</f>
        <v>12331.000000000002</v>
      </c>
      <c r="O17" s="12" t="s">
        <v>152</v>
      </c>
      <c r="P17" s="12" t="s">
        <v>38</v>
      </c>
      <c r="Q17" s="38"/>
    </row>
    <row r="18" spans="1:17" x14ac:dyDescent="0.25">
      <c r="A18" s="34">
        <v>46113</v>
      </c>
      <c r="B18" s="12" t="s">
        <v>19</v>
      </c>
      <c r="C18" s="12"/>
      <c r="D18" s="12">
        <v>1</v>
      </c>
      <c r="E18" s="31" t="str">
        <f>IFERROR(VLOOKUP(Issue!$D18,Table5[#All],3,0),"")</f>
        <v>Munger</v>
      </c>
      <c r="F18" s="31" t="str">
        <f>IFERROR(VLOOKUP(Issue!$D18,Table5[#All],2,0),"")</f>
        <v>Main Godown</v>
      </c>
      <c r="G18" s="12">
        <v>1014</v>
      </c>
      <c r="H18" s="31" t="str">
        <f>IFERROR(VLOOKUP(Issue!$G18,Table5[#All],3,0),"")</f>
        <v>Dumraon</v>
      </c>
      <c r="I18" s="31" t="str">
        <f>IFERROR(VLOOKUP(Issue!$G18,Table5[#All],2,0),"")</f>
        <v>BMC</v>
      </c>
      <c r="J18" s="8" t="s">
        <v>108</v>
      </c>
      <c r="K18" s="31" t="str">
        <f>IFERROR(VLOOKUP(Issue!$J18,Table2[[Item Name]:[UoM]],2,0),"")</f>
        <v>Nos</v>
      </c>
      <c r="L18" s="12">
        <v>30</v>
      </c>
      <c r="M18" s="32">
        <f>IFERROR(VLOOKUP(Issue!$J18,Table2[[#All],[Item Name]:[Open Rate]],8,0),"")</f>
        <v>29.5</v>
      </c>
      <c r="N18" s="32">
        <f>IFERROR(+Issue!$L18*Issue!$M18,"")</f>
        <v>885</v>
      </c>
      <c r="O18" s="12" t="s">
        <v>152</v>
      </c>
      <c r="P18" s="12" t="s">
        <v>38</v>
      </c>
      <c r="Q18" s="37"/>
    </row>
    <row r="19" spans="1:17" x14ac:dyDescent="0.25">
      <c r="A19" s="34">
        <v>46113</v>
      </c>
      <c r="B19" s="12" t="s">
        <v>19</v>
      </c>
      <c r="C19" s="12"/>
      <c r="D19" s="12">
        <v>1</v>
      </c>
      <c r="E19" s="31" t="str">
        <f>IFERROR(VLOOKUP(Issue!$D19,Table5[#All],3,0),"")</f>
        <v>Munger</v>
      </c>
      <c r="F19" s="31" t="str">
        <f>IFERROR(VLOOKUP(Issue!$D19,Table5[#All],2,0),"")</f>
        <v>Main Godown</v>
      </c>
      <c r="G19" s="12">
        <v>1014</v>
      </c>
      <c r="H19" s="31" t="str">
        <f>IFERROR(VLOOKUP(Issue!$G19,Table5[#All],3,0),"")</f>
        <v>Dumraon</v>
      </c>
      <c r="I19" s="31" t="str">
        <f>IFERROR(VLOOKUP(Issue!$G19,Table5[#All],2,0),"")</f>
        <v>BMC</v>
      </c>
      <c r="J19" s="8" t="s">
        <v>116</v>
      </c>
      <c r="K19" s="31" t="str">
        <f>IFERROR(VLOOKUP(Issue!$J19,Table2[[Item Name]:[UoM]],2,0),"")</f>
        <v>Nos</v>
      </c>
      <c r="L19" s="12">
        <v>150</v>
      </c>
      <c r="M19" s="32">
        <f>IFERROR(VLOOKUP(Issue!$J19,Table2[[#All],[Item Name]:[Open Rate]],8,0),"")</f>
        <v>2.83</v>
      </c>
      <c r="N19" s="32">
        <f>IFERROR(+Issue!$L19*Issue!$M19,"")</f>
        <v>424.5</v>
      </c>
      <c r="O19" s="12" t="s">
        <v>152</v>
      </c>
      <c r="P19" s="12" t="s">
        <v>38</v>
      </c>
      <c r="Q19" s="38"/>
    </row>
    <row r="20" spans="1:17" x14ac:dyDescent="0.25">
      <c r="A20" s="34">
        <v>46113</v>
      </c>
      <c r="B20" s="12" t="s">
        <v>19</v>
      </c>
      <c r="C20" s="12"/>
      <c r="D20" s="12">
        <v>1</v>
      </c>
      <c r="E20" s="31" t="str">
        <f>IFERROR(VLOOKUP(Issue!$D20,Table5[#All],3,0),"")</f>
        <v>Munger</v>
      </c>
      <c r="F20" s="31" t="str">
        <f>IFERROR(VLOOKUP(Issue!$D20,Table5[#All],2,0),"")</f>
        <v>Main Godown</v>
      </c>
      <c r="G20" s="12">
        <v>1014</v>
      </c>
      <c r="H20" s="31" t="str">
        <f>IFERROR(VLOOKUP(Issue!$G20,Table5[#All],3,0),"")</f>
        <v>Dumraon</v>
      </c>
      <c r="I20" s="31" t="str">
        <f>IFERROR(VLOOKUP(Issue!$G20,Table5[#All],2,0),"")</f>
        <v>BMC</v>
      </c>
      <c r="J20" s="8" t="s">
        <v>133</v>
      </c>
      <c r="K20" s="31" t="str">
        <f>IFERROR(VLOOKUP(Issue!$J20,Table2[[Item Name]:[UoM]],2,0),"")</f>
        <v>Nos</v>
      </c>
      <c r="L20" s="12">
        <v>1436</v>
      </c>
      <c r="M20" s="32">
        <f>IFERROR(VLOOKUP(Issue!$J20,Table2[[#All],[Item Name]:[Open Rate]],8,0),"")</f>
        <v>9.15</v>
      </c>
      <c r="N20" s="32">
        <f>IFERROR(+Issue!$L20*Issue!$M20,"")</f>
        <v>13139.4</v>
      </c>
      <c r="O20" s="12" t="s">
        <v>152</v>
      </c>
      <c r="P20" s="12" t="s">
        <v>38</v>
      </c>
      <c r="Q20" s="37"/>
    </row>
    <row r="21" spans="1:17" x14ac:dyDescent="0.25">
      <c r="A21" s="34">
        <v>46113</v>
      </c>
      <c r="B21" s="12" t="s">
        <v>19</v>
      </c>
      <c r="C21" s="12"/>
      <c r="D21" s="12">
        <v>1</v>
      </c>
      <c r="E21" s="31" t="str">
        <f>IFERROR(VLOOKUP(Issue!$D21,Table5[#All],3,0),"")</f>
        <v>Munger</v>
      </c>
      <c r="F21" s="31" t="str">
        <f>IFERROR(VLOOKUP(Issue!$D21,Table5[#All],2,0),"")</f>
        <v>Main Godown</v>
      </c>
      <c r="G21" s="12">
        <v>1057</v>
      </c>
      <c r="H21" s="31" t="str">
        <f>IFERROR(VLOOKUP(Issue!$G21,Table5[#All],3,0),"")</f>
        <v>Warisnagar</v>
      </c>
      <c r="I21" s="31" t="str">
        <f>IFERROR(VLOOKUP(Issue!$G21,Table5[#All],2,0),"")</f>
        <v>BMC</v>
      </c>
      <c r="J21" s="8" t="s">
        <v>68</v>
      </c>
      <c r="K21" s="31" t="str">
        <f>IFERROR(VLOOKUP(Issue!$J21,Table2[[Item Name]:[UoM]],2,0),"")</f>
        <v>Nos</v>
      </c>
      <c r="L21" s="12">
        <v>225</v>
      </c>
      <c r="M21" s="32">
        <f>IFERROR(VLOOKUP(Issue!$J21,Table2[[#All],[Item Name]:[Open Rate]],8,0),"")</f>
        <v>5.13</v>
      </c>
      <c r="N21" s="32">
        <f>IFERROR(+Issue!$L21*Issue!$M21,"")</f>
        <v>1154.25</v>
      </c>
      <c r="O21" s="12" t="s">
        <v>152</v>
      </c>
      <c r="P21" s="12" t="s">
        <v>38</v>
      </c>
      <c r="Q21" s="38"/>
    </row>
    <row r="22" spans="1:17" x14ac:dyDescent="0.25">
      <c r="A22" s="34">
        <v>46113</v>
      </c>
      <c r="B22" s="12" t="s">
        <v>19</v>
      </c>
      <c r="C22" s="12"/>
      <c r="D22" s="12">
        <v>1</v>
      </c>
      <c r="E22" s="31" t="str">
        <f>IFERROR(VLOOKUP(Issue!$D22,Table5[#All],3,0),"")</f>
        <v>Munger</v>
      </c>
      <c r="F22" s="31" t="str">
        <f>IFERROR(VLOOKUP(Issue!$D22,Table5[#All],2,0),"")</f>
        <v>Main Godown</v>
      </c>
      <c r="G22" s="12">
        <v>1057</v>
      </c>
      <c r="H22" s="31" t="str">
        <f>IFERROR(VLOOKUP(Issue!$G22,Table5[#All],3,0),"")</f>
        <v>Warisnagar</v>
      </c>
      <c r="I22" s="31" t="str">
        <f>IFERROR(VLOOKUP(Issue!$G22,Table5[#All],2,0),"")</f>
        <v>BMC</v>
      </c>
      <c r="J22" s="8" t="s">
        <v>91</v>
      </c>
      <c r="K22" s="31" t="str">
        <f>IFERROR(VLOOKUP(Issue!$J22,Table2[[Item Name]:[UoM]],2,0),"")</f>
        <v>Nos</v>
      </c>
      <c r="L22" s="12">
        <v>27</v>
      </c>
      <c r="M22" s="32">
        <f>IFERROR(VLOOKUP(Issue!$J22,Table2[[#All],[Item Name]:[Open Rate]],8,0),"")</f>
        <v>188.8</v>
      </c>
      <c r="N22" s="32">
        <f>IFERROR(+Issue!$L22*Issue!$M22,"")</f>
        <v>5097.6000000000004</v>
      </c>
      <c r="O22" s="12" t="s">
        <v>152</v>
      </c>
      <c r="P22" s="12" t="s">
        <v>38</v>
      </c>
      <c r="Q22" s="37"/>
    </row>
    <row r="23" spans="1:17" x14ac:dyDescent="0.25">
      <c r="A23" s="34">
        <v>46113</v>
      </c>
      <c r="B23" s="12" t="s">
        <v>19</v>
      </c>
      <c r="C23" s="12"/>
      <c r="D23" s="12">
        <v>1</v>
      </c>
      <c r="E23" s="31" t="str">
        <f>IFERROR(VLOOKUP(Issue!$D23,Table5[#All],3,0),"")</f>
        <v>Munger</v>
      </c>
      <c r="F23" s="31" t="str">
        <f>IFERROR(VLOOKUP(Issue!$D23,Table5[#All],2,0),"")</f>
        <v>Main Godown</v>
      </c>
      <c r="G23" s="12">
        <v>1057</v>
      </c>
      <c r="H23" s="31" t="str">
        <f>IFERROR(VLOOKUP(Issue!$G23,Table5[#All],3,0),"")</f>
        <v>Warisnagar</v>
      </c>
      <c r="I23" s="31" t="str">
        <f>IFERROR(VLOOKUP(Issue!$G23,Table5[#All],2,0),"")</f>
        <v>BMC</v>
      </c>
      <c r="J23" s="8" t="s">
        <v>94</v>
      </c>
      <c r="K23" s="31" t="str">
        <f>IFERROR(VLOOKUP(Issue!$J23,Table2[[Item Name]:[UoM]],2,0),"")</f>
        <v>Nos</v>
      </c>
      <c r="L23" s="12">
        <v>14</v>
      </c>
      <c r="M23" s="32">
        <f>IFERROR(VLOOKUP(Issue!$J23,Table2[[#All],[Item Name]:[Open Rate]],8,0),"")</f>
        <v>22.99</v>
      </c>
      <c r="N23" s="32">
        <f>IFERROR(+Issue!$L23*Issue!$M23,"")</f>
        <v>321.85999999999996</v>
      </c>
      <c r="O23" s="12" t="s">
        <v>152</v>
      </c>
      <c r="P23" s="12" t="s">
        <v>38</v>
      </c>
      <c r="Q23" s="38"/>
    </row>
    <row r="24" spans="1:17" x14ac:dyDescent="0.25">
      <c r="A24" s="34">
        <v>46113</v>
      </c>
      <c r="B24" s="12" t="s">
        <v>19</v>
      </c>
      <c r="C24" s="12"/>
      <c r="D24" s="12">
        <v>1</v>
      </c>
      <c r="E24" s="31" t="str">
        <f>IFERROR(VLOOKUP(Issue!$D24,Table5[#All],3,0),"")</f>
        <v>Munger</v>
      </c>
      <c r="F24" s="31" t="str">
        <f>IFERROR(VLOOKUP(Issue!$D24,Table5[#All],2,0),"")</f>
        <v>Main Godown</v>
      </c>
      <c r="G24" s="12">
        <v>1057</v>
      </c>
      <c r="H24" s="31" t="str">
        <f>IFERROR(VLOOKUP(Issue!$G24,Table5[#All],3,0),"")</f>
        <v>Warisnagar</v>
      </c>
      <c r="I24" s="31" t="str">
        <f>IFERROR(VLOOKUP(Issue!$G24,Table5[#All],2,0),"")</f>
        <v>BMC</v>
      </c>
      <c r="J24" s="8" t="s">
        <v>95</v>
      </c>
      <c r="K24" s="31" t="str">
        <f>IFERROR(VLOOKUP(Issue!$J24,Table2[[Item Name]:[UoM]],2,0),"")</f>
        <v>Nos</v>
      </c>
      <c r="L24" s="12">
        <v>48</v>
      </c>
      <c r="M24" s="32">
        <f>IFERROR(VLOOKUP(Issue!$J24,Table2[[#All],[Item Name]:[Open Rate]],8,0),"")</f>
        <v>129.80000000000001</v>
      </c>
      <c r="N24" s="32">
        <f>IFERROR(+Issue!$L24*Issue!$M24,"")</f>
        <v>6230.4000000000005</v>
      </c>
      <c r="O24" s="12" t="s">
        <v>152</v>
      </c>
      <c r="P24" s="12" t="s">
        <v>38</v>
      </c>
      <c r="Q24" s="37"/>
    </row>
    <row r="25" spans="1:17" x14ac:dyDescent="0.25">
      <c r="A25" s="34">
        <v>46113</v>
      </c>
      <c r="B25" s="12" t="s">
        <v>19</v>
      </c>
      <c r="C25" s="12"/>
      <c r="D25" s="12">
        <v>1</v>
      </c>
      <c r="E25" s="31" t="str">
        <f>IFERROR(VLOOKUP(Issue!$D25,Table5[#All],3,0),"")</f>
        <v>Munger</v>
      </c>
      <c r="F25" s="31" t="str">
        <f>IFERROR(VLOOKUP(Issue!$D25,Table5[#All],2,0),"")</f>
        <v>Main Godown</v>
      </c>
      <c r="G25" s="12">
        <v>1057</v>
      </c>
      <c r="H25" s="31" t="str">
        <f>IFERROR(VLOOKUP(Issue!$G25,Table5[#All],3,0),"")</f>
        <v>Warisnagar</v>
      </c>
      <c r="I25" s="31" t="str">
        <f>IFERROR(VLOOKUP(Issue!$G25,Table5[#All],2,0),"")</f>
        <v>BMC</v>
      </c>
      <c r="J25" s="8" t="s">
        <v>108</v>
      </c>
      <c r="K25" s="31" t="str">
        <f>IFERROR(VLOOKUP(Issue!$J25,Table2[[Item Name]:[UoM]],2,0),"")</f>
        <v>Nos</v>
      </c>
      <c r="L25" s="12">
        <v>26</v>
      </c>
      <c r="M25" s="32">
        <f>IFERROR(VLOOKUP(Issue!$J25,Table2[[#All],[Item Name]:[Open Rate]],8,0),"")</f>
        <v>29.5</v>
      </c>
      <c r="N25" s="32">
        <f>IFERROR(+Issue!$L25*Issue!$M25,"")</f>
        <v>767</v>
      </c>
      <c r="O25" s="12" t="s">
        <v>152</v>
      </c>
      <c r="P25" s="12" t="s">
        <v>38</v>
      </c>
      <c r="Q25" s="38"/>
    </row>
    <row r="26" spans="1:17" x14ac:dyDescent="0.25">
      <c r="A26" s="34">
        <v>46113</v>
      </c>
      <c r="B26" s="12" t="s">
        <v>19</v>
      </c>
      <c r="C26" s="12"/>
      <c r="D26" s="12">
        <v>1</v>
      </c>
      <c r="E26" s="31" t="str">
        <f>IFERROR(VLOOKUP(Issue!$D26,Table5[#All],3,0),"")</f>
        <v>Munger</v>
      </c>
      <c r="F26" s="31" t="str">
        <f>IFERROR(VLOOKUP(Issue!$D26,Table5[#All],2,0),"")</f>
        <v>Main Godown</v>
      </c>
      <c r="G26" s="12">
        <v>1057</v>
      </c>
      <c r="H26" s="31" t="str">
        <f>IFERROR(VLOOKUP(Issue!$G26,Table5[#All],3,0),"")</f>
        <v>Warisnagar</v>
      </c>
      <c r="I26" s="31" t="str">
        <f>IFERROR(VLOOKUP(Issue!$G26,Table5[#All],2,0),"")</f>
        <v>BMC</v>
      </c>
      <c r="J26" s="8" t="s">
        <v>116</v>
      </c>
      <c r="K26" s="31" t="str">
        <f>IFERROR(VLOOKUP(Issue!$J26,Table2[[Item Name]:[UoM]],2,0),"")</f>
        <v>Nos</v>
      </c>
      <c r="L26" s="12">
        <v>50</v>
      </c>
      <c r="M26" s="32">
        <f>IFERROR(VLOOKUP(Issue!$J26,Table2[[#All],[Item Name]:[Open Rate]],8,0),"")</f>
        <v>2.83</v>
      </c>
      <c r="N26" s="32">
        <f>IFERROR(+Issue!$L26*Issue!$M26,"")</f>
        <v>141.5</v>
      </c>
      <c r="O26" s="12" t="s">
        <v>152</v>
      </c>
      <c r="P26" s="12" t="s">
        <v>38</v>
      </c>
      <c r="Q26" s="37"/>
    </row>
    <row r="27" spans="1:17" x14ac:dyDescent="0.25">
      <c r="A27" s="34">
        <v>46113</v>
      </c>
      <c r="B27" s="12" t="s">
        <v>19</v>
      </c>
      <c r="C27" s="12"/>
      <c r="D27" s="12">
        <v>1</v>
      </c>
      <c r="E27" s="31" t="str">
        <f>IFERROR(VLOOKUP(Issue!$D27,Table5[#All],3,0),"")</f>
        <v>Munger</v>
      </c>
      <c r="F27" s="31" t="str">
        <f>IFERROR(VLOOKUP(Issue!$D27,Table5[#All],2,0),"")</f>
        <v>Main Godown</v>
      </c>
      <c r="G27" s="12">
        <v>1057</v>
      </c>
      <c r="H27" s="31" t="str">
        <f>IFERROR(VLOOKUP(Issue!$G27,Table5[#All],3,0),"")</f>
        <v>Warisnagar</v>
      </c>
      <c r="I27" s="31" t="str">
        <f>IFERROR(VLOOKUP(Issue!$G27,Table5[#All],2,0),"")</f>
        <v>BMC</v>
      </c>
      <c r="J27" s="8" t="s">
        <v>133</v>
      </c>
      <c r="K27" s="31" t="str">
        <f>IFERROR(VLOOKUP(Issue!$J27,Table2[[Item Name]:[UoM]],2,0),"")</f>
        <v>Nos</v>
      </c>
      <c r="L27" s="12">
        <v>260</v>
      </c>
      <c r="M27" s="32">
        <f>IFERROR(VLOOKUP(Issue!$J27,Table2[[#All],[Item Name]:[Open Rate]],8,0),"")</f>
        <v>9.15</v>
      </c>
      <c r="N27" s="32">
        <f>IFERROR(+Issue!$L27*Issue!$M27,"")</f>
        <v>2379</v>
      </c>
      <c r="O27" s="12" t="s">
        <v>152</v>
      </c>
      <c r="P27" s="12" t="s">
        <v>38</v>
      </c>
      <c r="Q27" s="38"/>
    </row>
    <row r="28" spans="1:17" x14ac:dyDescent="0.25">
      <c r="A28" s="34">
        <v>46113</v>
      </c>
      <c r="B28" s="12" t="s">
        <v>19</v>
      </c>
      <c r="C28" s="12"/>
      <c r="D28" s="12">
        <v>1</v>
      </c>
      <c r="E28" s="31" t="str">
        <f>IFERROR(VLOOKUP(Issue!$D28,Table5[#All],3,0),"")</f>
        <v>Munger</v>
      </c>
      <c r="F28" s="31" t="str">
        <f>IFERROR(VLOOKUP(Issue!$D28,Table5[#All],2,0),"")</f>
        <v>Main Godown</v>
      </c>
      <c r="G28" s="12">
        <v>1012</v>
      </c>
      <c r="H28" s="31" t="str">
        <f>IFERROR(VLOOKUP(Issue!$G28,Table5[#All],3,0),"")</f>
        <v>DalsinghSarai</v>
      </c>
      <c r="I28" s="31" t="str">
        <f>IFERROR(VLOOKUP(Issue!$G28,Table5[#All],2,0),"")</f>
        <v>BMC</v>
      </c>
      <c r="J28" s="8" t="s">
        <v>68</v>
      </c>
      <c r="K28" s="31" t="str">
        <f>IFERROR(VLOOKUP(Issue!$J28,Table2[[Item Name]:[UoM]],2,0),"")</f>
        <v>Nos</v>
      </c>
      <c r="L28" s="12">
        <v>55</v>
      </c>
      <c r="M28" s="32">
        <f>IFERROR(VLOOKUP(Issue!$J28,Table2[[#All],[Item Name]:[Open Rate]],8,0),"")</f>
        <v>5.13</v>
      </c>
      <c r="N28" s="32">
        <f>IFERROR(+Issue!$L28*Issue!$M28,"")</f>
        <v>282.14999999999998</v>
      </c>
      <c r="O28" s="12" t="s">
        <v>152</v>
      </c>
      <c r="P28" s="12" t="s">
        <v>38</v>
      </c>
      <c r="Q28" s="37"/>
    </row>
    <row r="29" spans="1:17" x14ac:dyDescent="0.25">
      <c r="A29" s="34">
        <v>46113</v>
      </c>
      <c r="B29" s="12" t="s">
        <v>19</v>
      </c>
      <c r="C29" s="12"/>
      <c r="D29" s="12">
        <v>1</v>
      </c>
      <c r="E29" s="31" t="str">
        <f>IFERROR(VLOOKUP(Issue!$D29,Table5[#All],3,0),"")</f>
        <v>Munger</v>
      </c>
      <c r="F29" s="31" t="str">
        <f>IFERROR(VLOOKUP(Issue!$D29,Table5[#All],2,0),"")</f>
        <v>Main Godown</v>
      </c>
      <c r="G29" s="12">
        <v>1012</v>
      </c>
      <c r="H29" s="31" t="str">
        <f>IFERROR(VLOOKUP(Issue!$G29,Table5[#All],3,0),"")</f>
        <v>DalsinghSarai</v>
      </c>
      <c r="I29" s="31" t="str">
        <f>IFERROR(VLOOKUP(Issue!$G29,Table5[#All],2,0),"")</f>
        <v>BMC</v>
      </c>
      <c r="J29" s="8" t="s">
        <v>95</v>
      </c>
      <c r="K29" s="31" t="str">
        <f>IFERROR(VLOOKUP(Issue!$J29,Table2[[Item Name]:[UoM]],2,0),"")</f>
        <v>Nos</v>
      </c>
      <c r="L29" s="12">
        <v>20</v>
      </c>
      <c r="M29" s="32">
        <f>IFERROR(VLOOKUP(Issue!$J29,Table2[[#All],[Item Name]:[Open Rate]],8,0),"")</f>
        <v>129.80000000000001</v>
      </c>
      <c r="N29" s="32">
        <f>IFERROR(+Issue!$L29*Issue!$M29,"")</f>
        <v>2596</v>
      </c>
      <c r="O29" s="12" t="s">
        <v>152</v>
      </c>
      <c r="P29" s="12" t="s">
        <v>38</v>
      </c>
      <c r="Q29" s="38"/>
    </row>
    <row r="30" spans="1:17" x14ac:dyDescent="0.25">
      <c r="A30" s="34">
        <v>46114</v>
      </c>
      <c r="B30" s="12" t="s">
        <v>154</v>
      </c>
      <c r="C30" s="12">
        <v>623</v>
      </c>
      <c r="D30" s="12">
        <v>1</v>
      </c>
      <c r="E30" s="31" t="str">
        <f>IFERROR(VLOOKUP(Issue!$D30,Table5[#All],3,0),"")</f>
        <v>Munger</v>
      </c>
      <c r="F30" s="31" t="str">
        <f>IFERROR(VLOOKUP(Issue!$D30,Table5[#All],2,0),"")</f>
        <v>Main Godown</v>
      </c>
      <c r="G30" s="12">
        <v>1010</v>
      </c>
      <c r="H30" s="31" t="str">
        <f>IFERROR(VLOOKUP(Issue!$G30,Table5[#All],3,0),"")</f>
        <v>Parbatta</v>
      </c>
      <c r="I30" s="31" t="str">
        <f>IFERROR(VLOOKUP(Issue!$G30,Table5[#All],2,0),"")</f>
        <v>BMC</v>
      </c>
      <c r="J30" s="8" t="s">
        <v>51</v>
      </c>
      <c r="K30" s="31" t="str">
        <f>IFERROR(VLOOKUP(Issue!$J30,Table2[[Item Name]:[UoM]],2,0),"")</f>
        <v>Nos</v>
      </c>
      <c r="L30" s="12">
        <v>10</v>
      </c>
      <c r="M30" s="32">
        <f>IFERROR(VLOOKUP(Issue!$J30,Table2[[#All],[Item Name]:[Open Rate]],8,0),"")</f>
        <v>121.54</v>
      </c>
      <c r="N30" s="32">
        <f>IFERROR(+Issue!$L30*Issue!$M30,"")</f>
        <v>1215.4000000000001</v>
      </c>
      <c r="O30" s="12" t="s">
        <v>151</v>
      </c>
      <c r="P30" s="12" t="s">
        <v>153</v>
      </c>
      <c r="Q30" s="37"/>
    </row>
    <row r="31" spans="1:17" x14ac:dyDescent="0.25">
      <c r="A31" s="34">
        <v>46114</v>
      </c>
      <c r="B31" s="12" t="s">
        <v>154</v>
      </c>
      <c r="C31" s="12">
        <v>623</v>
      </c>
      <c r="D31" s="12">
        <v>1</v>
      </c>
      <c r="E31" s="31" t="str">
        <f>IFERROR(VLOOKUP(Issue!$D31,Table5[#All],3,0),"")</f>
        <v>Munger</v>
      </c>
      <c r="F31" s="31" t="str">
        <f>IFERROR(VLOOKUP(Issue!$D31,Table5[#All],2,0),"")</f>
        <v>Main Godown</v>
      </c>
      <c r="G31" s="12">
        <v>1010</v>
      </c>
      <c r="H31" s="31" t="str">
        <f>IFERROR(VLOOKUP(Issue!$G31,Table5[#All],3,0),"")</f>
        <v>Parbatta</v>
      </c>
      <c r="I31" s="31" t="str">
        <f>IFERROR(VLOOKUP(Issue!$G31,Table5[#All],2,0),"")</f>
        <v>BMC</v>
      </c>
      <c r="J31" s="8" t="s">
        <v>54</v>
      </c>
      <c r="K31" s="31" t="str">
        <f>IFERROR(VLOOKUP(Issue!$J31,Table2[[Item Name]:[UoM]],2,0),"")</f>
        <v>Nos</v>
      </c>
      <c r="L31" s="12">
        <v>1</v>
      </c>
      <c r="M31" s="32">
        <f>IFERROR(VLOOKUP(Issue!$J31,Table2[[#All],[Item Name]:[Open Rate]],8,0),"")</f>
        <v>132.69999999999999</v>
      </c>
      <c r="N31" s="32">
        <f>IFERROR(+Issue!$L31*Issue!$M31,"")</f>
        <v>132.69999999999999</v>
      </c>
      <c r="O31" s="12" t="s">
        <v>151</v>
      </c>
      <c r="P31" s="12" t="s">
        <v>153</v>
      </c>
      <c r="Q31" s="38"/>
    </row>
    <row r="32" spans="1:17" x14ac:dyDescent="0.25">
      <c r="A32" s="34">
        <v>46114</v>
      </c>
      <c r="B32" s="12" t="s">
        <v>154</v>
      </c>
      <c r="C32" s="12">
        <v>623</v>
      </c>
      <c r="D32" s="12">
        <v>1</v>
      </c>
      <c r="E32" s="31" t="str">
        <f>IFERROR(VLOOKUP(Issue!$D32,Table5[#All],3,0),"")</f>
        <v>Munger</v>
      </c>
      <c r="F32" s="31" t="str">
        <f>IFERROR(VLOOKUP(Issue!$D32,Table5[#All],2,0),"")</f>
        <v>Main Godown</v>
      </c>
      <c r="G32" s="12">
        <v>1010</v>
      </c>
      <c r="H32" s="31" t="str">
        <f>IFERROR(VLOOKUP(Issue!$G32,Table5[#All],3,0),"")</f>
        <v>Parbatta</v>
      </c>
      <c r="I32" s="31" t="str">
        <f>IFERROR(VLOOKUP(Issue!$G32,Table5[#All],2,0),"")</f>
        <v>BMC</v>
      </c>
      <c r="J32" s="8" t="s">
        <v>80</v>
      </c>
      <c r="K32" s="31" t="str">
        <f>IFERROR(VLOOKUP(Issue!$J32,Table2[[Item Name]:[UoM]],2,0),"")</f>
        <v>Nos</v>
      </c>
      <c r="L32" s="12">
        <v>1</v>
      </c>
      <c r="M32" s="32">
        <f>IFERROR(VLOOKUP(Issue!$J32,Table2[[#All],[Item Name]:[Open Rate]],8,0),"")</f>
        <v>132.69999999999999</v>
      </c>
      <c r="N32" s="32">
        <f>IFERROR(+Issue!$L32*Issue!$M32,"")</f>
        <v>132.69999999999999</v>
      </c>
      <c r="O32" s="12" t="s">
        <v>151</v>
      </c>
      <c r="P32" s="12" t="s">
        <v>153</v>
      </c>
      <c r="Q32" s="37"/>
    </row>
    <row r="33" spans="1:17" x14ac:dyDescent="0.25">
      <c r="A33" s="34">
        <v>46116</v>
      </c>
      <c r="B33" s="12" t="s">
        <v>154</v>
      </c>
      <c r="C33" s="12">
        <v>624</v>
      </c>
      <c r="D33" s="12">
        <v>1</v>
      </c>
      <c r="E33" s="31" t="str">
        <f>IFERROR(VLOOKUP(Issue!$D33,Table5[#All],3,0),"")</f>
        <v>Munger</v>
      </c>
      <c r="F33" s="31" t="str">
        <f>IFERROR(VLOOKUP(Issue!$D33,Table5[#All],2,0),"")</f>
        <v>Main Godown</v>
      </c>
      <c r="G33" s="12">
        <v>1054</v>
      </c>
      <c r="H33" s="31" t="str">
        <f>IFERROR(VLOOKUP(Issue!$G33,Table5[#All],3,0),"")</f>
        <v>Alauli</v>
      </c>
      <c r="I33" s="31" t="str">
        <f>IFERROR(VLOOKUP(Issue!$G33,Table5[#All],2,0),"")</f>
        <v>BMC</v>
      </c>
      <c r="J33" s="8" t="s">
        <v>128</v>
      </c>
      <c r="K33" s="31" t="str">
        <f>IFERROR(VLOOKUP(Issue!$J33,Table2[[Item Name]:[UoM]],2,0),"")</f>
        <v>Nos</v>
      </c>
      <c r="L33" s="12">
        <v>25</v>
      </c>
      <c r="M33" s="32">
        <f>IFERROR(VLOOKUP(Issue!$J33,Table2[[#All],[Item Name]:[Open Rate]],8,0),"")</f>
        <v>51.92</v>
      </c>
      <c r="N33" s="32">
        <f>IFERROR(+Issue!$L33*Issue!$M33,"")</f>
        <v>1298</v>
      </c>
      <c r="O33" s="12" t="s">
        <v>152</v>
      </c>
      <c r="P33" s="12" t="s">
        <v>38</v>
      </c>
      <c r="Q33" s="38"/>
    </row>
    <row r="34" spans="1:17" x14ac:dyDescent="0.25">
      <c r="A34" s="34">
        <v>46116</v>
      </c>
      <c r="B34" s="12" t="s">
        <v>154</v>
      </c>
      <c r="C34" s="12">
        <v>624</v>
      </c>
      <c r="D34" s="12">
        <v>1</v>
      </c>
      <c r="E34" s="31" t="str">
        <f>IFERROR(VLOOKUP(Issue!$D34,Table5[#All],3,0),"")</f>
        <v>Munger</v>
      </c>
      <c r="F34" s="31" t="str">
        <f>IFERROR(VLOOKUP(Issue!$D34,Table5[#All],2,0),"")</f>
        <v>Main Godown</v>
      </c>
      <c r="G34" s="12">
        <v>1054</v>
      </c>
      <c r="H34" s="31" t="str">
        <f>IFERROR(VLOOKUP(Issue!$G34,Table5[#All],3,0),"")</f>
        <v>Alauli</v>
      </c>
      <c r="I34" s="31" t="str">
        <f>IFERROR(VLOOKUP(Issue!$G34,Table5[#All],2,0),"")</f>
        <v>BMC</v>
      </c>
      <c r="J34" s="8" t="s">
        <v>119</v>
      </c>
      <c r="K34" s="31" t="str">
        <f>IFERROR(VLOOKUP(Issue!$J34,Table2[[Item Name]:[UoM]],2,0),"")</f>
        <v>Nos</v>
      </c>
      <c r="L34" s="12">
        <v>5</v>
      </c>
      <c r="M34" s="32">
        <f>IFERROR(VLOOKUP(Issue!$J34,Table2[[#All],[Item Name]:[Open Rate]],8,0),"")</f>
        <v>135.69999999999999</v>
      </c>
      <c r="N34" s="32">
        <f>IFERROR(+Issue!$L34*Issue!$M34,"")</f>
        <v>678.5</v>
      </c>
      <c r="O34" s="12" t="s">
        <v>152</v>
      </c>
      <c r="P34" s="12" t="s">
        <v>38</v>
      </c>
      <c r="Q34" s="37"/>
    </row>
    <row r="35" spans="1:17" x14ac:dyDescent="0.25">
      <c r="A35" s="34">
        <v>46116</v>
      </c>
      <c r="B35" s="12" t="s">
        <v>154</v>
      </c>
      <c r="C35" s="12">
        <v>624</v>
      </c>
      <c r="D35" s="12">
        <v>1</v>
      </c>
      <c r="E35" s="31" t="str">
        <f>IFERROR(VLOOKUP(Issue!$D35,Table5[#All],3,0),"")</f>
        <v>Munger</v>
      </c>
      <c r="F35" s="31" t="str">
        <f>IFERROR(VLOOKUP(Issue!$D35,Table5[#All],2,0),"")</f>
        <v>Main Godown</v>
      </c>
      <c r="G35" s="12">
        <v>1054</v>
      </c>
      <c r="H35" s="31" t="str">
        <f>IFERROR(VLOOKUP(Issue!$G35,Table5[#All],3,0),"")</f>
        <v>Alauli</v>
      </c>
      <c r="I35" s="31" t="str">
        <f>IFERROR(VLOOKUP(Issue!$G35,Table5[#All],2,0),"")</f>
        <v>BMC</v>
      </c>
      <c r="J35" s="8" t="s">
        <v>126</v>
      </c>
      <c r="K35" s="31" t="str">
        <f>IFERROR(VLOOKUP(Issue!$J35,Table2[[Item Name]:[UoM]],2,0),"")</f>
        <v>Nos</v>
      </c>
      <c r="L35" s="12">
        <v>1</v>
      </c>
      <c r="M35" s="32">
        <f>IFERROR(VLOOKUP(Issue!$J35,Table2[[#All],[Item Name]:[Open Rate]],8,0),"")</f>
        <v>812.2</v>
      </c>
      <c r="N35" s="32">
        <f>IFERROR(+Issue!$L35*Issue!$M35,"")</f>
        <v>812.2</v>
      </c>
      <c r="O35" s="12" t="s">
        <v>152</v>
      </c>
      <c r="P35" s="12" t="s">
        <v>38</v>
      </c>
      <c r="Q35" s="38"/>
    </row>
    <row r="36" spans="1:17" x14ac:dyDescent="0.25">
      <c r="A36" s="34">
        <v>46116</v>
      </c>
      <c r="B36" s="12" t="s">
        <v>154</v>
      </c>
      <c r="C36" s="12">
        <v>624</v>
      </c>
      <c r="D36" s="12">
        <v>1</v>
      </c>
      <c r="E36" s="31" t="str">
        <f>IFERROR(VLOOKUP(Issue!$D36,Table5[#All],3,0),"")</f>
        <v>Munger</v>
      </c>
      <c r="F36" s="31" t="str">
        <f>IFERROR(VLOOKUP(Issue!$D36,Table5[#All],2,0),"")</f>
        <v>Main Godown</v>
      </c>
      <c r="G36" s="12">
        <v>1054</v>
      </c>
      <c r="H36" s="31" t="str">
        <f>IFERROR(VLOOKUP(Issue!$G36,Table5[#All],3,0),"")</f>
        <v>Alauli</v>
      </c>
      <c r="I36" s="31" t="str">
        <f>IFERROR(VLOOKUP(Issue!$G36,Table5[#All],2,0),"")</f>
        <v>BMC</v>
      </c>
      <c r="J36" s="8" t="s">
        <v>132</v>
      </c>
      <c r="K36" s="31" t="str">
        <f>IFERROR(VLOOKUP(Issue!$J36,Table2[[Item Name]:[UoM]],2,0),"")</f>
        <v>Nos</v>
      </c>
      <c r="L36" s="12">
        <v>30</v>
      </c>
      <c r="M36" s="32">
        <f>IFERROR(VLOOKUP(Issue!$J36,Table2[[#All],[Item Name]:[Open Rate]],8,0),"")</f>
        <v>4.93</v>
      </c>
      <c r="N36" s="32">
        <f>IFERROR(+Issue!$L36*Issue!$M36,"")</f>
        <v>147.89999999999998</v>
      </c>
      <c r="O36" s="12" t="s">
        <v>152</v>
      </c>
      <c r="P36" s="12" t="s">
        <v>38</v>
      </c>
      <c r="Q36" s="37"/>
    </row>
    <row r="37" spans="1:17" x14ac:dyDescent="0.25">
      <c r="A37" s="34">
        <v>46116</v>
      </c>
      <c r="B37" s="12" t="s">
        <v>154</v>
      </c>
      <c r="C37" s="12">
        <v>624</v>
      </c>
      <c r="D37" s="12">
        <v>1</v>
      </c>
      <c r="E37" s="31" t="str">
        <f>IFERROR(VLOOKUP(Issue!$D37,Table5[#All],3,0),"")</f>
        <v>Munger</v>
      </c>
      <c r="F37" s="31" t="str">
        <f>IFERROR(VLOOKUP(Issue!$D37,Table5[#All],2,0),"")</f>
        <v>Main Godown</v>
      </c>
      <c r="G37" s="12">
        <v>1054</v>
      </c>
      <c r="H37" s="31" t="str">
        <f>IFERROR(VLOOKUP(Issue!$G37,Table5[#All],3,0),"")</f>
        <v>Alauli</v>
      </c>
      <c r="I37" s="31" t="str">
        <f>IFERROR(VLOOKUP(Issue!$G37,Table5[#All],2,0),"")</f>
        <v>BMC</v>
      </c>
      <c r="J37" s="8" t="s">
        <v>61</v>
      </c>
      <c r="K37" s="31" t="str">
        <f>IFERROR(VLOOKUP(Issue!$J37,Table2[[Item Name]:[UoM]],2,0),"")</f>
        <v>Nos</v>
      </c>
      <c r="L37" s="12">
        <v>1</v>
      </c>
      <c r="M37" s="32">
        <f>IFERROR(VLOOKUP(Issue!$J37,Table2[[#All],[Item Name]:[Open Rate]],8,0),"")</f>
        <v>168</v>
      </c>
      <c r="N37" s="32">
        <f>IFERROR(+Issue!$L37*Issue!$M37,"")</f>
        <v>168</v>
      </c>
      <c r="O37" s="12" t="s">
        <v>152</v>
      </c>
      <c r="P37" s="12" t="s">
        <v>38</v>
      </c>
      <c r="Q37" s="38"/>
    </row>
    <row r="38" spans="1:17" x14ac:dyDescent="0.25">
      <c r="A38" s="34">
        <v>46116</v>
      </c>
      <c r="B38" s="12" t="s">
        <v>154</v>
      </c>
      <c r="C38" s="12">
        <v>625</v>
      </c>
      <c r="D38" s="12">
        <v>1</v>
      </c>
      <c r="E38" s="31" t="str">
        <f>IFERROR(VLOOKUP(Issue!$D38,Table5[#All],3,0),"")</f>
        <v>Munger</v>
      </c>
      <c r="F38" s="31" t="str">
        <f>IFERROR(VLOOKUP(Issue!$D38,Table5[#All],2,0),"")</f>
        <v>Main Godown</v>
      </c>
      <c r="G38" s="12">
        <v>1011</v>
      </c>
      <c r="H38" s="31" t="str">
        <f>IFERROR(VLOOKUP(Issue!$G38,Table5[#All],3,0),"")</f>
        <v>Sahibpur Kamal</v>
      </c>
      <c r="I38" s="31" t="str">
        <f>IFERROR(VLOOKUP(Issue!$G38,Table5[#All],2,0),"")</f>
        <v>BMC</v>
      </c>
      <c r="J38" s="8" t="s">
        <v>127</v>
      </c>
      <c r="K38" s="31" t="str">
        <f>IFERROR(VLOOKUP(Issue!$J38,Table2[[Item Name]:[UoM]],2,0),"")</f>
        <v>Nos</v>
      </c>
      <c r="L38" s="12">
        <v>200</v>
      </c>
      <c r="M38" s="32">
        <f>IFERROR(VLOOKUP(Issue!$J38,Table2[[#All],[Item Name]:[Open Rate]],8,0),"")</f>
        <v>12.71</v>
      </c>
      <c r="N38" s="32">
        <f>IFERROR(+Issue!$L38*Issue!$M38,"")</f>
        <v>2542</v>
      </c>
      <c r="O38" s="12" t="s">
        <v>152</v>
      </c>
      <c r="P38" s="12" t="s">
        <v>38</v>
      </c>
      <c r="Q38" s="37"/>
    </row>
    <row r="39" spans="1:17" x14ac:dyDescent="0.25">
      <c r="A39" s="34">
        <v>46116</v>
      </c>
      <c r="B39" s="12" t="s">
        <v>154</v>
      </c>
      <c r="C39" s="12">
        <v>625</v>
      </c>
      <c r="D39" s="12">
        <v>1</v>
      </c>
      <c r="E39" s="31" t="str">
        <f>IFERROR(VLOOKUP(Issue!$D39,Table5[#All],3,0),"")</f>
        <v>Munger</v>
      </c>
      <c r="F39" s="31" t="str">
        <f>IFERROR(VLOOKUP(Issue!$D39,Table5[#All],2,0),"")</f>
        <v>Main Godown</v>
      </c>
      <c r="G39" s="12">
        <v>1055</v>
      </c>
      <c r="H39" s="31" t="str">
        <f>IFERROR(VLOOKUP(Issue!$G39,Table5[#All],3,0),"")</f>
        <v>Matihani</v>
      </c>
      <c r="I39" s="31" t="str">
        <f>IFERROR(VLOOKUP(Issue!$G39,Table5[#All],2,0),"")</f>
        <v>BMC</v>
      </c>
      <c r="J39" s="8" t="s">
        <v>127</v>
      </c>
      <c r="K39" s="31" t="str">
        <f>IFERROR(VLOOKUP(Issue!$J39,Table2[[Item Name]:[UoM]],2,0),"")</f>
        <v>Nos</v>
      </c>
      <c r="L39" s="12">
        <v>200</v>
      </c>
      <c r="M39" s="32">
        <f>IFERROR(VLOOKUP(Issue!$J39,Table2[[#All],[Item Name]:[Open Rate]],8,0),"")</f>
        <v>12.71</v>
      </c>
      <c r="N39" s="32">
        <f>IFERROR(+Issue!$L39*Issue!$M39,"")</f>
        <v>2542</v>
      </c>
      <c r="O39" s="12" t="s">
        <v>152</v>
      </c>
      <c r="P39" s="12" t="s">
        <v>38</v>
      </c>
      <c r="Q39" s="38"/>
    </row>
    <row r="40" spans="1:17" x14ac:dyDescent="0.25">
      <c r="A40" s="34">
        <v>46116</v>
      </c>
      <c r="B40" s="12" t="s">
        <v>154</v>
      </c>
      <c r="C40" s="12">
        <v>625</v>
      </c>
      <c r="D40" s="12">
        <v>1</v>
      </c>
      <c r="E40" s="31" t="str">
        <f>IFERROR(VLOOKUP(Issue!$D40,Table5[#All],3,0),"")</f>
        <v>Munger</v>
      </c>
      <c r="F40" s="31" t="str">
        <f>IFERROR(VLOOKUP(Issue!$D40,Table5[#All],2,0),"")</f>
        <v>Main Godown</v>
      </c>
      <c r="G40" s="12">
        <v>1008</v>
      </c>
      <c r="H40" s="31" t="str">
        <f>IFERROR(VLOOKUP(Issue!$G40,Table5[#All],3,0),"")</f>
        <v>Teghra</v>
      </c>
      <c r="I40" s="31" t="str">
        <f>IFERROR(VLOOKUP(Issue!$G40,Table5[#All],2,0),"")</f>
        <v>BMC</v>
      </c>
      <c r="J40" s="8" t="s">
        <v>127</v>
      </c>
      <c r="K40" s="31" t="str">
        <f>IFERROR(VLOOKUP(Issue!$J40,Table2[[Item Name]:[UoM]],2,0),"")</f>
        <v>Nos</v>
      </c>
      <c r="L40" s="12">
        <v>200</v>
      </c>
      <c r="M40" s="32">
        <f>IFERROR(VLOOKUP(Issue!$J40,Table2[[#All],[Item Name]:[Open Rate]],8,0),"")</f>
        <v>12.71</v>
      </c>
      <c r="N40" s="32">
        <f>IFERROR(+Issue!$L40*Issue!$M40,"")</f>
        <v>2542</v>
      </c>
      <c r="O40" s="12" t="s">
        <v>151</v>
      </c>
      <c r="P40" s="12" t="s">
        <v>153</v>
      </c>
      <c r="Q40" s="37"/>
    </row>
    <row r="41" spans="1:17" x14ac:dyDescent="0.25">
      <c r="A41" s="34">
        <v>46116</v>
      </c>
      <c r="B41" s="12" t="s">
        <v>154</v>
      </c>
      <c r="C41" s="12">
        <v>625</v>
      </c>
      <c r="D41" s="12">
        <v>1</v>
      </c>
      <c r="E41" s="31" t="str">
        <f>IFERROR(VLOOKUP(Issue!$D41,Table5[#All],3,0),"")</f>
        <v>Munger</v>
      </c>
      <c r="F41" s="31" t="str">
        <f>IFERROR(VLOOKUP(Issue!$D41,Table5[#All],2,0),"")</f>
        <v>Main Godown</v>
      </c>
      <c r="G41" s="12">
        <v>1011</v>
      </c>
      <c r="H41" s="31" t="str">
        <f>IFERROR(VLOOKUP(Issue!$G41,Table5[#All],3,0),"")</f>
        <v>Sahibpur Kamal</v>
      </c>
      <c r="I41" s="31" t="str">
        <f>IFERROR(VLOOKUP(Issue!$G41,Table5[#All],2,0),"")</f>
        <v>BMC</v>
      </c>
      <c r="J41" s="8" t="s">
        <v>92</v>
      </c>
      <c r="K41" s="31" t="str">
        <f>IFERROR(VLOOKUP(Issue!$J41,Table2[[Item Name]:[UoM]],2,0),"")</f>
        <v>Nos</v>
      </c>
      <c r="L41" s="12">
        <v>2</v>
      </c>
      <c r="M41" s="32">
        <f>IFERROR(VLOOKUP(Issue!$J41,Table2[[#All],[Item Name]:[Open Rate]],8,0),"")</f>
        <v>94.4</v>
      </c>
      <c r="N41" s="32">
        <f>IFERROR(+Issue!$L41*Issue!$M41,"")</f>
        <v>188.8</v>
      </c>
      <c r="O41" s="12" t="s">
        <v>152</v>
      </c>
      <c r="P41" s="12" t="s">
        <v>38</v>
      </c>
      <c r="Q41" s="38"/>
    </row>
    <row r="42" spans="1:17" x14ac:dyDescent="0.25">
      <c r="A42" s="34">
        <v>46116</v>
      </c>
      <c r="B42" s="12" t="s">
        <v>154</v>
      </c>
      <c r="C42" s="12">
        <v>625</v>
      </c>
      <c r="D42" s="12">
        <v>1</v>
      </c>
      <c r="E42" s="31" t="str">
        <f>IFERROR(VLOOKUP(Issue!$D42,Table5[#All],3,0),"")</f>
        <v>Munger</v>
      </c>
      <c r="F42" s="31" t="str">
        <f>IFERROR(VLOOKUP(Issue!$D42,Table5[#All],2,0),"")</f>
        <v>Main Godown</v>
      </c>
      <c r="G42" s="12">
        <v>1055</v>
      </c>
      <c r="H42" s="31" t="str">
        <f>IFERROR(VLOOKUP(Issue!$G42,Table5[#All],3,0),"")</f>
        <v>Matihani</v>
      </c>
      <c r="I42" s="31" t="str">
        <f>IFERROR(VLOOKUP(Issue!$G42,Table5[#All],2,0),"")</f>
        <v>BMC</v>
      </c>
      <c r="J42" s="8" t="s">
        <v>92</v>
      </c>
      <c r="K42" s="31" t="str">
        <f>IFERROR(VLOOKUP(Issue!$J42,Table2[[Item Name]:[UoM]],2,0),"")</f>
        <v>Nos</v>
      </c>
      <c r="L42" s="12">
        <v>2</v>
      </c>
      <c r="M42" s="32">
        <f>IFERROR(VLOOKUP(Issue!$J42,Table2[[#All],[Item Name]:[Open Rate]],8,0),"")</f>
        <v>94.4</v>
      </c>
      <c r="N42" s="32">
        <f>IFERROR(+Issue!$L42*Issue!$M42,"")</f>
        <v>188.8</v>
      </c>
      <c r="O42" s="12" t="s">
        <v>152</v>
      </c>
      <c r="P42" s="12" t="s">
        <v>38</v>
      </c>
      <c r="Q42" s="37"/>
    </row>
    <row r="43" spans="1:17" x14ac:dyDescent="0.25">
      <c r="A43" s="34">
        <v>46116</v>
      </c>
      <c r="B43" s="12" t="s">
        <v>154</v>
      </c>
      <c r="C43" s="12">
        <v>625</v>
      </c>
      <c r="D43" s="12">
        <v>1</v>
      </c>
      <c r="E43" s="31" t="str">
        <f>IFERROR(VLOOKUP(Issue!$D43,Table5[#All],3,0),"")</f>
        <v>Munger</v>
      </c>
      <c r="F43" s="31" t="str">
        <f>IFERROR(VLOOKUP(Issue!$D43,Table5[#All],2,0),"")</f>
        <v>Main Godown</v>
      </c>
      <c r="G43" s="12">
        <v>1008</v>
      </c>
      <c r="H43" s="31" t="str">
        <f>IFERROR(VLOOKUP(Issue!$G43,Table5[#All],3,0),"")</f>
        <v>Teghra</v>
      </c>
      <c r="I43" s="31" t="str">
        <f>IFERROR(VLOOKUP(Issue!$G43,Table5[#All],2,0),"")</f>
        <v>BMC</v>
      </c>
      <c r="J43" s="8" t="s">
        <v>92</v>
      </c>
      <c r="K43" s="31" t="str">
        <f>IFERROR(VLOOKUP(Issue!$J43,Table2[[Item Name]:[UoM]],2,0),"")</f>
        <v>Nos</v>
      </c>
      <c r="L43" s="12">
        <v>2</v>
      </c>
      <c r="M43" s="32">
        <f>IFERROR(VLOOKUP(Issue!$J43,Table2[[#All],[Item Name]:[Open Rate]],8,0),"")</f>
        <v>94.4</v>
      </c>
      <c r="N43" s="32">
        <f>IFERROR(+Issue!$L43*Issue!$M43,"")</f>
        <v>188.8</v>
      </c>
      <c r="O43" s="12" t="s">
        <v>151</v>
      </c>
      <c r="P43" s="12" t="s">
        <v>153</v>
      </c>
      <c r="Q43" s="38"/>
    </row>
    <row r="44" spans="1:17" x14ac:dyDescent="0.25">
      <c r="A44" s="34">
        <v>46118</v>
      </c>
      <c r="B44" s="12" t="s">
        <v>154</v>
      </c>
      <c r="C44" s="12">
        <v>626</v>
      </c>
      <c r="D44" s="12">
        <v>1</v>
      </c>
      <c r="E44" s="31" t="str">
        <f>IFERROR(VLOOKUP(Issue!$D44,Table5[#All],3,0),"")</f>
        <v>Munger</v>
      </c>
      <c r="F44" s="31" t="str">
        <f>IFERROR(VLOOKUP(Issue!$D44,Table5[#All],2,0),"")</f>
        <v>Main Godown</v>
      </c>
      <c r="G44" s="12">
        <v>10560001</v>
      </c>
      <c r="H44" s="31" t="str">
        <f>IFERROR(VLOOKUP(Issue!$G44,Table5[#All],3,0),"")</f>
        <v>Gomukh Chautham(Mithun kumar VLC)</v>
      </c>
      <c r="I44" s="31" t="str">
        <f>IFERROR(VLOOKUP(Issue!$G44,Table5[#All],2,0),"")</f>
        <v>RMC</v>
      </c>
      <c r="J44" s="8" t="s">
        <v>64</v>
      </c>
      <c r="K44" s="31" t="str">
        <f>IFERROR(VLOOKUP(Issue!$J44,Table2[[Item Name]:[UoM]],2,0),"")</f>
        <v>Nos</v>
      </c>
      <c r="L44" s="12">
        <v>6</v>
      </c>
      <c r="M44" s="32">
        <f>IFERROR(VLOOKUP(Issue!$J44,Table2[[#All],[Item Name]:[Open Rate]],8,0),"")</f>
        <v>348.52</v>
      </c>
      <c r="N44" s="32">
        <f>IFERROR(+Issue!$L44*Issue!$M44,"")</f>
        <v>2091.12</v>
      </c>
      <c r="O44" s="12" t="s">
        <v>151</v>
      </c>
      <c r="P44" s="12" t="s">
        <v>153</v>
      </c>
      <c r="Q44" s="37"/>
    </row>
    <row r="45" spans="1:17" x14ac:dyDescent="0.25">
      <c r="A45" s="34">
        <v>46118</v>
      </c>
      <c r="B45" s="12" t="s">
        <v>154</v>
      </c>
      <c r="C45" s="12">
        <v>626</v>
      </c>
      <c r="D45" s="12">
        <v>1</v>
      </c>
      <c r="E45" s="31" t="str">
        <f>IFERROR(VLOOKUP(Issue!$D45,Table5[#All],3,0),"")</f>
        <v>Munger</v>
      </c>
      <c r="F45" s="31" t="str">
        <f>IFERROR(VLOOKUP(Issue!$D45,Table5[#All],2,0),"")</f>
        <v>Main Godown</v>
      </c>
      <c r="G45" s="12">
        <v>10560012</v>
      </c>
      <c r="H45" s="31" t="str">
        <f>IFERROR(VLOOKUP(Issue!$G45,Table5[#All],3,0),"")</f>
        <v>Gomukh Kharawa</v>
      </c>
      <c r="I45" s="31" t="str">
        <f>IFERROR(VLOOKUP(Issue!$G45,Table5[#All],2,0),"")</f>
        <v>MPG</v>
      </c>
      <c r="J45" s="8" t="s">
        <v>64</v>
      </c>
      <c r="K45" s="31" t="str">
        <f>IFERROR(VLOOKUP(Issue!$J45,Table2[[Item Name]:[UoM]],2,0),"")</f>
        <v>Nos</v>
      </c>
      <c r="L45" s="12">
        <v>1</v>
      </c>
      <c r="M45" s="32">
        <f>IFERROR(VLOOKUP(Issue!$J45,Table2[[#All],[Item Name]:[Open Rate]],8,0),"")</f>
        <v>348.52</v>
      </c>
      <c r="N45" s="32">
        <f>IFERROR(+Issue!$L45*Issue!$M45,"")</f>
        <v>348.52</v>
      </c>
      <c r="O45" s="12" t="s">
        <v>151</v>
      </c>
      <c r="P45" s="12" t="s">
        <v>153</v>
      </c>
      <c r="Q45" s="38"/>
    </row>
    <row r="46" spans="1:17" x14ac:dyDescent="0.25">
      <c r="A46" s="34">
        <v>46118</v>
      </c>
      <c r="B46" s="12" t="s">
        <v>154</v>
      </c>
      <c r="C46" s="12">
        <v>626</v>
      </c>
      <c r="D46" s="12">
        <v>1</v>
      </c>
      <c r="E46" s="31" t="str">
        <f>IFERROR(VLOOKUP(Issue!$D46,Table5[#All],3,0),"")</f>
        <v>Munger</v>
      </c>
      <c r="F46" s="31" t="str">
        <f>IFERROR(VLOOKUP(Issue!$D46,Table5[#All],2,0),"")</f>
        <v>Main Godown</v>
      </c>
      <c r="G46" s="12">
        <v>10560004</v>
      </c>
      <c r="H46" s="31" t="str">
        <f>IFERROR(VLOOKUP(Issue!$G46,Table5[#All],3,0),"")</f>
        <v>Gomukh Nawada</v>
      </c>
      <c r="I46" s="31" t="str">
        <f>IFERROR(VLOOKUP(Issue!$G46,Table5[#All],2,0),"")</f>
        <v>MPG</v>
      </c>
      <c r="J46" s="8" t="s">
        <v>64</v>
      </c>
      <c r="K46" s="31" t="str">
        <f>IFERROR(VLOOKUP(Issue!$J46,Table2[[Item Name]:[UoM]],2,0),"")</f>
        <v>Nos</v>
      </c>
      <c r="L46" s="12">
        <v>2</v>
      </c>
      <c r="M46" s="32">
        <f>IFERROR(VLOOKUP(Issue!$J46,Table2[[#All],[Item Name]:[Open Rate]],8,0),"")</f>
        <v>348.52</v>
      </c>
      <c r="N46" s="32">
        <f>IFERROR(+Issue!$L46*Issue!$M46,"")</f>
        <v>697.04</v>
      </c>
      <c r="O46" s="12" t="s">
        <v>151</v>
      </c>
      <c r="P46" s="12" t="s">
        <v>153</v>
      </c>
      <c r="Q46" s="37"/>
    </row>
    <row r="47" spans="1:17" x14ac:dyDescent="0.25">
      <c r="A47" s="34">
        <v>46118</v>
      </c>
      <c r="B47" s="12" t="s">
        <v>154</v>
      </c>
      <c r="C47" s="12">
        <v>626</v>
      </c>
      <c r="D47" s="12">
        <v>1</v>
      </c>
      <c r="E47" s="31" t="str">
        <f>IFERROR(VLOOKUP(Issue!$D47,Table5[#All],3,0),"")</f>
        <v>Munger</v>
      </c>
      <c r="F47" s="31" t="str">
        <f>IFERROR(VLOOKUP(Issue!$D47,Table5[#All],2,0),"")</f>
        <v>Main Godown</v>
      </c>
      <c r="G47" s="12">
        <v>10560012</v>
      </c>
      <c r="H47" s="31" t="str">
        <f>IFERROR(VLOOKUP(Issue!$G47,Table5[#All],3,0),"")</f>
        <v>Gomukh Kharawa</v>
      </c>
      <c r="I47" s="31" t="str">
        <f>IFERROR(VLOOKUP(Issue!$G47,Table5[#All],2,0),"")</f>
        <v>MPG</v>
      </c>
      <c r="J47" s="8" t="s">
        <v>133</v>
      </c>
      <c r="K47" s="31" t="str">
        <f>IFERROR(VLOOKUP(Issue!$J47,Table2[[Item Name]:[UoM]],2,0),"")</f>
        <v>Nos</v>
      </c>
      <c r="L47" s="12">
        <v>12</v>
      </c>
      <c r="M47" s="32">
        <f>IFERROR(VLOOKUP(Issue!$J47,Table2[[#All],[Item Name]:[Open Rate]],8,0),"")</f>
        <v>9.15</v>
      </c>
      <c r="N47" s="32">
        <f>IFERROR(+Issue!$L47*Issue!$M47,"")</f>
        <v>109.80000000000001</v>
      </c>
      <c r="O47" s="12" t="s">
        <v>151</v>
      </c>
      <c r="P47" s="12" t="s">
        <v>153</v>
      </c>
      <c r="Q47" s="38"/>
    </row>
    <row r="48" spans="1:17" x14ac:dyDescent="0.25">
      <c r="A48" s="34">
        <v>46118</v>
      </c>
      <c r="B48" s="12" t="s">
        <v>154</v>
      </c>
      <c r="C48" s="12">
        <v>626</v>
      </c>
      <c r="D48" s="12">
        <v>1</v>
      </c>
      <c r="E48" s="31" t="str">
        <f>IFERROR(VLOOKUP(Issue!$D48,Table5[#All],3,0),"")</f>
        <v>Munger</v>
      </c>
      <c r="F48" s="31" t="str">
        <f>IFERROR(VLOOKUP(Issue!$D48,Table5[#All],2,0),"")</f>
        <v>Main Godown</v>
      </c>
      <c r="G48" s="12">
        <v>10560017</v>
      </c>
      <c r="H48" s="31" t="str">
        <f>IFERROR(VLOOKUP(Issue!$G48,Table5[#All],3,0),"")</f>
        <v>Gomukh Telihar</v>
      </c>
      <c r="I48" s="31" t="str">
        <f>IFERROR(VLOOKUP(Issue!$G48,Table5[#All],2,0),"")</f>
        <v>MPG</v>
      </c>
      <c r="J48" s="8" t="s">
        <v>133</v>
      </c>
      <c r="K48" s="31" t="str">
        <f>IFERROR(VLOOKUP(Issue!$J48,Table2[[Item Name]:[UoM]],2,0),"")</f>
        <v>Nos</v>
      </c>
      <c r="L48" s="12">
        <v>24</v>
      </c>
      <c r="M48" s="32">
        <f>IFERROR(VLOOKUP(Issue!$J48,Table2[[#All],[Item Name]:[Open Rate]],8,0),"")</f>
        <v>9.15</v>
      </c>
      <c r="N48" s="32">
        <f>IFERROR(+Issue!$L48*Issue!$M48,"")</f>
        <v>219.60000000000002</v>
      </c>
      <c r="O48" s="12" t="s">
        <v>151</v>
      </c>
      <c r="P48" s="12" t="s">
        <v>153</v>
      </c>
      <c r="Q48" s="37"/>
    </row>
    <row r="49" spans="1:17" x14ac:dyDescent="0.25">
      <c r="A49" s="34">
        <v>46118</v>
      </c>
      <c r="B49" s="12" t="s">
        <v>154</v>
      </c>
      <c r="C49" s="12">
        <v>626</v>
      </c>
      <c r="D49" s="12">
        <v>1</v>
      </c>
      <c r="E49" s="31" t="str">
        <f>IFERROR(VLOOKUP(Issue!$D49,Table5[#All],3,0),"")</f>
        <v>Munger</v>
      </c>
      <c r="F49" s="31" t="str">
        <f>IFERROR(VLOOKUP(Issue!$D49,Table5[#All],2,0),"")</f>
        <v>Main Godown</v>
      </c>
      <c r="G49" s="12">
        <v>10560001</v>
      </c>
      <c r="H49" s="31" t="str">
        <f>IFERROR(VLOOKUP(Issue!$G49,Table5[#All],3,0),"")</f>
        <v>Gomukh Chautham(Mithun kumar VLC)</v>
      </c>
      <c r="I49" s="31" t="str">
        <f>IFERROR(VLOOKUP(Issue!$G49,Table5[#All],2,0),"")</f>
        <v>RMC</v>
      </c>
      <c r="J49" s="12" t="s">
        <v>126</v>
      </c>
      <c r="K49" s="31" t="str">
        <f>IFERROR(VLOOKUP(Issue!$J49,Table2[[Item Name]:[UoM]],2,0),"")</f>
        <v>Nos</v>
      </c>
      <c r="L49" s="12">
        <v>1</v>
      </c>
      <c r="M49" s="32">
        <f>IFERROR(VLOOKUP(Issue!$J49,Table2[[#All],[Item Name]:[Open Rate]],8,0),"")</f>
        <v>812.2</v>
      </c>
      <c r="N49" s="32">
        <f>IFERROR(+Issue!$L49*Issue!$M49,"")</f>
        <v>812.2</v>
      </c>
      <c r="O49" s="12" t="s">
        <v>151</v>
      </c>
      <c r="P49" s="12" t="s">
        <v>153</v>
      </c>
      <c r="Q49" s="38"/>
    </row>
    <row r="50" spans="1:17" x14ac:dyDescent="0.25">
      <c r="A50" s="34">
        <v>46118</v>
      </c>
      <c r="B50" s="12" t="s">
        <v>154</v>
      </c>
      <c r="C50" s="12">
        <v>626</v>
      </c>
      <c r="D50" s="12">
        <v>1</v>
      </c>
      <c r="E50" s="31" t="str">
        <f>IFERROR(VLOOKUP(Issue!$D50,Table5[#All],3,0),"")</f>
        <v>Munger</v>
      </c>
      <c r="F50" s="31" t="str">
        <f>IFERROR(VLOOKUP(Issue!$D50,Table5[#All],2,0),"")</f>
        <v>Main Godown</v>
      </c>
      <c r="G50" s="12">
        <v>10560001</v>
      </c>
      <c r="H50" s="31" t="str">
        <f>IFERROR(VLOOKUP(Issue!$G50,Table5[#All],3,0),"")</f>
        <v>Gomukh Chautham(Mithun kumar VLC)</v>
      </c>
      <c r="I50" s="31" t="str">
        <f>IFERROR(VLOOKUP(Issue!$G50,Table5[#All],2,0),"")</f>
        <v>RMC</v>
      </c>
      <c r="J50" s="8" t="s">
        <v>44</v>
      </c>
      <c r="K50" s="31" t="str">
        <f>IFERROR(VLOOKUP(Issue!$J50,Table2[[Item Name]:[UoM]],2,0),"")</f>
        <v>Nos</v>
      </c>
      <c r="L50" s="12">
        <v>2</v>
      </c>
      <c r="M50" s="32">
        <f>IFERROR(VLOOKUP(Issue!$J50,Table2[[#All],[Item Name]:[Open Rate]],8,0),"")</f>
        <v>365.8</v>
      </c>
      <c r="N50" s="32">
        <f>IFERROR(+Issue!$L50*Issue!$M50,"")</f>
        <v>731.6</v>
      </c>
      <c r="O50" s="12" t="s">
        <v>151</v>
      </c>
      <c r="P50" s="12" t="s">
        <v>153</v>
      </c>
      <c r="Q50" s="37"/>
    </row>
    <row r="51" spans="1:17" x14ac:dyDescent="0.25">
      <c r="A51" s="34">
        <v>46118</v>
      </c>
      <c r="B51" s="12" t="s">
        <v>154</v>
      </c>
      <c r="C51" s="12">
        <v>627</v>
      </c>
      <c r="D51" s="12">
        <v>1</v>
      </c>
      <c r="E51" s="31" t="str">
        <f>IFERROR(VLOOKUP(Issue!$D51,Table5[#All],3,0),"")</f>
        <v>Munger</v>
      </c>
      <c r="F51" s="31" t="str">
        <f>IFERROR(VLOOKUP(Issue!$D51,Table5[#All],2,0),"")</f>
        <v>Main Godown</v>
      </c>
      <c r="G51" s="12">
        <v>1007</v>
      </c>
      <c r="H51" s="31" t="str">
        <f>IFERROR(VLOOKUP(Issue!$G51,Table5[#All],3,0),"")</f>
        <v>Araria</v>
      </c>
      <c r="I51" s="31" t="str">
        <f>IFERROR(VLOOKUP(Issue!$G51,Table5[#All],2,0),"")</f>
        <v>BMC</v>
      </c>
      <c r="J51" s="12" t="s">
        <v>128</v>
      </c>
      <c r="K51" s="31" t="str">
        <f>IFERROR(VLOOKUP(Issue!$J51,Table2[[Item Name]:[UoM]],2,0),"")</f>
        <v>Nos</v>
      </c>
      <c r="L51" s="12">
        <v>25</v>
      </c>
      <c r="M51" s="32">
        <f>IFERROR(VLOOKUP(Issue!$J51,Table2[[#All],[Item Name]:[Open Rate]],8,0),"")</f>
        <v>51.92</v>
      </c>
      <c r="N51" s="32">
        <f>IFERROR(+Issue!$L51*Issue!$M51,"")</f>
        <v>1298</v>
      </c>
      <c r="O51" s="12" t="s">
        <v>151</v>
      </c>
      <c r="P51" s="12" t="s">
        <v>153</v>
      </c>
      <c r="Q51" s="38"/>
    </row>
    <row r="52" spans="1:17" x14ac:dyDescent="0.25">
      <c r="A52" s="34">
        <v>46118</v>
      </c>
      <c r="B52" s="12" t="s">
        <v>154</v>
      </c>
      <c r="C52" s="12">
        <v>627</v>
      </c>
      <c r="D52" s="12">
        <v>1</v>
      </c>
      <c r="E52" s="31" t="str">
        <f>IFERROR(VLOOKUP(Issue!$D52,Table5[#All],3,0),"")</f>
        <v>Munger</v>
      </c>
      <c r="F52" s="31" t="str">
        <f>IFERROR(VLOOKUP(Issue!$D52,Table5[#All],2,0),"")</f>
        <v>Main Godown</v>
      </c>
      <c r="G52" s="12">
        <v>1007</v>
      </c>
      <c r="H52" s="31" t="str">
        <f>IFERROR(VLOOKUP(Issue!$G52,Table5[#All],3,0),"")</f>
        <v>Araria</v>
      </c>
      <c r="I52" s="31" t="str">
        <f>IFERROR(VLOOKUP(Issue!$G52,Table5[#All],2,0),"")</f>
        <v>BMC</v>
      </c>
      <c r="J52" s="12" t="s">
        <v>92</v>
      </c>
      <c r="K52" s="31" t="str">
        <f>IFERROR(VLOOKUP(Issue!$J52,Table2[[Item Name]:[UoM]],2,0),"")</f>
        <v>Nos</v>
      </c>
      <c r="L52" s="12">
        <v>20</v>
      </c>
      <c r="M52" s="32">
        <f>IFERROR(VLOOKUP(Issue!$J52,Table2[[#All],[Item Name]:[Open Rate]],8,0),"")</f>
        <v>94.4</v>
      </c>
      <c r="N52" s="32">
        <f>IFERROR(+Issue!$L52*Issue!$M52,"")</f>
        <v>1888</v>
      </c>
      <c r="O52" s="12" t="s">
        <v>151</v>
      </c>
      <c r="P52" s="12" t="s">
        <v>153</v>
      </c>
      <c r="Q52" s="37"/>
    </row>
    <row r="53" spans="1:17" x14ac:dyDescent="0.25">
      <c r="A53" s="34">
        <v>46118</v>
      </c>
      <c r="B53" s="12" t="s">
        <v>154</v>
      </c>
      <c r="C53" s="12">
        <v>627</v>
      </c>
      <c r="D53" s="12">
        <v>1</v>
      </c>
      <c r="E53" s="31" t="str">
        <f>IFERROR(VLOOKUP(Issue!$D53,Table5[#All],3,0),"")</f>
        <v>Munger</v>
      </c>
      <c r="F53" s="31" t="str">
        <f>IFERROR(VLOOKUP(Issue!$D53,Table5[#All],2,0),"")</f>
        <v>Main Godown</v>
      </c>
      <c r="G53" s="12">
        <v>1007</v>
      </c>
      <c r="H53" s="31" t="str">
        <f>IFERROR(VLOOKUP(Issue!$G53,Table5[#All],3,0),"")</f>
        <v>Araria</v>
      </c>
      <c r="I53" s="31" t="str">
        <f>IFERROR(VLOOKUP(Issue!$G53,Table5[#All],2,0),"")</f>
        <v>BMC</v>
      </c>
      <c r="J53" s="12" t="s">
        <v>51</v>
      </c>
      <c r="K53" s="31" t="str">
        <f>IFERROR(VLOOKUP(Issue!$J53,Table2[[Item Name]:[UoM]],2,0),"")</f>
        <v>Nos</v>
      </c>
      <c r="L53" s="12">
        <v>20</v>
      </c>
      <c r="M53" s="32">
        <f>IFERROR(VLOOKUP(Issue!$J53,Table2[[#All],[Item Name]:[Open Rate]],8,0),"")</f>
        <v>121.54</v>
      </c>
      <c r="N53" s="32">
        <f>IFERROR(+Issue!$L53*Issue!$M53,"")</f>
        <v>2430.8000000000002</v>
      </c>
      <c r="O53" s="12" t="s">
        <v>151</v>
      </c>
      <c r="P53" s="12" t="s">
        <v>153</v>
      </c>
      <c r="Q53" s="38"/>
    </row>
    <row r="54" spans="1:17" x14ac:dyDescent="0.25">
      <c r="A54" s="34">
        <v>46120</v>
      </c>
      <c r="B54" s="12" t="s">
        <v>154</v>
      </c>
      <c r="C54" s="12">
        <v>629</v>
      </c>
      <c r="D54" s="12">
        <v>1</v>
      </c>
      <c r="E54" s="31" t="str">
        <f>IFERROR(VLOOKUP(Issue!$D54,Table5[#All],3,0),"")</f>
        <v>Munger</v>
      </c>
      <c r="F54" s="31" t="str">
        <f>IFERROR(VLOOKUP(Issue!$D54,Table5[#All],2,0),"")</f>
        <v>Main Godown</v>
      </c>
      <c r="G54" s="12">
        <v>10030084</v>
      </c>
      <c r="H54" s="31" t="str">
        <f>IFERROR(VLOOKUP(Issue!$G54,Table5[#All],3,0),"")</f>
        <v>Gomukh Beldra</v>
      </c>
      <c r="I54" s="31" t="str">
        <f>IFERROR(VLOOKUP(Issue!$G54,Table5[#All],2,0),"")</f>
        <v>MPG</v>
      </c>
      <c r="J54" s="12" t="s">
        <v>91</v>
      </c>
      <c r="K54" s="31" t="str">
        <f>IFERROR(VLOOKUP(Issue!$J54,Table2[[Item Name]:[UoM]],2,0),"")</f>
        <v>Nos</v>
      </c>
      <c r="L54" s="12">
        <v>1</v>
      </c>
      <c r="M54" s="32">
        <f>IFERROR(VLOOKUP(Issue!$J54,Table2[[#All],[Item Name]:[Open Rate]],8,0),"")</f>
        <v>188.8</v>
      </c>
      <c r="N54" s="32">
        <f>IFERROR(+Issue!$L54*Issue!$M54,"")</f>
        <v>188.8</v>
      </c>
      <c r="O54" s="12" t="s">
        <v>152</v>
      </c>
      <c r="P54" s="12" t="s">
        <v>38</v>
      </c>
      <c r="Q54" s="37"/>
    </row>
    <row r="55" spans="1:17" x14ac:dyDescent="0.25">
      <c r="A55" s="34">
        <v>46120</v>
      </c>
      <c r="B55" s="12" t="s">
        <v>154</v>
      </c>
      <c r="C55" s="12">
        <v>629</v>
      </c>
      <c r="D55" s="12">
        <v>1</v>
      </c>
      <c r="E55" s="31" t="str">
        <f>IFERROR(VLOOKUP(Issue!$D55,Table5[#All],3,0),"")</f>
        <v>Munger</v>
      </c>
      <c r="F55" s="31" t="str">
        <f>IFERROR(VLOOKUP(Issue!$D55,Table5[#All],2,0),"")</f>
        <v>Main Godown</v>
      </c>
      <c r="G55" s="12">
        <v>10030085</v>
      </c>
      <c r="H55" s="31" t="str">
        <f>IFERROR(VLOOKUP(Issue!$G55,Table5[#All],3,0),"")</f>
        <v>Gomukh Chandanpura</v>
      </c>
      <c r="I55" s="31" t="str">
        <f>IFERROR(VLOOKUP(Issue!$G55,Table5[#All],2,0),"")</f>
        <v>MPG</v>
      </c>
      <c r="J55" s="12" t="s">
        <v>91</v>
      </c>
      <c r="K55" s="31" t="str">
        <f>IFERROR(VLOOKUP(Issue!$J55,Table2[[Item Name]:[UoM]],2,0),"")</f>
        <v>Nos</v>
      </c>
      <c r="L55" s="12">
        <v>1</v>
      </c>
      <c r="M55" s="32">
        <f>IFERROR(VLOOKUP(Issue!$J55,Table2[[#All],[Item Name]:[Open Rate]],8,0),"")</f>
        <v>188.8</v>
      </c>
      <c r="N55" s="32">
        <f>IFERROR(+Issue!$L55*Issue!$M55,"")</f>
        <v>188.8</v>
      </c>
      <c r="O55" s="12" t="s">
        <v>152</v>
      </c>
      <c r="P55" s="12" t="s">
        <v>38</v>
      </c>
      <c r="Q55" s="38"/>
    </row>
    <row r="56" spans="1:17" x14ac:dyDescent="0.25">
      <c r="A56" s="34">
        <v>46120</v>
      </c>
      <c r="B56" s="12" t="s">
        <v>154</v>
      </c>
      <c r="C56" s="12">
        <v>629</v>
      </c>
      <c r="D56" s="12">
        <v>1</v>
      </c>
      <c r="E56" s="31" t="str">
        <f>IFERROR(VLOOKUP(Issue!$D56,Table5[#All],3,0),"")</f>
        <v>Munger</v>
      </c>
      <c r="F56" s="31" t="str">
        <f>IFERROR(VLOOKUP(Issue!$D56,Table5[#All],2,0),"")</f>
        <v>Main Godown</v>
      </c>
      <c r="G56" s="12">
        <v>10030086</v>
      </c>
      <c r="H56" s="31" t="str">
        <f>IFERROR(VLOOKUP(Issue!$G56,Table5[#All],3,0),"")</f>
        <v>BANOULI</v>
      </c>
      <c r="I56" s="31" t="str">
        <f>IFERROR(VLOOKUP(Issue!$G56,Table5[#All],2,0),"")</f>
        <v>MPG</v>
      </c>
      <c r="J56" s="12" t="s">
        <v>91</v>
      </c>
      <c r="K56" s="31" t="str">
        <f>IFERROR(VLOOKUP(Issue!$J56,Table2[[Item Name]:[UoM]],2,0),"")</f>
        <v>Nos</v>
      </c>
      <c r="L56" s="12">
        <v>1</v>
      </c>
      <c r="M56" s="32">
        <f>IFERROR(VLOOKUP(Issue!$J56,Table2[[#All],[Item Name]:[Open Rate]],8,0),"")</f>
        <v>188.8</v>
      </c>
      <c r="N56" s="32">
        <f>IFERROR(+Issue!$L56*Issue!$M56,"")</f>
        <v>188.8</v>
      </c>
      <c r="O56" s="12" t="s">
        <v>152</v>
      </c>
      <c r="P56" s="12" t="s">
        <v>38</v>
      </c>
      <c r="Q56" s="37"/>
    </row>
    <row r="57" spans="1:17" x14ac:dyDescent="0.25">
      <c r="A57" s="34">
        <v>46120</v>
      </c>
      <c r="B57" s="12" t="s">
        <v>154</v>
      </c>
      <c r="C57" s="12">
        <v>629</v>
      </c>
      <c r="D57" s="12">
        <v>1</v>
      </c>
      <c r="E57" s="31" t="str">
        <f>IFERROR(VLOOKUP(Issue!$D57,Table5[#All],3,0),"")</f>
        <v>Munger</v>
      </c>
      <c r="F57" s="31" t="str">
        <f>IFERROR(VLOOKUP(Issue!$D57,Table5[#All],2,0),"")</f>
        <v>Main Godown</v>
      </c>
      <c r="G57" s="12">
        <v>10030087</v>
      </c>
      <c r="H57" s="31" t="str">
        <f>IFERROR(VLOOKUP(Issue!$G57,Table5[#All],3,0),"")</f>
        <v>DARIYAPUR R</v>
      </c>
      <c r="I57" s="31" t="str">
        <f>IFERROR(VLOOKUP(Issue!$G57,Table5[#All],2,0),"")</f>
        <v>MPG</v>
      </c>
      <c r="J57" s="12" t="s">
        <v>91</v>
      </c>
      <c r="K57" s="31" t="str">
        <f>IFERROR(VLOOKUP(Issue!$J57,Table2[[Item Name]:[UoM]],2,0),"")</f>
        <v>Nos</v>
      </c>
      <c r="L57" s="12">
        <v>1</v>
      </c>
      <c r="M57" s="32">
        <f>IFERROR(VLOOKUP(Issue!$J57,Table2[[#All],[Item Name]:[Open Rate]],8,0),"")</f>
        <v>188.8</v>
      </c>
      <c r="N57" s="32">
        <f>IFERROR(+Issue!$L57*Issue!$M57,"")</f>
        <v>188.8</v>
      </c>
      <c r="O57" s="12" t="s">
        <v>152</v>
      </c>
      <c r="P57" s="12" t="s">
        <v>38</v>
      </c>
      <c r="Q57" s="38"/>
    </row>
    <row r="58" spans="1:17" x14ac:dyDescent="0.25">
      <c r="A58" s="34">
        <v>46120</v>
      </c>
      <c r="B58" s="12" t="s">
        <v>154</v>
      </c>
      <c r="C58" s="12">
        <v>629</v>
      </c>
      <c r="D58" s="12">
        <v>1</v>
      </c>
      <c r="E58" s="31" t="str">
        <f>IFERROR(VLOOKUP(Issue!$D58,Table5[#All],3,0),"")</f>
        <v>Munger</v>
      </c>
      <c r="F58" s="31" t="str">
        <f>IFERROR(VLOOKUP(Issue!$D58,Table5[#All],2,0),"")</f>
        <v>Main Godown</v>
      </c>
      <c r="G58" s="12">
        <v>10030088</v>
      </c>
      <c r="H58" s="31" t="str">
        <f>IFERROR(VLOOKUP(Issue!$G58,Table5[#All],3,0),"")</f>
        <v>MUZAFFARGANJ</v>
      </c>
      <c r="I58" s="31" t="str">
        <f>IFERROR(VLOOKUP(Issue!$G58,Table5[#All],2,0),"")</f>
        <v>MPG</v>
      </c>
      <c r="J58" s="12" t="s">
        <v>91</v>
      </c>
      <c r="K58" s="31" t="str">
        <f>IFERROR(VLOOKUP(Issue!$J58,Table2[[Item Name]:[UoM]],2,0),"")</f>
        <v>Nos</v>
      </c>
      <c r="L58" s="12">
        <v>1</v>
      </c>
      <c r="M58" s="32">
        <f>IFERROR(VLOOKUP(Issue!$J58,Table2[[#All],[Item Name]:[Open Rate]],8,0),"")</f>
        <v>188.8</v>
      </c>
      <c r="N58" s="32">
        <f>IFERROR(+Issue!$L58*Issue!$M58,"")</f>
        <v>188.8</v>
      </c>
      <c r="O58" s="12" t="s">
        <v>152</v>
      </c>
      <c r="P58" s="12" t="s">
        <v>38</v>
      </c>
      <c r="Q58" s="37"/>
    </row>
    <row r="59" spans="1:17" x14ac:dyDescent="0.25">
      <c r="A59" s="34">
        <v>46120</v>
      </c>
      <c r="B59" s="12" t="s">
        <v>154</v>
      </c>
      <c r="C59" s="12">
        <v>629</v>
      </c>
      <c r="D59" s="12">
        <v>1</v>
      </c>
      <c r="E59" s="31" t="str">
        <f>IFERROR(VLOOKUP(Issue!$D59,Table5[#All],3,0),"")</f>
        <v>Munger</v>
      </c>
      <c r="F59" s="31" t="str">
        <f>IFERROR(VLOOKUP(Issue!$D59,Table5[#All],2,0),"")</f>
        <v>Main Godown</v>
      </c>
      <c r="G59" s="12">
        <v>10030089</v>
      </c>
      <c r="H59" s="31" t="str">
        <f>IFERROR(VLOOKUP(Issue!$G59,Table5[#All],3,0),"")</f>
        <v>SARHA</v>
      </c>
      <c r="I59" s="31" t="str">
        <f>IFERROR(VLOOKUP(Issue!$G59,Table5[#All],2,0),"")</f>
        <v>MPG</v>
      </c>
      <c r="J59" s="12" t="s">
        <v>91</v>
      </c>
      <c r="K59" s="31" t="str">
        <f>IFERROR(VLOOKUP(Issue!$J59,Table2[[Item Name]:[UoM]],2,0),"")</f>
        <v>Nos</v>
      </c>
      <c r="L59" s="12">
        <v>1</v>
      </c>
      <c r="M59" s="32">
        <f>IFERROR(VLOOKUP(Issue!$J59,Table2[[#All],[Item Name]:[Open Rate]],8,0),"")</f>
        <v>188.8</v>
      </c>
      <c r="N59" s="32">
        <f>IFERROR(+Issue!$L59*Issue!$M59,"")</f>
        <v>188.8</v>
      </c>
      <c r="O59" s="12" t="s">
        <v>152</v>
      </c>
      <c r="P59" s="12" t="s">
        <v>38</v>
      </c>
      <c r="Q59" s="38"/>
    </row>
    <row r="60" spans="1:17" x14ac:dyDescent="0.25">
      <c r="A60" s="34">
        <v>46120</v>
      </c>
      <c r="B60" s="12" t="s">
        <v>154</v>
      </c>
      <c r="C60" s="12">
        <v>629</v>
      </c>
      <c r="D60" s="12">
        <v>1</v>
      </c>
      <c r="E60" s="31" t="str">
        <f>IFERROR(VLOOKUP(Issue!$D60,Table5[#All],3,0),"")</f>
        <v>Munger</v>
      </c>
      <c r="F60" s="31" t="str">
        <f>IFERROR(VLOOKUP(Issue!$D60,Table5[#All],2,0),"")</f>
        <v>Main Godown</v>
      </c>
      <c r="G60" s="12">
        <v>10030090</v>
      </c>
      <c r="H60" s="31" t="str">
        <f>IFERROR(VLOOKUP(Issue!$G60,Table5[#All],3,0),"")</f>
        <v>KUSUMBHA</v>
      </c>
      <c r="I60" s="31" t="str">
        <f>IFERROR(VLOOKUP(Issue!$G60,Table5[#All],2,0),"")</f>
        <v>MPG</v>
      </c>
      <c r="J60" s="12" t="s">
        <v>91</v>
      </c>
      <c r="K60" s="31" t="str">
        <f>IFERROR(VLOOKUP(Issue!$J60,Table2[[Item Name]:[UoM]],2,0),"")</f>
        <v>Nos</v>
      </c>
      <c r="L60" s="12">
        <v>1</v>
      </c>
      <c r="M60" s="32">
        <f>IFERROR(VLOOKUP(Issue!$J60,Table2[[#All],[Item Name]:[Open Rate]],8,0),"")</f>
        <v>188.8</v>
      </c>
      <c r="N60" s="32">
        <f>IFERROR(+Issue!$L60*Issue!$M60,"")</f>
        <v>188.8</v>
      </c>
      <c r="O60" s="12" t="s">
        <v>152</v>
      </c>
      <c r="P60" s="12" t="s">
        <v>38</v>
      </c>
      <c r="Q60" s="37"/>
    </row>
    <row r="61" spans="1:17" x14ac:dyDescent="0.25">
      <c r="A61" s="34">
        <v>46120</v>
      </c>
      <c r="B61" s="12" t="s">
        <v>154</v>
      </c>
      <c r="C61" s="12">
        <v>629</v>
      </c>
      <c r="D61" s="12">
        <v>1</v>
      </c>
      <c r="E61" s="31" t="str">
        <f>IFERROR(VLOOKUP(Issue!$D61,Table5[#All],3,0),"")</f>
        <v>Munger</v>
      </c>
      <c r="F61" s="31" t="str">
        <f>IFERROR(VLOOKUP(Issue!$D61,Table5[#All],2,0),"")</f>
        <v>Main Godown</v>
      </c>
      <c r="G61" s="12">
        <v>10030084</v>
      </c>
      <c r="H61" s="31" t="str">
        <f>IFERROR(VLOOKUP(Issue!$G61,Table5[#All],3,0),"")</f>
        <v>Gomukh Beldra</v>
      </c>
      <c r="I61" s="31" t="str">
        <f>IFERROR(VLOOKUP(Issue!$G61,Table5[#All],2,0),"")</f>
        <v>MPG</v>
      </c>
      <c r="J61" s="12" t="s">
        <v>94</v>
      </c>
      <c r="K61" s="31" t="str">
        <f>IFERROR(VLOOKUP(Issue!$J61,Table2[[Item Name]:[UoM]],2,0),"")</f>
        <v>Nos</v>
      </c>
      <c r="L61" s="12">
        <v>1</v>
      </c>
      <c r="M61" s="32">
        <f>IFERROR(VLOOKUP(Issue!$J61,Table2[[#All],[Item Name]:[Open Rate]],8,0),"")</f>
        <v>22.99</v>
      </c>
      <c r="N61" s="32">
        <f>IFERROR(+Issue!$L61*Issue!$M61,"")</f>
        <v>22.99</v>
      </c>
      <c r="O61" s="12" t="s">
        <v>152</v>
      </c>
      <c r="P61" s="12" t="s">
        <v>38</v>
      </c>
      <c r="Q61" s="38"/>
    </row>
    <row r="62" spans="1:17" x14ac:dyDescent="0.25">
      <c r="A62" s="34">
        <v>46120</v>
      </c>
      <c r="B62" s="12" t="s">
        <v>154</v>
      </c>
      <c r="C62" s="12">
        <v>629</v>
      </c>
      <c r="D62" s="12">
        <v>1</v>
      </c>
      <c r="E62" s="31" t="str">
        <f>IFERROR(VLOOKUP(Issue!$D62,Table5[#All],3,0),"")</f>
        <v>Munger</v>
      </c>
      <c r="F62" s="31" t="str">
        <f>IFERROR(VLOOKUP(Issue!$D62,Table5[#All],2,0),"")</f>
        <v>Main Godown</v>
      </c>
      <c r="G62" s="12">
        <v>10030085</v>
      </c>
      <c r="H62" s="31" t="str">
        <f>IFERROR(VLOOKUP(Issue!$G62,Table5[#All],3,0),"")</f>
        <v>Gomukh Chandanpura</v>
      </c>
      <c r="I62" s="31" t="str">
        <f>IFERROR(VLOOKUP(Issue!$G62,Table5[#All],2,0),"")</f>
        <v>MPG</v>
      </c>
      <c r="J62" s="12" t="s">
        <v>94</v>
      </c>
      <c r="K62" s="31" t="str">
        <f>IFERROR(VLOOKUP(Issue!$J62,Table2[[Item Name]:[UoM]],2,0),"")</f>
        <v>Nos</v>
      </c>
      <c r="L62" s="12">
        <v>1</v>
      </c>
      <c r="M62" s="32">
        <f>IFERROR(VLOOKUP(Issue!$J62,Table2[[#All],[Item Name]:[Open Rate]],8,0),"")</f>
        <v>22.99</v>
      </c>
      <c r="N62" s="32">
        <f>IFERROR(+Issue!$L62*Issue!$M62,"")</f>
        <v>22.99</v>
      </c>
      <c r="O62" s="12" t="s">
        <v>152</v>
      </c>
      <c r="P62" s="12" t="s">
        <v>38</v>
      </c>
      <c r="Q62" s="37"/>
    </row>
    <row r="63" spans="1:17" x14ac:dyDescent="0.25">
      <c r="A63" s="34">
        <v>46120</v>
      </c>
      <c r="B63" s="12" t="s">
        <v>154</v>
      </c>
      <c r="C63" s="12">
        <v>629</v>
      </c>
      <c r="D63" s="12">
        <v>1</v>
      </c>
      <c r="E63" s="31" t="str">
        <f>IFERROR(VLOOKUP(Issue!$D63,Table5[#All],3,0),"")</f>
        <v>Munger</v>
      </c>
      <c r="F63" s="31" t="str">
        <f>IFERROR(VLOOKUP(Issue!$D63,Table5[#All],2,0),"")</f>
        <v>Main Godown</v>
      </c>
      <c r="G63" s="12">
        <v>10030086</v>
      </c>
      <c r="H63" s="31" t="str">
        <f>IFERROR(VLOOKUP(Issue!$G63,Table5[#All],3,0),"")</f>
        <v>BANOULI</v>
      </c>
      <c r="I63" s="31" t="str">
        <f>IFERROR(VLOOKUP(Issue!$G63,Table5[#All],2,0),"")</f>
        <v>MPG</v>
      </c>
      <c r="J63" s="12" t="s">
        <v>94</v>
      </c>
      <c r="K63" s="31" t="str">
        <f>IFERROR(VLOOKUP(Issue!$J63,Table2[[Item Name]:[UoM]],2,0),"")</f>
        <v>Nos</v>
      </c>
      <c r="L63" s="12">
        <v>1</v>
      </c>
      <c r="M63" s="32">
        <f>IFERROR(VLOOKUP(Issue!$J63,Table2[[#All],[Item Name]:[Open Rate]],8,0),"")</f>
        <v>22.99</v>
      </c>
      <c r="N63" s="32">
        <f>IFERROR(+Issue!$L63*Issue!$M63,"")</f>
        <v>22.99</v>
      </c>
      <c r="O63" s="12" t="s">
        <v>152</v>
      </c>
      <c r="P63" s="12" t="s">
        <v>38</v>
      </c>
      <c r="Q63" s="38"/>
    </row>
    <row r="64" spans="1:17" x14ac:dyDescent="0.25">
      <c r="A64" s="34">
        <v>46120</v>
      </c>
      <c r="B64" s="12" t="s">
        <v>154</v>
      </c>
      <c r="C64" s="12">
        <v>629</v>
      </c>
      <c r="D64" s="12">
        <v>1</v>
      </c>
      <c r="E64" s="31" t="str">
        <f>IFERROR(VLOOKUP(Issue!$D64,Table5[#All],3,0),"")</f>
        <v>Munger</v>
      </c>
      <c r="F64" s="31" t="str">
        <f>IFERROR(VLOOKUP(Issue!$D64,Table5[#All],2,0),"")</f>
        <v>Main Godown</v>
      </c>
      <c r="G64" s="12">
        <v>10030087</v>
      </c>
      <c r="H64" s="31" t="str">
        <f>IFERROR(VLOOKUP(Issue!$G64,Table5[#All],3,0),"")</f>
        <v>DARIYAPUR R</v>
      </c>
      <c r="I64" s="31" t="str">
        <f>IFERROR(VLOOKUP(Issue!$G64,Table5[#All],2,0),"")</f>
        <v>MPG</v>
      </c>
      <c r="J64" s="12" t="s">
        <v>94</v>
      </c>
      <c r="K64" s="31" t="str">
        <f>IFERROR(VLOOKUP(Issue!$J64,Table2[[Item Name]:[UoM]],2,0),"")</f>
        <v>Nos</v>
      </c>
      <c r="L64" s="12">
        <v>1</v>
      </c>
      <c r="M64" s="32">
        <f>IFERROR(VLOOKUP(Issue!$J64,Table2[[#All],[Item Name]:[Open Rate]],8,0),"")</f>
        <v>22.99</v>
      </c>
      <c r="N64" s="32">
        <f>IFERROR(+Issue!$L64*Issue!$M64,"")</f>
        <v>22.99</v>
      </c>
      <c r="O64" s="12" t="s">
        <v>152</v>
      </c>
      <c r="P64" s="12" t="s">
        <v>38</v>
      </c>
      <c r="Q64" s="37"/>
    </row>
    <row r="65" spans="1:17" x14ac:dyDescent="0.25">
      <c r="A65" s="34">
        <v>46120</v>
      </c>
      <c r="B65" s="12" t="s">
        <v>154</v>
      </c>
      <c r="C65" s="12">
        <v>629</v>
      </c>
      <c r="D65" s="12">
        <v>1</v>
      </c>
      <c r="E65" s="31" t="str">
        <f>IFERROR(VLOOKUP(Issue!$D65,Table5[#All],3,0),"")</f>
        <v>Munger</v>
      </c>
      <c r="F65" s="31" t="str">
        <f>IFERROR(VLOOKUP(Issue!$D65,Table5[#All],2,0),"")</f>
        <v>Main Godown</v>
      </c>
      <c r="G65" s="12">
        <v>10030088</v>
      </c>
      <c r="H65" s="31" t="str">
        <f>IFERROR(VLOOKUP(Issue!$G65,Table5[#All],3,0),"")</f>
        <v>MUZAFFARGANJ</v>
      </c>
      <c r="I65" s="31" t="str">
        <f>IFERROR(VLOOKUP(Issue!$G65,Table5[#All],2,0),"")</f>
        <v>MPG</v>
      </c>
      <c r="J65" s="12" t="s">
        <v>94</v>
      </c>
      <c r="K65" s="31" t="str">
        <f>IFERROR(VLOOKUP(Issue!$J65,Table2[[Item Name]:[UoM]],2,0),"")</f>
        <v>Nos</v>
      </c>
      <c r="L65" s="12">
        <v>1</v>
      </c>
      <c r="M65" s="32">
        <f>IFERROR(VLOOKUP(Issue!$J65,Table2[[#All],[Item Name]:[Open Rate]],8,0),"")</f>
        <v>22.99</v>
      </c>
      <c r="N65" s="32">
        <f>IFERROR(+Issue!$L65*Issue!$M65,"")</f>
        <v>22.99</v>
      </c>
      <c r="O65" s="12" t="s">
        <v>152</v>
      </c>
      <c r="P65" s="12" t="s">
        <v>38</v>
      </c>
      <c r="Q65" s="38"/>
    </row>
    <row r="66" spans="1:17" x14ac:dyDescent="0.25">
      <c r="A66" s="34">
        <v>46120</v>
      </c>
      <c r="B66" s="12" t="s">
        <v>154</v>
      </c>
      <c r="C66" s="12">
        <v>629</v>
      </c>
      <c r="D66" s="12">
        <v>1</v>
      </c>
      <c r="E66" s="31" t="str">
        <f>IFERROR(VLOOKUP(Issue!$D66,Table5[#All],3,0),"")</f>
        <v>Munger</v>
      </c>
      <c r="F66" s="31" t="str">
        <f>IFERROR(VLOOKUP(Issue!$D66,Table5[#All],2,0),"")</f>
        <v>Main Godown</v>
      </c>
      <c r="G66" s="12">
        <v>10030089</v>
      </c>
      <c r="H66" s="31" t="str">
        <f>IFERROR(VLOOKUP(Issue!$G66,Table5[#All],3,0),"")</f>
        <v>SARHA</v>
      </c>
      <c r="I66" s="31" t="str">
        <f>IFERROR(VLOOKUP(Issue!$G66,Table5[#All],2,0),"")</f>
        <v>MPG</v>
      </c>
      <c r="J66" s="12" t="s">
        <v>94</v>
      </c>
      <c r="K66" s="31" t="str">
        <f>IFERROR(VLOOKUP(Issue!$J66,Table2[[Item Name]:[UoM]],2,0),"")</f>
        <v>Nos</v>
      </c>
      <c r="L66" s="12">
        <v>1</v>
      </c>
      <c r="M66" s="32">
        <f>IFERROR(VLOOKUP(Issue!$J66,Table2[[#All],[Item Name]:[Open Rate]],8,0),"")</f>
        <v>22.99</v>
      </c>
      <c r="N66" s="32">
        <f>IFERROR(+Issue!$L66*Issue!$M66,"")</f>
        <v>22.99</v>
      </c>
      <c r="O66" s="12" t="s">
        <v>152</v>
      </c>
      <c r="P66" s="12" t="s">
        <v>38</v>
      </c>
      <c r="Q66" s="37"/>
    </row>
    <row r="67" spans="1:17" x14ac:dyDescent="0.25">
      <c r="A67" s="34">
        <v>46120</v>
      </c>
      <c r="B67" s="12" t="s">
        <v>154</v>
      </c>
      <c r="C67" s="12">
        <v>629</v>
      </c>
      <c r="D67" s="12">
        <v>1</v>
      </c>
      <c r="E67" s="31" t="str">
        <f>IFERROR(VLOOKUP(Issue!$D67,Table5[#All],3,0),"")</f>
        <v>Munger</v>
      </c>
      <c r="F67" s="31" t="str">
        <f>IFERROR(VLOOKUP(Issue!$D67,Table5[#All],2,0),"")</f>
        <v>Main Godown</v>
      </c>
      <c r="G67" s="12">
        <v>10030090</v>
      </c>
      <c r="H67" s="31" t="str">
        <f>IFERROR(VLOOKUP(Issue!$G67,Table5[#All],3,0),"")</f>
        <v>KUSUMBHA</v>
      </c>
      <c r="I67" s="31" t="str">
        <f>IFERROR(VLOOKUP(Issue!$G67,Table5[#All],2,0),"")</f>
        <v>MPG</v>
      </c>
      <c r="J67" s="12" t="s">
        <v>94</v>
      </c>
      <c r="K67" s="31" t="str">
        <f>IFERROR(VLOOKUP(Issue!$J67,Table2[[Item Name]:[UoM]],2,0),"")</f>
        <v>Nos</v>
      </c>
      <c r="L67" s="12">
        <v>1</v>
      </c>
      <c r="M67" s="32">
        <f>IFERROR(VLOOKUP(Issue!$J67,Table2[[#All],[Item Name]:[Open Rate]],8,0),"")</f>
        <v>22.99</v>
      </c>
      <c r="N67" s="32">
        <f>IFERROR(+Issue!$L67*Issue!$M67,"")</f>
        <v>22.99</v>
      </c>
      <c r="O67" s="12" t="s">
        <v>152</v>
      </c>
      <c r="P67" s="12" t="s">
        <v>38</v>
      </c>
      <c r="Q67" s="38"/>
    </row>
    <row r="68" spans="1:17" x14ac:dyDescent="0.25">
      <c r="A68" s="34">
        <v>46120</v>
      </c>
      <c r="B68" s="12" t="s">
        <v>154</v>
      </c>
      <c r="C68" s="12">
        <v>629</v>
      </c>
      <c r="D68" s="12">
        <v>1</v>
      </c>
      <c r="E68" s="31" t="str">
        <f>IFERROR(VLOOKUP(Issue!$D68,Table5[#All],3,0),"")</f>
        <v>Munger</v>
      </c>
      <c r="F68" s="31" t="str">
        <f>IFERROR(VLOOKUP(Issue!$D68,Table5[#All],2,0),"")</f>
        <v>Main Godown</v>
      </c>
      <c r="G68" s="12">
        <v>10030084</v>
      </c>
      <c r="H68" s="31" t="str">
        <f>IFERROR(VLOOKUP(Issue!$G68,Table5[#All],3,0),"")</f>
        <v>Gomukh Beldra</v>
      </c>
      <c r="I68" s="31" t="str">
        <f>IFERROR(VLOOKUP(Issue!$G68,Table5[#All],2,0),"")</f>
        <v>MPG</v>
      </c>
      <c r="J68" s="12" t="s">
        <v>116</v>
      </c>
      <c r="K68" s="31" t="str">
        <f>IFERROR(VLOOKUP(Issue!$J68,Table2[[Item Name]:[UoM]],2,0),"")</f>
        <v>Nos</v>
      </c>
      <c r="L68" s="12">
        <v>2</v>
      </c>
      <c r="M68" s="32">
        <f>IFERROR(VLOOKUP(Issue!$J68,Table2[[#All],[Item Name]:[Open Rate]],8,0),"")</f>
        <v>2.83</v>
      </c>
      <c r="N68" s="32">
        <f>IFERROR(+Issue!$L68*Issue!$M68,"")</f>
        <v>5.66</v>
      </c>
      <c r="O68" s="12" t="s">
        <v>152</v>
      </c>
      <c r="P68" s="12" t="s">
        <v>38</v>
      </c>
      <c r="Q68" s="37"/>
    </row>
    <row r="69" spans="1:17" x14ac:dyDescent="0.25">
      <c r="A69" s="34">
        <v>46120</v>
      </c>
      <c r="B69" s="12" t="s">
        <v>154</v>
      </c>
      <c r="C69" s="12">
        <v>629</v>
      </c>
      <c r="D69" s="12">
        <v>1</v>
      </c>
      <c r="E69" s="31" t="str">
        <f>IFERROR(VLOOKUP(Issue!$D69,Table5[#All],3,0),"")</f>
        <v>Munger</v>
      </c>
      <c r="F69" s="31" t="str">
        <f>IFERROR(VLOOKUP(Issue!$D69,Table5[#All],2,0),"")</f>
        <v>Main Godown</v>
      </c>
      <c r="G69" s="12">
        <v>10030085</v>
      </c>
      <c r="H69" s="31" t="str">
        <f>IFERROR(VLOOKUP(Issue!$G69,Table5[#All],3,0),"")</f>
        <v>Gomukh Chandanpura</v>
      </c>
      <c r="I69" s="31" t="str">
        <f>IFERROR(VLOOKUP(Issue!$G69,Table5[#All],2,0),"")</f>
        <v>MPG</v>
      </c>
      <c r="J69" s="12" t="s">
        <v>116</v>
      </c>
      <c r="K69" s="31" t="str">
        <f>IFERROR(VLOOKUP(Issue!$J69,Table2[[Item Name]:[UoM]],2,0),"")</f>
        <v>Nos</v>
      </c>
      <c r="L69" s="12">
        <v>2</v>
      </c>
      <c r="M69" s="32">
        <f>IFERROR(VLOOKUP(Issue!$J69,Table2[[#All],[Item Name]:[Open Rate]],8,0),"")</f>
        <v>2.83</v>
      </c>
      <c r="N69" s="32">
        <f>IFERROR(+Issue!$L69*Issue!$M69,"")</f>
        <v>5.66</v>
      </c>
      <c r="O69" s="12" t="s">
        <v>152</v>
      </c>
      <c r="P69" s="12" t="s">
        <v>38</v>
      </c>
      <c r="Q69" s="38"/>
    </row>
    <row r="70" spans="1:17" x14ac:dyDescent="0.25">
      <c r="A70" s="34">
        <v>46120</v>
      </c>
      <c r="B70" s="12" t="s">
        <v>154</v>
      </c>
      <c r="C70" s="12">
        <v>629</v>
      </c>
      <c r="D70" s="12">
        <v>1</v>
      </c>
      <c r="E70" s="31" t="str">
        <f>IFERROR(VLOOKUP(Issue!$D70,Table5[#All],3,0),"")</f>
        <v>Munger</v>
      </c>
      <c r="F70" s="31" t="str">
        <f>IFERROR(VLOOKUP(Issue!$D70,Table5[#All],2,0),"")</f>
        <v>Main Godown</v>
      </c>
      <c r="G70" s="12">
        <v>10030086</v>
      </c>
      <c r="H70" s="31" t="str">
        <f>IFERROR(VLOOKUP(Issue!$G70,Table5[#All],3,0),"")</f>
        <v>BANOULI</v>
      </c>
      <c r="I70" s="31" t="str">
        <f>IFERROR(VLOOKUP(Issue!$G70,Table5[#All],2,0),"")</f>
        <v>MPG</v>
      </c>
      <c r="J70" s="12" t="s">
        <v>116</v>
      </c>
      <c r="K70" s="31" t="str">
        <f>IFERROR(VLOOKUP(Issue!$J70,Table2[[Item Name]:[UoM]],2,0),"")</f>
        <v>Nos</v>
      </c>
      <c r="L70" s="12">
        <v>2</v>
      </c>
      <c r="M70" s="32">
        <f>IFERROR(VLOOKUP(Issue!$J70,Table2[[#All],[Item Name]:[Open Rate]],8,0),"")</f>
        <v>2.83</v>
      </c>
      <c r="N70" s="32">
        <f>IFERROR(+Issue!$L70*Issue!$M70,"")</f>
        <v>5.66</v>
      </c>
      <c r="O70" s="12" t="s">
        <v>152</v>
      </c>
      <c r="P70" s="12" t="s">
        <v>38</v>
      </c>
      <c r="Q70" s="37"/>
    </row>
    <row r="71" spans="1:17" x14ac:dyDescent="0.25">
      <c r="A71" s="34">
        <v>46120</v>
      </c>
      <c r="B71" s="12" t="s">
        <v>154</v>
      </c>
      <c r="C71" s="12">
        <v>629</v>
      </c>
      <c r="D71" s="12">
        <v>1</v>
      </c>
      <c r="E71" s="31" t="str">
        <f>IFERROR(VLOOKUP(Issue!$D71,Table5[#All],3,0),"")</f>
        <v>Munger</v>
      </c>
      <c r="F71" s="31" t="str">
        <f>IFERROR(VLOOKUP(Issue!$D71,Table5[#All],2,0),"")</f>
        <v>Main Godown</v>
      </c>
      <c r="G71" s="12">
        <v>10030087</v>
      </c>
      <c r="H71" s="31" t="str">
        <f>IFERROR(VLOOKUP(Issue!$G71,Table5[#All],3,0),"")</f>
        <v>DARIYAPUR R</v>
      </c>
      <c r="I71" s="31" t="str">
        <f>IFERROR(VLOOKUP(Issue!$G71,Table5[#All],2,0),"")</f>
        <v>MPG</v>
      </c>
      <c r="J71" s="12" t="s">
        <v>116</v>
      </c>
      <c r="K71" s="31" t="str">
        <f>IFERROR(VLOOKUP(Issue!$J71,Table2[[Item Name]:[UoM]],2,0),"")</f>
        <v>Nos</v>
      </c>
      <c r="L71" s="12">
        <v>2</v>
      </c>
      <c r="M71" s="32">
        <f>IFERROR(VLOOKUP(Issue!$J71,Table2[[#All],[Item Name]:[Open Rate]],8,0),"")</f>
        <v>2.83</v>
      </c>
      <c r="N71" s="32">
        <f>IFERROR(+Issue!$L71*Issue!$M71,"")</f>
        <v>5.66</v>
      </c>
      <c r="O71" s="12" t="s">
        <v>152</v>
      </c>
      <c r="P71" s="12" t="s">
        <v>38</v>
      </c>
      <c r="Q71" s="38"/>
    </row>
    <row r="72" spans="1:17" x14ac:dyDescent="0.25">
      <c r="A72" s="34">
        <v>46120</v>
      </c>
      <c r="B72" s="12" t="s">
        <v>154</v>
      </c>
      <c r="C72" s="12">
        <v>629</v>
      </c>
      <c r="D72" s="12">
        <v>1</v>
      </c>
      <c r="E72" s="31" t="str">
        <f>IFERROR(VLOOKUP(Issue!$D72,Table5[#All],3,0),"")</f>
        <v>Munger</v>
      </c>
      <c r="F72" s="31" t="str">
        <f>IFERROR(VLOOKUP(Issue!$D72,Table5[#All],2,0),"")</f>
        <v>Main Godown</v>
      </c>
      <c r="G72" s="12">
        <v>10030088</v>
      </c>
      <c r="H72" s="31" t="str">
        <f>IFERROR(VLOOKUP(Issue!$G72,Table5[#All],3,0),"")</f>
        <v>MUZAFFARGANJ</v>
      </c>
      <c r="I72" s="31" t="str">
        <f>IFERROR(VLOOKUP(Issue!$G72,Table5[#All],2,0),"")</f>
        <v>MPG</v>
      </c>
      <c r="J72" s="12" t="s">
        <v>116</v>
      </c>
      <c r="K72" s="31" t="str">
        <f>IFERROR(VLOOKUP(Issue!$J72,Table2[[Item Name]:[UoM]],2,0),"")</f>
        <v>Nos</v>
      </c>
      <c r="L72" s="12">
        <v>2</v>
      </c>
      <c r="M72" s="32">
        <f>IFERROR(VLOOKUP(Issue!$J72,Table2[[#All],[Item Name]:[Open Rate]],8,0),"")</f>
        <v>2.83</v>
      </c>
      <c r="N72" s="32">
        <f>IFERROR(+Issue!$L72*Issue!$M72,"")</f>
        <v>5.66</v>
      </c>
      <c r="O72" s="12" t="s">
        <v>152</v>
      </c>
      <c r="P72" s="12" t="s">
        <v>38</v>
      </c>
      <c r="Q72" s="37"/>
    </row>
    <row r="73" spans="1:17" x14ac:dyDescent="0.25">
      <c r="A73" s="34">
        <v>46120</v>
      </c>
      <c r="B73" s="12" t="s">
        <v>154</v>
      </c>
      <c r="C73" s="12">
        <v>629</v>
      </c>
      <c r="D73" s="12">
        <v>1</v>
      </c>
      <c r="E73" s="31" t="str">
        <f>IFERROR(VLOOKUP(Issue!$D73,Table5[#All],3,0),"")</f>
        <v>Munger</v>
      </c>
      <c r="F73" s="31" t="str">
        <f>IFERROR(VLOOKUP(Issue!$D73,Table5[#All],2,0),"")</f>
        <v>Main Godown</v>
      </c>
      <c r="G73" s="12">
        <v>10030089</v>
      </c>
      <c r="H73" s="31" t="str">
        <f>IFERROR(VLOOKUP(Issue!$G73,Table5[#All],3,0),"")</f>
        <v>SARHA</v>
      </c>
      <c r="I73" s="31" t="str">
        <f>IFERROR(VLOOKUP(Issue!$G73,Table5[#All],2,0),"")</f>
        <v>MPG</v>
      </c>
      <c r="J73" s="12" t="s">
        <v>116</v>
      </c>
      <c r="K73" s="31" t="str">
        <f>IFERROR(VLOOKUP(Issue!$J73,Table2[[Item Name]:[UoM]],2,0),"")</f>
        <v>Nos</v>
      </c>
      <c r="L73" s="12">
        <v>2</v>
      </c>
      <c r="M73" s="32">
        <f>IFERROR(VLOOKUP(Issue!$J73,Table2[[#All],[Item Name]:[Open Rate]],8,0),"")</f>
        <v>2.83</v>
      </c>
      <c r="N73" s="32">
        <f>IFERROR(+Issue!$L73*Issue!$M73,"")</f>
        <v>5.66</v>
      </c>
      <c r="O73" s="12" t="s">
        <v>152</v>
      </c>
      <c r="P73" s="12" t="s">
        <v>38</v>
      </c>
      <c r="Q73" s="38"/>
    </row>
    <row r="74" spans="1:17" x14ac:dyDescent="0.25">
      <c r="A74" s="34">
        <v>46120</v>
      </c>
      <c r="B74" s="12" t="s">
        <v>154</v>
      </c>
      <c r="C74" s="12">
        <v>629</v>
      </c>
      <c r="D74" s="12">
        <v>1</v>
      </c>
      <c r="E74" s="31" t="str">
        <f>IFERROR(VLOOKUP(Issue!$D74,Table5[#All],3,0),"")</f>
        <v>Munger</v>
      </c>
      <c r="F74" s="31" t="str">
        <f>IFERROR(VLOOKUP(Issue!$D74,Table5[#All],2,0),"")</f>
        <v>Main Godown</v>
      </c>
      <c r="G74" s="12">
        <v>10030090</v>
      </c>
      <c r="H74" s="31" t="str">
        <f>IFERROR(VLOOKUP(Issue!$G74,Table5[#All],3,0),"")</f>
        <v>KUSUMBHA</v>
      </c>
      <c r="I74" s="31" t="str">
        <f>IFERROR(VLOOKUP(Issue!$G74,Table5[#All],2,0),"")</f>
        <v>MPG</v>
      </c>
      <c r="J74" s="12" t="s">
        <v>116</v>
      </c>
      <c r="K74" s="31" t="str">
        <f>IFERROR(VLOOKUP(Issue!$J74,Table2[[Item Name]:[UoM]],2,0),"")</f>
        <v>Nos</v>
      </c>
      <c r="L74" s="12">
        <v>2</v>
      </c>
      <c r="M74" s="32">
        <f>IFERROR(VLOOKUP(Issue!$J74,Table2[[#All],[Item Name]:[Open Rate]],8,0),"")</f>
        <v>2.83</v>
      </c>
      <c r="N74" s="32">
        <f>IFERROR(+Issue!$L74*Issue!$M74,"")</f>
        <v>5.66</v>
      </c>
      <c r="O74" s="12" t="s">
        <v>152</v>
      </c>
      <c r="P74" s="12" t="s">
        <v>38</v>
      </c>
      <c r="Q74" s="37"/>
    </row>
    <row r="75" spans="1:17" x14ac:dyDescent="0.25">
      <c r="A75" s="34">
        <v>46120</v>
      </c>
      <c r="B75" s="12" t="s">
        <v>154</v>
      </c>
      <c r="C75" s="12">
        <v>629</v>
      </c>
      <c r="D75" s="12">
        <v>1</v>
      </c>
      <c r="E75" s="31" t="str">
        <f>IFERROR(VLOOKUP(Issue!$D75,Table5[#All],3,0),"")</f>
        <v>Munger</v>
      </c>
      <c r="F75" s="31" t="str">
        <f>IFERROR(VLOOKUP(Issue!$D75,Table5[#All],2,0),"")</f>
        <v>Main Godown</v>
      </c>
      <c r="G75" s="12">
        <v>10030084</v>
      </c>
      <c r="H75" s="31" t="str">
        <f>IFERROR(VLOOKUP(Issue!$G75,Table5[#All],3,0),"")</f>
        <v>Gomukh Beldra</v>
      </c>
      <c r="I75" s="31" t="str">
        <f>IFERROR(VLOOKUP(Issue!$G75,Table5[#All],2,0),"")</f>
        <v>MPG</v>
      </c>
      <c r="J75" s="12" t="s">
        <v>133</v>
      </c>
      <c r="K75" s="31" t="str">
        <f>IFERROR(VLOOKUP(Issue!$J75,Table2[[Item Name]:[UoM]],2,0),"")</f>
        <v>Nos</v>
      </c>
      <c r="L75" s="12">
        <v>6</v>
      </c>
      <c r="M75" s="32">
        <f>IFERROR(VLOOKUP(Issue!$J75,Table2[[#All],[Item Name]:[Open Rate]],8,0),"")</f>
        <v>9.15</v>
      </c>
      <c r="N75" s="32">
        <f>IFERROR(+Issue!$L75*Issue!$M75,"")</f>
        <v>54.900000000000006</v>
      </c>
      <c r="O75" s="12" t="s">
        <v>152</v>
      </c>
      <c r="P75" s="12" t="s">
        <v>38</v>
      </c>
      <c r="Q75" s="38"/>
    </row>
    <row r="76" spans="1:17" x14ac:dyDescent="0.25">
      <c r="A76" s="34">
        <v>46120</v>
      </c>
      <c r="B76" s="12" t="s">
        <v>154</v>
      </c>
      <c r="C76" s="12">
        <v>629</v>
      </c>
      <c r="D76" s="12">
        <v>1</v>
      </c>
      <c r="E76" s="31" t="str">
        <f>IFERROR(VLOOKUP(Issue!$D76,Table5[#All],3,0),"")</f>
        <v>Munger</v>
      </c>
      <c r="F76" s="31" t="str">
        <f>IFERROR(VLOOKUP(Issue!$D76,Table5[#All],2,0),"")</f>
        <v>Main Godown</v>
      </c>
      <c r="G76" s="12">
        <v>10030085</v>
      </c>
      <c r="H76" s="31" t="str">
        <f>IFERROR(VLOOKUP(Issue!$G76,Table5[#All],3,0),"")</f>
        <v>Gomukh Chandanpura</v>
      </c>
      <c r="I76" s="31" t="str">
        <f>IFERROR(VLOOKUP(Issue!$G76,Table5[#All],2,0),"")</f>
        <v>MPG</v>
      </c>
      <c r="J76" s="12" t="s">
        <v>133</v>
      </c>
      <c r="K76" s="31" t="str">
        <f>IFERROR(VLOOKUP(Issue!$J76,Table2[[Item Name]:[UoM]],2,0),"")</f>
        <v>Nos</v>
      </c>
      <c r="L76" s="12">
        <v>6</v>
      </c>
      <c r="M76" s="32">
        <f>IFERROR(VLOOKUP(Issue!$J76,Table2[[#All],[Item Name]:[Open Rate]],8,0),"")</f>
        <v>9.15</v>
      </c>
      <c r="N76" s="32">
        <f>IFERROR(+Issue!$L76*Issue!$M76,"")</f>
        <v>54.900000000000006</v>
      </c>
      <c r="O76" s="12" t="s">
        <v>152</v>
      </c>
      <c r="P76" s="12" t="s">
        <v>38</v>
      </c>
      <c r="Q76" s="37"/>
    </row>
    <row r="77" spans="1:17" x14ac:dyDescent="0.25">
      <c r="A77" s="34">
        <v>46120</v>
      </c>
      <c r="B77" s="12" t="s">
        <v>154</v>
      </c>
      <c r="C77" s="12">
        <v>629</v>
      </c>
      <c r="D77" s="12">
        <v>1</v>
      </c>
      <c r="E77" s="31" t="str">
        <f>IFERROR(VLOOKUP(Issue!$D77,Table5[#All],3,0),"")</f>
        <v>Munger</v>
      </c>
      <c r="F77" s="31" t="str">
        <f>IFERROR(VLOOKUP(Issue!$D77,Table5[#All],2,0),"")</f>
        <v>Main Godown</v>
      </c>
      <c r="G77" s="12">
        <v>10030086</v>
      </c>
      <c r="H77" s="31" t="str">
        <f>IFERROR(VLOOKUP(Issue!$G77,Table5[#All],3,0),"")</f>
        <v>BANOULI</v>
      </c>
      <c r="I77" s="31" t="str">
        <f>IFERROR(VLOOKUP(Issue!$G77,Table5[#All],2,0),"")</f>
        <v>MPG</v>
      </c>
      <c r="J77" s="12" t="s">
        <v>133</v>
      </c>
      <c r="K77" s="31" t="str">
        <f>IFERROR(VLOOKUP(Issue!$J77,Table2[[Item Name]:[UoM]],2,0),"")</f>
        <v>Nos</v>
      </c>
      <c r="L77" s="12">
        <v>6</v>
      </c>
      <c r="M77" s="32">
        <f>IFERROR(VLOOKUP(Issue!$J77,Table2[[#All],[Item Name]:[Open Rate]],8,0),"")</f>
        <v>9.15</v>
      </c>
      <c r="N77" s="32">
        <f>IFERROR(+Issue!$L77*Issue!$M77,"")</f>
        <v>54.900000000000006</v>
      </c>
      <c r="O77" s="12" t="s">
        <v>152</v>
      </c>
      <c r="P77" s="12" t="s">
        <v>38</v>
      </c>
      <c r="Q77" s="38"/>
    </row>
    <row r="78" spans="1:17" x14ac:dyDescent="0.25">
      <c r="A78" s="34">
        <v>46120</v>
      </c>
      <c r="B78" s="12" t="s">
        <v>154</v>
      </c>
      <c r="C78" s="12">
        <v>629</v>
      </c>
      <c r="D78" s="12">
        <v>1</v>
      </c>
      <c r="E78" s="31" t="str">
        <f>IFERROR(VLOOKUP(Issue!$D78,Table5[#All],3,0),"")</f>
        <v>Munger</v>
      </c>
      <c r="F78" s="31" t="str">
        <f>IFERROR(VLOOKUP(Issue!$D78,Table5[#All],2,0),"")</f>
        <v>Main Godown</v>
      </c>
      <c r="G78" s="12">
        <v>10030087</v>
      </c>
      <c r="H78" s="31" t="str">
        <f>IFERROR(VLOOKUP(Issue!$G78,Table5[#All],3,0),"")</f>
        <v>DARIYAPUR R</v>
      </c>
      <c r="I78" s="31" t="str">
        <f>IFERROR(VLOOKUP(Issue!$G78,Table5[#All],2,0),"")</f>
        <v>MPG</v>
      </c>
      <c r="J78" s="12" t="s">
        <v>133</v>
      </c>
      <c r="K78" s="31" t="str">
        <f>IFERROR(VLOOKUP(Issue!$J78,Table2[[Item Name]:[UoM]],2,0),"")</f>
        <v>Nos</v>
      </c>
      <c r="L78" s="12">
        <v>6</v>
      </c>
      <c r="M78" s="32">
        <f>IFERROR(VLOOKUP(Issue!$J78,Table2[[#All],[Item Name]:[Open Rate]],8,0),"")</f>
        <v>9.15</v>
      </c>
      <c r="N78" s="32">
        <f>IFERROR(+Issue!$L78*Issue!$M78,"")</f>
        <v>54.900000000000006</v>
      </c>
      <c r="O78" s="12" t="s">
        <v>152</v>
      </c>
      <c r="P78" s="12" t="s">
        <v>38</v>
      </c>
      <c r="Q78" s="37"/>
    </row>
    <row r="79" spans="1:17" x14ac:dyDescent="0.25">
      <c r="A79" s="34">
        <v>46120</v>
      </c>
      <c r="B79" s="12" t="s">
        <v>154</v>
      </c>
      <c r="C79" s="12">
        <v>629</v>
      </c>
      <c r="D79" s="12">
        <v>1</v>
      </c>
      <c r="E79" s="31" t="str">
        <f>IFERROR(VLOOKUP(Issue!$D79,Table5[#All],3,0),"")</f>
        <v>Munger</v>
      </c>
      <c r="F79" s="31" t="str">
        <f>IFERROR(VLOOKUP(Issue!$D79,Table5[#All],2,0),"")</f>
        <v>Main Godown</v>
      </c>
      <c r="G79" s="12">
        <v>10030088</v>
      </c>
      <c r="H79" s="31" t="str">
        <f>IFERROR(VLOOKUP(Issue!$G79,Table5[#All],3,0),"")</f>
        <v>MUZAFFARGANJ</v>
      </c>
      <c r="I79" s="31" t="str">
        <f>IFERROR(VLOOKUP(Issue!$G79,Table5[#All],2,0),"")</f>
        <v>MPG</v>
      </c>
      <c r="J79" s="12" t="s">
        <v>133</v>
      </c>
      <c r="K79" s="31" t="str">
        <f>IFERROR(VLOOKUP(Issue!$J79,Table2[[Item Name]:[UoM]],2,0),"")</f>
        <v>Nos</v>
      </c>
      <c r="L79" s="12">
        <v>6</v>
      </c>
      <c r="M79" s="32">
        <f>IFERROR(VLOOKUP(Issue!$J79,Table2[[#All],[Item Name]:[Open Rate]],8,0),"")</f>
        <v>9.15</v>
      </c>
      <c r="N79" s="32">
        <f>IFERROR(+Issue!$L79*Issue!$M79,"")</f>
        <v>54.900000000000006</v>
      </c>
      <c r="O79" s="12" t="s">
        <v>152</v>
      </c>
      <c r="P79" s="12" t="s">
        <v>38</v>
      </c>
      <c r="Q79" s="38"/>
    </row>
    <row r="80" spans="1:17" x14ac:dyDescent="0.25">
      <c r="A80" s="34">
        <v>46120</v>
      </c>
      <c r="B80" s="12" t="s">
        <v>154</v>
      </c>
      <c r="C80" s="12">
        <v>629</v>
      </c>
      <c r="D80" s="12">
        <v>1</v>
      </c>
      <c r="E80" s="31" t="str">
        <f>IFERROR(VLOOKUP(Issue!$D80,Table5[#All],3,0),"")</f>
        <v>Munger</v>
      </c>
      <c r="F80" s="31" t="str">
        <f>IFERROR(VLOOKUP(Issue!$D80,Table5[#All],2,0),"")</f>
        <v>Main Godown</v>
      </c>
      <c r="G80" s="12">
        <v>10030089</v>
      </c>
      <c r="H80" s="31" t="str">
        <f>IFERROR(VLOOKUP(Issue!$G80,Table5[#All],3,0),"")</f>
        <v>SARHA</v>
      </c>
      <c r="I80" s="31" t="str">
        <f>IFERROR(VLOOKUP(Issue!$G80,Table5[#All],2,0),"")</f>
        <v>MPG</v>
      </c>
      <c r="J80" s="12" t="s">
        <v>133</v>
      </c>
      <c r="K80" s="31" t="str">
        <f>IFERROR(VLOOKUP(Issue!$J80,Table2[[Item Name]:[UoM]],2,0),"")</f>
        <v>Nos</v>
      </c>
      <c r="L80" s="12">
        <v>6</v>
      </c>
      <c r="M80" s="32">
        <f>IFERROR(VLOOKUP(Issue!$J80,Table2[[#All],[Item Name]:[Open Rate]],8,0),"")</f>
        <v>9.15</v>
      </c>
      <c r="N80" s="32">
        <f>IFERROR(+Issue!$L80*Issue!$M80,"")</f>
        <v>54.900000000000006</v>
      </c>
      <c r="O80" s="12" t="s">
        <v>152</v>
      </c>
      <c r="P80" s="12" t="s">
        <v>38</v>
      </c>
      <c r="Q80" s="37"/>
    </row>
    <row r="81" spans="1:17" x14ac:dyDescent="0.25">
      <c r="A81" s="34">
        <v>46120</v>
      </c>
      <c r="B81" s="12" t="s">
        <v>154</v>
      </c>
      <c r="C81" s="12">
        <v>629</v>
      </c>
      <c r="D81" s="12">
        <v>1</v>
      </c>
      <c r="E81" s="31" t="str">
        <f>IFERROR(VLOOKUP(Issue!$D81,Table5[#All],3,0),"")</f>
        <v>Munger</v>
      </c>
      <c r="F81" s="31" t="str">
        <f>IFERROR(VLOOKUP(Issue!$D81,Table5[#All],2,0),"")</f>
        <v>Main Godown</v>
      </c>
      <c r="G81" s="12">
        <v>10030090</v>
      </c>
      <c r="H81" s="31" t="str">
        <f>IFERROR(VLOOKUP(Issue!$G81,Table5[#All],3,0),"")</f>
        <v>KUSUMBHA</v>
      </c>
      <c r="I81" s="31" t="str">
        <f>IFERROR(VLOOKUP(Issue!$G81,Table5[#All],2,0),"")</f>
        <v>MPG</v>
      </c>
      <c r="J81" s="12" t="s">
        <v>133</v>
      </c>
      <c r="K81" s="31" t="str">
        <f>IFERROR(VLOOKUP(Issue!$J81,Table2[[Item Name]:[UoM]],2,0),"")</f>
        <v>Nos</v>
      </c>
      <c r="L81" s="12">
        <v>6</v>
      </c>
      <c r="M81" s="32">
        <f>IFERROR(VLOOKUP(Issue!$J81,Table2[[#All],[Item Name]:[Open Rate]],8,0),"")</f>
        <v>9.15</v>
      </c>
      <c r="N81" s="32">
        <f>IFERROR(+Issue!$L81*Issue!$M81,"")</f>
        <v>54.900000000000006</v>
      </c>
      <c r="O81" s="12" t="s">
        <v>152</v>
      </c>
      <c r="P81" s="12" t="s">
        <v>38</v>
      </c>
      <c r="Q81" s="38"/>
    </row>
    <row r="82" spans="1:17" x14ac:dyDescent="0.25">
      <c r="A82" s="34">
        <v>46121</v>
      </c>
      <c r="B82" s="12" t="s">
        <v>154</v>
      </c>
      <c r="C82" s="12">
        <v>630</v>
      </c>
      <c r="D82" s="12">
        <v>1</v>
      </c>
      <c r="E82" s="31" t="str">
        <f>IFERROR(VLOOKUP(Issue!$D82,Table5[#All],3,0),"")</f>
        <v>Munger</v>
      </c>
      <c r="F82" s="31" t="str">
        <f>IFERROR(VLOOKUP(Issue!$D82,Table5[#All],2,0),"")</f>
        <v>Main Godown</v>
      </c>
      <c r="G82" s="12">
        <v>1002</v>
      </c>
      <c r="H82" s="31" t="str">
        <f>IFERROR(VLOOKUP(Issue!$G82,Table5[#All],3,0),"")</f>
        <v>Laldiyara</v>
      </c>
      <c r="I82" s="31" t="str">
        <f>IFERROR(VLOOKUP(Issue!$G82,Table5[#All],2,0),"")</f>
        <v>BMC</v>
      </c>
      <c r="J82" s="12" t="s">
        <v>127</v>
      </c>
      <c r="K82" s="31" t="str">
        <f>IFERROR(VLOOKUP(Issue!$J82,Table2[[Item Name]:[UoM]],2,0),"")</f>
        <v>Nos</v>
      </c>
      <c r="L82" s="12">
        <v>800</v>
      </c>
      <c r="M82" s="32">
        <f>IFERROR(VLOOKUP(Issue!$J82,Table2[[#All],[Item Name]:[Open Rate]],8,0),"")</f>
        <v>12.71</v>
      </c>
      <c r="N82" s="32">
        <f>IFERROR(+Issue!$L82*Issue!$M82,"")</f>
        <v>10168</v>
      </c>
      <c r="O82" s="12" t="s">
        <v>151</v>
      </c>
      <c r="P82" s="12" t="s">
        <v>153</v>
      </c>
      <c r="Q82" s="37"/>
    </row>
    <row r="83" spans="1:17" x14ac:dyDescent="0.25">
      <c r="A83" s="34">
        <v>46121</v>
      </c>
      <c r="B83" s="12" t="s">
        <v>154</v>
      </c>
      <c r="C83" s="12">
        <v>630</v>
      </c>
      <c r="D83" s="12">
        <v>1</v>
      </c>
      <c r="E83" s="31" t="str">
        <f>IFERROR(VLOOKUP(Issue!$D83,Table5[#All],3,0),"")</f>
        <v>Munger</v>
      </c>
      <c r="F83" s="31" t="str">
        <f>IFERROR(VLOOKUP(Issue!$D83,Table5[#All],2,0),"")</f>
        <v>Main Godown</v>
      </c>
      <c r="G83" s="12">
        <v>1002</v>
      </c>
      <c r="H83" s="31" t="str">
        <f>IFERROR(VLOOKUP(Issue!$G83,Table5[#All],3,0),"")</f>
        <v>Laldiyara</v>
      </c>
      <c r="I83" s="31" t="str">
        <f>IFERROR(VLOOKUP(Issue!$G83,Table5[#All],2,0),"")</f>
        <v>BMC</v>
      </c>
      <c r="J83" s="12" t="s">
        <v>128</v>
      </c>
      <c r="K83" s="31" t="str">
        <f>IFERROR(VLOOKUP(Issue!$J83,Table2[[Item Name]:[UoM]],2,0),"")</f>
        <v>Nos</v>
      </c>
      <c r="L83" s="12">
        <v>50</v>
      </c>
      <c r="M83" s="32">
        <f>IFERROR(VLOOKUP(Issue!$J83,Table2[[#All],[Item Name]:[Open Rate]],8,0),"")</f>
        <v>51.92</v>
      </c>
      <c r="N83" s="32">
        <f>IFERROR(+Issue!$L83*Issue!$M83,"")</f>
        <v>2596</v>
      </c>
      <c r="O83" s="12" t="s">
        <v>151</v>
      </c>
      <c r="P83" s="12" t="s">
        <v>153</v>
      </c>
      <c r="Q83" s="38"/>
    </row>
    <row r="84" spans="1:17" x14ac:dyDescent="0.25">
      <c r="A84" s="34">
        <v>46121</v>
      </c>
      <c r="B84" s="12" t="s">
        <v>154</v>
      </c>
      <c r="C84" s="12">
        <v>630</v>
      </c>
      <c r="D84" s="12">
        <v>1</v>
      </c>
      <c r="E84" s="31" t="str">
        <f>IFERROR(VLOOKUP(Issue!$D84,Table5[#All],3,0),"")</f>
        <v>Munger</v>
      </c>
      <c r="F84" s="31" t="str">
        <f>IFERROR(VLOOKUP(Issue!$D84,Table5[#All],2,0),"")</f>
        <v>Main Godown</v>
      </c>
      <c r="G84" s="12">
        <v>1002</v>
      </c>
      <c r="H84" s="31" t="str">
        <f>IFERROR(VLOOKUP(Issue!$G84,Table5[#All],3,0),"")</f>
        <v>Laldiyara</v>
      </c>
      <c r="I84" s="31" t="str">
        <f>IFERROR(VLOOKUP(Issue!$G84,Table5[#All],2,0),"")</f>
        <v>BMC</v>
      </c>
      <c r="J84" s="12" t="s">
        <v>92</v>
      </c>
      <c r="K84" s="31" t="str">
        <f>IFERROR(VLOOKUP(Issue!$J84,Table2[[Item Name]:[UoM]],2,0),"")</f>
        <v>Nos</v>
      </c>
      <c r="L84" s="12">
        <v>10</v>
      </c>
      <c r="M84" s="32">
        <f>IFERROR(VLOOKUP(Issue!$J84,Table2[[#All],[Item Name]:[Open Rate]],8,0),"")</f>
        <v>94.4</v>
      </c>
      <c r="N84" s="32">
        <f>IFERROR(+Issue!$L84*Issue!$M84,"")</f>
        <v>944</v>
      </c>
      <c r="O84" s="12" t="s">
        <v>151</v>
      </c>
      <c r="P84" s="12" t="s">
        <v>153</v>
      </c>
      <c r="Q84" s="37"/>
    </row>
    <row r="85" spans="1:17" x14ac:dyDescent="0.25">
      <c r="A85" s="34">
        <v>46121</v>
      </c>
      <c r="B85" s="12" t="s">
        <v>154</v>
      </c>
      <c r="C85" s="12">
        <v>630</v>
      </c>
      <c r="D85" s="12">
        <v>1</v>
      </c>
      <c r="E85" s="31" t="str">
        <f>IFERROR(VLOOKUP(Issue!$D85,Table5[#All],3,0),"")</f>
        <v>Munger</v>
      </c>
      <c r="F85" s="31" t="str">
        <f>IFERROR(VLOOKUP(Issue!$D85,Table5[#All],2,0),"")</f>
        <v>Main Godown</v>
      </c>
      <c r="G85" s="12">
        <v>1002</v>
      </c>
      <c r="H85" s="31" t="str">
        <f>IFERROR(VLOOKUP(Issue!$G85,Table5[#All],3,0),"")</f>
        <v>Laldiyara</v>
      </c>
      <c r="I85" s="31" t="str">
        <f>IFERROR(VLOOKUP(Issue!$G85,Table5[#All],2,0),"")</f>
        <v>BMC</v>
      </c>
      <c r="J85" s="8" t="s">
        <v>58</v>
      </c>
      <c r="K85" s="31" t="str">
        <f>IFERROR(VLOOKUP(Issue!$J85,Table2[[Item Name]:[UoM]],2,0),"")</f>
        <v>Nos</v>
      </c>
      <c r="L85" s="12">
        <v>12</v>
      </c>
      <c r="M85" s="32">
        <f>IFERROR(VLOOKUP(Issue!$J85,Table2[[#All],[Item Name]:[Open Rate]],8,0),"")</f>
        <v>192.08</v>
      </c>
      <c r="N85" s="32">
        <f>IFERROR(+Issue!$L85*Issue!$M85,"")</f>
        <v>2304.96</v>
      </c>
      <c r="O85" s="12" t="s">
        <v>151</v>
      </c>
      <c r="P85" s="12" t="s">
        <v>153</v>
      </c>
      <c r="Q85" s="38"/>
    </row>
    <row r="86" spans="1:17" x14ac:dyDescent="0.25">
      <c r="A86" s="34">
        <v>46121</v>
      </c>
      <c r="B86" s="12" t="s">
        <v>154</v>
      </c>
      <c r="C86" s="12">
        <v>630</v>
      </c>
      <c r="D86" s="12">
        <v>1</v>
      </c>
      <c r="E86" s="31" t="str">
        <f>IFERROR(VLOOKUP(Issue!$D86,Table5[#All],3,0),"")</f>
        <v>Munger</v>
      </c>
      <c r="F86" s="31" t="str">
        <f>IFERROR(VLOOKUP(Issue!$D86,Table5[#All],2,0),"")</f>
        <v>Main Godown</v>
      </c>
      <c r="G86" s="12">
        <v>1002</v>
      </c>
      <c r="H86" s="31" t="str">
        <f>IFERROR(VLOOKUP(Issue!$G86,Table5[#All],3,0),"")</f>
        <v>Laldiyara</v>
      </c>
      <c r="I86" s="31" t="str">
        <f>IFERROR(VLOOKUP(Issue!$G86,Table5[#All],2,0),"")</f>
        <v>BMC</v>
      </c>
      <c r="J86" s="8" t="s">
        <v>60</v>
      </c>
      <c r="K86" s="31" t="str">
        <f>IFERROR(VLOOKUP(Issue!$J86,Table2[[Item Name]:[UoM]],2,0),"")</f>
        <v>Nos</v>
      </c>
      <c r="L86" s="12">
        <v>12</v>
      </c>
      <c r="M86" s="32">
        <f>IFERROR(VLOOKUP(Issue!$J86,Table2[[#All],[Item Name]:[Open Rate]],8,0),"")</f>
        <v>266.56</v>
      </c>
      <c r="N86" s="32">
        <f>IFERROR(+Issue!$L86*Issue!$M86,"")</f>
        <v>3198.7200000000003</v>
      </c>
      <c r="O86" s="12" t="s">
        <v>151</v>
      </c>
      <c r="P86" s="12" t="s">
        <v>153</v>
      </c>
      <c r="Q86" s="37"/>
    </row>
    <row r="87" spans="1:17" x14ac:dyDescent="0.25">
      <c r="A87" s="34">
        <v>46121</v>
      </c>
      <c r="B87" s="12" t="s">
        <v>154</v>
      </c>
      <c r="C87" s="12">
        <v>631</v>
      </c>
      <c r="D87" s="12">
        <v>1</v>
      </c>
      <c r="E87" s="31" t="str">
        <f>IFERROR(VLOOKUP(Issue!$D87,Table5[#All],3,0),"")</f>
        <v>Munger</v>
      </c>
      <c r="F87" s="31" t="str">
        <f>IFERROR(VLOOKUP(Issue!$D87,Table5[#All],2,0),"")</f>
        <v>Main Godown</v>
      </c>
      <c r="G87" s="12">
        <v>1065</v>
      </c>
      <c r="H87" s="31" t="str">
        <f>IFERROR(VLOOKUP(Issue!$G87,Table5[#All],3,0),"")</f>
        <v>Bachhwara BMC</v>
      </c>
      <c r="I87" s="31" t="str">
        <f>IFERROR(VLOOKUP(Issue!$G87,Table5[#All],2,0),"")</f>
        <v>MPG</v>
      </c>
      <c r="J87" s="8" t="s">
        <v>136</v>
      </c>
      <c r="K87" s="31" t="str">
        <f>IFERROR(VLOOKUP(Issue!$J87,Table2[[Item Name]:[UoM]],2,0),"")</f>
        <v>Nos</v>
      </c>
      <c r="L87" s="12">
        <v>4</v>
      </c>
      <c r="M87" s="32">
        <f>IFERROR(VLOOKUP(Issue!$J87,Table2[[#All],[Item Name]:[Open Rate]],8,0),"")</f>
        <v>23.71</v>
      </c>
      <c r="N87" s="32">
        <f>IFERROR(+Issue!$L87*Issue!$M87,"")</f>
        <v>94.84</v>
      </c>
      <c r="O87" s="12" t="s">
        <v>152</v>
      </c>
      <c r="P87" s="12" t="s">
        <v>38</v>
      </c>
      <c r="Q87" s="38"/>
    </row>
    <row r="88" spans="1:17" x14ac:dyDescent="0.25">
      <c r="A88" s="34">
        <v>46121</v>
      </c>
      <c r="B88" s="12" t="s">
        <v>154</v>
      </c>
      <c r="C88" s="12">
        <v>631</v>
      </c>
      <c r="D88" s="12">
        <v>1</v>
      </c>
      <c r="E88" s="31" t="str">
        <f>IFERROR(VLOOKUP(Issue!$D88,Table5[#All],3,0),"")</f>
        <v>Munger</v>
      </c>
      <c r="F88" s="31" t="str">
        <f>IFERROR(VLOOKUP(Issue!$D88,Table5[#All],2,0),"")</f>
        <v>Main Godown</v>
      </c>
      <c r="G88" s="12">
        <v>1065</v>
      </c>
      <c r="H88" s="31" t="str">
        <f>IFERROR(VLOOKUP(Issue!$G88,Table5[#All],3,0),"")</f>
        <v>Bachhwara BMC</v>
      </c>
      <c r="I88" s="31" t="str">
        <f>IFERROR(VLOOKUP(Issue!$G88,Table5[#All],2,0),"")</f>
        <v>MPG</v>
      </c>
      <c r="J88" s="8" t="s">
        <v>137</v>
      </c>
      <c r="K88" s="31" t="str">
        <f>IFERROR(VLOOKUP(Issue!$J88,Table2[[Item Name]:[UoM]],2,0),"")</f>
        <v>Nos</v>
      </c>
      <c r="L88" s="12">
        <v>4</v>
      </c>
      <c r="M88" s="32">
        <f>IFERROR(VLOOKUP(Issue!$J88,Table2[[#All],[Item Name]:[Open Rate]],8,0),"")</f>
        <v>32.090000000000003</v>
      </c>
      <c r="N88" s="32">
        <f>IFERROR(+Issue!$L88*Issue!$M88,"")</f>
        <v>128.36000000000001</v>
      </c>
      <c r="O88" s="12" t="s">
        <v>152</v>
      </c>
      <c r="P88" s="12" t="s">
        <v>38</v>
      </c>
      <c r="Q88" s="37"/>
    </row>
    <row r="89" spans="1:17" x14ac:dyDescent="0.25">
      <c r="A89" s="34">
        <v>46121</v>
      </c>
      <c r="B89" s="12" t="s">
        <v>154</v>
      </c>
      <c r="C89" s="12">
        <v>631</v>
      </c>
      <c r="D89" s="12">
        <v>1</v>
      </c>
      <c r="E89" s="31" t="str">
        <f>IFERROR(VLOOKUP(Issue!$D89,Table5[#All],3,0),"")</f>
        <v>Munger</v>
      </c>
      <c r="F89" s="31" t="str">
        <f>IFERROR(VLOOKUP(Issue!$D89,Table5[#All],2,0),"")</f>
        <v>Main Godown</v>
      </c>
      <c r="G89" s="12">
        <v>1065</v>
      </c>
      <c r="H89" s="31" t="str">
        <f>IFERROR(VLOOKUP(Issue!$G89,Table5[#All],3,0),"")</f>
        <v>Bachhwara BMC</v>
      </c>
      <c r="I89" s="31" t="str">
        <f>IFERROR(VLOOKUP(Issue!$G89,Table5[#All],2,0),"")</f>
        <v>MPG</v>
      </c>
      <c r="J89" s="8" t="s">
        <v>103</v>
      </c>
      <c r="K89" s="31" t="str">
        <f>IFERROR(VLOOKUP(Issue!$J89,Table2[[Item Name]:[UoM]],2,0),"")</f>
        <v>Nos</v>
      </c>
      <c r="L89" s="12">
        <v>18</v>
      </c>
      <c r="M89" s="32">
        <f>IFERROR(VLOOKUP(Issue!$J89,Table2[[#All],[Item Name]:[Open Rate]],8,0),"")</f>
        <v>0.9</v>
      </c>
      <c r="N89" s="32">
        <f>IFERROR(+Issue!$L89*Issue!$M89,"")</f>
        <v>16.2</v>
      </c>
      <c r="O89" s="12" t="s">
        <v>152</v>
      </c>
      <c r="P89" s="12" t="s">
        <v>38</v>
      </c>
      <c r="Q89" s="38"/>
    </row>
    <row r="90" spans="1:17" x14ac:dyDescent="0.25">
      <c r="A90" s="34">
        <v>46121</v>
      </c>
      <c r="B90" s="12" t="s">
        <v>154</v>
      </c>
      <c r="C90" s="12">
        <v>631</v>
      </c>
      <c r="D90" s="12">
        <v>1</v>
      </c>
      <c r="E90" s="31" t="str">
        <f>IFERROR(VLOOKUP(Issue!$D90,Table5[#All],3,0),"")</f>
        <v>Munger</v>
      </c>
      <c r="F90" s="31" t="str">
        <f>IFERROR(VLOOKUP(Issue!$D90,Table5[#All],2,0),"")</f>
        <v>Main Godown</v>
      </c>
      <c r="G90" s="12">
        <v>1065</v>
      </c>
      <c r="H90" s="31" t="str">
        <f>IFERROR(VLOOKUP(Issue!$G90,Table5[#All],3,0),"")</f>
        <v>Bachhwara BMC</v>
      </c>
      <c r="I90" s="31" t="str">
        <f>IFERROR(VLOOKUP(Issue!$G90,Table5[#All],2,0),"")</f>
        <v>MPG</v>
      </c>
      <c r="J90" s="8" t="s">
        <v>117</v>
      </c>
      <c r="K90" s="31" t="str">
        <f>IFERROR(VLOOKUP(Issue!$J90,Table2[[Item Name]:[UoM]],2,0),"")</f>
        <v>Nos</v>
      </c>
      <c r="L90" s="12">
        <v>18</v>
      </c>
      <c r="M90" s="32">
        <f>IFERROR(VLOOKUP(Issue!$J90,Table2[[#All],[Item Name]:[Open Rate]],8,0),"")</f>
        <v>1.68</v>
      </c>
      <c r="N90" s="32">
        <f>IFERROR(+Issue!$L90*Issue!$M90,"")</f>
        <v>30.24</v>
      </c>
      <c r="O90" s="12" t="s">
        <v>152</v>
      </c>
      <c r="P90" s="12" t="s">
        <v>38</v>
      </c>
      <c r="Q90" s="37"/>
    </row>
    <row r="91" spans="1:17" x14ac:dyDescent="0.25">
      <c r="A91" s="34">
        <v>46121</v>
      </c>
      <c r="B91" s="12" t="s">
        <v>154</v>
      </c>
      <c r="C91" s="12">
        <v>632</v>
      </c>
      <c r="D91" s="12">
        <v>1</v>
      </c>
      <c r="E91" s="31" t="str">
        <f>IFERROR(VLOOKUP(Issue!$D91,Table5[#All],3,0),"")</f>
        <v>Munger</v>
      </c>
      <c r="F91" s="31" t="str">
        <f>IFERROR(VLOOKUP(Issue!$D91,Table5[#All],2,0),"")</f>
        <v>Main Godown</v>
      </c>
      <c r="G91" s="12" t="s">
        <v>981</v>
      </c>
      <c r="H91" s="31" t="str">
        <f>IFERROR(VLOOKUP(Issue!$G91,Table5[#All],3,0),"")</f>
        <v>Daya_Lab</v>
      </c>
      <c r="I91" s="31" t="str">
        <f>IFERROR(VLOOKUP(Issue!$G91,Table5[#All],2,0),"")</f>
        <v>Lab</v>
      </c>
      <c r="J91" s="8" t="s">
        <v>99</v>
      </c>
      <c r="K91" s="31" t="str">
        <f>IFERROR(VLOOKUP(Issue!$J91,Table2[[Item Name]:[UoM]],2,0),"")</f>
        <v>Nos</v>
      </c>
      <c r="L91" s="12">
        <v>1</v>
      </c>
      <c r="M91" s="32">
        <f>IFERROR(VLOOKUP(Issue!$J91,Table2[[#All],[Item Name]:[Open Rate]],8,0),"")</f>
        <v>689.39</v>
      </c>
      <c r="N91" s="32">
        <f>IFERROR(+Issue!$L91*Issue!$M91,"")</f>
        <v>689.39</v>
      </c>
      <c r="O91" s="12" t="s">
        <v>152</v>
      </c>
      <c r="P91" s="12" t="s">
        <v>38</v>
      </c>
      <c r="Q91" s="38"/>
    </row>
    <row r="92" spans="1:17" x14ac:dyDescent="0.25">
      <c r="A92" s="34">
        <v>46121</v>
      </c>
      <c r="B92" s="12" t="s">
        <v>154</v>
      </c>
      <c r="C92" s="12">
        <v>632</v>
      </c>
      <c r="D92" s="12">
        <v>1</v>
      </c>
      <c r="E92" s="31" t="str">
        <f>IFERROR(VLOOKUP(Issue!$D92,Table5[#All],3,0),"")</f>
        <v>Munger</v>
      </c>
      <c r="F92" s="31" t="str">
        <f>IFERROR(VLOOKUP(Issue!$D92,Table5[#All],2,0),"")</f>
        <v>Main Godown</v>
      </c>
      <c r="G92" s="12" t="s">
        <v>981</v>
      </c>
      <c r="H92" s="31" t="str">
        <f>IFERROR(VLOOKUP(Issue!$G92,Table5[#All],3,0),"")</f>
        <v>Daya_Lab</v>
      </c>
      <c r="I92" s="31" t="str">
        <f>IFERROR(VLOOKUP(Issue!$G92,Table5[#All],2,0),"")</f>
        <v>Lab</v>
      </c>
      <c r="J92" s="8" t="s">
        <v>113</v>
      </c>
      <c r="K92" s="31" t="str">
        <f>IFERROR(VLOOKUP(Issue!$J92,Table2[[Item Name]:[UoM]],2,0),"")</f>
        <v>Nos</v>
      </c>
      <c r="L92" s="12">
        <v>1</v>
      </c>
      <c r="M92" s="32">
        <f>IFERROR(VLOOKUP(Issue!$J92,Table2[[#All],[Item Name]:[Open Rate]],8,0),"")</f>
        <v>504.15</v>
      </c>
      <c r="N92" s="32">
        <f>IFERROR(+Issue!$L92*Issue!$M92,"")</f>
        <v>504.15</v>
      </c>
      <c r="O92" s="12" t="s">
        <v>152</v>
      </c>
      <c r="P92" s="12" t="s">
        <v>38</v>
      </c>
      <c r="Q92" s="37"/>
    </row>
    <row r="93" spans="1:17" x14ac:dyDescent="0.25">
      <c r="A93" s="34">
        <v>46121</v>
      </c>
      <c r="B93" s="12" t="s">
        <v>154</v>
      </c>
      <c r="C93" s="12">
        <v>632</v>
      </c>
      <c r="D93" s="12">
        <v>1</v>
      </c>
      <c r="E93" s="31" t="str">
        <f>IFERROR(VLOOKUP(Issue!$D93,Table5[#All],3,0),"")</f>
        <v>Munger</v>
      </c>
      <c r="F93" s="31" t="str">
        <f>IFERROR(VLOOKUP(Issue!$D93,Table5[#All],2,0),"")</f>
        <v>Main Godown</v>
      </c>
      <c r="G93" s="12" t="s">
        <v>981</v>
      </c>
      <c r="H93" s="31" t="str">
        <f>IFERROR(VLOOKUP(Issue!$G93,Table5[#All],3,0),"")</f>
        <v>Daya_Lab</v>
      </c>
      <c r="I93" s="31" t="str">
        <f>IFERROR(VLOOKUP(Issue!$G93,Table5[#All],2,0),"")</f>
        <v>Lab</v>
      </c>
      <c r="J93" s="12" t="s">
        <v>92</v>
      </c>
      <c r="K93" s="31" t="str">
        <f>IFERROR(VLOOKUP(Issue!$J93,Table2[[Item Name]:[UoM]],2,0),"")</f>
        <v>Nos</v>
      </c>
      <c r="L93" s="12">
        <v>5</v>
      </c>
      <c r="M93" s="32">
        <f>IFERROR(VLOOKUP(Issue!$J93,Table2[[#All],[Item Name]:[Open Rate]],8,0),"")</f>
        <v>94.4</v>
      </c>
      <c r="N93" s="32">
        <f>IFERROR(+Issue!$L93*Issue!$M93,"")</f>
        <v>472</v>
      </c>
      <c r="O93" s="12" t="s">
        <v>152</v>
      </c>
      <c r="P93" s="12" t="s">
        <v>38</v>
      </c>
      <c r="Q93" s="38"/>
    </row>
    <row r="94" spans="1:17" x14ac:dyDescent="0.25">
      <c r="A94" s="34">
        <v>46125</v>
      </c>
      <c r="B94" s="12" t="s">
        <v>154</v>
      </c>
      <c r="C94" s="12">
        <v>634</v>
      </c>
      <c r="D94" s="12">
        <v>1</v>
      </c>
      <c r="E94" s="31" t="str">
        <f>IFERROR(VLOOKUP(Issue!$D94,Table5[#All],3,0),"")</f>
        <v>Munger</v>
      </c>
      <c r="F94" s="31" t="str">
        <f>IFERROR(VLOOKUP(Issue!$D94,Table5[#All],2,0),"")</f>
        <v>Main Godown</v>
      </c>
      <c r="G94" s="12">
        <v>1001</v>
      </c>
      <c r="H94" s="31" t="str">
        <f>IFERROR(VLOOKUP(Issue!$G94,Table5[#All],3,0),"")</f>
        <v>Majhaul</v>
      </c>
      <c r="I94" s="31" t="str">
        <f>IFERROR(VLOOKUP(Issue!$G94,Table5[#All],2,0),"")</f>
        <v>BMC</v>
      </c>
      <c r="J94" s="12" t="s">
        <v>127</v>
      </c>
      <c r="K94" s="31" t="str">
        <f>IFERROR(VLOOKUP(Issue!$J94,Table2[[Item Name]:[UoM]],2,0),"")</f>
        <v>Nos</v>
      </c>
      <c r="L94" s="12">
        <v>200</v>
      </c>
      <c r="M94" s="32">
        <f>IFERROR(VLOOKUP(Issue!$J94,Table2[[#All],[Item Name]:[Open Rate]],8,0),"")</f>
        <v>12.71</v>
      </c>
      <c r="N94" s="32">
        <f>IFERROR(+Issue!$L94*Issue!$M94,"")</f>
        <v>2542</v>
      </c>
      <c r="O94" s="12" t="s">
        <v>152</v>
      </c>
      <c r="P94" s="12" t="s">
        <v>38</v>
      </c>
      <c r="Q94" s="37"/>
    </row>
    <row r="95" spans="1:17" x14ac:dyDescent="0.25">
      <c r="A95" s="34">
        <v>46125</v>
      </c>
      <c r="B95" s="12" t="s">
        <v>154</v>
      </c>
      <c r="C95" s="12">
        <v>634</v>
      </c>
      <c r="D95" s="12">
        <v>1</v>
      </c>
      <c r="E95" s="31" t="str">
        <f>IFERROR(VLOOKUP(Issue!$D95,Table5[#All],3,0),"")</f>
        <v>Munger</v>
      </c>
      <c r="F95" s="31" t="str">
        <f>IFERROR(VLOOKUP(Issue!$D95,Table5[#All],2,0),"")</f>
        <v>Main Godown</v>
      </c>
      <c r="G95" s="12">
        <v>1001</v>
      </c>
      <c r="H95" s="31" t="str">
        <f>IFERROR(VLOOKUP(Issue!$G95,Table5[#All],3,0),"")</f>
        <v>Majhaul</v>
      </c>
      <c r="I95" s="31" t="str">
        <f>IFERROR(VLOOKUP(Issue!$G95,Table5[#All],2,0),"")</f>
        <v>BMC</v>
      </c>
      <c r="J95" s="8" t="s">
        <v>101</v>
      </c>
      <c r="K95" s="31" t="str">
        <f>IFERROR(VLOOKUP(Issue!$J95,Table2[[Item Name]:[UoM]],2,0),"")</f>
        <v>Nos</v>
      </c>
      <c r="L95" s="12">
        <v>1</v>
      </c>
      <c r="M95" s="32">
        <f>IFERROR(VLOOKUP(Issue!$J95,Table2[[#All],[Item Name]:[Open Rate]],8,0),"")</f>
        <v>106.2</v>
      </c>
      <c r="N95" s="32">
        <f>IFERROR(+Issue!$L95*Issue!$M95,"")</f>
        <v>106.2</v>
      </c>
      <c r="O95" s="12" t="s">
        <v>152</v>
      </c>
      <c r="P95" s="12" t="s">
        <v>38</v>
      </c>
      <c r="Q95" s="38"/>
    </row>
    <row r="96" spans="1:17" x14ac:dyDescent="0.25">
      <c r="A96" s="34">
        <v>46125</v>
      </c>
      <c r="B96" s="12" t="s">
        <v>154</v>
      </c>
      <c r="C96" s="12">
        <v>634</v>
      </c>
      <c r="D96" s="12">
        <v>1</v>
      </c>
      <c r="E96" s="31" t="str">
        <f>IFERROR(VLOOKUP(Issue!$D96,Table5[#All],3,0),"")</f>
        <v>Munger</v>
      </c>
      <c r="F96" s="31" t="str">
        <f>IFERROR(VLOOKUP(Issue!$D96,Table5[#All],2,0),"")</f>
        <v>Main Godown</v>
      </c>
      <c r="G96" s="12">
        <v>1001</v>
      </c>
      <c r="H96" s="31" t="str">
        <f>IFERROR(VLOOKUP(Issue!$G96,Table5[#All],3,0),"")</f>
        <v>Majhaul</v>
      </c>
      <c r="I96" s="31" t="str">
        <f>IFERROR(VLOOKUP(Issue!$G96,Table5[#All],2,0),"")</f>
        <v>BMC</v>
      </c>
      <c r="J96" s="8" t="s">
        <v>121</v>
      </c>
      <c r="K96" s="31" t="str">
        <f>IFERROR(VLOOKUP(Issue!$J96,Table2[[Item Name]:[UoM]],2,0),"")</f>
        <v>Nos</v>
      </c>
      <c r="L96" s="12">
        <v>1</v>
      </c>
      <c r="M96" s="32">
        <f>IFERROR(VLOOKUP(Issue!$J96,Table2[[#All],[Item Name]:[Open Rate]],8,0),"")</f>
        <v>135.69999999999999</v>
      </c>
      <c r="N96" s="32">
        <f>IFERROR(+Issue!$L96*Issue!$M96,"")</f>
        <v>135.69999999999999</v>
      </c>
      <c r="O96" s="12" t="s">
        <v>152</v>
      </c>
      <c r="P96" s="12" t="s">
        <v>38</v>
      </c>
      <c r="Q96" s="37"/>
    </row>
    <row r="97" spans="1:17" x14ac:dyDescent="0.25">
      <c r="A97" s="34">
        <v>46125</v>
      </c>
      <c r="B97" s="12" t="s">
        <v>154</v>
      </c>
      <c r="C97" s="12">
        <v>634</v>
      </c>
      <c r="D97" s="12">
        <v>1</v>
      </c>
      <c r="E97" s="31" t="str">
        <f>IFERROR(VLOOKUP(Issue!$D97,Table5[#All],3,0),"")</f>
        <v>Munger</v>
      </c>
      <c r="F97" s="31" t="str">
        <f>IFERROR(VLOOKUP(Issue!$D97,Table5[#All],2,0),"")</f>
        <v>Main Godown</v>
      </c>
      <c r="G97" s="12">
        <v>1001</v>
      </c>
      <c r="H97" s="31" t="str">
        <f>IFERROR(VLOOKUP(Issue!$G97,Table5[#All],3,0),"")</f>
        <v>Majhaul</v>
      </c>
      <c r="I97" s="31" t="str">
        <f>IFERROR(VLOOKUP(Issue!$G97,Table5[#All],2,0),"")</f>
        <v>BMC</v>
      </c>
      <c r="J97" s="12" t="s">
        <v>44</v>
      </c>
      <c r="K97" s="31" t="str">
        <f>IFERROR(VLOOKUP(Issue!$J97,Table2[[Item Name]:[UoM]],2,0),"")</f>
        <v>Nos</v>
      </c>
      <c r="L97" s="12">
        <v>1</v>
      </c>
      <c r="M97" s="32">
        <f>IFERROR(VLOOKUP(Issue!$J97,Table2[[#All],[Item Name]:[Open Rate]],8,0),"")</f>
        <v>365.8</v>
      </c>
      <c r="N97" s="32">
        <f>IFERROR(+Issue!$L97*Issue!$M97,"")</f>
        <v>365.8</v>
      </c>
      <c r="O97" s="12" t="s">
        <v>152</v>
      </c>
      <c r="P97" s="12" t="s">
        <v>38</v>
      </c>
      <c r="Q97" s="38"/>
    </row>
    <row r="98" spans="1:17" x14ac:dyDescent="0.25">
      <c r="A98" s="34">
        <v>46125</v>
      </c>
      <c r="B98" s="12" t="s">
        <v>154</v>
      </c>
      <c r="C98" s="12">
        <v>634</v>
      </c>
      <c r="D98" s="12">
        <v>1</v>
      </c>
      <c r="E98" s="31" t="str">
        <f>IFERROR(VLOOKUP(Issue!$D98,Table5[#All],3,0),"")</f>
        <v>Munger</v>
      </c>
      <c r="F98" s="31" t="str">
        <f>IFERROR(VLOOKUP(Issue!$D98,Table5[#All],2,0),"")</f>
        <v>Main Godown</v>
      </c>
      <c r="G98" s="12">
        <v>1001</v>
      </c>
      <c r="H98" s="31" t="str">
        <f>IFERROR(VLOOKUP(Issue!$G98,Table5[#All],3,0),"")</f>
        <v>Majhaul</v>
      </c>
      <c r="I98" s="31" t="str">
        <f>IFERROR(VLOOKUP(Issue!$G98,Table5[#All],2,0),"")</f>
        <v>BMC</v>
      </c>
      <c r="J98" s="8" t="s">
        <v>79</v>
      </c>
      <c r="K98" s="31" t="str">
        <f>IFERROR(VLOOKUP(Issue!$J98,Table2[[Item Name]:[UoM]],2,0),"")</f>
        <v>Nos</v>
      </c>
      <c r="L98" s="12">
        <v>1</v>
      </c>
      <c r="M98" s="32">
        <f>IFERROR(VLOOKUP(Issue!$J98,Table2[[#All],[Item Name]:[Open Rate]],8,0),"")</f>
        <v>282.8</v>
      </c>
      <c r="N98" s="32">
        <f>IFERROR(+Issue!$L98*Issue!$M98,"")</f>
        <v>282.8</v>
      </c>
      <c r="O98" s="12" t="s">
        <v>152</v>
      </c>
      <c r="P98" s="12" t="s">
        <v>38</v>
      </c>
      <c r="Q98" s="37"/>
    </row>
    <row r="99" spans="1:17" x14ac:dyDescent="0.25">
      <c r="A99" s="34">
        <v>46125</v>
      </c>
      <c r="B99" s="12" t="s">
        <v>154</v>
      </c>
      <c r="C99" s="12">
        <v>634</v>
      </c>
      <c r="D99" s="12">
        <v>1</v>
      </c>
      <c r="E99" s="31" t="str">
        <f>IFERROR(VLOOKUP(Issue!$D99,Table5[#All],3,0),"")</f>
        <v>Munger</v>
      </c>
      <c r="F99" s="31" t="str">
        <f>IFERROR(VLOOKUP(Issue!$D99,Table5[#All],2,0),"")</f>
        <v>Main Godown</v>
      </c>
      <c r="G99" s="12">
        <v>1001</v>
      </c>
      <c r="H99" s="31" t="str">
        <f>IFERROR(VLOOKUP(Issue!$G99,Table5[#All],3,0),"")</f>
        <v>Majhaul</v>
      </c>
      <c r="I99" s="31" t="str">
        <f>IFERROR(VLOOKUP(Issue!$G99,Table5[#All],2,0),"")</f>
        <v>BMC</v>
      </c>
      <c r="J99" s="12" t="s">
        <v>128</v>
      </c>
      <c r="K99" s="31" t="str">
        <f>IFERROR(VLOOKUP(Issue!$J99,Table2[[Item Name]:[UoM]],2,0),"")</f>
        <v>Nos</v>
      </c>
      <c r="L99" s="12">
        <v>25</v>
      </c>
      <c r="M99" s="32">
        <f>IFERROR(VLOOKUP(Issue!$J99,Table2[[#All],[Item Name]:[Open Rate]],8,0),"")</f>
        <v>51.92</v>
      </c>
      <c r="N99" s="32">
        <f>IFERROR(+Issue!$L99*Issue!$M99,"")</f>
        <v>1298</v>
      </c>
      <c r="O99" s="12" t="s">
        <v>152</v>
      </c>
      <c r="P99" s="12" t="s">
        <v>38</v>
      </c>
      <c r="Q99" s="38"/>
    </row>
    <row r="100" spans="1:17" x14ac:dyDescent="0.25">
      <c r="A100" s="34">
        <v>46125</v>
      </c>
      <c r="B100" s="12" t="s">
        <v>154</v>
      </c>
      <c r="C100" s="12">
        <v>634</v>
      </c>
      <c r="D100" s="12">
        <v>1</v>
      </c>
      <c r="E100" s="31" t="str">
        <f>IFERROR(VLOOKUP(Issue!$D100,Table5[#All],3,0),"")</f>
        <v>Munger</v>
      </c>
      <c r="F100" s="31" t="str">
        <f>IFERROR(VLOOKUP(Issue!$D100,Table5[#All],2,0),"")</f>
        <v>Main Godown</v>
      </c>
      <c r="G100" s="12">
        <v>1001</v>
      </c>
      <c r="H100" s="31" t="str">
        <f>IFERROR(VLOOKUP(Issue!$G100,Table5[#All],3,0),"")</f>
        <v>Majhaul</v>
      </c>
      <c r="I100" s="31" t="str">
        <f>IFERROR(VLOOKUP(Issue!$G100,Table5[#All],2,0),"")</f>
        <v>BMC</v>
      </c>
      <c r="J100" s="12" t="s">
        <v>119</v>
      </c>
      <c r="K100" s="31" t="str">
        <f>IFERROR(VLOOKUP(Issue!$J100,Table2[[Item Name]:[UoM]],2,0),"")</f>
        <v>Nos</v>
      </c>
      <c r="L100" s="12">
        <v>5</v>
      </c>
      <c r="M100" s="32">
        <f>IFERROR(VLOOKUP(Issue!$J100,Table2[[#All],[Item Name]:[Open Rate]],8,0),"")</f>
        <v>135.69999999999999</v>
      </c>
      <c r="N100" s="32">
        <f>IFERROR(+Issue!$L100*Issue!$M100,"")</f>
        <v>678.5</v>
      </c>
      <c r="O100" s="12" t="s">
        <v>152</v>
      </c>
      <c r="P100" s="12" t="s">
        <v>38</v>
      </c>
      <c r="Q100" s="37"/>
    </row>
    <row r="101" spans="1:17" x14ac:dyDescent="0.25">
      <c r="A101" s="34">
        <v>46125</v>
      </c>
      <c r="B101" s="12" t="s">
        <v>154</v>
      </c>
      <c r="C101" s="12">
        <v>634</v>
      </c>
      <c r="D101" s="12">
        <v>1</v>
      </c>
      <c r="E101" s="31" t="str">
        <f>IFERROR(VLOOKUP(Issue!$D101,Table5[#All],3,0),"")</f>
        <v>Munger</v>
      </c>
      <c r="F101" s="31" t="str">
        <f>IFERROR(VLOOKUP(Issue!$D101,Table5[#All],2,0),"")</f>
        <v>Main Godown</v>
      </c>
      <c r="G101" s="12">
        <v>1001</v>
      </c>
      <c r="H101" s="31" t="str">
        <f>IFERROR(VLOOKUP(Issue!$G101,Table5[#All],3,0),"")</f>
        <v>Majhaul</v>
      </c>
      <c r="I101" s="31" t="str">
        <f>IFERROR(VLOOKUP(Issue!$G101,Table5[#All],2,0),"")</f>
        <v>BMC</v>
      </c>
      <c r="J101" s="8" t="s">
        <v>112</v>
      </c>
      <c r="K101" s="31" t="str">
        <f>IFERROR(VLOOKUP(Issue!$J101,Table2[[Item Name]:[UoM]],2,0),"")</f>
        <v>Nos</v>
      </c>
      <c r="L101" s="12">
        <v>6</v>
      </c>
      <c r="M101" s="32">
        <f>IFERROR(VLOOKUP(Issue!$J101,Table2[[#All],[Item Name]:[Open Rate]],8,0),"")</f>
        <v>218.3</v>
      </c>
      <c r="N101" s="32">
        <f>IFERROR(+Issue!$L101*Issue!$M101,"")</f>
        <v>1309.8000000000002</v>
      </c>
      <c r="O101" s="12" t="s">
        <v>152</v>
      </c>
      <c r="P101" s="12" t="s">
        <v>38</v>
      </c>
      <c r="Q101" s="38"/>
    </row>
    <row r="102" spans="1:17" x14ac:dyDescent="0.25">
      <c r="A102" s="34">
        <v>46125</v>
      </c>
      <c r="B102" s="12" t="s">
        <v>154</v>
      </c>
      <c r="C102" s="12">
        <v>634</v>
      </c>
      <c r="D102" s="12">
        <v>1</v>
      </c>
      <c r="E102" s="31" t="str">
        <f>IFERROR(VLOOKUP(Issue!$D102,Table5[#All],3,0),"")</f>
        <v>Munger</v>
      </c>
      <c r="F102" s="31" t="str">
        <f>IFERROR(VLOOKUP(Issue!$D102,Table5[#All],2,0),"")</f>
        <v>Main Godown</v>
      </c>
      <c r="G102" s="12">
        <v>1001</v>
      </c>
      <c r="H102" s="31" t="str">
        <f>IFERROR(VLOOKUP(Issue!$G102,Table5[#All],3,0),"")</f>
        <v>Majhaul</v>
      </c>
      <c r="I102" s="31" t="str">
        <f>IFERROR(VLOOKUP(Issue!$G102,Table5[#All],2,0),"")</f>
        <v>BMC</v>
      </c>
      <c r="J102" s="12" t="s">
        <v>51</v>
      </c>
      <c r="K102" s="31" t="str">
        <f>IFERROR(VLOOKUP(Issue!$J102,Table2[[Item Name]:[UoM]],2,0),"")</f>
        <v>Nos</v>
      </c>
      <c r="L102" s="12">
        <v>6</v>
      </c>
      <c r="M102" s="32">
        <f>IFERROR(VLOOKUP(Issue!$J102,Table2[[#All],[Item Name]:[Open Rate]],8,0),"")</f>
        <v>121.54</v>
      </c>
      <c r="N102" s="32">
        <f>IFERROR(+Issue!$L102*Issue!$M102,"")</f>
        <v>729.24</v>
      </c>
      <c r="O102" s="12" t="s">
        <v>152</v>
      </c>
      <c r="P102" s="12" t="s">
        <v>38</v>
      </c>
      <c r="Q102" s="37"/>
    </row>
    <row r="103" spans="1:17" x14ac:dyDescent="0.25">
      <c r="A103" s="34">
        <v>46125</v>
      </c>
      <c r="B103" s="12" t="s">
        <v>154</v>
      </c>
      <c r="C103" s="12">
        <v>634</v>
      </c>
      <c r="D103" s="12">
        <v>1</v>
      </c>
      <c r="E103" s="31" t="str">
        <f>IFERROR(VLOOKUP(Issue!$D103,Table5[#All],3,0),"")</f>
        <v>Munger</v>
      </c>
      <c r="F103" s="31" t="str">
        <f>IFERROR(VLOOKUP(Issue!$D103,Table5[#All],2,0),"")</f>
        <v>Main Godown</v>
      </c>
      <c r="G103" s="12">
        <v>1001</v>
      </c>
      <c r="H103" s="31" t="str">
        <f>IFERROR(VLOOKUP(Issue!$G103,Table5[#All],3,0),"")</f>
        <v>Majhaul</v>
      </c>
      <c r="I103" s="31" t="str">
        <f>IFERROR(VLOOKUP(Issue!$G103,Table5[#All],2,0),"")</f>
        <v>BMC</v>
      </c>
      <c r="J103" s="12" t="s">
        <v>92</v>
      </c>
      <c r="K103" s="31" t="str">
        <f>IFERROR(VLOOKUP(Issue!$J103,Table2[[Item Name]:[UoM]],2,0),"")</f>
        <v>Nos</v>
      </c>
      <c r="L103" s="12">
        <v>6</v>
      </c>
      <c r="M103" s="32">
        <f>IFERROR(VLOOKUP(Issue!$J103,Table2[[#All],[Item Name]:[Open Rate]],8,0),"")</f>
        <v>94.4</v>
      </c>
      <c r="N103" s="32">
        <f>IFERROR(+Issue!$L103*Issue!$M103,"")</f>
        <v>566.40000000000009</v>
      </c>
      <c r="O103" s="12" t="s">
        <v>152</v>
      </c>
      <c r="P103" s="12" t="s">
        <v>38</v>
      </c>
      <c r="Q103" s="38"/>
    </row>
    <row r="104" spans="1:17" x14ac:dyDescent="0.25">
      <c r="A104" s="34">
        <v>46125</v>
      </c>
      <c r="B104" s="12" t="s">
        <v>154</v>
      </c>
      <c r="C104" s="12">
        <v>635</v>
      </c>
      <c r="D104" s="12">
        <v>1</v>
      </c>
      <c r="E104" s="31" t="str">
        <f>IFERROR(VLOOKUP(Issue!$D104,Table5[#All],3,0),"")</f>
        <v>Munger</v>
      </c>
      <c r="F104" s="31" t="str">
        <f>IFERROR(VLOOKUP(Issue!$D104,Table5[#All],2,0),"")</f>
        <v>Main Godown</v>
      </c>
      <c r="G104" s="12">
        <v>1058</v>
      </c>
      <c r="H104" s="31" t="str">
        <f>IFERROR(VLOOKUP(Issue!$G104,Table5[#All],3,0),"")</f>
        <v>Hasanpur</v>
      </c>
      <c r="I104" s="31" t="str">
        <f>IFERROR(VLOOKUP(Issue!$G104,Table5[#All],2,0),"")</f>
        <v>BMC</v>
      </c>
      <c r="J104" s="12" t="s">
        <v>127</v>
      </c>
      <c r="K104" s="31" t="str">
        <f>IFERROR(VLOOKUP(Issue!$J104,Table2[[Item Name]:[UoM]],2,0),"")</f>
        <v>Nos</v>
      </c>
      <c r="L104" s="12">
        <v>100</v>
      </c>
      <c r="M104" s="32">
        <f>IFERROR(VLOOKUP(Issue!$J104,Table2[[#All],[Item Name]:[Open Rate]],8,0),"")</f>
        <v>12.71</v>
      </c>
      <c r="N104" s="32">
        <f>IFERROR(+Issue!$L104*Issue!$M104,"")</f>
        <v>1271</v>
      </c>
      <c r="O104" s="12" t="s">
        <v>152</v>
      </c>
      <c r="P104" s="12" t="s">
        <v>38</v>
      </c>
      <c r="Q104" s="37"/>
    </row>
    <row r="105" spans="1:17" x14ac:dyDescent="0.25">
      <c r="A105" s="34">
        <v>46125</v>
      </c>
      <c r="B105" s="12" t="s">
        <v>154</v>
      </c>
      <c r="C105" s="12">
        <v>635</v>
      </c>
      <c r="D105" s="12">
        <v>1</v>
      </c>
      <c r="E105" s="31" t="str">
        <f>IFERROR(VLOOKUP(Issue!$D105,Table5[#All],3,0),"")</f>
        <v>Munger</v>
      </c>
      <c r="F105" s="31" t="str">
        <f>IFERROR(VLOOKUP(Issue!$D105,Table5[#All],2,0),"")</f>
        <v>Main Godown</v>
      </c>
      <c r="G105" s="12">
        <v>1058</v>
      </c>
      <c r="H105" s="31" t="str">
        <f>IFERROR(VLOOKUP(Issue!$G105,Table5[#All],3,0),"")</f>
        <v>Hasanpur</v>
      </c>
      <c r="I105" s="31" t="str">
        <f>IFERROR(VLOOKUP(Issue!$G105,Table5[#All],2,0),"")</f>
        <v>BMC</v>
      </c>
      <c r="J105" s="8" t="s">
        <v>46</v>
      </c>
      <c r="K105" s="31" t="str">
        <f>IFERROR(VLOOKUP(Issue!$J105,Table2[[Item Name]:[UoM]],2,0),"")</f>
        <v>Nos</v>
      </c>
      <c r="L105" s="12">
        <v>1</v>
      </c>
      <c r="M105" s="32">
        <f>IFERROR(VLOOKUP(Issue!$J105,Table2[[#All],[Item Name]:[Open Rate]],8,0),"")</f>
        <v>33.18</v>
      </c>
      <c r="N105" s="32">
        <f>IFERROR(+Issue!$L105*Issue!$M105,"")</f>
        <v>33.18</v>
      </c>
      <c r="O105" s="12" t="s">
        <v>152</v>
      </c>
      <c r="P105" s="12" t="s">
        <v>38</v>
      </c>
      <c r="Q105" s="38"/>
    </row>
    <row r="106" spans="1:17" x14ac:dyDescent="0.25">
      <c r="A106" s="34">
        <v>46125</v>
      </c>
      <c r="B106" s="12" t="s">
        <v>154</v>
      </c>
      <c r="C106" s="12">
        <v>635</v>
      </c>
      <c r="D106" s="12">
        <v>1</v>
      </c>
      <c r="E106" s="31" t="str">
        <f>IFERROR(VLOOKUP(Issue!$D106,Table5[#All],3,0),"")</f>
        <v>Munger</v>
      </c>
      <c r="F106" s="31" t="str">
        <f>IFERROR(VLOOKUP(Issue!$D106,Table5[#All],2,0),"")</f>
        <v>Main Godown</v>
      </c>
      <c r="G106" s="12">
        <v>1058</v>
      </c>
      <c r="H106" s="31" t="str">
        <f>IFERROR(VLOOKUP(Issue!$G106,Table5[#All],3,0),"")</f>
        <v>Hasanpur</v>
      </c>
      <c r="I106" s="31" t="str">
        <f>IFERROR(VLOOKUP(Issue!$G106,Table5[#All],2,0),"")</f>
        <v>BMC</v>
      </c>
      <c r="J106" s="8" t="s">
        <v>49</v>
      </c>
      <c r="K106" s="31" t="str">
        <f>IFERROR(VLOOKUP(Issue!$J106,Table2[[Item Name]:[UoM]],2,0),"")</f>
        <v>Nos</v>
      </c>
      <c r="L106" s="12">
        <v>1</v>
      </c>
      <c r="M106" s="32">
        <f>IFERROR(VLOOKUP(Issue!$J106,Table2[[#All],[Item Name]:[Open Rate]],8,0),"")</f>
        <v>15.88</v>
      </c>
      <c r="N106" s="32">
        <f>IFERROR(+Issue!$L106*Issue!$M106,"")</f>
        <v>15.88</v>
      </c>
      <c r="O106" s="12" t="s">
        <v>152</v>
      </c>
      <c r="P106" s="12" t="s">
        <v>38</v>
      </c>
      <c r="Q106" s="37"/>
    </row>
    <row r="107" spans="1:17" x14ac:dyDescent="0.25">
      <c r="A107" s="34">
        <v>46125</v>
      </c>
      <c r="B107" s="12" t="s">
        <v>154</v>
      </c>
      <c r="C107" s="12">
        <v>635</v>
      </c>
      <c r="D107" s="12">
        <v>1</v>
      </c>
      <c r="E107" s="31" t="str">
        <f>IFERROR(VLOOKUP(Issue!$D107,Table5[#All],3,0),"")</f>
        <v>Munger</v>
      </c>
      <c r="F107" s="31" t="str">
        <f>IFERROR(VLOOKUP(Issue!$D107,Table5[#All],2,0),"")</f>
        <v>Main Godown</v>
      </c>
      <c r="G107" s="12">
        <v>1058</v>
      </c>
      <c r="H107" s="31" t="str">
        <f>IFERROR(VLOOKUP(Issue!$G107,Table5[#All],3,0),"")</f>
        <v>Hasanpur</v>
      </c>
      <c r="I107" s="31" t="str">
        <f>IFERROR(VLOOKUP(Issue!$G107,Table5[#All],2,0),"")</f>
        <v>BMC</v>
      </c>
      <c r="J107" s="8" t="s">
        <v>100</v>
      </c>
      <c r="K107" s="31" t="str">
        <f>IFERROR(VLOOKUP(Issue!$J107,Table2[[Item Name]:[UoM]],2,0),"")</f>
        <v>Nos</v>
      </c>
      <c r="L107" s="12">
        <v>1</v>
      </c>
      <c r="M107" s="32">
        <f>IFERROR(VLOOKUP(Issue!$J107,Table2[[#All],[Item Name]:[Open Rate]],8,0),"")</f>
        <v>79.62</v>
      </c>
      <c r="N107" s="32">
        <f>IFERROR(+Issue!$L107*Issue!$M107,"")</f>
        <v>79.62</v>
      </c>
      <c r="O107" s="12" t="s">
        <v>152</v>
      </c>
      <c r="P107" s="12" t="s">
        <v>38</v>
      </c>
      <c r="Q107" s="38"/>
    </row>
    <row r="108" spans="1:17" x14ac:dyDescent="0.25">
      <c r="A108" s="34">
        <v>46125</v>
      </c>
      <c r="B108" s="12" t="s">
        <v>154</v>
      </c>
      <c r="C108" s="12">
        <v>635</v>
      </c>
      <c r="D108" s="12">
        <v>1</v>
      </c>
      <c r="E108" s="31" t="str">
        <f>IFERROR(VLOOKUP(Issue!$D108,Table5[#All],3,0),"")</f>
        <v>Munger</v>
      </c>
      <c r="F108" s="31" t="str">
        <f>IFERROR(VLOOKUP(Issue!$D108,Table5[#All],2,0),"")</f>
        <v>Main Godown</v>
      </c>
      <c r="G108" s="12">
        <v>1058</v>
      </c>
      <c r="H108" s="31" t="str">
        <f>IFERROR(VLOOKUP(Issue!$G108,Table5[#All],3,0),"")</f>
        <v>Hasanpur</v>
      </c>
      <c r="I108" s="31" t="str">
        <f>IFERROR(VLOOKUP(Issue!$G108,Table5[#All],2,0),"")</f>
        <v>BMC</v>
      </c>
      <c r="J108" s="9" t="s">
        <v>53</v>
      </c>
      <c r="K108" s="31" t="str">
        <f>IFERROR(VLOOKUP(Issue!$J108,Table2[[Item Name]:[UoM]],2,0),"")</f>
        <v>Nos</v>
      </c>
      <c r="L108" s="12">
        <v>1</v>
      </c>
      <c r="M108" s="32">
        <f>IFERROR(VLOOKUP(Issue!$J108,Table2[[#All],[Item Name]:[Open Rate]],8,0),"")</f>
        <v>99.47</v>
      </c>
      <c r="N108" s="32">
        <f>IFERROR(+Issue!$L108*Issue!$M108,"")</f>
        <v>99.47</v>
      </c>
      <c r="O108" s="12" t="s">
        <v>152</v>
      </c>
      <c r="P108" s="12" t="s">
        <v>38</v>
      </c>
      <c r="Q108" s="37"/>
    </row>
    <row r="109" spans="1:17" x14ac:dyDescent="0.25">
      <c r="A109" s="34">
        <v>46125</v>
      </c>
      <c r="B109" s="12" t="s">
        <v>154</v>
      </c>
      <c r="C109" s="12">
        <v>635</v>
      </c>
      <c r="D109" s="12">
        <v>1</v>
      </c>
      <c r="E109" s="31" t="str">
        <f>IFERROR(VLOOKUP(Issue!$D109,Table5[#All],3,0),"")</f>
        <v>Munger</v>
      </c>
      <c r="F109" s="31" t="str">
        <f>IFERROR(VLOOKUP(Issue!$D109,Table5[#All],2,0),"")</f>
        <v>Main Godown</v>
      </c>
      <c r="G109" s="12">
        <v>1058</v>
      </c>
      <c r="H109" s="31" t="str">
        <f>IFERROR(VLOOKUP(Issue!$G109,Table5[#All],3,0),"")</f>
        <v>Hasanpur</v>
      </c>
      <c r="I109" s="31" t="str">
        <f>IFERROR(VLOOKUP(Issue!$G109,Table5[#All],2,0),"")</f>
        <v>BMC</v>
      </c>
      <c r="J109" s="12" t="s">
        <v>61</v>
      </c>
      <c r="K109" s="31" t="str">
        <f>IFERROR(VLOOKUP(Issue!$J109,Table2[[Item Name]:[UoM]],2,0),"")</f>
        <v>Nos</v>
      </c>
      <c r="L109" s="12">
        <v>2</v>
      </c>
      <c r="M109" s="32">
        <f>IFERROR(VLOOKUP(Issue!$J109,Table2[[#All],[Item Name]:[Open Rate]],8,0),"")</f>
        <v>168</v>
      </c>
      <c r="N109" s="32">
        <f>IFERROR(+Issue!$L109*Issue!$M109,"")</f>
        <v>336</v>
      </c>
      <c r="O109" s="12" t="s">
        <v>152</v>
      </c>
      <c r="P109" s="12" t="s">
        <v>38</v>
      </c>
      <c r="Q109" s="38"/>
    </row>
    <row r="110" spans="1:17" x14ac:dyDescent="0.25">
      <c r="A110" s="34">
        <v>46125</v>
      </c>
      <c r="B110" s="12" t="s">
        <v>154</v>
      </c>
      <c r="C110" s="12">
        <v>635</v>
      </c>
      <c r="D110" s="12">
        <v>1</v>
      </c>
      <c r="E110" s="31" t="str">
        <f>IFERROR(VLOOKUP(Issue!$D110,Table5[#All],3,0),"")</f>
        <v>Munger</v>
      </c>
      <c r="F110" s="31" t="str">
        <f>IFERROR(VLOOKUP(Issue!$D110,Table5[#All],2,0),"")</f>
        <v>Main Godown</v>
      </c>
      <c r="G110" s="12">
        <v>1058</v>
      </c>
      <c r="H110" s="31" t="str">
        <f>IFERROR(VLOOKUP(Issue!$G110,Table5[#All],3,0),"")</f>
        <v>Hasanpur</v>
      </c>
      <c r="I110" s="31" t="str">
        <f>IFERROR(VLOOKUP(Issue!$G110,Table5[#All],2,0),"")</f>
        <v>BMC</v>
      </c>
      <c r="J110" s="8" t="s">
        <v>88</v>
      </c>
      <c r="K110" s="31" t="str">
        <f>IFERROR(VLOOKUP(Issue!$J110,Table2[[Item Name]:[UoM]],2,0),"")</f>
        <v>Nos</v>
      </c>
      <c r="L110" s="12">
        <v>1</v>
      </c>
      <c r="M110" s="32">
        <f>IFERROR(VLOOKUP(Issue!$J110,Table2[[#All],[Item Name]:[Open Rate]],8,0),"")</f>
        <v>258.44</v>
      </c>
      <c r="N110" s="32">
        <f>IFERROR(+Issue!$L110*Issue!$M110,"")</f>
        <v>258.44</v>
      </c>
      <c r="O110" s="12" t="s">
        <v>152</v>
      </c>
      <c r="P110" s="12" t="s">
        <v>38</v>
      </c>
      <c r="Q110" s="37"/>
    </row>
    <row r="111" spans="1:17" x14ac:dyDescent="0.25">
      <c r="A111" s="34">
        <v>46125</v>
      </c>
      <c r="B111" s="12" t="s">
        <v>154</v>
      </c>
      <c r="C111" s="12">
        <v>635</v>
      </c>
      <c r="D111" s="12">
        <v>1</v>
      </c>
      <c r="E111" s="31" t="str">
        <f>IFERROR(VLOOKUP(Issue!$D111,Table5[#All],3,0),"")</f>
        <v>Munger</v>
      </c>
      <c r="F111" s="31" t="str">
        <f>IFERROR(VLOOKUP(Issue!$D111,Table5[#All],2,0),"")</f>
        <v>Main Godown</v>
      </c>
      <c r="G111" s="12">
        <v>1058</v>
      </c>
      <c r="H111" s="31" t="str">
        <f>IFERROR(VLOOKUP(Issue!$G111,Table5[#All],3,0),"")</f>
        <v>Hasanpur</v>
      </c>
      <c r="I111" s="31" t="str">
        <f>IFERROR(VLOOKUP(Issue!$G111,Table5[#All],2,0),"")</f>
        <v>BMC</v>
      </c>
      <c r="J111" s="8" t="s">
        <v>67</v>
      </c>
      <c r="K111" s="31" t="str">
        <f>IFERROR(VLOOKUP(Issue!$J111,Table2[[Item Name]:[UoM]],2,0),"")</f>
        <v>Nos</v>
      </c>
      <c r="L111" s="12">
        <v>2</v>
      </c>
      <c r="M111" s="32">
        <f>IFERROR(VLOOKUP(Issue!$J111,Table2[[#All],[Item Name]:[Open Rate]],8,0),"")</f>
        <v>271.39999999999998</v>
      </c>
      <c r="N111" s="32">
        <f>IFERROR(+Issue!$L111*Issue!$M111,"")</f>
        <v>542.79999999999995</v>
      </c>
      <c r="O111" s="12" t="s">
        <v>152</v>
      </c>
      <c r="P111" s="12" t="s">
        <v>38</v>
      </c>
      <c r="Q111" s="38"/>
    </row>
    <row r="112" spans="1:17" x14ac:dyDescent="0.25">
      <c r="A112" s="34">
        <v>46125</v>
      </c>
      <c r="B112" s="12" t="s">
        <v>154</v>
      </c>
      <c r="C112" s="12">
        <v>635</v>
      </c>
      <c r="D112" s="12">
        <v>1</v>
      </c>
      <c r="E112" s="31" t="str">
        <f>IFERROR(VLOOKUP(Issue!$D112,Table5[#All],3,0),"")</f>
        <v>Munger</v>
      </c>
      <c r="F112" s="31" t="str">
        <f>IFERROR(VLOOKUP(Issue!$D112,Table5[#All],2,0),"")</f>
        <v>Main Godown</v>
      </c>
      <c r="G112" s="12">
        <v>1058</v>
      </c>
      <c r="H112" s="31" t="str">
        <f>IFERROR(VLOOKUP(Issue!$G112,Table5[#All],3,0),"")</f>
        <v>Hasanpur</v>
      </c>
      <c r="I112" s="31" t="str">
        <f>IFERROR(VLOOKUP(Issue!$G112,Table5[#All],2,0),"")</f>
        <v>BMC</v>
      </c>
      <c r="J112" s="12" t="s">
        <v>112</v>
      </c>
      <c r="K112" s="31" t="str">
        <f>IFERROR(VLOOKUP(Issue!$J112,Table2[[Item Name]:[UoM]],2,0),"")</f>
        <v>Nos</v>
      </c>
      <c r="L112" s="12">
        <v>5</v>
      </c>
      <c r="M112" s="32">
        <f>IFERROR(VLOOKUP(Issue!$J112,Table2[[#All],[Item Name]:[Open Rate]],8,0),"")</f>
        <v>218.3</v>
      </c>
      <c r="N112" s="32">
        <f>IFERROR(+Issue!$L112*Issue!$M112,"")</f>
        <v>1091.5</v>
      </c>
      <c r="O112" s="12" t="s">
        <v>152</v>
      </c>
      <c r="P112" s="12" t="s">
        <v>38</v>
      </c>
      <c r="Q112" s="37"/>
    </row>
    <row r="113" spans="1:17" x14ac:dyDescent="0.25">
      <c r="A113" s="34">
        <v>46125</v>
      </c>
      <c r="B113" s="12" t="s">
        <v>154</v>
      </c>
      <c r="C113" s="12">
        <v>635</v>
      </c>
      <c r="D113" s="12">
        <v>1</v>
      </c>
      <c r="E113" s="31" t="str">
        <f>IFERROR(VLOOKUP(Issue!$D113,Table5[#All],3,0),"")</f>
        <v>Munger</v>
      </c>
      <c r="F113" s="31" t="str">
        <f>IFERROR(VLOOKUP(Issue!$D113,Table5[#All],2,0),"")</f>
        <v>Main Godown</v>
      </c>
      <c r="G113" s="12">
        <v>1058</v>
      </c>
      <c r="H113" s="31" t="str">
        <f>IFERROR(VLOOKUP(Issue!$G113,Table5[#All],3,0),"")</f>
        <v>Hasanpur</v>
      </c>
      <c r="I113" s="31" t="str">
        <f>IFERROR(VLOOKUP(Issue!$G113,Table5[#All],2,0),"")</f>
        <v>BMC</v>
      </c>
      <c r="J113" s="12" t="s">
        <v>51</v>
      </c>
      <c r="K113" s="31" t="str">
        <f>IFERROR(VLOOKUP(Issue!$J113,Table2[[Item Name]:[UoM]],2,0),"")</f>
        <v>Nos</v>
      </c>
      <c r="L113" s="12">
        <v>5</v>
      </c>
      <c r="M113" s="32">
        <f>IFERROR(VLOOKUP(Issue!$J113,Table2[[#All],[Item Name]:[Open Rate]],8,0),"")</f>
        <v>121.54</v>
      </c>
      <c r="N113" s="32">
        <f>IFERROR(+Issue!$L113*Issue!$M113,"")</f>
        <v>607.70000000000005</v>
      </c>
      <c r="O113" s="12" t="s">
        <v>152</v>
      </c>
      <c r="P113" s="12" t="s">
        <v>38</v>
      </c>
      <c r="Q113" s="38"/>
    </row>
    <row r="114" spans="1:17" x14ac:dyDescent="0.25">
      <c r="A114" s="34">
        <v>46125</v>
      </c>
      <c r="B114" s="12" t="s">
        <v>154</v>
      </c>
      <c r="C114" s="12">
        <v>635</v>
      </c>
      <c r="D114" s="12">
        <v>1</v>
      </c>
      <c r="E114" s="31" t="str">
        <f>IFERROR(VLOOKUP(Issue!$D114,Table5[#All],3,0),"")</f>
        <v>Munger</v>
      </c>
      <c r="F114" s="31" t="str">
        <f>IFERROR(VLOOKUP(Issue!$D114,Table5[#All],2,0),"")</f>
        <v>Main Godown</v>
      </c>
      <c r="G114" s="12">
        <v>1058</v>
      </c>
      <c r="H114" s="31" t="str">
        <f>IFERROR(VLOOKUP(Issue!$G114,Table5[#All],3,0),"")</f>
        <v>Hasanpur</v>
      </c>
      <c r="I114" s="31" t="str">
        <f>IFERROR(VLOOKUP(Issue!$G114,Table5[#All],2,0),"")</f>
        <v>BMC</v>
      </c>
      <c r="J114" s="12" t="s">
        <v>92</v>
      </c>
      <c r="K114" s="31" t="str">
        <f>IFERROR(VLOOKUP(Issue!$J114,Table2[[Item Name]:[UoM]],2,0),"")</f>
        <v>Nos</v>
      </c>
      <c r="L114" s="12">
        <v>5</v>
      </c>
      <c r="M114" s="32">
        <f>IFERROR(VLOOKUP(Issue!$J114,Table2[[#All],[Item Name]:[Open Rate]],8,0),"")</f>
        <v>94.4</v>
      </c>
      <c r="N114" s="32">
        <f>IFERROR(+Issue!$L114*Issue!$M114,"")</f>
        <v>472</v>
      </c>
      <c r="O114" s="12" t="s">
        <v>152</v>
      </c>
      <c r="P114" s="12" t="s">
        <v>38</v>
      </c>
      <c r="Q114" s="37"/>
    </row>
    <row r="115" spans="1:17" x14ac:dyDescent="0.25">
      <c r="A115" s="34">
        <v>46125</v>
      </c>
      <c r="B115" s="12" t="s">
        <v>154</v>
      </c>
      <c r="C115" s="12">
        <v>636</v>
      </c>
      <c r="D115" s="12">
        <v>1</v>
      </c>
      <c r="E115" s="31" t="str">
        <f>IFERROR(VLOOKUP(Issue!$D115,Table5[#All],3,0),"")</f>
        <v>Munger</v>
      </c>
      <c r="F115" s="31" t="str">
        <f>IFERROR(VLOOKUP(Issue!$D115,Table5[#All],2,0),"")</f>
        <v>Main Godown</v>
      </c>
      <c r="G115" s="12">
        <v>10520005</v>
      </c>
      <c r="H115" s="31" t="str">
        <f>IFERROR(VLOOKUP(Issue!$G115,Table5[#All],3,0),"")</f>
        <v>Rakesh Dairy</v>
      </c>
      <c r="I115" s="31" t="str">
        <f>IFERROR(VLOOKUP(Issue!$G115,Table5[#All],2,0),"")</f>
        <v>Vendor</v>
      </c>
      <c r="J115" s="12" t="s">
        <v>127</v>
      </c>
      <c r="K115" s="31" t="str">
        <f>IFERROR(VLOOKUP(Issue!$J115,Table2[[Item Name]:[UoM]],2,0),"")</f>
        <v>Nos</v>
      </c>
      <c r="L115" s="12">
        <v>200</v>
      </c>
      <c r="M115" s="32">
        <f>IFERROR(VLOOKUP(Issue!$J115,Table2[[#All],[Item Name]:[Open Rate]],8,0),"")</f>
        <v>12.71</v>
      </c>
      <c r="N115" s="32">
        <f>IFERROR(+Issue!$L115*Issue!$M115,"")</f>
        <v>2542</v>
      </c>
      <c r="O115" s="12" t="s">
        <v>151</v>
      </c>
      <c r="P115" s="12" t="s">
        <v>153</v>
      </c>
      <c r="Q115" s="38"/>
    </row>
    <row r="116" spans="1:17" x14ac:dyDescent="0.25">
      <c r="A116" s="34">
        <v>46125</v>
      </c>
      <c r="B116" s="12" t="s">
        <v>154</v>
      </c>
      <c r="C116" s="12">
        <v>636</v>
      </c>
      <c r="D116" s="12">
        <v>1</v>
      </c>
      <c r="E116" s="31" t="str">
        <f>IFERROR(VLOOKUP(Issue!$D116,Table5[#All],3,0),"")</f>
        <v>Munger</v>
      </c>
      <c r="F116" s="31" t="str">
        <f>IFERROR(VLOOKUP(Issue!$D116,Table5[#All],2,0),"")</f>
        <v>Main Godown</v>
      </c>
      <c r="G116" s="12">
        <v>10520005</v>
      </c>
      <c r="H116" s="31" t="str">
        <f>IFERROR(VLOOKUP(Issue!$G116,Table5[#All],3,0),"")</f>
        <v>Rakesh Dairy</v>
      </c>
      <c r="I116" s="31" t="str">
        <f>IFERROR(VLOOKUP(Issue!$G116,Table5[#All],2,0),"")</f>
        <v>Vendor</v>
      </c>
      <c r="J116" s="12" t="s">
        <v>92</v>
      </c>
      <c r="K116" s="31" t="str">
        <f>IFERROR(VLOOKUP(Issue!$J116,Table2[[Item Name]:[UoM]],2,0),"")</f>
        <v>Nos</v>
      </c>
      <c r="L116" s="12">
        <v>10</v>
      </c>
      <c r="M116" s="32">
        <f>IFERROR(VLOOKUP(Issue!$J116,Table2[[#All],[Item Name]:[Open Rate]],8,0),"")</f>
        <v>94.4</v>
      </c>
      <c r="N116" s="32">
        <f>IFERROR(+Issue!$L116*Issue!$M116,"")</f>
        <v>944</v>
      </c>
      <c r="O116" s="12" t="s">
        <v>151</v>
      </c>
      <c r="P116" s="12" t="s">
        <v>153</v>
      </c>
      <c r="Q116" s="37"/>
    </row>
    <row r="117" spans="1:17" x14ac:dyDescent="0.25">
      <c r="A117" s="34">
        <v>46127</v>
      </c>
      <c r="B117" s="12" t="s">
        <v>154</v>
      </c>
      <c r="C117" s="12">
        <v>637</v>
      </c>
      <c r="D117" s="12">
        <v>1</v>
      </c>
      <c r="E117" s="31" t="str">
        <f>IFERROR(VLOOKUP(Issue!$D117,Table5[#All],3,0),"")</f>
        <v>Munger</v>
      </c>
      <c r="F117" s="31" t="str">
        <f>IFERROR(VLOOKUP(Issue!$D117,Table5[#All],2,0),"")</f>
        <v>Main Godown</v>
      </c>
      <c r="G117" s="12">
        <v>1060</v>
      </c>
      <c r="H117" s="31" t="str">
        <f>IFERROR(VLOOKUP(Issue!$G117,Table5[#All],3,0),"")</f>
        <v>Behiya</v>
      </c>
      <c r="I117" s="31" t="str">
        <f>IFERROR(VLOOKUP(Issue!$G117,Table5[#All],2,0),"")</f>
        <v>BMC</v>
      </c>
      <c r="J117" s="8" t="s">
        <v>86</v>
      </c>
      <c r="K117" s="31" t="str">
        <f>IFERROR(VLOOKUP(Issue!$J117,Table2[[Item Name]:[UoM]],2,0),"")</f>
        <v>Nos</v>
      </c>
      <c r="L117" s="12">
        <v>1</v>
      </c>
      <c r="M117" s="32">
        <f>IFERROR(VLOOKUP(Issue!$J117,Table2[[#All],[Item Name]:[Open Rate]],8,0),"")</f>
        <v>9676</v>
      </c>
      <c r="N117" s="32">
        <f>IFERROR(+Issue!$L117*Issue!$M117,"")</f>
        <v>9676</v>
      </c>
      <c r="O117" s="12" t="s">
        <v>152</v>
      </c>
      <c r="P117" s="12" t="s">
        <v>38</v>
      </c>
      <c r="Q117" s="38"/>
    </row>
    <row r="118" spans="1:17" x14ac:dyDescent="0.25">
      <c r="A118" s="34">
        <v>46135</v>
      </c>
      <c r="B118" s="12" t="s">
        <v>154</v>
      </c>
      <c r="C118" s="12">
        <v>638</v>
      </c>
      <c r="D118" s="12">
        <v>1</v>
      </c>
      <c r="E118" s="31" t="str">
        <f>IFERROR(VLOOKUP(Issue!$D118,Table5[#All],3,0),"")</f>
        <v>Munger</v>
      </c>
      <c r="F118" s="31" t="str">
        <f>IFERROR(VLOOKUP(Issue!$D118,Table5[#All],2,0),"")</f>
        <v>Main Godown</v>
      </c>
      <c r="G118" s="12">
        <v>1058</v>
      </c>
      <c r="H118" s="31" t="str">
        <f>IFERROR(VLOOKUP(Issue!$G118,Table5[#All],3,0),"")</f>
        <v>Hasanpur</v>
      </c>
      <c r="I118" s="31" t="str">
        <f>IFERROR(VLOOKUP(Issue!$G118,Table5[#All],2,0),"")</f>
        <v>BMC</v>
      </c>
      <c r="J118" s="8" t="s">
        <v>87</v>
      </c>
      <c r="K118" s="31" t="str">
        <f>IFERROR(VLOOKUP(Issue!$J118,Table2[[Item Name]:[UoM]],2,0),"")</f>
        <v>Nos</v>
      </c>
      <c r="L118" s="12">
        <v>3</v>
      </c>
      <c r="M118" s="32">
        <f>IFERROR(VLOOKUP(Issue!$J118,Table2[[#All],[Item Name]:[Open Rate]],8,0),"")</f>
        <v>115.36</v>
      </c>
      <c r="N118" s="32">
        <f>IFERROR(+Issue!$L118*Issue!$M118,"")</f>
        <v>346.08</v>
      </c>
      <c r="O118" s="12" t="s">
        <v>152</v>
      </c>
      <c r="P118" s="12" t="s">
        <v>38</v>
      </c>
      <c r="Q118" s="37"/>
    </row>
    <row r="119" spans="1:17" x14ac:dyDescent="0.25">
      <c r="A119" s="34">
        <v>46135</v>
      </c>
      <c r="B119" s="12" t="s">
        <v>154</v>
      </c>
      <c r="C119" s="12">
        <v>638</v>
      </c>
      <c r="D119" s="12">
        <v>1</v>
      </c>
      <c r="E119" s="31" t="str">
        <f>IFERROR(VLOOKUP(Issue!$D119,Table5[#All],3,0),"")</f>
        <v>Munger</v>
      </c>
      <c r="F119" s="31" t="str">
        <f>IFERROR(VLOOKUP(Issue!$D119,Table5[#All],2,0),"")</f>
        <v>Main Godown</v>
      </c>
      <c r="G119" s="12">
        <v>1058</v>
      </c>
      <c r="H119" s="31" t="str">
        <f>IFERROR(VLOOKUP(Issue!$G119,Table5[#All],3,0),"")</f>
        <v>Hasanpur</v>
      </c>
      <c r="I119" s="31" t="str">
        <f>IFERROR(VLOOKUP(Issue!$G119,Table5[#All],2,0),"")</f>
        <v>BMC</v>
      </c>
      <c r="J119" s="8" t="s">
        <v>45</v>
      </c>
      <c r="K119" s="31" t="str">
        <f>IFERROR(VLOOKUP(Issue!$J119,Table2[[Item Name]:[UoM]],2,0),"")</f>
        <v>Nos</v>
      </c>
      <c r="L119" s="12">
        <v>3</v>
      </c>
      <c r="M119" s="32">
        <f>IFERROR(VLOOKUP(Issue!$J119,Table2[[#All],[Item Name]:[Open Rate]],8,0),"")</f>
        <v>127.44</v>
      </c>
      <c r="N119" s="32">
        <f>IFERROR(+Issue!$L119*Issue!$M119,"")</f>
        <v>382.32</v>
      </c>
      <c r="O119" s="12" t="s">
        <v>152</v>
      </c>
      <c r="P119" s="12" t="s">
        <v>38</v>
      </c>
      <c r="Q119" s="38"/>
    </row>
    <row r="120" spans="1:17" x14ac:dyDescent="0.25">
      <c r="A120" s="34">
        <v>46135</v>
      </c>
      <c r="B120" s="12" t="s">
        <v>154</v>
      </c>
      <c r="C120" s="12">
        <v>639</v>
      </c>
      <c r="D120" s="12">
        <v>1</v>
      </c>
      <c r="E120" s="31" t="str">
        <f>IFERROR(VLOOKUP(Issue!$D120,Table5[#All],3,0),"")</f>
        <v>Munger</v>
      </c>
      <c r="F120" s="31" t="str">
        <f>IFERROR(VLOOKUP(Issue!$D120,Table5[#All],2,0),"")</f>
        <v>Main Godown</v>
      </c>
      <c r="G120" s="12">
        <v>1011</v>
      </c>
      <c r="H120" s="31" t="str">
        <f>IFERROR(VLOOKUP(Issue!$G120,Table5[#All],3,0),"")</f>
        <v>Sahibpur Kamal</v>
      </c>
      <c r="I120" s="31" t="str">
        <f>IFERROR(VLOOKUP(Issue!$G120,Table5[#All],2,0),"")</f>
        <v>BMC</v>
      </c>
      <c r="J120" s="8" t="s">
        <v>104</v>
      </c>
      <c r="K120" s="31" t="str">
        <f>IFERROR(VLOOKUP(Issue!$J120,Table2[[Item Name]:[UoM]],2,0),"")</f>
        <v>Nos</v>
      </c>
      <c r="L120" s="12">
        <v>3</v>
      </c>
      <c r="M120" s="32">
        <f>IFERROR(VLOOKUP(Issue!$J120,Table2[[#All],[Item Name]:[Open Rate]],8,0),"")</f>
        <v>23.46</v>
      </c>
      <c r="N120" s="32">
        <f>IFERROR(+Issue!$L120*Issue!$M120,"")</f>
        <v>70.38</v>
      </c>
      <c r="O120" s="12" t="s">
        <v>152</v>
      </c>
      <c r="P120" s="12" t="s">
        <v>38</v>
      </c>
      <c r="Q120" s="37"/>
    </row>
    <row r="121" spans="1:17" x14ac:dyDescent="0.25">
      <c r="A121" s="34">
        <v>46135</v>
      </c>
      <c r="B121" s="12" t="s">
        <v>154</v>
      </c>
      <c r="C121" s="12">
        <v>639</v>
      </c>
      <c r="D121" s="12">
        <v>1</v>
      </c>
      <c r="E121" s="31" t="str">
        <f>IFERROR(VLOOKUP(Issue!$D121,Table5[#All],3,0),"")</f>
        <v>Munger</v>
      </c>
      <c r="F121" s="31" t="str">
        <f>IFERROR(VLOOKUP(Issue!$D121,Table5[#All],2,0),"")</f>
        <v>Main Godown</v>
      </c>
      <c r="G121" s="12">
        <v>1011</v>
      </c>
      <c r="H121" s="31" t="str">
        <f>IFERROR(VLOOKUP(Issue!$G121,Table5[#All],3,0),"")</f>
        <v>Sahibpur Kamal</v>
      </c>
      <c r="I121" s="31" t="str">
        <f>IFERROR(VLOOKUP(Issue!$G121,Table5[#All],2,0),"")</f>
        <v>BMC</v>
      </c>
      <c r="J121" s="12" t="s">
        <v>79</v>
      </c>
      <c r="K121" s="31" t="str">
        <f>IFERROR(VLOOKUP(Issue!$J121,Table2[[Item Name]:[UoM]],2,0),"")</f>
        <v>Nos</v>
      </c>
      <c r="L121" s="12">
        <v>1</v>
      </c>
      <c r="M121" s="32">
        <f>IFERROR(VLOOKUP(Issue!$J121,Table2[[#All],[Item Name]:[Open Rate]],8,0),"")</f>
        <v>282.8</v>
      </c>
      <c r="N121" s="32">
        <f>IFERROR(+Issue!$L121*Issue!$M121,"")</f>
        <v>282.8</v>
      </c>
      <c r="O121" s="12" t="s">
        <v>152</v>
      </c>
      <c r="P121" s="12" t="s">
        <v>38</v>
      </c>
      <c r="Q121" s="38"/>
    </row>
    <row r="122" spans="1:17" x14ac:dyDescent="0.25">
      <c r="A122" s="34">
        <v>46135</v>
      </c>
      <c r="B122" s="12" t="s">
        <v>154</v>
      </c>
      <c r="C122" s="12">
        <v>639</v>
      </c>
      <c r="D122" s="12">
        <v>1</v>
      </c>
      <c r="E122" s="31" t="str">
        <f>IFERROR(VLOOKUP(Issue!$D122,Table5[#All],3,0),"")</f>
        <v>Munger</v>
      </c>
      <c r="F122" s="31" t="str">
        <f>IFERROR(VLOOKUP(Issue!$D122,Table5[#All],2,0),"")</f>
        <v>Main Godown</v>
      </c>
      <c r="G122" s="12">
        <v>1011</v>
      </c>
      <c r="H122" s="31" t="str">
        <f>IFERROR(VLOOKUP(Issue!$G122,Table5[#All],3,0),"")</f>
        <v>Sahibpur Kamal</v>
      </c>
      <c r="I122" s="31" t="str">
        <f>IFERROR(VLOOKUP(Issue!$G122,Table5[#All],2,0),"")</f>
        <v>BMC</v>
      </c>
      <c r="J122" s="12" t="s">
        <v>67</v>
      </c>
      <c r="K122" s="31" t="str">
        <f>IFERROR(VLOOKUP(Issue!$J122,Table2[[Item Name]:[UoM]],2,0),"")</f>
        <v>Nos</v>
      </c>
      <c r="L122" s="12">
        <v>4</v>
      </c>
      <c r="M122" s="32">
        <f>IFERROR(VLOOKUP(Issue!$J122,Table2[[#All],[Item Name]:[Open Rate]],8,0),"")</f>
        <v>271.39999999999998</v>
      </c>
      <c r="N122" s="32">
        <f>IFERROR(+Issue!$L122*Issue!$M122,"")</f>
        <v>1085.5999999999999</v>
      </c>
      <c r="O122" s="12" t="s">
        <v>152</v>
      </c>
      <c r="P122" s="12" t="s">
        <v>38</v>
      </c>
      <c r="Q122" s="37"/>
    </row>
    <row r="123" spans="1:17" x14ac:dyDescent="0.25">
      <c r="A123" s="34">
        <v>46135</v>
      </c>
      <c r="B123" s="12" t="s">
        <v>154</v>
      </c>
      <c r="C123" s="12">
        <v>639</v>
      </c>
      <c r="D123" s="12">
        <v>1</v>
      </c>
      <c r="E123" s="31" t="str">
        <f>IFERROR(VLOOKUP(Issue!$D123,Table5[#All],3,0),"")</f>
        <v>Munger</v>
      </c>
      <c r="F123" s="31" t="str">
        <f>IFERROR(VLOOKUP(Issue!$D123,Table5[#All],2,0),"")</f>
        <v>Main Godown</v>
      </c>
      <c r="G123" s="12">
        <v>1011</v>
      </c>
      <c r="H123" s="31" t="str">
        <f>IFERROR(VLOOKUP(Issue!$G123,Table5[#All],3,0),"")</f>
        <v>Sahibpur Kamal</v>
      </c>
      <c r="I123" s="31" t="str">
        <f>IFERROR(VLOOKUP(Issue!$G123,Table5[#All],2,0),"")</f>
        <v>BMC</v>
      </c>
      <c r="J123" s="12" t="s">
        <v>61</v>
      </c>
      <c r="K123" s="31" t="str">
        <f>IFERROR(VLOOKUP(Issue!$J123,Table2[[Item Name]:[UoM]],2,0),"")</f>
        <v>Nos</v>
      </c>
      <c r="L123" s="12">
        <v>1</v>
      </c>
      <c r="M123" s="32">
        <f>IFERROR(VLOOKUP(Issue!$J123,Table2[[#All],[Item Name]:[Open Rate]],8,0),"")</f>
        <v>168</v>
      </c>
      <c r="N123" s="32">
        <f>IFERROR(+Issue!$L123*Issue!$M123,"")</f>
        <v>168</v>
      </c>
      <c r="O123" s="12" t="s">
        <v>152</v>
      </c>
      <c r="P123" s="12" t="s">
        <v>38</v>
      </c>
      <c r="Q123" s="38"/>
    </row>
    <row r="124" spans="1:17" x14ac:dyDescent="0.25">
      <c r="A124" s="34">
        <v>46135</v>
      </c>
      <c r="B124" s="12" t="s">
        <v>154</v>
      </c>
      <c r="C124" s="12">
        <v>639</v>
      </c>
      <c r="D124" s="12">
        <v>1</v>
      </c>
      <c r="E124" s="31" t="str">
        <f>IFERROR(VLOOKUP(Issue!$D124,Table5[#All],3,0),"")</f>
        <v>Munger</v>
      </c>
      <c r="F124" s="31" t="str">
        <f>IFERROR(VLOOKUP(Issue!$D124,Table5[#All],2,0),"")</f>
        <v>Main Godown</v>
      </c>
      <c r="G124" s="12">
        <v>1011</v>
      </c>
      <c r="H124" s="31" t="str">
        <f>IFERROR(VLOOKUP(Issue!$G124,Table5[#All],3,0),"")</f>
        <v>Sahibpur Kamal</v>
      </c>
      <c r="I124" s="31" t="str">
        <f>IFERROR(VLOOKUP(Issue!$G124,Table5[#All],2,0),"")</f>
        <v>BMC</v>
      </c>
      <c r="J124" s="12" t="s">
        <v>64</v>
      </c>
      <c r="K124" s="31" t="str">
        <f>IFERROR(VLOOKUP(Issue!$J124,Table2[[Item Name]:[UoM]],2,0),"")</f>
        <v>Nos</v>
      </c>
      <c r="L124" s="12">
        <v>1</v>
      </c>
      <c r="M124" s="32">
        <f>IFERROR(VLOOKUP(Issue!$J124,Table2[[#All],[Item Name]:[Open Rate]],8,0),"")</f>
        <v>348.52</v>
      </c>
      <c r="N124" s="32">
        <f>IFERROR(+Issue!$L124*Issue!$M124,"")</f>
        <v>348.52</v>
      </c>
      <c r="O124" s="12" t="s">
        <v>152</v>
      </c>
      <c r="P124" s="12" t="s">
        <v>38</v>
      </c>
      <c r="Q124" s="37"/>
    </row>
    <row r="125" spans="1:17" x14ac:dyDescent="0.25">
      <c r="A125" s="34">
        <v>46135</v>
      </c>
      <c r="B125" s="12" t="s">
        <v>154</v>
      </c>
      <c r="C125" s="12">
        <v>639</v>
      </c>
      <c r="D125" s="12">
        <v>1</v>
      </c>
      <c r="E125" s="31" t="str">
        <f>IFERROR(VLOOKUP(Issue!$D125,Table5[#All],3,0),"")</f>
        <v>Munger</v>
      </c>
      <c r="F125" s="31" t="str">
        <f>IFERROR(VLOOKUP(Issue!$D125,Table5[#All],2,0),"")</f>
        <v>Main Godown</v>
      </c>
      <c r="G125" s="12">
        <v>1011</v>
      </c>
      <c r="H125" s="31" t="str">
        <f>IFERROR(VLOOKUP(Issue!$G125,Table5[#All],3,0),"")</f>
        <v>Sahibpur Kamal</v>
      </c>
      <c r="I125" s="31" t="str">
        <f>IFERROR(VLOOKUP(Issue!$G125,Table5[#All],2,0),"")</f>
        <v>BMC</v>
      </c>
      <c r="J125" s="12" t="s">
        <v>70</v>
      </c>
      <c r="K125" s="31" t="str">
        <f>IFERROR(VLOOKUP(Issue!$J125,Table2[[Item Name]:[UoM]],2,0),"")</f>
        <v>Nos</v>
      </c>
      <c r="L125" s="12">
        <v>1</v>
      </c>
      <c r="M125" s="32">
        <f>IFERROR(VLOOKUP(Issue!$J125,Table2[[#All],[Item Name]:[Open Rate]],8,0),"")</f>
        <v>348.52</v>
      </c>
      <c r="N125" s="32">
        <f>IFERROR(+Issue!$L125*Issue!$M125,"")</f>
        <v>348.52</v>
      </c>
      <c r="O125" s="12" t="s">
        <v>152</v>
      </c>
      <c r="P125" s="12" t="s">
        <v>38</v>
      </c>
      <c r="Q125" s="38"/>
    </row>
    <row r="126" spans="1:17" x14ac:dyDescent="0.25">
      <c r="A126" s="34">
        <v>46135</v>
      </c>
      <c r="B126" s="12" t="s">
        <v>154</v>
      </c>
      <c r="C126" s="12">
        <v>639</v>
      </c>
      <c r="D126" s="12">
        <v>1</v>
      </c>
      <c r="E126" s="31" t="str">
        <f>IFERROR(VLOOKUP(Issue!$D126,Table5[#All],3,0),"")</f>
        <v>Munger</v>
      </c>
      <c r="F126" s="31" t="str">
        <f>IFERROR(VLOOKUP(Issue!$D126,Table5[#All],2,0),"")</f>
        <v>Main Godown</v>
      </c>
      <c r="G126" s="12">
        <v>1011</v>
      </c>
      <c r="H126" s="31" t="str">
        <f>IFERROR(VLOOKUP(Issue!$G126,Table5[#All],3,0),"")</f>
        <v>Sahibpur Kamal</v>
      </c>
      <c r="I126" s="31" t="str">
        <f>IFERROR(VLOOKUP(Issue!$G126,Table5[#All],2,0),"")</f>
        <v>BMC</v>
      </c>
      <c r="J126" s="8" t="s">
        <v>50</v>
      </c>
      <c r="K126" s="31" t="str">
        <f>IFERROR(VLOOKUP(Issue!$J126,Table2[[Item Name]:[UoM]],2,0),"")</f>
        <v>Nos</v>
      </c>
      <c r="L126" s="12">
        <v>1</v>
      </c>
      <c r="M126" s="32">
        <f>IFERROR(VLOOKUP(Issue!$J126,Table2[[#All],[Item Name]:[Open Rate]],8,0),"")</f>
        <v>212.4</v>
      </c>
      <c r="N126" s="32">
        <f>IFERROR(+Issue!$L126*Issue!$M126,"")</f>
        <v>212.4</v>
      </c>
      <c r="O126" s="12" t="s">
        <v>152</v>
      </c>
      <c r="P126" s="12" t="s">
        <v>38</v>
      </c>
      <c r="Q126" s="37"/>
    </row>
    <row r="127" spans="1:17" x14ac:dyDescent="0.25">
      <c r="A127" s="34">
        <v>46135</v>
      </c>
      <c r="B127" s="12" t="s">
        <v>154</v>
      </c>
      <c r="C127" s="12">
        <v>639</v>
      </c>
      <c r="D127" s="12">
        <v>1</v>
      </c>
      <c r="E127" s="31" t="str">
        <f>IFERROR(VLOOKUP(Issue!$D127,Table5[#All],3,0),"")</f>
        <v>Munger</v>
      </c>
      <c r="F127" s="31" t="str">
        <f>IFERROR(VLOOKUP(Issue!$D127,Table5[#All],2,0),"")</f>
        <v>Main Godown</v>
      </c>
      <c r="G127" s="12">
        <v>1011</v>
      </c>
      <c r="H127" s="31" t="str">
        <f>IFERROR(VLOOKUP(Issue!$G127,Table5[#All],3,0),"")</f>
        <v>Sahibpur Kamal</v>
      </c>
      <c r="I127" s="31" t="str">
        <f>IFERROR(VLOOKUP(Issue!$G127,Table5[#All],2,0),"")</f>
        <v>BMC</v>
      </c>
      <c r="J127" s="12" t="s">
        <v>45</v>
      </c>
      <c r="K127" s="31" t="str">
        <f>IFERROR(VLOOKUP(Issue!$J127,Table2[[Item Name]:[UoM]],2,0),"")</f>
        <v>Nos</v>
      </c>
      <c r="L127" s="12">
        <v>2</v>
      </c>
      <c r="M127" s="32">
        <f>IFERROR(VLOOKUP(Issue!$J127,Table2[[#All],[Item Name]:[Open Rate]],8,0),"")</f>
        <v>127.44</v>
      </c>
      <c r="N127" s="32">
        <f>IFERROR(+Issue!$L127*Issue!$M127,"")</f>
        <v>254.88</v>
      </c>
      <c r="O127" s="12" t="s">
        <v>152</v>
      </c>
      <c r="P127" s="12" t="s">
        <v>38</v>
      </c>
      <c r="Q127" s="38"/>
    </row>
    <row r="128" spans="1:17" x14ac:dyDescent="0.25">
      <c r="A128" s="34">
        <v>46135</v>
      </c>
      <c r="B128" s="12" t="s">
        <v>154</v>
      </c>
      <c r="C128" s="12">
        <v>639</v>
      </c>
      <c r="D128" s="12">
        <v>1</v>
      </c>
      <c r="E128" s="31" t="str">
        <f>IFERROR(VLOOKUP(Issue!$D128,Table5[#All],3,0),"")</f>
        <v>Munger</v>
      </c>
      <c r="F128" s="31" t="str">
        <f>IFERROR(VLOOKUP(Issue!$D128,Table5[#All],2,0),"")</f>
        <v>Main Godown</v>
      </c>
      <c r="G128" s="12">
        <v>1011</v>
      </c>
      <c r="H128" s="31" t="str">
        <f>IFERROR(VLOOKUP(Issue!$G128,Table5[#All],3,0),"")</f>
        <v>Sahibpur Kamal</v>
      </c>
      <c r="I128" s="31" t="str">
        <f>IFERROR(VLOOKUP(Issue!$G128,Table5[#All],2,0),"")</f>
        <v>BMC</v>
      </c>
      <c r="J128" s="12" t="s">
        <v>87</v>
      </c>
      <c r="K128" s="31" t="str">
        <f>IFERROR(VLOOKUP(Issue!$J128,Table2[[Item Name]:[UoM]],2,0),"")</f>
        <v>Nos</v>
      </c>
      <c r="L128" s="12">
        <v>4</v>
      </c>
      <c r="M128" s="32">
        <f>IFERROR(VLOOKUP(Issue!$J128,Table2[[#All],[Item Name]:[Open Rate]],8,0),"")</f>
        <v>115.36</v>
      </c>
      <c r="N128" s="32">
        <f>IFERROR(+Issue!$L128*Issue!$M128,"")</f>
        <v>461.44</v>
      </c>
      <c r="O128" s="12" t="s">
        <v>152</v>
      </c>
      <c r="P128" s="12" t="s">
        <v>38</v>
      </c>
      <c r="Q128" s="37"/>
    </row>
    <row r="129" spans="1:17" x14ac:dyDescent="0.25">
      <c r="A129" s="34">
        <v>46135</v>
      </c>
      <c r="B129" s="12" t="s">
        <v>154</v>
      </c>
      <c r="C129" s="12">
        <v>640</v>
      </c>
      <c r="D129" s="12">
        <v>1</v>
      </c>
      <c r="E129" s="31" t="str">
        <f>IFERROR(VLOOKUP(Issue!$D129,Table5[#All],3,0),"")</f>
        <v>Munger</v>
      </c>
      <c r="F129" s="31" t="str">
        <f>IFERROR(VLOOKUP(Issue!$D129,Table5[#All],2,0),"")</f>
        <v>Main Godown</v>
      </c>
      <c r="G129" s="12">
        <v>1055</v>
      </c>
      <c r="H129" s="31" t="str">
        <f>IFERROR(VLOOKUP(Issue!$G129,Table5[#All],3,0),"")</f>
        <v>Matihani</v>
      </c>
      <c r="I129" s="31" t="str">
        <f>IFERROR(VLOOKUP(Issue!$G129,Table5[#All],2,0),"")</f>
        <v>BMC</v>
      </c>
      <c r="J129" s="12" t="s">
        <v>45</v>
      </c>
      <c r="K129" s="31" t="str">
        <f>IFERROR(VLOOKUP(Issue!$J129,Table2[[Item Name]:[UoM]],2,0),"")</f>
        <v>Nos</v>
      </c>
      <c r="L129" s="12">
        <v>2</v>
      </c>
      <c r="M129" s="32">
        <f>IFERROR(VLOOKUP(Issue!$J129,Table2[[#All],[Item Name]:[Open Rate]],8,0),"")</f>
        <v>127.44</v>
      </c>
      <c r="N129" s="32">
        <f>IFERROR(+Issue!$L129*Issue!$M129,"")</f>
        <v>254.88</v>
      </c>
      <c r="O129" s="12" t="s">
        <v>152</v>
      </c>
      <c r="P129" s="12" t="s">
        <v>38</v>
      </c>
      <c r="Q129" s="38"/>
    </row>
    <row r="130" spans="1:17" x14ac:dyDescent="0.25">
      <c r="A130" s="34">
        <v>46135</v>
      </c>
      <c r="B130" s="12" t="s">
        <v>154</v>
      </c>
      <c r="C130" s="12">
        <v>640</v>
      </c>
      <c r="D130" s="12">
        <v>1</v>
      </c>
      <c r="E130" s="31" t="str">
        <f>IFERROR(VLOOKUP(Issue!$D130,Table5[#All],3,0),"")</f>
        <v>Munger</v>
      </c>
      <c r="F130" s="31" t="str">
        <f>IFERROR(VLOOKUP(Issue!$D130,Table5[#All],2,0),"")</f>
        <v>Main Godown</v>
      </c>
      <c r="G130" s="12">
        <v>1055</v>
      </c>
      <c r="H130" s="31" t="str">
        <f>IFERROR(VLOOKUP(Issue!$G130,Table5[#All],3,0),"")</f>
        <v>Matihani</v>
      </c>
      <c r="I130" s="31" t="str">
        <f>IFERROR(VLOOKUP(Issue!$G130,Table5[#All],2,0),"")</f>
        <v>BMC</v>
      </c>
      <c r="J130" s="12" t="s">
        <v>87</v>
      </c>
      <c r="K130" s="31" t="str">
        <f>IFERROR(VLOOKUP(Issue!$J130,Table2[[Item Name]:[UoM]],2,0),"")</f>
        <v>Nos</v>
      </c>
      <c r="L130" s="12">
        <v>2</v>
      </c>
      <c r="M130" s="32">
        <f>IFERROR(VLOOKUP(Issue!$J130,Table2[[#All],[Item Name]:[Open Rate]],8,0),"")</f>
        <v>115.36</v>
      </c>
      <c r="N130" s="32">
        <f>IFERROR(+Issue!$L130*Issue!$M130,"")</f>
        <v>230.72</v>
      </c>
      <c r="O130" s="12" t="s">
        <v>152</v>
      </c>
      <c r="P130" s="12" t="s">
        <v>38</v>
      </c>
      <c r="Q130" s="37"/>
    </row>
    <row r="131" spans="1:17" x14ac:dyDescent="0.25">
      <c r="A131" s="34">
        <v>46135</v>
      </c>
      <c r="B131" s="12" t="s">
        <v>154</v>
      </c>
      <c r="C131" s="12">
        <v>641</v>
      </c>
      <c r="D131" s="12">
        <v>1</v>
      </c>
      <c r="E131" s="31" t="str">
        <f>IFERROR(VLOOKUP(Issue!$D131,Table5[#All],3,0),"")</f>
        <v>Munger</v>
      </c>
      <c r="F131" s="31" t="str">
        <f>IFERROR(VLOOKUP(Issue!$D131,Table5[#All],2,0),"")</f>
        <v>Main Godown</v>
      </c>
      <c r="G131" s="12">
        <v>1008</v>
      </c>
      <c r="H131" s="31" t="str">
        <f>IFERROR(VLOOKUP(Issue!$G131,Table5[#All],3,0),"")</f>
        <v>Teghra</v>
      </c>
      <c r="I131" s="31" t="str">
        <f>IFERROR(VLOOKUP(Issue!$G131,Table5[#All],2,0),"")</f>
        <v>BMC</v>
      </c>
      <c r="J131" s="12" t="s">
        <v>45</v>
      </c>
      <c r="K131" s="31" t="str">
        <f>IFERROR(VLOOKUP(Issue!$J131,Table2[[Item Name]:[UoM]],2,0),"")</f>
        <v>Nos</v>
      </c>
      <c r="L131" s="12">
        <v>1</v>
      </c>
      <c r="M131" s="32">
        <f>IFERROR(VLOOKUP(Issue!$J131,Table2[[#All],[Item Name]:[Open Rate]],8,0),"")</f>
        <v>127.44</v>
      </c>
      <c r="N131" s="32">
        <f>IFERROR(+Issue!$L131*Issue!$M131,"")</f>
        <v>127.44</v>
      </c>
      <c r="O131" s="12" t="s">
        <v>151</v>
      </c>
      <c r="P131" s="12" t="s">
        <v>153</v>
      </c>
      <c r="Q131" s="38"/>
    </row>
    <row r="132" spans="1:17" x14ac:dyDescent="0.25">
      <c r="A132" s="34">
        <v>46135</v>
      </c>
      <c r="B132" s="12" t="s">
        <v>154</v>
      </c>
      <c r="C132" s="12">
        <v>641</v>
      </c>
      <c r="D132" s="12">
        <v>1</v>
      </c>
      <c r="E132" s="31" t="str">
        <f>IFERROR(VLOOKUP(Issue!$D132,Table5[#All],3,0),"")</f>
        <v>Munger</v>
      </c>
      <c r="F132" s="31" t="str">
        <f>IFERROR(VLOOKUP(Issue!$D132,Table5[#All],2,0),"")</f>
        <v>Main Godown</v>
      </c>
      <c r="G132" s="12">
        <v>1008</v>
      </c>
      <c r="H132" s="31" t="str">
        <f>IFERROR(VLOOKUP(Issue!$G132,Table5[#All],3,0),"")</f>
        <v>Teghra</v>
      </c>
      <c r="I132" s="31" t="str">
        <f>IFERROR(VLOOKUP(Issue!$G132,Table5[#All],2,0),"")</f>
        <v>BMC</v>
      </c>
      <c r="J132" s="12" t="s">
        <v>87</v>
      </c>
      <c r="K132" s="31" t="str">
        <f>IFERROR(VLOOKUP(Issue!$J132,Table2[[Item Name]:[UoM]],2,0),"")</f>
        <v>Nos</v>
      </c>
      <c r="L132" s="12">
        <v>3</v>
      </c>
      <c r="M132" s="32">
        <f>IFERROR(VLOOKUP(Issue!$J132,Table2[[#All],[Item Name]:[Open Rate]],8,0),"")</f>
        <v>115.36</v>
      </c>
      <c r="N132" s="32">
        <f>IFERROR(+Issue!$L132*Issue!$M132,"")</f>
        <v>346.08</v>
      </c>
      <c r="O132" s="12" t="s">
        <v>151</v>
      </c>
      <c r="P132" s="12" t="s">
        <v>153</v>
      </c>
      <c r="Q132" s="37"/>
    </row>
    <row r="133" spans="1:17" x14ac:dyDescent="0.25">
      <c r="A133" s="34">
        <v>46140</v>
      </c>
      <c r="B133" s="12" t="s">
        <v>154</v>
      </c>
      <c r="C133" s="12">
        <v>642</v>
      </c>
      <c r="D133" s="12">
        <v>1</v>
      </c>
      <c r="E133" s="31" t="str">
        <f>IFERROR(VLOOKUP(Issue!$D133,Table5[#All],3,0),"")</f>
        <v>Munger</v>
      </c>
      <c r="F133" s="31" t="str">
        <f>IFERROR(VLOOKUP(Issue!$D133,Table5[#All],2,0),"")</f>
        <v>Main Godown</v>
      </c>
      <c r="G133" s="12">
        <v>1009</v>
      </c>
      <c r="H133" s="31" t="str">
        <f>IFERROR(VLOOKUP(Issue!$G133,Table5[#All],3,0),"")</f>
        <v>Halsi</v>
      </c>
      <c r="I133" s="31" t="str">
        <f>IFERROR(VLOOKUP(Issue!$G133,Table5[#All],2,0),"")</f>
        <v>BMC</v>
      </c>
      <c r="J133" s="12" t="s">
        <v>127</v>
      </c>
      <c r="K133" s="31" t="str">
        <f>IFERROR(VLOOKUP(Issue!$J133,Table2[[Item Name]:[UoM]],2,0),"")</f>
        <v>Nos</v>
      </c>
      <c r="L133" s="12">
        <v>400</v>
      </c>
      <c r="M133" s="32">
        <f>IFERROR(VLOOKUP(Issue!$J133,Table2[[#All],[Item Name]:[Open Rate]],8,0),"")</f>
        <v>12.71</v>
      </c>
      <c r="N133" s="32">
        <f>IFERROR(+Issue!$L133*Issue!$M133,"")</f>
        <v>5084</v>
      </c>
      <c r="O133" s="12" t="s">
        <v>151</v>
      </c>
      <c r="P133" s="12" t="s">
        <v>153</v>
      </c>
      <c r="Q133" s="38"/>
    </row>
    <row r="134" spans="1:17" x14ac:dyDescent="0.25">
      <c r="A134" s="34">
        <v>46140</v>
      </c>
      <c r="B134" s="12" t="s">
        <v>154</v>
      </c>
      <c r="C134" s="12">
        <v>642</v>
      </c>
      <c r="D134" s="12">
        <v>1</v>
      </c>
      <c r="E134" s="31" t="str">
        <f>IFERROR(VLOOKUP(Issue!$D134,Table5[#All],3,0),"")</f>
        <v>Munger</v>
      </c>
      <c r="F134" s="31" t="str">
        <f>IFERROR(VLOOKUP(Issue!$D134,Table5[#All],2,0),"")</f>
        <v>Main Godown</v>
      </c>
      <c r="G134" s="12">
        <v>1009</v>
      </c>
      <c r="H134" s="31" t="str">
        <f>IFERROR(VLOOKUP(Issue!$G134,Table5[#All],3,0),"")</f>
        <v>Halsi</v>
      </c>
      <c r="I134" s="31" t="str">
        <f>IFERROR(VLOOKUP(Issue!$G134,Table5[#All],2,0),"")</f>
        <v>BMC</v>
      </c>
      <c r="J134" s="12" t="s">
        <v>51</v>
      </c>
      <c r="K134" s="31" t="str">
        <f>IFERROR(VLOOKUP(Issue!$J134,Table2[[Item Name]:[UoM]],2,0),"")</f>
        <v>Nos</v>
      </c>
      <c r="L134" s="12">
        <v>5</v>
      </c>
      <c r="M134" s="32">
        <f>IFERROR(VLOOKUP(Issue!$J134,Table2[[#All],[Item Name]:[Open Rate]],8,0),"")</f>
        <v>121.54</v>
      </c>
      <c r="N134" s="32">
        <f>IFERROR(+Issue!$L134*Issue!$M134,"")</f>
        <v>607.70000000000005</v>
      </c>
      <c r="O134" s="12" t="s">
        <v>151</v>
      </c>
      <c r="P134" s="12" t="s">
        <v>153</v>
      </c>
      <c r="Q134" s="37"/>
    </row>
    <row r="135" spans="1:17" x14ac:dyDescent="0.25">
      <c r="A135" s="34">
        <v>46140</v>
      </c>
      <c r="B135" s="12" t="s">
        <v>154</v>
      </c>
      <c r="C135" s="12">
        <v>642</v>
      </c>
      <c r="D135" s="12">
        <v>1</v>
      </c>
      <c r="E135" s="31" t="str">
        <f>IFERROR(VLOOKUP(Issue!$D135,Table5[#All],3,0),"")</f>
        <v>Munger</v>
      </c>
      <c r="F135" s="31" t="str">
        <f>IFERROR(VLOOKUP(Issue!$D135,Table5[#All],2,0),"")</f>
        <v>Main Godown</v>
      </c>
      <c r="G135" s="12">
        <v>1009</v>
      </c>
      <c r="H135" s="31" t="str">
        <f>IFERROR(VLOOKUP(Issue!$G135,Table5[#All],3,0),"")</f>
        <v>Halsi</v>
      </c>
      <c r="I135" s="31" t="str">
        <f>IFERROR(VLOOKUP(Issue!$G135,Table5[#All],2,0),"")</f>
        <v>BMC</v>
      </c>
      <c r="J135" s="12" t="s">
        <v>128</v>
      </c>
      <c r="K135" s="31" t="str">
        <f>IFERROR(VLOOKUP(Issue!$J135,Table2[[Item Name]:[UoM]],2,0),"")</f>
        <v>Nos</v>
      </c>
      <c r="L135" s="12">
        <v>25</v>
      </c>
      <c r="M135" s="32">
        <f>IFERROR(VLOOKUP(Issue!$J135,Table2[[#All],[Item Name]:[Open Rate]],8,0),"")</f>
        <v>51.92</v>
      </c>
      <c r="N135" s="32">
        <f>IFERROR(+Issue!$L135*Issue!$M135,"")</f>
        <v>1298</v>
      </c>
      <c r="O135" s="12" t="s">
        <v>151</v>
      </c>
      <c r="P135" s="12" t="s">
        <v>153</v>
      </c>
      <c r="Q135" s="38"/>
    </row>
    <row r="136" spans="1:17" x14ac:dyDescent="0.25">
      <c r="A136" s="34">
        <v>46140</v>
      </c>
      <c r="B136" s="12" t="s">
        <v>154</v>
      </c>
      <c r="C136" s="12">
        <v>642</v>
      </c>
      <c r="D136" s="12">
        <v>1</v>
      </c>
      <c r="E136" s="31" t="str">
        <f>IFERROR(VLOOKUP(Issue!$D136,Table5[#All],3,0),"")</f>
        <v>Munger</v>
      </c>
      <c r="F136" s="31" t="str">
        <f>IFERROR(VLOOKUP(Issue!$D136,Table5[#All],2,0),"")</f>
        <v>Main Godown</v>
      </c>
      <c r="G136" s="12">
        <v>1009</v>
      </c>
      <c r="H136" s="31" t="str">
        <f>IFERROR(VLOOKUP(Issue!$G136,Table5[#All],3,0),"")</f>
        <v>Halsi</v>
      </c>
      <c r="I136" s="31" t="str">
        <f>IFERROR(VLOOKUP(Issue!$G136,Table5[#All],2,0),"")</f>
        <v>BMC</v>
      </c>
      <c r="J136" s="12" t="s">
        <v>67</v>
      </c>
      <c r="K136" s="31" t="str">
        <f>IFERROR(VLOOKUP(Issue!$J136,Table2[[Item Name]:[UoM]],2,0),"")</f>
        <v>Nos</v>
      </c>
      <c r="L136" s="12">
        <v>5</v>
      </c>
      <c r="M136" s="32">
        <f>IFERROR(VLOOKUP(Issue!$J136,Table2[[#All],[Item Name]:[Open Rate]],8,0),"")</f>
        <v>271.39999999999998</v>
      </c>
      <c r="N136" s="32">
        <f>IFERROR(+Issue!$L136*Issue!$M136,"")</f>
        <v>1357</v>
      </c>
      <c r="O136" s="12" t="s">
        <v>151</v>
      </c>
      <c r="P136" s="12" t="s">
        <v>153</v>
      </c>
      <c r="Q136" s="37"/>
    </row>
    <row r="137" spans="1:17" x14ac:dyDescent="0.25">
      <c r="A137" s="34">
        <v>46140</v>
      </c>
      <c r="B137" s="12" t="s">
        <v>154</v>
      </c>
      <c r="C137" s="12">
        <v>642</v>
      </c>
      <c r="D137" s="12">
        <v>1</v>
      </c>
      <c r="E137" s="31" t="str">
        <f>IFERROR(VLOOKUP(Issue!$D137,Table5[#All],3,0),"")</f>
        <v>Munger</v>
      </c>
      <c r="F137" s="31" t="str">
        <f>IFERROR(VLOOKUP(Issue!$D137,Table5[#All],2,0),"")</f>
        <v>Main Godown</v>
      </c>
      <c r="G137" s="12">
        <v>1009</v>
      </c>
      <c r="H137" s="31" t="str">
        <f>IFERROR(VLOOKUP(Issue!$G137,Table5[#All],3,0),"")</f>
        <v>Halsi</v>
      </c>
      <c r="I137" s="31" t="str">
        <f>IFERROR(VLOOKUP(Issue!$G137,Table5[#All],2,0),"")</f>
        <v>BMC</v>
      </c>
      <c r="J137" s="12" t="s">
        <v>44</v>
      </c>
      <c r="K137" s="31" t="str">
        <f>IFERROR(VLOOKUP(Issue!$J137,Table2[[Item Name]:[UoM]],2,0),"")</f>
        <v>Nos</v>
      </c>
      <c r="L137" s="12">
        <v>1</v>
      </c>
      <c r="M137" s="32">
        <f>IFERROR(VLOOKUP(Issue!$J137,Table2[[#All],[Item Name]:[Open Rate]],8,0),"")</f>
        <v>365.8</v>
      </c>
      <c r="N137" s="32">
        <f>IFERROR(+Issue!$L137*Issue!$M137,"")</f>
        <v>365.8</v>
      </c>
      <c r="O137" s="12" t="s">
        <v>151</v>
      </c>
      <c r="P137" s="12" t="s">
        <v>153</v>
      </c>
      <c r="Q137" s="38"/>
    </row>
    <row r="138" spans="1:17" x14ac:dyDescent="0.25">
      <c r="A138" s="34">
        <v>46141</v>
      </c>
      <c r="B138" s="12" t="s">
        <v>154</v>
      </c>
      <c r="C138" s="12">
        <v>643</v>
      </c>
      <c r="D138" s="12">
        <v>1</v>
      </c>
      <c r="E138" s="31" t="str">
        <f>IFERROR(VLOOKUP(Issue!$D138,Table5[#All],3,0),"")</f>
        <v>Munger</v>
      </c>
      <c r="F138" s="31" t="str">
        <f>IFERROR(VLOOKUP(Issue!$D138,Table5[#All],2,0),"")</f>
        <v>Main Godown</v>
      </c>
      <c r="G138" s="12">
        <v>1057</v>
      </c>
      <c r="H138" s="31" t="str">
        <f>IFERROR(VLOOKUP(Issue!$G138,Table5[#All],3,0),"")</f>
        <v>Warisnagar</v>
      </c>
      <c r="I138" s="31" t="str">
        <f>IFERROR(VLOOKUP(Issue!$G138,Table5[#All],2,0),"")</f>
        <v>BMC</v>
      </c>
      <c r="J138" s="12" t="s">
        <v>128</v>
      </c>
      <c r="K138" s="31" t="str">
        <f>IFERROR(VLOOKUP(Issue!$J138,Table2[[Item Name]:[UoM]],2,0),"")</f>
        <v>Nos</v>
      </c>
      <c r="L138" s="12">
        <v>25</v>
      </c>
      <c r="M138" s="32">
        <f>IFERROR(VLOOKUP(Issue!$J138,Table2[[#All],[Item Name]:[Open Rate]],8,0),"")</f>
        <v>51.92</v>
      </c>
      <c r="N138" s="32">
        <f>IFERROR(+Issue!$L138*Issue!$M138,"")</f>
        <v>1298</v>
      </c>
      <c r="O138" s="12" t="s">
        <v>152</v>
      </c>
      <c r="P138" s="12" t="s">
        <v>38</v>
      </c>
      <c r="Q138" s="37"/>
    </row>
    <row r="139" spans="1:17" x14ac:dyDescent="0.25">
      <c r="A139" s="34">
        <v>46141</v>
      </c>
      <c r="B139" s="12" t="s">
        <v>154</v>
      </c>
      <c r="C139" s="12">
        <v>643</v>
      </c>
      <c r="D139" s="12">
        <v>1</v>
      </c>
      <c r="E139" s="31" t="str">
        <f>IFERROR(VLOOKUP(Issue!$D139,Table5[#All],3,0),"")</f>
        <v>Munger</v>
      </c>
      <c r="F139" s="31" t="str">
        <f>IFERROR(VLOOKUP(Issue!$D139,Table5[#All],2,0),"")</f>
        <v>Main Godown</v>
      </c>
      <c r="G139" s="12">
        <v>1057</v>
      </c>
      <c r="H139" s="31" t="str">
        <f>IFERROR(VLOOKUP(Issue!$G139,Table5[#All],3,0),"")</f>
        <v>Warisnagar</v>
      </c>
      <c r="I139" s="31" t="str">
        <f>IFERROR(VLOOKUP(Issue!$G139,Table5[#All],2,0),"")</f>
        <v>BMC</v>
      </c>
      <c r="J139" s="12" t="s">
        <v>112</v>
      </c>
      <c r="K139" s="31" t="str">
        <f>IFERROR(VLOOKUP(Issue!$J139,Table2[[Item Name]:[UoM]],2,0),"")</f>
        <v>Nos</v>
      </c>
      <c r="L139" s="12">
        <v>5</v>
      </c>
      <c r="M139" s="32">
        <f>IFERROR(VLOOKUP(Issue!$J139,Table2[[#All],[Item Name]:[Open Rate]],8,0),"")</f>
        <v>218.3</v>
      </c>
      <c r="N139" s="32">
        <f>IFERROR(+Issue!$L139*Issue!$M139,"")</f>
        <v>1091.5</v>
      </c>
      <c r="O139" s="12" t="s">
        <v>152</v>
      </c>
      <c r="P139" s="12" t="s">
        <v>38</v>
      </c>
      <c r="Q139" s="38"/>
    </row>
    <row r="140" spans="1:17" x14ac:dyDescent="0.25">
      <c r="A140" s="34">
        <v>46141</v>
      </c>
      <c r="B140" s="12" t="s">
        <v>154</v>
      </c>
      <c r="C140" s="12">
        <v>643</v>
      </c>
      <c r="D140" s="12">
        <v>1</v>
      </c>
      <c r="E140" s="31" t="str">
        <f>IFERROR(VLOOKUP(Issue!$D140,Table5[#All],3,0),"")</f>
        <v>Munger</v>
      </c>
      <c r="F140" s="31" t="str">
        <f>IFERROR(VLOOKUP(Issue!$D140,Table5[#All],2,0),"")</f>
        <v>Main Godown</v>
      </c>
      <c r="G140" s="12">
        <v>10570001</v>
      </c>
      <c r="H140" s="31" t="str">
        <f>IFERROR(VLOOKUP(Issue!$G140,Table5[#All],3,0),"")</f>
        <v>Karian</v>
      </c>
      <c r="I140" s="31" t="str">
        <f>IFERROR(VLOOKUP(Issue!$G140,Table5[#All],2,0),"")</f>
        <v>MPG</v>
      </c>
      <c r="J140" s="12" t="s">
        <v>95</v>
      </c>
      <c r="K140" s="31" t="str">
        <f>IFERROR(VLOOKUP(Issue!$J140,Table2[[Item Name]:[UoM]],2,0),"")</f>
        <v>Nos</v>
      </c>
      <c r="L140" s="12">
        <v>1</v>
      </c>
      <c r="M140" s="32">
        <f>IFERROR(VLOOKUP(Issue!$J140,Table2[[#All],[Item Name]:[Open Rate]],8,0),"")</f>
        <v>129.80000000000001</v>
      </c>
      <c r="N140" s="32">
        <f>IFERROR(+Issue!$L140*Issue!$M140,"")</f>
        <v>129.80000000000001</v>
      </c>
      <c r="O140" s="12" t="s">
        <v>151</v>
      </c>
      <c r="P140" s="12" t="s">
        <v>153</v>
      </c>
      <c r="Q140" s="37"/>
    </row>
    <row r="141" spans="1:17" x14ac:dyDescent="0.25">
      <c r="A141" s="34">
        <v>46141</v>
      </c>
      <c r="B141" s="12" t="s">
        <v>154</v>
      </c>
      <c r="C141" s="12">
        <v>643</v>
      </c>
      <c r="D141" s="12">
        <v>1</v>
      </c>
      <c r="E141" s="31" t="str">
        <f>IFERROR(VLOOKUP(Issue!$D141,Table5[#All],3,0),"")</f>
        <v>Munger</v>
      </c>
      <c r="F141" s="31" t="str">
        <f>IFERROR(VLOOKUP(Issue!$D141,Table5[#All],2,0),"")</f>
        <v>Main Godown</v>
      </c>
      <c r="G141" s="12">
        <v>10570003</v>
      </c>
      <c r="H141" s="31" t="str">
        <f>IFERROR(VLOOKUP(Issue!$G141,Table5[#All],3,0),"")</f>
        <v>Teghara</v>
      </c>
      <c r="I141" s="31" t="str">
        <f>IFERROR(VLOOKUP(Issue!$G141,Table5[#All],2,0),"")</f>
        <v>MPG</v>
      </c>
      <c r="J141" s="12" t="s">
        <v>95</v>
      </c>
      <c r="K141" s="31" t="str">
        <f>IFERROR(VLOOKUP(Issue!$J141,Table2[[Item Name]:[UoM]],2,0),"")</f>
        <v>Nos</v>
      </c>
      <c r="L141" s="12">
        <v>1</v>
      </c>
      <c r="M141" s="32">
        <f>IFERROR(VLOOKUP(Issue!$J141,Table2[[#All],[Item Name]:[Open Rate]],8,0),"")</f>
        <v>129.80000000000001</v>
      </c>
      <c r="N141" s="32">
        <f>IFERROR(+Issue!$L141*Issue!$M141,"")</f>
        <v>129.80000000000001</v>
      </c>
      <c r="O141" s="12" t="s">
        <v>151</v>
      </c>
      <c r="P141" s="12" t="s">
        <v>153</v>
      </c>
      <c r="Q141" s="38"/>
    </row>
    <row r="142" spans="1:17" x14ac:dyDescent="0.25">
      <c r="A142" s="34">
        <v>46141</v>
      </c>
      <c r="B142" s="12" t="s">
        <v>154</v>
      </c>
      <c r="C142" s="12">
        <v>643</v>
      </c>
      <c r="D142" s="12">
        <v>1</v>
      </c>
      <c r="E142" s="31" t="str">
        <f>IFERROR(VLOOKUP(Issue!$D142,Table5[#All],3,0),"")</f>
        <v>Munger</v>
      </c>
      <c r="F142" s="31" t="str">
        <f>IFERROR(VLOOKUP(Issue!$D142,Table5[#All],2,0),"")</f>
        <v>Main Godown</v>
      </c>
      <c r="G142" s="12">
        <v>10570007</v>
      </c>
      <c r="H142" s="31" t="str">
        <f>IFERROR(VLOOKUP(Issue!$G142,Table5[#All],3,0),"")</f>
        <v>Basantpur</v>
      </c>
      <c r="I142" s="31" t="str">
        <f>IFERROR(VLOOKUP(Issue!$G142,Table5[#All],2,0),"")</f>
        <v>MPG</v>
      </c>
      <c r="J142" s="12" t="s">
        <v>95</v>
      </c>
      <c r="K142" s="31" t="str">
        <f>IFERROR(VLOOKUP(Issue!$J142,Table2[[Item Name]:[UoM]],2,0),"")</f>
        <v>Nos</v>
      </c>
      <c r="L142" s="12">
        <v>1</v>
      </c>
      <c r="M142" s="32">
        <f>IFERROR(VLOOKUP(Issue!$J142,Table2[[#All],[Item Name]:[Open Rate]],8,0),"")</f>
        <v>129.80000000000001</v>
      </c>
      <c r="N142" s="32">
        <f>IFERROR(+Issue!$L142*Issue!$M142,"")</f>
        <v>129.80000000000001</v>
      </c>
      <c r="O142" s="12" t="s">
        <v>151</v>
      </c>
      <c r="P142" s="12" t="s">
        <v>153</v>
      </c>
      <c r="Q142" s="37"/>
    </row>
    <row r="143" spans="1:17" x14ac:dyDescent="0.25">
      <c r="A143" s="34">
        <v>46141</v>
      </c>
      <c r="B143" s="12" t="s">
        <v>154</v>
      </c>
      <c r="C143" s="12">
        <v>643</v>
      </c>
      <c r="D143" s="12">
        <v>1</v>
      </c>
      <c r="E143" s="31" t="str">
        <f>IFERROR(VLOOKUP(Issue!$D143,Table5[#All],3,0),"")</f>
        <v>Munger</v>
      </c>
      <c r="F143" s="31" t="str">
        <f>IFERROR(VLOOKUP(Issue!$D143,Table5[#All],2,0),"")</f>
        <v>Main Godown</v>
      </c>
      <c r="G143" s="12">
        <v>10570008</v>
      </c>
      <c r="H143" s="31" t="str">
        <f>IFERROR(VLOOKUP(Issue!$G143,Table5[#All],3,0),"")</f>
        <v>Chakoti</v>
      </c>
      <c r="I143" s="31" t="str">
        <f>IFERROR(VLOOKUP(Issue!$G143,Table5[#All],2,0),"")</f>
        <v>MPG</v>
      </c>
      <c r="J143" s="12" t="s">
        <v>95</v>
      </c>
      <c r="K143" s="31" t="str">
        <f>IFERROR(VLOOKUP(Issue!$J143,Table2[[Item Name]:[UoM]],2,0),"")</f>
        <v>Nos</v>
      </c>
      <c r="L143" s="12">
        <v>1</v>
      </c>
      <c r="M143" s="32">
        <f>IFERROR(VLOOKUP(Issue!$J143,Table2[[#All],[Item Name]:[Open Rate]],8,0),"")</f>
        <v>129.80000000000001</v>
      </c>
      <c r="N143" s="32">
        <f>IFERROR(+Issue!$L143*Issue!$M143,"")</f>
        <v>129.80000000000001</v>
      </c>
      <c r="O143" s="12" t="s">
        <v>151</v>
      </c>
      <c r="P143" s="12" t="s">
        <v>153</v>
      </c>
      <c r="Q143" s="38"/>
    </row>
    <row r="144" spans="1:17" x14ac:dyDescent="0.25">
      <c r="A144" s="34">
        <v>46141</v>
      </c>
      <c r="B144" s="12" t="s">
        <v>154</v>
      </c>
      <c r="C144" s="12">
        <v>643</v>
      </c>
      <c r="D144" s="12">
        <v>1</v>
      </c>
      <c r="E144" s="31" t="str">
        <f>IFERROR(VLOOKUP(Issue!$D144,Table5[#All],3,0),"")</f>
        <v>Munger</v>
      </c>
      <c r="F144" s="31" t="str">
        <f>IFERROR(VLOOKUP(Issue!$D144,Table5[#All],2,0),"")</f>
        <v>Main Godown</v>
      </c>
      <c r="G144" s="12">
        <v>10570009</v>
      </c>
      <c r="H144" s="31" t="str">
        <f>IFERROR(VLOOKUP(Issue!$G144,Table5[#All],3,0),"")</f>
        <v>Nathudawar</v>
      </c>
      <c r="I144" s="31" t="str">
        <f>IFERROR(VLOOKUP(Issue!$G144,Table5[#All],2,0),"")</f>
        <v>MPG</v>
      </c>
      <c r="J144" s="12" t="s">
        <v>95</v>
      </c>
      <c r="K144" s="31" t="str">
        <f>IFERROR(VLOOKUP(Issue!$J144,Table2[[Item Name]:[UoM]],2,0),"")</f>
        <v>Nos</v>
      </c>
      <c r="L144" s="12">
        <v>1</v>
      </c>
      <c r="M144" s="32">
        <f>IFERROR(VLOOKUP(Issue!$J144,Table2[[#All],[Item Name]:[Open Rate]],8,0),"")</f>
        <v>129.80000000000001</v>
      </c>
      <c r="N144" s="32">
        <f>IFERROR(+Issue!$L144*Issue!$M144,"")</f>
        <v>129.80000000000001</v>
      </c>
      <c r="O144" s="12" t="s">
        <v>151</v>
      </c>
      <c r="P144" s="12" t="s">
        <v>153</v>
      </c>
      <c r="Q144" s="37"/>
    </row>
    <row r="145" spans="1:17" x14ac:dyDescent="0.25">
      <c r="A145" s="34">
        <v>46141</v>
      </c>
      <c r="B145" s="12" t="s">
        <v>154</v>
      </c>
      <c r="C145" s="12">
        <v>643</v>
      </c>
      <c r="D145" s="12">
        <v>1</v>
      </c>
      <c r="E145" s="31" t="str">
        <f>IFERROR(VLOOKUP(Issue!$D145,Table5[#All],3,0),"")</f>
        <v>Munger</v>
      </c>
      <c r="F145" s="31" t="str">
        <f>IFERROR(VLOOKUP(Issue!$D145,Table5[#All],2,0),"")</f>
        <v>Main Godown</v>
      </c>
      <c r="G145" s="12">
        <v>10570017</v>
      </c>
      <c r="H145" s="31" t="str">
        <f>IFERROR(VLOOKUP(Issue!$G145,Table5[#All],3,0),"")</f>
        <v>Dewanpur</v>
      </c>
      <c r="I145" s="31" t="str">
        <f>IFERROR(VLOOKUP(Issue!$G145,Table5[#All],2,0),"")</f>
        <v>MPG</v>
      </c>
      <c r="J145" s="12" t="s">
        <v>95</v>
      </c>
      <c r="K145" s="31" t="str">
        <f>IFERROR(VLOOKUP(Issue!$J145,Table2[[Item Name]:[UoM]],2,0),"")</f>
        <v>Nos</v>
      </c>
      <c r="L145" s="12">
        <v>1</v>
      </c>
      <c r="M145" s="32">
        <f>IFERROR(VLOOKUP(Issue!$J145,Table2[[#All],[Item Name]:[Open Rate]],8,0),"")</f>
        <v>129.80000000000001</v>
      </c>
      <c r="N145" s="32">
        <f>IFERROR(+Issue!$L145*Issue!$M145,"")</f>
        <v>129.80000000000001</v>
      </c>
      <c r="O145" s="12" t="s">
        <v>151</v>
      </c>
      <c r="P145" s="12" t="s">
        <v>153</v>
      </c>
      <c r="Q145" s="38"/>
    </row>
    <row r="146" spans="1:17" x14ac:dyDescent="0.25">
      <c r="A146" s="34">
        <v>46141</v>
      </c>
      <c r="B146" s="12" t="s">
        <v>154</v>
      </c>
      <c r="C146" s="12">
        <v>643</v>
      </c>
      <c r="D146" s="12">
        <v>1</v>
      </c>
      <c r="E146" s="31" t="str">
        <f>IFERROR(VLOOKUP(Issue!$D146,Table5[#All],3,0),"")</f>
        <v>Munger</v>
      </c>
      <c r="F146" s="31" t="str">
        <f>IFERROR(VLOOKUP(Issue!$D146,Table5[#All],2,0),"")</f>
        <v>Main Godown</v>
      </c>
      <c r="G146" s="12">
        <v>10570018</v>
      </c>
      <c r="H146" s="31" t="str">
        <f>IFERROR(VLOOKUP(Issue!$G146,Table5[#All],3,0),"")</f>
        <v>Gohi</v>
      </c>
      <c r="I146" s="31" t="str">
        <f>IFERROR(VLOOKUP(Issue!$G146,Table5[#All],2,0),"")</f>
        <v>MPG</v>
      </c>
      <c r="J146" s="12" t="s">
        <v>95</v>
      </c>
      <c r="K146" s="31" t="str">
        <f>IFERROR(VLOOKUP(Issue!$J146,Table2[[Item Name]:[UoM]],2,0),"")</f>
        <v>Nos</v>
      </c>
      <c r="L146" s="12">
        <v>1</v>
      </c>
      <c r="M146" s="32">
        <f>IFERROR(VLOOKUP(Issue!$J146,Table2[[#All],[Item Name]:[Open Rate]],8,0),"")</f>
        <v>129.80000000000001</v>
      </c>
      <c r="N146" s="32">
        <f>IFERROR(+Issue!$L146*Issue!$M146,"")</f>
        <v>129.80000000000001</v>
      </c>
      <c r="O146" s="12" t="s">
        <v>151</v>
      </c>
      <c r="P146" s="12" t="s">
        <v>153</v>
      </c>
      <c r="Q146" s="37"/>
    </row>
    <row r="147" spans="1:17" x14ac:dyDescent="0.25">
      <c r="A147" s="34">
        <v>46141</v>
      </c>
      <c r="B147" s="12" t="s">
        <v>154</v>
      </c>
      <c r="C147" s="12">
        <v>643</v>
      </c>
      <c r="D147" s="12">
        <v>1</v>
      </c>
      <c r="E147" s="31" t="str">
        <f>IFERROR(VLOOKUP(Issue!$D147,Table5[#All],3,0),"")</f>
        <v>Munger</v>
      </c>
      <c r="F147" s="31" t="str">
        <f>IFERROR(VLOOKUP(Issue!$D147,Table5[#All],2,0),"")</f>
        <v>Main Godown</v>
      </c>
      <c r="G147" s="12">
        <v>10570019</v>
      </c>
      <c r="H147" s="31" t="str">
        <f>IFERROR(VLOOKUP(Issue!$G147,Table5[#All],3,0),"")</f>
        <v>Matua</v>
      </c>
      <c r="I147" s="31" t="str">
        <f>IFERROR(VLOOKUP(Issue!$G147,Table5[#All],2,0),"")</f>
        <v>MPG</v>
      </c>
      <c r="J147" s="12" t="s">
        <v>95</v>
      </c>
      <c r="K147" s="31" t="str">
        <f>IFERROR(VLOOKUP(Issue!$J147,Table2[[Item Name]:[UoM]],2,0),"")</f>
        <v>Nos</v>
      </c>
      <c r="L147" s="12">
        <v>1</v>
      </c>
      <c r="M147" s="32">
        <f>IFERROR(VLOOKUP(Issue!$J147,Table2[[#All],[Item Name]:[Open Rate]],8,0),"")</f>
        <v>129.80000000000001</v>
      </c>
      <c r="N147" s="32">
        <f>IFERROR(+Issue!$L147*Issue!$M147,"")</f>
        <v>129.80000000000001</v>
      </c>
      <c r="O147" s="12" t="s">
        <v>151</v>
      </c>
      <c r="P147" s="12" t="s">
        <v>153</v>
      </c>
      <c r="Q147" s="38"/>
    </row>
    <row r="148" spans="1:17" x14ac:dyDescent="0.25">
      <c r="A148" s="34">
        <v>46141</v>
      </c>
      <c r="B148" s="12" t="s">
        <v>154</v>
      </c>
      <c r="C148" s="12">
        <v>643</v>
      </c>
      <c r="D148" s="12">
        <v>1</v>
      </c>
      <c r="E148" s="31" t="str">
        <f>IFERROR(VLOOKUP(Issue!$D148,Table5[#All],3,0),"")</f>
        <v>Munger</v>
      </c>
      <c r="F148" s="31" t="str">
        <f>IFERROR(VLOOKUP(Issue!$D148,Table5[#All],2,0),"")</f>
        <v>Main Godown</v>
      </c>
      <c r="G148" s="12">
        <v>10570020</v>
      </c>
      <c r="H148" s="31" t="str">
        <f>IFERROR(VLOOKUP(Issue!$G148,Table5[#All],3,0),"")</f>
        <v>Ratni Chouk</v>
      </c>
      <c r="I148" s="31" t="str">
        <f>IFERROR(VLOOKUP(Issue!$G148,Table5[#All],2,0),"")</f>
        <v>MPG</v>
      </c>
      <c r="J148" s="12" t="s">
        <v>95</v>
      </c>
      <c r="K148" s="31" t="str">
        <f>IFERROR(VLOOKUP(Issue!$J148,Table2[[Item Name]:[UoM]],2,0),"")</f>
        <v>Nos</v>
      </c>
      <c r="L148" s="12">
        <v>1</v>
      </c>
      <c r="M148" s="32">
        <f>IFERROR(VLOOKUP(Issue!$J148,Table2[[#All],[Item Name]:[Open Rate]],8,0),"")</f>
        <v>129.80000000000001</v>
      </c>
      <c r="N148" s="32">
        <f>IFERROR(+Issue!$L148*Issue!$M148,"")</f>
        <v>129.80000000000001</v>
      </c>
      <c r="O148" s="12" t="s">
        <v>151</v>
      </c>
      <c r="P148" s="12" t="s">
        <v>153</v>
      </c>
      <c r="Q148" s="37"/>
    </row>
    <row r="149" spans="1:17" x14ac:dyDescent="0.25">
      <c r="A149" s="34">
        <v>46141</v>
      </c>
      <c r="B149" s="12" t="s">
        <v>154</v>
      </c>
      <c r="C149" s="12">
        <v>643</v>
      </c>
      <c r="D149" s="12">
        <v>1</v>
      </c>
      <c r="E149" s="31" t="str">
        <f>IFERROR(VLOOKUP(Issue!$D149,Table5[#All],3,0),"")</f>
        <v>Munger</v>
      </c>
      <c r="F149" s="31" t="str">
        <f>IFERROR(VLOOKUP(Issue!$D149,Table5[#All],2,0),"")</f>
        <v>Main Godown</v>
      </c>
      <c r="G149" s="12">
        <v>10570021</v>
      </c>
      <c r="H149" s="31" t="str">
        <f>IFERROR(VLOOKUP(Issue!$G149,Table5[#All],3,0),"")</f>
        <v>Balahi 2</v>
      </c>
      <c r="I149" s="31" t="str">
        <f>IFERROR(VLOOKUP(Issue!$G149,Table5[#All],2,0),"")</f>
        <v>MPG</v>
      </c>
      <c r="J149" s="12" t="s">
        <v>95</v>
      </c>
      <c r="K149" s="31" t="str">
        <f>IFERROR(VLOOKUP(Issue!$J149,Table2[[Item Name]:[UoM]],2,0),"")</f>
        <v>Nos</v>
      </c>
      <c r="L149" s="12">
        <v>1</v>
      </c>
      <c r="M149" s="32">
        <f>IFERROR(VLOOKUP(Issue!$J149,Table2[[#All],[Item Name]:[Open Rate]],8,0),"")</f>
        <v>129.80000000000001</v>
      </c>
      <c r="N149" s="32">
        <f>IFERROR(+Issue!$L149*Issue!$M149,"")</f>
        <v>129.80000000000001</v>
      </c>
      <c r="O149" s="12" t="s">
        <v>151</v>
      </c>
      <c r="P149" s="12" t="s">
        <v>153</v>
      </c>
      <c r="Q149" s="38"/>
    </row>
    <row r="150" spans="1:17" x14ac:dyDescent="0.25">
      <c r="A150" s="34">
        <v>46141</v>
      </c>
      <c r="B150" s="12" t="s">
        <v>154</v>
      </c>
      <c r="C150" s="12">
        <v>643</v>
      </c>
      <c r="D150" s="12">
        <v>1</v>
      </c>
      <c r="E150" s="31" t="str">
        <f>IFERROR(VLOOKUP(Issue!$D150,Table5[#All],3,0),"")</f>
        <v>Munger</v>
      </c>
      <c r="F150" s="31" t="str">
        <f>IFERROR(VLOOKUP(Issue!$D150,Table5[#All],2,0),"")</f>
        <v>Main Godown</v>
      </c>
      <c r="G150" s="12">
        <v>10570028</v>
      </c>
      <c r="H150" s="31" t="str">
        <f>IFERROR(VLOOKUP(Issue!$G150,Table5[#All],3,0),"")</f>
        <v>Chhatnesar 2</v>
      </c>
      <c r="I150" s="31" t="str">
        <f>IFERROR(VLOOKUP(Issue!$G150,Table5[#All],2,0),"")</f>
        <v>MPG</v>
      </c>
      <c r="J150" s="12" t="s">
        <v>95</v>
      </c>
      <c r="K150" s="31" t="str">
        <f>IFERROR(VLOOKUP(Issue!$J150,Table2[[Item Name]:[UoM]],2,0),"")</f>
        <v>Nos</v>
      </c>
      <c r="L150" s="12">
        <v>1</v>
      </c>
      <c r="M150" s="32">
        <f>IFERROR(VLOOKUP(Issue!$J150,Table2[[#All],[Item Name]:[Open Rate]],8,0),"")</f>
        <v>129.80000000000001</v>
      </c>
      <c r="N150" s="32">
        <f>IFERROR(+Issue!$L150*Issue!$M150,"")</f>
        <v>129.80000000000001</v>
      </c>
      <c r="O150" s="12" t="s">
        <v>151</v>
      </c>
      <c r="P150" s="12" t="s">
        <v>153</v>
      </c>
      <c r="Q150" s="37"/>
    </row>
    <row r="151" spans="1:17" x14ac:dyDescent="0.25">
      <c r="A151" s="34">
        <v>46141</v>
      </c>
      <c r="B151" s="12" t="s">
        <v>154</v>
      </c>
      <c r="C151" s="12">
        <v>643</v>
      </c>
      <c r="D151" s="12">
        <v>1</v>
      </c>
      <c r="E151" s="31" t="str">
        <f>IFERROR(VLOOKUP(Issue!$D151,Table5[#All],3,0),"")</f>
        <v>Munger</v>
      </c>
      <c r="F151" s="31" t="str">
        <f>IFERROR(VLOOKUP(Issue!$D151,Table5[#All],2,0),"")</f>
        <v>Main Godown</v>
      </c>
      <c r="G151" s="12">
        <v>10570029</v>
      </c>
      <c r="H151" s="31" t="str">
        <f>IFERROR(VLOOKUP(Issue!$G151,Table5[#All],3,0),"")</f>
        <v>Hajpurwa</v>
      </c>
      <c r="I151" s="31" t="str">
        <f>IFERROR(VLOOKUP(Issue!$G151,Table5[#All],2,0),"")</f>
        <v>MPG</v>
      </c>
      <c r="J151" s="12" t="s">
        <v>95</v>
      </c>
      <c r="K151" s="31" t="str">
        <f>IFERROR(VLOOKUP(Issue!$J151,Table2[[Item Name]:[UoM]],2,0),"")</f>
        <v>Nos</v>
      </c>
      <c r="L151" s="12">
        <v>1</v>
      </c>
      <c r="M151" s="32">
        <f>IFERROR(VLOOKUP(Issue!$J151,Table2[[#All],[Item Name]:[Open Rate]],8,0),"")</f>
        <v>129.80000000000001</v>
      </c>
      <c r="N151" s="32">
        <f>IFERROR(+Issue!$L151*Issue!$M151,"")</f>
        <v>129.80000000000001</v>
      </c>
      <c r="O151" s="12" t="s">
        <v>151</v>
      </c>
      <c r="P151" s="12" t="s">
        <v>153</v>
      </c>
      <c r="Q151" s="38"/>
    </row>
    <row r="152" spans="1:17" x14ac:dyDescent="0.25">
      <c r="A152" s="34">
        <v>46141</v>
      </c>
      <c r="B152" s="12" t="s">
        <v>154</v>
      </c>
      <c r="C152" s="12">
        <v>643</v>
      </c>
      <c r="D152" s="12">
        <v>1</v>
      </c>
      <c r="E152" s="31" t="str">
        <f>IFERROR(VLOOKUP(Issue!$D152,Table5[#All],3,0),"")</f>
        <v>Munger</v>
      </c>
      <c r="F152" s="31" t="str">
        <f>IFERROR(VLOOKUP(Issue!$D152,Table5[#All],2,0),"")</f>
        <v>Main Godown</v>
      </c>
      <c r="G152" s="12">
        <v>10570030</v>
      </c>
      <c r="H152" s="31" t="str">
        <f>IFERROR(VLOOKUP(Issue!$G152,Table5[#All],3,0),"")</f>
        <v>Shekhopur</v>
      </c>
      <c r="I152" s="31" t="str">
        <f>IFERROR(VLOOKUP(Issue!$G152,Table5[#All],2,0),"")</f>
        <v>MPG</v>
      </c>
      <c r="J152" s="12" t="s">
        <v>95</v>
      </c>
      <c r="K152" s="31" t="str">
        <f>IFERROR(VLOOKUP(Issue!$J152,Table2[[Item Name]:[UoM]],2,0),"")</f>
        <v>Nos</v>
      </c>
      <c r="L152" s="12">
        <v>1</v>
      </c>
      <c r="M152" s="32">
        <f>IFERROR(VLOOKUP(Issue!$J152,Table2[[#All],[Item Name]:[Open Rate]],8,0),"")</f>
        <v>129.80000000000001</v>
      </c>
      <c r="N152" s="32">
        <f>IFERROR(+Issue!$L152*Issue!$M152,"")</f>
        <v>129.80000000000001</v>
      </c>
      <c r="O152" s="12" t="s">
        <v>151</v>
      </c>
      <c r="P152" s="12" t="s">
        <v>153</v>
      </c>
      <c r="Q152" s="37"/>
    </row>
    <row r="153" spans="1:17" x14ac:dyDescent="0.25">
      <c r="A153" s="34">
        <v>46141</v>
      </c>
      <c r="B153" s="12" t="s">
        <v>154</v>
      </c>
      <c r="C153" s="12">
        <v>643</v>
      </c>
      <c r="D153" s="12">
        <v>1</v>
      </c>
      <c r="E153" s="31" t="str">
        <f>IFERROR(VLOOKUP(Issue!$D153,Table5[#All],3,0),"")</f>
        <v>Munger</v>
      </c>
      <c r="F153" s="31" t="str">
        <f>IFERROR(VLOOKUP(Issue!$D153,Table5[#All],2,0),"")</f>
        <v>Main Godown</v>
      </c>
      <c r="G153" s="12">
        <v>10570031</v>
      </c>
      <c r="H153" s="31" t="str">
        <f>IFERROR(VLOOKUP(Issue!$G153,Table5[#All],3,0),"")</f>
        <v>Dharampur</v>
      </c>
      <c r="I153" s="31" t="str">
        <f>IFERROR(VLOOKUP(Issue!$G153,Table5[#All],2,0),"")</f>
        <v>MPG</v>
      </c>
      <c r="J153" s="12" t="s">
        <v>95</v>
      </c>
      <c r="K153" s="31" t="str">
        <f>IFERROR(VLOOKUP(Issue!$J153,Table2[[Item Name]:[UoM]],2,0),"")</f>
        <v>Nos</v>
      </c>
      <c r="L153" s="12">
        <v>1</v>
      </c>
      <c r="M153" s="32">
        <f>IFERROR(VLOOKUP(Issue!$J153,Table2[[#All],[Item Name]:[Open Rate]],8,0),"")</f>
        <v>129.80000000000001</v>
      </c>
      <c r="N153" s="32">
        <f>IFERROR(+Issue!$L153*Issue!$M153,"")</f>
        <v>129.80000000000001</v>
      </c>
      <c r="O153" s="12" t="s">
        <v>151</v>
      </c>
      <c r="P153" s="12" t="s">
        <v>153</v>
      </c>
      <c r="Q153" s="38"/>
    </row>
    <row r="154" spans="1:17" x14ac:dyDescent="0.25">
      <c r="A154" s="34">
        <v>46141</v>
      </c>
      <c r="B154" s="12" t="s">
        <v>154</v>
      </c>
      <c r="C154" s="12">
        <v>643</v>
      </c>
      <c r="D154" s="12">
        <v>1</v>
      </c>
      <c r="E154" s="31" t="str">
        <f>IFERROR(VLOOKUP(Issue!$D154,Table5[#All],3,0),"")</f>
        <v>Munger</v>
      </c>
      <c r="F154" s="31" t="str">
        <f>IFERROR(VLOOKUP(Issue!$D154,Table5[#All],2,0),"")</f>
        <v>Main Godown</v>
      </c>
      <c r="G154" s="12">
        <v>10570036</v>
      </c>
      <c r="H154" s="31" t="str">
        <f>IFERROR(VLOOKUP(Issue!$G154,Table5[#All],3,0),"")</f>
        <v>Hajpurwa Pachim</v>
      </c>
      <c r="I154" s="31" t="str">
        <f>IFERROR(VLOOKUP(Issue!$G154,Table5[#All],2,0),"")</f>
        <v>MPG</v>
      </c>
      <c r="J154" s="12" t="s">
        <v>95</v>
      </c>
      <c r="K154" s="31" t="str">
        <f>IFERROR(VLOOKUP(Issue!$J154,Table2[[Item Name]:[UoM]],2,0),"")</f>
        <v>Nos</v>
      </c>
      <c r="L154" s="12">
        <v>1</v>
      </c>
      <c r="M154" s="32">
        <f>IFERROR(VLOOKUP(Issue!$J154,Table2[[#All],[Item Name]:[Open Rate]],8,0),"")</f>
        <v>129.80000000000001</v>
      </c>
      <c r="N154" s="32">
        <f>IFERROR(+Issue!$L154*Issue!$M154,"")</f>
        <v>129.80000000000001</v>
      </c>
      <c r="O154" s="12" t="s">
        <v>151</v>
      </c>
      <c r="P154" s="12" t="s">
        <v>153</v>
      </c>
      <c r="Q154" s="37"/>
    </row>
    <row r="155" spans="1:17" x14ac:dyDescent="0.25">
      <c r="A155" s="34">
        <v>46141</v>
      </c>
      <c r="B155" s="12" t="s">
        <v>154</v>
      </c>
      <c r="C155" s="12">
        <v>643</v>
      </c>
      <c r="D155" s="12">
        <v>1</v>
      </c>
      <c r="E155" s="31" t="str">
        <f>IFERROR(VLOOKUP(Issue!$D155,Table5[#All],3,0),"")</f>
        <v>Munger</v>
      </c>
      <c r="F155" s="31" t="str">
        <f>IFERROR(VLOOKUP(Issue!$D155,Table5[#All],2,0),"")</f>
        <v>Main Godown</v>
      </c>
      <c r="G155" s="12">
        <v>10570042</v>
      </c>
      <c r="H155" s="31" t="str">
        <f>IFERROR(VLOOKUP(Issue!$G155,Table5[#All],3,0),"")</f>
        <v>Rahua</v>
      </c>
      <c r="I155" s="31" t="str">
        <f>IFERROR(VLOOKUP(Issue!$G155,Table5[#All],2,0),"")</f>
        <v>MPG</v>
      </c>
      <c r="J155" s="12" t="s">
        <v>95</v>
      </c>
      <c r="K155" s="31" t="str">
        <f>IFERROR(VLOOKUP(Issue!$J155,Table2[[Item Name]:[UoM]],2,0),"")</f>
        <v>Nos</v>
      </c>
      <c r="L155" s="12">
        <v>1</v>
      </c>
      <c r="M155" s="32">
        <f>IFERROR(VLOOKUP(Issue!$J155,Table2[[#All],[Item Name]:[Open Rate]],8,0),"")</f>
        <v>129.80000000000001</v>
      </c>
      <c r="N155" s="32">
        <f>IFERROR(+Issue!$L155*Issue!$M155,"")</f>
        <v>129.80000000000001</v>
      </c>
      <c r="O155" s="12" t="s">
        <v>151</v>
      </c>
      <c r="P155" s="12" t="s">
        <v>153</v>
      </c>
      <c r="Q155" s="38"/>
    </row>
    <row r="156" spans="1:17" x14ac:dyDescent="0.25">
      <c r="A156" s="34">
        <v>46141</v>
      </c>
      <c r="B156" s="12" t="s">
        <v>154</v>
      </c>
      <c r="C156" s="12">
        <v>643</v>
      </c>
      <c r="D156" s="12">
        <v>1</v>
      </c>
      <c r="E156" s="31" t="str">
        <f>IFERROR(VLOOKUP(Issue!$D156,Table5[#All],3,0),"")</f>
        <v>Munger</v>
      </c>
      <c r="F156" s="31" t="str">
        <f>IFERROR(VLOOKUP(Issue!$D156,Table5[#All],2,0),"")</f>
        <v>Main Godown</v>
      </c>
      <c r="G156" s="12">
        <v>10570044</v>
      </c>
      <c r="H156" s="31" t="str">
        <f>IFERROR(VLOOKUP(Issue!$G156,Table5[#All],3,0),"")</f>
        <v>Dagrua</v>
      </c>
      <c r="I156" s="31" t="str">
        <f>IFERROR(VLOOKUP(Issue!$G156,Table5[#All],2,0),"")</f>
        <v>MPG</v>
      </c>
      <c r="J156" s="12" t="s">
        <v>95</v>
      </c>
      <c r="K156" s="31" t="str">
        <f>IFERROR(VLOOKUP(Issue!$J156,Table2[[Item Name]:[UoM]],2,0),"")</f>
        <v>Nos</v>
      </c>
      <c r="L156" s="12">
        <v>1</v>
      </c>
      <c r="M156" s="32">
        <f>IFERROR(VLOOKUP(Issue!$J156,Table2[[#All],[Item Name]:[Open Rate]],8,0),"")</f>
        <v>129.80000000000001</v>
      </c>
      <c r="N156" s="32">
        <f>IFERROR(+Issue!$L156*Issue!$M156,"")</f>
        <v>129.80000000000001</v>
      </c>
      <c r="O156" s="12" t="s">
        <v>151</v>
      </c>
      <c r="P156" s="12" t="s">
        <v>153</v>
      </c>
      <c r="Q156" s="37"/>
    </row>
    <row r="157" spans="1:17" x14ac:dyDescent="0.25">
      <c r="A157" s="34">
        <v>46141</v>
      </c>
      <c r="B157" s="12" t="s">
        <v>154</v>
      </c>
      <c r="C157" s="12">
        <v>643</v>
      </c>
      <c r="D157" s="12">
        <v>1</v>
      </c>
      <c r="E157" s="31" t="str">
        <f>IFERROR(VLOOKUP(Issue!$D157,Table5[#All],3,0),"")</f>
        <v>Munger</v>
      </c>
      <c r="F157" s="31" t="str">
        <f>IFERROR(VLOOKUP(Issue!$D157,Table5[#All],2,0),"")</f>
        <v>Main Godown</v>
      </c>
      <c r="G157" s="12">
        <v>10570045</v>
      </c>
      <c r="H157" s="31" t="str">
        <f>IFERROR(VLOOKUP(Issue!$G157,Table5[#All],3,0),"")</f>
        <v>Buzurgdoar</v>
      </c>
      <c r="I157" s="31" t="str">
        <f>IFERROR(VLOOKUP(Issue!$G157,Table5[#All],2,0),"")</f>
        <v>MPG</v>
      </c>
      <c r="J157" s="12" t="s">
        <v>95</v>
      </c>
      <c r="K157" s="31" t="str">
        <f>IFERROR(VLOOKUP(Issue!$J157,Table2[[Item Name]:[UoM]],2,0),"")</f>
        <v>Nos</v>
      </c>
      <c r="L157" s="12">
        <v>1</v>
      </c>
      <c r="M157" s="32">
        <f>IFERROR(VLOOKUP(Issue!$J157,Table2[[#All],[Item Name]:[Open Rate]],8,0),"")</f>
        <v>129.80000000000001</v>
      </c>
      <c r="N157" s="32">
        <f>IFERROR(+Issue!$L157*Issue!$M157,"")</f>
        <v>129.80000000000001</v>
      </c>
      <c r="O157" s="12" t="s">
        <v>151</v>
      </c>
      <c r="P157" s="12" t="s">
        <v>153</v>
      </c>
      <c r="Q157" s="38"/>
    </row>
    <row r="158" spans="1:17" x14ac:dyDescent="0.25">
      <c r="A158" s="34">
        <v>46141</v>
      </c>
      <c r="B158" s="12" t="s">
        <v>19</v>
      </c>
      <c r="C158" s="12">
        <v>643</v>
      </c>
      <c r="D158" s="12">
        <v>1</v>
      </c>
      <c r="E158" s="31" t="str">
        <f>IFERROR(VLOOKUP(Issue!$D158,Table5[#All],3,0),"")</f>
        <v>Munger</v>
      </c>
      <c r="F158" s="31" t="str">
        <f>IFERROR(VLOOKUP(Issue!$D158,Table5[#All],2,0),"")</f>
        <v>Main Godown</v>
      </c>
      <c r="G158" s="12">
        <v>1057</v>
      </c>
      <c r="H158" s="31" t="str">
        <f>IFERROR(VLOOKUP(Issue!$G158,Table5[#All],3,0),"")</f>
        <v>Warisnagar</v>
      </c>
      <c r="I158" s="31" t="str">
        <f>IFERROR(VLOOKUP(Issue!$G158,Table5[#All],2,0),"")</f>
        <v>BMC</v>
      </c>
      <c r="J158" s="12" t="s">
        <v>95</v>
      </c>
      <c r="K158" s="31" t="str">
        <f>IFERROR(VLOOKUP(Issue!$J158,Table2[[Item Name]:[UoM]],2,0),"")</f>
        <v>Nos</v>
      </c>
      <c r="L158" s="12">
        <v>14</v>
      </c>
      <c r="M158" s="32">
        <f>IFERROR(VLOOKUP(Issue!$J158,Table2[[#All],[Item Name]:[Open Rate]],8,0),"")</f>
        <v>129.80000000000001</v>
      </c>
      <c r="N158" s="32">
        <f>IFERROR(+Issue!$L158*Issue!$M158,"")</f>
        <v>1817.2000000000003</v>
      </c>
      <c r="O158" s="12" t="s">
        <v>152</v>
      </c>
      <c r="P158" s="12" t="s">
        <v>38</v>
      </c>
      <c r="Q158" s="37"/>
    </row>
    <row r="159" spans="1:17" x14ac:dyDescent="0.25">
      <c r="A159" s="34">
        <v>46141</v>
      </c>
      <c r="B159" s="12" t="s">
        <v>154</v>
      </c>
      <c r="C159" s="12">
        <v>643</v>
      </c>
      <c r="D159" s="12">
        <v>1</v>
      </c>
      <c r="E159" s="31" t="str">
        <f>IFERROR(VLOOKUP(Issue!$D159,Table5[#All],3,0),"")</f>
        <v>Munger</v>
      </c>
      <c r="F159" s="31" t="str">
        <f>IFERROR(VLOOKUP(Issue!$D159,Table5[#All],2,0),"")</f>
        <v>Main Godown</v>
      </c>
      <c r="G159" s="12">
        <v>1057</v>
      </c>
      <c r="H159" s="31" t="str">
        <f>IFERROR(VLOOKUP(Issue!$G159,Table5[#All],3,0),"")</f>
        <v>Warisnagar</v>
      </c>
      <c r="I159" s="31" t="str">
        <f>IFERROR(VLOOKUP(Issue!$G159,Table5[#All],2,0),"")</f>
        <v>BMC</v>
      </c>
      <c r="J159" s="12" t="s">
        <v>50</v>
      </c>
      <c r="K159" s="31" t="str">
        <f>IFERROR(VLOOKUP(Issue!$J159,Table2[[Item Name]:[UoM]],2,0),"")</f>
        <v>Nos</v>
      </c>
      <c r="L159" s="12">
        <v>1</v>
      </c>
      <c r="M159" s="32">
        <f>IFERROR(VLOOKUP(Issue!$J159,Table2[[#All],[Item Name]:[Open Rate]],8,0),"")</f>
        <v>212.4</v>
      </c>
      <c r="N159" s="32">
        <f>IFERROR(+Issue!$L159*Issue!$M159,"")</f>
        <v>212.4</v>
      </c>
      <c r="O159" s="12" t="s">
        <v>152</v>
      </c>
      <c r="P159" s="12" t="s">
        <v>38</v>
      </c>
      <c r="Q159" s="38"/>
    </row>
    <row r="160" spans="1:17" x14ac:dyDescent="0.25">
      <c r="A160" s="34">
        <v>46141</v>
      </c>
      <c r="B160" s="12" t="s">
        <v>154</v>
      </c>
      <c r="C160" s="12">
        <v>643</v>
      </c>
      <c r="D160" s="12">
        <v>1</v>
      </c>
      <c r="E160" s="31" t="str">
        <f>IFERROR(VLOOKUP(Issue!$D160,Table5[#All],3,0),"")</f>
        <v>Munger</v>
      </c>
      <c r="F160" s="31" t="str">
        <f>IFERROR(VLOOKUP(Issue!$D160,Table5[#All],2,0),"")</f>
        <v>Main Godown</v>
      </c>
      <c r="G160" s="12">
        <v>1057</v>
      </c>
      <c r="H160" s="31" t="str">
        <f>IFERROR(VLOOKUP(Issue!$G160,Table5[#All],3,0),"")</f>
        <v>Warisnagar</v>
      </c>
      <c r="I160" s="31" t="str">
        <f>IFERROR(VLOOKUP(Issue!$G160,Table5[#All],2,0),"")</f>
        <v>BMC</v>
      </c>
      <c r="J160" s="12" t="s">
        <v>61</v>
      </c>
      <c r="K160" s="31" t="str">
        <f>IFERROR(VLOOKUP(Issue!$J160,Table2[[Item Name]:[UoM]],2,0),"")</f>
        <v>Nos</v>
      </c>
      <c r="L160" s="12">
        <v>1</v>
      </c>
      <c r="M160" s="32">
        <f>IFERROR(VLOOKUP(Issue!$J160,Table2[[#All],[Item Name]:[Open Rate]],8,0),"")</f>
        <v>168</v>
      </c>
      <c r="N160" s="32">
        <f>IFERROR(+Issue!$L160*Issue!$M160,"")</f>
        <v>168</v>
      </c>
      <c r="O160" s="12" t="s">
        <v>152</v>
      </c>
      <c r="P160" s="12" t="s">
        <v>38</v>
      </c>
      <c r="Q160" s="37"/>
    </row>
    <row r="161" spans="1:17" x14ac:dyDescent="0.25">
      <c r="A161" s="34">
        <v>46141</v>
      </c>
      <c r="B161" s="12" t="s">
        <v>154</v>
      </c>
      <c r="C161" s="12">
        <v>643</v>
      </c>
      <c r="D161" s="12">
        <v>1</v>
      </c>
      <c r="E161" s="31" t="str">
        <f>IFERROR(VLOOKUP(Issue!$D161,Table5[#All],3,0),"")</f>
        <v>Munger</v>
      </c>
      <c r="F161" s="31" t="str">
        <f>IFERROR(VLOOKUP(Issue!$D161,Table5[#All],2,0),"")</f>
        <v>Main Godown</v>
      </c>
      <c r="G161" s="12">
        <v>1057</v>
      </c>
      <c r="H161" s="31" t="str">
        <f>IFERROR(VLOOKUP(Issue!$G161,Table5[#All],3,0),"")</f>
        <v>Warisnagar</v>
      </c>
      <c r="I161" s="31" t="str">
        <f>IFERROR(VLOOKUP(Issue!$G161,Table5[#All],2,0),"")</f>
        <v>BMC</v>
      </c>
      <c r="J161" s="12" t="s">
        <v>126</v>
      </c>
      <c r="K161" s="31" t="str">
        <f>IFERROR(VLOOKUP(Issue!$J161,Table2[[Item Name]:[UoM]],2,0),"")</f>
        <v>Nos</v>
      </c>
      <c r="L161" s="12">
        <v>1</v>
      </c>
      <c r="M161" s="32">
        <f>IFERROR(VLOOKUP(Issue!$J161,Table2[[#All],[Item Name]:[Open Rate]],8,0),"")</f>
        <v>812.2</v>
      </c>
      <c r="N161" s="32">
        <f>IFERROR(+Issue!$L161*Issue!$M161,"")</f>
        <v>812.2</v>
      </c>
      <c r="O161" s="12" t="s">
        <v>152</v>
      </c>
      <c r="P161" s="12" t="s">
        <v>38</v>
      </c>
      <c r="Q161" s="38"/>
    </row>
    <row r="162" spans="1:17" x14ac:dyDescent="0.25">
      <c r="A162" s="34">
        <v>46141</v>
      </c>
      <c r="B162" s="12" t="s">
        <v>154</v>
      </c>
      <c r="C162" s="12">
        <v>643</v>
      </c>
      <c r="D162" s="12">
        <v>1</v>
      </c>
      <c r="E162" s="31" t="str">
        <f>IFERROR(VLOOKUP(Issue!$D162,Table5[#All],3,0),"")</f>
        <v>Munger</v>
      </c>
      <c r="F162" s="31" t="str">
        <f>IFERROR(VLOOKUP(Issue!$D162,Table5[#All],2,0),"")</f>
        <v>Main Godown</v>
      </c>
      <c r="G162" s="12">
        <v>1057</v>
      </c>
      <c r="H162" s="31" t="str">
        <f>IFERROR(VLOOKUP(Issue!$G162,Table5[#All],3,0),"")</f>
        <v>Warisnagar</v>
      </c>
      <c r="I162" s="31" t="str">
        <f>IFERROR(VLOOKUP(Issue!$G162,Table5[#All],2,0),"")</f>
        <v>BMC</v>
      </c>
      <c r="J162" s="12" t="s">
        <v>64</v>
      </c>
      <c r="K162" s="31" t="str">
        <f>IFERROR(VLOOKUP(Issue!$J162,Table2[[Item Name]:[UoM]],2,0),"")</f>
        <v>Nos</v>
      </c>
      <c r="L162" s="12">
        <v>2</v>
      </c>
      <c r="M162" s="32">
        <f>IFERROR(VLOOKUP(Issue!$J162,Table2[[#All],[Item Name]:[Open Rate]],8,0),"")</f>
        <v>348.52</v>
      </c>
      <c r="N162" s="32">
        <f>IFERROR(+Issue!$L162*Issue!$M162,"")</f>
        <v>697.04</v>
      </c>
      <c r="O162" s="12" t="s">
        <v>152</v>
      </c>
      <c r="P162" s="12" t="s">
        <v>38</v>
      </c>
      <c r="Q162" s="37"/>
    </row>
    <row r="163" spans="1:17" x14ac:dyDescent="0.25">
      <c r="A163" s="34">
        <v>46141</v>
      </c>
      <c r="B163" s="12" t="s">
        <v>154</v>
      </c>
      <c r="C163" s="12">
        <v>643</v>
      </c>
      <c r="D163" s="12">
        <v>1</v>
      </c>
      <c r="E163" s="31" t="str">
        <f>IFERROR(VLOOKUP(Issue!$D163,Table5[#All],3,0),"")</f>
        <v>Munger</v>
      </c>
      <c r="F163" s="31" t="str">
        <f>IFERROR(VLOOKUP(Issue!$D163,Table5[#All],2,0),"")</f>
        <v>Main Godown</v>
      </c>
      <c r="G163" s="12">
        <v>1057</v>
      </c>
      <c r="H163" s="31" t="str">
        <f>IFERROR(VLOOKUP(Issue!$G163,Table5[#All],3,0),"")</f>
        <v>Warisnagar</v>
      </c>
      <c r="I163" s="31" t="str">
        <f>IFERROR(VLOOKUP(Issue!$G163,Table5[#All],2,0),"")</f>
        <v>BMC</v>
      </c>
      <c r="J163" s="12" t="s">
        <v>62</v>
      </c>
      <c r="K163" s="31" t="str">
        <f>IFERROR(VLOOKUP(Issue!$J163,Table2[[Item Name]:[UoM]],2,0),"")</f>
        <v>Nos</v>
      </c>
      <c r="L163" s="12">
        <v>1</v>
      </c>
      <c r="M163" s="32">
        <f>IFERROR(VLOOKUP(Issue!$J163,Table2[[#All],[Item Name]:[Open Rate]],8,0),"")</f>
        <v>348.52</v>
      </c>
      <c r="N163" s="32">
        <f>IFERROR(+Issue!$L163*Issue!$M163,"")</f>
        <v>348.52</v>
      </c>
      <c r="O163" s="12" t="s">
        <v>152</v>
      </c>
      <c r="P163" s="12" t="s">
        <v>38</v>
      </c>
      <c r="Q163" s="38"/>
    </row>
    <row r="164" spans="1:17" x14ac:dyDescent="0.25">
      <c r="A164" s="34">
        <v>46141</v>
      </c>
      <c r="B164" s="12" t="s">
        <v>154</v>
      </c>
      <c r="C164" s="12">
        <v>643</v>
      </c>
      <c r="D164" s="12">
        <v>1</v>
      </c>
      <c r="E164" s="31" t="str">
        <f>IFERROR(VLOOKUP(Issue!$D164,Table5[#All],3,0),"")</f>
        <v>Munger</v>
      </c>
      <c r="F164" s="31" t="str">
        <f>IFERROR(VLOOKUP(Issue!$D164,Table5[#All],2,0),"")</f>
        <v>Main Godown</v>
      </c>
      <c r="G164" s="12">
        <v>1057</v>
      </c>
      <c r="H164" s="31" t="str">
        <f>IFERROR(VLOOKUP(Issue!$G164,Table5[#All],3,0),"")</f>
        <v>Warisnagar</v>
      </c>
      <c r="I164" s="31" t="str">
        <f>IFERROR(VLOOKUP(Issue!$G164,Table5[#All],2,0),"")</f>
        <v>BMC</v>
      </c>
      <c r="J164" s="8" t="s">
        <v>123</v>
      </c>
      <c r="K164" s="31" t="str">
        <f>IFERROR(VLOOKUP(Issue!$J164,Table2[[Item Name]:[UoM]],2,0),"")</f>
        <v>Nos</v>
      </c>
      <c r="L164" s="12">
        <v>1</v>
      </c>
      <c r="M164" s="32">
        <f>IFERROR(VLOOKUP(Issue!$J164,Table2[[#All],[Item Name]:[Open Rate]],8,0),"")</f>
        <v>867.3</v>
      </c>
      <c r="N164" s="32">
        <f>IFERROR(+Issue!$L164*Issue!$M164,"")</f>
        <v>867.3</v>
      </c>
      <c r="O164" s="12" t="s">
        <v>152</v>
      </c>
      <c r="P164" s="12" t="s">
        <v>38</v>
      </c>
      <c r="Q164" s="37"/>
    </row>
    <row r="165" spans="1:17" x14ac:dyDescent="0.25">
      <c r="A165" s="34">
        <v>46141</v>
      </c>
      <c r="B165" s="12" t="s">
        <v>154</v>
      </c>
      <c r="C165" s="12">
        <v>643</v>
      </c>
      <c r="D165" s="12">
        <v>1</v>
      </c>
      <c r="E165" s="31" t="str">
        <f>IFERROR(VLOOKUP(Issue!$D165,Table5[#All],3,0),"")</f>
        <v>Munger</v>
      </c>
      <c r="F165" s="31" t="str">
        <f>IFERROR(VLOOKUP(Issue!$D165,Table5[#All],2,0),"")</f>
        <v>Main Godown</v>
      </c>
      <c r="G165" s="12">
        <v>1057</v>
      </c>
      <c r="H165" s="31" t="str">
        <f>IFERROR(VLOOKUP(Issue!$G165,Table5[#All],3,0),"")</f>
        <v>Warisnagar</v>
      </c>
      <c r="I165" s="31" t="str">
        <f>IFERROR(VLOOKUP(Issue!$G165,Table5[#All],2,0),"")</f>
        <v>BMC</v>
      </c>
      <c r="J165" s="8" t="s">
        <v>124</v>
      </c>
      <c r="K165" s="31" t="str">
        <f>IFERROR(VLOOKUP(Issue!$J165,Table2[[Item Name]:[UoM]],2,0),"")</f>
        <v>Nos</v>
      </c>
      <c r="L165" s="12">
        <v>1</v>
      </c>
      <c r="M165" s="32">
        <f>IFERROR(VLOOKUP(Issue!$J165,Table2[[#All],[Item Name]:[Open Rate]],8,0),"")</f>
        <v>1168.2</v>
      </c>
      <c r="N165" s="32">
        <f>IFERROR(+Issue!$L165*Issue!$M165,"")</f>
        <v>1168.2</v>
      </c>
      <c r="O165" s="12" t="s">
        <v>152</v>
      </c>
      <c r="P165" s="12" t="s">
        <v>38</v>
      </c>
      <c r="Q165" s="38"/>
    </row>
    <row r="166" spans="1:17" x14ac:dyDescent="0.25">
      <c r="A166" s="34">
        <v>46141</v>
      </c>
      <c r="B166" s="12" t="s">
        <v>154</v>
      </c>
      <c r="C166" s="12">
        <v>643</v>
      </c>
      <c r="D166" s="12">
        <v>1</v>
      </c>
      <c r="E166" s="31" t="str">
        <f>IFERROR(VLOOKUP(Issue!$D166,Table5[#All],3,0),"")</f>
        <v>Munger</v>
      </c>
      <c r="F166" s="31" t="str">
        <f>IFERROR(VLOOKUP(Issue!$D166,Table5[#All],2,0),"")</f>
        <v>Main Godown</v>
      </c>
      <c r="G166" s="12">
        <v>1057</v>
      </c>
      <c r="H166" s="31" t="str">
        <f>IFERROR(VLOOKUP(Issue!$G166,Table5[#All],3,0),"")</f>
        <v>Warisnagar</v>
      </c>
      <c r="I166" s="31" t="str">
        <f>IFERROR(VLOOKUP(Issue!$G166,Table5[#All],2,0),"")</f>
        <v>BMC</v>
      </c>
      <c r="J166" s="12" t="s">
        <v>121</v>
      </c>
      <c r="K166" s="31" t="str">
        <f>IFERROR(VLOOKUP(Issue!$J166,Table2[[Item Name]:[UoM]],2,0),"")</f>
        <v>Nos</v>
      </c>
      <c r="L166" s="12">
        <v>2</v>
      </c>
      <c r="M166" s="32">
        <f>IFERROR(VLOOKUP(Issue!$J166,Table2[[#All],[Item Name]:[Open Rate]],8,0),"")</f>
        <v>135.69999999999999</v>
      </c>
      <c r="N166" s="32">
        <f>IFERROR(+Issue!$L166*Issue!$M166,"")</f>
        <v>271.39999999999998</v>
      </c>
      <c r="O166" s="12" t="s">
        <v>152</v>
      </c>
      <c r="P166" s="12" t="s">
        <v>38</v>
      </c>
      <c r="Q166" s="37"/>
    </row>
    <row r="167" spans="1:17" x14ac:dyDescent="0.25">
      <c r="A167" s="34">
        <v>46141</v>
      </c>
      <c r="B167" s="12" t="s">
        <v>154</v>
      </c>
      <c r="C167" s="12">
        <v>643</v>
      </c>
      <c r="D167" s="12">
        <v>1</v>
      </c>
      <c r="E167" s="31" t="str">
        <f>IFERROR(VLOOKUP(Issue!$D167,Table5[#All],3,0),"")</f>
        <v>Munger</v>
      </c>
      <c r="F167" s="31" t="str">
        <f>IFERROR(VLOOKUP(Issue!$D167,Table5[#All],2,0),"")</f>
        <v>Main Godown</v>
      </c>
      <c r="G167" s="12">
        <v>1057</v>
      </c>
      <c r="H167" s="31" t="str">
        <f>IFERROR(VLOOKUP(Issue!$G167,Table5[#All],3,0),"")</f>
        <v>Warisnagar</v>
      </c>
      <c r="I167" s="31" t="str">
        <f>IFERROR(VLOOKUP(Issue!$G167,Table5[#All],2,0),"")</f>
        <v>BMC</v>
      </c>
      <c r="J167" s="12" t="s">
        <v>101</v>
      </c>
      <c r="K167" s="31" t="str">
        <f>IFERROR(VLOOKUP(Issue!$J167,Table2[[Item Name]:[UoM]],2,0),"")</f>
        <v>Nos</v>
      </c>
      <c r="L167" s="12">
        <v>2</v>
      </c>
      <c r="M167" s="32">
        <f>IFERROR(VLOOKUP(Issue!$J167,Table2[[#All],[Item Name]:[Open Rate]],8,0),"")</f>
        <v>106.2</v>
      </c>
      <c r="N167" s="32">
        <f>IFERROR(+Issue!$L167*Issue!$M167,"")</f>
        <v>212.4</v>
      </c>
      <c r="O167" s="12" t="s">
        <v>152</v>
      </c>
      <c r="P167" s="12" t="s">
        <v>38</v>
      </c>
      <c r="Q167" s="38"/>
    </row>
    <row r="168" spans="1:17" x14ac:dyDescent="0.25">
      <c r="A168" s="34">
        <v>46141</v>
      </c>
      <c r="B168" s="12" t="s">
        <v>154</v>
      </c>
      <c r="C168" s="12">
        <v>644</v>
      </c>
      <c r="D168" s="12">
        <v>1</v>
      </c>
      <c r="E168" s="31" t="str">
        <f>IFERROR(VLOOKUP(Issue!$D168,Table5[#All],3,0),"")</f>
        <v>Munger</v>
      </c>
      <c r="F168" s="31" t="str">
        <f>IFERROR(VLOOKUP(Issue!$D168,Table5[#All],2,0),"")</f>
        <v>Main Godown</v>
      </c>
      <c r="G168" s="12">
        <v>1057</v>
      </c>
      <c r="H168" s="31" t="str">
        <f>IFERROR(VLOOKUP(Issue!$G168,Table5[#All],3,0),"")</f>
        <v>Warisnagar</v>
      </c>
      <c r="I168" s="31" t="str">
        <f>IFERROR(VLOOKUP(Issue!$G168,Table5[#All],2,0),"")</f>
        <v>BMC</v>
      </c>
      <c r="J168" s="12" t="s">
        <v>67</v>
      </c>
      <c r="K168" s="31" t="str">
        <f>IFERROR(VLOOKUP(Issue!$J168,Table2[[Item Name]:[UoM]],2,0),"")</f>
        <v>Nos</v>
      </c>
      <c r="L168" s="12">
        <v>2</v>
      </c>
      <c r="M168" s="32">
        <f>IFERROR(VLOOKUP(Issue!$J168,Table2[[#All],[Item Name]:[Open Rate]],8,0),"")</f>
        <v>271.39999999999998</v>
      </c>
      <c r="N168" s="32">
        <f>IFERROR(+Issue!$L168*Issue!$M168,"")</f>
        <v>542.79999999999995</v>
      </c>
      <c r="O168" s="12" t="s">
        <v>152</v>
      </c>
      <c r="P168" s="12" t="s">
        <v>38</v>
      </c>
      <c r="Q168" s="37"/>
    </row>
    <row r="169" spans="1:17" x14ac:dyDescent="0.25">
      <c r="A169" s="34">
        <v>46141</v>
      </c>
      <c r="B169" s="12" t="s">
        <v>154</v>
      </c>
      <c r="C169" s="12">
        <v>644</v>
      </c>
      <c r="D169" s="12">
        <v>1</v>
      </c>
      <c r="E169" s="31" t="str">
        <f>IFERROR(VLOOKUP(Issue!$D169,Table5[#All],3,0),"")</f>
        <v>Munger</v>
      </c>
      <c r="F169" s="31" t="str">
        <f>IFERROR(VLOOKUP(Issue!$D169,Table5[#All],2,0),"")</f>
        <v>Main Godown</v>
      </c>
      <c r="G169" s="12">
        <v>1057</v>
      </c>
      <c r="H169" s="31" t="str">
        <f>IFERROR(VLOOKUP(Issue!$G169,Table5[#All],3,0),"")</f>
        <v>Warisnagar</v>
      </c>
      <c r="I169" s="31" t="str">
        <f>IFERROR(VLOOKUP(Issue!$G169,Table5[#All],2,0),"")</f>
        <v>BMC</v>
      </c>
      <c r="J169" s="12" t="s">
        <v>44</v>
      </c>
      <c r="K169" s="31" t="str">
        <f>IFERROR(VLOOKUP(Issue!$J169,Table2[[Item Name]:[UoM]],2,0),"")</f>
        <v>Nos</v>
      </c>
      <c r="L169" s="12">
        <v>1</v>
      </c>
      <c r="M169" s="32">
        <f>IFERROR(VLOOKUP(Issue!$J169,Table2[[#All],[Item Name]:[Open Rate]],8,0),"")</f>
        <v>365.8</v>
      </c>
      <c r="N169" s="32">
        <f>IFERROR(+Issue!$L169*Issue!$M169,"")</f>
        <v>365.8</v>
      </c>
      <c r="O169" s="12" t="s">
        <v>152</v>
      </c>
      <c r="P169" s="12" t="s">
        <v>38</v>
      </c>
      <c r="Q169" s="38"/>
    </row>
    <row r="170" spans="1:17" x14ac:dyDescent="0.25">
      <c r="A170" s="34">
        <v>46141</v>
      </c>
      <c r="B170" s="12" t="s">
        <v>154</v>
      </c>
      <c r="C170" s="12">
        <v>644</v>
      </c>
      <c r="D170" s="12">
        <v>1</v>
      </c>
      <c r="E170" s="31" t="str">
        <f>IFERROR(VLOOKUP(Issue!$D170,Table5[#All],3,0),"")</f>
        <v>Munger</v>
      </c>
      <c r="F170" s="31" t="str">
        <f>IFERROR(VLOOKUP(Issue!$D170,Table5[#All],2,0),"")</f>
        <v>Main Godown</v>
      </c>
      <c r="G170" s="12">
        <v>1057</v>
      </c>
      <c r="H170" s="31" t="str">
        <f>IFERROR(VLOOKUP(Issue!$G170,Table5[#All],3,0),"")</f>
        <v>Warisnagar</v>
      </c>
      <c r="I170" s="31" t="str">
        <f>IFERROR(VLOOKUP(Issue!$G170,Table5[#All],2,0),"")</f>
        <v>BMC</v>
      </c>
      <c r="J170" s="12" t="s">
        <v>103</v>
      </c>
      <c r="K170" s="31" t="str">
        <f>IFERROR(VLOOKUP(Issue!$J170,Table2[[Item Name]:[UoM]],2,0),"")</f>
        <v>Nos</v>
      </c>
      <c r="L170" s="12">
        <v>20</v>
      </c>
      <c r="M170" s="32">
        <f>IFERROR(VLOOKUP(Issue!$J170,Table2[[#All],[Item Name]:[Open Rate]],8,0),"")</f>
        <v>0.9</v>
      </c>
      <c r="N170" s="32">
        <f>IFERROR(+Issue!$L170*Issue!$M170,"")</f>
        <v>18</v>
      </c>
      <c r="O170" s="12" t="s">
        <v>152</v>
      </c>
      <c r="P170" s="12" t="s">
        <v>38</v>
      </c>
      <c r="Q170" s="37"/>
    </row>
    <row r="171" spans="1:17" x14ac:dyDescent="0.25">
      <c r="A171" s="34">
        <v>46141</v>
      </c>
      <c r="B171" s="12" t="s">
        <v>154</v>
      </c>
      <c r="C171" s="12">
        <v>644</v>
      </c>
      <c r="D171" s="12">
        <v>1</v>
      </c>
      <c r="E171" s="31" t="str">
        <f>IFERROR(VLOOKUP(Issue!$D171,Table5[#All],3,0),"")</f>
        <v>Munger</v>
      </c>
      <c r="F171" s="31" t="str">
        <f>IFERROR(VLOOKUP(Issue!$D171,Table5[#All],2,0),"")</f>
        <v>Main Godown</v>
      </c>
      <c r="G171" s="12">
        <v>1057</v>
      </c>
      <c r="H171" s="31" t="str">
        <f>IFERROR(VLOOKUP(Issue!$G171,Table5[#All],3,0),"")</f>
        <v>Warisnagar</v>
      </c>
      <c r="I171" s="31" t="str">
        <f>IFERROR(VLOOKUP(Issue!$G171,Table5[#All],2,0),"")</f>
        <v>BMC</v>
      </c>
      <c r="J171" s="12" t="s">
        <v>51</v>
      </c>
      <c r="K171" s="31" t="str">
        <f>IFERROR(VLOOKUP(Issue!$J171,Table2[[Item Name]:[UoM]],2,0),"")</f>
        <v>Nos</v>
      </c>
      <c r="L171" s="12">
        <v>5</v>
      </c>
      <c r="M171" s="32">
        <f>IFERROR(VLOOKUP(Issue!$J171,Table2[[#All],[Item Name]:[Open Rate]],8,0),"")</f>
        <v>121.54</v>
      </c>
      <c r="N171" s="32">
        <f>IFERROR(+Issue!$L171*Issue!$M171,"")</f>
        <v>607.70000000000005</v>
      </c>
      <c r="O171" s="12" t="s">
        <v>152</v>
      </c>
      <c r="P171" s="12" t="s">
        <v>38</v>
      </c>
      <c r="Q171" s="38"/>
    </row>
    <row r="172" spans="1:17" x14ac:dyDescent="0.25">
      <c r="A172" s="34">
        <v>46141</v>
      </c>
      <c r="B172" s="12" t="s">
        <v>154</v>
      </c>
      <c r="C172" s="12">
        <v>644</v>
      </c>
      <c r="D172" s="12">
        <v>1</v>
      </c>
      <c r="E172" s="31" t="str">
        <f>IFERROR(VLOOKUP(Issue!$D172,Table5[#All],3,0),"")</f>
        <v>Munger</v>
      </c>
      <c r="F172" s="31" t="str">
        <f>IFERROR(VLOOKUP(Issue!$D172,Table5[#All],2,0),"")</f>
        <v>Main Godown</v>
      </c>
      <c r="G172" s="12">
        <v>1057</v>
      </c>
      <c r="H172" s="31" t="str">
        <f>IFERROR(VLOOKUP(Issue!$G172,Table5[#All],3,0),"")</f>
        <v>Warisnagar</v>
      </c>
      <c r="I172" s="31" t="str">
        <f>IFERROR(VLOOKUP(Issue!$G172,Table5[#All],2,0),"")</f>
        <v>BMC</v>
      </c>
      <c r="J172" s="12" t="s">
        <v>92</v>
      </c>
      <c r="K172" s="31" t="str">
        <f>IFERROR(VLOOKUP(Issue!$J172,Table2[[Item Name]:[UoM]],2,0),"")</f>
        <v>Nos</v>
      </c>
      <c r="L172" s="12">
        <v>5</v>
      </c>
      <c r="M172" s="32">
        <f>IFERROR(VLOOKUP(Issue!$J172,Table2[[#All],[Item Name]:[Open Rate]],8,0),"")</f>
        <v>94.4</v>
      </c>
      <c r="N172" s="32">
        <f>IFERROR(+Issue!$L172*Issue!$M172,"")</f>
        <v>472</v>
      </c>
      <c r="O172" s="12" t="s">
        <v>152</v>
      </c>
      <c r="P172" s="12" t="s">
        <v>38</v>
      </c>
      <c r="Q172" s="37"/>
    </row>
    <row r="173" spans="1:17" x14ac:dyDescent="0.25">
      <c r="A173" s="34">
        <v>46141</v>
      </c>
      <c r="B173" s="12" t="s">
        <v>154</v>
      </c>
      <c r="C173" s="12">
        <v>645</v>
      </c>
      <c r="D173" s="12">
        <v>1</v>
      </c>
      <c r="E173" s="31" t="str">
        <f>IFERROR(VLOOKUP(Issue!$D173,Table5[#All],3,0),"")</f>
        <v>Munger</v>
      </c>
      <c r="F173" s="31" t="str">
        <f>IFERROR(VLOOKUP(Issue!$D173,Table5[#All],2,0),"")</f>
        <v>Main Godown</v>
      </c>
      <c r="G173" s="12">
        <v>1012</v>
      </c>
      <c r="H173" s="31" t="str">
        <f>IFERROR(VLOOKUP(Issue!$G173,Table5[#All],3,0),"")</f>
        <v>DalsinghSarai</v>
      </c>
      <c r="I173" s="31" t="str">
        <f>IFERROR(VLOOKUP(Issue!$G173,Table5[#All],2,0),"")</f>
        <v>BMC</v>
      </c>
      <c r="J173" s="12" t="s">
        <v>67</v>
      </c>
      <c r="K173" s="31" t="str">
        <f>IFERROR(VLOOKUP(Issue!$J173,Table2[[Item Name]:[UoM]],2,0),"")</f>
        <v>Nos</v>
      </c>
      <c r="L173" s="12">
        <v>3</v>
      </c>
      <c r="M173" s="32">
        <f>IFERROR(VLOOKUP(Issue!$J173,Table2[[#All],[Item Name]:[Open Rate]],8,0),"")</f>
        <v>271.39999999999998</v>
      </c>
      <c r="N173" s="32">
        <f>IFERROR(+Issue!$L173*Issue!$M173,"")</f>
        <v>814.19999999999993</v>
      </c>
      <c r="O173" s="12" t="s">
        <v>152</v>
      </c>
      <c r="P173" s="12" t="s">
        <v>38</v>
      </c>
      <c r="Q173" s="38"/>
    </row>
    <row r="174" spans="1:17" x14ac:dyDescent="0.25">
      <c r="A174" s="34">
        <v>46141</v>
      </c>
      <c r="B174" s="12" t="s">
        <v>154</v>
      </c>
      <c r="C174" s="12">
        <v>645</v>
      </c>
      <c r="D174" s="12">
        <v>1</v>
      </c>
      <c r="E174" s="31" t="str">
        <f>IFERROR(VLOOKUP(Issue!$D174,Table5[#All],3,0),"")</f>
        <v>Munger</v>
      </c>
      <c r="F174" s="31" t="str">
        <f>IFERROR(VLOOKUP(Issue!$D174,Table5[#All],2,0),"")</f>
        <v>Main Godown</v>
      </c>
      <c r="G174" s="12">
        <v>1013</v>
      </c>
      <c r="H174" s="31" t="str">
        <f>IFERROR(VLOOKUP(Issue!$G174,Table5[#All],3,0),"")</f>
        <v>Musrigharari</v>
      </c>
      <c r="I174" s="31" t="str">
        <f>IFERROR(VLOOKUP(Issue!$G174,Table5[#All],2,0),"")</f>
        <v>BMC</v>
      </c>
      <c r="J174" s="12" t="s">
        <v>67</v>
      </c>
      <c r="K174" s="31" t="str">
        <f>IFERROR(VLOOKUP(Issue!$J174,Table2[[Item Name]:[UoM]],2,0),"")</f>
        <v>Nos</v>
      </c>
      <c r="L174" s="12">
        <v>3</v>
      </c>
      <c r="M174" s="32">
        <f>IFERROR(VLOOKUP(Issue!$J174,Table2[[#All],[Item Name]:[Open Rate]],8,0),"")</f>
        <v>271.39999999999998</v>
      </c>
      <c r="N174" s="32">
        <f>IFERROR(+Issue!$L174*Issue!$M174,"")</f>
        <v>814.19999999999993</v>
      </c>
      <c r="O174" s="12" t="s">
        <v>152</v>
      </c>
      <c r="P174" s="12" t="s">
        <v>38</v>
      </c>
      <c r="Q174" s="37"/>
    </row>
    <row r="175" spans="1:17" x14ac:dyDescent="0.25">
      <c r="A175" s="34">
        <v>46141</v>
      </c>
      <c r="B175" s="12" t="s">
        <v>154</v>
      </c>
      <c r="C175" s="12">
        <v>645</v>
      </c>
      <c r="D175" s="12">
        <v>1</v>
      </c>
      <c r="E175" s="31" t="str">
        <f>IFERROR(VLOOKUP(Issue!$D175,Table5[#All],3,0),"")</f>
        <v>Munger</v>
      </c>
      <c r="F175" s="31" t="str">
        <f>IFERROR(VLOOKUP(Issue!$D175,Table5[#All],2,0),"")</f>
        <v>Main Godown</v>
      </c>
      <c r="G175" s="12">
        <v>1053</v>
      </c>
      <c r="H175" s="31" t="str">
        <f>IFERROR(VLOOKUP(Issue!$G175,Table5[#All],3,0),"")</f>
        <v>Kalyanpur</v>
      </c>
      <c r="I175" s="31" t="str">
        <f>IFERROR(VLOOKUP(Issue!$G175,Table5[#All],2,0),"")</f>
        <v>BMC</v>
      </c>
      <c r="J175" s="12" t="s">
        <v>67</v>
      </c>
      <c r="K175" s="31" t="str">
        <f>IFERROR(VLOOKUP(Issue!$J175,Table2[[Item Name]:[UoM]],2,0),"")</f>
        <v>Nos</v>
      </c>
      <c r="L175" s="12">
        <v>3</v>
      </c>
      <c r="M175" s="32">
        <f>IFERROR(VLOOKUP(Issue!$J175,Table2[[#All],[Item Name]:[Open Rate]],8,0),"")</f>
        <v>271.39999999999998</v>
      </c>
      <c r="N175" s="32">
        <f>IFERROR(+Issue!$L175*Issue!$M175,"")</f>
        <v>814.19999999999993</v>
      </c>
      <c r="O175" s="12" t="s">
        <v>152</v>
      </c>
      <c r="P175" s="12" t="s">
        <v>38</v>
      </c>
      <c r="Q175" s="38"/>
    </row>
    <row r="176" spans="1:17" x14ac:dyDescent="0.25">
      <c r="A176" s="34">
        <v>46141</v>
      </c>
      <c r="B176" s="12" t="s">
        <v>154</v>
      </c>
      <c r="C176" s="12">
        <v>645</v>
      </c>
      <c r="D176" s="12">
        <v>1</v>
      </c>
      <c r="E176" s="31" t="str">
        <f>IFERROR(VLOOKUP(Issue!$D176,Table5[#All],3,0),"")</f>
        <v>Munger</v>
      </c>
      <c r="F176" s="31" t="str">
        <f>IFERROR(VLOOKUP(Issue!$D176,Table5[#All],2,0),"")</f>
        <v>Main Godown</v>
      </c>
      <c r="G176" s="12">
        <v>1061</v>
      </c>
      <c r="H176" s="31" t="str">
        <f>IFERROR(VLOOKUP(Issue!$G176,Table5[#All],3,0),"")</f>
        <v xml:space="preserve">Mahua </v>
      </c>
      <c r="I176" s="31" t="str">
        <f>IFERROR(VLOOKUP(Issue!$G176,Table5[#All],2,0),"")</f>
        <v>BMC</v>
      </c>
      <c r="J176" s="12" t="s">
        <v>67</v>
      </c>
      <c r="K176" s="31" t="str">
        <f>IFERROR(VLOOKUP(Issue!$J176,Table2[[Item Name]:[UoM]],2,0),"")</f>
        <v>Nos</v>
      </c>
      <c r="L176" s="12">
        <v>2</v>
      </c>
      <c r="M176" s="32">
        <f>IFERROR(VLOOKUP(Issue!$J176,Table2[[#All],[Item Name]:[Open Rate]],8,0),"")</f>
        <v>271.39999999999998</v>
      </c>
      <c r="N176" s="32">
        <f>IFERROR(+Issue!$L176*Issue!$M176,"")</f>
        <v>542.79999999999995</v>
      </c>
      <c r="O176" s="12" t="s">
        <v>152</v>
      </c>
      <c r="P176" s="12" t="s">
        <v>38</v>
      </c>
      <c r="Q176" s="37"/>
    </row>
    <row r="177" spans="1:17" x14ac:dyDescent="0.25">
      <c r="A177" s="34">
        <v>46141</v>
      </c>
      <c r="B177" s="12" t="s">
        <v>154</v>
      </c>
      <c r="C177" s="12">
        <v>645</v>
      </c>
      <c r="D177" s="12">
        <v>1</v>
      </c>
      <c r="E177" s="31" t="str">
        <f>IFERROR(VLOOKUP(Issue!$D177,Table5[#All],3,0),"")</f>
        <v>Munger</v>
      </c>
      <c r="F177" s="31" t="str">
        <f>IFERROR(VLOOKUP(Issue!$D177,Table5[#All],2,0),"")</f>
        <v>Main Godown</v>
      </c>
      <c r="G177" s="12">
        <v>1061</v>
      </c>
      <c r="H177" s="31" t="str">
        <f>IFERROR(VLOOKUP(Issue!$G177,Table5[#All],3,0),"")</f>
        <v xml:space="preserve">Mahua </v>
      </c>
      <c r="I177" s="31" t="str">
        <f>IFERROR(VLOOKUP(Issue!$G177,Table5[#All],2,0),"")</f>
        <v>BMC</v>
      </c>
      <c r="J177" s="12" t="s">
        <v>128</v>
      </c>
      <c r="K177" s="31" t="str">
        <f>IFERROR(VLOOKUP(Issue!$J177,Table2[[Item Name]:[UoM]],2,0),"")</f>
        <v>Nos</v>
      </c>
      <c r="L177" s="12">
        <v>25</v>
      </c>
      <c r="M177" s="32">
        <f>IFERROR(VLOOKUP(Issue!$J177,Table2[[#All],[Item Name]:[Open Rate]],8,0),"")</f>
        <v>51.92</v>
      </c>
      <c r="N177" s="32">
        <f>IFERROR(+Issue!$L177*Issue!$M177,"")</f>
        <v>1298</v>
      </c>
      <c r="O177" s="12" t="s">
        <v>152</v>
      </c>
      <c r="P177" s="12" t="s">
        <v>38</v>
      </c>
      <c r="Q177" s="38"/>
    </row>
    <row r="178" spans="1:17" x14ac:dyDescent="0.25">
      <c r="A178" s="34">
        <v>46141</v>
      </c>
      <c r="B178" s="12" t="s">
        <v>154</v>
      </c>
      <c r="C178" s="12">
        <v>645</v>
      </c>
      <c r="D178" s="12">
        <v>1</v>
      </c>
      <c r="E178" s="31" t="str">
        <f>IFERROR(VLOOKUP(Issue!$D178,Table5[#All],3,0),"")</f>
        <v>Munger</v>
      </c>
      <c r="F178" s="31" t="str">
        <f>IFERROR(VLOOKUP(Issue!$D178,Table5[#All],2,0),"")</f>
        <v>Main Godown</v>
      </c>
      <c r="G178" s="12">
        <v>1012</v>
      </c>
      <c r="H178" s="31" t="str">
        <f>IFERROR(VLOOKUP(Issue!$G178,Table5[#All],3,0),"")</f>
        <v>DalsinghSarai</v>
      </c>
      <c r="I178" s="31" t="str">
        <f>IFERROR(VLOOKUP(Issue!$G178,Table5[#All],2,0),"")</f>
        <v>BMC</v>
      </c>
      <c r="J178" s="12" t="s">
        <v>119</v>
      </c>
      <c r="K178" s="31" t="str">
        <f>IFERROR(VLOOKUP(Issue!$J178,Table2[[Item Name]:[UoM]],2,0),"")</f>
        <v>Nos</v>
      </c>
      <c r="L178" s="12">
        <v>10</v>
      </c>
      <c r="M178" s="32">
        <f>IFERROR(VLOOKUP(Issue!$J178,Table2[[#All],[Item Name]:[Open Rate]],8,0),"")</f>
        <v>135.69999999999999</v>
      </c>
      <c r="N178" s="32">
        <f>IFERROR(+Issue!$L178*Issue!$M178,"")</f>
        <v>1357</v>
      </c>
      <c r="O178" s="12" t="s">
        <v>152</v>
      </c>
      <c r="P178" s="12" t="s">
        <v>38</v>
      </c>
      <c r="Q178" s="37"/>
    </row>
    <row r="179" spans="1:17" x14ac:dyDescent="0.25">
      <c r="A179" s="34">
        <v>46141</v>
      </c>
      <c r="B179" s="12" t="s">
        <v>154</v>
      </c>
      <c r="C179" s="12">
        <v>645</v>
      </c>
      <c r="D179" s="12">
        <v>1</v>
      </c>
      <c r="E179" s="31" t="str">
        <f>IFERROR(VLOOKUP(Issue!$D179,Table5[#All],3,0),"")</f>
        <v>Munger</v>
      </c>
      <c r="F179" s="31" t="str">
        <f>IFERROR(VLOOKUP(Issue!$D179,Table5[#All],2,0),"")</f>
        <v>Main Godown</v>
      </c>
      <c r="G179" s="12">
        <v>1013</v>
      </c>
      <c r="H179" s="31" t="str">
        <f>IFERROR(VLOOKUP(Issue!$G179,Table5[#All],3,0),"")</f>
        <v>Musrigharari</v>
      </c>
      <c r="I179" s="31" t="str">
        <f>IFERROR(VLOOKUP(Issue!$G179,Table5[#All],2,0),"")</f>
        <v>BMC</v>
      </c>
      <c r="J179" s="12" t="s">
        <v>119</v>
      </c>
      <c r="K179" s="31" t="str">
        <f>IFERROR(VLOOKUP(Issue!$J179,Table2[[Item Name]:[UoM]],2,0),"")</f>
        <v>Nos</v>
      </c>
      <c r="L179" s="12">
        <v>10</v>
      </c>
      <c r="M179" s="32">
        <f>IFERROR(VLOOKUP(Issue!$J179,Table2[[#All],[Item Name]:[Open Rate]],8,0),"")</f>
        <v>135.69999999999999</v>
      </c>
      <c r="N179" s="32">
        <f>IFERROR(+Issue!$L179*Issue!$M179,"")</f>
        <v>1357</v>
      </c>
      <c r="O179" s="12" t="s">
        <v>152</v>
      </c>
      <c r="P179" s="12" t="s">
        <v>38</v>
      </c>
      <c r="Q179" s="38"/>
    </row>
    <row r="180" spans="1:17" x14ac:dyDescent="0.25">
      <c r="A180" s="34">
        <v>46141</v>
      </c>
      <c r="B180" s="12" t="s">
        <v>154</v>
      </c>
      <c r="C180" s="12">
        <v>645</v>
      </c>
      <c r="D180" s="12">
        <v>1</v>
      </c>
      <c r="E180" s="31" t="str">
        <f>IFERROR(VLOOKUP(Issue!$D180,Table5[#All],3,0),"")</f>
        <v>Munger</v>
      </c>
      <c r="F180" s="31" t="str">
        <f>IFERROR(VLOOKUP(Issue!$D180,Table5[#All],2,0),"")</f>
        <v>Main Godown</v>
      </c>
      <c r="G180" s="12">
        <v>1053</v>
      </c>
      <c r="H180" s="31" t="str">
        <f>IFERROR(VLOOKUP(Issue!$G180,Table5[#All],3,0),"")</f>
        <v>Kalyanpur</v>
      </c>
      <c r="I180" s="31" t="str">
        <f>IFERROR(VLOOKUP(Issue!$G180,Table5[#All],2,0),"")</f>
        <v>BMC</v>
      </c>
      <c r="J180" s="12" t="s">
        <v>119</v>
      </c>
      <c r="K180" s="31" t="str">
        <f>IFERROR(VLOOKUP(Issue!$J180,Table2[[Item Name]:[UoM]],2,0),"")</f>
        <v>Nos</v>
      </c>
      <c r="L180" s="12">
        <v>10</v>
      </c>
      <c r="M180" s="32">
        <f>IFERROR(VLOOKUP(Issue!$J180,Table2[[#All],[Item Name]:[Open Rate]],8,0),"")</f>
        <v>135.69999999999999</v>
      </c>
      <c r="N180" s="32">
        <f>IFERROR(+Issue!$L180*Issue!$M180,"")</f>
        <v>1357</v>
      </c>
      <c r="O180" s="12" t="s">
        <v>152</v>
      </c>
      <c r="P180" s="12" t="s">
        <v>38</v>
      </c>
      <c r="Q180" s="37"/>
    </row>
    <row r="181" spans="1:17" x14ac:dyDescent="0.25">
      <c r="A181" s="34">
        <v>46141</v>
      </c>
      <c r="B181" s="12" t="s">
        <v>154</v>
      </c>
      <c r="C181" s="12">
        <v>645</v>
      </c>
      <c r="D181" s="12">
        <v>1</v>
      </c>
      <c r="E181" s="31" t="str">
        <f>IFERROR(VLOOKUP(Issue!$D181,Table5[#All],3,0),"")</f>
        <v>Munger</v>
      </c>
      <c r="F181" s="31" t="str">
        <f>IFERROR(VLOOKUP(Issue!$D181,Table5[#All],2,0),"")</f>
        <v>Main Godown</v>
      </c>
      <c r="G181" s="12">
        <v>1061</v>
      </c>
      <c r="H181" s="31" t="str">
        <f>IFERROR(VLOOKUP(Issue!$G181,Table5[#All],3,0),"")</f>
        <v xml:space="preserve">Mahua </v>
      </c>
      <c r="I181" s="31" t="str">
        <f>IFERROR(VLOOKUP(Issue!$G181,Table5[#All],2,0),"")</f>
        <v>BMC</v>
      </c>
      <c r="J181" s="12" t="s">
        <v>119</v>
      </c>
      <c r="K181" s="31" t="str">
        <f>IFERROR(VLOOKUP(Issue!$J181,Table2[[Item Name]:[UoM]],2,0),"")</f>
        <v>Nos</v>
      </c>
      <c r="L181" s="12">
        <v>10</v>
      </c>
      <c r="M181" s="32">
        <f>IFERROR(VLOOKUP(Issue!$J181,Table2[[#All],[Item Name]:[Open Rate]],8,0),"")</f>
        <v>135.69999999999999</v>
      </c>
      <c r="N181" s="32">
        <f>IFERROR(+Issue!$L181*Issue!$M181,"")</f>
        <v>1357</v>
      </c>
      <c r="O181" s="12" t="s">
        <v>152</v>
      </c>
      <c r="P181" s="12" t="s">
        <v>38</v>
      </c>
      <c r="Q181" s="38"/>
    </row>
    <row r="182" spans="1:17" x14ac:dyDescent="0.25">
      <c r="A182" s="34">
        <v>46141</v>
      </c>
      <c r="B182" s="12" t="s">
        <v>154</v>
      </c>
      <c r="C182" s="12">
        <v>645</v>
      </c>
      <c r="D182" s="12">
        <v>1</v>
      </c>
      <c r="E182" s="31" t="str">
        <f>IFERROR(VLOOKUP(Issue!$D182,Table5[#All],3,0),"")</f>
        <v>Munger</v>
      </c>
      <c r="F182" s="31" t="str">
        <f>IFERROR(VLOOKUP(Issue!$D182,Table5[#All],2,0),"")</f>
        <v>Main Godown</v>
      </c>
      <c r="G182" s="12">
        <v>1012</v>
      </c>
      <c r="H182" s="31" t="str">
        <f>IFERROR(VLOOKUP(Issue!$G182,Table5[#All],3,0),"")</f>
        <v>DalsinghSarai</v>
      </c>
      <c r="I182" s="31" t="str">
        <f>IFERROR(VLOOKUP(Issue!$G182,Table5[#All],2,0),"")</f>
        <v>BMC</v>
      </c>
      <c r="J182" s="12" t="s">
        <v>112</v>
      </c>
      <c r="K182" s="31" t="str">
        <f>IFERROR(VLOOKUP(Issue!$J182,Table2[[Item Name]:[UoM]],2,0),"")</f>
        <v>Nos</v>
      </c>
      <c r="L182" s="12">
        <v>6</v>
      </c>
      <c r="M182" s="32">
        <f>IFERROR(VLOOKUP(Issue!$J182,Table2[[#All],[Item Name]:[Open Rate]],8,0),"")</f>
        <v>218.3</v>
      </c>
      <c r="N182" s="32">
        <f>IFERROR(+Issue!$L182*Issue!$M182,"")</f>
        <v>1309.8000000000002</v>
      </c>
      <c r="O182" s="12" t="s">
        <v>152</v>
      </c>
      <c r="P182" s="12" t="s">
        <v>38</v>
      </c>
      <c r="Q182" s="37"/>
    </row>
    <row r="183" spans="1:17" x14ac:dyDescent="0.25">
      <c r="A183" s="34">
        <v>46141</v>
      </c>
      <c r="B183" s="12" t="s">
        <v>154</v>
      </c>
      <c r="C183" s="12">
        <v>645</v>
      </c>
      <c r="D183" s="12">
        <v>1</v>
      </c>
      <c r="E183" s="31" t="str">
        <f>IFERROR(VLOOKUP(Issue!$D183,Table5[#All],3,0),"")</f>
        <v>Munger</v>
      </c>
      <c r="F183" s="31" t="str">
        <f>IFERROR(VLOOKUP(Issue!$D183,Table5[#All],2,0),"")</f>
        <v>Main Godown</v>
      </c>
      <c r="G183" s="12">
        <v>1013</v>
      </c>
      <c r="H183" s="31" t="str">
        <f>IFERROR(VLOOKUP(Issue!$G183,Table5[#All],3,0),"")</f>
        <v>Musrigharari</v>
      </c>
      <c r="I183" s="31" t="str">
        <f>IFERROR(VLOOKUP(Issue!$G183,Table5[#All],2,0),"")</f>
        <v>BMC</v>
      </c>
      <c r="J183" s="12" t="s">
        <v>112</v>
      </c>
      <c r="K183" s="31" t="str">
        <f>IFERROR(VLOOKUP(Issue!$J183,Table2[[Item Name]:[UoM]],2,0),"")</f>
        <v>Nos</v>
      </c>
      <c r="L183" s="12">
        <v>6</v>
      </c>
      <c r="M183" s="32">
        <f>IFERROR(VLOOKUP(Issue!$J183,Table2[[#All],[Item Name]:[Open Rate]],8,0),"")</f>
        <v>218.3</v>
      </c>
      <c r="N183" s="32">
        <f>IFERROR(+Issue!$L183*Issue!$M183,"")</f>
        <v>1309.8000000000002</v>
      </c>
      <c r="O183" s="12" t="s">
        <v>152</v>
      </c>
      <c r="P183" s="12" t="s">
        <v>38</v>
      </c>
      <c r="Q183" s="38"/>
    </row>
    <row r="184" spans="1:17" x14ac:dyDescent="0.25">
      <c r="A184" s="34">
        <v>46141</v>
      </c>
      <c r="B184" s="12" t="s">
        <v>154</v>
      </c>
      <c r="C184" s="12">
        <v>645</v>
      </c>
      <c r="D184" s="12">
        <v>1</v>
      </c>
      <c r="E184" s="31" t="str">
        <f>IFERROR(VLOOKUP(Issue!$D184,Table5[#All],3,0),"")</f>
        <v>Munger</v>
      </c>
      <c r="F184" s="31" t="str">
        <f>IFERROR(VLOOKUP(Issue!$D184,Table5[#All],2,0),"")</f>
        <v>Main Godown</v>
      </c>
      <c r="G184" s="12">
        <v>1053</v>
      </c>
      <c r="H184" s="31" t="str">
        <f>IFERROR(VLOOKUP(Issue!$G184,Table5[#All],3,0),"")</f>
        <v>Kalyanpur</v>
      </c>
      <c r="I184" s="31" t="str">
        <f>IFERROR(VLOOKUP(Issue!$G184,Table5[#All],2,0),"")</f>
        <v>BMC</v>
      </c>
      <c r="J184" s="12" t="s">
        <v>112</v>
      </c>
      <c r="K184" s="31" t="str">
        <f>IFERROR(VLOOKUP(Issue!$J184,Table2[[Item Name]:[UoM]],2,0),"")</f>
        <v>Nos</v>
      </c>
      <c r="L184" s="12">
        <v>6</v>
      </c>
      <c r="M184" s="32">
        <f>IFERROR(VLOOKUP(Issue!$J184,Table2[[#All],[Item Name]:[Open Rate]],8,0),"")</f>
        <v>218.3</v>
      </c>
      <c r="N184" s="32">
        <f>IFERROR(+Issue!$L184*Issue!$M184,"")</f>
        <v>1309.8000000000002</v>
      </c>
      <c r="O184" s="12" t="s">
        <v>152</v>
      </c>
      <c r="P184" s="12" t="s">
        <v>38</v>
      </c>
      <c r="Q184" s="37"/>
    </row>
    <row r="185" spans="1:17" x14ac:dyDescent="0.25">
      <c r="A185" s="34">
        <v>46141</v>
      </c>
      <c r="B185" s="12" t="s">
        <v>154</v>
      </c>
      <c r="C185" s="12">
        <v>645</v>
      </c>
      <c r="D185" s="12">
        <v>1</v>
      </c>
      <c r="E185" s="31" t="str">
        <f>IFERROR(VLOOKUP(Issue!$D185,Table5[#All],3,0),"")</f>
        <v>Munger</v>
      </c>
      <c r="F185" s="31" t="str">
        <f>IFERROR(VLOOKUP(Issue!$D185,Table5[#All],2,0),"")</f>
        <v>Main Godown</v>
      </c>
      <c r="G185" s="12">
        <v>1061</v>
      </c>
      <c r="H185" s="31" t="str">
        <f>IFERROR(VLOOKUP(Issue!$G185,Table5[#All],3,0),"")</f>
        <v xml:space="preserve">Mahua </v>
      </c>
      <c r="I185" s="31" t="str">
        <f>IFERROR(VLOOKUP(Issue!$G185,Table5[#All],2,0),"")</f>
        <v>BMC</v>
      </c>
      <c r="J185" s="12" t="s">
        <v>112</v>
      </c>
      <c r="K185" s="31" t="str">
        <f>IFERROR(VLOOKUP(Issue!$J185,Table2[[Item Name]:[UoM]],2,0),"")</f>
        <v>Nos</v>
      </c>
      <c r="L185" s="12">
        <v>2</v>
      </c>
      <c r="M185" s="32">
        <f>IFERROR(VLOOKUP(Issue!$J185,Table2[[#All],[Item Name]:[Open Rate]],8,0),"")</f>
        <v>218.3</v>
      </c>
      <c r="N185" s="32">
        <f>IFERROR(+Issue!$L185*Issue!$M185,"")</f>
        <v>436.6</v>
      </c>
      <c r="O185" s="12" t="s">
        <v>152</v>
      </c>
      <c r="P185" s="12" t="s">
        <v>38</v>
      </c>
      <c r="Q185" s="38"/>
    </row>
    <row r="186" spans="1:17" x14ac:dyDescent="0.25">
      <c r="A186" s="34">
        <v>46141</v>
      </c>
      <c r="B186" s="12" t="s">
        <v>154</v>
      </c>
      <c r="C186" s="12">
        <v>645</v>
      </c>
      <c r="D186" s="12">
        <v>1</v>
      </c>
      <c r="E186" s="31" t="str">
        <f>IFERROR(VLOOKUP(Issue!$D186,Table5[#All],3,0),"")</f>
        <v>Munger</v>
      </c>
      <c r="F186" s="31" t="str">
        <f>IFERROR(VLOOKUP(Issue!$D186,Table5[#All],2,0),"")</f>
        <v>Main Godown</v>
      </c>
      <c r="G186" s="12">
        <v>1012</v>
      </c>
      <c r="H186" s="31" t="str">
        <f>IFERROR(VLOOKUP(Issue!$G186,Table5[#All],3,0),"")</f>
        <v>DalsinghSarai</v>
      </c>
      <c r="I186" s="31" t="str">
        <f>IFERROR(VLOOKUP(Issue!$G186,Table5[#All],2,0),"")</f>
        <v>BMC</v>
      </c>
      <c r="J186" s="12" t="s">
        <v>45</v>
      </c>
      <c r="K186" s="31" t="str">
        <f>IFERROR(VLOOKUP(Issue!$J186,Table2[[Item Name]:[UoM]],2,0),"")</f>
        <v>Nos</v>
      </c>
      <c r="L186" s="12">
        <v>5</v>
      </c>
      <c r="M186" s="32">
        <f>IFERROR(VLOOKUP(Issue!$J186,Table2[[#All],[Item Name]:[Open Rate]],8,0),"")</f>
        <v>127.44</v>
      </c>
      <c r="N186" s="32">
        <f>IFERROR(+Issue!$L186*Issue!$M186,"")</f>
        <v>637.20000000000005</v>
      </c>
      <c r="O186" s="12" t="s">
        <v>152</v>
      </c>
      <c r="P186" s="12" t="s">
        <v>38</v>
      </c>
      <c r="Q186" s="37"/>
    </row>
    <row r="187" spans="1:17" x14ac:dyDescent="0.25">
      <c r="A187" s="34">
        <v>46141</v>
      </c>
      <c r="B187" s="12" t="s">
        <v>154</v>
      </c>
      <c r="C187" s="12">
        <v>645</v>
      </c>
      <c r="D187" s="12">
        <v>1</v>
      </c>
      <c r="E187" s="31" t="str">
        <f>IFERROR(VLOOKUP(Issue!$D187,Table5[#All],3,0),"")</f>
        <v>Munger</v>
      </c>
      <c r="F187" s="31" t="str">
        <f>IFERROR(VLOOKUP(Issue!$D187,Table5[#All],2,0),"")</f>
        <v>Main Godown</v>
      </c>
      <c r="G187" s="12">
        <v>1013</v>
      </c>
      <c r="H187" s="31" t="str">
        <f>IFERROR(VLOOKUP(Issue!$G187,Table5[#All],3,0),"")</f>
        <v>Musrigharari</v>
      </c>
      <c r="I187" s="31" t="str">
        <f>IFERROR(VLOOKUP(Issue!$G187,Table5[#All],2,0),"")</f>
        <v>BMC</v>
      </c>
      <c r="J187" s="12" t="s">
        <v>45</v>
      </c>
      <c r="K187" s="31" t="str">
        <f>IFERROR(VLOOKUP(Issue!$J187,Table2[[Item Name]:[UoM]],2,0),"")</f>
        <v>Nos</v>
      </c>
      <c r="L187" s="12">
        <v>5</v>
      </c>
      <c r="M187" s="32">
        <f>IFERROR(VLOOKUP(Issue!$J187,Table2[[#All],[Item Name]:[Open Rate]],8,0),"")</f>
        <v>127.44</v>
      </c>
      <c r="N187" s="32">
        <f>IFERROR(+Issue!$L187*Issue!$M187,"")</f>
        <v>637.20000000000005</v>
      </c>
      <c r="O187" s="12" t="s">
        <v>152</v>
      </c>
      <c r="P187" s="12" t="s">
        <v>38</v>
      </c>
      <c r="Q187" s="38"/>
    </row>
    <row r="188" spans="1:17" x14ac:dyDescent="0.25">
      <c r="A188" s="34">
        <v>46141</v>
      </c>
      <c r="B188" s="12" t="s">
        <v>154</v>
      </c>
      <c r="C188" s="12">
        <v>645</v>
      </c>
      <c r="D188" s="12">
        <v>1</v>
      </c>
      <c r="E188" s="31" t="str">
        <f>IFERROR(VLOOKUP(Issue!$D188,Table5[#All],3,0),"")</f>
        <v>Munger</v>
      </c>
      <c r="F188" s="31" t="str">
        <f>IFERROR(VLOOKUP(Issue!$D188,Table5[#All],2,0),"")</f>
        <v>Main Godown</v>
      </c>
      <c r="G188" s="12">
        <v>1053</v>
      </c>
      <c r="H188" s="31" t="str">
        <f>IFERROR(VLOOKUP(Issue!$G188,Table5[#All],3,0),"")</f>
        <v>Kalyanpur</v>
      </c>
      <c r="I188" s="31" t="str">
        <f>IFERROR(VLOOKUP(Issue!$G188,Table5[#All],2,0),"")</f>
        <v>BMC</v>
      </c>
      <c r="J188" s="12" t="s">
        <v>45</v>
      </c>
      <c r="K188" s="31" t="str">
        <f>IFERROR(VLOOKUP(Issue!$J188,Table2[[Item Name]:[UoM]],2,0),"")</f>
        <v>Nos</v>
      </c>
      <c r="L188" s="12">
        <v>5</v>
      </c>
      <c r="M188" s="32">
        <f>IFERROR(VLOOKUP(Issue!$J188,Table2[[#All],[Item Name]:[Open Rate]],8,0),"")</f>
        <v>127.44</v>
      </c>
      <c r="N188" s="32">
        <f>IFERROR(+Issue!$L188*Issue!$M188,"")</f>
        <v>637.20000000000005</v>
      </c>
      <c r="O188" s="12" t="s">
        <v>152</v>
      </c>
      <c r="P188" s="12" t="s">
        <v>38</v>
      </c>
      <c r="Q188" s="37"/>
    </row>
    <row r="189" spans="1:17" x14ac:dyDescent="0.25">
      <c r="A189" s="34">
        <v>46141</v>
      </c>
      <c r="B189" s="12" t="s">
        <v>154</v>
      </c>
      <c r="C189" s="12">
        <v>645</v>
      </c>
      <c r="D189" s="12">
        <v>1</v>
      </c>
      <c r="E189" s="31" t="str">
        <f>IFERROR(VLOOKUP(Issue!$D189,Table5[#All],3,0),"")</f>
        <v>Munger</v>
      </c>
      <c r="F189" s="31" t="str">
        <f>IFERROR(VLOOKUP(Issue!$D189,Table5[#All],2,0),"")</f>
        <v>Main Godown</v>
      </c>
      <c r="G189" s="12">
        <v>1061</v>
      </c>
      <c r="H189" s="31" t="str">
        <f>IFERROR(VLOOKUP(Issue!$G189,Table5[#All],3,0),"")</f>
        <v xml:space="preserve">Mahua </v>
      </c>
      <c r="I189" s="31" t="str">
        <f>IFERROR(VLOOKUP(Issue!$G189,Table5[#All],2,0),"")</f>
        <v>BMC</v>
      </c>
      <c r="J189" s="12" t="s">
        <v>45</v>
      </c>
      <c r="K189" s="31" t="str">
        <f>IFERROR(VLOOKUP(Issue!$J189,Table2[[Item Name]:[UoM]],2,0),"")</f>
        <v>Nos</v>
      </c>
      <c r="L189" s="12">
        <v>2</v>
      </c>
      <c r="M189" s="32">
        <f>IFERROR(VLOOKUP(Issue!$J189,Table2[[#All],[Item Name]:[Open Rate]],8,0),"")</f>
        <v>127.44</v>
      </c>
      <c r="N189" s="32">
        <f>IFERROR(+Issue!$L189*Issue!$M189,"")</f>
        <v>254.88</v>
      </c>
      <c r="O189" s="12" t="s">
        <v>152</v>
      </c>
      <c r="P189" s="12" t="s">
        <v>38</v>
      </c>
      <c r="Q189" s="38"/>
    </row>
    <row r="190" spans="1:17" x14ac:dyDescent="0.25">
      <c r="A190" s="34">
        <v>46141</v>
      </c>
      <c r="B190" s="12" t="s">
        <v>154</v>
      </c>
      <c r="C190" s="12">
        <v>645</v>
      </c>
      <c r="D190" s="12">
        <v>1</v>
      </c>
      <c r="E190" s="31" t="str">
        <f>IFERROR(VLOOKUP(Issue!$D190,Table5[#All],3,0),"")</f>
        <v>Munger</v>
      </c>
      <c r="F190" s="31" t="str">
        <f>IFERROR(VLOOKUP(Issue!$D190,Table5[#All],2,0),"")</f>
        <v>Main Godown</v>
      </c>
      <c r="G190" s="12">
        <v>1012</v>
      </c>
      <c r="H190" s="31" t="str">
        <f>IFERROR(VLOOKUP(Issue!$G190,Table5[#All],3,0),"")</f>
        <v>DalsinghSarai</v>
      </c>
      <c r="I190" s="31" t="str">
        <f>IFERROR(VLOOKUP(Issue!$G190,Table5[#All],2,0),"")</f>
        <v>BMC</v>
      </c>
      <c r="J190" s="8" t="s">
        <v>98</v>
      </c>
      <c r="K190" s="31" t="str">
        <f>IFERROR(VLOOKUP(Issue!$J190,Table2[[Item Name]:[UoM]],2,0),"")</f>
        <v>Nos</v>
      </c>
      <c r="L190" s="12">
        <v>1</v>
      </c>
      <c r="M190" s="32">
        <f>IFERROR(VLOOKUP(Issue!$J190,Table2[[#All],[Item Name]:[Open Rate]],8,0),"")</f>
        <v>738.09</v>
      </c>
      <c r="N190" s="32">
        <f>IFERROR(+Issue!$L190*Issue!$M190,"")</f>
        <v>738.09</v>
      </c>
      <c r="O190" s="12" t="s">
        <v>152</v>
      </c>
      <c r="P190" s="12" t="s">
        <v>38</v>
      </c>
      <c r="Q190" s="37"/>
    </row>
    <row r="191" spans="1:17" x14ac:dyDescent="0.25">
      <c r="A191" s="34">
        <v>46141</v>
      </c>
      <c r="B191" s="12" t="s">
        <v>154</v>
      </c>
      <c r="C191" s="12">
        <v>645</v>
      </c>
      <c r="D191" s="12">
        <v>1</v>
      </c>
      <c r="E191" s="31" t="str">
        <f>IFERROR(VLOOKUP(Issue!$D191,Table5[#All],3,0),"")</f>
        <v>Munger</v>
      </c>
      <c r="F191" s="31" t="str">
        <f>IFERROR(VLOOKUP(Issue!$D191,Table5[#All],2,0),"")</f>
        <v>Main Godown</v>
      </c>
      <c r="G191" s="12">
        <v>1013</v>
      </c>
      <c r="H191" s="31" t="str">
        <f>IFERROR(VLOOKUP(Issue!$G191,Table5[#All],3,0),"")</f>
        <v>Musrigharari</v>
      </c>
      <c r="I191" s="31" t="str">
        <f>IFERROR(VLOOKUP(Issue!$G191,Table5[#All],2,0),"")</f>
        <v>BMC</v>
      </c>
      <c r="J191" s="8" t="s">
        <v>98</v>
      </c>
      <c r="K191" s="31" t="str">
        <f>IFERROR(VLOOKUP(Issue!$J191,Table2[[Item Name]:[UoM]],2,0),"")</f>
        <v>Nos</v>
      </c>
      <c r="L191" s="12">
        <v>1</v>
      </c>
      <c r="M191" s="32">
        <f>IFERROR(VLOOKUP(Issue!$J191,Table2[[#All],[Item Name]:[Open Rate]],8,0),"")</f>
        <v>738.09</v>
      </c>
      <c r="N191" s="32">
        <f>IFERROR(+Issue!$L191*Issue!$M191,"")</f>
        <v>738.09</v>
      </c>
      <c r="O191" s="12" t="s">
        <v>152</v>
      </c>
      <c r="P191" s="12" t="s">
        <v>38</v>
      </c>
      <c r="Q191" s="38"/>
    </row>
    <row r="192" spans="1:17" x14ac:dyDescent="0.25">
      <c r="A192" s="34">
        <v>46141</v>
      </c>
      <c r="B192" s="12" t="s">
        <v>154</v>
      </c>
      <c r="C192" s="12">
        <v>645</v>
      </c>
      <c r="D192" s="12">
        <v>1</v>
      </c>
      <c r="E192" s="31" t="str">
        <f>IFERROR(VLOOKUP(Issue!$D192,Table5[#All],3,0),"")</f>
        <v>Munger</v>
      </c>
      <c r="F192" s="31" t="str">
        <f>IFERROR(VLOOKUP(Issue!$D192,Table5[#All],2,0),"")</f>
        <v>Main Godown</v>
      </c>
      <c r="G192" s="12">
        <v>1053</v>
      </c>
      <c r="H192" s="31" t="str">
        <f>IFERROR(VLOOKUP(Issue!$G192,Table5[#All],3,0),"")</f>
        <v>Kalyanpur</v>
      </c>
      <c r="I192" s="31" t="str">
        <f>IFERROR(VLOOKUP(Issue!$G192,Table5[#All],2,0),"")</f>
        <v>BMC</v>
      </c>
      <c r="J192" s="8" t="s">
        <v>98</v>
      </c>
      <c r="K192" s="31" t="str">
        <f>IFERROR(VLOOKUP(Issue!$J192,Table2[[Item Name]:[UoM]],2,0),"")</f>
        <v>Nos</v>
      </c>
      <c r="L192" s="12">
        <v>1</v>
      </c>
      <c r="M192" s="32">
        <f>IFERROR(VLOOKUP(Issue!$J192,Table2[[#All],[Item Name]:[Open Rate]],8,0),"")</f>
        <v>738.09</v>
      </c>
      <c r="N192" s="32">
        <f>IFERROR(+Issue!$L192*Issue!$M192,"")</f>
        <v>738.09</v>
      </c>
      <c r="O192" s="12" t="s">
        <v>152</v>
      </c>
      <c r="P192" s="12" t="s">
        <v>38</v>
      </c>
      <c r="Q192" s="37"/>
    </row>
    <row r="193" spans="1:17" x14ac:dyDescent="0.25">
      <c r="A193" s="34">
        <v>46141</v>
      </c>
      <c r="B193" s="12" t="s">
        <v>154</v>
      </c>
      <c r="C193" s="12">
        <v>645</v>
      </c>
      <c r="D193" s="12">
        <v>1</v>
      </c>
      <c r="E193" s="31" t="str">
        <f>IFERROR(VLOOKUP(Issue!$D193,Table5[#All],3,0),"")</f>
        <v>Munger</v>
      </c>
      <c r="F193" s="31" t="str">
        <f>IFERROR(VLOOKUP(Issue!$D193,Table5[#All],2,0),"")</f>
        <v>Main Godown</v>
      </c>
      <c r="G193" s="12">
        <v>1012</v>
      </c>
      <c r="H193" s="31" t="str">
        <f>IFERROR(VLOOKUP(Issue!$G193,Table5[#All],3,0),"")</f>
        <v>DalsinghSarai</v>
      </c>
      <c r="I193" s="31" t="str">
        <f>IFERROR(VLOOKUP(Issue!$G193,Table5[#All],2,0),"")</f>
        <v>BMC</v>
      </c>
      <c r="J193" s="12" t="s">
        <v>126</v>
      </c>
      <c r="K193" s="31" t="str">
        <f>IFERROR(VLOOKUP(Issue!$J193,Table2[[Item Name]:[UoM]],2,0),"")</f>
        <v>Nos</v>
      </c>
      <c r="L193" s="12">
        <v>1</v>
      </c>
      <c r="M193" s="32">
        <f>IFERROR(VLOOKUP(Issue!$J193,Table2[[#All],[Item Name]:[Open Rate]],8,0),"")</f>
        <v>812.2</v>
      </c>
      <c r="N193" s="32">
        <f>IFERROR(+Issue!$L193*Issue!$M193,"")</f>
        <v>812.2</v>
      </c>
      <c r="O193" s="12" t="s">
        <v>152</v>
      </c>
      <c r="P193" s="12" t="s">
        <v>38</v>
      </c>
      <c r="Q193" s="38"/>
    </row>
    <row r="194" spans="1:17" x14ac:dyDescent="0.25">
      <c r="A194" s="34">
        <v>46141</v>
      </c>
      <c r="B194" s="12" t="s">
        <v>154</v>
      </c>
      <c r="C194" s="12">
        <v>645</v>
      </c>
      <c r="D194" s="12">
        <v>1</v>
      </c>
      <c r="E194" s="31" t="str">
        <f>IFERROR(VLOOKUP(Issue!$D194,Table5[#All],3,0),"")</f>
        <v>Munger</v>
      </c>
      <c r="F194" s="31" t="str">
        <f>IFERROR(VLOOKUP(Issue!$D194,Table5[#All],2,0),"")</f>
        <v>Main Godown</v>
      </c>
      <c r="G194" s="12">
        <v>1013</v>
      </c>
      <c r="H194" s="31" t="str">
        <f>IFERROR(VLOOKUP(Issue!$G194,Table5[#All],3,0),"")</f>
        <v>Musrigharari</v>
      </c>
      <c r="I194" s="31" t="str">
        <f>IFERROR(VLOOKUP(Issue!$G194,Table5[#All],2,0),"")</f>
        <v>BMC</v>
      </c>
      <c r="J194" s="12" t="s">
        <v>126</v>
      </c>
      <c r="K194" s="31" t="str">
        <f>IFERROR(VLOOKUP(Issue!$J194,Table2[[Item Name]:[UoM]],2,0),"")</f>
        <v>Nos</v>
      </c>
      <c r="L194" s="12">
        <v>1</v>
      </c>
      <c r="M194" s="32">
        <f>IFERROR(VLOOKUP(Issue!$J194,Table2[[#All],[Item Name]:[Open Rate]],8,0),"")</f>
        <v>812.2</v>
      </c>
      <c r="N194" s="32">
        <f>IFERROR(+Issue!$L194*Issue!$M194,"")</f>
        <v>812.2</v>
      </c>
      <c r="O194" s="12" t="s">
        <v>152</v>
      </c>
      <c r="P194" s="12" t="s">
        <v>38</v>
      </c>
      <c r="Q194" s="37"/>
    </row>
    <row r="195" spans="1:17" x14ac:dyDescent="0.25">
      <c r="A195" s="34">
        <v>46141</v>
      </c>
      <c r="B195" s="12" t="s">
        <v>154</v>
      </c>
      <c r="C195" s="12">
        <v>645</v>
      </c>
      <c r="D195" s="12">
        <v>1</v>
      </c>
      <c r="E195" s="31" t="str">
        <f>IFERROR(VLOOKUP(Issue!$D195,Table5[#All],3,0),"")</f>
        <v>Munger</v>
      </c>
      <c r="F195" s="31" t="str">
        <f>IFERROR(VLOOKUP(Issue!$D195,Table5[#All],2,0),"")</f>
        <v>Main Godown</v>
      </c>
      <c r="G195" s="12">
        <v>1053</v>
      </c>
      <c r="H195" s="31" t="str">
        <f>IFERROR(VLOOKUP(Issue!$G195,Table5[#All],3,0),"")</f>
        <v>Kalyanpur</v>
      </c>
      <c r="I195" s="31" t="str">
        <f>IFERROR(VLOOKUP(Issue!$G195,Table5[#All],2,0),"")</f>
        <v>BMC</v>
      </c>
      <c r="J195" s="12" t="s">
        <v>126</v>
      </c>
      <c r="K195" s="31" t="str">
        <f>IFERROR(VLOOKUP(Issue!$J195,Table2[[Item Name]:[UoM]],2,0),"")</f>
        <v>Nos</v>
      </c>
      <c r="L195" s="12">
        <v>1</v>
      </c>
      <c r="M195" s="32">
        <f>IFERROR(VLOOKUP(Issue!$J195,Table2[[#All],[Item Name]:[Open Rate]],8,0),"")</f>
        <v>812.2</v>
      </c>
      <c r="N195" s="32">
        <f>IFERROR(+Issue!$L195*Issue!$M195,"")</f>
        <v>812.2</v>
      </c>
      <c r="O195" s="12" t="s">
        <v>152</v>
      </c>
      <c r="P195" s="12" t="s">
        <v>38</v>
      </c>
      <c r="Q195" s="38"/>
    </row>
    <row r="196" spans="1:17" x14ac:dyDescent="0.25">
      <c r="A196" s="34">
        <v>46141</v>
      </c>
      <c r="B196" s="12" t="s">
        <v>154</v>
      </c>
      <c r="C196" s="12">
        <v>645</v>
      </c>
      <c r="D196" s="12">
        <v>1</v>
      </c>
      <c r="E196" s="31" t="str">
        <f>IFERROR(VLOOKUP(Issue!$D196,Table5[#All],3,0),"")</f>
        <v>Munger</v>
      </c>
      <c r="F196" s="31" t="str">
        <f>IFERROR(VLOOKUP(Issue!$D196,Table5[#All],2,0),"")</f>
        <v>Main Godown</v>
      </c>
      <c r="G196" s="12">
        <v>1012</v>
      </c>
      <c r="H196" s="31" t="str">
        <f>IFERROR(VLOOKUP(Issue!$G196,Table5[#All],3,0),"")</f>
        <v>DalsinghSarai</v>
      </c>
      <c r="I196" s="31" t="str">
        <f>IFERROR(VLOOKUP(Issue!$G196,Table5[#All],2,0),"")</f>
        <v>BMC</v>
      </c>
      <c r="J196" s="12" t="s">
        <v>61</v>
      </c>
      <c r="K196" s="31" t="str">
        <f>IFERROR(VLOOKUP(Issue!$J196,Table2[[Item Name]:[UoM]],2,0),"")</f>
        <v>Nos</v>
      </c>
      <c r="L196" s="12">
        <v>2</v>
      </c>
      <c r="M196" s="32">
        <f>IFERROR(VLOOKUP(Issue!$J196,Table2[[#All],[Item Name]:[Open Rate]],8,0),"")</f>
        <v>168</v>
      </c>
      <c r="N196" s="32">
        <f>IFERROR(+Issue!$L196*Issue!$M196,"")</f>
        <v>336</v>
      </c>
      <c r="O196" s="12" t="s">
        <v>152</v>
      </c>
      <c r="P196" s="12" t="s">
        <v>38</v>
      </c>
      <c r="Q196" s="37"/>
    </row>
    <row r="197" spans="1:17" x14ac:dyDescent="0.25">
      <c r="A197" s="34">
        <v>46141</v>
      </c>
      <c r="B197" s="12" t="s">
        <v>154</v>
      </c>
      <c r="C197" s="12">
        <v>645</v>
      </c>
      <c r="D197" s="12">
        <v>1</v>
      </c>
      <c r="E197" s="31" t="str">
        <f>IFERROR(VLOOKUP(Issue!$D197,Table5[#All],3,0),"")</f>
        <v>Munger</v>
      </c>
      <c r="F197" s="31" t="str">
        <f>IFERROR(VLOOKUP(Issue!$D197,Table5[#All],2,0),"")</f>
        <v>Main Godown</v>
      </c>
      <c r="G197" s="12">
        <v>1013</v>
      </c>
      <c r="H197" s="31" t="str">
        <f>IFERROR(VLOOKUP(Issue!$G197,Table5[#All],3,0),"")</f>
        <v>Musrigharari</v>
      </c>
      <c r="I197" s="31" t="str">
        <f>IFERROR(VLOOKUP(Issue!$G197,Table5[#All],2,0),"")</f>
        <v>BMC</v>
      </c>
      <c r="J197" s="12" t="s">
        <v>61</v>
      </c>
      <c r="K197" s="31" t="str">
        <f>IFERROR(VLOOKUP(Issue!$J197,Table2[[Item Name]:[UoM]],2,0),"")</f>
        <v>Nos</v>
      </c>
      <c r="L197" s="12">
        <v>2</v>
      </c>
      <c r="M197" s="32">
        <f>IFERROR(VLOOKUP(Issue!$J197,Table2[[#All],[Item Name]:[Open Rate]],8,0),"")</f>
        <v>168</v>
      </c>
      <c r="N197" s="32">
        <f>IFERROR(+Issue!$L197*Issue!$M197,"")</f>
        <v>336</v>
      </c>
      <c r="O197" s="12" t="s">
        <v>152</v>
      </c>
      <c r="P197" s="12" t="s">
        <v>38</v>
      </c>
      <c r="Q197" s="38"/>
    </row>
    <row r="198" spans="1:17" x14ac:dyDescent="0.25">
      <c r="A198" s="34">
        <v>46141</v>
      </c>
      <c r="B198" s="12" t="s">
        <v>154</v>
      </c>
      <c r="C198" s="12">
        <v>645</v>
      </c>
      <c r="D198" s="12">
        <v>1</v>
      </c>
      <c r="E198" s="31" t="str">
        <f>IFERROR(VLOOKUP(Issue!$D198,Table5[#All],3,0),"")</f>
        <v>Munger</v>
      </c>
      <c r="F198" s="31" t="str">
        <f>IFERROR(VLOOKUP(Issue!$D198,Table5[#All],2,0),"")</f>
        <v>Main Godown</v>
      </c>
      <c r="G198" s="12">
        <v>1053</v>
      </c>
      <c r="H198" s="31" t="str">
        <f>IFERROR(VLOOKUP(Issue!$G198,Table5[#All],3,0),"")</f>
        <v>Kalyanpur</v>
      </c>
      <c r="I198" s="31" t="str">
        <f>IFERROR(VLOOKUP(Issue!$G198,Table5[#All],2,0),"")</f>
        <v>BMC</v>
      </c>
      <c r="J198" s="12" t="s">
        <v>61</v>
      </c>
      <c r="K198" s="31" t="str">
        <f>IFERROR(VLOOKUP(Issue!$J198,Table2[[Item Name]:[UoM]],2,0),"")</f>
        <v>Nos</v>
      </c>
      <c r="L198" s="12">
        <v>2</v>
      </c>
      <c r="M198" s="32">
        <f>IFERROR(VLOOKUP(Issue!$J198,Table2[[#All],[Item Name]:[Open Rate]],8,0),"")</f>
        <v>168</v>
      </c>
      <c r="N198" s="32">
        <f>IFERROR(+Issue!$L198*Issue!$M198,"")</f>
        <v>336</v>
      </c>
      <c r="O198" s="12" t="s">
        <v>152</v>
      </c>
      <c r="P198" s="12" t="s">
        <v>38</v>
      </c>
      <c r="Q198" s="37"/>
    </row>
    <row r="199" spans="1:17" x14ac:dyDescent="0.25">
      <c r="A199" s="34">
        <v>46141</v>
      </c>
      <c r="B199" s="12" t="s">
        <v>154</v>
      </c>
      <c r="C199" s="12">
        <v>645</v>
      </c>
      <c r="D199" s="12">
        <v>1</v>
      </c>
      <c r="E199" s="31" t="str">
        <f>IFERROR(VLOOKUP(Issue!$D199,Table5[#All],3,0),"")</f>
        <v>Munger</v>
      </c>
      <c r="F199" s="31" t="str">
        <f>IFERROR(VLOOKUP(Issue!$D199,Table5[#All],2,0),"")</f>
        <v>Main Godown</v>
      </c>
      <c r="G199" s="12">
        <v>1061</v>
      </c>
      <c r="H199" s="31" t="str">
        <f>IFERROR(VLOOKUP(Issue!$G199,Table5[#All],3,0),"")</f>
        <v xml:space="preserve">Mahua </v>
      </c>
      <c r="I199" s="31" t="str">
        <f>IFERROR(VLOOKUP(Issue!$G199,Table5[#All],2,0),"")</f>
        <v>BMC</v>
      </c>
      <c r="J199" s="12" t="s">
        <v>61</v>
      </c>
      <c r="K199" s="31" t="str">
        <f>IFERROR(VLOOKUP(Issue!$J199,Table2[[Item Name]:[UoM]],2,0),"")</f>
        <v>Nos</v>
      </c>
      <c r="L199" s="12">
        <v>1</v>
      </c>
      <c r="M199" s="32">
        <f>IFERROR(VLOOKUP(Issue!$J199,Table2[[#All],[Item Name]:[Open Rate]],8,0),"")</f>
        <v>168</v>
      </c>
      <c r="N199" s="32">
        <f>IFERROR(+Issue!$L199*Issue!$M199,"")</f>
        <v>168</v>
      </c>
      <c r="O199" s="12" t="s">
        <v>152</v>
      </c>
      <c r="P199" s="12" t="s">
        <v>38</v>
      </c>
      <c r="Q199" s="38"/>
    </row>
    <row r="200" spans="1:17" x14ac:dyDescent="0.25">
      <c r="A200" s="34">
        <v>46141</v>
      </c>
      <c r="B200" s="12" t="s">
        <v>154</v>
      </c>
      <c r="C200" s="12">
        <v>645</v>
      </c>
      <c r="D200" s="12">
        <v>1</v>
      </c>
      <c r="E200" s="31" t="str">
        <f>IFERROR(VLOOKUP(Issue!$D200,Table5[#All],3,0),"")</f>
        <v>Munger</v>
      </c>
      <c r="F200" s="31" t="str">
        <f>IFERROR(VLOOKUP(Issue!$D200,Table5[#All],2,0),"")</f>
        <v>Main Godown</v>
      </c>
      <c r="G200" s="12">
        <v>1012</v>
      </c>
      <c r="H200" s="31" t="str">
        <f>IFERROR(VLOOKUP(Issue!$G200,Table5[#All],3,0),"")</f>
        <v>DalsinghSarai</v>
      </c>
      <c r="I200" s="31" t="str">
        <f>IFERROR(VLOOKUP(Issue!$G200,Table5[#All],2,0),"")</f>
        <v>BMC</v>
      </c>
      <c r="J200" s="8" t="s">
        <v>56</v>
      </c>
      <c r="K200" s="31" t="str">
        <f>IFERROR(VLOOKUP(Issue!$J200,Table2[[Item Name]:[UoM]],2,0),"")</f>
        <v>Nos</v>
      </c>
      <c r="L200" s="12">
        <v>10</v>
      </c>
      <c r="M200" s="32">
        <f>IFERROR(VLOOKUP(Issue!$J200,Table2[[#All],[Item Name]:[Open Rate]],8,0),"")</f>
        <v>88.5</v>
      </c>
      <c r="N200" s="32">
        <f>IFERROR(+Issue!$L200*Issue!$M200,"")</f>
        <v>885</v>
      </c>
      <c r="O200" s="12" t="s">
        <v>152</v>
      </c>
      <c r="P200" s="12" t="s">
        <v>38</v>
      </c>
      <c r="Q200" s="37"/>
    </row>
    <row r="201" spans="1:17" x14ac:dyDescent="0.25">
      <c r="A201" s="34">
        <v>46141</v>
      </c>
      <c r="B201" s="12" t="s">
        <v>154</v>
      </c>
      <c r="C201" s="12">
        <v>645</v>
      </c>
      <c r="D201" s="12">
        <v>1</v>
      </c>
      <c r="E201" s="31" t="str">
        <f>IFERROR(VLOOKUP(Issue!$D201,Table5[#All],3,0),"")</f>
        <v>Munger</v>
      </c>
      <c r="F201" s="31" t="str">
        <f>IFERROR(VLOOKUP(Issue!$D201,Table5[#All],2,0),"")</f>
        <v>Main Godown</v>
      </c>
      <c r="G201" s="12">
        <v>1013</v>
      </c>
      <c r="H201" s="31" t="str">
        <f>IFERROR(VLOOKUP(Issue!$G201,Table5[#All],3,0),"")</f>
        <v>Musrigharari</v>
      </c>
      <c r="I201" s="31" t="str">
        <f>IFERROR(VLOOKUP(Issue!$G201,Table5[#All],2,0),"")</f>
        <v>BMC</v>
      </c>
      <c r="J201" s="8" t="s">
        <v>56</v>
      </c>
      <c r="K201" s="31" t="str">
        <f>IFERROR(VLOOKUP(Issue!$J201,Table2[[Item Name]:[UoM]],2,0),"")</f>
        <v>Nos</v>
      </c>
      <c r="L201" s="12">
        <v>10</v>
      </c>
      <c r="M201" s="32">
        <f>IFERROR(VLOOKUP(Issue!$J201,Table2[[#All],[Item Name]:[Open Rate]],8,0),"")</f>
        <v>88.5</v>
      </c>
      <c r="N201" s="32">
        <f>IFERROR(+Issue!$L201*Issue!$M201,"")</f>
        <v>885</v>
      </c>
      <c r="O201" s="12" t="s">
        <v>152</v>
      </c>
      <c r="P201" s="12" t="s">
        <v>38</v>
      </c>
      <c r="Q201" s="38"/>
    </row>
    <row r="202" spans="1:17" x14ac:dyDescent="0.25">
      <c r="A202" s="34">
        <v>46141</v>
      </c>
      <c r="B202" s="12" t="s">
        <v>154</v>
      </c>
      <c r="C202" s="12">
        <v>645</v>
      </c>
      <c r="D202" s="12">
        <v>1</v>
      </c>
      <c r="E202" s="31" t="str">
        <f>IFERROR(VLOOKUP(Issue!$D202,Table5[#All],3,0),"")</f>
        <v>Munger</v>
      </c>
      <c r="F202" s="31" t="str">
        <f>IFERROR(VLOOKUP(Issue!$D202,Table5[#All],2,0),"")</f>
        <v>Main Godown</v>
      </c>
      <c r="G202" s="12">
        <v>1053</v>
      </c>
      <c r="H202" s="31" t="str">
        <f>IFERROR(VLOOKUP(Issue!$G202,Table5[#All],3,0),"")</f>
        <v>Kalyanpur</v>
      </c>
      <c r="I202" s="31" t="str">
        <f>IFERROR(VLOOKUP(Issue!$G202,Table5[#All],2,0),"")</f>
        <v>BMC</v>
      </c>
      <c r="J202" s="8" t="s">
        <v>56</v>
      </c>
      <c r="K202" s="31" t="str">
        <f>IFERROR(VLOOKUP(Issue!$J202,Table2[[Item Name]:[UoM]],2,0),"")</f>
        <v>Nos</v>
      </c>
      <c r="L202" s="12">
        <v>10</v>
      </c>
      <c r="M202" s="32">
        <f>IFERROR(VLOOKUP(Issue!$J202,Table2[[#All],[Item Name]:[Open Rate]],8,0),"")</f>
        <v>88.5</v>
      </c>
      <c r="N202" s="32">
        <f>IFERROR(+Issue!$L202*Issue!$M202,"")</f>
        <v>885</v>
      </c>
      <c r="O202" s="12" t="s">
        <v>152</v>
      </c>
      <c r="P202" s="12" t="s">
        <v>38</v>
      </c>
      <c r="Q202" s="37"/>
    </row>
    <row r="203" spans="1:17" x14ac:dyDescent="0.25">
      <c r="A203" s="34">
        <v>46141</v>
      </c>
      <c r="B203" s="12" t="s">
        <v>154</v>
      </c>
      <c r="C203" s="12">
        <v>645</v>
      </c>
      <c r="D203" s="12">
        <v>1</v>
      </c>
      <c r="E203" s="31" t="str">
        <f>IFERROR(VLOOKUP(Issue!$D203,Table5[#All],3,0),"")</f>
        <v>Munger</v>
      </c>
      <c r="F203" s="31" t="str">
        <f>IFERROR(VLOOKUP(Issue!$D203,Table5[#All],2,0),"")</f>
        <v>Main Godown</v>
      </c>
      <c r="G203" s="12">
        <v>1061</v>
      </c>
      <c r="H203" s="31" t="str">
        <f>IFERROR(VLOOKUP(Issue!$G203,Table5[#All],3,0),"")</f>
        <v xml:space="preserve">Mahua </v>
      </c>
      <c r="I203" s="31" t="str">
        <f>IFERROR(VLOOKUP(Issue!$G203,Table5[#All],2,0),"")</f>
        <v>BMC</v>
      </c>
      <c r="J203" s="8" t="s">
        <v>56</v>
      </c>
      <c r="K203" s="31" t="str">
        <f>IFERROR(VLOOKUP(Issue!$J203,Table2[[Item Name]:[UoM]],2,0),"")</f>
        <v>Nos</v>
      </c>
      <c r="L203" s="12">
        <v>5</v>
      </c>
      <c r="M203" s="32">
        <f>IFERROR(VLOOKUP(Issue!$J203,Table2[[#All],[Item Name]:[Open Rate]],8,0),"")</f>
        <v>88.5</v>
      </c>
      <c r="N203" s="32">
        <f>IFERROR(+Issue!$L203*Issue!$M203,"")</f>
        <v>442.5</v>
      </c>
      <c r="O203" s="12" t="s">
        <v>152</v>
      </c>
      <c r="P203" s="12" t="s">
        <v>38</v>
      </c>
      <c r="Q203" s="38"/>
    </row>
    <row r="204" spans="1:17" x14ac:dyDescent="0.25">
      <c r="A204" s="34">
        <v>46141</v>
      </c>
      <c r="B204" s="12" t="s">
        <v>154</v>
      </c>
      <c r="C204" s="12">
        <v>645</v>
      </c>
      <c r="D204" s="12">
        <v>1</v>
      </c>
      <c r="E204" s="31" t="str">
        <f>IFERROR(VLOOKUP(Issue!$D204,Table5[#All],3,0),"")</f>
        <v>Munger</v>
      </c>
      <c r="F204" s="31" t="str">
        <f>IFERROR(VLOOKUP(Issue!$D204,Table5[#All],2,0),"")</f>
        <v>Main Godown</v>
      </c>
      <c r="G204" s="12">
        <v>1012</v>
      </c>
      <c r="H204" s="31" t="str">
        <f>IFERROR(VLOOKUP(Issue!$G204,Table5[#All],3,0),"")</f>
        <v>DalsinghSarai</v>
      </c>
      <c r="I204" s="31" t="str">
        <f>IFERROR(VLOOKUP(Issue!$G204,Table5[#All],2,0),"")</f>
        <v>BMC</v>
      </c>
      <c r="J204" s="12" t="s">
        <v>92</v>
      </c>
      <c r="K204" s="31" t="str">
        <f>IFERROR(VLOOKUP(Issue!$J204,Table2[[Item Name]:[UoM]],2,0),"")</f>
        <v>Nos</v>
      </c>
      <c r="L204" s="12">
        <v>6</v>
      </c>
      <c r="M204" s="32">
        <f>IFERROR(VLOOKUP(Issue!$J204,Table2[[#All],[Item Name]:[Open Rate]],8,0),"")</f>
        <v>94.4</v>
      </c>
      <c r="N204" s="32">
        <f>IFERROR(+Issue!$L204*Issue!$M204,"")</f>
        <v>566.40000000000009</v>
      </c>
      <c r="O204" s="12" t="s">
        <v>152</v>
      </c>
      <c r="P204" s="12" t="s">
        <v>38</v>
      </c>
      <c r="Q204" s="37"/>
    </row>
    <row r="205" spans="1:17" x14ac:dyDescent="0.25">
      <c r="A205" s="34">
        <v>46141</v>
      </c>
      <c r="B205" s="12" t="s">
        <v>154</v>
      </c>
      <c r="C205" s="12">
        <v>645</v>
      </c>
      <c r="D205" s="12">
        <v>1</v>
      </c>
      <c r="E205" s="31" t="str">
        <f>IFERROR(VLOOKUP(Issue!$D205,Table5[#All],3,0),"")</f>
        <v>Munger</v>
      </c>
      <c r="F205" s="31" t="str">
        <f>IFERROR(VLOOKUP(Issue!$D205,Table5[#All],2,0),"")</f>
        <v>Main Godown</v>
      </c>
      <c r="G205" s="12">
        <v>1013</v>
      </c>
      <c r="H205" s="31" t="str">
        <f>IFERROR(VLOOKUP(Issue!$G205,Table5[#All],3,0),"")</f>
        <v>Musrigharari</v>
      </c>
      <c r="I205" s="31" t="str">
        <f>IFERROR(VLOOKUP(Issue!$G205,Table5[#All],2,0),"")</f>
        <v>BMC</v>
      </c>
      <c r="J205" s="12" t="s">
        <v>92</v>
      </c>
      <c r="K205" s="31" t="str">
        <f>IFERROR(VLOOKUP(Issue!$J205,Table2[[Item Name]:[UoM]],2,0),"")</f>
        <v>Nos</v>
      </c>
      <c r="L205" s="12">
        <v>6</v>
      </c>
      <c r="M205" s="32">
        <f>IFERROR(VLOOKUP(Issue!$J205,Table2[[#All],[Item Name]:[Open Rate]],8,0),"")</f>
        <v>94.4</v>
      </c>
      <c r="N205" s="32">
        <f>IFERROR(+Issue!$L205*Issue!$M205,"")</f>
        <v>566.40000000000009</v>
      </c>
      <c r="O205" s="12" t="s">
        <v>152</v>
      </c>
      <c r="P205" s="12" t="s">
        <v>38</v>
      </c>
      <c r="Q205" s="38"/>
    </row>
    <row r="206" spans="1:17" x14ac:dyDescent="0.25">
      <c r="A206" s="34">
        <v>46141</v>
      </c>
      <c r="B206" s="12" t="s">
        <v>154</v>
      </c>
      <c r="C206" s="12">
        <v>645</v>
      </c>
      <c r="D206" s="12">
        <v>1</v>
      </c>
      <c r="E206" s="31" t="str">
        <f>IFERROR(VLOOKUP(Issue!$D206,Table5[#All],3,0),"")</f>
        <v>Munger</v>
      </c>
      <c r="F206" s="31" t="str">
        <f>IFERROR(VLOOKUP(Issue!$D206,Table5[#All],2,0),"")</f>
        <v>Main Godown</v>
      </c>
      <c r="G206" s="12">
        <v>1053</v>
      </c>
      <c r="H206" s="31" t="str">
        <f>IFERROR(VLOOKUP(Issue!$G206,Table5[#All],3,0),"")</f>
        <v>Kalyanpur</v>
      </c>
      <c r="I206" s="31" t="str">
        <f>IFERROR(VLOOKUP(Issue!$G206,Table5[#All],2,0),"")</f>
        <v>BMC</v>
      </c>
      <c r="J206" s="12" t="s">
        <v>92</v>
      </c>
      <c r="K206" s="31" t="str">
        <f>IFERROR(VLOOKUP(Issue!$J206,Table2[[Item Name]:[UoM]],2,0),"")</f>
        <v>Nos</v>
      </c>
      <c r="L206" s="12">
        <v>6</v>
      </c>
      <c r="M206" s="32">
        <f>IFERROR(VLOOKUP(Issue!$J206,Table2[[#All],[Item Name]:[Open Rate]],8,0),"")</f>
        <v>94.4</v>
      </c>
      <c r="N206" s="32">
        <f>IFERROR(+Issue!$L206*Issue!$M206,"")</f>
        <v>566.40000000000009</v>
      </c>
      <c r="O206" s="12" t="s">
        <v>152</v>
      </c>
      <c r="P206" s="12" t="s">
        <v>38</v>
      </c>
      <c r="Q206" s="37"/>
    </row>
    <row r="207" spans="1:17" x14ac:dyDescent="0.25">
      <c r="A207" s="34">
        <v>46141</v>
      </c>
      <c r="B207" s="12" t="s">
        <v>154</v>
      </c>
      <c r="C207" s="12">
        <v>645</v>
      </c>
      <c r="D207" s="12">
        <v>1</v>
      </c>
      <c r="E207" s="31" t="str">
        <f>IFERROR(VLOOKUP(Issue!$D207,Table5[#All],3,0),"")</f>
        <v>Munger</v>
      </c>
      <c r="F207" s="31" t="str">
        <f>IFERROR(VLOOKUP(Issue!$D207,Table5[#All],2,0),"")</f>
        <v>Main Godown</v>
      </c>
      <c r="G207" s="12">
        <v>1061</v>
      </c>
      <c r="H207" s="31" t="str">
        <f>IFERROR(VLOOKUP(Issue!$G207,Table5[#All],3,0),"")</f>
        <v xml:space="preserve">Mahua </v>
      </c>
      <c r="I207" s="31" t="str">
        <f>IFERROR(VLOOKUP(Issue!$G207,Table5[#All],2,0),"")</f>
        <v>BMC</v>
      </c>
      <c r="J207" s="12" t="s">
        <v>92</v>
      </c>
      <c r="K207" s="31" t="str">
        <f>IFERROR(VLOOKUP(Issue!$J207,Table2[[Item Name]:[UoM]],2,0),"")</f>
        <v>Nos</v>
      </c>
      <c r="L207" s="12">
        <v>2</v>
      </c>
      <c r="M207" s="32">
        <f>IFERROR(VLOOKUP(Issue!$J207,Table2[[#All],[Item Name]:[Open Rate]],8,0),"")</f>
        <v>94.4</v>
      </c>
      <c r="N207" s="32">
        <f>IFERROR(+Issue!$L207*Issue!$M207,"")</f>
        <v>188.8</v>
      </c>
      <c r="O207" s="12" t="s">
        <v>152</v>
      </c>
      <c r="P207" s="12" t="s">
        <v>38</v>
      </c>
      <c r="Q207" s="38"/>
    </row>
    <row r="208" spans="1:17" x14ac:dyDescent="0.25">
      <c r="A208" s="34">
        <v>46141</v>
      </c>
      <c r="B208" s="12" t="s">
        <v>154</v>
      </c>
      <c r="C208" s="12">
        <v>645</v>
      </c>
      <c r="D208" s="12">
        <v>1</v>
      </c>
      <c r="E208" s="31" t="str">
        <f>IFERROR(VLOOKUP(Issue!$D208,Table5[#All],3,0),"")</f>
        <v>Munger</v>
      </c>
      <c r="F208" s="31" t="str">
        <f>IFERROR(VLOOKUP(Issue!$D208,Table5[#All],2,0),"")</f>
        <v>Main Godown</v>
      </c>
      <c r="G208" s="12">
        <v>1012</v>
      </c>
      <c r="H208" s="31" t="str">
        <f>IFERROR(VLOOKUP(Issue!$G208,Table5[#All],3,0),"")</f>
        <v>DalsinghSarai</v>
      </c>
      <c r="I208" s="31" t="str">
        <f>IFERROR(VLOOKUP(Issue!$G208,Table5[#All],2,0),"")</f>
        <v>BMC</v>
      </c>
      <c r="J208" s="12" t="s">
        <v>127</v>
      </c>
      <c r="K208" s="31" t="str">
        <f>IFERROR(VLOOKUP(Issue!$J208,Table2[[Item Name]:[UoM]],2,0),"")</f>
        <v>Nos</v>
      </c>
      <c r="L208" s="12">
        <v>400</v>
      </c>
      <c r="M208" s="32">
        <f>IFERROR(VLOOKUP(Issue!$J208,Table2[[#All],[Item Name]:[Open Rate]],8,0),"")</f>
        <v>12.71</v>
      </c>
      <c r="N208" s="32">
        <f>IFERROR(+Issue!$L208*Issue!$M208,"")</f>
        <v>5084</v>
      </c>
      <c r="O208" s="12" t="s">
        <v>152</v>
      </c>
      <c r="P208" s="12" t="s">
        <v>38</v>
      </c>
      <c r="Q208" s="37"/>
    </row>
    <row r="209" spans="1:17" x14ac:dyDescent="0.25">
      <c r="A209" s="34">
        <v>46141</v>
      </c>
      <c r="B209" s="12" t="s">
        <v>154</v>
      </c>
      <c r="C209" s="12">
        <v>645</v>
      </c>
      <c r="D209" s="12">
        <v>1</v>
      </c>
      <c r="E209" s="31" t="str">
        <f>IFERROR(VLOOKUP(Issue!$D209,Table5[#All],3,0),"")</f>
        <v>Munger</v>
      </c>
      <c r="F209" s="31" t="str">
        <f>IFERROR(VLOOKUP(Issue!$D209,Table5[#All],2,0),"")</f>
        <v>Main Godown</v>
      </c>
      <c r="G209" s="12">
        <v>1013</v>
      </c>
      <c r="H209" s="31" t="str">
        <f>IFERROR(VLOOKUP(Issue!$G209,Table5[#All],3,0),"")</f>
        <v>Musrigharari</v>
      </c>
      <c r="I209" s="31" t="str">
        <f>IFERROR(VLOOKUP(Issue!$G209,Table5[#All],2,0),"")</f>
        <v>BMC</v>
      </c>
      <c r="J209" s="12" t="s">
        <v>127</v>
      </c>
      <c r="K209" s="31" t="str">
        <f>IFERROR(VLOOKUP(Issue!$J209,Table2[[Item Name]:[UoM]],2,0),"")</f>
        <v>Nos</v>
      </c>
      <c r="L209" s="12">
        <v>400</v>
      </c>
      <c r="M209" s="32">
        <f>IFERROR(VLOOKUP(Issue!$J209,Table2[[#All],[Item Name]:[Open Rate]],8,0),"")</f>
        <v>12.71</v>
      </c>
      <c r="N209" s="32">
        <f>IFERROR(+Issue!$L209*Issue!$M209,"")</f>
        <v>5084</v>
      </c>
      <c r="O209" s="12" t="s">
        <v>152</v>
      </c>
      <c r="P209" s="12" t="s">
        <v>38</v>
      </c>
      <c r="Q209" s="38"/>
    </row>
    <row r="210" spans="1:17" x14ac:dyDescent="0.25">
      <c r="A210" s="34">
        <v>46141</v>
      </c>
      <c r="B210" s="12" t="s">
        <v>154</v>
      </c>
      <c r="C210" s="12">
        <v>645</v>
      </c>
      <c r="D210" s="12">
        <v>1</v>
      </c>
      <c r="E210" s="31" t="str">
        <f>IFERROR(VLOOKUP(Issue!$D210,Table5[#All],3,0),"")</f>
        <v>Munger</v>
      </c>
      <c r="F210" s="31" t="str">
        <f>IFERROR(VLOOKUP(Issue!$D210,Table5[#All],2,0),"")</f>
        <v>Main Godown</v>
      </c>
      <c r="G210" s="12">
        <v>1053</v>
      </c>
      <c r="H210" s="31" t="str">
        <f>IFERROR(VLOOKUP(Issue!$G210,Table5[#All],3,0),"")</f>
        <v>Kalyanpur</v>
      </c>
      <c r="I210" s="31" t="str">
        <f>IFERROR(VLOOKUP(Issue!$G210,Table5[#All],2,0),"")</f>
        <v>BMC</v>
      </c>
      <c r="J210" s="12" t="s">
        <v>127</v>
      </c>
      <c r="K210" s="31" t="str">
        <f>IFERROR(VLOOKUP(Issue!$J210,Table2[[Item Name]:[UoM]],2,0),"")</f>
        <v>Nos</v>
      </c>
      <c r="L210" s="12">
        <v>400</v>
      </c>
      <c r="M210" s="32">
        <f>IFERROR(VLOOKUP(Issue!$J210,Table2[[#All],[Item Name]:[Open Rate]],8,0),"")</f>
        <v>12.71</v>
      </c>
      <c r="N210" s="32">
        <f>IFERROR(+Issue!$L210*Issue!$M210,"")</f>
        <v>5084</v>
      </c>
      <c r="O210" s="12" t="s">
        <v>152</v>
      </c>
      <c r="P210" s="12" t="s">
        <v>38</v>
      </c>
      <c r="Q210" s="37"/>
    </row>
    <row r="211" spans="1:17" x14ac:dyDescent="0.25">
      <c r="A211" s="34">
        <v>46141</v>
      </c>
      <c r="B211" s="12" t="s">
        <v>154</v>
      </c>
      <c r="C211" s="12">
        <v>645</v>
      </c>
      <c r="D211" s="12">
        <v>1</v>
      </c>
      <c r="E211" s="31" t="str">
        <f>IFERROR(VLOOKUP(Issue!$D211,Table5[#All],3,0),"")</f>
        <v>Munger</v>
      </c>
      <c r="F211" s="31" t="str">
        <f>IFERROR(VLOOKUP(Issue!$D211,Table5[#All],2,0),"")</f>
        <v>Main Godown</v>
      </c>
      <c r="G211" s="12">
        <v>1012</v>
      </c>
      <c r="H211" s="31" t="str">
        <f>IFERROR(VLOOKUP(Issue!$G211,Table5[#All],3,0),"")</f>
        <v>DalsinghSarai</v>
      </c>
      <c r="I211" s="31" t="str">
        <f>IFERROR(VLOOKUP(Issue!$G211,Table5[#All],2,0),"")</f>
        <v>BMC</v>
      </c>
      <c r="J211" s="12" t="s">
        <v>51</v>
      </c>
      <c r="K211" s="31" t="str">
        <f>IFERROR(VLOOKUP(Issue!$J211,Table2[[Item Name]:[UoM]],2,0),"")</f>
        <v>Nos</v>
      </c>
      <c r="L211" s="12">
        <v>6</v>
      </c>
      <c r="M211" s="32">
        <f>IFERROR(VLOOKUP(Issue!$J211,Table2[[#All],[Item Name]:[Open Rate]],8,0),"")</f>
        <v>121.54</v>
      </c>
      <c r="N211" s="32">
        <f>IFERROR(+Issue!$L211*Issue!$M211,"")</f>
        <v>729.24</v>
      </c>
      <c r="O211" s="12" t="s">
        <v>152</v>
      </c>
      <c r="P211" s="12" t="s">
        <v>38</v>
      </c>
      <c r="Q211" s="38"/>
    </row>
    <row r="212" spans="1:17" x14ac:dyDescent="0.25">
      <c r="A212" s="34">
        <v>46141</v>
      </c>
      <c r="B212" s="12" t="s">
        <v>154</v>
      </c>
      <c r="C212" s="12">
        <v>645</v>
      </c>
      <c r="D212" s="12">
        <v>1</v>
      </c>
      <c r="E212" s="31" t="str">
        <f>IFERROR(VLOOKUP(Issue!$D212,Table5[#All],3,0),"")</f>
        <v>Munger</v>
      </c>
      <c r="F212" s="31" t="str">
        <f>IFERROR(VLOOKUP(Issue!$D212,Table5[#All],2,0),"")</f>
        <v>Main Godown</v>
      </c>
      <c r="G212" s="12">
        <v>1013</v>
      </c>
      <c r="H212" s="31" t="str">
        <f>IFERROR(VLOOKUP(Issue!$G212,Table5[#All],3,0),"")</f>
        <v>Musrigharari</v>
      </c>
      <c r="I212" s="31" t="str">
        <f>IFERROR(VLOOKUP(Issue!$G212,Table5[#All],2,0),"")</f>
        <v>BMC</v>
      </c>
      <c r="J212" s="12" t="s">
        <v>51</v>
      </c>
      <c r="K212" s="31" t="str">
        <f>IFERROR(VLOOKUP(Issue!$J212,Table2[[Item Name]:[UoM]],2,0),"")</f>
        <v>Nos</v>
      </c>
      <c r="L212" s="12">
        <v>6</v>
      </c>
      <c r="M212" s="32">
        <f>IFERROR(VLOOKUP(Issue!$J212,Table2[[#All],[Item Name]:[Open Rate]],8,0),"")</f>
        <v>121.54</v>
      </c>
      <c r="N212" s="32">
        <f>IFERROR(+Issue!$L212*Issue!$M212,"")</f>
        <v>729.24</v>
      </c>
      <c r="O212" s="12" t="s">
        <v>152</v>
      </c>
      <c r="P212" s="12" t="s">
        <v>38</v>
      </c>
      <c r="Q212" s="37"/>
    </row>
    <row r="213" spans="1:17" x14ac:dyDescent="0.25">
      <c r="A213" s="34">
        <v>46141</v>
      </c>
      <c r="B213" s="12" t="s">
        <v>154</v>
      </c>
      <c r="C213" s="12">
        <v>645</v>
      </c>
      <c r="D213" s="12">
        <v>1</v>
      </c>
      <c r="E213" s="31" t="str">
        <f>IFERROR(VLOOKUP(Issue!$D213,Table5[#All],3,0),"")</f>
        <v>Munger</v>
      </c>
      <c r="F213" s="31" t="str">
        <f>IFERROR(VLOOKUP(Issue!$D213,Table5[#All],2,0),"")</f>
        <v>Main Godown</v>
      </c>
      <c r="G213" s="12">
        <v>1053</v>
      </c>
      <c r="H213" s="31" t="str">
        <f>IFERROR(VLOOKUP(Issue!$G213,Table5[#All],3,0),"")</f>
        <v>Kalyanpur</v>
      </c>
      <c r="I213" s="31" t="str">
        <f>IFERROR(VLOOKUP(Issue!$G213,Table5[#All],2,0),"")</f>
        <v>BMC</v>
      </c>
      <c r="J213" s="12" t="s">
        <v>51</v>
      </c>
      <c r="K213" s="31" t="str">
        <f>IFERROR(VLOOKUP(Issue!$J213,Table2[[Item Name]:[UoM]],2,0),"")</f>
        <v>Nos</v>
      </c>
      <c r="L213" s="12">
        <v>6</v>
      </c>
      <c r="M213" s="32">
        <f>IFERROR(VLOOKUP(Issue!$J213,Table2[[#All],[Item Name]:[Open Rate]],8,0),"")</f>
        <v>121.54</v>
      </c>
      <c r="N213" s="32">
        <f>IFERROR(+Issue!$L213*Issue!$M213,"")</f>
        <v>729.24</v>
      </c>
      <c r="O213" s="12" t="s">
        <v>152</v>
      </c>
      <c r="P213" s="12" t="s">
        <v>38</v>
      </c>
      <c r="Q213" s="38"/>
    </row>
    <row r="214" spans="1:17" x14ac:dyDescent="0.25">
      <c r="A214" s="34">
        <v>46141</v>
      </c>
      <c r="B214" s="12" t="s">
        <v>154</v>
      </c>
      <c r="C214" s="12">
        <v>645</v>
      </c>
      <c r="D214" s="12">
        <v>1</v>
      </c>
      <c r="E214" s="31" t="str">
        <f>IFERROR(VLOOKUP(Issue!$D214,Table5[#All],3,0),"")</f>
        <v>Munger</v>
      </c>
      <c r="F214" s="31" t="str">
        <f>IFERROR(VLOOKUP(Issue!$D214,Table5[#All],2,0),"")</f>
        <v>Main Godown</v>
      </c>
      <c r="G214" s="12">
        <v>1061</v>
      </c>
      <c r="H214" s="31" t="str">
        <f>IFERROR(VLOOKUP(Issue!$G214,Table5[#All],3,0),"")</f>
        <v xml:space="preserve">Mahua </v>
      </c>
      <c r="I214" s="31" t="str">
        <f>IFERROR(VLOOKUP(Issue!$G214,Table5[#All],2,0),"")</f>
        <v>BMC</v>
      </c>
      <c r="J214" s="12" t="s">
        <v>51</v>
      </c>
      <c r="K214" s="31" t="str">
        <f>IFERROR(VLOOKUP(Issue!$J214,Table2[[Item Name]:[UoM]],2,0),"")</f>
        <v>Nos</v>
      </c>
      <c r="L214" s="12">
        <v>2</v>
      </c>
      <c r="M214" s="32">
        <f>IFERROR(VLOOKUP(Issue!$J214,Table2[[#All],[Item Name]:[Open Rate]],8,0),"")</f>
        <v>121.54</v>
      </c>
      <c r="N214" s="32">
        <f>IFERROR(+Issue!$L214*Issue!$M214,"")</f>
        <v>243.08</v>
      </c>
      <c r="O214" s="12" t="s">
        <v>152</v>
      </c>
      <c r="P214" s="12" t="s">
        <v>38</v>
      </c>
      <c r="Q214" s="37"/>
    </row>
    <row r="215" spans="1:17" x14ac:dyDescent="0.25">
      <c r="A215" s="34">
        <v>46141</v>
      </c>
      <c r="B215" s="12" t="s">
        <v>154</v>
      </c>
      <c r="C215" s="12">
        <v>646</v>
      </c>
      <c r="D215" s="12">
        <v>1</v>
      </c>
      <c r="E215" s="31" t="str">
        <f>IFERROR(VLOOKUP(Issue!$D215,Table5[#All],3,0),"")</f>
        <v>Munger</v>
      </c>
      <c r="F215" s="31" t="str">
        <f>IFERROR(VLOOKUP(Issue!$D215,Table5[#All],2,0),"")</f>
        <v>Main Godown</v>
      </c>
      <c r="G215" s="12">
        <v>1012</v>
      </c>
      <c r="H215" s="31" t="str">
        <f>IFERROR(VLOOKUP(Issue!$G215,Table5[#All],3,0),"")</f>
        <v>DalsinghSarai</v>
      </c>
      <c r="I215" s="31" t="str">
        <f>IFERROR(VLOOKUP(Issue!$G215,Table5[#All],2,0),"")</f>
        <v>BMC</v>
      </c>
      <c r="J215" s="12" t="s">
        <v>44</v>
      </c>
      <c r="K215" s="31" t="str">
        <f>IFERROR(VLOOKUP(Issue!$J215,Table2[[Item Name]:[UoM]],2,0),"")</f>
        <v>Nos</v>
      </c>
      <c r="L215" s="12">
        <v>4</v>
      </c>
      <c r="M215" s="32">
        <f>IFERROR(VLOOKUP(Issue!$J215,Table2[[#All],[Item Name]:[Open Rate]],8,0),"")</f>
        <v>365.8</v>
      </c>
      <c r="N215" s="32">
        <f>IFERROR(+Issue!$L215*Issue!$M215,"")</f>
        <v>1463.2</v>
      </c>
      <c r="O215" s="12" t="s">
        <v>152</v>
      </c>
      <c r="P215" s="12" t="s">
        <v>38</v>
      </c>
      <c r="Q215" s="38"/>
    </row>
    <row r="216" spans="1:17" x14ac:dyDescent="0.25">
      <c r="A216" s="34">
        <v>46141</v>
      </c>
      <c r="B216" s="12" t="s">
        <v>154</v>
      </c>
      <c r="C216" s="12">
        <v>646</v>
      </c>
      <c r="D216" s="12">
        <v>1</v>
      </c>
      <c r="E216" s="31" t="str">
        <f>IFERROR(VLOOKUP(Issue!$D216,Table5[#All],3,0),"")</f>
        <v>Munger</v>
      </c>
      <c r="F216" s="31" t="str">
        <f>IFERROR(VLOOKUP(Issue!$D216,Table5[#All],2,0),"")</f>
        <v>Main Godown</v>
      </c>
      <c r="G216" s="12">
        <v>1013</v>
      </c>
      <c r="H216" s="31" t="str">
        <f>IFERROR(VLOOKUP(Issue!$G216,Table5[#All],3,0),"")</f>
        <v>Musrigharari</v>
      </c>
      <c r="I216" s="31" t="str">
        <f>IFERROR(VLOOKUP(Issue!$G216,Table5[#All],2,0),"")</f>
        <v>BMC</v>
      </c>
      <c r="J216" s="12" t="s">
        <v>44</v>
      </c>
      <c r="K216" s="31" t="str">
        <f>IFERROR(VLOOKUP(Issue!$J216,Table2[[Item Name]:[UoM]],2,0),"")</f>
        <v>Nos</v>
      </c>
      <c r="L216" s="12">
        <v>4</v>
      </c>
      <c r="M216" s="32">
        <f>IFERROR(VLOOKUP(Issue!$J216,Table2[[#All],[Item Name]:[Open Rate]],8,0),"")</f>
        <v>365.8</v>
      </c>
      <c r="N216" s="32">
        <f>IFERROR(+Issue!$L216*Issue!$M216,"")</f>
        <v>1463.2</v>
      </c>
      <c r="O216" s="12" t="s">
        <v>152</v>
      </c>
      <c r="P216" s="12" t="s">
        <v>38</v>
      </c>
      <c r="Q216" s="37"/>
    </row>
    <row r="217" spans="1:17" x14ac:dyDescent="0.25">
      <c r="A217" s="34">
        <v>46141</v>
      </c>
      <c r="B217" s="12" t="s">
        <v>154</v>
      </c>
      <c r="C217" s="12">
        <v>646</v>
      </c>
      <c r="D217" s="12">
        <v>1</v>
      </c>
      <c r="E217" s="31" t="str">
        <f>IFERROR(VLOOKUP(Issue!$D217,Table5[#All],3,0),"")</f>
        <v>Munger</v>
      </c>
      <c r="F217" s="31" t="str">
        <f>IFERROR(VLOOKUP(Issue!$D217,Table5[#All],2,0),"")</f>
        <v>Main Godown</v>
      </c>
      <c r="G217" s="12">
        <v>1053</v>
      </c>
      <c r="H217" s="31" t="str">
        <f>IFERROR(VLOOKUP(Issue!$G217,Table5[#All],3,0),"")</f>
        <v>Kalyanpur</v>
      </c>
      <c r="I217" s="31" t="str">
        <f>IFERROR(VLOOKUP(Issue!$G217,Table5[#All],2,0),"")</f>
        <v>BMC</v>
      </c>
      <c r="J217" s="12" t="s">
        <v>44</v>
      </c>
      <c r="K217" s="31" t="str">
        <f>IFERROR(VLOOKUP(Issue!$J217,Table2[[Item Name]:[UoM]],2,0),"")</f>
        <v>Nos</v>
      </c>
      <c r="L217" s="12">
        <v>4</v>
      </c>
      <c r="M217" s="32">
        <f>IFERROR(VLOOKUP(Issue!$J217,Table2[[#All],[Item Name]:[Open Rate]],8,0),"")</f>
        <v>365.8</v>
      </c>
      <c r="N217" s="32">
        <f>IFERROR(+Issue!$L217*Issue!$M217,"")</f>
        <v>1463.2</v>
      </c>
      <c r="O217" s="12" t="s">
        <v>152</v>
      </c>
      <c r="P217" s="12" t="s">
        <v>38</v>
      </c>
      <c r="Q217" s="38"/>
    </row>
    <row r="218" spans="1:17" x14ac:dyDescent="0.25">
      <c r="A218" s="34">
        <v>46141</v>
      </c>
      <c r="B218" s="12" t="s">
        <v>154</v>
      </c>
      <c r="C218" s="12">
        <v>646</v>
      </c>
      <c r="D218" s="12">
        <v>1</v>
      </c>
      <c r="E218" s="31" t="str">
        <f>IFERROR(VLOOKUP(Issue!$D218,Table5[#All],3,0),"")</f>
        <v>Munger</v>
      </c>
      <c r="F218" s="31" t="str">
        <f>IFERROR(VLOOKUP(Issue!$D218,Table5[#All],2,0),"")</f>
        <v>Main Godown</v>
      </c>
      <c r="G218" s="12">
        <v>1061</v>
      </c>
      <c r="H218" s="31" t="str">
        <f>IFERROR(VLOOKUP(Issue!$G218,Table5[#All],3,0),"")</f>
        <v xml:space="preserve">Mahua </v>
      </c>
      <c r="I218" s="31" t="str">
        <f>IFERROR(VLOOKUP(Issue!$G218,Table5[#All],2,0),"")</f>
        <v>BMC</v>
      </c>
      <c r="J218" s="12" t="s">
        <v>44</v>
      </c>
      <c r="K218" s="31" t="str">
        <f>IFERROR(VLOOKUP(Issue!$J218,Table2[[Item Name]:[UoM]],2,0),"")</f>
        <v>Nos</v>
      </c>
      <c r="L218" s="12">
        <v>2</v>
      </c>
      <c r="M218" s="32">
        <f>IFERROR(VLOOKUP(Issue!$J218,Table2[[#All],[Item Name]:[Open Rate]],8,0),"")</f>
        <v>365.8</v>
      </c>
      <c r="N218" s="32">
        <f>IFERROR(+Issue!$L218*Issue!$M218,"")</f>
        <v>731.6</v>
      </c>
      <c r="O218" s="12" t="s">
        <v>152</v>
      </c>
      <c r="P218" s="12" t="s">
        <v>38</v>
      </c>
      <c r="Q218" s="37"/>
    </row>
    <row r="219" spans="1:17" x14ac:dyDescent="0.25">
      <c r="A219" s="34">
        <v>46141</v>
      </c>
      <c r="B219" s="12" t="s">
        <v>154</v>
      </c>
      <c r="C219" s="12">
        <v>646</v>
      </c>
      <c r="D219" s="12">
        <v>1</v>
      </c>
      <c r="E219" s="31" t="str">
        <f>IFERROR(VLOOKUP(Issue!$D219,Table5[#All],3,0),"")</f>
        <v>Munger</v>
      </c>
      <c r="F219" s="31" t="str">
        <f>IFERROR(VLOOKUP(Issue!$D219,Table5[#All],2,0),"")</f>
        <v>Main Godown</v>
      </c>
      <c r="G219" s="12">
        <v>1012</v>
      </c>
      <c r="H219" s="31" t="str">
        <f>IFERROR(VLOOKUP(Issue!$G219,Table5[#All],3,0),"")</f>
        <v>DalsinghSarai</v>
      </c>
      <c r="I219" s="31" t="str">
        <f>IFERROR(VLOOKUP(Issue!$G219,Table5[#All],2,0),"")</f>
        <v>BMC</v>
      </c>
      <c r="J219" s="12" t="s">
        <v>121</v>
      </c>
      <c r="K219" s="31" t="str">
        <f>IFERROR(VLOOKUP(Issue!$J219,Table2[[Item Name]:[UoM]],2,0),"")</f>
        <v>Nos</v>
      </c>
      <c r="L219" s="12">
        <v>2</v>
      </c>
      <c r="M219" s="32">
        <f>IFERROR(VLOOKUP(Issue!$J219,Table2[[#All],[Item Name]:[Open Rate]],8,0),"")</f>
        <v>135.69999999999999</v>
      </c>
      <c r="N219" s="32">
        <f>IFERROR(+Issue!$L219*Issue!$M219,"")</f>
        <v>271.39999999999998</v>
      </c>
      <c r="O219" s="12" t="s">
        <v>152</v>
      </c>
      <c r="P219" s="12" t="s">
        <v>38</v>
      </c>
      <c r="Q219" s="38"/>
    </row>
    <row r="220" spans="1:17" x14ac:dyDescent="0.25">
      <c r="A220" s="34">
        <v>46141</v>
      </c>
      <c r="B220" s="12" t="s">
        <v>154</v>
      </c>
      <c r="C220" s="12">
        <v>646</v>
      </c>
      <c r="D220" s="12">
        <v>1</v>
      </c>
      <c r="E220" s="31" t="str">
        <f>IFERROR(VLOOKUP(Issue!$D220,Table5[#All],3,0),"")</f>
        <v>Munger</v>
      </c>
      <c r="F220" s="31" t="str">
        <f>IFERROR(VLOOKUP(Issue!$D220,Table5[#All],2,0),"")</f>
        <v>Main Godown</v>
      </c>
      <c r="G220" s="12">
        <v>1013</v>
      </c>
      <c r="H220" s="31" t="str">
        <f>IFERROR(VLOOKUP(Issue!$G220,Table5[#All],3,0),"")</f>
        <v>Musrigharari</v>
      </c>
      <c r="I220" s="31" t="str">
        <f>IFERROR(VLOOKUP(Issue!$G220,Table5[#All],2,0),"")</f>
        <v>BMC</v>
      </c>
      <c r="J220" s="12" t="s">
        <v>121</v>
      </c>
      <c r="K220" s="31" t="str">
        <f>IFERROR(VLOOKUP(Issue!$J220,Table2[[Item Name]:[UoM]],2,0),"")</f>
        <v>Nos</v>
      </c>
      <c r="L220" s="12">
        <v>2</v>
      </c>
      <c r="M220" s="32">
        <f>IFERROR(VLOOKUP(Issue!$J220,Table2[[#All],[Item Name]:[Open Rate]],8,0),"")</f>
        <v>135.69999999999999</v>
      </c>
      <c r="N220" s="32">
        <f>IFERROR(+Issue!$L220*Issue!$M220,"")</f>
        <v>271.39999999999998</v>
      </c>
      <c r="O220" s="12" t="s">
        <v>152</v>
      </c>
      <c r="P220" s="12" t="s">
        <v>38</v>
      </c>
      <c r="Q220" s="37"/>
    </row>
    <row r="221" spans="1:17" x14ac:dyDescent="0.25">
      <c r="A221" s="34">
        <v>46141</v>
      </c>
      <c r="B221" s="12" t="s">
        <v>154</v>
      </c>
      <c r="C221" s="12">
        <v>646</v>
      </c>
      <c r="D221" s="12">
        <v>1</v>
      </c>
      <c r="E221" s="31" t="str">
        <f>IFERROR(VLOOKUP(Issue!$D221,Table5[#All],3,0),"")</f>
        <v>Munger</v>
      </c>
      <c r="F221" s="31" t="str">
        <f>IFERROR(VLOOKUP(Issue!$D221,Table5[#All],2,0),"")</f>
        <v>Main Godown</v>
      </c>
      <c r="G221" s="12">
        <v>1053</v>
      </c>
      <c r="H221" s="31" t="str">
        <f>IFERROR(VLOOKUP(Issue!$G221,Table5[#All],3,0),"")</f>
        <v>Kalyanpur</v>
      </c>
      <c r="I221" s="31" t="str">
        <f>IFERROR(VLOOKUP(Issue!$G221,Table5[#All],2,0),"")</f>
        <v>BMC</v>
      </c>
      <c r="J221" s="12" t="s">
        <v>121</v>
      </c>
      <c r="K221" s="31" t="str">
        <f>IFERROR(VLOOKUP(Issue!$J221,Table2[[Item Name]:[UoM]],2,0),"")</f>
        <v>Nos</v>
      </c>
      <c r="L221" s="12">
        <v>2</v>
      </c>
      <c r="M221" s="32">
        <f>IFERROR(VLOOKUP(Issue!$J221,Table2[[#All],[Item Name]:[Open Rate]],8,0),"")</f>
        <v>135.69999999999999</v>
      </c>
      <c r="N221" s="32">
        <f>IFERROR(+Issue!$L221*Issue!$M221,"")</f>
        <v>271.39999999999998</v>
      </c>
      <c r="O221" s="12" t="s">
        <v>152</v>
      </c>
      <c r="P221" s="12" t="s">
        <v>38</v>
      </c>
      <c r="Q221" s="38"/>
    </row>
    <row r="222" spans="1:17" x14ac:dyDescent="0.25">
      <c r="A222" s="34">
        <v>46141</v>
      </c>
      <c r="B222" s="12" t="s">
        <v>154</v>
      </c>
      <c r="C222" s="12">
        <v>646</v>
      </c>
      <c r="D222" s="12">
        <v>1</v>
      </c>
      <c r="E222" s="31" t="str">
        <f>IFERROR(VLOOKUP(Issue!$D222,Table5[#All],3,0),"")</f>
        <v>Munger</v>
      </c>
      <c r="F222" s="31" t="str">
        <f>IFERROR(VLOOKUP(Issue!$D222,Table5[#All],2,0),"")</f>
        <v>Main Godown</v>
      </c>
      <c r="G222" s="12">
        <v>1061</v>
      </c>
      <c r="H222" s="31" t="str">
        <f>IFERROR(VLOOKUP(Issue!$G222,Table5[#All],3,0),"")</f>
        <v xml:space="preserve">Mahua </v>
      </c>
      <c r="I222" s="31" t="str">
        <f>IFERROR(VLOOKUP(Issue!$G222,Table5[#All],2,0),"")</f>
        <v>BMC</v>
      </c>
      <c r="J222" s="12" t="s">
        <v>121</v>
      </c>
      <c r="K222" s="31" t="str">
        <f>IFERROR(VLOOKUP(Issue!$J222,Table2[[Item Name]:[UoM]],2,0),"")</f>
        <v>Nos</v>
      </c>
      <c r="L222" s="12">
        <v>2</v>
      </c>
      <c r="M222" s="32">
        <f>IFERROR(VLOOKUP(Issue!$J222,Table2[[#All],[Item Name]:[Open Rate]],8,0),"")</f>
        <v>135.69999999999999</v>
      </c>
      <c r="N222" s="32">
        <f>IFERROR(+Issue!$L222*Issue!$M222,"")</f>
        <v>271.39999999999998</v>
      </c>
      <c r="O222" s="12" t="s">
        <v>152</v>
      </c>
      <c r="P222" s="12" t="s">
        <v>38</v>
      </c>
      <c r="Q222" s="37"/>
    </row>
    <row r="223" spans="1:17" x14ac:dyDescent="0.25">
      <c r="A223" s="34">
        <v>46141</v>
      </c>
      <c r="B223" s="12" t="s">
        <v>154</v>
      </c>
      <c r="C223" s="12">
        <v>646</v>
      </c>
      <c r="D223" s="12">
        <v>1</v>
      </c>
      <c r="E223" s="31" t="str">
        <f>IFERROR(VLOOKUP(Issue!$D223,Table5[#All],3,0),"")</f>
        <v>Munger</v>
      </c>
      <c r="F223" s="31" t="str">
        <f>IFERROR(VLOOKUP(Issue!$D223,Table5[#All],2,0),"")</f>
        <v>Main Godown</v>
      </c>
      <c r="G223" s="12">
        <v>1012</v>
      </c>
      <c r="H223" s="31" t="str">
        <f>IFERROR(VLOOKUP(Issue!$G223,Table5[#All],3,0),"")</f>
        <v>DalsinghSarai</v>
      </c>
      <c r="I223" s="31" t="str">
        <f>IFERROR(VLOOKUP(Issue!$G223,Table5[#All],2,0),"")</f>
        <v>BMC</v>
      </c>
      <c r="J223" s="12" t="s">
        <v>101</v>
      </c>
      <c r="K223" s="31" t="str">
        <f>IFERROR(VLOOKUP(Issue!$J223,Table2[[Item Name]:[UoM]],2,0),"")</f>
        <v>Nos</v>
      </c>
      <c r="L223" s="12">
        <v>2</v>
      </c>
      <c r="M223" s="32">
        <f>IFERROR(VLOOKUP(Issue!$J223,Table2[[#All],[Item Name]:[Open Rate]],8,0),"")</f>
        <v>106.2</v>
      </c>
      <c r="N223" s="32">
        <f>IFERROR(+Issue!$L223*Issue!$M223,"")</f>
        <v>212.4</v>
      </c>
      <c r="O223" s="12" t="s">
        <v>152</v>
      </c>
      <c r="P223" s="12" t="s">
        <v>38</v>
      </c>
      <c r="Q223" s="38"/>
    </row>
    <row r="224" spans="1:17" x14ac:dyDescent="0.25">
      <c r="A224" s="34">
        <v>46141</v>
      </c>
      <c r="B224" s="12" t="s">
        <v>154</v>
      </c>
      <c r="C224" s="12">
        <v>646</v>
      </c>
      <c r="D224" s="12">
        <v>1</v>
      </c>
      <c r="E224" s="31" t="str">
        <f>IFERROR(VLOOKUP(Issue!$D224,Table5[#All],3,0),"")</f>
        <v>Munger</v>
      </c>
      <c r="F224" s="31" t="str">
        <f>IFERROR(VLOOKUP(Issue!$D224,Table5[#All],2,0),"")</f>
        <v>Main Godown</v>
      </c>
      <c r="G224" s="12">
        <v>1013</v>
      </c>
      <c r="H224" s="31" t="str">
        <f>IFERROR(VLOOKUP(Issue!$G224,Table5[#All],3,0),"")</f>
        <v>Musrigharari</v>
      </c>
      <c r="I224" s="31" t="str">
        <f>IFERROR(VLOOKUP(Issue!$G224,Table5[#All],2,0),"")</f>
        <v>BMC</v>
      </c>
      <c r="J224" s="12" t="s">
        <v>101</v>
      </c>
      <c r="K224" s="31" t="str">
        <f>IFERROR(VLOOKUP(Issue!$J224,Table2[[Item Name]:[UoM]],2,0),"")</f>
        <v>Nos</v>
      </c>
      <c r="L224" s="12">
        <v>2</v>
      </c>
      <c r="M224" s="32">
        <f>IFERROR(VLOOKUP(Issue!$J224,Table2[[#All],[Item Name]:[Open Rate]],8,0),"")</f>
        <v>106.2</v>
      </c>
      <c r="N224" s="32">
        <f>IFERROR(+Issue!$L224*Issue!$M224,"")</f>
        <v>212.4</v>
      </c>
      <c r="O224" s="12" t="s">
        <v>152</v>
      </c>
      <c r="P224" s="12" t="s">
        <v>38</v>
      </c>
      <c r="Q224" s="37"/>
    </row>
    <row r="225" spans="1:17" x14ac:dyDescent="0.25">
      <c r="A225" s="34">
        <v>46141</v>
      </c>
      <c r="B225" s="12" t="s">
        <v>154</v>
      </c>
      <c r="C225" s="12">
        <v>646</v>
      </c>
      <c r="D225" s="12">
        <v>1</v>
      </c>
      <c r="E225" s="31" t="str">
        <f>IFERROR(VLOOKUP(Issue!$D225,Table5[#All],3,0),"")</f>
        <v>Munger</v>
      </c>
      <c r="F225" s="31" t="str">
        <f>IFERROR(VLOOKUP(Issue!$D225,Table5[#All],2,0),"")</f>
        <v>Main Godown</v>
      </c>
      <c r="G225" s="12">
        <v>1053</v>
      </c>
      <c r="H225" s="31" t="str">
        <f>IFERROR(VLOOKUP(Issue!$G225,Table5[#All],3,0),"")</f>
        <v>Kalyanpur</v>
      </c>
      <c r="I225" s="31" t="str">
        <f>IFERROR(VLOOKUP(Issue!$G225,Table5[#All],2,0),"")</f>
        <v>BMC</v>
      </c>
      <c r="J225" s="12" t="s">
        <v>101</v>
      </c>
      <c r="K225" s="31" t="str">
        <f>IFERROR(VLOOKUP(Issue!$J225,Table2[[Item Name]:[UoM]],2,0),"")</f>
        <v>Nos</v>
      </c>
      <c r="L225" s="12">
        <v>2</v>
      </c>
      <c r="M225" s="32">
        <f>IFERROR(VLOOKUP(Issue!$J225,Table2[[#All],[Item Name]:[Open Rate]],8,0),"")</f>
        <v>106.2</v>
      </c>
      <c r="N225" s="32">
        <f>IFERROR(+Issue!$L225*Issue!$M225,"")</f>
        <v>212.4</v>
      </c>
      <c r="O225" s="12" t="s">
        <v>152</v>
      </c>
      <c r="P225" s="12" t="s">
        <v>38</v>
      </c>
      <c r="Q225" s="38"/>
    </row>
    <row r="226" spans="1:17" x14ac:dyDescent="0.25">
      <c r="A226" s="34">
        <v>46141</v>
      </c>
      <c r="B226" s="12" t="s">
        <v>154</v>
      </c>
      <c r="C226" s="12">
        <v>646</v>
      </c>
      <c r="D226" s="12">
        <v>1</v>
      </c>
      <c r="E226" s="31" t="str">
        <f>IFERROR(VLOOKUP(Issue!$D226,Table5[#All],3,0),"")</f>
        <v>Munger</v>
      </c>
      <c r="F226" s="31" t="str">
        <f>IFERROR(VLOOKUP(Issue!$D226,Table5[#All],2,0),"")</f>
        <v>Main Godown</v>
      </c>
      <c r="G226" s="12">
        <v>1061</v>
      </c>
      <c r="H226" s="31" t="str">
        <f>IFERROR(VLOOKUP(Issue!$G226,Table5[#All],3,0),"")</f>
        <v xml:space="preserve">Mahua </v>
      </c>
      <c r="I226" s="31" t="str">
        <f>IFERROR(VLOOKUP(Issue!$G226,Table5[#All],2,0),"")</f>
        <v>BMC</v>
      </c>
      <c r="J226" s="12" t="s">
        <v>101</v>
      </c>
      <c r="K226" s="31" t="str">
        <f>IFERROR(VLOOKUP(Issue!$J226,Table2[[Item Name]:[UoM]],2,0),"")</f>
        <v>Nos</v>
      </c>
      <c r="L226" s="12">
        <v>2</v>
      </c>
      <c r="M226" s="32">
        <f>IFERROR(VLOOKUP(Issue!$J226,Table2[[#All],[Item Name]:[Open Rate]],8,0),"")</f>
        <v>106.2</v>
      </c>
      <c r="N226" s="32">
        <f>IFERROR(+Issue!$L226*Issue!$M226,"")</f>
        <v>212.4</v>
      </c>
      <c r="O226" s="12" t="s">
        <v>152</v>
      </c>
      <c r="P226" s="12" t="s">
        <v>38</v>
      </c>
      <c r="Q226" s="37"/>
    </row>
    <row r="227" spans="1:17" x14ac:dyDescent="0.25">
      <c r="A227" s="34">
        <v>46141</v>
      </c>
      <c r="B227" s="12" t="s">
        <v>154</v>
      </c>
      <c r="C227" s="12">
        <v>646</v>
      </c>
      <c r="D227" s="12">
        <v>1</v>
      </c>
      <c r="E227" s="31" t="str">
        <f>IFERROR(VLOOKUP(Issue!$D227,Table5[#All],3,0),"")</f>
        <v>Munger</v>
      </c>
      <c r="F227" s="31" t="str">
        <f>IFERROR(VLOOKUP(Issue!$D227,Table5[#All],2,0),"")</f>
        <v>Main Godown</v>
      </c>
      <c r="G227" s="12">
        <v>1012</v>
      </c>
      <c r="H227" s="31" t="str">
        <f>IFERROR(VLOOKUP(Issue!$G227,Table5[#All],3,0),"")</f>
        <v>DalsinghSarai</v>
      </c>
      <c r="I227" s="31" t="str">
        <f>IFERROR(VLOOKUP(Issue!$G227,Table5[#All],2,0),"")</f>
        <v>BMC</v>
      </c>
      <c r="J227" s="8" t="s">
        <v>132</v>
      </c>
      <c r="K227" s="31" t="str">
        <f>IFERROR(VLOOKUP(Issue!$J227,Table2[[Item Name]:[UoM]],2,0),"")</f>
        <v>Nos</v>
      </c>
      <c r="L227" s="12">
        <v>25</v>
      </c>
      <c r="M227" s="32">
        <f>IFERROR(VLOOKUP(Issue!$J227,Table2[[#All],[Item Name]:[Open Rate]],8,0),"")</f>
        <v>4.93</v>
      </c>
      <c r="N227" s="32">
        <f>IFERROR(+Issue!$L227*Issue!$M227,"")</f>
        <v>123.25</v>
      </c>
      <c r="O227" s="12" t="s">
        <v>152</v>
      </c>
      <c r="P227" s="12" t="s">
        <v>38</v>
      </c>
      <c r="Q227" s="38"/>
    </row>
    <row r="228" spans="1:17" x14ac:dyDescent="0.25">
      <c r="A228" s="34">
        <v>46141</v>
      </c>
      <c r="B228" s="12" t="s">
        <v>154</v>
      </c>
      <c r="C228" s="12">
        <v>646</v>
      </c>
      <c r="D228" s="12">
        <v>1</v>
      </c>
      <c r="E228" s="31" t="str">
        <f>IFERROR(VLOOKUP(Issue!$D228,Table5[#All],3,0),"")</f>
        <v>Munger</v>
      </c>
      <c r="F228" s="31" t="str">
        <f>IFERROR(VLOOKUP(Issue!$D228,Table5[#All],2,0),"")</f>
        <v>Main Godown</v>
      </c>
      <c r="G228" s="12">
        <v>1013</v>
      </c>
      <c r="H228" s="31" t="str">
        <f>IFERROR(VLOOKUP(Issue!$G228,Table5[#All],3,0),"")</f>
        <v>Musrigharari</v>
      </c>
      <c r="I228" s="31" t="str">
        <f>IFERROR(VLOOKUP(Issue!$G228,Table5[#All],2,0),"")</f>
        <v>BMC</v>
      </c>
      <c r="J228" s="8" t="s">
        <v>132</v>
      </c>
      <c r="K228" s="31" t="str">
        <f>IFERROR(VLOOKUP(Issue!$J228,Table2[[Item Name]:[UoM]],2,0),"")</f>
        <v>Nos</v>
      </c>
      <c r="L228" s="12">
        <v>25</v>
      </c>
      <c r="M228" s="32">
        <f>IFERROR(VLOOKUP(Issue!$J228,Table2[[#All],[Item Name]:[Open Rate]],8,0),"")</f>
        <v>4.93</v>
      </c>
      <c r="N228" s="32">
        <f>IFERROR(+Issue!$L228*Issue!$M228,"")</f>
        <v>123.25</v>
      </c>
      <c r="O228" s="12" t="s">
        <v>152</v>
      </c>
      <c r="P228" s="12" t="s">
        <v>38</v>
      </c>
      <c r="Q228" s="37"/>
    </row>
    <row r="229" spans="1:17" x14ac:dyDescent="0.25">
      <c r="A229" s="34">
        <v>46141</v>
      </c>
      <c r="B229" s="12" t="s">
        <v>154</v>
      </c>
      <c r="C229" s="12">
        <v>646</v>
      </c>
      <c r="D229" s="12">
        <v>1</v>
      </c>
      <c r="E229" s="31" t="str">
        <f>IFERROR(VLOOKUP(Issue!$D229,Table5[#All],3,0),"")</f>
        <v>Munger</v>
      </c>
      <c r="F229" s="31" t="str">
        <f>IFERROR(VLOOKUP(Issue!$D229,Table5[#All],2,0),"")</f>
        <v>Main Godown</v>
      </c>
      <c r="G229" s="12">
        <v>1053</v>
      </c>
      <c r="H229" s="31" t="str">
        <f>IFERROR(VLOOKUP(Issue!$G229,Table5[#All],3,0),"")</f>
        <v>Kalyanpur</v>
      </c>
      <c r="I229" s="31" t="str">
        <f>IFERROR(VLOOKUP(Issue!$G229,Table5[#All],2,0),"")</f>
        <v>BMC</v>
      </c>
      <c r="J229" s="8" t="s">
        <v>132</v>
      </c>
      <c r="K229" s="31" t="str">
        <f>IFERROR(VLOOKUP(Issue!$J229,Table2[[Item Name]:[UoM]],2,0),"")</f>
        <v>Nos</v>
      </c>
      <c r="L229" s="12">
        <v>25</v>
      </c>
      <c r="M229" s="32">
        <f>IFERROR(VLOOKUP(Issue!$J229,Table2[[#All],[Item Name]:[Open Rate]],8,0),"")</f>
        <v>4.93</v>
      </c>
      <c r="N229" s="32">
        <f>IFERROR(+Issue!$L229*Issue!$M229,"")</f>
        <v>123.25</v>
      </c>
      <c r="O229" s="12" t="s">
        <v>152</v>
      </c>
      <c r="P229" s="12" t="s">
        <v>38</v>
      </c>
      <c r="Q229" s="38"/>
    </row>
    <row r="230" spans="1:17" x14ac:dyDescent="0.25">
      <c r="A230" s="34">
        <v>46141</v>
      </c>
      <c r="B230" s="12" t="s">
        <v>154</v>
      </c>
      <c r="C230" s="12">
        <v>646</v>
      </c>
      <c r="D230" s="12">
        <v>1</v>
      </c>
      <c r="E230" s="31" t="str">
        <f>IFERROR(VLOOKUP(Issue!$D230,Table5[#All],3,0),"")</f>
        <v>Munger</v>
      </c>
      <c r="F230" s="31" t="str">
        <f>IFERROR(VLOOKUP(Issue!$D230,Table5[#All],2,0),"")</f>
        <v>Main Godown</v>
      </c>
      <c r="G230" s="12">
        <v>1061</v>
      </c>
      <c r="H230" s="31" t="str">
        <f>IFERROR(VLOOKUP(Issue!$G230,Table5[#All],3,0),"")</f>
        <v xml:space="preserve">Mahua </v>
      </c>
      <c r="I230" s="31" t="str">
        <f>IFERROR(VLOOKUP(Issue!$G230,Table5[#All],2,0),"")</f>
        <v>BMC</v>
      </c>
      <c r="J230" s="8" t="s">
        <v>132</v>
      </c>
      <c r="K230" s="31" t="str">
        <f>IFERROR(VLOOKUP(Issue!$J230,Table2[[Item Name]:[UoM]],2,0),"")</f>
        <v>Nos</v>
      </c>
      <c r="L230" s="12">
        <v>25</v>
      </c>
      <c r="M230" s="32">
        <f>IFERROR(VLOOKUP(Issue!$J230,Table2[[#All],[Item Name]:[Open Rate]],8,0),"")</f>
        <v>4.93</v>
      </c>
      <c r="N230" s="32">
        <f>IFERROR(+Issue!$L230*Issue!$M230,"")</f>
        <v>123.25</v>
      </c>
      <c r="O230" s="12" t="s">
        <v>152</v>
      </c>
      <c r="P230" s="12" t="s">
        <v>38</v>
      </c>
      <c r="Q230" s="37"/>
    </row>
    <row r="231" spans="1:17" x14ac:dyDescent="0.25">
      <c r="A231" s="34">
        <v>46141</v>
      </c>
      <c r="B231" s="12" t="s">
        <v>154</v>
      </c>
      <c r="C231" s="12">
        <v>646</v>
      </c>
      <c r="D231" s="12">
        <v>1</v>
      </c>
      <c r="E231" s="31" t="str">
        <f>IFERROR(VLOOKUP(Issue!$D231,Table5[#All],3,0),"")</f>
        <v>Munger</v>
      </c>
      <c r="F231" s="31" t="str">
        <f>IFERROR(VLOOKUP(Issue!$D231,Table5[#All],2,0),"")</f>
        <v>Main Godown</v>
      </c>
      <c r="G231" s="12">
        <v>1012</v>
      </c>
      <c r="H231" s="31" t="str">
        <f>IFERROR(VLOOKUP(Issue!$G231,Table5[#All],3,0),"")</f>
        <v>DalsinghSarai</v>
      </c>
      <c r="I231" s="31" t="str">
        <f>IFERROR(VLOOKUP(Issue!$G231,Table5[#All],2,0),"")</f>
        <v>BMC</v>
      </c>
      <c r="J231" s="12" t="s">
        <v>103</v>
      </c>
      <c r="K231" s="31" t="str">
        <f>IFERROR(VLOOKUP(Issue!$J231,Table2[[Item Name]:[UoM]],2,0),"")</f>
        <v>Nos</v>
      </c>
      <c r="L231" s="12">
        <v>25</v>
      </c>
      <c r="M231" s="32">
        <f>IFERROR(VLOOKUP(Issue!$J231,Table2[[#All],[Item Name]:[Open Rate]],8,0),"")</f>
        <v>0.9</v>
      </c>
      <c r="N231" s="32">
        <f>IFERROR(+Issue!$L231*Issue!$M231,"")</f>
        <v>22.5</v>
      </c>
      <c r="O231" s="12" t="s">
        <v>152</v>
      </c>
      <c r="P231" s="12" t="s">
        <v>38</v>
      </c>
      <c r="Q231" s="38"/>
    </row>
    <row r="232" spans="1:17" x14ac:dyDescent="0.25">
      <c r="A232" s="34">
        <v>46141</v>
      </c>
      <c r="B232" s="12" t="s">
        <v>154</v>
      </c>
      <c r="C232" s="12">
        <v>646</v>
      </c>
      <c r="D232" s="12">
        <v>1</v>
      </c>
      <c r="E232" s="31" t="str">
        <f>IFERROR(VLOOKUP(Issue!$D232,Table5[#All],3,0),"")</f>
        <v>Munger</v>
      </c>
      <c r="F232" s="31" t="str">
        <f>IFERROR(VLOOKUP(Issue!$D232,Table5[#All],2,0),"")</f>
        <v>Main Godown</v>
      </c>
      <c r="G232" s="12">
        <v>1013</v>
      </c>
      <c r="H232" s="31" t="str">
        <f>IFERROR(VLOOKUP(Issue!$G232,Table5[#All],3,0),"")</f>
        <v>Musrigharari</v>
      </c>
      <c r="I232" s="31" t="str">
        <f>IFERROR(VLOOKUP(Issue!$G232,Table5[#All],2,0),"")</f>
        <v>BMC</v>
      </c>
      <c r="J232" s="12" t="s">
        <v>103</v>
      </c>
      <c r="K232" s="31" t="str">
        <f>IFERROR(VLOOKUP(Issue!$J232,Table2[[Item Name]:[UoM]],2,0),"")</f>
        <v>Nos</v>
      </c>
      <c r="L232" s="12">
        <v>25</v>
      </c>
      <c r="M232" s="32">
        <f>IFERROR(VLOOKUP(Issue!$J232,Table2[[#All],[Item Name]:[Open Rate]],8,0),"")</f>
        <v>0.9</v>
      </c>
      <c r="N232" s="32">
        <f>IFERROR(+Issue!$L232*Issue!$M232,"")</f>
        <v>22.5</v>
      </c>
      <c r="O232" s="12" t="s">
        <v>152</v>
      </c>
      <c r="P232" s="12" t="s">
        <v>38</v>
      </c>
      <c r="Q232" s="37"/>
    </row>
    <row r="233" spans="1:17" x14ac:dyDescent="0.25">
      <c r="A233" s="34">
        <v>46141</v>
      </c>
      <c r="B233" s="12" t="s">
        <v>154</v>
      </c>
      <c r="C233" s="12">
        <v>646</v>
      </c>
      <c r="D233" s="12">
        <v>1</v>
      </c>
      <c r="E233" s="31" t="str">
        <f>IFERROR(VLOOKUP(Issue!$D233,Table5[#All],3,0),"")</f>
        <v>Munger</v>
      </c>
      <c r="F233" s="31" t="str">
        <f>IFERROR(VLOOKUP(Issue!$D233,Table5[#All],2,0),"")</f>
        <v>Main Godown</v>
      </c>
      <c r="G233" s="12">
        <v>1053</v>
      </c>
      <c r="H233" s="31" t="str">
        <f>IFERROR(VLOOKUP(Issue!$G233,Table5[#All],3,0),"")</f>
        <v>Kalyanpur</v>
      </c>
      <c r="I233" s="31" t="str">
        <f>IFERROR(VLOOKUP(Issue!$G233,Table5[#All],2,0),"")</f>
        <v>BMC</v>
      </c>
      <c r="J233" s="12" t="s">
        <v>103</v>
      </c>
      <c r="K233" s="31" t="str">
        <f>IFERROR(VLOOKUP(Issue!$J233,Table2[[Item Name]:[UoM]],2,0),"")</f>
        <v>Nos</v>
      </c>
      <c r="L233" s="12">
        <v>25</v>
      </c>
      <c r="M233" s="32">
        <f>IFERROR(VLOOKUP(Issue!$J233,Table2[[#All],[Item Name]:[Open Rate]],8,0),"")</f>
        <v>0.9</v>
      </c>
      <c r="N233" s="32">
        <f>IFERROR(+Issue!$L233*Issue!$M233,"")</f>
        <v>22.5</v>
      </c>
      <c r="O233" s="12" t="s">
        <v>152</v>
      </c>
      <c r="P233" s="12" t="s">
        <v>38</v>
      </c>
      <c r="Q233" s="38"/>
    </row>
    <row r="234" spans="1:17" x14ac:dyDescent="0.25">
      <c r="A234" s="34">
        <v>46141</v>
      </c>
      <c r="B234" s="12" t="s">
        <v>154</v>
      </c>
      <c r="C234" s="12">
        <v>646</v>
      </c>
      <c r="D234" s="12">
        <v>1</v>
      </c>
      <c r="E234" s="31" t="str">
        <f>IFERROR(VLOOKUP(Issue!$D234,Table5[#All],3,0),"")</f>
        <v>Munger</v>
      </c>
      <c r="F234" s="31" t="str">
        <f>IFERROR(VLOOKUP(Issue!$D234,Table5[#All],2,0),"")</f>
        <v>Main Godown</v>
      </c>
      <c r="G234" s="12">
        <v>1061</v>
      </c>
      <c r="H234" s="31" t="str">
        <f>IFERROR(VLOOKUP(Issue!$G234,Table5[#All],3,0),"")</f>
        <v xml:space="preserve">Mahua </v>
      </c>
      <c r="I234" s="31" t="str">
        <f>IFERROR(VLOOKUP(Issue!$G234,Table5[#All],2,0),"")</f>
        <v>BMC</v>
      </c>
      <c r="J234" s="12" t="s">
        <v>103</v>
      </c>
      <c r="K234" s="31" t="str">
        <f>IFERROR(VLOOKUP(Issue!$J234,Table2[[Item Name]:[UoM]],2,0),"")</f>
        <v>Nos</v>
      </c>
      <c r="L234" s="12">
        <v>25</v>
      </c>
      <c r="M234" s="32">
        <f>IFERROR(VLOOKUP(Issue!$J234,Table2[[#All],[Item Name]:[Open Rate]],8,0),"")</f>
        <v>0.9</v>
      </c>
      <c r="N234" s="32">
        <f>IFERROR(+Issue!$L234*Issue!$M234,"")</f>
        <v>22.5</v>
      </c>
      <c r="O234" s="12" t="s">
        <v>152</v>
      </c>
      <c r="P234" s="12" t="s">
        <v>38</v>
      </c>
      <c r="Q234" s="37"/>
    </row>
    <row r="235" spans="1:17" x14ac:dyDescent="0.25">
      <c r="A235" s="34">
        <v>46141</v>
      </c>
      <c r="B235" s="12" t="s">
        <v>154</v>
      </c>
      <c r="C235" s="12">
        <v>646</v>
      </c>
      <c r="D235" s="12">
        <v>1</v>
      </c>
      <c r="E235" s="31" t="str">
        <f>IFERROR(VLOOKUP(Issue!$D235,Table5[#All],3,0),"")</f>
        <v>Munger</v>
      </c>
      <c r="F235" s="31" t="str">
        <f>IFERROR(VLOOKUP(Issue!$D235,Table5[#All],2,0),"")</f>
        <v>Main Godown</v>
      </c>
      <c r="G235" s="12">
        <v>1012</v>
      </c>
      <c r="H235" s="31" t="str">
        <f>IFERROR(VLOOKUP(Issue!$G235,Table5[#All],3,0),"")</f>
        <v>DalsinghSarai</v>
      </c>
      <c r="I235" s="31" t="str">
        <f>IFERROR(VLOOKUP(Issue!$G235,Table5[#All],2,0),"")</f>
        <v>BMC</v>
      </c>
      <c r="J235" s="12" t="s">
        <v>117</v>
      </c>
      <c r="K235" s="31" t="str">
        <f>IFERROR(VLOOKUP(Issue!$J235,Table2[[Item Name]:[UoM]],2,0),"")</f>
        <v>Nos</v>
      </c>
      <c r="L235" s="12">
        <v>25</v>
      </c>
      <c r="M235" s="32">
        <f>IFERROR(VLOOKUP(Issue!$J235,Table2[[#All],[Item Name]:[Open Rate]],8,0),"")</f>
        <v>1.68</v>
      </c>
      <c r="N235" s="32">
        <f>IFERROR(+Issue!$L235*Issue!$M235,"")</f>
        <v>42</v>
      </c>
      <c r="O235" s="12" t="s">
        <v>152</v>
      </c>
      <c r="P235" s="12" t="s">
        <v>38</v>
      </c>
      <c r="Q235" s="38"/>
    </row>
    <row r="236" spans="1:17" x14ac:dyDescent="0.25">
      <c r="A236" s="34">
        <v>46141</v>
      </c>
      <c r="B236" s="12" t="s">
        <v>154</v>
      </c>
      <c r="C236" s="12">
        <v>646</v>
      </c>
      <c r="D236" s="12">
        <v>1</v>
      </c>
      <c r="E236" s="31" t="str">
        <f>IFERROR(VLOOKUP(Issue!$D236,Table5[#All],3,0),"")</f>
        <v>Munger</v>
      </c>
      <c r="F236" s="31" t="str">
        <f>IFERROR(VLOOKUP(Issue!$D236,Table5[#All],2,0),"")</f>
        <v>Main Godown</v>
      </c>
      <c r="G236" s="12">
        <v>1013</v>
      </c>
      <c r="H236" s="31" t="str">
        <f>IFERROR(VLOOKUP(Issue!$G236,Table5[#All],3,0),"")</f>
        <v>Musrigharari</v>
      </c>
      <c r="I236" s="31" t="str">
        <f>IFERROR(VLOOKUP(Issue!$G236,Table5[#All],2,0),"")</f>
        <v>BMC</v>
      </c>
      <c r="J236" s="12" t="s">
        <v>117</v>
      </c>
      <c r="K236" s="31" t="str">
        <f>IFERROR(VLOOKUP(Issue!$J236,Table2[[Item Name]:[UoM]],2,0),"")</f>
        <v>Nos</v>
      </c>
      <c r="L236" s="12">
        <v>25</v>
      </c>
      <c r="M236" s="32">
        <f>IFERROR(VLOOKUP(Issue!$J236,Table2[[#All],[Item Name]:[Open Rate]],8,0),"")</f>
        <v>1.68</v>
      </c>
      <c r="N236" s="32">
        <f>IFERROR(+Issue!$L236*Issue!$M236,"")</f>
        <v>42</v>
      </c>
      <c r="O236" s="12" t="s">
        <v>152</v>
      </c>
      <c r="P236" s="12" t="s">
        <v>38</v>
      </c>
      <c r="Q236" s="37"/>
    </row>
    <row r="237" spans="1:17" x14ac:dyDescent="0.25">
      <c r="A237" s="34">
        <v>46141</v>
      </c>
      <c r="B237" s="12" t="s">
        <v>154</v>
      </c>
      <c r="C237" s="12">
        <v>646</v>
      </c>
      <c r="D237" s="12">
        <v>1</v>
      </c>
      <c r="E237" s="31" t="str">
        <f>IFERROR(VLOOKUP(Issue!$D237,Table5[#All],3,0),"")</f>
        <v>Munger</v>
      </c>
      <c r="F237" s="31" t="str">
        <f>IFERROR(VLOOKUP(Issue!$D237,Table5[#All],2,0),"")</f>
        <v>Main Godown</v>
      </c>
      <c r="G237" s="12">
        <v>1053</v>
      </c>
      <c r="H237" s="31" t="str">
        <f>IFERROR(VLOOKUP(Issue!$G237,Table5[#All],3,0),"")</f>
        <v>Kalyanpur</v>
      </c>
      <c r="I237" s="31" t="str">
        <f>IFERROR(VLOOKUP(Issue!$G237,Table5[#All],2,0),"")</f>
        <v>BMC</v>
      </c>
      <c r="J237" s="12" t="s">
        <v>117</v>
      </c>
      <c r="K237" s="31" t="str">
        <f>IFERROR(VLOOKUP(Issue!$J237,Table2[[Item Name]:[UoM]],2,0),"")</f>
        <v>Nos</v>
      </c>
      <c r="L237" s="12">
        <v>25</v>
      </c>
      <c r="M237" s="32">
        <f>IFERROR(VLOOKUP(Issue!$J237,Table2[[#All],[Item Name]:[Open Rate]],8,0),"")</f>
        <v>1.68</v>
      </c>
      <c r="N237" s="32">
        <f>IFERROR(+Issue!$L237*Issue!$M237,"")</f>
        <v>42</v>
      </c>
      <c r="O237" s="12" t="s">
        <v>152</v>
      </c>
      <c r="P237" s="12" t="s">
        <v>38</v>
      </c>
      <c r="Q237" s="38"/>
    </row>
    <row r="238" spans="1:17" x14ac:dyDescent="0.25">
      <c r="A238" s="34">
        <v>46141</v>
      </c>
      <c r="B238" s="12" t="s">
        <v>154</v>
      </c>
      <c r="C238" s="12">
        <v>646</v>
      </c>
      <c r="D238" s="12">
        <v>1</v>
      </c>
      <c r="E238" s="31" t="str">
        <f>IFERROR(VLOOKUP(Issue!$D238,Table5[#All],3,0),"")</f>
        <v>Munger</v>
      </c>
      <c r="F238" s="31" t="str">
        <f>IFERROR(VLOOKUP(Issue!$D238,Table5[#All],2,0),"")</f>
        <v>Main Godown</v>
      </c>
      <c r="G238" s="12">
        <v>1061</v>
      </c>
      <c r="H238" s="31" t="str">
        <f>IFERROR(VLOOKUP(Issue!$G238,Table5[#All],3,0),"")</f>
        <v xml:space="preserve">Mahua </v>
      </c>
      <c r="I238" s="31" t="str">
        <f>IFERROR(VLOOKUP(Issue!$G238,Table5[#All],2,0),"")</f>
        <v>BMC</v>
      </c>
      <c r="J238" s="12" t="s">
        <v>117</v>
      </c>
      <c r="K238" s="31" t="str">
        <f>IFERROR(VLOOKUP(Issue!$J238,Table2[[Item Name]:[UoM]],2,0),"")</f>
        <v>Nos</v>
      </c>
      <c r="L238" s="12">
        <v>25</v>
      </c>
      <c r="M238" s="32">
        <f>IFERROR(VLOOKUP(Issue!$J238,Table2[[#All],[Item Name]:[Open Rate]],8,0),"")</f>
        <v>1.68</v>
      </c>
      <c r="N238" s="32">
        <f>IFERROR(+Issue!$L238*Issue!$M238,"")</f>
        <v>42</v>
      </c>
      <c r="O238" s="12" t="s">
        <v>152</v>
      </c>
      <c r="P238" s="12" t="s">
        <v>38</v>
      </c>
      <c r="Q238" s="37"/>
    </row>
    <row r="239" spans="1:17" x14ac:dyDescent="0.25">
      <c r="A239" s="34">
        <v>46141</v>
      </c>
      <c r="B239" s="12" t="s">
        <v>154</v>
      </c>
      <c r="C239" s="12">
        <v>646</v>
      </c>
      <c r="D239" s="12">
        <v>1</v>
      </c>
      <c r="E239" s="31" t="str">
        <f>IFERROR(VLOOKUP(Issue!$D239,Table5[#All],3,0),"")</f>
        <v>Munger</v>
      </c>
      <c r="F239" s="31" t="str">
        <f>IFERROR(VLOOKUP(Issue!$D239,Table5[#All],2,0),"")</f>
        <v>Main Godown</v>
      </c>
      <c r="G239" s="12">
        <v>1012</v>
      </c>
      <c r="H239" s="31" t="str">
        <f>IFERROR(VLOOKUP(Issue!$G239,Table5[#All],3,0),"")</f>
        <v>DalsinghSarai</v>
      </c>
      <c r="I239" s="31" t="str">
        <f>IFERROR(VLOOKUP(Issue!$G239,Table5[#All],2,0),"")</f>
        <v>BMC</v>
      </c>
      <c r="J239" s="8" t="s">
        <v>82</v>
      </c>
      <c r="K239" s="31" t="str">
        <f>IFERROR(VLOOKUP(Issue!$J239,Table2[[Item Name]:[UoM]],2,0),"")</f>
        <v>Nos</v>
      </c>
      <c r="L239" s="12">
        <v>24</v>
      </c>
      <c r="M239" s="32">
        <f>IFERROR(VLOOKUP(Issue!$J239,Table2[[#All],[Item Name]:[Open Rate]],8,0),"")</f>
        <v>1.99</v>
      </c>
      <c r="N239" s="32">
        <f>IFERROR(+Issue!$L239*Issue!$M239,"")</f>
        <v>47.76</v>
      </c>
      <c r="O239" s="12" t="s">
        <v>152</v>
      </c>
      <c r="P239" s="12" t="s">
        <v>38</v>
      </c>
      <c r="Q239" s="38"/>
    </row>
    <row r="240" spans="1:17" x14ac:dyDescent="0.25">
      <c r="A240" s="34">
        <v>46141</v>
      </c>
      <c r="B240" s="12" t="s">
        <v>154</v>
      </c>
      <c r="C240" s="12">
        <v>646</v>
      </c>
      <c r="D240" s="12">
        <v>1</v>
      </c>
      <c r="E240" s="31" t="str">
        <f>IFERROR(VLOOKUP(Issue!$D240,Table5[#All],3,0),"")</f>
        <v>Munger</v>
      </c>
      <c r="F240" s="31" t="str">
        <f>IFERROR(VLOOKUP(Issue!$D240,Table5[#All],2,0),"")</f>
        <v>Main Godown</v>
      </c>
      <c r="G240" s="12">
        <v>1013</v>
      </c>
      <c r="H240" s="31" t="str">
        <f>IFERROR(VLOOKUP(Issue!$G240,Table5[#All],3,0),"")</f>
        <v>Musrigharari</v>
      </c>
      <c r="I240" s="31" t="str">
        <f>IFERROR(VLOOKUP(Issue!$G240,Table5[#All],2,0),"")</f>
        <v>BMC</v>
      </c>
      <c r="J240" s="8" t="s">
        <v>82</v>
      </c>
      <c r="K240" s="31" t="str">
        <f>IFERROR(VLOOKUP(Issue!$J240,Table2[[Item Name]:[UoM]],2,0),"")</f>
        <v>Nos</v>
      </c>
      <c r="L240" s="12">
        <v>24</v>
      </c>
      <c r="M240" s="32">
        <f>IFERROR(VLOOKUP(Issue!$J240,Table2[[#All],[Item Name]:[Open Rate]],8,0),"")</f>
        <v>1.99</v>
      </c>
      <c r="N240" s="32">
        <f>IFERROR(+Issue!$L240*Issue!$M240,"")</f>
        <v>47.76</v>
      </c>
      <c r="O240" s="12" t="s">
        <v>152</v>
      </c>
      <c r="P240" s="12" t="s">
        <v>38</v>
      </c>
      <c r="Q240" s="37"/>
    </row>
    <row r="241" spans="1:17" x14ac:dyDescent="0.25">
      <c r="A241" s="34">
        <v>46141</v>
      </c>
      <c r="B241" s="12" t="s">
        <v>154</v>
      </c>
      <c r="C241" s="12">
        <v>646</v>
      </c>
      <c r="D241" s="12">
        <v>1</v>
      </c>
      <c r="E241" s="31" t="str">
        <f>IFERROR(VLOOKUP(Issue!$D241,Table5[#All],3,0),"")</f>
        <v>Munger</v>
      </c>
      <c r="F241" s="31" t="str">
        <f>IFERROR(VLOOKUP(Issue!$D241,Table5[#All],2,0),"")</f>
        <v>Main Godown</v>
      </c>
      <c r="G241" s="12">
        <v>1053</v>
      </c>
      <c r="H241" s="31" t="str">
        <f>IFERROR(VLOOKUP(Issue!$G241,Table5[#All],3,0),"")</f>
        <v>Kalyanpur</v>
      </c>
      <c r="I241" s="31" t="str">
        <f>IFERROR(VLOOKUP(Issue!$G241,Table5[#All],2,0),"")</f>
        <v>BMC</v>
      </c>
      <c r="J241" s="8" t="s">
        <v>82</v>
      </c>
      <c r="K241" s="31" t="str">
        <f>IFERROR(VLOOKUP(Issue!$J241,Table2[[Item Name]:[UoM]],2,0),"")</f>
        <v>Nos</v>
      </c>
      <c r="L241" s="12">
        <v>24</v>
      </c>
      <c r="M241" s="32">
        <f>IFERROR(VLOOKUP(Issue!$J241,Table2[[#All],[Item Name]:[Open Rate]],8,0),"")</f>
        <v>1.99</v>
      </c>
      <c r="N241" s="32">
        <f>IFERROR(+Issue!$L241*Issue!$M241,"")</f>
        <v>47.76</v>
      </c>
      <c r="O241" s="12" t="s">
        <v>152</v>
      </c>
      <c r="P241" s="12" t="s">
        <v>38</v>
      </c>
      <c r="Q241" s="38"/>
    </row>
    <row r="242" spans="1:17" x14ac:dyDescent="0.25">
      <c r="A242" s="34">
        <v>46141</v>
      </c>
      <c r="B242" s="12" t="s">
        <v>154</v>
      </c>
      <c r="C242" s="12">
        <v>646</v>
      </c>
      <c r="D242" s="12">
        <v>1</v>
      </c>
      <c r="E242" s="31" t="str">
        <f>IFERROR(VLOOKUP(Issue!$D242,Table5[#All],3,0),"")</f>
        <v>Munger</v>
      </c>
      <c r="F242" s="31" t="str">
        <f>IFERROR(VLOOKUP(Issue!$D242,Table5[#All],2,0),"")</f>
        <v>Main Godown</v>
      </c>
      <c r="G242" s="12">
        <v>1061</v>
      </c>
      <c r="H242" s="31" t="str">
        <f>IFERROR(VLOOKUP(Issue!$G242,Table5[#All],3,0),"")</f>
        <v xml:space="preserve">Mahua </v>
      </c>
      <c r="I242" s="31" t="str">
        <f>IFERROR(VLOOKUP(Issue!$G242,Table5[#All],2,0),"")</f>
        <v>BMC</v>
      </c>
      <c r="J242" s="8" t="s">
        <v>82</v>
      </c>
      <c r="K242" s="31" t="str">
        <f>IFERROR(VLOOKUP(Issue!$J242,Table2[[Item Name]:[UoM]],2,0),"")</f>
        <v>Nos</v>
      </c>
      <c r="L242" s="12">
        <v>24</v>
      </c>
      <c r="M242" s="32">
        <f>IFERROR(VLOOKUP(Issue!$J242,Table2[[#All],[Item Name]:[Open Rate]],8,0),"")</f>
        <v>1.99</v>
      </c>
      <c r="N242" s="32">
        <f>IFERROR(+Issue!$L242*Issue!$M242,"")</f>
        <v>47.76</v>
      </c>
      <c r="O242" s="12" t="s">
        <v>152</v>
      </c>
      <c r="P242" s="12" t="s">
        <v>38</v>
      </c>
      <c r="Q242" s="37"/>
    </row>
    <row r="243" spans="1:17" x14ac:dyDescent="0.25">
      <c r="A243" s="34">
        <v>46141</v>
      </c>
      <c r="B243" s="12" t="s">
        <v>154</v>
      </c>
      <c r="C243" s="12">
        <v>646</v>
      </c>
      <c r="D243" s="12">
        <v>1</v>
      </c>
      <c r="E243" s="31" t="str">
        <f>IFERROR(VLOOKUP(Issue!$D243,Table5[#All],3,0),"")</f>
        <v>Munger</v>
      </c>
      <c r="F243" s="31" t="str">
        <f>IFERROR(VLOOKUP(Issue!$D243,Table5[#All],2,0),"")</f>
        <v>Main Godown</v>
      </c>
      <c r="G243" s="12">
        <v>1012</v>
      </c>
      <c r="H243" s="31" t="str">
        <f>IFERROR(VLOOKUP(Issue!$G243,Table5[#All],3,0),"")</f>
        <v>DalsinghSarai</v>
      </c>
      <c r="I243" s="31" t="str">
        <f>IFERROR(VLOOKUP(Issue!$G243,Table5[#All],2,0),"")</f>
        <v>BMC</v>
      </c>
      <c r="J243" s="8" t="s">
        <v>54</v>
      </c>
      <c r="K243" s="31" t="str">
        <f>IFERROR(VLOOKUP(Issue!$J243,Table2[[Item Name]:[UoM]],2,0),"")</f>
        <v>Nos</v>
      </c>
      <c r="L243" s="12">
        <v>20</v>
      </c>
      <c r="M243" s="32">
        <f>IFERROR(VLOOKUP(Issue!$J243,Table2[[#All],[Item Name]:[Open Rate]],8,0),"")</f>
        <v>132.69999999999999</v>
      </c>
      <c r="N243" s="32">
        <f>IFERROR(+Issue!$L243*Issue!$M243,"")</f>
        <v>2654</v>
      </c>
      <c r="O243" s="12" t="s">
        <v>152</v>
      </c>
      <c r="P243" s="12" t="s">
        <v>38</v>
      </c>
      <c r="Q243" s="38"/>
    </row>
    <row r="244" spans="1:17" x14ac:dyDescent="0.25">
      <c r="A244" s="34">
        <v>46141</v>
      </c>
      <c r="B244" s="12" t="s">
        <v>154</v>
      </c>
      <c r="C244" s="12">
        <v>646</v>
      </c>
      <c r="D244" s="12">
        <v>1</v>
      </c>
      <c r="E244" s="31" t="str">
        <f>IFERROR(VLOOKUP(Issue!$D244,Table5[#All],3,0),"")</f>
        <v>Munger</v>
      </c>
      <c r="F244" s="31" t="str">
        <f>IFERROR(VLOOKUP(Issue!$D244,Table5[#All],2,0),"")</f>
        <v>Main Godown</v>
      </c>
      <c r="G244" s="12">
        <v>1013</v>
      </c>
      <c r="H244" s="31" t="str">
        <f>IFERROR(VLOOKUP(Issue!$G244,Table5[#All],3,0),"")</f>
        <v>Musrigharari</v>
      </c>
      <c r="I244" s="31" t="str">
        <f>IFERROR(VLOOKUP(Issue!$G244,Table5[#All],2,0),"")</f>
        <v>BMC</v>
      </c>
      <c r="J244" s="8" t="s">
        <v>54</v>
      </c>
      <c r="K244" s="31" t="str">
        <f>IFERROR(VLOOKUP(Issue!$J244,Table2[[Item Name]:[UoM]],2,0),"")</f>
        <v>Nos</v>
      </c>
      <c r="L244" s="12">
        <v>20</v>
      </c>
      <c r="M244" s="32">
        <f>IFERROR(VLOOKUP(Issue!$J244,Table2[[#All],[Item Name]:[Open Rate]],8,0),"")</f>
        <v>132.69999999999999</v>
      </c>
      <c r="N244" s="32">
        <f>IFERROR(+Issue!$L244*Issue!$M244,"")</f>
        <v>2654</v>
      </c>
      <c r="O244" s="12" t="s">
        <v>152</v>
      </c>
      <c r="P244" s="12" t="s">
        <v>38</v>
      </c>
      <c r="Q244" s="37"/>
    </row>
    <row r="245" spans="1:17" x14ac:dyDescent="0.25">
      <c r="A245" s="34">
        <v>46141</v>
      </c>
      <c r="B245" s="12" t="s">
        <v>154</v>
      </c>
      <c r="C245" s="12">
        <v>646</v>
      </c>
      <c r="D245" s="12">
        <v>1</v>
      </c>
      <c r="E245" s="31" t="str">
        <f>IFERROR(VLOOKUP(Issue!$D245,Table5[#All],3,0),"")</f>
        <v>Munger</v>
      </c>
      <c r="F245" s="31" t="str">
        <f>IFERROR(VLOOKUP(Issue!$D245,Table5[#All],2,0),"")</f>
        <v>Main Godown</v>
      </c>
      <c r="G245" s="12">
        <v>1053</v>
      </c>
      <c r="H245" s="31" t="str">
        <f>IFERROR(VLOOKUP(Issue!$G245,Table5[#All],3,0),"")</f>
        <v>Kalyanpur</v>
      </c>
      <c r="I245" s="31" t="str">
        <f>IFERROR(VLOOKUP(Issue!$G245,Table5[#All],2,0),"")</f>
        <v>BMC</v>
      </c>
      <c r="J245" s="8" t="s">
        <v>54</v>
      </c>
      <c r="K245" s="31" t="str">
        <f>IFERROR(VLOOKUP(Issue!$J245,Table2[[Item Name]:[UoM]],2,0),"")</f>
        <v>Nos</v>
      </c>
      <c r="L245" s="12">
        <v>20</v>
      </c>
      <c r="M245" s="32">
        <f>IFERROR(VLOOKUP(Issue!$J245,Table2[[#All],[Item Name]:[Open Rate]],8,0),"")</f>
        <v>132.69999999999999</v>
      </c>
      <c r="N245" s="32">
        <f>IFERROR(+Issue!$L245*Issue!$M245,"")</f>
        <v>2654</v>
      </c>
      <c r="O245" s="12" t="s">
        <v>152</v>
      </c>
      <c r="P245" s="12" t="s">
        <v>38</v>
      </c>
      <c r="Q245" s="38"/>
    </row>
    <row r="246" spans="1:17" x14ac:dyDescent="0.25">
      <c r="A246" s="34">
        <v>46141</v>
      </c>
      <c r="B246" s="12" t="s">
        <v>154</v>
      </c>
      <c r="C246" s="12">
        <v>646</v>
      </c>
      <c r="D246" s="12">
        <v>1</v>
      </c>
      <c r="E246" s="31" t="str">
        <f>IFERROR(VLOOKUP(Issue!$D246,Table5[#All],3,0),"")</f>
        <v>Munger</v>
      </c>
      <c r="F246" s="31" t="str">
        <f>IFERROR(VLOOKUP(Issue!$D246,Table5[#All],2,0),"")</f>
        <v>Main Godown</v>
      </c>
      <c r="G246" s="12">
        <v>1061</v>
      </c>
      <c r="H246" s="31" t="str">
        <f>IFERROR(VLOOKUP(Issue!$G246,Table5[#All],3,0),"")</f>
        <v xml:space="preserve">Mahua </v>
      </c>
      <c r="I246" s="31" t="str">
        <f>IFERROR(VLOOKUP(Issue!$G246,Table5[#All],2,0),"")</f>
        <v>BMC</v>
      </c>
      <c r="J246" s="8" t="s">
        <v>54</v>
      </c>
      <c r="K246" s="31" t="str">
        <f>IFERROR(VLOOKUP(Issue!$J246,Table2[[Item Name]:[UoM]],2,0),"")</f>
        <v>Nos</v>
      </c>
      <c r="L246" s="12">
        <v>20</v>
      </c>
      <c r="M246" s="32">
        <f>IFERROR(VLOOKUP(Issue!$J246,Table2[[#All],[Item Name]:[Open Rate]],8,0),"")</f>
        <v>132.69999999999999</v>
      </c>
      <c r="N246" s="32">
        <f>IFERROR(+Issue!$L246*Issue!$M246,"")</f>
        <v>2654</v>
      </c>
      <c r="O246" s="12" t="s">
        <v>152</v>
      </c>
      <c r="P246" s="12" t="s">
        <v>38</v>
      </c>
      <c r="Q246" s="37"/>
    </row>
    <row r="247" spans="1:17" x14ac:dyDescent="0.25">
      <c r="A247" s="34">
        <v>46141</v>
      </c>
      <c r="B247" s="12" t="s">
        <v>154</v>
      </c>
      <c r="C247" s="12">
        <v>646</v>
      </c>
      <c r="D247" s="12">
        <v>1</v>
      </c>
      <c r="E247" s="31" t="str">
        <f>IFERROR(VLOOKUP(Issue!$D247,Table5[#All],3,0),"")</f>
        <v>Munger</v>
      </c>
      <c r="F247" s="31" t="str">
        <f>IFERROR(VLOOKUP(Issue!$D247,Table5[#All],2,0),"")</f>
        <v>Main Godown</v>
      </c>
      <c r="G247" s="12">
        <v>1012</v>
      </c>
      <c r="H247" s="31" t="str">
        <f>IFERROR(VLOOKUP(Issue!$G247,Table5[#All],3,0),"")</f>
        <v>DalsinghSarai</v>
      </c>
      <c r="I247" s="31" t="str">
        <f>IFERROR(VLOOKUP(Issue!$G247,Table5[#All],2,0),"")</f>
        <v>BMC</v>
      </c>
      <c r="J247" s="8" t="s">
        <v>80</v>
      </c>
      <c r="K247" s="31" t="str">
        <f>IFERROR(VLOOKUP(Issue!$J247,Table2[[Item Name]:[UoM]],2,0),"")</f>
        <v>Nos</v>
      </c>
      <c r="L247" s="12">
        <v>10</v>
      </c>
      <c r="M247" s="32">
        <f>IFERROR(VLOOKUP(Issue!$J247,Table2[[#All],[Item Name]:[Open Rate]],8,0),"")</f>
        <v>132.69999999999999</v>
      </c>
      <c r="N247" s="32">
        <f>IFERROR(+Issue!$L247*Issue!$M247,"")</f>
        <v>1327</v>
      </c>
      <c r="O247" s="12" t="s">
        <v>152</v>
      </c>
      <c r="P247" s="12" t="s">
        <v>38</v>
      </c>
      <c r="Q247" s="38"/>
    </row>
    <row r="248" spans="1:17" x14ac:dyDescent="0.25">
      <c r="A248" s="34">
        <v>46141</v>
      </c>
      <c r="B248" s="12" t="s">
        <v>154</v>
      </c>
      <c r="C248" s="12">
        <v>646</v>
      </c>
      <c r="D248" s="12">
        <v>1</v>
      </c>
      <c r="E248" s="31" t="str">
        <f>IFERROR(VLOOKUP(Issue!$D248,Table5[#All],3,0),"")</f>
        <v>Munger</v>
      </c>
      <c r="F248" s="31" t="str">
        <f>IFERROR(VLOOKUP(Issue!$D248,Table5[#All],2,0),"")</f>
        <v>Main Godown</v>
      </c>
      <c r="G248" s="12">
        <v>1013</v>
      </c>
      <c r="H248" s="31" t="str">
        <f>IFERROR(VLOOKUP(Issue!$G248,Table5[#All],3,0),"")</f>
        <v>Musrigharari</v>
      </c>
      <c r="I248" s="31" t="str">
        <f>IFERROR(VLOOKUP(Issue!$G248,Table5[#All],2,0),"")</f>
        <v>BMC</v>
      </c>
      <c r="J248" s="8" t="s">
        <v>80</v>
      </c>
      <c r="K248" s="31" t="str">
        <f>IFERROR(VLOOKUP(Issue!$J248,Table2[[Item Name]:[UoM]],2,0),"")</f>
        <v>Nos</v>
      </c>
      <c r="L248" s="12">
        <v>10</v>
      </c>
      <c r="M248" s="32">
        <f>IFERROR(VLOOKUP(Issue!$J248,Table2[[#All],[Item Name]:[Open Rate]],8,0),"")</f>
        <v>132.69999999999999</v>
      </c>
      <c r="N248" s="32">
        <f>IFERROR(+Issue!$L248*Issue!$M248,"")</f>
        <v>1327</v>
      </c>
      <c r="O248" s="12" t="s">
        <v>152</v>
      </c>
      <c r="P248" s="12" t="s">
        <v>38</v>
      </c>
      <c r="Q248" s="37"/>
    </row>
    <row r="249" spans="1:17" x14ac:dyDescent="0.25">
      <c r="A249" s="34">
        <v>46141</v>
      </c>
      <c r="B249" s="12" t="s">
        <v>154</v>
      </c>
      <c r="C249" s="12">
        <v>646</v>
      </c>
      <c r="D249" s="12">
        <v>1</v>
      </c>
      <c r="E249" s="31" t="str">
        <f>IFERROR(VLOOKUP(Issue!$D249,Table5[#All],3,0),"")</f>
        <v>Munger</v>
      </c>
      <c r="F249" s="31" t="str">
        <f>IFERROR(VLOOKUP(Issue!$D249,Table5[#All],2,0),"")</f>
        <v>Main Godown</v>
      </c>
      <c r="G249" s="12">
        <v>1053</v>
      </c>
      <c r="H249" s="31" t="str">
        <f>IFERROR(VLOOKUP(Issue!$G249,Table5[#All],3,0),"")</f>
        <v>Kalyanpur</v>
      </c>
      <c r="I249" s="31" t="str">
        <f>IFERROR(VLOOKUP(Issue!$G249,Table5[#All],2,0),"")</f>
        <v>BMC</v>
      </c>
      <c r="J249" s="8" t="s">
        <v>80</v>
      </c>
      <c r="K249" s="31" t="str">
        <f>IFERROR(VLOOKUP(Issue!$J249,Table2[[Item Name]:[UoM]],2,0),"")</f>
        <v>Nos</v>
      </c>
      <c r="L249" s="12">
        <v>10</v>
      </c>
      <c r="M249" s="32">
        <f>IFERROR(VLOOKUP(Issue!$J249,Table2[[#All],[Item Name]:[Open Rate]],8,0),"")</f>
        <v>132.69999999999999</v>
      </c>
      <c r="N249" s="32">
        <f>IFERROR(+Issue!$L249*Issue!$M249,"")</f>
        <v>1327</v>
      </c>
      <c r="O249" s="12" t="s">
        <v>152</v>
      </c>
      <c r="P249" s="12" t="s">
        <v>38</v>
      </c>
      <c r="Q249" s="38"/>
    </row>
    <row r="250" spans="1:17" x14ac:dyDescent="0.25">
      <c r="A250" s="34">
        <v>46141</v>
      </c>
      <c r="B250" s="12" t="s">
        <v>154</v>
      </c>
      <c r="C250" s="12">
        <v>646</v>
      </c>
      <c r="D250" s="12">
        <v>1</v>
      </c>
      <c r="E250" s="31" t="str">
        <f>IFERROR(VLOOKUP(Issue!$D250,Table5[#All],3,0),"")</f>
        <v>Munger</v>
      </c>
      <c r="F250" s="31" t="str">
        <f>IFERROR(VLOOKUP(Issue!$D250,Table5[#All],2,0),"")</f>
        <v>Main Godown</v>
      </c>
      <c r="G250" s="12">
        <v>1061</v>
      </c>
      <c r="H250" s="31" t="str">
        <f>IFERROR(VLOOKUP(Issue!$G250,Table5[#All],3,0),"")</f>
        <v xml:space="preserve">Mahua </v>
      </c>
      <c r="I250" s="31" t="str">
        <f>IFERROR(VLOOKUP(Issue!$G250,Table5[#All],2,0),"")</f>
        <v>BMC</v>
      </c>
      <c r="J250" s="8" t="s">
        <v>80</v>
      </c>
      <c r="K250" s="31" t="str">
        <f>IFERROR(VLOOKUP(Issue!$J250,Table2[[Item Name]:[UoM]],2,0),"")</f>
        <v>Nos</v>
      </c>
      <c r="L250" s="12">
        <v>10</v>
      </c>
      <c r="M250" s="32">
        <f>IFERROR(VLOOKUP(Issue!$J250,Table2[[#All],[Item Name]:[Open Rate]],8,0),"")</f>
        <v>132.69999999999999</v>
      </c>
      <c r="N250" s="32">
        <f>IFERROR(+Issue!$L250*Issue!$M250,"")</f>
        <v>1327</v>
      </c>
      <c r="O250" s="12" t="s">
        <v>152</v>
      </c>
      <c r="P250" s="12" t="s">
        <v>38</v>
      </c>
      <c r="Q250" s="37"/>
    </row>
    <row r="251" spans="1:17" x14ac:dyDescent="0.25">
      <c r="A251" s="34">
        <v>46141</v>
      </c>
      <c r="B251" s="12" t="s">
        <v>154</v>
      </c>
      <c r="C251" s="12">
        <v>647</v>
      </c>
      <c r="D251" s="12">
        <v>1</v>
      </c>
      <c r="E251" s="31" t="str">
        <f>IFERROR(VLOOKUP(Issue!$D251,Table5[#All],3,0),"")</f>
        <v>Munger</v>
      </c>
      <c r="F251" s="31" t="str">
        <f>IFERROR(VLOOKUP(Issue!$D251,Table5[#All],2,0),"")</f>
        <v>Main Godown</v>
      </c>
      <c r="G251" s="12">
        <v>1012</v>
      </c>
      <c r="H251" s="31" t="str">
        <f>IFERROR(VLOOKUP(Issue!$G251,Table5[#All],3,0),"")</f>
        <v>DalsinghSarai</v>
      </c>
      <c r="I251" s="31" t="str">
        <f>IFERROR(VLOOKUP(Issue!$G251,Table5[#All],2,0),"")</f>
        <v>BMC</v>
      </c>
      <c r="J251" s="8" t="s">
        <v>135</v>
      </c>
      <c r="K251" s="31" t="str">
        <f>IFERROR(VLOOKUP(Issue!$J251,Table2[[Item Name]:[UoM]],2,0),"")</f>
        <v>Nos</v>
      </c>
      <c r="L251" s="12">
        <v>10</v>
      </c>
      <c r="M251" s="32">
        <f>IFERROR(VLOOKUP(Issue!$J251,Table2[[#All],[Item Name]:[Open Rate]],8,0),"")</f>
        <v>132.69999999999999</v>
      </c>
      <c r="N251" s="32">
        <f>IFERROR(+Issue!$L251*Issue!$M251,"")</f>
        <v>1327</v>
      </c>
      <c r="O251" s="12" t="s">
        <v>152</v>
      </c>
      <c r="P251" s="12" t="s">
        <v>38</v>
      </c>
      <c r="Q251" s="38"/>
    </row>
    <row r="252" spans="1:17" x14ac:dyDescent="0.25">
      <c r="A252" s="34">
        <v>46141</v>
      </c>
      <c r="B252" s="12" t="s">
        <v>154</v>
      </c>
      <c r="C252" s="12">
        <v>647</v>
      </c>
      <c r="D252" s="12">
        <v>1</v>
      </c>
      <c r="E252" s="31" t="str">
        <f>IFERROR(VLOOKUP(Issue!$D252,Table5[#All],3,0),"")</f>
        <v>Munger</v>
      </c>
      <c r="F252" s="31" t="str">
        <f>IFERROR(VLOOKUP(Issue!$D252,Table5[#All],2,0),"")</f>
        <v>Main Godown</v>
      </c>
      <c r="G252" s="12">
        <v>1013</v>
      </c>
      <c r="H252" s="31" t="str">
        <f>IFERROR(VLOOKUP(Issue!$G252,Table5[#All],3,0),"")</f>
        <v>Musrigharari</v>
      </c>
      <c r="I252" s="31" t="str">
        <f>IFERROR(VLOOKUP(Issue!$G252,Table5[#All],2,0),"")</f>
        <v>BMC</v>
      </c>
      <c r="J252" s="8" t="s">
        <v>135</v>
      </c>
      <c r="K252" s="31" t="str">
        <f>IFERROR(VLOOKUP(Issue!$J252,Table2[[Item Name]:[UoM]],2,0),"")</f>
        <v>Nos</v>
      </c>
      <c r="L252" s="12">
        <v>10</v>
      </c>
      <c r="M252" s="32">
        <f>IFERROR(VLOOKUP(Issue!$J252,Table2[[#All],[Item Name]:[Open Rate]],8,0),"")</f>
        <v>132.69999999999999</v>
      </c>
      <c r="N252" s="32">
        <f>IFERROR(+Issue!$L252*Issue!$M252,"")</f>
        <v>1327</v>
      </c>
      <c r="O252" s="12" t="s">
        <v>152</v>
      </c>
      <c r="P252" s="12" t="s">
        <v>38</v>
      </c>
      <c r="Q252" s="37"/>
    </row>
    <row r="253" spans="1:17" x14ac:dyDescent="0.25">
      <c r="A253" s="34">
        <v>46141</v>
      </c>
      <c r="B253" s="12" t="s">
        <v>154</v>
      </c>
      <c r="C253" s="12">
        <v>647</v>
      </c>
      <c r="D253" s="12">
        <v>1</v>
      </c>
      <c r="E253" s="31" t="str">
        <f>IFERROR(VLOOKUP(Issue!$D253,Table5[#All],3,0),"")</f>
        <v>Munger</v>
      </c>
      <c r="F253" s="31" t="str">
        <f>IFERROR(VLOOKUP(Issue!$D253,Table5[#All],2,0),"")</f>
        <v>Main Godown</v>
      </c>
      <c r="G253" s="12">
        <v>1053</v>
      </c>
      <c r="H253" s="31" t="str">
        <f>IFERROR(VLOOKUP(Issue!$G253,Table5[#All],3,0),"")</f>
        <v>Kalyanpur</v>
      </c>
      <c r="I253" s="31" t="str">
        <f>IFERROR(VLOOKUP(Issue!$G253,Table5[#All],2,0),"")</f>
        <v>BMC</v>
      </c>
      <c r="J253" s="8" t="s">
        <v>135</v>
      </c>
      <c r="K253" s="31" t="str">
        <f>IFERROR(VLOOKUP(Issue!$J253,Table2[[Item Name]:[UoM]],2,0),"")</f>
        <v>Nos</v>
      </c>
      <c r="L253" s="12">
        <v>10</v>
      </c>
      <c r="M253" s="32">
        <f>IFERROR(VLOOKUP(Issue!$J253,Table2[[#All],[Item Name]:[Open Rate]],8,0),"")</f>
        <v>132.69999999999999</v>
      </c>
      <c r="N253" s="32">
        <f>IFERROR(+Issue!$L253*Issue!$M253,"")</f>
        <v>1327</v>
      </c>
      <c r="O253" s="12" t="s">
        <v>152</v>
      </c>
      <c r="P253" s="12" t="s">
        <v>38</v>
      </c>
      <c r="Q253" s="38"/>
    </row>
    <row r="254" spans="1:17" x14ac:dyDescent="0.25">
      <c r="A254" s="34">
        <v>46141</v>
      </c>
      <c r="B254" s="12" t="s">
        <v>154</v>
      </c>
      <c r="C254" s="12">
        <v>647</v>
      </c>
      <c r="D254" s="12">
        <v>1</v>
      </c>
      <c r="E254" s="31" t="str">
        <f>IFERROR(VLOOKUP(Issue!$D254,Table5[#All],3,0),"")</f>
        <v>Munger</v>
      </c>
      <c r="F254" s="31" t="str">
        <f>IFERROR(VLOOKUP(Issue!$D254,Table5[#All],2,0),"")</f>
        <v>Main Godown</v>
      </c>
      <c r="G254" s="12">
        <v>1061</v>
      </c>
      <c r="H254" s="31" t="str">
        <f>IFERROR(VLOOKUP(Issue!$G254,Table5[#All],3,0),"")</f>
        <v xml:space="preserve">Mahua </v>
      </c>
      <c r="I254" s="31" t="str">
        <f>IFERROR(VLOOKUP(Issue!$G254,Table5[#All],2,0),"")</f>
        <v>BMC</v>
      </c>
      <c r="J254" s="8" t="s">
        <v>135</v>
      </c>
      <c r="K254" s="31" t="str">
        <f>IFERROR(VLOOKUP(Issue!$J254,Table2[[Item Name]:[UoM]],2,0),"")</f>
        <v>Nos</v>
      </c>
      <c r="L254" s="12">
        <v>10</v>
      </c>
      <c r="M254" s="32">
        <f>IFERROR(VLOOKUP(Issue!$J254,Table2[[#All],[Item Name]:[Open Rate]],8,0),"")</f>
        <v>132.69999999999999</v>
      </c>
      <c r="N254" s="32">
        <f>IFERROR(+Issue!$L254*Issue!$M254,"")</f>
        <v>1327</v>
      </c>
      <c r="O254" s="12" t="s">
        <v>152</v>
      </c>
      <c r="P254" s="12" t="s">
        <v>38</v>
      </c>
      <c r="Q254" s="37"/>
    </row>
    <row r="255" spans="1:17" x14ac:dyDescent="0.25">
      <c r="A255" s="34">
        <v>46141</v>
      </c>
      <c r="B255" s="12" t="s">
        <v>154</v>
      </c>
      <c r="C255" s="12">
        <v>647</v>
      </c>
      <c r="D255" s="12">
        <v>1</v>
      </c>
      <c r="E255" s="31" t="str">
        <f>IFERROR(VLOOKUP(Issue!$D255,Table5[#All],3,0),"")</f>
        <v>Munger</v>
      </c>
      <c r="F255" s="31" t="str">
        <f>IFERROR(VLOOKUP(Issue!$D255,Table5[#All],2,0),"")</f>
        <v>Main Godown</v>
      </c>
      <c r="G255" s="12">
        <v>1053</v>
      </c>
      <c r="H255" s="31" t="str">
        <f>IFERROR(VLOOKUP(Issue!$G255,Table5[#All],3,0),"")</f>
        <v>Kalyanpur</v>
      </c>
      <c r="I255" s="31" t="str">
        <f>IFERROR(VLOOKUP(Issue!$G255,Table5[#All],2,0),"")</f>
        <v>BMC</v>
      </c>
      <c r="J255" s="12" t="s">
        <v>124</v>
      </c>
      <c r="K255" s="31" t="str">
        <f>IFERROR(VLOOKUP(Issue!$J255,Table2[[Item Name]:[UoM]],2,0),"")</f>
        <v>Nos</v>
      </c>
      <c r="L255" s="12">
        <v>1</v>
      </c>
      <c r="M255" s="32">
        <f>IFERROR(VLOOKUP(Issue!$J255,Table2[[#All],[Item Name]:[Open Rate]],8,0),"")</f>
        <v>1168.2</v>
      </c>
      <c r="N255" s="32">
        <f>IFERROR(+Issue!$L255*Issue!$M255,"")</f>
        <v>1168.2</v>
      </c>
      <c r="O255" s="12" t="s">
        <v>152</v>
      </c>
      <c r="P255" s="12" t="s">
        <v>38</v>
      </c>
      <c r="Q255" s="38"/>
    </row>
    <row r="256" spans="1:17" x14ac:dyDescent="0.25">
      <c r="A256" s="34">
        <v>46141</v>
      </c>
      <c r="B256" s="12" t="s">
        <v>154</v>
      </c>
      <c r="C256" s="12">
        <v>647</v>
      </c>
      <c r="D256" s="12">
        <v>1</v>
      </c>
      <c r="E256" s="31" t="str">
        <f>IFERROR(VLOOKUP(Issue!$D256,Table5[#All],3,0),"")</f>
        <v>Munger</v>
      </c>
      <c r="F256" s="31" t="str">
        <f>IFERROR(VLOOKUP(Issue!$D256,Table5[#All],2,0),"")</f>
        <v>Main Godown</v>
      </c>
      <c r="G256" s="12">
        <v>1053</v>
      </c>
      <c r="H256" s="31" t="str">
        <f>IFERROR(VLOOKUP(Issue!$G256,Table5[#All],3,0),"")</f>
        <v>Kalyanpur</v>
      </c>
      <c r="I256" s="31" t="str">
        <f>IFERROR(VLOOKUP(Issue!$G256,Table5[#All],2,0),"")</f>
        <v>BMC</v>
      </c>
      <c r="J256" s="8" t="s">
        <v>123</v>
      </c>
      <c r="K256" s="31" t="str">
        <f>IFERROR(VLOOKUP(Issue!$J256,Table2[[Item Name]:[UoM]],2,0),"")</f>
        <v>Nos</v>
      </c>
      <c r="L256" s="12">
        <v>1</v>
      </c>
      <c r="M256" s="32">
        <f>IFERROR(VLOOKUP(Issue!$J256,Table2[[#All],[Item Name]:[Open Rate]],8,0),"")</f>
        <v>867.3</v>
      </c>
      <c r="N256" s="32">
        <f>IFERROR(+Issue!$L256*Issue!$M256,"")</f>
        <v>867.3</v>
      </c>
      <c r="O256" s="12" t="s">
        <v>152</v>
      </c>
      <c r="P256" s="12" t="s">
        <v>38</v>
      </c>
      <c r="Q256" s="37"/>
    </row>
    <row r="257" spans="1:17" x14ac:dyDescent="0.25">
      <c r="A257" s="34">
        <v>46141</v>
      </c>
      <c r="B257" s="12" t="s">
        <v>154</v>
      </c>
      <c r="C257" s="12">
        <v>649</v>
      </c>
      <c r="D257" s="12">
        <v>1</v>
      </c>
      <c r="E257" s="31" t="str">
        <f>IFERROR(VLOOKUP(Issue!$D257,Table5[#All],3,0),"")</f>
        <v>Munger</v>
      </c>
      <c r="F257" s="31" t="str">
        <f>IFERROR(VLOOKUP(Issue!$D257,Table5[#All],2,0),"")</f>
        <v>Main Godown</v>
      </c>
      <c r="G257" s="12">
        <v>1066</v>
      </c>
      <c r="H257" s="31" t="str">
        <f>IFERROR(VLOOKUP(Issue!$G257,Table5[#All],3,0),"")</f>
        <v>Gaighat</v>
      </c>
      <c r="I257" s="31" t="str">
        <f>IFERROR(VLOOKUP(Issue!$G257,Table5[#All],2,0),"")</f>
        <v>BMC</v>
      </c>
      <c r="J257" s="8" t="s">
        <v>46</v>
      </c>
      <c r="K257" s="31" t="str">
        <f>IFERROR(VLOOKUP(Issue!$J257,Table2[[Item Name]:[UoM]],2,0),"")</f>
        <v>Nos</v>
      </c>
      <c r="L257" s="12">
        <v>2</v>
      </c>
      <c r="M257" s="32">
        <f>IFERROR(VLOOKUP(Issue!$J257,Table2[[#All],[Item Name]:[Open Rate]],8,0),"")</f>
        <v>33.18</v>
      </c>
      <c r="N257" s="32">
        <f>IFERROR(+Issue!$L257*Issue!$M257,"")</f>
        <v>66.36</v>
      </c>
      <c r="O257" s="12" t="s">
        <v>152</v>
      </c>
      <c r="P257" s="12" t="s">
        <v>38</v>
      </c>
      <c r="Q257" s="38"/>
    </row>
    <row r="258" spans="1:17" x14ac:dyDescent="0.25">
      <c r="A258" s="34">
        <v>46141</v>
      </c>
      <c r="B258" s="12" t="s">
        <v>154</v>
      </c>
      <c r="C258" s="12">
        <v>649</v>
      </c>
      <c r="D258" s="12">
        <v>1</v>
      </c>
      <c r="E258" s="31" t="str">
        <f>IFERROR(VLOOKUP(Issue!$D258,Table5[#All],3,0),"")</f>
        <v>Munger</v>
      </c>
      <c r="F258" s="31" t="str">
        <f>IFERROR(VLOOKUP(Issue!$D258,Table5[#All],2,0),"")</f>
        <v>Main Godown</v>
      </c>
      <c r="G258" s="12">
        <v>1066</v>
      </c>
      <c r="H258" s="31" t="str">
        <f>IFERROR(VLOOKUP(Issue!$G258,Table5[#All],3,0),"")</f>
        <v>Gaighat</v>
      </c>
      <c r="I258" s="31" t="str">
        <f>IFERROR(VLOOKUP(Issue!$G258,Table5[#All],2,0),"")</f>
        <v>BMC</v>
      </c>
      <c r="J258" s="8" t="s">
        <v>47</v>
      </c>
      <c r="K258" s="31" t="str">
        <f>IFERROR(VLOOKUP(Issue!$J258,Table2[[Item Name]:[UoM]],2,0),"")</f>
        <v>Nos</v>
      </c>
      <c r="L258" s="12">
        <v>2</v>
      </c>
      <c r="M258" s="32">
        <f>IFERROR(VLOOKUP(Issue!$J258,Table2[[#All],[Item Name]:[Open Rate]],8,0),"")</f>
        <v>64.899999999999991</v>
      </c>
      <c r="N258" s="32">
        <f>IFERROR(+Issue!$L258*Issue!$M258,"")</f>
        <v>129.79999999999998</v>
      </c>
      <c r="O258" s="12" t="s">
        <v>152</v>
      </c>
      <c r="P258" s="12" t="s">
        <v>38</v>
      </c>
      <c r="Q258" s="37"/>
    </row>
    <row r="259" spans="1:17" x14ac:dyDescent="0.25">
      <c r="A259" s="34">
        <v>46141</v>
      </c>
      <c r="B259" s="12" t="s">
        <v>154</v>
      </c>
      <c r="C259" s="12">
        <v>649</v>
      </c>
      <c r="D259" s="12">
        <v>1</v>
      </c>
      <c r="E259" s="31" t="str">
        <f>IFERROR(VLOOKUP(Issue!$D259,Table5[#All],3,0),"")</f>
        <v>Munger</v>
      </c>
      <c r="F259" s="31" t="str">
        <f>IFERROR(VLOOKUP(Issue!$D259,Table5[#All],2,0),"")</f>
        <v>Main Godown</v>
      </c>
      <c r="G259" s="12">
        <v>1066</v>
      </c>
      <c r="H259" s="31" t="str">
        <f>IFERROR(VLOOKUP(Issue!$G259,Table5[#All],3,0),"")</f>
        <v>Gaighat</v>
      </c>
      <c r="I259" s="31" t="str">
        <f>IFERROR(VLOOKUP(Issue!$G259,Table5[#All],2,0),"")</f>
        <v>BMC</v>
      </c>
      <c r="J259" s="8" t="s">
        <v>48</v>
      </c>
      <c r="K259" s="31" t="str">
        <f>IFERROR(VLOOKUP(Issue!$J259,Table2[[Item Name]:[UoM]],2,0),"")</f>
        <v>Nos</v>
      </c>
      <c r="L259" s="12">
        <v>2</v>
      </c>
      <c r="M259" s="32">
        <f>IFERROR(VLOOKUP(Issue!$J259,Table2[[#All],[Item Name]:[Open Rate]],8,0),"")</f>
        <v>63.7</v>
      </c>
      <c r="N259" s="32">
        <f>IFERROR(+Issue!$L259*Issue!$M259,"")</f>
        <v>127.4</v>
      </c>
      <c r="O259" s="12" t="s">
        <v>152</v>
      </c>
      <c r="P259" s="12" t="s">
        <v>38</v>
      </c>
      <c r="Q259" s="38"/>
    </row>
    <row r="260" spans="1:17" x14ac:dyDescent="0.25">
      <c r="A260" s="34">
        <v>46141</v>
      </c>
      <c r="B260" s="12" t="s">
        <v>154</v>
      </c>
      <c r="C260" s="12">
        <v>649</v>
      </c>
      <c r="D260" s="12">
        <v>1</v>
      </c>
      <c r="E260" s="31" t="str">
        <f>IFERROR(VLOOKUP(Issue!$D260,Table5[#All],3,0),"")</f>
        <v>Munger</v>
      </c>
      <c r="F260" s="31" t="str">
        <f>IFERROR(VLOOKUP(Issue!$D260,Table5[#All],2,0),"")</f>
        <v>Main Godown</v>
      </c>
      <c r="G260" s="12">
        <v>1066</v>
      </c>
      <c r="H260" s="31" t="str">
        <f>IFERROR(VLOOKUP(Issue!$G260,Table5[#All],3,0),"")</f>
        <v>Gaighat</v>
      </c>
      <c r="I260" s="31" t="str">
        <f>IFERROR(VLOOKUP(Issue!$G260,Table5[#All],2,0),"")</f>
        <v>BMC</v>
      </c>
      <c r="J260" s="8" t="s">
        <v>49</v>
      </c>
      <c r="K260" s="31" t="str">
        <f>IFERROR(VLOOKUP(Issue!$J260,Table2[[Item Name]:[UoM]],2,0),"")</f>
        <v>Nos</v>
      </c>
      <c r="L260" s="12">
        <v>2</v>
      </c>
      <c r="M260" s="32">
        <f>IFERROR(VLOOKUP(Issue!$J260,Table2[[#All],[Item Name]:[Open Rate]],8,0),"")</f>
        <v>15.88</v>
      </c>
      <c r="N260" s="32">
        <f>IFERROR(+Issue!$L260*Issue!$M260,"")</f>
        <v>31.76</v>
      </c>
      <c r="O260" s="12" t="s">
        <v>152</v>
      </c>
      <c r="P260" s="12" t="s">
        <v>38</v>
      </c>
      <c r="Q260" s="37"/>
    </row>
    <row r="261" spans="1:17" x14ac:dyDescent="0.25">
      <c r="A261" s="34">
        <v>46141</v>
      </c>
      <c r="B261" s="12" t="s">
        <v>154</v>
      </c>
      <c r="C261" s="12">
        <v>649</v>
      </c>
      <c r="D261" s="12">
        <v>1</v>
      </c>
      <c r="E261" s="31" t="str">
        <f>IFERROR(VLOOKUP(Issue!$D261,Table5[#All],3,0),"")</f>
        <v>Munger</v>
      </c>
      <c r="F261" s="31" t="str">
        <f>IFERROR(VLOOKUP(Issue!$D261,Table5[#All],2,0),"")</f>
        <v>Main Godown</v>
      </c>
      <c r="G261" s="12">
        <v>1066</v>
      </c>
      <c r="H261" s="31" t="str">
        <f>IFERROR(VLOOKUP(Issue!$G261,Table5[#All],3,0),"")</f>
        <v>Gaighat</v>
      </c>
      <c r="I261" s="31" t="str">
        <f>IFERROR(VLOOKUP(Issue!$G261,Table5[#All],2,0),"")</f>
        <v>BMC</v>
      </c>
      <c r="J261" s="8" t="s">
        <v>59</v>
      </c>
      <c r="K261" s="31" t="str">
        <f>IFERROR(VLOOKUP(Issue!$J261,Table2[[Item Name]:[UoM]],2,0),"")</f>
        <v>Nos</v>
      </c>
      <c r="L261" s="12">
        <v>1</v>
      </c>
      <c r="M261" s="32">
        <f>IFERROR(VLOOKUP(Issue!$J261,Table2[[#All],[Item Name]:[Open Rate]],8,0),"")</f>
        <v>29.47</v>
      </c>
      <c r="N261" s="32">
        <f>IFERROR(+Issue!$L261*Issue!$M261,"")</f>
        <v>29.47</v>
      </c>
      <c r="O261" s="12" t="s">
        <v>152</v>
      </c>
      <c r="P261" s="12" t="s">
        <v>38</v>
      </c>
      <c r="Q261" s="38"/>
    </row>
    <row r="262" spans="1:17" x14ac:dyDescent="0.25">
      <c r="A262" s="34">
        <v>46141</v>
      </c>
      <c r="B262" s="12" t="s">
        <v>154</v>
      </c>
      <c r="C262" s="12">
        <v>649</v>
      </c>
      <c r="D262" s="12">
        <v>1</v>
      </c>
      <c r="E262" s="31" t="str">
        <f>IFERROR(VLOOKUP(Issue!$D262,Table5[#All],3,0),"")</f>
        <v>Munger</v>
      </c>
      <c r="F262" s="31" t="str">
        <f>IFERROR(VLOOKUP(Issue!$D262,Table5[#All],2,0),"")</f>
        <v>Main Godown</v>
      </c>
      <c r="G262" s="12">
        <v>1066</v>
      </c>
      <c r="H262" s="31" t="str">
        <f>IFERROR(VLOOKUP(Issue!$G262,Table5[#All],3,0),"")</f>
        <v>Gaighat</v>
      </c>
      <c r="I262" s="31" t="str">
        <f>IFERROR(VLOOKUP(Issue!$G262,Table5[#All],2,0),"")</f>
        <v>BMC</v>
      </c>
      <c r="J262" s="8" t="s">
        <v>104</v>
      </c>
      <c r="K262" s="31" t="str">
        <f>IFERROR(VLOOKUP(Issue!$J262,Table2[[Item Name]:[UoM]],2,0),"")</f>
        <v>Nos</v>
      </c>
      <c r="L262" s="12">
        <v>4</v>
      </c>
      <c r="M262" s="32">
        <f>IFERROR(VLOOKUP(Issue!$J262,Table2[[#All],[Item Name]:[Open Rate]],8,0),"")</f>
        <v>23.46</v>
      </c>
      <c r="N262" s="32">
        <f>IFERROR(+Issue!$L262*Issue!$M262,"")</f>
        <v>93.84</v>
      </c>
      <c r="O262" s="12" t="s">
        <v>152</v>
      </c>
      <c r="P262" s="12" t="s">
        <v>38</v>
      </c>
      <c r="Q262" s="37"/>
    </row>
    <row r="263" spans="1:17" x14ac:dyDescent="0.25">
      <c r="A263" s="34">
        <v>46141</v>
      </c>
      <c r="B263" s="12" t="s">
        <v>154</v>
      </c>
      <c r="C263" s="12">
        <v>649</v>
      </c>
      <c r="D263" s="12">
        <v>1</v>
      </c>
      <c r="E263" s="31" t="str">
        <f>IFERROR(VLOOKUP(Issue!$D263,Table5[#All],3,0),"")</f>
        <v>Munger</v>
      </c>
      <c r="F263" s="31" t="str">
        <f>IFERROR(VLOOKUP(Issue!$D263,Table5[#All],2,0),"")</f>
        <v>Main Godown</v>
      </c>
      <c r="G263" s="12">
        <v>1066</v>
      </c>
      <c r="H263" s="31" t="str">
        <f>IFERROR(VLOOKUP(Issue!$G263,Table5[#All],3,0),"")</f>
        <v>Gaighat</v>
      </c>
      <c r="I263" s="31" t="str">
        <f>IFERROR(VLOOKUP(Issue!$G263,Table5[#All],2,0),"")</f>
        <v>BMC</v>
      </c>
      <c r="J263" s="8" t="s">
        <v>105</v>
      </c>
      <c r="K263" s="31" t="str">
        <f>IFERROR(VLOOKUP(Issue!$J263,Table2[[Item Name]:[UoM]],2,0),"")</f>
        <v>Nos</v>
      </c>
      <c r="L263" s="12">
        <v>2</v>
      </c>
      <c r="M263" s="32">
        <f>IFERROR(VLOOKUP(Issue!$J263,Table2[[#All],[Item Name]:[Open Rate]],8,0),"")</f>
        <v>22.42</v>
      </c>
      <c r="N263" s="32">
        <f>IFERROR(+Issue!$L263*Issue!$M263,"")</f>
        <v>44.84</v>
      </c>
      <c r="O263" s="12" t="s">
        <v>152</v>
      </c>
      <c r="P263" s="12" t="s">
        <v>38</v>
      </c>
      <c r="Q263" s="38"/>
    </row>
    <row r="264" spans="1:17" x14ac:dyDescent="0.25">
      <c r="A264" s="34">
        <v>46141</v>
      </c>
      <c r="B264" s="12" t="s">
        <v>154</v>
      </c>
      <c r="C264" s="12">
        <v>649</v>
      </c>
      <c r="D264" s="12">
        <v>1</v>
      </c>
      <c r="E264" s="31" t="str">
        <f>IFERROR(VLOOKUP(Issue!$D264,Table5[#All],3,0),"")</f>
        <v>Munger</v>
      </c>
      <c r="F264" s="31" t="str">
        <f>IFERROR(VLOOKUP(Issue!$D264,Table5[#All],2,0),"")</f>
        <v>Main Godown</v>
      </c>
      <c r="G264" s="12">
        <v>1066</v>
      </c>
      <c r="H264" s="31" t="str">
        <f>IFERROR(VLOOKUP(Issue!$G264,Table5[#All],3,0),"")</f>
        <v>Gaighat</v>
      </c>
      <c r="I264" s="31" t="str">
        <f>IFERROR(VLOOKUP(Issue!$G264,Table5[#All],2,0),"")</f>
        <v>BMC</v>
      </c>
      <c r="J264" s="8" t="s">
        <v>106</v>
      </c>
      <c r="K264" s="31" t="str">
        <f>IFERROR(VLOOKUP(Issue!$J264,Table2[[Item Name]:[UoM]],2,0),"")</f>
        <v>Nos</v>
      </c>
      <c r="L264" s="12">
        <v>2</v>
      </c>
      <c r="M264" s="32">
        <f>IFERROR(VLOOKUP(Issue!$J264,Table2[[#All],[Item Name]:[Open Rate]],8,0),"")</f>
        <v>28.46</v>
      </c>
      <c r="N264" s="32">
        <f>IFERROR(+Issue!$L264*Issue!$M264,"")</f>
        <v>56.92</v>
      </c>
      <c r="O264" s="12" t="s">
        <v>152</v>
      </c>
      <c r="P264" s="12" t="s">
        <v>38</v>
      </c>
      <c r="Q264" s="37"/>
    </row>
    <row r="265" spans="1:17" x14ac:dyDescent="0.25">
      <c r="A265" s="34">
        <v>46141</v>
      </c>
      <c r="B265" s="12" t="s">
        <v>154</v>
      </c>
      <c r="C265" s="12">
        <v>649</v>
      </c>
      <c r="D265" s="12">
        <v>1</v>
      </c>
      <c r="E265" s="31" t="str">
        <f>IFERROR(VLOOKUP(Issue!$D265,Table5[#All],3,0),"")</f>
        <v>Munger</v>
      </c>
      <c r="F265" s="31" t="str">
        <f>IFERROR(VLOOKUP(Issue!$D265,Table5[#All],2,0),"")</f>
        <v>Main Godown</v>
      </c>
      <c r="G265" s="12">
        <v>1066</v>
      </c>
      <c r="H265" s="31" t="str">
        <f>IFERROR(VLOOKUP(Issue!$G265,Table5[#All],3,0),"")</f>
        <v>Gaighat</v>
      </c>
      <c r="I265" s="31" t="str">
        <f>IFERROR(VLOOKUP(Issue!$G265,Table5[#All],2,0),"")</f>
        <v>BMC</v>
      </c>
      <c r="J265" s="8" t="s">
        <v>110</v>
      </c>
      <c r="K265" s="31" t="str">
        <f>IFERROR(VLOOKUP(Issue!$J265,Table2[[Item Name]:[UoM]],2,0),"")</f>
        <v>Nos</v>
      </c>
      <c r="L265" s="12">
        <v>3</v>
      </c>
      <c r="M265" s="32">
        <f>IFERROR(VLOOKUP(Issue!$J265,Table2[[#All],[Item Name]:[Open Rate]],8,0),"")</f>
        <v>106.2</v>
      </c>
      <c r="N265" s="32">
        <f>IFERROR(+Issue!$L265*Issue!$M265,"")</f>
        <v>318.60000000000002</v>
      </c>
      <c r="O265" s="12" t="s">
        <v>152</v>
      </c>
      <c r="P265" s="12" t="s">
        <v>38</v>
      </c>
      <c r="Q265" s="38"/>
    </row>
    <row r="266" spans="1:17" x14ac:dyDescent="0.25">
      <c r="A266" s="34">
        <v>46141</v>
      </c>
      <c r="B266" s="12" t="s">
        <v>154</v>
      </c>
      <c r="C266" s="12">
        <v>649</v>
      </c>
      <c r="D266" s="12">
        <v>1</v>
      </c>
      <c r="E266" s="31" t="str">
        <f>IFERROR(VLOOKUP(Issue!$D266,Table5[#All],3,0),"")</f>
        <v>Munger</v>
      </c>
      <c r="F266" s="31" t="str">
        <f>IFERROR(VLOOKUP(Issue!$D266,Table5[#All],2,0),"")</f>
        <v>Main Godown</v>
      </c>
      <c r="G266" s="12">
        <v>1066</v>
      </c>
      <c r="H266" s="31" t="str">
        <f>IFERROR(VLOOKUP(Issue!$G266,Table5[#All],3,0),"")</f>
        <v>Gaighat</v>
      </c>
      <c r="I266" s="31" t="str">
        <f>IFERROR(VLOOKUP(Issue!$G266,Table5[#All],2,0),"")</f>
        <v>BMC</v>
      </c>
      <c r="J266" s="8" t="s">
        <v>111</v>
      </c>
      <c r="K266" s="31" t="str">
        <f>IFERROR(VLOOKUP(Issue!$J266,Table2[[Item Name]:[UoM]],2,0),"")</f>
        <v>Nos</v>
      </c>
      <c r="L266" s="12">
        <v>6</v>
      </c>
      <c r="M266" s="32">
        <f>IFERROR(VLOOKUP(Issue!$J266,Table2[[#All],[Item Name]:[Open Rate]],8,0),"")</f>
        <v>159.29999999999998</v>
      </c>
      <c r="N266" s="32">
        <f>IFERROR(+Issue!$L266*Issue!$M266,"")</f>
        <v>955.8</v>
      </c>
      <c r="O266" s="12" t="s">
        <v>152</v>
      </c>
      <c r="P266" s="12" t="s">
        <v>38</v>
      </c>
      <c r="Q266" s="37"/>
    </row>
    <row r="267" spans="1:17" x14ac:dyDescent="0.25">
      <c r="A267" s="34">
        <v>46141</v>
      </c>
      <c r="B267" s="12" t="s">
        <v>154</v>
      </c>
      <c r="C267" s="12">
        <v>649</v>
      </c>
      <c r="D267" s="12">
        <v>1</v>
      </c>
      <c r="E267" s="31" t="str">
        <f>IFERROR(VLOOKUP(Issue!$D267,Table5[#All],3,0),"")</f>
        <v>Munger</v>
      </c>
      <c r="F267" s="31" t="str">
        <f>IFERROR(VLOOKUP(Issue!$D267,Table5[#All],2,0),"")</f>
        <v>Main Godown</v>
      </c>
      <c r="G267" s="12">
        <v>1066</v>
      </c>
      <c r="H267" s="31" t="str">
        <f>IFERROR(VLOOKUP(Issue!$G267,Table5[#All],3,0),"")</f>
        <v>Gaighat</v>
      </c>
      <c r="I267" s="31" t="str">
        <f>IFERROR(VLOOKUP(Issue!$G267,Table5[#All],2,0),"")</f>
        <v>BMC</v>
      </c>
      <c r="J267" s="8" t="s">
        <v>100</v>
      </c>
      <c r="K267" s="31" t="str">
        <f>IFERROR(VLOOKUP(Issue!$J267,Table2[[Item Name]:[UoM]],2,0),"")</f>
        <v>Nos</v>
      </c>
      <c r="L267" s="12">
        <v>2</v>
      </c>
      <c r="M267" s="32">
        <f>IFERROR(VLOOKUP(Issue!$J267,Table2[[#All],[Item Name]:[Open Rate]],8,0),"")</f>
        <v>79.62</v>
      </c>
      <c r="N267" s="32">
        <f>IFERROR(+Issue!$L267*Issue!$M267,"")</f>
        <v>159.24</v>
      </c>
      <c r="O267" s="12" t="s">
        <v>152</v>
      </c>
      <c r="P267" s="12" t="s">
        <v>38</v>
      </c>
      <c r="Q267" s="38"/>
    </row>
    <row r="268" spans="1:17" x14ac:dyDescent="0.25">
      <c r="A268" s="34">
        <v>46141</v>
      </c>
      <c r="B268" s="12" t="s">
        <v>154</v>
      </c>
      <c r="C268" s="12">
        <v>649</v>
      </c>
      <c r="D268" s="12">
        <v>1</v>
      </c>
      <c r="E268" s="31" t="str">
        <f>IFERROR(VLOOKUP(Issue!$D268,Table5[#All],3,0),"")</f>
        <v>Munger</v>
      </c>
      <c r="F268" s="31" t="str">
        <f>IFERROR(VLOOKUP(Issue!$D268,Table5[#All],2,0),"")</f>
        <v>Main Godown</v>
      </c>
      <c r="G268" s="12">
        <v>1066</v>
      </c>
      <c r="H268" s="31" t="str">
        <f>IFERROR(VLOOKUP(Issue!$G268,Table5[#All],3,0),"")</f>
        <v>Gaighat</v>
      </c>
      <c r="I268" s="31" t="str">
        <f>IFERROR(VLOOKUP(Issue!$G268,Table5[#All],2,0),"")</f>
        <v>BMC</v>
      </c>
      <c r="J268" s="12" t="s">
        <v>54</v>
      </c>
      <c r="K268" s="31" t="str">
        <f>IFERROR(VLOOKUP(Issue!$J268,Table2[[Item Name]:[UoM]],2,0),"")</f>
        <v>Nos</v>
      </c>
      <c r="L268" s="12">
        <v>2</v>
      </c>
      <c r="M268" s="32">
        <f>IFERROR(VLOOKUP(Issue!$J268,Table2[[#All],[Item Name]:[Open Rate]],8,0),"")</f>
        <v>132.69999999999999</v>
      </c>
      <c r="N268" s="32">
        <f>IFERROR(+Issue!$L268*Issue!$M268,"")</f>
        <v>265.39999999999998</v>
      </c>
      <c r="O268" s="12" t="s">
        <v>152</v>
      </c>
      <c r="P268" s="12" t="s">
        <v>38</v>
      </c>
      <c r="Q268" s="37"/>
    </row>
    <row r="269" spans="1:17" x14ac:dyDescent="0.25">
      <c r="A269" s="34">
        <v>46141</v>
      </c>
      <c r="B269" s="12" t="s">
        <v>154</v>
      </c>
      <c r="C269" s="12">
        <v>649</v>
      </c>
      <c r="D269" s="12">
        <v>1</v>
      </c>
      <c r="E269" s="31" t="str">
        <f>IFERROR(VLOOKUP(Issue!$D269,Table5[#All],3,0),"")</f>
        <v>Munger</v>
      </c>
      <c r="F269" s="31" t="str">
        <f>IFERROR(VLOOKUP(Issue!$D269,Table5[#All],2,0),"")</f>
        <v>Main Godown</v>
      </c>
      <c r="G269" s="12">
        <v>1066</v>
      </c>
      <c r="H269" s="31" t="str">
        <f>IFERROR(VLOOKUP(Issue!$G269,Table5[#All],3,0),"")</f>
        <v>Gaighat</v>
      </c>
      <c r="I269" s="31" t="str">
        <f>IFERROR(VLOOKUP(Issue!$G269,Table5[#All],2,0),"")</f>
        <v>BMC</v>
      </c>
      <c r="J269" s="12" t="s">
        <v>80</v>
      </c>
      <c r="K269" s="31" t="str">
        <f>IFERROR(VLOOKUP(Issue!$J269,Table2[[Item Name]:[UoM]],2,0),"")</f>
        <v>Nos</v>
      </c>
      <c r="L269" s="12">
        <v>2</v>
      </c>
      <c r="M269" s="32">
        <f>IFERROR(VLOOKUP(Issue!$J269,Table2[[#All],[Item Name]:[Open Rate]],8,0),"")</f>
        <v>132.69999999999999</v>
      </c>
      <c r="N269" s="32">
        <f>IFERROR(+Issue!$L269*Issue!$M269,"")</f>
        <v>265.39999999999998</v>
      </c>
      <c r="O269" s="12" t="s">
        <v>152</v>
      </c>
      <c r="P269" s="12" t="s">
        <v>38</v>
      </c>
      <c r="Q269" s="38"/>
    </row>
    <row r="270" spans="1:17" x14ac:dyDescent="0.25">
      <c r="A270" s="34">
        <v>46141</v>
      </c>
      <c r="B270" s="12" t="s">
        <v>154</v>
      </c>
      <c r="C270" s="12">
        <v>650</v>
      </c>
      <c r="D270" s="12">
        <v>1</v>
      </c>
      <c r="E270" s="31" t="str">
        <f>IFERROR(VLOOKUP(Issue!$D270,Table5[#All],3,0),"")</f>
        <v>Munger</v>
      </c>
      <c r="F270" s="31" t="str">
        <f>IFERROR(VLOOKUP(Issue!$D270,Table5[#All],2,0),"")</f>
        <v>Main Godown</v>
      </c>
      <c r="G270" s="12">
        <v>1066</v>
      </c>
      <c r="H270" s="31" t="str">
        <f>IFERROR(VLOOKUP(Issue!$G270,Table5[#All],3,0),"")</f>
        <v>Gaighat</v>
      </c>
      <c r="I270" s="31" t="str">
        <f>IFERROR(VLOOKUP(Issue!$G270,Table5[#All],2,0),"")</f>
        <v>BMC</v>
      </c>
      <c r="J270" s="12" t="s">
        <v>93</v>
      </c>
      <c r="K270" s="31" t="str">
        <f>IFERROR(VLOOKUP(Issue!$J270,Table2[[Item Name]:[UoM]],2,0),"")</f>
        <v>Nos</v>
      </c>
      <c r="L270" s="12">
        <v>2</v>
      </c>
      <c r="M270" s="32">
        <f>IFERROR(VLOOKUP(Issue!$J270,Table2[[#All],[Item Name]:[Open Rate]],8,0),"")</f>
        <v>132.69999999999999</v>
      </c>
      <c r="N270" s="32">
        <f>IFERROR(+Issue!$L270*Issue!$M270,"")</f>
        <v>265.39999999999998</v>
      </c>
      <c r="O270" s="12" t="s">
        <v>152</v>
      </c>
      <c r="P270" s="12" t="s">
        <v>38</v>
      </c>
      <c r="Q270" s="37"/>
    </row>
    <row r="271" spans="1:17" x14ac:dyDescent="0.25">
      <c r="A271" s="34">
        <v>46141</v>
      </c>
      <c r="B271" s="12" t="s">
        <v>154</v>
      </c>
      <c r="C271" s="12">
        <v>650</v>
      </c>
      <c r="D271" s="12">
        <v>1</v>
      </c>
      <c r="E271" s="31" t="str">
        <f>IFERROR(VLOOKUP(Issue!$D271,Table5[#All],3,0),"")</f>
        <v>Munger</v>
      </c>
      <c r="F271" s="31" t="str">
        <f>IFERROR(VLOOKUP(Issue!$D271,Table5[#All],2,0),"")</f>
        <v>Main Godown</v>
      </c>
      <c r="G271" s="12">
        <v>1066</v>
      </c>
      <c r="H271" s="31" t="str">
        <f>IFERROR(VLOOKUP(Issue!$G271,Table5[#All],3,0),"")</f>
        <v>Gaighat</v>
      </c>
      <c r="I271" s="31" t="str">
        <f>IFERROR(VLOOKUP(Issue!$G271,Table5[#All],2,0),"")</f>
        <v>BMC</v>
      </c>
      <c r="J271" s="12" t="s">
        <v>135</v>
      </c>
      <c r="K271" s="31" t="str">
        <f>IFERROR(VLOOKUP(Issue!$J271,Table2[[Item Name]:[UoM]],2,0),"")</f>
        <v>Nos</v>
      </c>
      <c r="L271" s="12">
        <v>2</v>
      </c>
      <c r="M271" s="32">
        <f>IFERROR(VLOOKUP(Issue!$J271,Table2[[#All],[Item Name]:[Open Rate]],8,0),"")</f>
        <v>132.69999999999999</v>
      </c>
      <c r="N271" s="32">
        <f>IFERROR(+Issue!$L271*Issue!$M271,"")</f>
        <v>265.39999999999998</v>
      </c>
      <c r="O271" s="12" t="s">
        <v>152</v>
      </c>
      <c r="P271" s="12" t="s">
        <v>38</v>
      </c>
      <c r="Q271" s="38"/>
    </row>
    <row r="272" spans="1:17" x14ac:dyDescent="0.25">
      <c r="A272" s="34">
        <v>46141</v>
      </c>
      <c r="B272" s="12" t="s">
        <v>154</v>
      </c>
      <c r="C272" s="12">
        <v>650</v>
      </c>
      <c r="D272" s="12">
        <v>1</v>
      </c>
      <c r="E272" s="31" t="str">
        <f>IFERROR(VLOOKUP(Issue!$D272,Table5[#All],3,0),"")</f>
        <v>Munger</v>
      </c>
      <c r="F272" s="31" t="str">
        <f>IFERROR(VLOOKUP(Issue!$D272,Table5[#All],2,0),"")</f>
        <v>Main Godown</v>
      </c>
      <c r="G272" s="12">
        <v>1066</v>
      </c>
      <c r="H272" s="31" t="str">
        <f>IFERROR(VLOOKUP(Issue!$G272,Table5[#All],3,0),"")</f>
        <v>Gaighat</v>
      </c>
      <c r="I272" s="31" t="str">
        <f>IFERROR(VLOOKUP(Issue!$G272,Table5[#All],2,0),"")</f>
        <v>BMC</v>
      </c>
      <c r="J272" s="8" t="s">
        <v>81</v>
      </c>
      <c r="K272" s="31" t="str">
        <f>IFERROR(VLOOKUP(Issue!$J272,Table2[[Item Name]:[UoM]],2,0),"")</f>
        <v>Nos</v>
      </c>
      <c r="L272" s="12">
        <v>2</v>
      </c>
      <c r="M272" s="32">
        <f>IFERROR(VLOOKUP(Issue!$J272,Table2[[#All],[Item Name]:[Open Rate]],8,0),"")</f>
        <v>18.95</v>
      </c>
      <c r="N272" s="32">
        <f>IFERROR(+Issue!$L272*Issue!$M272,"")</f>
        <v>37.9</v>
      </c>
      <c r="O272" s="12" t="s">
        <v>152</v>
      </c>
      <c r="P272" s="12" t="s">
        <v>38</v>
      </c>
      <c r="Q272" s="37"/>
    </row>
    <row r="273" spans="1:17" x14ac:dyDescent="0.25">
      <c r="A273" s="34">
        <v>46141</v>
      </c>
      <c r="B273" s="12" t="s">
        <v>154</v>
      </c>
      <c r="C273" s="12">
        <v>650</v>
      </c>
      <c r="D273" s="12">
        <v>1</v>
      </c>
      <c r="E273" s="31" t="str">
        <f>IFERROR(VLOOKUP(Issue!$D273,Table5[#All],3,0),"")</f>
        <v>Munger</v>
      </c>
      <c r="F273" s="31" t="str">
        <f>IFERROR(VLOOKUP(Issue!$D273,Table5[#All],2,0),"")</f>
        <v>Main Godown</v>
      </c>
      <c r="G273" s="12">
        <v>1066</v>
      </c>
      <c r="H273" s="31" t="str">
        <f>IFERROR(VLOOKUP(Issue!$G273,Table5[#All],3,0),"")</f>
        <v>Gaighat</v>
      </c>
      <c r="I273" s="31" t="str">
        <f>IFERROR(VLOOKUP(Issue!$G273,Table5[#All],2,0),"")</f>
        <v>BMC</v>
      </c>
      <c r="J273" s="8" t="s">
        <v>88</v>
      </c>
      <c r="K273" s="31" t="str">
        <f>IFERROR(VLOOKUP(Issue!$J273,Table2[[Item Name]:[UoM]],2,0),"")</f>
        <v>Nos</v>
      </c>
      <c r="L273" s="12">
        <v>1</v>
      </c>
      <c r="M273" s="32">
        <f>IFERROR(VLOOKUP(Issue!$J273,Table2[[#All],[Item Name]:[Open Rate]],8,0),"")</f>
        <v>258.44</v>
      </c>
      <c r="N273" s="32">
        <f>IFERROR(+Issue!$L273*Issue!$M273,"")</f>
        <v>258.44</v>
      </c>
      <c r="O273" s="12" t="s">
        <v>152</v>
      </c>
      <c r="P273" s="12" t="s">
        <v>38</v>
      </c>
      <c r="Q273" s="38"/>
    </row>
    <row r="274" spans="1:17" x14ac:dyDescent="0.25">
      <c r="A274" s="34">
        <v>46141</v>
      </c>
      <c r="B274" s="12" t="s">
        <v>154</v>
      </c>
      <c r="C274" s="12">
        <v>650</v>
      </c>
      <c r="D274" s="12">
        <v>1</v>
      </c>
      <c r="E274" s="31" t="str">
        <f>IFERROR(VLOOKUP(Issue!$D274,Table5[#All],3,0),"")</f>
        <v>Munger</v>
      </c>
      <c r="F274" s="31" t="str">
        <f>IFERROR(VLOOKUP(Issue!$D274,Table5[#All],2,0),"")</f>
        <v>Main Godown</v>
      </c>
      <c r="G274" s="12">
        <v>1066</v>
      </c>
      <c r="H274" s="31" t="str">
        <f>IFERROR(VLOOKUP(Issue!$G274,Table5[#All],3,0),"")</f>
        <v>Gaighat</v>
      </c>
      <c r="I274" s="31" t="str">
        <f>IFERROR(VLOOKUP(Issue!$G274,Table5[#All],2,0),"")</f>
        <v>BMC</v>
      </c>
      <c r="J274" s="8" t="s">
        <v>89</v>
      </c>
      <c r="K274" s="31" t="str">
        <f>IFERROR(VLOOKUP(Issue!$J274,Table2[[Item Name]:[UoM]],2,0),"")</f>
        <v>Nos</v>
      </c>
      <c r="L274" s="12">
        <v>1</v>
      </c>
      <c r="M274" s="32">
        <f>IFERROR(VLOOKUP(Issue!$J274,Table2[[#All],[Item Name]:[Open Rate]],8,0),"")</f>
        <v>47.2</v>
      </c>
      <c r="N274" s="32">
        <f>IFERROR(+Issue!$L274*Issue!$M274,"")</f>
        <v>47.2</v>
      </c>
      <c r="O274" s="12" t="s">
        <v>152</v>
      </c>
      <c r="P274" s="12" t="s">
        <v>38</v>
      </c>
      <c r="Q274" s="37"/>
    </row>
    <row r="275" spans="1:17" x14ac:dyDescent="0.25">
      <c r="A275" s="34">
        <v>46141</v>
      </c>
      <c r="B275" s="12" t="s">
        <v>154</v>
      </c>
      <c r="C275" s="12">
        <v>650</v>
      </c>
      <c r="D275" s="12">
        <v>1</v>
      </c>
      <c r="E275" s="31" t="str">
        <f>IFERROR(VLOOKUP(Issue!$D275,Table5[#All],3,0),"")</f>
        <v>Munger</v>
      </c>
      <c r="F275" s="31" t="str">
        <f>IFERROR(VLOOKUP(Issue!$D275,Table5[#All],2,0),"")</f>
        <v>Main Godown</v>
      </c>
      <c r="G275" s="12">
        <v>1066</v>
      </c>
      <c r="H275" s="31" t="str">
        <f>IFERROR(VLOOKUP(Issue!$G275,Table5[#All],3,0),"")</f>
        <v>Gaighat</v>
      </c>
      <c r="I275" s="31" t="str">
        <f>IFERROR(VLOOKUP(Issue!$G275,Table5[#All],2,0),"")</f>
        <v>BMC</v>
      </c>
      <c r="J275" s="8" t="s">
        <v>90</v>
      </c>
      <c r="K275" s="31" t="str">
        <f>IFERROR(VLOOKUP(Issue!$J275,Table2[[Item Name]:[UoM]],2,0),"")</f>
        <v>Nos</v>
      </c>
      <c r="L275" s="12">
        <v>1</v>
      </c>
      <c r="M275" s="32">
        <f>IFERROR(VLOOKUP(Issue!$J275,Table2[[#All],[Item Name]:[Open Rate]],8,0),"")</f>
        <v>106.2</v>
      </c>
      <c r="N275" s="32">
        <f>IFERROR(+Issue!$L275*Issue!$M275,"")</f>
        <v>106.2</v>
      </c>
      <c r="O275" s="12" t="s">
        <v>152</v>
      </c>
      <c r="P275" s="12" t="s">
        <v>38</v>
      </c>
      <c r="Q275" s="38"/>
    </row>
    <row r="276" spans="1:17" x14ac:dyDescent="0.25">
      <c r="A276" s="34">
        <v>46141</v>
      </c>
      <c r="B276" s="12" t="s">
        <v>154</v>
      </c>
      <c r="C276" s="12">
        <v>650</v>
      </c>
      <c r="D276" s="12">
        <v>1</v>
      </c>
      <c r="E276" s="31" t="str">
        <f>IFERROR(VLOOKUP(Issue!$D276,Table5[#All],3,0),"")</f>
        <v>Munger</v>
      </c>
      <c r="F276" s="31" t="str">
        <f>IFERROR(VLOOKUP(Issue!$D276,Table5[#All],2,0),"")</f>
        <v>Main Godown</v>
      </c>
      <c r="G276" s="12">
        <v>1066</v>
      </c>
      <c r="H276" s="31" t="str">
        <f>IFERROR(VLOOKUP(Issue!$G276,Table5[#All],3,0),"")</f>
        <v>Gaighat</v>
      </c>
      <c r="I276" s="31" t="str">
        <f>IFERROR(VLOOKUP(Issue!$G276,Table5[#All],2,0),"")</f>
        <v>BMC</v>
      </c>
      <c r="J276" s="8" t="s">
        <v>136</v>
      </c>
      <c r="K276" s="31" t="str">
        <f>IFERROR(VLOOKUP(Issue!$J276,Table2[[Item Name]:[UoM]],2,0),"")</f>
        <v>Nos</v>
      </c>
      <c r="L276" s="12">
        <v>4</v>
      </c>
      <c r="M276" s="32">
        <f>IFERROR(VLOOKUP(Issue!$J276,Table2[[#All],[Item Name]:[Open Rate]],8,0),"")</f>
        <v>23.71</v>
      </c>
      <c r="N276" s="32">
        <f>IFERROR(+Issue!$L276*Issue!$M276,"")</f>
        <v>94.84</v>
      </c>
      <c r="O276" s="12" t="s">
        <v>152</v>
      </c>
      <c r="P276" s="12" t="s">
        <v>38</v>
      </c>
      <c r="Q276" s="37"/>
    </row>
    <row r="277" spans="1:17" x14ac:dyDescent="0.25">
      <c r="A277" s="34">
        <v>46141</v>
      </c>
      <c r="B277" s="12" t="s">
        <v>154</v>
      </c>
      <c r="C277" s="12">
        <v>650</v>
      </c>
      <c r="D277" s="12">
        <v>1</v>
      </c>
      <c r="E277" s="31" t="str">
        <f>IFERROR(VLOOKUP(Issue!$D277,Table5[#All],3,0),"")</f>
        <v>Munger</v>
      </c>
      <c r="F277" s="31" t="str">
        <f>IFERROR(VLOOKUP(Issue!$D277,Table5[#All],2,0),"")</f>
        <v>Main Godown</v>
      </c>
      <c r="G277" s="12">
        <v>1066</v>
      </c>
      <c r="H277" s="31" t="str">
        <f>IFERROR(VLOOKUP(Issue!$G277,Table5[#All],3,0),"")</f>
        <v>Gaighat</v>
      </c>
      <c r="I277" s="31" t="str">
        <f>IFERROR(VLOOKUP(Issue!$G277,Table5[#All],2,0),"")</f>
        <v>BMC</v>
      </c>
      <c r="J277" s="8" t="s">
        <v>137</v>
      </c>
      <c r="K277" s="31" t="str">
        <f>IFERROR(VLOOKUP(Issue!$J277,Table2[[Item Name]:[UoM]],2,0),"")</f>
        <v>Nos</v>
      </c>
      <c r="L277" s="12">
        <v>4</v>
      </c>
      <c r="M277" s="32">
        <f>IFERROR(VLOOKUP(Issue!$J277,Table2[[#All],[Item Name]:[Open Rate]],8,0),"")</f>
        <v>32.090000000000003</v>
      </c>
      <c r="N277" s="32">
        <f>IFERROR(+Issue!$L277*Issue!$M277,"")</f>
        <v>128.36000000000001</v>
      </c>
      <c r="O277" s="12" t="s">
        <v>152</v>
      </c>
      <c r="P277" s="12" t="s">
        <v>38</v>
      </c>
      <c r="Q277" s="38"/>
    </row>
    <row r="278" spans="1:17" x14ac:dyDescent="0.25">
      <c r="A278" s="34">
        <v>46141</v>
      </c>
      <c r="B278" s="12" t="s">
        <v>154</v>
      </c>
      <c r="C278" s="12">
        <v>650</v>
      </c>
      <c r="D278" s="12">
        <v>1</v>
      </c>
      <c r="E278" s="31" t="str">
        <f>IFERROR(VLOOKUP(Issue!$D278,Table5[#All],3,0),"")</f>
        <v>Munger</v>
      </c>
      <c r="F278" s="31" t="str">
        <f>IFERROR(VLOOKUP(Issue!$D278,Table5[#All],2,0),"")</f>
        <v>Main Godown</v>
      </c>
      <c r="G278" s="12">
        <v>1066</v>
      </c>
      <c r="H278" s="31" t="str">
        <f>IFERROR(VLOOKUP(Issue!$G278,Table5[#All],3,0),"")</f>
        <v>Gaighat</v>
      </c>
      <c r="I278" s="31" t="str">
        <f>IFERROR(VLOOKUP(Issue!$G278,Table5[#All],2,0),"")</f>
        <v>BMC</v>
      </c>
      <c r="J278" s="12" t="s">
        <v>116</v>
      </c>
      <c r="K278" s="31" t="str">
        <f>IFERROR(VLOOKUP(Issue!$J278,Table2[[Item Name]:[UoM]],2,0),"")</f>
        <v>Nos</v>
      </c>
      <c r="L278" s="12">
        <v>50</v>
      </c>
      <c r="M278" s="32">
        <f>IFERROR(VLOOKUP(Issue!$J278,Table2[[#All],[Item Name]:[Open Rate]],8,0),"")</f>
        <v>2.83</v>
      </c>
      <c r="N278" s="32">
        <f>IFERROR(+Issue!$L278*Issue!$M278,"")</f>
        <v>141.5</v>
      </c>
      <c r="O278" s="12" t="s">
        <v>152</v>
      </c>
      <c r="P278" s="12" t="s">
        <v>38</v>
      </c>
      <c r="Q278" s="37"/>
    </row>
    <row r="279" spans="1:17" x14ac:dyDescent="0.25">
      <c r="A279" s="34">
        <v>46141</v>
      </c>
      <c r="B279" s="12" t="s">
        <v>154</v>
      </c>
      <c r="C279" s="12">
        <v>650</v>
      </c>
      <c r="D279" s="12">
        <v>1</v>
      </c>
      <c r="E279" s="31" t="str">
        <f>IFERROR(VLOOKUP(Issue!$D279,Table5[#All],3,0),"")</f>
        <v>Munger</v>
      </c>
      <c r="F279" s="31" t="str">
        <f>IFERROR(VLOOKUP(Issue!$D279,Table5[#All],2,0),"")</f>
        <v>Main Godown</v>
      </c>
      <c r="G279" s="12">
        <v>1066</v>
      </c>
      <c r="H279" s="31" t="str">
        <f>IFERROR(VLOOKUP(Issue!$G279,Table5[#All],3,0),"")</f>
        <v>Gaighat</v>
      </c>
      <c r="I279" s="31" t="str">
        <f>IFERROR(VLOOKUP(Issue!$G279,Table5[#All],2,0),"")</f>
        <v>BMC</v>
      </c>
      <c r="J279" s="12" t="s">
        <v>82</v>
      </c>
      <c r="K279" s="31" t="str">
        <f>IFERROR(VLOOKUP(Issue!$J279,Table2[[Item Name]:[UoM]],2,0),"")</f>
        <v>Nos</v>
      </c>
      <c r="L279" s="12">
        <v>36</v>
      </c>
      <c r="M279" s="32">
        <f>IFERROR(VLOOKUP(Issue!$J279,Table2[[#All],[Item Name]:[Open Rate]],8,0),"")</f>
        <v>1.99</v>
      </c>
      <c r="N279" s="32">
        <f>IFERROR(+Issue!$L279*Issue!$M279,"")</f>
        <v>71.64</v>
      </c>
      <c r="O279" s="12" t="s">
        <v>152</v>
      </c>
      <c r="P279" s="12" t="s">
        <v>38</v>
      </c>
      <c r="Q279" s="38"/>
    </row>
    <row r="280" spans="1:17" x14ac:dyDescent="0.25">
      <c r="A280" s="34">
        <v>46141</v>
      </c>
      <c r="B280" s="12" t="s">
        <v>154</v>
      </c>
      <c r="C280" s="12">
        <v>651</v>
      </c>
      <c r="D280" s="12">
        <v>1</v>
      </c>
      <c r="E280" s="31" t="str">
        <f>IFERROR(VLOOKUP(Issue!$D280,Table5[#All],3,0),"")</f>
        <v>Munger</v>
      </c>
      <c r="F280" s="31" t="str">
        <f>IFERROR(VLOOKUP(Issue!$D280,Table5[#All],2,0),"")</f>
        <v>Main Godown</v>
      </c>
      <c r="G280" s="12">
        <v>1066</v>
      </c>
      <c r="H280" s="31" t="str">
        <f>IFERROR(VLOOKUP(Issue!$G280,Table5[#All],3,0),"")</f>
        <v>Gaighat</v>
      </c>
      <c r="I280" s="31" t="str">
        <f>IFERROR(VLOOKUP(Issue!$G280,Table5[#All],2,0),"")</f>
        <v>BMC</v>
      </c>
      <c r="J280" s="12" t="s">
        <v>83</v>
      </c>
      <c r="K280" s="31" t="str">
        <f>IFERROR(VLOOKUP(Issue!$J280,Table2[[Item Name]:[UoM]],2,0),"")</f>
        <v>Nos</v>
      </c>
      <c r="L280" s="12">
        <v>2</v>
      </c>
      <c r="M280" s="32">
        <f>IFERROR(VLOOKUP(Issue!$J280,Table2[[#All],[Item Name]:[Open Rate]],8,0),"")</f>
        <v>4.32</v>
      </c>
      <c r="N280" s="32">
        <f>IFERROR(+Issue!$L280*Issue!$M280,"")</f>
        <v>8.64</v>
      </c>
      <c r="O280" s="12" t="s">
        <v>152</v>
      </c>
      <c r="P280" s="12" t="s">
        <v>38</v>
      </c>
      <c r="Q280" s="37"/>
    </row>
    <row r="281" spans="1:17" x14ac:dyDescent="0.25">
      <c r="A281" s="34">
        <v>46141</v>
      </c>
      <c r="B281" s="12" t="s">
        <v>154</v>
      </c>
      <c r="C281" s="12">
        <v>651</v>
      </c>
      <c r="D281" s="12">
        <v>1</v>
      </c>
      <c r="E281" s="31" t="str">
        <f>IFERROR(VLOOKUP(Issue!$D281,Table5[#All],3,0),"")</f>
        <v>Munger</v>
      </c>
      <c r="F281" s="31" t="str">
        <f>IFERROR(VLOOKUP(Issue!$D281,Table5[#All],2,0),"")</f>
        <v>Main Godown</v>
      </c>
      <c r="G281" s="12">
        <v>1066</v>
      </c>
      <c r="H281" s="31" t="str">
        <f>IFERROR(VLOOKUP(Issue!$G281,Table5[#All],3,0),"")</f>
        <v>Gaighat</v>
      </c>
      <c r="I281" s="31" t="str">
        <f>IFERROR(VLOOKUP(Issue!$G281,Table5[#All],2,0),"")</f>
        <v>BMC</v>
      </c>
      <c r="J281" s="8" t="s">
        <v>118</v>
      </c>
      <c r="K281" s="31" t="str">
        <f>IFERROR(VLOOKUP(Issue!$J281,Table2[[Item Name]:[UoM]],2,0),"")</f>
        <v>Nos</v>
      </c>
      <c r="L281" s="12">
        <v>4</v>
      </c>
      <c r="M281" s="32">
        <f>IFERROR(VLOOKUP(Issue!$J281,Table2[[#All],[Item Name]:[Open Rate]],8,0),"")</f>
        <v>51.74</v>
      </c>
      <c r="N281" s="32">
        <f>IFERROR(+Issue!$L281*Issue!$M281,"")</f>
        <v>206.96</v>
      </c>
      <c r="O281" s="12" t="s">
        <v>152</v>
      </c>
      <c r="P281" s="12" t="s">
        <v>38</v>
      </c>
      <c r="Q281" s="38"/>
    </row>
    <row r="282" spans="1:17" x14ac:dyDescent="0.25">
      <c r="A282" s="34">
        <v>46141</v>
      </c>
      <c r="B282" s="12" t="s">
        <v>154</v>
      </c>
      <c r="C282" s="12">
        <v>651</v>
      </c>
      <c r="D282" s="12">
        <v>1</v>
      </c>
      <c r="E282" s="31" t="str">
        <f>IFERROR(VLOOKUP(Issue!$D282,Table5[#All],3,0),"")</f>
        <v>Munger</v>
      </c>
      <c r="F282" s="31" t="str">
        <f>IFERROR(VLOOKUP(Issue!$D282,Table5[#All],2,0),"")</f>
        <v>Main Godown</v>
      </c>
      <c r="G282" s="12">
        <v>1066</v>
      </c>
      <c r="H282" s="31" t="str">
        <f>IFERROR(VLOOKUP(Issue!$G282,Table5[#All],3,0),"")</f>
        <v>Gaighat</v>
      </c>
      <c r="I282" s="31" t="str">
        <f>IFERROR(VLOOKUP(Issue!$G282,Table5[#All],2,0),"")</f>
        <v>BMC</v>
      </c>
      <c r="J282" s="8" t="s">
        <v>130</v>
      </c>
      <c r="K282" s="31" t="str">
        <f>IFERROR(VLOOKUP(Issue!$J282,Table2[[Item Name]:[UoM]],2,0),"")</f>
        <v>Nos</v>
      </c>
      <c r="L282" s="12">
        <v>35</v>
      </c>
      <c r="M282" s="32">
        <f>IFERROR(VLOOKUP(Issue!$J282,Table2[[#All],[Item Name]:[Open Rate]],8,0),"")</f>
        <v>2.96</v>
      </c>
      <c r="N282" s="32">
        <f>IFERROR(+Issue!$L282*Issue!$M282,"")</f>
        <v>103.6</v>
      </c>
      <c r="O282" s="12" t="s">
        <v>152</v>
      </c>
      <c r="P282" s="12" t="s">
        <v>38</v>
      </c>
      <c r="Q282" s="37"/>
    </row>
    <row r="283" spans="1:17" x14ac:dyDescent="0.25">
      <c r="A283" s="34">
        <v>46141</v>
      </c>
      <c r="B283" s="12" t="s">
        <v>154</v>
      </c>
      <c r="C283" s="12">
        <v>651</v>
      </c>
      <c r="D283" s="12">
        <v>1</v>
      </c>
      <c r="E283" s="31" t="str">
        <f>IFERROR(VLOOKUP(Issue!$D283,Table5[#All],3,0),"")</f>
        <v>Munger</v>
      </c>
      <c r="F283" s="31" t="str">
        <f>IFERROR(VLOOKUP(Issue!$D283,Table5[#All],2,0),"")</f>
        <v>Main Godown</v>
      </c>
      <c r="G283" s="12">
        <v>1066</v>
      </c>
      <c r="H283" s="31" t="str">
        <f>IFERROR(VLOOKUP(Issue!$G283,Table5[#All],3,0),"")</f>
        <v>Gaighat</v>
      </c>
      <c r="I283" s="31" t="str">
        <f>IFERROR(VLOOKUP(Issue!$G283,Table5[#All],2,0),"")</f>
        <v>BMC</v>
      </c>
      <c r="J283" s="8" t="s">
        <v>132</v>
      </c>
      <c r="K283" s="31" t="str">
        <f>IFERROR(VLOOKUP(Issue!$J283,Table2[[Item Name]:[UoM]],2,0),"")</f>
        <v>Nos</v>
      </c>
      <c r="L283" s="12">
        <v>15</v>
      </c>
      <c r="M283" s="32">
        <f>IFERROR(VLOOKUP(Issue!$J283,Table2[[#All],[Item Name]:[Open Rate]],8,0),"")</f>
        <v>4.93</v>
      </c>
      <c r="N283" s="32">
        <f>IFERROR(+Issue!$L283*Issue!$M283,"")</f>
        <v>73.949999999999989</v>
      </c>
      <c r="O283" s="12" t="s">
        <v>152</v>
      </c>
      <c r="P283" s="12" t="s">
        <v>38</v>
      </c>
      <c r="Q283" s="38"/>
    </row>
    <row r="284" spans="1:17" x14ac:dyDescent="0.25">
      <c r="A284" s="34">
        <v>46141</v>
      </c>
      <c r="B284" s="12" t="s">
        <v>154</v>
      </c>
      <c r="C284" s="12">
        <v>651</v>
      </c>
      <c r="D284" s="12">
        <v>1</v>
      </c>
      <c r="E284" s="31" t="str">
        <f>IFERROR(VLOOKUP(Issue!$D284,Table5[#All],3,0),"")</f>
        <v>Munger</v>
      </c>
      <c r="F284" s="31" t="str">
        <f>IFERROR(VLOOKUP(Issue!$D284,Table5[#All],2,0),"")</f>
        <v>Main Godown</v>
      </c>
      <c r="G284" s="12">
        <v>1066</v>
      </c>
      <c r="H284" s="31" t="str">
        <f>IFERROR(VLOOKUP(Issue!$G284,Table5[#All],3,0),"")</f>
        <v>Gaighat</v>
      </c>
      <c r="I284" s="31" t="str">
        <f>IFERROR(VLOOKUP(Issue!$G284,Table5[#All],2,0),"")</f>
        <v>BMC</v>
      </c>
      <c r="J284" s="8" t="s">
        <v>131</v>
      </c>
      <c r="K284" s="31" t="str">
        <f>IFERROR(VLOOKUP(Issue!$J284,Table2[[Item Name]:[UoM]],2,0),"")</f>
        <v>Nos</v>
      </c>
      <c r="L284" s="12">
        <v>1</v>
      </c>
      <c r="M284" s="32">
        <f>IFERROR(VLOOKUP(Issue!$J284,Table2[[#All],[Item Name]:[Open Rate]],8,0),"")</f>
        <v>40.619999999999997</v>
      </c>
      <c r="N284" s="32">
        <f>IFERROR(+Issue!$L284*Issue!$M284,"")</f>
        <v>40.619999999999997</v>
      </c>
      <c r="O284" s="12" t="s">
        <v>152</v>
      </c>
      <c r="P284" s="12" t="s">
        <v>38</v>
      </c>
      <c r="Q284" s="37"/>
    </row>
    <row r="285" spans="1:17" x14ac:dyDescent="0.25">
      <c r="A285" s="34">
        <v>46141</v>
      </c>
      <c r="B285" s="12" t="s">
        <v>154</v>
      </c>
      <c r="C285" s="12">
        <v>651</v>
      </c>
      <c r="D285" s="12">
        <v>1</v>
      </c>
      <c r="E285" s="31" t="str">
        <f>IFERROR(VLOOKUP(Issue!$D285,Table5[#All],3,0),"")</f>
        <v>Munger</v>
      </c>
      <c r="F285" s="31" t="str">
        <f>IFERROR(VLOOKUP(Issue!$D285,Table5[#All],2,0),"")</f>
        <v>Main Godown</v>
      </c>
      <c r="G285" s="12">
        <v>1066</v>
      </c>
      <c r="H285" s="31" t="str">
        <f>IFERROR(VLOOKUP(Issue!$G285,Table5[#All],3,0),"")</f>
        <v>Gaighat</v>
      </c>
      <c r="I285" s="31" t="str">
        <f>IFERROR(VLOOKUP(Issue!$G285,Table5[#All],2,0),"")</f>
        <v>BMC</v>
      </c>
      <c r="J285" s="8" t="s">
        <v>50</v>
      </c>
      <c r="K285" s="31" t="str">
        <f>IFERROR(VLOOKUP(Issue!$J285,Table2[[Item Name]:[UoM]],2,0),"")</f>
        <v>Nos</v>
      </c>
      <c r="L285" s="12">
        <v>1</v>
      </c>
      <c r="M285" s="32">
        <f>IFERROR(VLOOKUP(Issue!$J285,Table2[[#All],[Item Name]:[Open Rate]],8,0),"")</f>
        <v>212.4</v>
      </c>
      <c r="N285" s="32">
        <f>IFERROR(+Issue!$L285*Issue!$M285,"")</f>
        <v>212.4</v>
      </c>
      <c r="O285" s="12" t="s">
        <v>152</v>
      </c>
      <c r="P285" s="12" t="s">
        <v>38</v>
      </c>
      <c r="Q285" s="38"/>
    </row>
    <row r="286" spans="1:17" x14ac:dyDescent="0.25">
      <c r="A286" s="34">
        <v>46141</v>
      </c>
      <c r="B286" s="12" t="s">
        <v>154</v>
      </c>
      <c r="C286" s="12">
        <v>651</v>
      </c>
      <c r="D286" s="12">
        <v>1</v>
      </c>
      <c r="E286" s="31" t="str">
        <f>IFERROR(VLOOKUP(Issue!$D286,Table5[#All],3,0),"")</f>
        <v>Munger</v>
      </c>
      <c r="F286" s="31" t="str">
        <f>IFERROR(VLOOKUP(Issue!$D286,Table5[#All],2,0),"")</f>
        <v>Main Godown</v>
      </c>
      <c r="G286" s="12">
        <v>1066</v>
      </c>
      <c r="H286" s="31" t="str">
        <f>IFERROR(VLOOKUP(Issue!$G286,Table5[#All],3,0),"")</f>
        <v>Gaighat</v>
      </c>
      <c r="I286" s="31" t="str">
        <f>IFERROR(VLOOKUP(Issue!$G286,Table5[#All],2,0),"")</f>
        <v>BMC</v>
      </c>
      <c r="J286" s="8" t="s">
        <v>55</v>
      </c>
      <c r="K286" s="31" t="str">
        <f>IFERROR(VLOOKUP(Issue!$J286,Table2[[Item Name]:[UoM]],2,0),"")</f>
        <v>Nos</v>
      </c>
      <c r="L286" s="12">
        <v>2</v>
      </c>
      <c r="M286" s="32">
        <f>IFERROR(VLOOKUP(Issue!$J286,Table2[[#All],[Item Name]:[Open Rate]],8,0),"")</f>
        <v>0.79</v>
      </c>
      <c r="N286" s="32">
        <f>IFERROR(+Issue!$L286*Issue!$M286,"")</f>
        <v>1.58</v>
      </c>
      <c r="O286" s="12" t="s">
        <v>152</v>
      </c>
      <c r="P286" s="12" t="s">
        <v>38</v>
      </c>
      <c r="Q286" s="37"/>
    </row>
    <row r="287" spans="1:17" x14ac:dyDescent="0.25">
      <c r="A287" s="34">
        <v>46141</v>
      </c>
      <c r="B287" s="12" t="s">
        <v>154</v>
      </c>
      <c r="C287" s="12">
        <v>651</v>
      </c>
      <c r="D287" s="12">
        <v>1</v>
      </c>
      <c r="E287" s="31" t="str">
        <f>IFERROR(VLOOKUP(Issue!$D287,Table5[#All],3,0),"")</f>
        <v>Munger</v>
      </c>
      <c r="F287" s="31" t="str">
        <f>IFERROR(VLOOKUP(Issue!$D287,Table5[#All],2,0),"")</f>
        <v>Main Godown</v>
      </c>
      <c r="G287" s="12">
        <v>1066</v>
      </c>
      <c r="H287" s="31" t="str">
        <f>IFERROR(VLOOKUP(Issue!$G287,Table5[#All],3,0),"")</f>
        <v>Gaighat</v>
      </c>
      <c r="I287" s="31" t="str">
        <f>IFERROR(VLOOKUP(Issue!$G287,Table5[#All],2,0),"")</f>
        <v>BMC</v>
      </c>
      <c r="J287" s="8" t="s">
        <v>103</v>
      </c>
      <c r="K287" s="31" t="str">
        <f>IFERROR(VLOOKUP(Issue!$J287,Table2[[Item Name]:[UoM]],2,0),"")</f>
        <v>Nos</v>
      </c>
      <c r="L287" s="12">
        <v>30</v>
      </c>
      <c r="M287" s="32">
        <f>IFERROR(VLOOKUP(Issue!$J287,Table2[[#All],[Item Name]:[Open Rate]],8,0),"")</f>
        <v>0.9</v>
      </c>
      <c r="N287" s="32">
        <f>IFERROR(+Issue!$L287*Issue!$M287,"")</f>
        <v>27</v>
      </c>
      <c r="O287" s="12" t="s">
        <v>152</v>
      </c>
      <c r="P287" s="12" t="s">
        <v>38</v>
      </c>
      <c r="Q287" s="38"/>
    </row>
    <row r="288" spans="1:17" x14ac:dyDescent="0.25">
      <c r="A288" s="34">
        <v>46141</v>
      </c>
      <c r="B288" s="12" t="s">
        <v>154</v>
      </c>
      <c r="C288" s="12">
        <v>651</v>
      </c>
      <c r="D288" s="12">
        <v>1</v>
      </c>
      <c r="E288" s="31" t="str">
        <f>IFERROR(VLOOKUP(Issue!$D288,Table5[#All],3,0),"")</f>
        <v>Munger</v>
      </c>
      <c r="F288" s="31" t="str">
        <f>IFERROR(VLOOKUP(Issue!$D288,Table5[#All],2,0),"")</f>
        <v>Main Godown</v>
      </c>
      <c r="G288" s="12">
        <v>1066</v>
      </c>
      <c r="H288" s="31" t="str">
        <f>IFERROR(VLOOKUP(Issue!$G288,Table5[#All],3,0),"")</f>
        <v>Gaighat</v>
      </c>
      <c r="I288" s="31" t="str">
        <f>IFERROR(VLOOKUP(Issue!$G288,Table5[#All],2,0),"")</f>
        <v>BMC</v>
      </c>
      <c r="J288" s="8" t="s">
        <v>117</v>
      </c>
      <c r="K288" s="31" t="str">
        <f>IFERROR(VLOOKUP(Issue!$J288,Table2[[Item Name]:[UoM]],2,0),"")</f>
        <v>Nos</v>
      </c>
      <c r="L288" s="12">
        <v>28</v>
      </c>
      <c r="M288" s="32">
        <f>IFERROR(VLOOKUP(Issue!$J288,Table2[[#All],[Item Name]:[Open Rate]],8,0),"")</f>
        <v>1.68</v>
      </c>
      <c r="N288" s="32">
        <f>IFERROR(+Issue!$L288*Issue!$M288,"")</f>
        <v>47.04</v>
      </c>
      <c r="O288" s="12" t="s">
        <v>152</v>
      </c>
      <c r="P288" s="12" t="s">
        <v>38</v>
      </c>
      <c r="Q288" s="37"/>
    </row>
    <row r="289" spans="1:17" x14ac:dyDescent="0.25">
      <c r="A289" s="34">
        <v>46141</v>
      </c>
      <c r="B289" s="12" t="s">
        <v>154</v>
      </c>
      <c r="C289" s="12">
        <v>651</v>
      </c>
      <c r="D289" s="12">
        <v>1</v>
      </c>
      <c r="E289" s="31" t="str">
        <f>IFERROR(VLOOKUP(Issue!$D289,Table5[#All],3,0),"")</f>
        <v>Munger</v>
      </c>
      <c r="F289" s="31" t="str">
        <f>IFERROR(VLOOKUP(Issue!$D289,Table5[#All],2,0),"")</f>
        <v>Main Godown</v>
      </c>
      <c r="G289" s="12">
        <v>1066</v>
      </c>
      <c r="H289" s="31" t="str">
        <f>IFERROR(VLOOKUP(Issue!$G289,Table5[#All],3,0),"")</f>
        <v>Gaighat</v>
      </c>
      <c r="I289" s="31" t="str">
        <f>IFERROR(VLOOKUP(Issue!$G289,Table5[#All],2,0),"")</f>
        <v>BMC</v>
      </c>
      <c r="J289" s="8" t="s">
        <v>43</v>
      </c>
      <c r="K289" s="31" t="str">
        <f>IFERROR(VLOOKUP(Issue!$J289,Table2[[Item Name]:[UoM]],2,0),"")</f>
        <v>Nos</v>
      </c>
      <c r="L289" s="12">
        <v>2</v>
      </c>
      <c r="M289" s="32">
        <f>IFERROR(VLOOKUP(Issue!$J289,Table2[[#All],[Item Name]:[Open Rate]],8,0),"")</f>
        <v>120</v>
      </c>
      <c r="N289" s="32">
        <f>IFERROR(+Issue!$L289*Issue!$M289,"")</f>
        <v>240</v>
      </c>
      <c r="O289" s="12" t="s">
        <v>152</v>
      </c>
      <c r="P289" s="12" t="s">
        <v>38</v>
      </c>
      <c r="Q289" s="38"/>
    </row>
    <row r="290" spans="1:17" x14ac:dyDescent="0.25">
      <c r="A290" s="34">
        <v>46141</v>
      </c>
      <c r="B290" s="12" t="s">
        <v>154</v>
      </c>
      <c r="C290" s="12">
        <v>651</v>
      </c>
      <c r="D290" s="12">
        <v>1</v>
      </c>
      <c r="E290" s="31" t="str">
        <f>IFERROR(VLOOKUP(Issue!$D290,Table5[#All],3,0),"")</f>
        <v>Munger</v>
      </c>
      <c r="F290" s="31" t="str">
        <f>IFERROR(VLOOKUP(Issue!$D290,Table5[#All],2,0),"")</f>
        <v>Main Godown</v>
      </c>
      <c r="G290" s="12">
        <v>1066</v>
      </c>
      <c r="H290" s="31" t="str">
        <f>IFERROR(VLOOKUP(Issue!$G290,Table5[#All],3,0),"")</f>
        <v>Gaighat</v>
      </c>
      <c r="I290" s="31" t="str">
        <f>IFERROR(VLOOKUP(Issue!$G290,Table5[#All],2,0),"")</f>
        <v>BMC</v>
      </c>
      <c r="J290" s="12" t="s">
        <v>52</v>
      </c>
      <c r="K290" s="31" t="str">
        <f>IFERROR(VLOOKUP(Issue!$J290,Table2[[Item Name]:[UoM]],2,0),"")</f>
        <v>Nos</v>
      </c>
      <c r="L290" s="12">
        <v>1</v>
      </c>
      <c r="M290" s="32">
        <f>IFERROR(VLOOKUP(Issue!$J290,Table2[[#All],[Item Name]:[Open Rate]],8,0),"")</f>
        <v>258.04000000000002</v>
      </c>
      <c r="N290" s="32">
        <f>IFERROR(+Issue!$L290*Issue!$M290,"")</f>
        <v>258.04000000000002</v>
      </c>
      <c r="O290" s="12" t="s">
        <v>152</v>
      </c>
      <c r="P290" s="12" t="s">
        <v>38</v>
      </c>
      <c r="Q290" s="37"/>
    </row>
    <row r="291" spans="1:17" x14ac:dyDescent="0.25">
      <c r="A291" s="34">
        <v>46141</v>
      </c>
      <c r="B291" s="12" t="s">
        <v>154</v>
      </c>
      <c r="C291" s="12">
        <v>651</v>
      </c>
      <c r="D291" s="12">
        <v>1</v>
      </c>
      <c r="E291" s="31" t="str">
        <f>IFERROR(VLOOKUP(Issue!$D291,Table5[#All],3,0),"")</f>
        <v>Munger</v>
      </c>
      <c r="F291" s="31" t="str">
        <f>IFERROR(VLOOKUP(Issue!$D291,Table5[#All],2,0),"")</f>
        <v>Main Godown</v>
      </c>
      <c r="G291" s="12">
        <v>1066</v>
      </c>
      <c r="H291" s="31" t="str">
        <f>IFERROR(VLOOKUP(Issue!$G291,Table5[#All],3,0),"")</f>
        <v>Gaighat</v>
      </c>
      <c r="I291" s="31" t="str">
        <f>IFERROR(VLOOKUP(Issue!$G291,Table5[#All],2,0),"")</f>
        <v>BMC</v>
      </c>
      <c r="J291" s="12" t="s">
        <v>53</v>
      </c>
      <c r="K291" s="31" t="str">
        <f>IFERROR(VLOOKUP(Issue!$J291,Table2[[Item Name]:[UoM]],2,0),"")</f>
        <v>Nos</v>
      </c>
      <c r="L291" s="12">
        <v>1</v>
      </c>
      <c r="M291" s="32">
        <f>IFERROR(VLOOKUP(Issue!$J291,Table2[[#All],[Item Name]:[Open Rate]],8,0),"")</f>
        <v>99.47</v>
      </c>
      <c r="N291" s="32">
        <f>IFERROR(+Issue!$L291*Issue!$M291,"")</f>
        <v>99.47</v>
      </c>
      <c r="O291" s="12" t="s">
        <v>152</v>
      </c>
      <c r="P291" s="12" t="s">
        <v>38</v>
      </c>
      <c r="Q291" s="38"/>
    </row>
    <row r="292" spans="1:17" x14ac:dyDescent="0.25">
      <c r="A292" s="34">
        <v>46141</v>
      </c>
      <c r="B292" s="12" t="s">
        <v>154</v>
      </c>
      <c r="C292" s="12">
        <v>651</v>
      </c>
      <c r="D292" s="12">
        <v>1</v>
      </c>
      <c r="E292" s="31" t="str">
        <f>IFERROR(VLOOKUP(Issue!$D292,Table5[#All],3,0),"")</f>
        <v>Munger</v>
      </c>
      <c r="F292" s="31" t="str">
        <f>IFERROR(VLOOKUP(Issue!$D292,Table5[#All],2,0),"")</f>
        <v>Main Godown</v>
      </c>
      <c r="G292" s="12">
        <v>1066</v>
      </c>
      <c r="H292" s="31" t="str">
        <f>IFERROR(VLOOKUP(Issue!$G292,Table5[#All],3,0),"")</f>
        <v>Gaighat</v>
      </c>
      <c r="I292" s="31" t="str">
        <f>IFERROR(VLOOKUP(Issue!$G292,Table5[#All],2,0),"")</f>
        <v>BMC</v>
      </c>
      <c r="J292" s="8" t="s">
        <v>75</v>
      </c>
      <c r="K292" s="31" t="str">
        <f>IFERROR(VLOOKUP(Issue!$J292,Table2[[Item Name]:[UoM]],2,0),"")</f>
        <v>Nos</v>
      </c>
      <c r="L292" s="12">
        <v>1</v>
      </c>
      <c r="M292" s="32">
        <f>IFERROR(VLOOKUP(Issue!$J292,Table2[[#All],[Item Name]:[Open Rate]],8,0),"")</f>
        <v>4720</v>
      </c>
      <c r="N292" s="32">
        <f>IFERROR(+Issue!$L292*Issue!$M292,"")</f>
        <v>4720</v>
      </c>
      <c r="O292" s="12" t="s">
        <v>152</v>
      </c>
      <c r="P292" s="12" t="s">
        <v>38</v>
      </c>
      <c r="Q292" s="37"/>
    </row>
    <row r="293" spans="1:17" x14ac:dyDescent="0.25">
      <c r="A293" s="34">
        <v>46141</v>
      </c>
      <c r="B293" s="12" t="s">
        <v>154</v>
      </c>
      <c r="C293" s="12">
        <v>651</v>
      </c>
      <c r="D293" s="12">
        <v>1</v>
      </c>
      <c r="E293" s="31" t="str">
        <f>IFERROR(VLOOKUP(Issue!$D293,Table5[#All],3,0),"")</f>
        <v>Munger</v>
      </c>
      <c r="F293" s="31" t="str">
        <f>IFERROR(VLOOKUP(Issue!$D293,Table5[#All],2,0),"")</f>
        <v>Main Godown</v>
      </c>
      <c r="G293" s="12">
        <v>1066</v>
      </c>
      <c r="H293" s="31" t="str">
        <f>IFERROR(VLOOKUP(Issue!$G293,Table5[#All],3,0),"")</f>
        <v>Gaighat</v>
      </c>
      <c r="I293" s="31" t="str">
        <f>IFERROR(VLOOKUP(Issue!$G293,Table5[#All],2,0),"")</f>
        <v>BMC</v>
      </c>
      <c r="J293" s="12" t="s">
        <v>86</v>
      </c>
      <c r="K293" s="31" t="str">
        <f>IFERROR(VLOOKUP(Issue!$J293,Table2[[Item Name]:[UoM]],2,0),"")</f>
        <v>Nos</v>
      </c>
      <c r="L293" s="12">
        <v>1</v>
      </c>
      <c r="M293" s="32">
        <f>IFERROR(VLOOKUP(Issue!$J293,Table2[[#All],[Item Name]:[Open Rate]],8,0),"")</f>
        <v>9676</v>
      </c>
      <c r="N293" s="32">
        <f>IFERROR(+Issue!$L293*Issue!$M293,"")</f>
        <v>9676</v>
      </c>
      <c r="O293" s="12" t="s">
        <v>152</v>
      </c>
      <c r="P293" s="12" t="s">
        <v>38</v>
      </c>
      <c r="Q293" s="38"/>
    </row>
    <row r="294" spans="1:17" x14ac:dyDescent="0.25">
      <c r="A294" s="34">
        <v>46141</v>
      </c>
      <c r="B294" s="12" t="s">
        <v>154</v>
      </c>
      <c r="C294" s="12">
        <v>652</v>
      </c>
      <c r="D294" s="12">
        <v>1</v>
      </c>
      <c r="E294" s="31" t="str">
        <f>IFERROR(VLOOKUP(Issue!$D294,Table5[#All],3,0),"")</f>
        <v>Munger</v>
      </c>
      <c r="F294" s="31" t="str">
        <f>IFERROR(VLOOKUP(Issue!$D294,Table5[#All],2,0),"")</f>
        <v>Main Godown</v>
      </c>
      <c r="G294" s="12">
        <v>1066</v>
      </c>
      <c r="H294" s="31" t="str">
        <f>IFERROR(VLOOKUP(Issue!$G294,Table5[#All],3,0),"")</f>
        <v>Gaighat</v>
      </c>
      <c r="I294" s="31" t="str">
        <f>IFERROR(VLOOKUP(Issue!$G294,Table5[#All],2,0),"")</f>
        <v>BMC</v>
      </c>
      <c r="J294" s="12" t="s">
        <v>126</v>
      </c>
      <c r="K294" s="31" t="str">
        <f>IFERROR(VLOOKUP(Issue!$J294,Table2[[Item Name]:[UoM]],2,0),"")</f>
        <v>Nos</v>
      </c>
      <c r="L294" s="12">
        <v>1</v>
      </c>
      <c r="M294" s="32">
        <f>IFERROR(VLOOKUP(Issue!$J294,Table2[[#All],[Item Name]:[Open Rate]],8,0),"")</f>
        <v>812.2</v>
      </c>
      <c r="N294" s="32">
        <f>IFERROR(+Issue!$L294*Issue!$M294,"")</f>
        <v>812.2</v>
      </c>
      <c r="O294" s="12" t="s">
        <v>152</v>
      </c>
      <c r="P294" s="12" t="s">
        <v>38</v>
      </c>
      <c r="Q294" s="37"/>
    </row>
    <row r="295" spans="1:17" x14ac:dyDescent="0.25">
      <c r="A295" s="34">
        <v>46141</v>
      </c>
      <c r="B295" s="12" t="s">
        <v>154</v>
      </c>
      <c r="C295" s="12">
        <v>652</v>
      </c>
      <c r="D295" s="12">
        <v>1</v>
      </c>
      <c r="E295" s="31" t="str">
        <f>IFERROR(VLOOKUP(Issue!$D295,Table5[#All],3,0),"")</f>
        <v>Munger</v>
      </c>
      <c r="F295" s="31" t="str">
        <f>IFERROR(VLOOKUP(Issue!$D295,Table5[#All],2,0),"")</f>
        <v>Main Godown</v>
      </c>
      <c r="G295" s="12">
        <v>1066</v>
      </c>
      <c r="H295" s="31" t="str">
        <f>IFERROR(VLOOKUP(Issue!$G295,Table5[#All],3,0),"")</f>
        <v>Gaighat</v>
      </c>
      <c r="I295" s="31" t="str">
        <f>IFERROR(VLOOKUP(Issue!$G295,Table5[#All],2,0),"")</f>
        <v>BMC</v>
      </c>
      <c r="J295" s="12" t="s">
        <v>44</v>
      </c>
      <c r="K295" s="31" t="str">
        <f>IFERROR(VLOOKUP(Issue!$J295,Table2[[Item Name]:[UoM]],2,0),"")</f>
        <v>Nos</v>
      </c>
      <c r="L295" s="12">
        <v>4</v>
      </c>
      <c r="M295" s="32">
        <f>IFERROR(VLOOKUP(Issue!$J295,Table2[[#All],[Item Name]:[Open Rate]],8,0),"")</f>
        <v>365.8</v>
      </c>
      <c r="N295" s="32">
        <f>IFERROR(+Issue!$L295*Issue!$M295,"")</f>
        <v>1463.2</v>
      </c>
      <c r="O295" s="12" t="s">
        <v>152</v>
      </c>
      <c r="P295" s="12" t="s">
        <v>38</v>
      </c>
      <c r="Q295" s="38"/>
    </row>
    <row r="296" spans="1:17" x14ac:dyDescent="0.25">
      <c r="A296" s="34">
        <v>46141</v>
      </c>
      <c r="B296" s="12" t="s">
        <v>154</v>
      </c>
      <c r="C296" s="12">
        <v>652</v>
      </c>
      <c r="D296" s="12">
        <v>1</v>
      </c>
      <c r="E296" s="31" t="str">
        <f>IFERROR(VLOOKUP(Issue!$D296,Table5[#All],3,0),"")</f>
        <v>Munger</v>
      </c>
      <c r="F296" s="31" t="str">
        <f>IFERROR(VLOOKUP(Issue!$D296,Table5[#All],2,0),"")</f>
        <v>Main Godown</v>
      </c>
      <c r="G296" s="12">
        <v>1066</v>
      </c>
      <c r="H296" s="31" t="str">
        <f>IFERROR(VLOOKUP(Issue!$G296,Table5[#All],3,0),"")</f>
        <v>Gaighat</v>
      </c>
      <c r="I296" s="31" t="str">
        <f>IFERROR(VLOOKUP(Issue!$G296,Table5[#All],2,0),"")</f>
        <v>BMC</v>
      </c>
      <c r="J296" s="12" t="s">
        <v>121</v>
      </c>
      <c r="K296" s="31" t="str">
        <f>IFERROR(VLOOKUP(Issue!$J296,Table2[[Item Name]:[UoM]],2,0),"")</f>
        <v>Nos</v>
      </c>
      <c r="L296" s="12">
        <v>2</v>
      </c>
      <c r="M296" s="32">
        <f>IFERROR(VLOOKUP(Issue!$J296,Table2[[#All],[Item Name]:[Open Rate]],8,0),"")</f>
        <v>135.69999999999999</v>
      </c>
      <c r="N296" s="32">
        <f>IFERROR(+Issue!$L296*Issue!$M296,"")</f>
        <v>271.39999999999998</v>
      </c>
      <c r="O296" s="12" t="s">
        <v>152</v>
      </c>
      <c r="P296" s="12" t="s">
        <v>38</v>
      </c>
      <c r="Q296" s="37"/>
    </row>
    <row r="297" spans="1:17" x14ac:dyDescent="0.25">
      <c r="A297" s="34">
        <v>46141</v>
      </c>
      <c r="B297" s="12" t="s">
        <v>154</v>
      </c>
      <c r="C297" s="12">
        <v>652</v>
      </c>
      <c r="D297" s="12">
        <v>1</v>
      </c>
      <c r="E297" s="31" t="str">
        <f>IFERROR(VLOOKUP(Issue!$D297,Table5[#All],3,0),"")</f>
        <v>Munger</v>
      </c>
      <c r="F297" s="31" t="str">
        <f>IFERROR(VLOOKUP(Issue!$D297,Table5[#All],2,0),"")</f>
        <v>Main Godown</v>
      </c>
      <c r="G297" s="12">
        <v>1066</v>
      </c>
      <c r="H297" s="31" t="str">
        <f>IFERROR(VLOOKUP(Issue!$G297,Table5[#All],3,0),"")</f>
        <v>Gaighat</v>
      </c>
      <c r="I297" s="31" t="str">
        <f>IFERROR(VLOOKUP(Issue!$G297,Table5[#All],2,0),"")</f>
        <v>BMC</v>
      </c>
      <c r="J297" s="12" t="s">
        <v>67</v>
      </c>
      <c r="K297" s="31" t="str">
        <f>IFERROR(VLOOKUP(Issue!$J297,Table2[[Item Name]:[UoM]],2,0),"")</f>
        <v>Nos</v>
      </c>
      <c r="L297" s="12">
        <v>5</v>
      </c>
      <c r="M297" s="32">
        <f>IFERROR(VLOOKUP(Issue!$J297,Table2[[#All],[Item Name]:[Open Rate]],8,0),"")</f>
        <v>271.39999999999998</v>
      </c>
      <c r="N297" s="32">
        <f>IFERROR(+Issue!$L297*Issue!$M297,"")</f>
        <v>1357</v>
      </c>
      <c r="O297" s="12" t="s">
        <v>152</v>
      </c>
      <c r="P297" s="12" t="s">
        <v>38</v>
      </c>
      <c r="Q297" s="38"/>
    </row>
    <row r="298" spans="1:17" x14ac:dyDescent="0.25">
      <c r="A298" s="34">
        <v>46141</v>
      </c>
      <c r="B298" s="12" t="s">
        <v>154</v>
      </c>
      <c r="C298" s="12">
        <v>652</v>
      </c>
      <c r="D298" s="12">
        <v>1</v>
      </c>
      <c r="E298" s="31" t="str">
        <f>IFERROR(VLOOKUP(Issue!$D298,Table5[#All],3,0),"")</f>
        <v>Munger</v>
      </c>
      <c r="F298" s="31" t="str">
        <f>IFERROR(VLOOKUP(Issue!$D298,Table5[#All],2,0),"")</f>
        <v>Main Godown</v>
      </c>
      <c r="G298" s="12">
        <v>1066</v>
      </c>
      <c r="H298" s="31" t="str">
        <f>IFERROR(VLOOKUP(Issue!$G298,Table5[#All],3,0),"")</f>
        <v>Gaighat</v>
      </c>
      <c r="I298" s="31" t="str">
        <f>IFERROR(VLOOKUP(Issue!$G298,Table5[#All],2,0),"")</f>
        <v>BMC</v>
      </c>
      <c r="J298" s="12" t="s">
        <v>61</v>
      </c>
      <c r="K298" s="31" t="str">
        <f>IFERROR(VLOOKUP(Issue!$J298,Table2[[Item Name]:[UoM]],2,0),"")</f>
        <v>Nos</v>
      </c>
      <c r="L298" s="12">
        <v>1</v>
      </c>
      <c r="M298" s="32">
        <f>IFERROR(VLOOKUP(Issue!$J298,Table2[[#All],[Item Name]:[Open Rate]],8,0),"")</f>
        <v>168</v>
      </c>
      <c r="N298" s="32">
        <f>IFERROR(+Issue!$L298*Issue!$M298,"")</f>
        <v>168</v>
      </c>
      <c r="O298" s="12" t="s">
        <v>152</v>
      </c>
      <c r="P298" s="12" t="s">
        <v>38</v>
      </c>
      <c r="Q298" s="37"/>
    </row>
    <row r="299" spans="1:17" x14ac:dyDescent="0.25">
      <c r="A299" s="34">
        <v>46141</v>
      </c>
      <c r="B299" s="12" t="s">
        <v>154</v>
      </c>
      <c r="C299" s="12">
        <v>652</v>
      </c>
      <c r="D299" s="12">
        <v>1</v>
      </c>
      <c r="E299" s="31" t="str">
        <f>IFERROR(VLOOKUP(Issue!$D299,Table5[#All],3,0),"")</f>
        <v>Munger</v>
      </c>
      <c r="F299" s="31" t="str">
        <f>IFERROR(VLOOKUP(Issue!$D299,Table5[#All],2,0),"")</f>
        <v>Main Godown</v>
      </c>
      <c r="G299" s="12">
        <v>1066</v>
      </c>
      <c r="H299" s="31" t="str">
        <f>IFERROR(VLOOKUP(Issue!$G299,Table5[#All],3,0),"")</f>
        <v>Gaighat</v>
      </c>
      <c r="I299" s="31" t="str">
        <f>IFERROR(VLOOKUP(Issue!$G299,Table5[#All],2,0),"")</f>
        <v>BMC</v>
      </c>
      <c r="J299" s="12" t="s">
        <v>101</v>
      </c>
      <c r="K299" s="31" t="str">
        <f>IFERROR(VLOOKUP(Issue!$J299,Table2[[Item Name]:[UoM]],2,0),"")</f>
        <v>Nos</v>
      </c>
      <c r="L299" s="12">
        <v>2</v>
      </c>
      <c r="M299" s="32">
        <f>IFERROR(VLOOKUP(Issue!$J299,Table2[[#All],[Item Name]:[Open Rate]],8,0),"")</f>
        <v>106.2</v>
      </c>
      <c r="N299" s="32">
        <f>IFERROR(+Issue!$L299*Issue!$M299,"")</f>
        <v>212.4</v>
      </c>
      <c r="O299" s="12" t="s">
        <v>152</v>
      </c>
      <c r="P299" s="12" t="s">
        <v>38</v>
      </c>
      <c r="Q299" s="38"/>
    </row>
    <row r="300" spans="1:17" x14ac:dyDescent="0.25">
      <c r="A300" s="34">
        <v>46141</v>
      </c>
      <c r="B300" s="12" t="s">
        <v>154</v>
      </c>
      <c r="C300" s="12">
        <v>652</v>
      </c>
      <c r="D300" s="12">
        <v>1</v>
      </c>
      <c r="E300" s="31" t="str">
        <f>IFERROR(VLOOKUP(Issue!$D300,Table5[#All],3,0),"")</f>
        <v>Munger</v>
      </c>
      <c r="F300" s="31" t="str">
        <f>IFERROR(VLOOKUP(Issue!$D300,Table5[#All],2,0),"")</f>
        <v>Main Godown</v>
      </c>
      <c r="G300" s="12">
        <v>1066</v>
      </c>
      <c r="H300" s="31" t="str">
        <f>IFERROR(VLOOKUP(Issue!$G300,Table5[#All],3,0),"")</f>
        <v>Gaighat</v>
      </c>
      <c r="I300" s="31" t="str">
        <f>IFERROR(VLOOKUP(Issue!$G300,Table5[#All],2,0),"")</f>
        <v>BMC</v>
      </c>
      <c r="J300" s="8" t="s">
        <v>123</v>
      </c>
      <c r="K300" s="31" t="str">
        <f>IFERROR(VLOOKUP(Issue!$J300,Table2[[Item Name]:[UoM]],2,0),"")</f>
        <v>Nos</v>
      </c>
      <c r="L300" s="12">
        <v>1</v>
      </c>
      <c r="M300" s="32">
        <f>IFERROR(VLOOKUP(Issue!$J300,Table2[[#All],[Item Name]:[Open Rate]],8,0),"")</f>
        <v>867.3</v>
      </c>
      <c r="N300" s="32">
        <f>IFERROR(+Issue!$L300*Issue!$M300,"")</f>
        <v>867.3</v>
      </c>
      <c r="O300" s="12" t="s">
        <v>152</v>
      </c>
      <c r="P300" s="12" t="s">
        <v>38</v>
      </c>
      <c r="Q300" s="37"/>
    </row>
    <row r="301" spans="1:17" x14ac:dyDescent="0.25">
      <c r="A301" s="34">
        <v>46141</v>
      </c>
      <c r="B301" s="12" t="s">
        <v>154</v>
      </c>
      <c r="C301" s="12">
        <v>652</v>
      </c>
      <c r="D301" s="12">
        <v>1</v>
      </c>
      <c r="E301" s="31" t="str">
        <f>IFERROR(VLOOKUP(Issue!$D301,Table5[#All],3,0),"")</f>
        <v>Munger</v>
      </c>
      <c r="F301" s="31" t="str">
        <f>IFERROR(VLOOKUP(Issue!$D301,Table5[#All],2,0),"")</f>
        <v>Main Godown</v>
      </c>
      <c r="G301" s="12">
        <v>1066</v>
      </c>
      <c r="H301" s="31" t="str">
        <f>IFERROR(VLOOKUP(Issue!$G301,Table5[#All],3,0),"")</f>
        <v>Gaighat</v>
      </c>
      <c r="I301" s="31" t="str">
        <f>IFERROR(VLOOKUP(Issue!$G301,Table5[#All],2,0),"")</f>
        <v>BMC</v>
      </c>
      <c r="J301" s="8" t="s">
        <v>124</v>
      </c>
      <c r="K301" s="31" t="str">
        <f>IFERROR(VLOOKUP(Issue!$J301,Table2[[Item Name]:[UoM]],2,0),"")</f>
        <v>Nos</v>
      </c>
      <c r="L301" s="12">
        <v>1</v>
      </c>
      <c r="M301" s="32">
        <f>IFERROR(VLOOKUP(Issue!$J301,Table2[[#All],[Item Name]:[Open Rate]],8,0),"")</f>
        <v>1168.2</v>
      </c>
      <c r="N301" s="32">
        <f>IFERROR(+Issue!$L301*Issue!$M301,"")</f>
        <v>1168.2</v>
      </c>
      <c r="O301" s="12" t="s">
        <v>152</v>
      </c>
      <c r="P301" s="12" t="s">
        <v>38</v>
      </c>
      <c r="Q301" s="38"/>
    </row>
    <row r="302" spans="1:17" x14ac:dyDescent="0.25">
      <c r="A302" s="34">
        <v>46141</v>
      </c>
      <c r="B302" s="12" t="s">
        <v>154</v>
      </c>
      <c r="C302" s="12">
        <v>652</v>
      </c>
      <c r="D302" s="12">
        <v>1</v>
      </c>
      <c r="E302" s="31" t="str">
        <f>IFERROR(VLOOKUP(Issue!$D302,Table5[#All],3,0),"")</f>
        <v>Munger</v>
      </c>
      <c r="F302" s="31" t="str">
        <f>IFERROR(VLOOKUP(Issue!$D302,Table5[#All],2,0),"")</f>
        <v>Main Godown</v>
      </c>
      <c r="G302" s="12">
        <v>1066</v>
      </c>
      <c r="H302" s="31" t="str">
        <f>IFERROR(VLOOKUP(Issue!$G302,Table5[#All],3,0),"")</f>
        <v>Gaighat</v>
      </c>
      <c r="I302" s="31" t="str">
        <f>IFERROR(VLOOKUP(Issue!$G302,Table5[#All],2,0),"")</f>
        <v>BMC</v>
      </c>
      <c r="J302" s="8" t="s">
        <v>79</v>
      </c>
      <c r="K302" s="31" t="str">
        <f>IFERROR(VLOOKUP(Issue!$J302,Table2[[Item Name]:[UoM]],2,0),"")</f>
        <v>Nos</v>
      </c>
      <c r="L302" s="12">
        <v>1</v>
      </c>
      <c r="M302" s="32">
        <f>IFERROR(VLOOKUP(Issue!$J302,Table2[[#All],[Item Name]:[Open Rate]],8,0),"")</f>
        <v>282.8</v>
      </c>
      <c r="N302" s="32">
        <f>IFERROR(+Issue!$L302*Issue!$M302,"")</f>
        <v>282.8</v>
      </c>
      <c r="O302" s="12" t="s">
        <v>152</v>
      </c>
      <c r="P302" s="12" t="s">
        <v>38</v>
      </c>
      <c r="Q302" s="37"/>
    </row>
    <row r="303" spans="1:17" x14ac:dyDescent="0.25">
      <c r="A303" s="34">
        <v>46141</v>
      </c>
      <c r="B303" s="12" t="s">
        <v>154</v>
      </c>
      <c r="C303" s="12">
        <v>652</v>
      </c>
      <c r="D303" s="12">
        <v>1</v>
      </c>
      <c r="E303" s="31" t="str">
        <f>IFERROR(VLOOKUP(Issue!$D303,Table5[#All],3,0),"")</f>
        <v>Munger</v>
      </c>
      <c r="F303" s="31" t="str">
        <f>IFERROR(VLOOKUP(Issue!$D303,Table5[#All],2,0),"")</f>
        <v>Main Godown</v>
      </c>
      <c r="G303" s="12">
        <v>1066</v>
      </c>
      <c r="H303" s="31" t="str">
        <f>IFERROR(VLOOKUP(Issue!$G303,Table5[#All],3,0),"")</f>
        <v>Gaighat</v>
      </c>
      <c r="I303" s="31" t="str">
        <f>IFERROR(VLOOKUP(Issue!$G303,Table5[#All],2,0),"")</f>
        <v>BMC</v>
      </c>
      <c r="J303" s="8" t="s">
        <v>42</v>
      </c>
      <c r="K303" s="31" t="str">
        <f>IFERROR(VLOOKUP(Issue!$J303,Table2[[Item Name]:[UoM]],2,0),"")</f>
        <v>Nos</v>
      </c>
      <c r="L303" s="12">
        <v>1</v>
      </c>
      <c r="M303" s="32">
        <f>IFERROR(VLOOKUP(Issue!$J303,Table2[[#All],[Item Name]:[Open Rate]],8,0),"")</f>
        <v>90</v>
      </c>
      <c r="N303" s="32">
        <f>IFERROR(+Issue!$L303*Issue!$M303,"")</f>
        <v>90</v>
      </c>
      <c r="O303" s="12" t="s">
        <v>152</v>
      </c>
      <c r="P303" s="12" t="s">
        <v>38</v>
      </c>
      <c r="Q303" s="38"/>
    </row>
    <row r="304" spans="1:17" x14ac:dyDescent="0.25">
      <c r="A304" s="34">
        <v>46141</v>
      </c>
      <c r="B304" s="12" t="s">
        <v>154</v>
      </c>
      <c r="C304" s="12">
        <v>652</v>
      </c>
      <c r="D304" s="12">
        <v>1</v>
      </c>
      <c r="E304" s="31" t="str">
        <f>IFERROR(VLOOKUP(Issue!$D304,Table5[#All],3,0),"")</f>
        <v>Munger</v>
      </c>
      <c r="F304" s="31" t="str">
        <f>IFERROR(VLOOKUP(Issue!$D304,Table5[#All],2,0),"")</f>
        <v>Main Godown</v>
      </c>
      <c r="G304" s="12">
        <v>1066</v>
      </c>
      <c r="H304" s="31" t="str">
        <f>IFERROR(VLOOKUP(Issue!$G304,Table5[#All],3,0),"")</f>
        <v>Gaighat</v>
      </c>
      <c r="I304" s="31" t="str">
        <f>IFERROR(VLOOKUP(Issue!$G304,Table5[#All],2,0),"")</f>
        <v>BMC</v>
      </c>
      <c r="J304" s="12" t="s">
        <v>120</v>
      </c>
      <c r="K304" s="31" t="str">
        <f>IFERROR(VLOOKUP(Issue!$J304,Table2[[Item Name]:[UoM]],2,0),"")</f>
        <v>Nos</v>
      </c>
      <c r="L304" s="12">
        <v>4</v>
      </c>
      <c r="M304" s="32">
        <f>IFERROR(VLOOKUP(Issue!$J304,Table2[[#All],[Item Name]:[Open Rate]],8,0),"")</f>
        <v>622.47</v>
      </c>
      <c r="N304" s="32">
        <f>IFERROR(+Issue!$L304*Issue!$M304,"")</f>
        <v>2489.88</v>
      </c>
      <c r="O304" s="12" t="s">
        <v>152</v>
      </c>
      <c r="P304" s="12" t="s">
        <v>38</v>
      </c>
      <c r="Q304" s="37"/>
    </row>
    <row r="305" spans="1:17" x14ac:dyDescent="0.25">
      <c r="A305" s="34">
        <v>46141</v>
      </c>
      <c r="B305" s="12" t="s">
        <v>154</v>
      </c>
      <c r="C305" s="12">
        <v>652</v>
      </c>
      <c r="D305" s="12">
        <v>1</v>
      </c>
      <c r="E305" s="31" t="str">
        <f>IFERROR(VLOOKUP(Issue!$D305,Table5[#All],3,0),"")</f>
        <v>Munger</v>
      </c>
      <c r="F305" s="31" t="str">
        <f>IFERROR(VLOOKUP(Issue!$D305,Table5[#All],2,0),"")</f>
        <v>Main Godown</v>
      </c>
      <c r="G305" s="12">
        <v>1066</v>
      </c>
      <c r="H305" s="31" t="str">
        <f>IFERROR(VLOOKUP(Issue!$G305,Table5[#All],3,0),"")</f>
        <v>Gaighat</v>
      </c>
      <c r="I305" s="31" t="str">
        <f>IFERROR(VLOOKUP(Issue!$G305,Table5[#All],2,0),"")</f>
        <v>BMC</v>
      </c>
      <c r="J305" s="12" t="s">
        <v>128</v>
      </c>
      <c r="K305" s="31" t="str">
        <f>IFERROR(VLOOKUP(Issue!$J305,Table2[[Item Name]:[UoM]],2,0),"")</f>
        <v>Nos</v>
      </c>
      <c r="L305" s="12">
        <v>25</v>
      </c>
      <c r="M305" s="32">
        <f>IFERROR(VLOOKUP(Issue!$J305,Table2[[#All],[Item Name]:[Open Rate]],8,0),"")</f>
        <v>51.92</v>
      </c>
      <c r="N305" s="32">
        <f>IFERROR(+Issue!$L305*Issue!$M305,"")</f>
        <v>1298</v>
      </c>
      <c r="O305" s="12" t="s">
        <v>152</v>
      </c>
      <c r="P305" s="12" t="s">
        <v>38</v>
      </c>
      <c r="Q305" s="38"/>
    </row>
    <row r="306" spans="1:17" x14ac:dyDescent="0.25">
      <c r="A306" s="34">
        <v>46141</v>
      </c>
      <c r="B306" s="12" t="s">
        <v>154</v>
      </c>
      <c r="C306" s="12">
        <v>653</v>
      </c>
      <c r="D306" s="12">
        <v>1</v>
      </c>
      <c r="E306" s="31" t="str">
        <f>IFERROR(VLOOKUP(Issue!$D306,Table5[#All],3,0),"")</f>
        <v>Munger</v>
      </c>
      <c r="F306" s="31" t="str">
        <f>IFERROR(VLOOKUP(Issue!$D306,Table5[#All],2,0),"")</f>
        <v>Main Godown</v>
      </c>
      <c r="G306" s="12">
        <v>1066</v>
      </c>
      <c r="H306" s="31" t="str">
        <f>IFERROR(VLOOKUP(Issue!$G306,Table5[#All],3,0),"")</f>
        <v>Gaighat</v>
      </c>
      <c r="I306" s="31" t="str">
        <f>IFERROR(VLOOKUP(Issue!$G306,Table5[#All],2,0),"")</f>
        <v>BMC</v>
      </c>
      <c r="J306" s="8" t="s">
        <v>119</v>
      </c>
      <c r="K306" s="31" t="str">
        <f>IFERROR(VLOOKUP(Issue!$J306,Table2[[Item Name]:[UoM]],2,0),"")</f>
        <v>Nos</v>
      </c>
      <c r="L306" s="12">
        <v>5</v>
      </c>
      <c r="M306" s="32">
        <f>IFERROR(VLOOKUP(Issue!$J306,Table2[[#All],[Item Name]:[Open Rate]],8,0),"")</f>
        <v>135.69999999999999</v>
      </c>
      <c r="N306" s="32">
        <f>IFERROR(+Issue!$L306*Issue!$M306,"")</f>
        <v>678.5</v>
      </c>
      <c r="O306" s="12" t="s">
        <v>152</v>
      </c>
      <c r="P306" s="12" t="s">
        <v>38</v>
      </c>
      <c r="Q306" s="37"/>
    </row>
    <row r="307" spans="1:17" x14ac:dyDescent="0.25">
      <c r="A307" s="34">
        <v>46141</v>
      </c>
      <c r="B307" s="12" t="s">
        <v>154</v>
      </c>
      <c r="C307" s="12">
        <v>653</v>
      </c>
      <c r="D307" s="12">
        <v>1</v>
      </c>
      <c r="E307" s="31" t="str">
        <f>IFERROR(VLOOKUP(Issue!$D307,Table5[#All],3,0),"")</f>
        <v>Munger</v>
      </c>
      <c r="F307" s="31" t="str">
        <f>IFERROR(VLOOKUP(Issue!$D307,Table5[#All],2,0),"")</f>
        <v>Main Godown</v>
      </c>
      <c r="G307" s="12">
        <v>1066</v>
      </c>
      <c r="H307" s="31" t="str">
        <f>IFERROR(VLOOKUP(Issue!$G307,Table5[#All],3,0),"")</f>
        <v>Gaighat</v>
      </c>
      <c r="I307" s="31" t="str">
        <f>IFERROR(VLOOKUP(Issue!$G307,Table5[#All],2,0),"")</f>
        <v>BMC</v>
      </c>
      <c r="J307" s="8" t="s">
        <v>98</v>
      </c>
      <c r="K307" s="31" t="str">
        <f>IFERROR(VLOOKUP(Issue!$J307,Table2[[Item Name]:[UoM]],2,0),"")</f>
        <v>Nos</v>
      </c>
      <c r="L307" s="12">
        <v>1</v>
      </c>
      <c r="M307" s="32">
        <f>IFERROR(VLOOKUP(Issue!$J307,Table2[[#All],[Item Name]:[Open Rate]],8,0),"")</f>
        <v>738.09</v>
      </c>
      <c r="N307" s="32">
        <f>IFERROR(+Issue!$L307*Issue!$M307,"")</f>
        <v>738.09</v>
      </c>
      <c r="O307" s="12" t="s">
        <v>152</v>
      </c>
      <c r="P307" s="12" t="s">
        <v>38</v>
      </c>
      <c r="Q307" s="38"/>
    </row>
    <row r="308" spans="1:17" x14ac:dyDescent="0.25">
      <c r="A308" s="34">
        <v>46141</v>
      </c>
      <c r="B308" s="12" t="s">
        <v>154</v>
      </c>
      <c r="C308" s="12">
        <v>653</v>
      </c>
      <c r="D308" s="12">
        <v>1</v>
      </c>
      <c r="E308" s="31" t="str">
        <f>IFERROR(VLOOKUP(Issue!$D308,Table5[#All],3,0),"")</f>
        <v>Munger</v>
      </c>
      <c r="F308" s="31" t="str">
        <f>IFERROR(VLOOKUP(Issue!$D308,Table5[#All],2,0),"")</f>
        <v>Main Godown</v>
      </c>
      <c r="G308" s="12">
        <v>1066</v>
      </c>
      <c r="H308" s="31" t="str">
        <f>IFERROR(VLOOKUP(Issue!$G308,Table5[#All],3,0),"")</f>
        <v>Gaighat</v>
      </c>
      <c r="I308" s="31" t="str">
        <f>IFERROR(VLOOKUP(Issue!$G308,Table5[#All],2,0),"")</f>
        <v>BMC</v>
      </c>
      <c r="J308" s="12" t="s">
        <v>127</v>
      </c>
      <c r="K308" s="31" t="str">
        <f>IFERROR(VLOOKUP(Issue!$J308,Table2[[Item Name]:[UoM]],2,0),"")</f>
        <v>Nos</v>
      </c>
      <c r="L308" s="12">
        <v>200</v>
      </c>
      <c r="M308" s="32">
        <f>IFERROR(VLOOKUP(Issue!$J308,Table2[[#All],[Item Name]:[Open Rate]],8,0),"")</f>
        <v>12.71</v>
      </c>
      <c r="N308" s="32">
        <f>IFERROR(+Issue!$L308*Issue!$M308,"")</f>
        <v>2542</v>
      </c>
      <c r="O308" s="12" t="s">
        <v>152</v>
      </c>
      <c r="P308" s="12" t="s">
        <v>38</v>
      </c>
      <c r="Q308" s="37"/>
    </row>
    <row r="309" spans="1:17" x14ac:dyDescent="0.25">
      <c r="A309" s="34">
        <v>46141</v>
      </c>
      <c r="B309" s="12" t="s">
        <v>154</v>
      </c>
      <c r="C309" s="12">
        <v>653</v>
      </c>
      <c r="D309" s="12">
        <v>1</v>
      </c>
      <c r="E309" s="31" t="str">
        <f>IFERROR(VLOOKUP(Issue!$D309,Table5[#All],3,0),"")</f>
        <v>Munger</v>
      </c>
      <c r="F309" s="31" t="str">
        <f>IFERROR(VLOOKUP(Issue!$D309,Table5[#All],2,0),"")</f>
        <v>Main Godown</v>
      </c>
      <c r="G309" s="12">
        <v>1066</v>
      </c>
      <c r="H309" s="31" t="str">
        <f>IFERROR(VLOOKUP(Issue!$G309,Table5[#All],3,0),"")</f>
        <v>Gaighat</v>
      </c>
      <c r="I309" s="31" t="str">
        <f>IFERROR(VLOOKUP(Issue!$G309,Table5[#All],2,0),"")</f>
        <v>BMC</v>
      </c>
      <c r="J309" s="12" t="s">
        <v>91</v>
      </c>
      <c r="K309" s="31" t="str">
        <f>IFERROR(VLOOKUP(Issue!$J309,Table2[[Item Name]:[UoM]],2,0),"")</f>
        <v>Nos</v>
      </c>
      <c r="L309" s="12">
        <v>1</v>
      </c>
      <c r="M309" s="32">
        <f>IFERROR(VLOOKUP(Issue!$J309,Table2[[#All],[Item Name]:[Open Rate]],8,0),"")</f>
        <v>188.8</v>
      </c>
      <c r="N309" s="32">
        <f>IFERROR(+Issue!$L309*Issue!$M309,"")</f>
        <v>188.8</v>
      </c>
      <c r="O309" s="12" t="s">
        <v>152</v>
      </c>
      <c r="P309" s="12" t="s">
        <v>38</v>
      </c>
      <c r="Q309" s="38"/>
    </row>
    <row r="310" spans="1:17" x14ac:dyDescent="0.25">
      <c r="A310" s="34">
        <v>46141</v>
      </c>
      <c r="B310" s="12" t="s">
        <v>154</v>
      </c>
      <c r="C310" s="12">
        <v>653</v>
      </c>
      <c r="D310" s="12">
        <v>1</v>
      </c>
      <c r="E310" s="31" t="str">
        <f>IFERROR(VLOOKUP(Issue!$D310,Table5[#All],3,0),"")</f>
        <v>Munger</v>
      </c>
      <c r="F310" s="31" t="str">
        <f>IFERROR(VLOOKUP(Issue!$D310,Table5[#All],2,0),"")</f>
        <v>Main Godown</v>
      </c>
      <c r="G310" s="12">
        <v>1066</v>
      </c>
      <c r="H310" s="31" t="str">
        <f>IFERROR(VLOOKUP(Issue!$G310,Table5[#All],3,0),"")</f>
        <v>Gaighat</v>
      </c>
      <c r="I310" s="31" t="str">
        <f>IFERROR(VLOOKUP(Issue!$G310,Table5[#All],2,0),"")</f>
        <v>BMC</v>
      </c>
      <c r="J310" s="12" t="s">
        <v>94</v>
      </c>
      <c r="K310" s="31" t="str">
        <f>IFERROR(VLOOKUP(Issue!$J310,Table2[[Item Name]:[UoM]],2,0),"")</f>
        <v>Nos</v>
      </c>
      <c r="L310" s="12">
        <v>1</v>
      </c>
      <c r="M310" s="32">
        <f>IFERROR(VLOOKUP(Issue!$J310,Table2[[#All],[Item Name]:[Open Rate]],8,0),"")</f>
        <v>22.99</v>
      </c>
      <c r="N310" s="32">
        <f>IFERROR(+Issue!$L310*Issue!$M310,"")</f>
        <v>22.99</v>
      </c>
      <c r="O310" s="12" t="s">
        <v>152</v>
      </c>
      <c r="P310" s="12" t="s">
        <v>38</v>
      </c>
      <c r="Q310" s="37"/>
    </row>
    <row r="311" spans="1:17" x14ac:dyDescent="0.25">
      <c r="A311" s="34">
        <v>46141</v>
      </c>
      <c r="B311" s="12" t="s">
        <v>154</v>
      </c>
      <c r="C311" s="12">
        <v>653</v>
      </c>
      <c r="D311" s="12">
        <v>1</v>
      </c>
      <c r="E311" s="31" t="str">
        <f>IFERROR(VLOOKUP(Issue!$D311,Table5[#All],3,0),"")</f>
        <v>Munger</v>
      </c>
      <c r="F311" s="31" t="str">
        <f>IFERROR(VLOOKUP(Issue!$D311,Table5[#All],2,0),"")</f>
        <v>Main Godown</v>
      </c>
      <c r="G311" s="12">
        <v>1066</v>
      </c>
      <c r="H311" s="31" t="str">
        <f>IFERROR(VLOOKUP(Issue!$G311,Table5[#All],3,0),"")</f>
        <v>Gaighat</v>
      </c>
      <c r="I311" s="31" t="str">
        <f>IFERROR(VLOOKUP(Issue!$G311,Table5[#All],2,0),"")</f>
        <v>BMC</v>
      </c>
      <c r="J311" s="8" t="s">
        <v>112</v>
      </c>
      <c r="K311" s="31" t="str">
        <f>IFERROR(VLOOKUP(Issue!$J311,Table2[[Item Name]:[UoM]],2,0),"")</f>
        <v>Nos</v>
      </c>
      <c r="L311" s="12">
        <v>5</v>
      </c>
      <c r="M311" s="32">
        <f>IFERROR(VLOOKUP(Issue!$J311,Table2[[#All],[Item Name]:[Open Rate]],8,0),"")</f>
        <v>218.3</v>
      </c>
      <c r="N311" s="32">
        <f>IFERROR(+Issue!$L311*Issue!$M311,"")</f>
        <v>1091.5</v>
      </c>
      <c r="O311" s="12" t="s">
        <v>152</v>
      </c>
      <c r="P311" s="12" t="s">
        <v>38</v>
      </c>
      <c r="Q311" s="38"/>
    </row>
    <row r="312" spans="1:17" x14ac:dyDescent="0.25">
      <c r="A312" s="34">
        <v>46141</v>
      </c>
      <c r="B312" s="12" t="s">
        <v>154</v>
      </c>
      <c r="C312" s="12">
        <v>653</v>
      </c>
      <c r="D312" s="12">
        <v>1</v>
      </c>
      <c r="E312" s="31" t="str">
        <f>IFERROR(VLOOKUP(Issue!$D312,Table5[#All],3,0),"")</f>
        <v>Munger</v>
      </c>
      <c r="F312" s="31" t="str">
        <f>IFERROR(VLOOKUP(Issue!$D312,Table5[#All],2,0),"")</f>
        <v>Main Godown</v>
      </c>
      <c r="G312" s="12">
        <v>1066</v>
      </c>
      <c r="H312" s="31" t="str">
        <f>IFERROR(VLOOKUP(Issue!$G312,Table5[#All],3,0),"")</f>
        <v>Gaighat</v>
      </c>
      <c r="I312" s="31" t="str">
        <f>IFERROR(VLOOKUP(Issue!$G312,Table5[#All],2,0),"")</f>
        <v>BMC</v>
      </c>
      <c r="J312" s="12" t="s">
        <v>92</v>
      </c>
      <c r="K312" s="31" t="str">
        <f>IFERROR(VLOOKUP(Issue!$J312,Table2[[Item Name]:[UoM]],2,0),"")</f>
        <v>Nos</v>
      </c>
      <c r="L312" s="12">
        <v>5</v>
      </c>
      <c r="M312" s="32">
        <f>IFERROR(VLOOKUP(Issue!$J312,Table2[[#All],[Item Name]:[Open Rate]],8,0),"")</f>
        <v>94.4</v>
      </c>
      <c r="N312" s="32">
        <f>IFERROR(+Issue!$L312*Issue!$M312,"")</f>
        <v>472</v>
      </c>
      <c r="O312" s="12" t="s">
        <v>152</v>
      </c>
      <c r="P312" s="12" t="s">
        <v>38</v>
      </c>
      <c r="Q312" s="37"/>
    </row>
    <row r="313" spans="1:17" x14ac:dyDescent="0.25">
      <c r="A313" s="34">
        <v>46141</v>
      </c>
      <c r="B313" s="12" t="s">
        <v>154</v>
      </c>
      <c r="C313" s="12">
        <v>653</v>
      </c>
      <c r="D313" s="12">
        <v>1</v>
      </c>
      <c r="E313" s="31" t="str">
        <f>IFERROR(VLOOKUP(Issue!$D313,Table5[#All],3,0),"")</f>
        <v>Munger</v>
      </c>
      <c r="F313" s="31" t="str">
        <f>IFERROR(VLOOKUP(Issue!$D313,Table5[#All],2,0),"")</f>
        <v>Main Godown</v>
      </c>
      <c r="G313" s="12">
        <v>1066</v>
      </c>
      <c r="H313" s="31" t="str">
        <f>IFERROR(VLOOKUP(Issue!$G313,Table5[#All],3,0),"")</f>
        <v>Gaighat</v>
      </c>
      <c r="I313" s="31" t="str">
        <f>IFERROR(VLOOKUP(Issue!$G313,Table5[#All],2,0),"")</f>
        <v>BMC</v>
      </c>
      <c r="J313" s="12" t="s">
        <v>51</v>
      </c>
      <c r="K313" s="31" t="str">
        <f>IFERROR(VLOOKUP(Issue!$J313,Table2[[Item Name]:[UoM]],2,0),"")</f>
        <v>Nos</v>
      </c>
      <c r="L313" s="12">
        <v>5</v>
      </c>
      <c r="M313" s="32">
        <f>IFERROR(VLOOKUP(Issue!$J313,Table2[[#All],[Item Name]:[Open Rate]],8,0),"")</f>
        <v>121.54</v>
      </c>
      <c r="N313" s="32">
        <f>IFERROR(+Issue!$L313*Issue!$M313,"")</f>
        <v>607.70000000000005</v>
      </c>
      <c r="O313" s="12" t="s">
        <v>152</v>
      </c>
      <c r="P313" s="12" t="s">
        <v>38</v>
      </c>
      <c r="Q313" s="38"/>
    </row>
    <row r="314" spans="1:17" x14ac:dyDescent="0.25">
      <c r="A314" s="34">
        <v>46141</v>
      </c>
      <c r="B314" s="12" t="s">
        <v>154</v>
      </c>
      <c r="C314" s="12">
        <v>653</v>
      </c>
      <c r="D314" s="12">
        <v>1</v>
      </c>
      <c r="E314" s="31" t="str">
        <f>IFERROR(VLOOKUP(Issue!$D314,Table5[#All],3,0),"")</f>
        <v>Munger</v>
      </c>
      <c r="F314" s="31" t="str">
        <f>IFERROR(VLOOKUP(Issue!$D314,Table5[#All],2,0),"")</f>
        <v>Main Godown</v>
      </c>
      <c r="G314" s="12">
        <v>1066</v>
      </c>
      <c r="H314" s="31" t="str">
        <f>IFERROR(VLOOKUP(Issue!$G314,Table5[#All],3,0),"")</f>
        <v>Gaighat</v>
      </c>
      <c r="I314" s="31" t="str">
        <f>IFERROR(VLOOKUP(Issue!$G314,Table5[#All],2,0),"")</f>
        <v>BMC</v>
      </c>
      <c r="J314" s="12" t="s">
        <v>45</v>
      </c>
      <c r="K314" s="31" t="str">
        <f>IFERROR(VLOOKUP(Issue!$J314,Table2[[Item Name]:[UoM]],2,0),"")</f>
        <v>Nos</v>
      </c>
      <c r="L314" s="12">
        <v>2</v>
      </c>
      <c r="M314" s="32">
        <f>IFERROR(VLOOKUP(Issue!$J314,Table2[[#All],[Item Name]:[Open Rate]],8,0),"")</f>
        <v>127.44</v>
      </c>
      <c r="N314" s="32">
        <f>IFERROR(+Issue!$L314*Issue!$M314,"")</f>
        <v>254.88</v>
      </c>
      <c r="O314" s="12" t="s">
        <v>152</v>
      </c>
      <c r="P314" s="12" t="s">
        <v>38</v>
      </c>
      <c r="Q314" s="37"/>
    </row>
    <row r="315" spans="1:17" x14ac:dyDescent="0.25">
      <c r="A315" s="34">
        <v>46141</v>
      </c>
      <c r="B315" s="12" t="s">
        <v>154</v>
      </c>
      <c r="C315" s="12">
        <v>653</v>
      </c>
      <c r="D315" s="12">
        <v>1</v>
      </c>
      <c r="E315" s="31" t="str">
        <f>IFERROR(VLOOKUP(Issue!$D315,Table5[#All],3,0),"")</f>
        <v>Munger</v>
      </c>
      <c r="F315" s="31" t="str">
        <f>IFERROR(VLOOKUP(Issue!$D315,Table5[#All],2,0),"")</f>
        <v>Main Godown</v>
      </c>
      <c r="G315" s="12">
        <v>1066</v>
      </c>
      <c r="H315" s="31" t="str">
        <f>IFERROR(VLOOKUP(Issue!$G315,Table5[#All],3,0),"")</f>
        <v>Gaighat</v>
      </c>
      <c r="I315" s="31" t="str">
        <f>IFERROR(VLOOKUP(Issue!$G315,Table5[#All],2,0),"")</f>
        <v>BMC</v>
      </c>
      <c r="J315" s="8" t="s">
        <v>87</v>
      </c>
      <c r="K315" s="31" t="str">
        <f>IFERROR(VLOOKUP(Issue!$J315,Table2[[Item Name]:[UoM]],2,0),"")</f>
        <v>Nos</v>
      </c>
      <c r="L315" s="12">
        <v>2</v>
      </c>
      <c r="M315" s="32">
        <f>IFERROR(VLOOKUP(Issue!$J315,Table2[[#All],[Item Name]:[Open Rate]],8,0),"")</f>
        <v>115.36</v>
      </c>
      <c r="N315" s="32">
        <f>IFERROR(+Issue!$L315*Issue!$M315,"")</f>
        <v>230.72</v>
      </c>
      <c r="O315" s="12" t="s">
        <v>152</v>
      </c>
      <c r="P315" s="12" t="s">
        <v>38</v>
      </c>
      <c r="Q315" s="38"/>
    </row>
    <row r="316" spans="1:17" x14ac:dyDescent="0.25">
      <c r="A316" s="34">
        <v>46146</v>
      </c>
      <c r="B316" s="12" t="s">
        <v>154</v>
      </c>
      <c r="C316" s="12">
        <v>655</v>
      </c>
      <c r="D316" s="12">
        <v>1</v>
      </c>
      <c r="E316" s="31" t="str">
        <f>IFERROR(VLOOKUP(Issue!$D316,Table5[#All],3,0),"")</f>
        <v>Munger</v>
      </c>
      <c r="F316" s="31" t="str">
        <f>IFERROR(VLOOKUP(Issue!$D316,Table5[#All],2,0),"")</f>
        <v>Main Godown</v>
      </c>
      <c r="G316" s="12">
        <v>10520003</v>
      </c>
      <c r="H316" s="31" t="str">
        <f>IFERROR(VLOOKUP(Issue!$G316,Table5[#All],3,0),"")</f>
        <v>Nova Dairy</v>
      </c>
      <c r="I316" s="31" t="str">
        <f>IFERROR(VLOOKUP(Issue!$G316,Table5[#All],2,0),"")</f>
        <v>Vendor</v>
      </c>
      <c r="J316" s="12" t="s">
        <v>127</v>
      </c>
      <c r="K316" s="31" t="str">
        <f>IFERROR(VLOOKUP(Issue!$J316,Table2[[Item Name]:[UoM]],2,0),"")</f>
        <v>Nos</v>
      </c>
      <c r="L316" s="12">
        <v>400</v>
      </c>
      <c r="M316" s="32">
        <f>IFERROR(VLOOKUP(Issue!$J316,Table2[[#All],[Item Name]:[Open Rate]],8,0),"")</f>
        <v>12.71</v>
      </c>
      <c r="N316" s="32">
        <f>IFERROR(+Issue!$L316*Issue!$M316,"")</f>
        <v>5084</v>
      </c>
      <c r="O316" s="12" t="s">
        <v>151</v>
      </c>
      <c r="P316" s="12" t="s">
        <v>153</v>
      </c>
      <c r="Q316" s="37"/>
    </row>
    <row r="317" spans="1:17" x14ac:dyDescent="0.25">
      <c r="A317" s="34">
        <v>46146</v>
      </c>
      <c r="B317" s="12" t="s">
        <v>154</v>
      </c>
      <c r="C317" s="12">
        <v>655</v>
      </c>
      <c r="D317" s="12">
        <v>1</v>
      </c>
      <c r="E317" s="31" t="str">
        <f>IFERROR(VLOOKUP(Issue!$D317,Table5[#All],3,0),"")</f>
        <v>Munger</v>
      </c>
      <c r="F317" s="31" t="str">
        <f>IFERROR(VLOOKUP(Issue!$D317,Table5[#All],2,0),"")</f>
        <v>Main Godown</v>
      </c>
      <c r="G317" s="12">
        <v>10520003</v>
      </c>
      <c r="H317" s="31" t="str">
        <f>IFERROR(VLOOKUP(Issue!$G317,Table5[#All],3,0),"")</f>
        <v>Nova Dairy</v>
      </c>
      <c r="I317" s="31" t="str">
        <f>IFERROR(VLOOKUP(Issue!$G317,Table5[#All],2,0),"")</f>
        <v>Vendor</v>
      </c>
      <c r="J317" s="12" t="s">
        <v>92</v>
      </c>
      <c r="K317" s="31" t="str">
        <f>IFERROR(VLOOKUP(Issue!$J317,Table2[[Item Name]:[UoM]],2,0),"")</f>
        <v>Nos</v>
      </c>
      <c r="L317" s="12">
        <v>10</v>
      </c>
      <c r="M317" s="32">
        <f>IFERROR(VLOOKUP(Issue!$J317,Table2[[#All],[Item Name]:[Open Rate]],8,0),"")</f>
        <v>94.4</v>
      </c>
      <c r="N317" s="32">
        <f>IFERROR(+Issue!$L317*Issue!$M317,"")</f>
        <v>944</v>
      </c>
      <c r="O317" s="12" t="s">
        <v>151</v>
      </c>
      <c r="P317" s="12" t="s">
        <v>153</v>
      </c>
      <c r="Q317" s="38"/>
    </row>
    <row r="318" spans="1:17" x14ac:dyDescent="0.25">
      <c r="A318" s="34">
        <v>46146</v>
      </c>
      <c r="B318" s="12" t="s">
        <v>154</v>
      </c>
      <c r="C318" s="12">
        <v>655</v>
      </c>
      <c r="D318" s="12">
        <v>1</v>
      </c>
      <c r="E318" s="31" t="str">
        <f>IFERROR(VLOOKUP(Issue!$D318,Table5[#All],3,0),"")</f>
        <v>Munger</v>
      </c>
      <c r="F318" s="31" t="str">
        <f>IFERROR(VLOOKUP(Issue!$D318,Table5[#All],2,0),"")</f>
        <v>Main Godown</v>
      </c>
      <c r="G318" s="12">
        <v>10520003</v>
      </c>
      <c r="H318" s="31" t="str">
        <f>IFERROR(VLOOKUP(Issue!$G318,Table5[#All],3,0),"")</f>
        <v>Nova Dairy</v>
      </c>
      <c r="I318" s="31" t="str">
        <f>IFERROR(VLOOKUP(Issue!$G318,Table5[#All],2,0),"")</f>
        <v>Vendor</v>
      </c>
      <c r="J318" s="12" t="s">
        <v>67</v>
      </c>
      <c r="K318" s="31" t="str">
        <f>IFERROR(VLOOKUP(Issue!$J318,Table2[[Item Name]:[UoM]],2,0),"")</f>
        <v>Nos</v>
      </c>
      <c r="L318" s="12">
        <v>6</v>
      </c>
      <c r="M318" s="32">
        <f>IFERROR(VLOOKUP(Issue!$J318,Table2[[#All],[Item Name]:[Open Rate]],8,0),"")</f>
        <v>271.39999999999998</v>
      </c>
      <c r="N318" s="32">
        <f>IFERROR(+Issue!$L318*Issue!$M318,"")</f>
        <v>1628.3999999999999</v>
      </c>
      <c r="O318" s="12" t="s">
        <v>151</v>
      </c>
      <c r="P318" s="12" t="s">
        <v>153</v>
      </c>
      <c r="Q318" s="37"/>
    </row>
    <row r="319" spans="1:17" x14ac:dyDescent="0.25">
      <c r="A319" s="34">
        <v>46146</v>
      </c>
      <c r="B319" s="12" t="s">
        <v>154</v>
      </c>
      <c r="C319" s="12">
        <v>655</v>
      </c>
      <c r="D319" s="12">
        <v>1</v>
      </c>
      <c r="E319" s="31" t="str">
        <f>IFERROR(VLOOKUP(Issue!$D319,Table5[#All],3,0),"")</f>
        <v>Munger</v>
      </c>
      <c r="F319" s="31" t="str">
        <f>IFERROR(VLOOKUP(Issue!$D319,Table5[#All],2,0),"")</f>
        <v>Main Godown</v>
      </c>
      <c r="G319" s="12">
        <v>10520003</v>
      </c>
      <c r="H319" s="31" t="str">
        <f>IFERROR(VLOOKUP(Issue!$G319,Table5[#All],3,0),"")</f>
        <v>Nova Dairy</v>
      </c>
      <c r="I319" s="31" t="str">
        <f>IFERROR(VLOOKUP(Issue!$G319,Table5[#All],2,0),"")</f>
        <v>Vendor</v>
      </c>
      <c r="J319" s="12" t="s">
        <v>128</v>
      </c>
      <c r="K319" s="31" t="str">
        <f>IFERROR(VLOOKUP(Issue!$J319,Table2[[Item Name]:[UoM]],2,0),"")</f>
        <v>Nos</v>
      </c>
      <c r="L319" s="12">
        <v>50</v>
      </c>
      <c r="M319" s="32">
        <f>IFERROR(VLOOKUP(Issue!$J319,Table2[[#All],[Item Name]:[Open Rate]],8,0),"")</f>
        <v>51.92</v>
      </c>
      <c r="N319" s="32">
        <f>IFERROR(+Issue!$L319*Issue!$M319,"")</f>
        <v>2596</v>
      </c>
      <c r="O319" s="12" t="s">
        <v>151</v>
      </c>
      <c r="P319" s="12" t="s">
        <v>153</v>
      </c>
      <c r="Q319" s="38"/>
    </row>
    <row r="320" spans="1:17" x14ac:dyDescent="0.25">
      <c r="A320" s="34">
        <v>46146</v>
      </c>
      <c r="B320" s="12" t="s">
        <v>154</v>
      </c>
      <c r="C320" s="12">
        <v>655</v>
      </c>
      <c r="D320" s="12">
        <v>1</v>
      </c>
      <c r="E320" s="31" t="str">
        <f>IFERROR(VLOOKUP(Issue!$D320,Table5[#All],3,0),"")</f>
        <v>Munger</v>
      </c>
      <c r="F320" s="31" t="str">
        <f>IFERROR(VLOOKUP(Issue!$D320,Table5[#All],2,0),"")</f>
        <v>Main Godown</v>
      </c>
      <c r="G320" s="12">
        <v>10520003</v>
      </c>
      <c r="H320" s="31" t="str">
        <f>IFERROR(VLOOKUP(Issue!$G320,Table5[#All],3,0),"")</f>
        <v>Nova Dairy</v>
      </c>
      <c r="I320" s="31" t="str">
        <f>IFERROR(VLOOKUP(Issue!$G320,Table5[#All],2,0),"")</f>
        <v>Vendor</v>
      </c>
      <c r="J320" s="12" t="s">
        <v>121</v>
      </c>
      <c r="K320" s="31" t="str">
        <f>IFERROR(VLOOKUP(Issue!$J320,Table2[[Item Name]:[UoM]],2,0),"")</f>
        <v>Nos</v>
      </c>
      <c r="L320" s="12">
        <v>4</v>
      </c>
      <c r="M320" s="32">
        <f>IFERROR(VLOOKUP(Issue!$J320,Table2[[#All],[Item Name]:[Open Rate]],8,0),"")</f>
        <v>135.69999999999999</v>
      </c>
      <c r="N320" s="32">
        <f>IFERROR(+Issue!$L320*Issue!$M320,"")</f>
        <v>542.79999999999995</v>
      </c>
      <c r="O320" s="12" t="s">
        <v>151</v>
      </c>
      <c r="P320" s="12" t="s">
        <v>153</v>
      </c>
      <c r="Q320" s="37"/>
    </row>
    <row r="321" spans="1:17" x14ac:dyDescent="0.25">
      <c r="A321" s="34">
        <v>46154</v>
      </c>
      <c r="B321" s="12" t="s">
        <v>154</v>
      </c>
      <c r="C321" s="12">
        <v>656</v>
      </c>
      <c r="D321" s="12">
        <v>1</v>
      </c>
      <c r="E321" s="31" t="str">
        <f>IFERROR(VLOOKUP(Issue!$D321,Table5[#All],3,0),"")</f>
        <v>Munger</v>
      </c>
      <c r="F321" s="31" t="str">
        <f>IFERROR(VLOOKUP(Issue!$D321,Table5[#All],2,0),"")</f>
        <v>Main Godown</v>
      </c>
      <c r="G321" s="12">
        <v>1065</v>
      </c>
      <c r="H321" s="31" t="str">
        <f>IFERROR(VLOOKUP(Issue!$G321,Table5[#All],3,0),"")</f>
        <v>Bachhwara BMC</v>
      </c>
      <c r="I321" s="31" t="str">
        <f>IFERROR(VLOOKUP(Issue!$G321,Table5[#All],2,0),"")</f>
        <v>MPG</v>
      </c>
      <c r="J321" s="12" t="s">
        <v>128</v>
      </c>
      <c r="K321" s="31" t="str">
        <f>IFERROR(VLOOKUP(Issue!$J321,Table2[[Item Name]:[UoM]],2,0),"")</f>
        <v>Nos</v>
      </c>
      <c r="L321" s="12">
        <v>25</v>
      </c>
      <c r="M321" s="32">
        <f>IFERROR(VLOOKUP(Issue!$J321,Table2[[#All],[Item Name]:[Open Rate]],8,0),"")</f>
        <v>51.92</v>
      </c>
      <c r="N321" s="32">
        <f>IFERROR(+Issue!$L321*Issue!$M321,"")</f>
        <v>1298</v>
      </c>
      <c r="O321" s="12" t="s">
        <v>152</v>
      </c>
      <c r="P321" s="12" t="s">
        <v>38</v>
      </c>
      <c r="Q321" s="38"/>
    </row>
    <row r="322" spans="1:17" x14ac:dyDescent="0.25">
      <c r="A322" s="34">
        <v>46154</v>
      </c>
      <c r="B322" s="12" t="s">
        <v>154</v>
      </c>
      <c r="C322" s="12">
        <v>656</v>
      </c>
      <c r="D322" s="12">
        <v>1</v>
      </c>
      <c r="E322" s="31" t="str">
        <f>IFERROR(VLOOKUP(Issue!$D322,Table5[#All],3,0),"")</f>
        <v>Munger</v>
      </c>
      <c r="F322" s="31" t="str">
        <f>IFERROR(VLOOKUP(Issue!$D322,Table5[#All],2,0),"")</f>
        <v>Main Godown</v>
      </c>
      <c r="G322" s="12">
        <v>1065</v>
      </c>
      <c r="H322" s="31" t="str">
        <f>IFERROR(VLOOKUP(Issue!$G322,Table5[#All],3,0),"")</f>
        <v>Bachhwara BMC</v>
      </c>
      <c r="I322" s="31" t="str">
        <f>IFERROR(VLOOKUP(Issue!$G322,Table5[#All],2,0),"")</f>
        <v>MPG</v>
      </c>
      <c r="J322" s="12" t="s">
        <v>61</v>
      </c>
      <c r="K322" s="31" t="str">
        <f>IFERROR(VLOOKUP(Issue!$J322,Table2[[Item Name]:[UoM]],2,0),"")</f>
        <v>Nos</v>
      </c>
      <c r="L322" s="12">
        <v>1</v>
      </c>
      <c r="M322" s="32">
        <f>IFERROR(VLOOKUP(Issue!$J322,Table2[[#All],[Item Name]:[Open Rate]],8,0),"")</f>
        <v>168</v>
      </c>
      <c r="N322" s="32">
        <f>IFERROR(+Issue!$L322*Issue!$M322,"")</f>
        <v>168</v>
      </c>
      <c r="O322" s="12" t="s">
        <v>152</v>
      </c>
      <c r="P322" s="12" t="s">
        <v>38</v>
      </c>
      <c r="Q322" s="37"/>
    </row>
    <row r="323" spans="1:17" x14ac:dyDescent="0.25">
      <c r="A323" s="34">
        <v>46157</v>
      </c>
      <c r="B323" s="12" t="s">
        <v>154</v>
      </c>
      <c r="C323" s="12">
        <v>657</v>
      </c>
      <c r="D323" s="12">
        <v>1</v>
      </c>
      <c r="E323" s="31" t="str">
        <f>IFERROR(VLOOKUP(Issue!$D323,Table5[#All],3,0),"")</f>
        <v>Munger</v>
      </c>
      <c r="F323" s="31" t="str">
        <f>IFERROR(VLOOKUP(Issue!$D323,Table5[#All],2,0),"")</f>
        <v>Main Godown</v>
      </c>
      <c r="G323" s="12">
        <v>10520011</v>
      </c>
      <c r="H323" s="31" t="str">
        <f>IFERROR(VLOOKUP(Issue!$G323,Table5[#All],3,0),"")</f>
        <v>Nand Kishor Kumar (Maheshkhut)</v>
      </c>
      <c r="I323" s="31" t="str">
        <f>IFERROR(VLOOKUP(Issue!$G323,Table5[#All],2,0),"")</f>
        <v>Vendor</v>
      </c>
      <c r="J323" s="12" t="s">
        <v>127</v>
      </c>
      <c r="K323" s="31" t="str">
        <f>IFERROR(VLOOKUP(Issue!$J323,Table2[[Item Name]:[UoM]],2,0),"")</f>
        <v>Nos</v>
      </c>
      <c r="L323" s="12">
        <v>120</v>
      </c>
      <c r="M323" s="32">
        <f>IFERROR(VLOOKUP(Issue!$J323,Table2[[#All],[Item Name]:[Open Rate]],8,0),"")</f>
        <v>12.71</v>
      </c>
      <c r="N323" s="32">
        <f>IFERROR(+Issue!$L323*Issue!$M323,"")</f>
        <v>1525.2</v>
      </c>
      <c r="O323" s="12" t="s">
        <v>151</v>
      </c>
      <c r="P323" s="12" t="s">
        <v>153</v>
      </c>
      <c r="Q323" s="38"/>
    </row>
    <row r="324" spans="1:17" x14ac:dyDescent="0.25">
      <c r="A324" s="34">
        <v>46157</v>
      </c>
      <c r="B324" s="12" t="s">
        <v>154</v>
      </c>
      <c r="C324" s="12">
        <v>657</v>
      </c>
      <c r="D324" s="12">
        <v>1</v>
      </c>
      <c r="E324" s="31" t="str">
        <f>IFERROR(VLOOKUP(Issue!$D324,Table5[#All],3,0),"")</f>
        <v>Munger</v>
      </c>
      <c r="F324" s="31" t="str">
        <f>IFERROR(VLOOKUP(Issue!$D324,Table5[#All],2,0),"")</f>
        <v>Main Godown</v>
      </c>
      <c r="G324" s="12">
        <v>10520011</v>
      </c>
      <c r="H324" s="31" t="str">
        <f>IFERROR(VLOOKUP(Issue!$G324,Table5[#All],3,0),"")</f>
        <v>Nand Kishor Kumar (Maheshkhut)</v>
      </c>
      <c r="I324" s="31" t="str">
        <f>IFERROR(VLOOKUP(Issue!$G324,Table5[#All],2,0),"")</f>
        <v>Vendor</v>
      </c>
      <c r="J324" s="12" t="s">
        <v>92</v>
      </c>
      <c r="K324" s="31" t="str">
        <f>IFERROR(VLOOKUP(Issue!$J324,Table2[[Item Name]:[UoM]],2,0),"")</f>
        <v>Nos</v>
      </c>
      <c r="L324" s="12">
        <v>5</v>
      </c>
      <c r="M324" s="32">
        <f>IFERROR(VLOOKUP(Issue!$J324,Table2[[#All],[Item Name]:[Open Rate]],8,0),"")</f>
        <v>94.4</v>
      </c>
      <c r="N324" s="32">
        <f>IFERROR(+Issue!$L324*Issue!$M324,"")</f>
        <v>472</v>
      </c>
      <c r="O324" s="12" t="s">
        <v>151</v>
      </c>
      <c r="P324" s="12" t="s">
        <v>153</v>
      </c>
      <c r="Q324" s="37"/>
    </row>
    <row r="325" spans="1:17" x14ac:dyDescent="0.25">
      <c r="A325" s="34">
        <v>46157</v>
      </c>
      <c r="B325" s="12" t="s">
        <v>154</v>
      </c>
      <c r="C325" s="12">
        <v>657</v>
      </c>
      <c r="D325" s="12">
        <v>1</v>
      </c>
      <c r="E325" s="31" t="str">
        <f>IFERROR(VLOOKUP(Issue!$D325,Table5[#All],3,0),"")</f>
        <v>Munger</v>
      </c>
      <c r="F325" s="31" t="str">
        <f>IFERROR(VLOOKUP(Issue!$D325,Table5[#All],2,0),"")</f>
        <v>Main Godown</v>
      </c>
      <c r="G325" s="12">
        <v>10520011</v>
      </c>
      <c r="H325" s="31" t="str">
        <f>IFERROR(VLOOKUP(Issue!$G325,Table5[#All],3,0),"")</f>
        <v>Nand Kishor Kumar (Maheshkhut)</v>
      </c>
      <c r="I325" s="31" t="str">
        <f>IFERROR(VLOOKUP(Issue!$G325,Table5[#All],2,0),"")</f>
        <v>Vendor</v>
      </c>
      <c r="J325" s="12" t="s">
        <v>121</v>
      </c>
      <c r="K325" s="31" t="str">
        <f>IFERROR(VLOOKUP(Issue!$J325,Table2[[Item Name]:[UoM]],2,0),"")</f>
        <v>Nos</v>
      </c>
      <c r="L325" s="12">
        <v>1</v>
      </c>
      <c r="M325" s="32">
        <f>IFERROR(VLOOKUP(Issue!$J325,Table2[[#All],[Item Name]:[Open Rate]],8,0),"")</f>
        <v>135.69999999999999</v>
      </c>
      <c r="N325" s="32">
        <f>IFERROR(+Issue!$L325*Issue!$M325,"")</f>
        <v>135.69999999999999</v>
      </c>
      <c r="O325" s="12" t="s">
        <v>151</v>
      </c>
      <c r="P325" s="12" t="s">
        <v>153</v>
      </c>
      <c r="Q325" s="38"/>
    </row>
    <row r="326" spans="1:17" x14ac:dyDescent="0.25">
      <c r="A326" s="34">
        <v>46157</v>
      </c>
      <c r="B326" s="12" t="s">
        <v>154</v>
      </c>
      <c r="C326" s="12">
        <v>657</v>
      </c>
      <c r="D326" s="12">
        <v>1</v>
      </c>
      <c r="E326" s="31" t="str">
        <f>IFERROR(VLOOKUP(Issue!$D326,Table5[#All],3,0),"")</f>
        <v>Munger</v>
      </c>
      <c r="F326" s="31" t="str">
        <f>IFERROR(VLOOKUP(Issue!$D326,Table5[#All],2,0),"")</f>
        <v>Main Godown</v>
      </c>
      <c r="G326" s="12">
        <v>10520011</v>
      </c>
      <c r="H326" s="31" t="str">
        <f>IFERROR(VLOOKUP(Issue!$G326,Table5[#All],3,0),"")</f>
        <v>Nand Kishor Kumar (Maheshkhut)</v>
      </c>
      <c r="I326" s="31" t="str">
        <f>IFERROR(VLOOKUP(Issue!$G326,Table5[#All],2,0),"")</f>
        <v>Vendor</v>
      </c>
      <c r="J326" s="12" t="s">
        <v>101</v>
      </c>
      <c r="K326" s="31" t="str">
        <f>IFERROR(VLOOKUP(Issue!$J326,Table2[[Item Name]:[UoM]],2,0),"")</f>
        <v>Nos</v>
      </c>
      <c r="L326" s="12">
        <v>1</v>
      </c>
      <c r="M326" s="32">
        <f>IFERROR(VLOOKUP(Issue!$J326,Table2[[#All],[Item Name]:[Open Rate]],8,0),"")</f>
        <v>106.2</v>
      </c>
      <c r="N326" s="32">
        <f>IFERROR(+Issue!$L326*Issue!$M326,"")</f>
        <v>106.2</v>
      </c>
      <c r="O326" s="12" t="s">
        <v>151</v>
      </c>
      <c r="P326" s="12" t="s">
        <v>153</v>
      </c>
      <c r="Q326" s="37"/>
    </row>
    <row r="327" spans="1:17" x14ac:dyDescent="0.25">
      <c r="A327" s="34">
        <v>46157</v>
      </c>
      <c r="B327" s="12" t="s">
        <v>154</v>
      </c>
      <c r="C327" s="12">
        <v>657</v>
      </c>
      <c r="D327" s="12">
        <v>1</v>
      </c>
      <c r="E327" s="31" t="str">
        <f>IFERROR(VLOOKUP(Issue!$D327,Table5[#All],3,0),"")</f>
        <v>Munger</v>
      </c>
      <c r="F327" s="31" t="str">
        <f>IFERROR(VLOOKUP(Issue!$D327,Table5[#All],2,0),"")</f>
        <v>Main Godown</v>
      </c>
      <c r="G327" s="12">
        <v>10520011</v>
      </c>
      <c r="H327" s="31" t="str">
        <f>IFERROR(VLOOKUP(Issue!$G327,Table5[#All],3,0),"")</f>
        <v>Nand Kishor Kumar (Maheshkhut)</v>
      </c>
      <c r="I327" s="31" t="str">
        <f>IFERROR(VLOOKUP(Issue!$G327,Table5[#All],2,0),"")</f>
        <v>Vendor</v>
      </c>
      <c r="J327" s="12" t="s">
        <v>67</v>
      </c>
      <c r="K327" s="31" t="str">
        <f>IFERROR(VLOOKUP(Issue!$J327,Table2[[Item Name]:[UoM]],2,0),"")</f>
        <v>Nos</v>
      </c>
      <c r="L327" s="12">
        <v>2</v>
      </c>
      <c r="M327" s="32">
        <f>IFERROR(VLOOKUP(Issue!$J327,Table2[[#All],[Item Name]:[Open Rate]],8,0),"")</f>
        <v>271.39999999999998</v>
      </c>
      <c r="N327" s="32">
        <f>IFERROR(+Issue!$L327*Issue!$M327,"")</f>
        <v>542.79999999999995</v>
      </c>
      <c r="O327" s="12" t="s">
        <v>151</v>
      </c>
      <c r="P327" s="12" t="s">
        <v>153</v>
      </c>
      <c r="Q327" s="38"/>
    </row>
    <row r="328" spans="1:17" x14ac:dyDescent="0.25">
      <c r="A328" s="34">
        <v>46160</v>
      </c>
      <c r="B328" s="12" t="s">
        <v>154</v>
      </c>
      <c r="C328" s="12">
        <v>658</v>
      </c>
      <c r="D328" s="12">
        <v>1</v>
      </c>
      <c r="E328" s="31" t="str">
        <f>IFERROR(VLOOKUP(Issue!$D328,Table5[#All],3,0),"")</f>
        <v>Munger</v>
      </c>
      <c r="F328" s="31" t="str">
        <f>IFERROR(VLOOKUP(Issue!$D328,Table5[#All],2,0),"")</f>
        <v>Main Godown</v>
      </c>
      <c r="G328" s="12">
        <v>1011</v>
      </c>
      <c r="H328" s="31" t="str">
        <f>IFERROR(VLOOKUP(Issue!$G328,Table5[#All],3,0),"")</f>
        <v>Sahibpur Kamal</v>
      </c>
      <c r="I328" s="31" t="str">
        <f>IFERROR(VLOOKUP(Issue!$G328,Table5[#All],2,0),"")</f>
        <v>BMC</v>
      </c>
      <c r="J328" s="12" t="s">
        <v>128</v>
      </c>
      <c r="K328" s="31" t="str">
        <f>IFERROR(VLOOKUP(Issue!$J328,Table2[[Item Name]:[UoM]],2,0),"")</f>
        <v>Nos</v>
      </c>
      <c r="L328" s="12">
        <v>25</v>
      </c>
      <c r="M328" s="32">
        <f>IFERROR(VLOOKUP(Issue!$J328,Table2[[#All],[Item Name]:[Open Rate]],8,0),"")</f>
        <v>51.92</v>
      </c>
      <c r="N328" s="32">
        <f>IFERROR(+Issue!$L328*Issue!$M328,"")</f>
        <v>1298</v>
      </c>
      <c r="O328" s="12" t="s">
        <v>152</v>
      </c>
      <c r="P328" s="12" t="s">
        <v>38</v>
      </c>
      <c r="Q328" s="37"/>
    </row>
    <row r="329" spans="1:17" x14ac:dyDescent="0.25">
      <c r="A329" s="34">
        <v>46160</v>
      </c>
      <c r="B329" s="12" t="s">
        <v>154</v>
      </c>
      <c r="C329" s="12">
        <v>658</v>
      </c>
      <c r="D329" s="12">
        <v>1</v>
      </c>
      <c r="E329" s="31" t="str">
        <f>IFERROR(VLOOKUP(Issue!$D329,Table5[#All],3,0),"")</f>
        <v>Munger</v>
      </c>
      <c r="F329" s="31" t="str">
        <f>IFERROR(VLOOKUP(Issue!$D329,Table5[#All],2,0),"")</f>
        <v>Main Godown</v>
      </c>
      <c r="G329" s="12">
        <v>1011</v>
      </c>
      <c r="H329" s="31" t="str">
        <f>IFERROR(VLOOKUP(Issue!$G329,Table5[#All],3,0),"")</f>
        <v>Sahibpur Kamal</v>
      </c>
      <c r="I329" s="31" t="str">
        <f>IFERROR(VLOOKUP(Issue!$G329,Table5[#All],2,0),"")</f>
        <v>BMC</v>
      </c>
      <c r="J329" s="8" t="s">
        <v>105</v>
      </c>
      <c r="K329" s="31" t="str">
        <f>IFERROR(VLOOKUP(Issue!$J329,Table2[[Item Name]:[UoM]],2,0),"")</f>
        <v>Nos</v>
      </c>
      <c r="L329" s="12">
        <v>2</v>
      </c>
      <c r="M329" s="32">
        <f>IFERROR(VLOOKUP(Issue!$J329,Table2[[#All],[Item Name]:[Open Rate]],8,0),"")</f>
        <v>22.42</v>
      </c>
      <c r="N329" s="32">
        <f>IFERROR(+Issue!$L329*Issue!$M329,"")</f>
        <v>44.84</v>
      </c>
      <c r="O329" s="12" t="s">
        <v>152</v>
      </c>
      <c r="P329" s="12" t="s">
        <v>38</v>
      </c>
      <c r="Q329" s="38"/>
    </row>
    <row r="330" spans="1:17" x14ac:dyDescent="0.25">
      <c r="A330" s="34">
        <v>46160</v>
      </c>
      <c r="B330" s="12" t="s">
        <v>154</v>
      </c>
      <c r="C330" s="12">
        <v>658</v>
      </c>
      <c r="D330" s="12">
        <v>1</v>
      </c>
      <c r="E330" s="31" t="str">
        <f>IFERROR(VLOOKUP(Issue!$D330,Table5[#All],3,0),"")</f>
        <v>Munger</v>
      </c>
      <c r="F330" s="31" t="str">
        <f>IFERROR(VLOOKUP(Issue!$D330,Table5[#All],2,0),"")</f>
        <v>Main Godown</v>
      </c>
      <c r="G330" s="12">
        <v>1011</v>
      </c>
      <c r="H330" s="31" t="str">
        <f>IFERROR(VLOOKUP(Issue!$G330,Table5[#All],3,0),"")</f>
        <v>Sahibpur Kamal</v>
      </c>
      <c r="I330" s="31" t="str">
        <f>IFERROR(VLOOKUP(Issue!$G330,Table5[#All],2,0),"")</f>
        <v>BMC</v>
      </c>
      <c r="J330" s="12" t="s">
        <v>53</v>
      </c>
      <c r="K330" s="31" t="str">
        <f>IFERROR(VLOOKUP(Issue!$J330,Table2[[Item Name]:[UoM]],2,0),"")</f>
        <v>Nos</v>
      </c>
      <c r="L330" s="12">
        <v>1</v>
      </c>
      <c r="M330" s="32">
        <f>IFERROR(VLOOKUP(Issue!$J330,Table2[[#All],[Item Name]:[Open Rate]],8,0),"")</f>
        <v>99.47</v>
      </c>
      <c r="N330" s="32">
        <f>IFERROR(+Issue!$L330*Issue!$M330,"")</f>
        <v>99.47</v>
      </c>
      <c r="O330" s="12" t="s">
        <v>152</v>
      </c>
      <c r="P330" s="12" t="s">
        <v>38</v>
      </c>
      <c r="Q330" s="37"/>
    </row>
    <row r="331" spans="1:17" x14ac:dyDescent="0.25">
      <c r="A331" s="34">
        <v>46160</v>
      </c>
      <c r="B331" s="12" t="s">
        <v>154</v>
      </c>
      <c r="C331" s="12">
        <v>658</v>
      </c>
      <c r="D331" s="12">
        <v>1</v>
      </c>
      <c r="E331" s="31" t="str">
        <f>IFERROR(VLOOKUP(Issue!$D331,Table5[#All],3,0),"")</f>
        <v>Munger</v>
      </c>
      <c r="F331" s="31" t="str">
        <f>IFERROR(VLOOKUP(Issue!$D331,Table5[#All],2,0),"")</f>
        <v>Main Godown</v>
      </c>
      <c r="G331" s="12">
        <v>1011</v>
      </c>
      <c r="H331" s="31" t="str">
        <f>IFERROR(VLOOKUP(Issue!$G331,Table5[#All],3,0),"")</f>
        <v>Sahibpur Kamal</v>
      </c>
      <c r="I331" s="31" t="str">
        <f>IFERROR(VLOOKUP(Issue!$G331,Table5[#All],2,0),"")</f>
        <v>BMC</v>
      </c>
      <c r="J331" s="12" t="s">
        <v>121</v>
      </c>
      <c r="K331" s="31" t="str">
        <f>IFERROR(VLOOKUP(Issue!$J331,Table2[[Item Name]:[UoM]],2,0),"")</f>
        <v>Nos</v>
      </c>
      <c r="L331" s="12">
        <v>1</v>
      </c>
      <c r="M331" s="32">
        <f>IFERROR(VLOOKUP(Issue!$J331,Table2[[#All],[Item Name]:[Open Rate]],8,0),"")</f>
        <v>135.69999999999999</v>
      </c>
      <c r="N331" s="32">
        <f>IFERROR(+Issue!$L331*Issue!$M331,"")</f>
        <v>135.69999999999999</v>
      </c>
      <c r="O331" s="12" t="s">
        <v>152</v>
      </c>
      <c r="P331" s="12" t="s">
        <v>38</v>
      </c>
      <c r="Q331" s="38"/>
    </row>
    <row r="332" spans="1:17" x14ac:dyDescent="0.25">
      <c r="A332" s="34">
        <v>46160</v>
      </c>
      <c r="B332" s="12" t="s">
        <v>154</v>
      </c>
      <c r="C332" s="12">
        <v>658</v>
      </c>
      <c r="D332" s="12">
        <v>1</v>
      </c>
      <c r="E332" s="31" t="str">
        <f>IFERROR(VLOOKUP(Issue!$D332,Table5[#All],3,0),"")</f>
        <v>Munger</v>
      </c>
      <c r="F332" s="31" t="str">
        <f>IFERROR(VLOOKUP(Issue!$D332,Table5[#All],2,0),"")</f>
        <v>Main Godown</v>
      </c>
      <c r="G332" s="12">
        <v>1011</v>
      </c>
      <c r="H332" s="31" t="str">
        <f>IFERROR(VLOOKUP(Issue!$G332,Table5[#All],3,0),"")</f>
        <v>Sahibpur Kamal</v>
      </c>
      <c r="I332" s="31" t="str">
        <f>IFERROR(VLOOKUP(Issue!$G332,Table5[#All],2,0),"")</f>
        <v>BMC</v>
      </c>
      <c r="J332" s="12" t="s">
        <v>67</v>
      </c>
      <c r="K332" s="31" t="str">
        <f>IFERROR(VLOOKUP(Issue!$J332,Table2[[Item Name]:[UoM]],2,0),"")</f>
        <v>Nos</v>
      </c>
      <c r="L332" s="12">
        <v>4</v>
      </c>
      <c r="M332" s="32">
        <f>IFERROR(VLOOKUP(Issue!$J332,Table2[[#All],[Item Name]:[Open Rate]],8,0),"")</f>
        <v>271.39999999999998</v>
      </c>
      <c r="N332" s="32">
        <f>IFERROR(+Issue!$L332*Issue!$M332,"")</f>
        <v>1085.5999999999999</v>
      </c>
      <c r="O332" s="12" t="s">
        <v>152</v>
      </c>
      <c r="P332" s="12" t="s">
        <v>38</v>
      </c>
      <c r="Q332" s="37"/>
    </row>
    <row r="333" spans="1:17" x14ac:dyDescent="0.25">
      <c r="A333" s="34">
        <v>46160</v>
      </c>
      <c r="B333" s="12" t="s">
        <v>154</v>
      </c>
      <c r="C333" s="12">
        <v>658</v>
      </c>
      <c r="D333" s="12">
        <v>1</v>
      </c>
      <c r="E333" s="31" t="str">
        <f>IFERROR(VLOOKUP(Issue!$D333,Table5[#All],3,0),"")</f>
        <v>Munger</v>
      </c>
      <c r="F333" s="31" t="str">
        <f>IFERROR(VLOOKUP(Issue!$D333,Table5[#All],2,0),"")</f>
        <v>Main Godown</v>
      </c>
      <c r="G333" s="12">
        <v>1011</v>
      </c>
      <c r="H333" s="31" t="str">
        <f>IFERROR(VLOOKUP(Issue!$G333,Table5[#All],3,0),"")</f>
        <v>Sahibpur Kamal</v>
      </c>
      <c r="I333" s="31" t="str">
        <f>IFERROR(VLOOKUP(Issue!$G333,Table5[#All],2,0),"")</f>
        <v>BMC</v>
      </c>
      <c r="J333" s="12" t="s">
        <v>100</v>
      </c>
      <c r="K333" s="31" t="str">
        <f>IFERROR(VLOOKUP(Issue!$J333,Table2[[Item Name]:[UoM]],2,0),"")</f>
        <v>Nos</v>
      </c>
      <c r="L333" s="12">
        <v>1</v>
      </c>
      <c r="M333" s="32">
        <f>IFERROR(VLOOKUP(Issue!$J333,Table2[[#All],[Item Name]:[Open Rate]],8,0),"")</f>
        <v>79.62</v>
      </c>
      <c r="N333" s="32">
        <f>IFERROR(+Issue!$L333*Issue!$M333,"")</f>
        <v>79.62</v>
      </c>
      <c r="O333" s="12" t="s">
        <v>152</v>
      </c>
      <c r="P333" s="12" t="s">
        <v>38</v>
      </c>
      <c r="Q333" s="38"/>
    </row>
    <row r="334" spans="1:17" x14ac:dyDescent="0.25">
      <c r="A334" s="34">
        <v>46160</v>
      </c>
      <c r="B334" s="12" t="s">
        <v>154</v>
      </c>
      <c r="C334" s="12">
        <v>658</v>
      </c>
      <c r="D334" s="12">
        <v>1</v>
      </c>
      <c r="E334" s="31" t="str">
        <f>IFERROR(VLOOKUP(Issue!$D334,Table5[#All],3,0),"")</f>
        <v>Munger</v>
      </c>
      <c r="F334" s="31" t="str">
        <f>IFERROR(VLOOKUP(Issue!$D334,Table5[#All],2,0),"")</f>
        <v>Main Godown</v>
      </c>
      <c r="G334" s="12">
        <v>1011</v>
      </c>
      <c r="H334" s="31" t="str">
        <f>IFERROR(VLOOKUP(Issue!$G334,Table5[#All],3,0),"")</f>
        <v>Sahibpur Kamal</v>
      </c>
      <c r="I334" s="31" t="str">
        <f>IFERROR(VLOOKUP(Issue!$G334,Table5[#All],2,0),"")</f>
        <v>BMC</v>
      </c>
      <c r="J334" s="12" t="s">
        <v>64</v>
      </c>
      <c r="K334" s="31" t="str">
        <f>IFERROR(VLOOKUP(Issue!$J334,Table2[[Item Name]:[UoM]],2,0),"")</f>
        <v>Nos</v>
      </c>
      <c r="L334" s="12">
        <v>1</v>
      </c>
      <c r="M334" s="32">
        <f>IFERROR(VLOOKUP(Issue!$J334,Table2[[#All],[Item Name]:[Open Rate]],8,0),"")</f>
        <v>348.52</v>
      </c>
      <c r="N334" s="32">
        <f>IFERROR(+Issue!$L334*Issue!$M334,"")</f>
        <v>348.52</v>
      </c>
      <c r="O334" s="12" t="s">
        <v>152</v>
      </c>
      <c r="P334" s="12" t="s">
        <v>38</v>
      </c>
      <c r="Q334" s="37"/>
    </row>
    <row r="335" spans="1:17" x14ac:dyDescent="0.25">
      <c r="A335" s="34">
        <v>46160</v>
      </c>
      <c r="B335" s="12" t="s">
        <v>154</v>
      </c>
      <c r="C335" s="12">
        <v>658</v>
      </c>
      <c r="D335" s="12">
        <v>1</v>
      </c>
      <c r="E335" s="31" t="str">
        <f>IFERROR(VLOOKUP(Issue!$D335,Table5[#All],3,0),"")</f>
        <v>Munger</v>
      </c>
      <c r="F335" s="31" t="str">
        <f>IFERROR(VLOOKUP(Issue!$D335,Table5[#All],2,0),"")</f>
        <v>Main Godown</v>
      </c>
      <c r="G335" s="12">
        <v>1011</v>
      </c>
      <c r="H335" s="31" t="str">
        <f>IFERROR(VLOOKUP(Issue!$G335,Table5[#All],3,0),"")</f>
        <v>Sahibpur Kamal</v>
      </c>
      <c r="I335" s="31" t="str">
        <f>IFERROR(VLOOKUP(Issue!$G335,Table5[#All],2,0),"")</f>
        <v>BMC</v>
      </c>
      <c r="J335" s="12" t="s">
        <v>62</v>
      </c>
      <c r="K335" s="31" t="str">
        <f>IFERROR(VLOOKUP(Issue!$J335,Table2[[Item Name]:[UoM]],2,0),"")</f>
        <v>Nos</v>
      </c>
      <c r="L335" s="12">
        <v>1</v>
      </c>
      <c r="M335" s="32">
        <f>IFERROR(VLOOKUP(Issue!$J335,Table2[[#All],[Item Name]:[Open Rate]],8,0),"")</f>
        <v>348.52</v>
      </c>
      <c r="N335" s="32">
        <f>IFERROR(+Issue!$L335*Issue!$M335,"")</f>
        <v>348.52</v>
      </c>
      <c r="O335" s="12" t="s">
        <v>152</v>
      </c>
      <c r="P335" s="12" t="s">
        <v>38</v>
      </c>
      <c r="Q335" s="38"/>
    </row>
    <row r="336" spans="1:17" x14ac:dyDescent="0.25">
      <c r="A336" s="34">
        <v>46160</v>
      </c>
      <c r="B336" s="12" t="s">
        <v>154</v>
      </c>
      <c r="C336" s="12">
        <v>659</v>
      </c>
      <c r="D336" s="12">
        <v>1</v>
      </c>
      <c r="E336" s="31" t="str">
        <f>IFERROR(VLOOKUP(Issue!$D336,Table5[#All],3,0),"")</f>
        <v>Munger</v>
      </c>
      <c r="F336" s="31" t="str">
        <f>IFERROR(VLOOKUP(Issue!$D336,Table5[#All],2,0),"")</f>
        <v>Main Godown</v>
      </c>
      <c r="G336" s="12">
        <v>1055</v>
      </c>
      <c r="H336" s="31" t="str">
        <f>IFERROR(VLOOKUP(Issue!$G336,Table5[#All],3,0),"")</f>
        <v>Matihani</v>
      </c>
      <c r="I336" s="31" t="str">
        <f>IFERROR(VLOOKUP(Issue!$G336,Table5[#All],2,0),"")</f>
        <v>BMC</v>
      </c>
      <c r="J336" s="12" t="s">
        <v>100</v>
      </c>
      <c r="K336" s="31" t="str">
        <f>IFERROR(VLOOKUP(Issue!$J336,Table2[[Item Name]:[UoM]],2,0),"")</f>
        <v>Nos</v>
      </c>
      <c r="L336" s="12">
        <v>1</v>
      </c>
      <c r="M336" s="32">
        <f>IFERROR(VLOOKUP(Issue!$J336,Table2[[#All],[Item Name]:[Open Rate]],8,0),"")</f>
        <v>79.62</v>
      </c>
      <c r="N336" s="32">
        <f>IFERROR(+Issue!$L336*Issue!$M336,"")</f>
        <v>79.62</v>
      </c>
      <c r="O336" s="12" t="s">
        <v>152</v>
      </c>
      <c r="P336" s="12" t="s">
        <v>38</v>
      </c>
      <c r="Q336" s="37"/>
    </row>
    <row r="337" spans="1:17" x14ac:dyDescent="0.25">
      <c r="A337" s="34">
        <v>46160</v>
      </c>
      <c r="B337" s="12" t="s">
        <v>154</v>
      </c>
      <c r="C337" s="12">
        <v>659</v>
      </c>
      <c r="D337" s="12">
        <v>1</v>
      </c>
      <c r="E337" s="31" t="str">
        <f>IFERROR(VLOOKUP(Issue!$D337,Table5[#All],3,0),"")</f>
        <v>Munger</v>
      </c>
      <c r="F337" s="31" t="str">
        <f>IFERROR(VLOOKUP(Issue!$D337,Table5[#All],2,0),"")</f>
        <v>Main Godown</v>
      </c>
      <c r="G337" s="12">
        <v>1055</v>
      </c>
      <c r="H337" s="31" t="str">
        <f>IFERROR(VLOOKUP(Issue!$G337,Table5[#All],3,0),"")</f>
        <v>Matihani</v>
      </c>
      <c r="I337" s="31" t="str">
        <f>IFERROR(VLOOKUP(Issue!$G337,Table5[#All],2,0),"")</f>
        <v>BMC</v>
      </c>
      <c r="J337" s="12" t="s">
        <v>121</v>
      </c>
      <c r="K337" s="31" t="str">
        <f>IFERROR(VLOOKUP(Issue!$J337,Table2[[Item Name]:[UoM]],2,0),"")</f>
        <v>Nos</v>
      </c>
      <c r="L337" s="12">
        <v>1</v>
      </c>
      <c r="M337" s="32">
        <f>IFERROR(VLOOKUP(Issue!$J337,Table2[[#All],[Item Name]:[Open Rate]],8,0),"")</f>
        <v>135.69999999999999</v>
      </c>
      <c r="N337" s="32">
        <f>IFERROR(+Issue!$L337*Issue!$M337,"")</f>
        <v>135.69999999999999</v>
      </c>
      <c r="O337" s="12" t="s">
        <v>152</v>
      </c>
      <c r="P337" s="12" t="s">
        <v>38</v>
      </c>
      <c r="Q337" s="38"/>
    </row>
    <row r="338" spans="1:17" x14ac:dyDescent="0.25">
      <c r="A338" s="34">
        <v>46160</v>
      </c>
      <c r="B338" s="12" t="s">
        <v>154</v>
      </c>
      <c r="C338" s="12">
        <v>659</v>
      </c>
      <c r="D338" s="12">
        <v>1</v>
      </c>
      <c r="E338" s="31" t="str">
        <f>IFERROR(VLOOKUP(Issue!$D338,Table5[#All],3,0),"")</f>
        <v>Munger</v>
      </c>
      <c r="F338" s="31" t="str">
        <f>IFERROR(VLOOKUP(Issue!$D338,Table5[#All],2,0),"")</f>
        <v>Main Godown</v>
      </c>
      <c r="G338" s="12">
        <v>1055</v>
      </c>
      <c r="H338" s="31" t="str">
        <f>IFERROR(VLOOKUP(Issue!$G338,Table5[#All],3,0),"")</f>
        <v>Matihani</v>
      </c>
      <c r="I338" s="31" t="str">
        <f>IFERROR(VLOOKUP(Issue!$G338,Table5[#All],2,0),"")</f>
        <v>BMC</v>
      </c>
      <c r="J338" s="12" t="s">
        <v>61</v>
      </c>
      <c r="K338" s="31" t="str">
        <f>IFERROR(VLOOKUP(Issue!$J338,Table2[[Item Name]:[UoM]],2,0),"")</f>
        <v>Nos</v>
      </c>
      <c r="L338" s="12">
        <v>1</v>
      </c>
      <c r="M338" s="32">
        <f>IFERROR(VLOOKUP(Issue!$J338,Table2[[#All],[Item Name]:[Open Rate]],8,0),"")</f>
        <v>168</v>
      </c>
      <c r="N338" s="32">
        <f>IFERROR(+Issue!$L338*Issue!$M338,"")</f>
        <v>168</v>
      </c>
      <c r="O338" s="12" t="s">
        <v>152</v>
      </c>
      <c r="P338" s="12" t="s">
        <v>38</v>
      </c>
      <c r="Q338" s="37"/>
    </row>
    <row r="339" spans="1:17" x14ac:dyDescent="0.25">
      <c r="A339" s="34">
        <v>46160</v>
      </c>
      <c r="B339" s="12" t="s">
        <v>154</v>
      </c>
      <c r="C339" s="12">
        <v>659</v>
      </c>
      <c r="D339" s="12">
        <v>1</v>
      </c>
      <c r="E339" s="31" t="str">
        <f>IFERROR(VLOOKUP(Issue!$D339,Table5[#All],3,0),"")</f>
        <v>Munger</v>
      </c>
      <c r="F339" s="31" t="str">
        <f>IFERROR(VLOOKUP(Issue!$D339,Table5[#All],2,0),"")</f>
        <v>Main Godown</v>
      </c>
      <c r="G339" s="12">
        <v>1055</v>
      </c>
      <c r="H339" s="31" t="str">
        <f>IFERROR(VLOOKUP(Issue!$G339,Table5[#All],3,0),"")</f>
        <v>Matihani</v>
      </c>
      <c r="I339" s="31" t="str">
        <f>IFERROR(VLOOKUP(Issue!$G339,Table5[#All],2,0),"")</f>
        <v>BMC</v>
      </c>
      <c r="J339" s="12" t="s">
        <v>44</v>
      </c>
      <c r="K339" s="31" t="str">
        <f>IFERROR(VLOOKUP(Issue!$J339,Table2[[Item Name]:[UoM]],2,0),"")</f>
        <v>Nos</v>
      </c>
      <c r="L339" s="12">
        <v>1</v>
      </c>
      <c r="M339" s="32">
        <f>IFERROR(VLOOKUP(Issue!$J339,Table2[[#All],[Item Name]:[Open Rate]],8,0),"")</f>
        <v>365.8</v>
      </c>
      <c r="N339" s="32">
        <f>IFERROR(+Issue!$L339*Issue!$M339,"")</f>
        <v>365.8</v>
      </c>
      <c r="O339" s="12" t="s">
        <v>152</v>
      </c>
      <c r="P339" s="12" t="s">
        <v>38</v>
      </c>
      <c r="Q339" s="38"/>
    </row>
    <row r="340" spans="1:17" x14ac:dyDescent="0.25">
      <c r="A340" s="34">
        <v>46160</v>
      </c>
      <c r="B340" s="12" t="s">
        <v>154</v>
      </c>
      <c r="C340" s="12">
        <v>659</v>
      </c>
      <c r="D340" s="12">
        <v>1</v>
      </c>
      <c r="E340" s="31" t="str">
        <f>IFERROR(VLOOKUP(Issue!$D340,Table5[#All],3,0),"")</f>
        <v>Munger</v>
      </c>
      <c r="F340" s="31" t="str">
        <f>IFERROR(VLOOKUP(Issue!$D340,Table5[#All],2,0),"")</f>
        <v>Main Godown</v>
      </c>
      <c r="G340" s="12">
        <v>1055</v>
      </c>
      <c r="H340" s="31" t="str">
        <f>IFERROR(VLOOKUP(Issue!$G340,Table5[#All],3,0),"")</f>
        <v>Matihani</v>
      </c>
      <c r="I340" s="31" t="str">
        <f>IFERROR(VLOOKUP(Issue!$G340,Table5[#All],2,0),"")</f>
        <v>BMC</v>
      </c>
      <c r="J340" s="12" t="s">
        <v>128</v>
      </c>
      <c r="K340" s="31" t="str">
        <f>IFERROR(VLOOKUP(Issue!$J340,Table2[[Item Name]:[UoM]],2,0),"")</f>
        <v>Nos</v>
      </c>
      <c r="L340" s="12">
        <v>25</v>
      </c>
      <c r="M340" s="32">
        <f>IFERROR(VLOOKUP(Issue!$J340,Table2[[#All],[Item Name]:[Open Rate]],8,0),"")</f>
        <v>51.92</v>
      </c>
      <c r="N340" s="32">
        <f>IFERROR(+Issue!$L340*Issue!$M340,"")</f>
        <v>1298</v>
      </c>
      <c r="O340" s="12" t="s">
        <v>152</v>
      </c>
      <c r="P340" s="12" t="s">
        <v>38</v>
      </c>
      <c r="Q340" s="37"/>
    </row>
    <row r="341" spans="1:17" x14ac:dyDescent="0.25">
      <c r="A341" s="34">
        <v>46160</v>
      </c>
      <c r="B341" s="12" t="s">
        <v>154</v>
      </c>
      <c r="C341" s="12">
        <v>659</v>
      </c>
      <c r="D341" s="12">
        <v>1</v>
      </c>
      <c r="E341" s="31" t="str">
        <f>IFERROR(VLOOKUP(Issue!$D341,Table5[#All],3,0),"")</f>
        <v>Munger</v>
      </c>
      <c r="F341" s="31" t="str">
        <f>IFERROR(VLOOKUP(Issue!$D341,Table5[#All],2,0),"")</f>
        <v>Main Godown</v>
      </c>
      <c r="G341" s="12">
        <v>1055</v>
      </c>
      <c r="H341" s="31" t="str">
        <f>IFERROR(VLOOKUP(Issue!$G341,Table5[#All],3,0),"")</f>
        <v>Matihani</v>
      </c>
      <c r="I341" s="31" t="str">
        <f>IFERROR(VLOOKUP(Issue!$G341,Table5[#All],2,0),"")</f>
        <v>BMC</v>
      </c>
      <c r="J341" s="12" t="s">
        <v>135</v>
      </c>
      <c r="K341" s="31" t="str">
        <f>IFERROR(VLOOKUP(Issue!$J341,Table2[[Item Name]:[UoM]],2,0),"")</f>
        <v>Nos</v>
      </c>
      <c r="L341" s="12">
        <v>1</v>
      </c>
      <c r="M341" s="32">
        <f>IFERROR(VLOOKUP(Issue!$J341,Table2[[#All],[Item Name]:[Open Rate]],8,0),"")</f>
        <v>132.69999999999999</v>
      </c>
      <c r="N341" s="32">
        <f>IFERROR(+Issue!$L341*Issue!$M341,"")</f>
        <v>132.69999999999999</v>
      </c>
      <c r="O341" s="12" t="s">
        <v>152</v>
      </c>
      <c r="P341" s="12" t="s">
        <v>38</v>
      </c>
      <c r="Q341" s="38"/>
    </row>
    <row r="342" spans="1:17" x14ac:dyDescent="0.25">
      <c r="A342" s="34">
        <v>46160</v>
      </c>
      <c r="B342" s="12" t="s">
        <v>154</v>
      </c>
      <c r="C342" s="12">
        <v>659</v>
      </c>
      <c r="D342" s="12">
        <v>1</v>
      </c>
      <c r="E342" s="31" t="str">
        <f>IFERROR(VLOOKUP(Issue!$D342,Table5[#All],3,0),"")</f>
        <v>Munger</v>
      </c>
      <c r="F342" s="31" t="str">
        <f>IFERROR(VLOOKUP(Issue!$D342,Table5[#All],2,0),"")</f>
        <v>Main Godown</v>
      </c>
      <c r="G342" s="12">
        <v>1055</v>
      </c>
      <c r="H342" s="31" t="str">
        <f>IFERROR(VLOOKUP(Issue!$G342,Table5[#All],3,0),"")</f>
        <v>Matihani</v>
      </c>
      <c r="I342" s="31" t="str">
        <f>IFERROR(VLOOKUP(Issue!$G342,Table5[#All],2,0),"")</f>
        <v>BMC</v>
      </c>
      <c r="J342" s="8" t="s">
        <v>88</v>
      </c>
      <c r="K342" s="31" t="str">
        <f>IFERROR(VLOOKUP(Issue!$J342,Table2[[Item Name]:[UoM]],2,0),"")</f>
        <v>Nos</v>
      </c>
      <c r="L342" s="12">
        <v>1</v>
      </c>
      <c r="M342" s="32">
        <f>IFERROR(VLOOKUP(Issue!$J342,Table2[[#All],[Item Name]:[Open Rate]],8,0),"")</f>
        <v>258.44</v>
      </c>
      <c r="N342" s="32">
        <f>IFERROR(+Issue!$L342*Issue!$M342,"")</f>
        <v>258.44</v>
      </c>
      <c r="O342" s="12" t="s">
        <v>152</v>
      </c>
      <c r="P342" s="12" t="s">
        <v>38</v>
      </c>
      <c r="Q342" s="37"/>
    </row>
    <row r="343" spans="1:17" x14ac:dyDescent="0.25">
      <c r="A343" s="34">
        <v>46160</v>
      </c>
      <c r="B343" s="12" t="s">
        <v>154</v>
      </c>
      <c r="C343" s="12">
        <v>659</v>
      </c>
      <c r="D343" s="12">
        <v>1</v>
      </c>
      <c r="E343" s="31" t="str">
        <f>IFERROR(VLOOKUP(Issue!$D343,Table5[#All],3,0),"")</f>
        <v>Munger</v>
      </c>
      <c r="F343" s="31" t="str">
        <f>IFERROR(VLOOKUP(Issue!$D343,Table5[#All],2,0),"")</f>
        <v>Main Godown</v>
      </c>
      <c r="G343" s="12">
        <v>1055</v>
      </c>
      <c r="H343" s="31" t="str">
        <f>IFERROR(VLOOKUP(Issue!$G343,Table5[#All],3,0),"")</f>
        <v>Matihani</v>
      </c>
      <c r="I343" s="31" t="str">
        <f>IFERROR(VLOOKUP(Issue!$G343,Table5[#All],2,0),"")</f>
        <v>BMC</v>
      </c>
      <c r="J343" s="8" t="s">
        <v>82</v>
      </c>
      <c r="K343" s="31" t="str">
        <f>IFERROR(VLOOKUP(Issue!$J343,Table2[[Item Name]:[UoM]],2,0),"")</f>
        <v>Nos</v>
      </c>
      <c r="L343" s="12">
        <v>12</v>
      </c>
      <c r="M343" s="32">
        <f>IFERROR(VLOOKUP(Issue!$J343,Table2[[#All],[Item Name]:[Open Rate]],8,0),"")</f>
        <v>1.99</v>
      </c>
      <c r="N343" s="32">
        <f>IFERROR(+Issue!$L343*Issue!$M343,"")</f>
        <v>23.88</v>
      </c>
      <c r="O343" s="12" t="s">
        <v>152</v>
      </c>
      <c r="P343" s="12" t="s">
        <v>38</v>
      </c>
      <c r="Q343" s="38"/>
    </row>
    <row r="344" spans="1:17" x14ac:dyDescent="0.25">
      <c r="A344" s="34">
        <v>46160</v>
      </c>
      <c r="B344" s="12" t="s">
        <v>154</v>
      </c>
      <c r="C344" s="12">
        <v>659</v>
      </c>
      <c r="D344" s="12">
        <v>1</v>
      </c>
      <c r="E344" s="31" t="str">
        <f>IFERROR(VLOOKUP(Issue!$D344,Table5[#All],3,0),"")</f>
        <v>Munger</v>
      </c>
      <c r="F344" s="31" t="str">
        <f>IFERROR(VLOOKUP(Issue!$D344,Table5[#All],2,0),"")</f>
        <v>Main Godown</v>
      </c>
      <c r="G344" s="12">
        <v>1055</v>
      </c>
      <c r="H344" s="31" t="str">
        <f>IFERROR(VLOOKUP(Issue!$G344,Table5[#All],3,0),"")</f>
        <v>Matihani</v>
      </c>
      <c r="I344" s="31" t="str">
        <f>IFERROR(VLOOKUP(Issue!$G344,Table5[#All],2,0),"")</f>
        <v>BMC</v>
      </c>
      <c r="J344" s="8" t="s">
        <v>132</v>
      </c>
      <c r="K344" s="31" t="str">
        <f>IFERROR(VLOOKUP(Issue!$J344,Table2[[Item Name]:[UoM]],2,0),"")</f>
        <v>Nos</v>
      </c>
      <c r="L344" s="12">
        <v>12</v>
      </c>
      <c r="M344" s="32">
        <f>IFERROR(VLOOKUP(Issue!$J344,Table2[[#All],[Item Name]:[Open Rate]],8,0),"")</f>
        <v>4.93</v>
      </c>
      <c r="N344" s="32">
        <f>IFERROR(+Issue!$L344*Issue!$M344,"")</f>
        <v>59.16</v>
      </c>
      <c r="O344" s="12" t="s">
        <v>152</v>
      </c>
      <c r="P344" s="12" t="s">
        <v>38</v>
      </c>
      <c r="Q344" s="37"/>
    </row>
    <row r="345" spans="1:17" x14ac:dyDescent="0.25">
      <c r="A345" s="34">
        <v>46160</v>
      </c>
      <c r="B345" s="12" t="s">
        <v>154</v>
      </c>
      <c r="C345" s="12">
        <v>659</v>
      </c>
      <c r="D345" s="12">
        <v>1</v>
      </c>
      <c r="E345" s="31" t="str">
        <f>IFERROR(VLOOKUP(Issue!$D345,Table5[#All],3,0),"")</f>
        <v>Munger</v>
      </c>
      <c r="F345" s="31" t="str">
        <f>IFERROR(VLOOKUP(Issue!$D345,Table5[#All],2,0),"")</f>
        <v>Main Godown</v>
      </c>
      <c r="G345" s="12">
        <v>1055</v>
      </c>
      <c r="H345" s="31" t="str">
        <f>IFERROR(VLOOKUP(Issue!$G345,Table5[#All],3,0),"")</f>
        <v>Matihani</v>
      </c>
      <c r="I345" s="31" t="str">
        <f>IFERROR(VLOOKUP(Issue!$G345,Table5[#All],2,0),"")</f>
        <v>BMC</v>
      </c>
      <c r="J345" s="12" t="s">
        <v>101</v>
      </c>
      <c r="K345" s="31" t="str">
        <f>IFERROR(VLOOKUP(Issue!$J345,Table2[[Item Name]:[UoM]],2,0),"")</f>
        <v>Nos</v>
      </c>
      <c r="L345" s="12">
        <v>1</v>
      </c>
      <c r="M345" s="32">
        <f>IFERROR(VLOOKUP(Issue!$J345,Table2[[#All],[Item Name]:[Open Rate]],8,0),"")</f>
        <v>106.2</v>
      </c>
      <c r="N345" s="32">
        <f>IFERROR(+Issue!$L345*Issue!$M345,"")</f>
        <v>106.2</v>
      </c>
      <c r="O345" s="12" t="s">
        <v>152</v>
      </c>
      <c r="P345" s="12" t="s">
        <v>38</v>
      </c>
      <c r="Q345" s="38"/>
    </row>
    <row r="346" spans="1:17" x14ac:dyDescent="0.25">
      <c r="A346" s="34">
        <v>46160</v>
      </c>
      <c r="B346" s="12" t="s">
        <v>154</v>
      </c>
      <c r="C346" s="12">
        <v>659</v>
      </c>
      <c r="D346" s="12">
        <v>1</v>
      </c>
      <c r="E346" s="31" t="str">
        <f>IFERROR(VLOOKUP(Issue!$D346,Table5[#All],3,0),"")</f>
        <v>Munger</v>
      </c>
      <c r="F346" s="31" t="str">
        <f>IFERROR(VLOOKUP(Issue!$D346,Table5[#All],2,0),"")</f>
        <v>Main Godown</v>
      </c>
      <c r="G346" s="12">
        <v>1055</v>
      </c>
      <c r="H346" s="31" t="str">
        <f>IFERROR(VLOOKUP(Issue!$G346,Table5[#All],3,0),"")</f>
        <v>Matihani</v>
      </c>
      <c r="I346" s="31" t="str">
        <f>IFERROR(VLOOKUP(Issue!$G346,Table5[#All],2,0),"")</f>
        <v>BMC</v>
      </c>
      <c r="J346" s="12" t="s">
        <v>64</v>
      </c>
      <c r="K346" s="31" t="str">
        <f>IFERROR(VLOOKUP(Issue!$J346,Table2[[Item Name]:[UoM]],2,0),"")</f>
        <v>Nos</v>
      </c>
      <c r="L346" s="12">
        <v>1</v>
      </c>
      <c r="M346" s="32">
        <f>IFERROR(VLOOKUP(Issue!$J346,Table2[[#All],[Item Name]:[Open Rate]],8,0),"")</f>
        <v>348.52</v>
      </c>
      <c r="N346" s="32">
        <f>IFERROR(+Issue!$L346*Issue!$M346,"")</f>
        <v>348.52</v>
      </c>
      <c r="O346" s="12" t="s">
        <v>152</v>
      </c>
      <c r="P346" s="12" t="s">
        <v>38</v>
      </c>
      <c r="Q346" s="37"/>
    </row>
    <row r="347" spans="1:17" x14ac:dyDescent="0.25">
      <c r="A347" s="34">
        <v>46160</v>
      </c>
      <c r="B347" s="12" t="s">
        <v>154</v>
      </c>
      <c r="C347" s="12">
        <v>659</v>
      </c>
      <c r="D347" s="12">
        <v>1</v>
      </c>
      <c r="E347" s="31" t="str">
        <f>IFERROR(VLOOKUP(Issue!$D347,Table5[#All],3,0),"")</f>
        <v>Munger</v>
      </c>
      <c r="F347" s="31" t="str">
        <f>IFERROR(VLOOKUP(Issue!$D347,Table5[#All],2,0),"")</f>
        <v>Main Godown</v>
      </c>
      <c r="G347" s="12">
        <v>1055</v>
      </c>
      <c r="H347" s="31" t="str">
        <f>IFERROR(VLOOKUP(Issue!$G347,Table5[#All],3,0),"")</f>
        <v>Matihani</v>
      </c>
      <c r="I347" s="31" t="str">
        <f>IFERROR(VLOOKUP(Issue!$G347,Table5[#All],2,0),"")</f>
        <v>BMC</v>
      </c>
      <c r="J347" s="8" t="s">
        <v>70</v>
      </c>
      <c r="K347" s="31" t="str">
        <f>IFERROR(VLOOKUP(Issue!$J347,Table2[[Item Name]:[UoM]],2,0),"")</f>
        <v>Nos</v>
      </c>
      <c r="L347" s="12">
        <v>1</v>
      </c>
      <c r="M347" s="32">
        <f>IFERROR(VLOOKUP(Issue!$J347,Table2[[#All],[Item Name]:[Open Rate]],8,0),"")</f>
        <v>348.52</v>
      </c>
      <c r="N347" s="32">
        <f>IFERROR(+Issue!$L347*Issue!$M347,"")</f>
        <v>348.52</v>
      </c>
      <c r="O347" s="12" t="s">
        <v>152</v>
      </c>
      <c r="P347" s="12" t="s">
        <v>38</v>
      </c>
      <c r="Q347" s="38"/>
    </row>
    <row r="348" spans="1:17" x14ac:dyDescent="0.25">
      <c r="A348" s="34">
        <v>46161</v>
      </c>
      <c r="B348" s="12" t="s">
        <v>154</v>
      </c>
      <c r="C348" s="12">
        <v>661</v>
      </c>
      <c r="D348" s="12">
        <v>1</v>
      </c>
      <c r="E348" s="31" t="str">
        <f>IFERROR(VLOOKUP(Issue!$D348,Table5[#All],3,0),"")</f>
        <v>Munger</v>
      </c>
      <c r="F348" s="31" t="str">
        <f>IFERROR(VLOOKUP(Issue!$D348,Table5[#All],2,0),"")</f>
        <v>Main Godown</v>
      </c>
      <c r="G348" s="12">
        <v>1058</v>
      </c>
      <c r="H348" s="31" t="str">
        <f>IFERROR(VLOOKUP(Issue!$G348,Table5[#All],3,0),"")</f>
        <v>Hasanpur</v>
      </c>
      <c r="I348" s="31" t="str">
        <f>IFERROR(VLOOKUP(Issue!$G348,Table5[#All],2,0),"")</f>
        <v>BMC</v>
      </c>
      <c r="J348" s="12" t="s">
        <v>128</v>
      </c>
      <c r="K348" s="31" t="str">
        <f>IFERROR(VLOOKUP(Issue!$J348,Table2[[Item Name]:[UoM]],2,0),"")</f>
        <v>Nos</v>
      </c>
      <c r="L348" s="12">
        <v>25</v>
      </c>
      <c r="M348" s="32">
        <f>IFERROR(VLOOKUP(Issue!$J348,Table2[[#All],[Item Name]:[Open Rate]],8,0),"")</f>
        <v>51.92</v>
      </c>
      <c r="N348" s="32">
        <f>IFERROR(+Issue!$L348*Issue!$M348,"")</f>
        <v>1298</v>
      </c>
      <c r="O348" s="12" t="s">
        <v>152</v>
      </c>
      <c r="P348" s="12" t="s">
        <v>38</v>
      </c>
      <c r="Q348" s="37"/>
    </row>
    <row r="349" spans="1:17" x14ac:dyDescent="0.25">
      <c r="A349" s="34">
        <v>46161</v>
      </c>
      <c r="B349" s="12" t="s">
        <v>154</v>
      </c>
      <c r="C349" s="12">
        <v>662</v>
      </c>
      <c r="D349" s="12">
        <v>1</v>
      </c>
      <c r="E349" s="31" t="str">
        <f>IFERROR(VLOOKUP(Issue!$D349,Table5[#All],3,0),"")</f>
        <v>Munger</v>
      </c>
      <c r="F349" s="31" t="str">
        <f>IFERROR(VLOOKUP(Issue!$D349,Table5[#All],2,0),"")</f>
        <v>Main Godown</v>
      </c>
      <c r="G349" s="12">
        <v>10650013</v>
      </c>
      <c r="H349" s="31" t="str">
        <f>IFERROR(VLOOKUP(Issue!$G349,Table5[#All],3,0),"")</f>
        <v>Gomukh NAVTOL</v>
      </c>
      <c r="I349" s="31" t="str">
        <f>IFERROR(VLOOKUP(Issue!$G349,Table5[#All],2,0),"")</f>
        <v>MPG</v>
      </c>
      <c r="J349" s="12" t="s">
        <v>91</v>
      </c>
      <c r="K349" s="31" t="str">
        <f>IFERROR(VLOOKUP(Issue!$J349,Table2[[Item Name]:[UoM]],2,0),"")</f>
        <v>Nos</v>
      </c>
      <c r="L349" s="12">
        <v>1</v>
      </c>
      <c r="M349" s="32">
        <f>IFERROR(VLOOKUP(Issue!$J349,Table2[[#All],[Item Name]:[Open Rate]],8,0),"")</f>
        <v>188.8</v>
      </c>
      <c r="N349" s="32">
        <f>IFERROR(+Issue!$L349*Issue!$M349,"")</f>
        <v>188.8</v>
      </c>
      <c r="O349" s="12" t="s">
        <v>152</v>
      </c>
      <c r="P349" s="12" t="s">
        <v>38</v>
      </c>
      <c r="Q349" s="38"/>
    </row>
    <row r="350" spans="1:17" x14ac:dyDescent="0.25">
      <c r="A350" s="34">
        <v>46161</v>
      </c>
      <c r="B350" s="12" t="s">
        <v>154</v>
      </c>
      <c r="C350" s="12">
        <v>662</v>
      </c>
      <c r="D350" s="12">
        <v>1</v>
      </c>
      <c r="E350" s="31" t="str">
        <f>IFERROR(VLOOKUP(Issue!$D350,Table5[#All],3,0),"")</f>
        <v>Munger</v>
      </c>
      <c r="F350" s="31" t="str">
        <f>IFERROR(VLOOKUP(Issue!$D350,Table5[#All],2,0),"")</f>
        <v>Main Godown</v>
      </c>
      <c r="G350" s="12">
        <v>10650014</v>
      </c>
      <c r="H350" s="31" t="str">
        <f>IFERROR(VLOOKUP(Issue!$G350,Table5[#All],3,0),"")</f>
        <v>Gomukh KAIDRABAD</v>
      </c>
      <c r="I350" s="31" t="str">
        <f>IFERROR(VLOOKUP(Issue!$G350,Table5[#All],2,0),"")</f>
        <v>MPG</v>
      </c>
      <c r="J350" s="12" t="s">
        <v>91</v>
      </c>
      <c r="K350" s="31" t="str">
        <f>IFERROR(VLOOKUP(Issue!$J350,Table2[[Item Name]:[UoM]],2,0),"")</f>
        <v>Nos</v>
      </c>
      <c r="L350" s="12">
        <v>1</v>
      </c>
      <c r="M350" s="32">
        <f>IFERROR(VLOOKUP(Issue!$J350,Table2[[#All],[Item Name]:[Open Rate]],8,0),"")</f>
        <v>188.8</v>
      </c>
      <c r="N350" s="32">
        <f>IFERROR(+Issue!$L350*Issue!$M350,"")</f>
        <v>188.8</v>
      </c>
      <c r="O350" s="12" t="s">
        <v>152</v>
      </c>
      <c r="P350" s="12" t="s">
        <v>38</v>
      </c>
      <c r="Q350" s="37"/>
    </row>
    <row r="351" spans="1:17" x14ac:dyDescent="0.25">
      <c r="A351" s="34">
        <v>46161</v>
      </c>
      <c r="B351" s="12" t="s">
        <v>154</v>
      </c>
      <c r="C351" s="12">
        <v>662</v>
      </c>
      <c r="D351" s="12">
        <v>1</v>
      </c>
      <c r="E351" s="31" t="str">
        <f>IFERROR(VLOOKUP(Issue!$D351,Table5[#All],3,0),"")</f>
        <v>Munger</v>
      </c>
      <c r="F351" s="31" t="str">
        <f>IFERROR(VLOOKUP(Issue!$D351,Table5[#All],2,0),"")</f>
        <v>Main Godown</v>
      </c>
      <c r="G351" s="12">
        <v>10650015</v>
      </c>
      <c r="H351" s="31" t="str">
        <f>IFERROR(VLOOKUP(Issue!$G351,Table5[#All],3,0),"")</f>
        <v>Gomukh BACHHWARA</v>
      </c>
      <c r="I351" s="31" t="str">
        <f>IFERROR(VLOOKUP(Issue!$G351,Table5[#All],2,0),"")</f>
        <v>MPG</v>
      </c>
      <c r="J351" s="12" t="s">
        <v>91</v>
      </c>
      <c r="K351" s="31" t="str">
        <f>IFERROR(VLOOKUP(Issue!$J351,Table2[[Item Name]:[UoM]],2,0),"")</f>
        <v>Nos</v>
      </c>
      <c r="L351" s="12">
        <v>1</v>
      </c>
      <c r="M351" s="32">
        <f>IFERROR(VLOOKUP(Issue!$J351,Table2[[#All],[Item Name]:[Open Rate]],8,0),"")</f>
        <v>188.8</v>
      </c>
      <c r="N351" s="32">
        <f>IFERROR(+Issue!$L351*Issue!$M351,"")</f>
        <v>188.8</v>
      </c>
      <c r="O351" s="12" t="s">
        <v>152</v>
      </c>
      <c r="P351" s="12" t="s">
        <v>38</v>
      </c>
      <c r="Q351" s="38"/>
    </row>
    <row r="352" spans="1:17" x14ac:dyDescent="0.25">
      <c r="A352" s="34">
        <v>46161</v>
      </c>
      <c r="B352" s="12" t="s">
        <v>154</v>
      </c>
      <c r="C352" s="12">
        <v>662</v>
      </c>
      <c r="D352" s="12">
        <v>1</v>
      </c>
      <c r="E352" s="31" t="str">
        <f>IFERROR(VLOOKUP(Issue!$D352,Table5[#All],3,0),"")</f>
        <v>Munger</v>
      </c>
      <c r="F352" s="31" t="str">
        <f>IFERROR(VLOOKUP(Issue!$D352,Table5[#All],2,0),"")</f>
        <v>Main Godown</v>
      </c>
      <c r="G352" s="12">
        <v>10650016</v>
      </c>
      <c r="H352" s="31" t="str">
        <f>IFERROR(VLOOKUP(Issue!$G352,Table5[#All],3,0),"")</f>
        <v>Gomukh KASTOLI</v>
      </c>
      <c r="I352" s="31" t="str">
        <f>IFERROR(VLOOKUP(Issue!$G352,Table5[#All],2,0),"")</f>
        <v>MPG</v>
      </c>
      <c r="J352" s="12" t="s">
        <v>91</v>
      </c>
      <c r="K352" s="31" t="str">
        <f>IFERROR(VLOOKUP(Issue!$J352,Table2[[Item Name]:[UoM]],2,0),"")</f>
        <v>Nos</v>
      </c>
      <c r="L352" s="12">
        <v>1</v>
      </c>
      <c r="M352" s="32">
        <f>IFERROR(VLOOKUP(Issue!$J352,Table2[[#All],[Item Name]:[Open Rate]],8,0),"")</f>
        <v>188.8</v>
      </c>
      <c r="N352" s="32">
        <f>IFERROR(+Issue!$L352*Issue!$M352,"")</f>
        <v>188.8</v>
      </c>
      <c r="O352" s="12" t="s">
        <v>152</v>
      </c>
      <c r="P352" s="12" t="s">
        <v>38</v>
      </c>
      <c r="Q352" s="37"/>
    </row>
    <row r="353" spans="1:17" x14ac:dyDescent="0.25">
      <c r="A353" s="34">
        <v>46161</v>
      </c>
      <c r="B353" s="12" t="s">
        <v>154</v>
      </c>
      <c r="C353" s="12">
        <v>662</v>
      </c>
      <c r="D353" s="12">
        <v>1</v>
      </c>
      <c r="E353" s="31" t="str">
        <f>IFERROR(VLOOKUP(Issue!$D353,Table5[#All],3,0),"")</f>
        <v>Munger</v>
      </c>
      <c r="F353" s="31" t="str">
        <f>IFERROR(VLOOKUP(Issue!$D353,Table5[#All],2,0),"")</f>
        <v>Main Godown</v>
      </c>
      <c r="G353" s="12">
        <v>10650013</v>
      </c>
      <c r="H353" s="31" t="str">
        <f>IFERROR(VLOOKUP(Issue!$G353,Table5[#All],3,0),"")</f>
        <v>Gomukh NAVTOL</v>
      </c>
      <c r="I353" s="31" t="str">
        <f>IFERROR(VLOOKUP(Issue!$G353,Table5[#All],2,0),"")</f>
        <v>MPG</v>
      </c>
      <c r="J353" s="12" t="s">
        <v>94</v>
      </c>
      <c r="K353" s="31" t="str">
        <f>IFERROR(VLOOKUP(Issue!$J353,Table2[[Item Name]:[UoM]],2,0),"")</f>
        <v>Nos</v>
      </c>
      <c r="L353" s="12">
        <v>1</v>
      </c>
      <c r="M353" s="32">
        <f>IFERROR(VLOOKUP(Issue!$J353,Table2[[#All],[Item Name]:[Open Rate]],8,0),"")</f>
        <v>22.99</v>
      </c>
      <c r="N353" s="32">
        <f>IFERROR(+Issue!$L353*Issue!$M353,"")</f>
        <v>22.99</v>
      </c>
      <c r="O353" s="12" t="s">
        <v>152</v>
      </c>
      <c r="P353" s="12" t="s">
        <v>38</v>
      </c>
      <c r="Q353" s="38"/>
    </row>
    <row r="354" spans="1:17" x14ac:dyDescent="0.25">
      <c r="A354" s="34">
        <v>46161</v>
      </c>
      <c r="B354" s="12" t="s">
        <v>154</v>
      </c>
      <c r="C354" s="12">
        <v>662</v>
      </c>
      <c r="D354" s="12">
        <v>1</v>
      </c>
      <c r="E354" s="31" t="str">
        <f>IFERROR(VLOOKUP(Issue!$D354,Table5[#All],3,0),"")</f>
        <v>Munger</v>
      </c>
      <c r="F354" s="31" t="str">
        <f>IFERROR(VLOOKUP(Issue!$D354,Table5[#All],2,0),"")</f>
        <v>Main Godown</v>
      </c>
      <c r="G354" s="12">
        <v>10650014</v>
      </c>
      <c r="H354" s="31" t="str">
        <f>IFERROR(VLOOKUP(Issue!$G354,Table5[#All],3,0),"")</f>
        <v>Gomukh KAIDRABAD</v>
      </c>
      <c r="I354" s="31" t="str">
        <f>IFERROR(VLOOKUP(Issue!$G354,Table5[#All],2,0),"")</f>
        <v>MPG</v>
      </c>
      <c r="J354" s="12" t="s">
        <v>94</v>
      </c>
      <c r="K354" s="31" t="str">
        <f>IFERROR(VLOOKUP(Issue!$J354,Table2[[Item Name]:[UoM]],2,0),"")</f>
        <v>Nos</v>
      </c>
      <c r="L354" s="12">
        <v>1</v>
      </c>
      <c r="M354" s="32">
        <f>IFERROR(VLOOKUP(Issue!$J354,Table2[[#All],[Item Name]:[Open Rate]],8,0),"")</f>
        <v>22.99</v>
      </c>
      <c r="N354" s="32">
        <f>IFERROR(+Issue!$L354*Issue!$M354,"")</f>
        <v>22.99</v>
      </c>
      <c r="O354" s="12" t="s">
        <v>152</v>
      </c>
      <c r="P354" s="12" t="s">
        <v>38</v>
      </c>
      <c r="Q354" s="37"/>
    </row>
    <row r="355" spans="1:17" x14ac:dyDescent="0.25">
      <c r="A355" s="34">
        <v>46161</v>
      </c>
      <c r="B355" s="12" t="s">
        <v>154</v>
      </c>
      <c r="C355" s="12">
        <v>662</v>
      </c>
      <c r="D355" s="12">
        <v>1</v>
      </c>
      <c r="E355" s="31" t="str">
        <f>IFERROR(VLOOKUP(Issue!$D355,Table5[#All],3,0),"")</f>
        <v>Munger</v>
      </c>
      <c r="F355" s="31" t="str">
        <f>IFERROR(VLOOKUP(Issue!$D355,Table5[#All],2,0),"")</f>
        <v>Main Godown</v>
      </c>
      <c r="G355" s="12">
        <v>10650015</v>
      </c>
      <c r="H355" s="31" t="str">
        <f>IFERROR(VLOOKUP(Issue!$G355,Table5[#All],3,0),"")</f>
        <v>Gomukh BACHHWARA</v>
      </c>
      <c r="I355" s="31" t="str">
        <f>IFERROR(VLOOKUP(Issue!$G355,Table5[#All],2,0),"")</f>
        <v>MPG</v>
      </c>
      <c r="J355" s="12" t="s">
        <v>94</v>
      </c>
      <c r="K355" s="31" t="str">
        <f>IFERROR(VLOOKUP(Issue!$J355,Table2[[Item Name]:[UoM]],2,0),"")</f>
        <v>Nos</v>
      </c>
      <c r="L355" s="12">
        <v>1</v>
      </c>
      <c r="M355" s="32">
        <f>IFERROR(VLOOKUP(Issue!$J355,Table2[[#All],[Item Name]:[Open Rate]],8,0),"")</f>
        <v>22.99</v>
      </c>
      <c r="N355" s="32">
        <f>IFERROR(+Issue!$L355*Issue!$M355,"")</f>
        <v>22.99</v>
      </c>
      <c r="O355" s="12" t="s">
        <v>152</v>
      </c>
      <c r="P355" s="12" t="s">
        <v>38</v>
      </c>
      <c r="Q355" s="38"/>
    </row>
    <row r="356" spans="1:17" x14ac:dyDescent="0.25">
      <c r="A356" s="34">
        <v>46161</v>
      </c>
      <c r="B356" s="12" t="s">
        <v>154</v>
      </c>
      <c r="C356" s="12">
        <v>662</v>
      </c>
      <c r="D356" s="12">
        <v>1</v>
      </c>
      <c r="E356" s="31" t="str">
        <f>IFERROR(VLOOKUP(Issue!$D356,Table5[#All],3,0),"")</f>
        <v>Munger</v>
      </c>
      <c r="F356" s="31" t="str">
        <f>IFERROR(VLOOKUP(Issue!$D356,Table5[#All],2,0),"")</f>
        <v>Main Godown</v>
      </c>
      <c r="G356" s="12">
        <v>10650016</v>
      </c>
      <c r="H356" s="31" t="str">
        <f>IFERROR(VLOOKUP(Issue!$G356,Table5[#All],3,0),"")</f>
        <v>Gomukh KASTOLI</v>
      </c>
      <c r="I356" s="31" t="str">
        <f>IFERROR(VLOOKUP(Issue!$G356,Table5[#All],2,0),"")</f>
        <v>MPG</v>
      </c>
      <c r="J356" s="12" t="s">
        <v>94</v>
      </c>
      <c r="K356" s="31" t="str">
        <f>IFERROR(VLOOKUP(Issue!$J356,Table2[[Item Name]:[UoM]],2,0),"")</f>
        <v>Nos</v>
      </c>
      <c r="L356" s="12">
        <v>1</v>
      </c>
      <c r="M356" s="32">
        <f>IFERROR(VLOOKUP(Issue!$J356,Table2[[#All],[Item Name]:[Open Rate]],8,0),"")</f>
        <v>22.99</v>
      </c>
      <c r="N356" s="32">
        <f>IFERROR(+Issue!$L356*Issue!$M356,"")</f>
        <v>22.99</v>
      </c>
      <c r="O356" s="12" t="s">
        <v>152</v>
      </c>
      <c r="P356" s="12" t="s">
        <v>38</v>
      </c>
      <c r="Q356" s="37"/>
    </row>
    <row r="357" spans="1:17" x14ac:dyDescent="0.25">
      <c r="A357" s="34">
        <v>46161</v>
      </c>
      <c r="B357" s="12" t="s">
        <v>154</v>
      </c>
      <c r="C357" s="12">
        <v>662</v>
      </c>
      <c r="D357" s="12">
        <v>1</v>
      </c>
      <c r="E357" s="31" t="str">
        <f>IFERROR(VLOOKUP(Issue!$D357,Table5[#All],3,0),"")</f>
        <v>Munger</v>
      </c>
      <c r="F357" s="31" t="str">
        <f>IFERROR(VLOOKUP(Issue!$D357,Table5[#All],2,0),"")</f>
        <v>Main Godown</v>
      </c>
      <c r="G357" s="12">
        <v>10650013</v>
      </c>
      <c r="H357" s="31" t="str">
        <f>IFERROR(VLOOKUP(Issue!$G357,Table5[#All],3,0),"")</f>
        <v>Gomukh NAVTOL</v>
      </c>
      <c r="I357" s="31" t="str">
        <f>IFERROR(VLOOKUP(Issue!$G357,Table5[#All],2,0),"")</f>
        <v>MPG</v>
      </c>
      <c r="J357" s="8" t="s">
        <v>116</v>
      </c>
      <c r="K357" s="31" t="str">
        <f>IFERROR(VLOOKUP(Issue!$J357,Table2[[Item Name]:[UoM]],2,0),"")</f>
        <v>Nos</v>
      </c>
      <c r="L357" s="12">
        <v>2</v>
      </c>
      <c r="M357" s="32">
        <f>IFERROR(VLOOKUP(Issue!$J357,Table2[[#All],[Item Name]:[Open Rate]],8,0),"")</f>
        <v>2.83</v>
      </c>
      <c r="N357" s="32">
        <f>IFERROR(+Issue!$L357*Issue!$M357,"")</f>
        <v>5.66</v>
      </c>
      <c r="O357" s="12" t="s">
        <v>152</v>
      </c>
      <c r="P357" s="12" t="s">
        <v>38</v>
      </c>
      <c r="Q357" s="38"/>
    </row>
    <row r="358" spans="1:17" x14ac:dyDescent="0.25">
      <c r="A358" s="34">
        <v>46161</v>
      </c>
      <c r="B358" s="12" t="s">
        <v>154</v>
      </c>
      <c r="C358" s="12">
        <v>662</v>
      </c>
      <c r="D358" s="12">
        <v>1</v>
      </c>
      <c r="E358" s="31" t="str">
        <f>IFERROR(VLOOKUP(Issue!$D358,Table5[#All],3,0),"")</f>
        <v>Munger</v>
      </c>
      <c r="F358" s="31" t="str">
        <f>IFERROR(VLOOKUP(Issue!$D358,Table5[#All],2,0),"")</f>
        <v>Main Godown</v>
      </c>
      <c r="G358" s="12">
        <v>10650014</v>
      </c>
      <c r="H358" s="31" t="str">
        <f>IFERROR(VLOOKUP(Issue!$G358,Table5[#All],3,0),"")</f>
        <v>Gomukh KAIDRABAD</v>
      </c>
      <c r="I358" s="31" t="str">
        <f>IFERROR(VLOOKUP(Issue!$G358,Table5[#All],2,0),"")</f>
        <v>MPG</v>
      </c>
      <c r="J358" s="8" t="s">
        <v>116</v>
      </c>
      <c r="K358" s="31" t="str">
        <f>IFERROR(VLOOKUP(Issue!$J358,Table2[[Item Name]:[UoM]],2,0),"")</f>
        <v>Nos</v>
      </c>
      <c r="L358" s="12">
        <v>2</v>
      </c>
      <c r="M358" s="32">
        <f>IFERROR(VLOOKUP(Issue!$J358,Table2[[#All],[Item Name]:[Open Rate]],8,0),"")</f>
        <v>2.83</v>
      </c>
      <c r="N358" s="32">
        <f>IFERROR(+Issue!$L358*Issue!$M358,"")</f>
        <v>5.66</v>
      </c>
      <c r="O358" s="12" t="s">
        <v>152</v>
      </c>
      <c r="P358" s="12" t="s">
        <v>38</v>
      </c>
      <c r="Q358" s="37"/>
    </row>
    <row r="359" spans="1:17" x14ac:dyDescent="0.25">
      <c r="A359" s="34">
        <v>46161</v>
      </c>
      <c r="B359" s="12" t="s">
        <v>154</v>
      </c>
      <c r="C359" s="12">
        <v>662</v>
      </c>
      <c r="D359" s="12">
        <v>1</v>
      </c>
      <c r="E359" s="31" t="str">
        <f>IFERROR(VLOOKUP(Issue!$D359,Table5[#All],3,0),"")</f>
        <v>Munger</v>
      </c>
      <c r="F359" s="31" t="str">
        <f>IFERROR(VLOOKUP(Issue!$D359,Table5[#All],2,0),"")</f>
        <v>Main Godown</v>
      </c>
      <c r="G359" s="12">
        <v>10650015</v>
      </c>
      <c r="H359" s="31" t="str">
        <f>IFERROR(VLOOKUP(Issue!$G359,Table5[#All],3,0),"")</f>
        <v>Gomukh BACHHWARA</v>
      </c>
      <c r="I359" s="31" t="str">
        <f>IFERROR(VLOOKUP(Issue!$G359,Table5[#All],2,0),"")</f>
        <v>MPG</v>
      </c>
      <c r="J359" s="8" t="s">
        <v>116</v>
      </c>
      <c r="K359" s="31" t="str">
        <f>IFERROR(VLOOKUP(Issue!$J359,Table2[[Item Name]:[UoM]],2,0),"")</f>
        <v>Nos</v>
      </c>
      <c r="L359" s="12">
        <v>2</v>
      </c>
      <c r="M359" s="32">
        <f>IFERROR(VLOOKUP(Issue!$J359,Table2[[#All],[Item Name]:[Open Rate]],8,0),"")</f>
        <v>2.83</v>
      </c>
      <c r="N359" s="32">
        <f>IFERROR(+Issue!$L359*Issue!$M359,"")</f>
        <v>5.66</v>
      </c>
      <c r="O359" s="12" t="s">
        <v>152</v>
      </c>
      <c r="P359" s="12" t="s">
        <v>38</v>
      </c>
      <c r="Q359" s="38"/>
    </row>
    <row r="360" spans="1:17" x14ac:dyDescent="0.25">
      <c r="A360" s="34">
        <v>46161</v>
      </c>
      <c r="B360" s="12" t="s">
        <v>154</v>
      </c>
      <c r="C360" s="12">
        <v>662</v>
      </c>
      <c r="D360" s="12">
        <v>1</v>
      </c>
      <c r="E360" s="31" t="str">
        <f>IFERROR(VLOOKUP(Issue!$D360,Table5[#All],3,0),"")</f>
        <v>Munger</v>
      </c>
      <c r="F360" s="31" t="str">
        <f>IFERROR(VLOOKUP(Issue!$D360,Table5[#All],2,0),"")</f>
        <v>Main Godown</v>
      </c>
      <c r="G360" s="12">
        <v>10650016</v>
      </c>
      <c r="H360" s="31" t="str">
        <f>IFERROR(VLOOKUP(Issue!$G360,Table5[#All],3,0),"")</f>
        <v>Gomukh KASTOLI</v>
      </c>
      <c r="I360" s="31" t="str">
        <f>IFERROR(VLOOKUP(Issue!$G360,Table5[#All],2,0),"")</f>
        <v>MPG</v>
      </c>
      <c r="J360" s="8" t="s">
        <v>116</v>
      </c>
      <c r="K360" s="31" t="str">
        <f>IFERROR(VLOOKUP(Issue!$J360,Table2[[Item Name]:[UoM]],2,0),"")</f>
        <v>Nos</v>
      </c>
      <c r="L360" s="12">
        <v>2</v>
      </c>
      <c r="M360" s="32">
        <f>IFERROR(VLOOKUP(Issue!$J360,Table2[[#All],[Item Name]:[Open Rate]],8,0),"")</f>
        <v>2.83</v>
      </c>
      <c r="N360" s="32">
        <f>IFERROR(+Issue!$L360*Issue!$M360,"")</f>
        <v>5.66</v>
      </c>
      <c r="O360" s="12" t="s">
        <v>152</v>
      </c>
      <c r="P360" s="12" t="s">
        <v>38</v>
      </c>
      <c r="Q360" s="37"/>
    </row>
    <row r="361" spans="1:17" x14ac:dyDescent="0.25">
      <c r="A361" s="34">
        <v>46161</v>
      </c>
      <c r="B361" s="12" t="s">
        <v>154</v>
      </c>
      <c r="C361" s="12">
        <v>663</v>
      </c>
      <c r="D361" s="12">
        <v>1</v>
      </c>
      <c r="E361" s="31" t="str">
        <f>IFERROR(VLOOKUP(Issue!$D361,Table5[#All],3,0),"")</f>
        <v>Munger</v>
      </c>
      <c r="F361" s="31" t="str">
        <f>IFERROR(VLOOKUP(Issue!$D361,Table5[#All],2,0),"")</f>
        <v>Main Godown</v>
      </c>
      <c r="G361" s="12">
        <v>10560001</v>
      </c>
      <c r="H361" s="31" t="str">
        <f>IFERROR(VLOOKUP(Issue!$G361,Table5[#All],3,0),"")</f>
        <v>Gomukh Chautham(Mithun kumar VLC)</v>
      </c>
      <c r="I361" s="31" t="str">
        <f>IFERROR(VLOOKUP(Issue!$G361,Table5[#All],2,0),"")</f>
        <v>RMC</v>
      </c>
      <c r="J361" s="12" t="s">
        <v>101</v>
      </c>
      <c r="K361" s="31" t="str">
        <f>IFERROR(VLOOKUP(Issue!$J361,Table2[[Item Name]:[UoM]],2,0),"")</f>
        <v>Nos</v>
      </c>
      <c r="L361" s="12">
        <v>2</v>
      </c>
      <c r="M361" s="32">
        <f>IFERROR(VLOOKUP(Issue!$J361,Table2[[#All],[Item Name]:[Open Rate]],8,0),"")</f>
        <v>106.2</v>
      </c>
      <c r="N361" s="32">
        <f>IFERROR(+Issue!$L361*Issue!$M361,"")</f>
        <v>212.4</v>
      </c>
      <c r="O361" s="12" t="s">
        <v>151</v>
      </c>
      <c r="P361" s="12" t="s">
        <v>153</v>
      </c>
      <c r="Q361" s="38"/>
    </row>
    <row r="362" spans="1:17" x14ac:dyDescent="0.25">
      <c r="A362" s="34">
        <v>46161</v>
      </c>
      <c r="B362" s="12" t="s">
        <v>154</v>
      </c>
      <c r="C362" s="12">
        <v>663</v>
      </c>
      <c r="D362" s="12">
        <v>1</v>
      </c>
      <c r="E362" s="31" t="str">
        <f>IFERROR(VLOOKUP(Issue!$D362,Table5[#All],3,0),"")</f>
        <v>Munger</v>
      </c>
      <c r="F362" s="31" t="str">
        <f>IFERROR(VLOOKUP(Issue!$D362,Table5[#All],2,0),"")</f>
        <v>Main Godown</v>
      </c>
      <c r="G362" s="12">
        <v>10560001</v>
      </c>
      <c r="H362" s="31" t="str">
        <f>IFERROR(VLOOKUP(Issue!$G362,Table5[#All],3,0),"")</f>
        <v>Gomukh Chautham(Mithun kumar VLC)</v>
      </c>
      <c r="I362" s="31" t="str">
        <f>IFERROR(VLOOKUP(Issue!$G362,Table5[#All],2,0),"")</f>
        <v>RMC</v>
      </c>
      <c r="J362" s="12" t="s">
        <v>121</v>
      </c>
      <c r="K362" s="31" t="str">
        <f>IFERROR(VLOOKUP(Issue!$J362,Table2[[Item Name]:[UoM]],2,0),"")</f>
        <v>Nos</v>
      </c>
      <c r="L362" s="12">
        <v>2</v>
      </c>
      <c r="M362" s="32">
        <f>IFERROR(VLOOKUP(Issue!$J362,Table2[[#All],[Item Name]:[Open Rate]],8,0),"")</f>
        <v>135.69999999999999</v>
      </c>
      <c r="N362" s="32">
        <f>IFERROR(+Issue!$L362*Issue!$M362,"")</f>
        <v>271.39999999999998</v>
      </c>
      <c r="O362" s="12" t="s">
        <v>151</v>
      </c>
      <c r="P362" s="12" t="s">
        <v>153</v>
      </c>
      <c r="Q362" s="37"/>
    </row>
    <row r="363" spans="1:17" x14ac:dyDescent="0.25">
      <c r="A363" s="34">
        <v>46161</v>
      </c>
      <c r="B363" s="12" t="s">
        <v>154</v>
      </c>
      <c r="C363" s="12">
        <v>663</v>
      </c>
      <c r="D363" s="12">
        <v>1</v>
      </c>
      <c r="E363" s="31" t="str">
        <f>IFERROR(VLOOKUP(Issue!$D363,Table5[#All],3,0),"")</f>
        <v>Munger</v>
      </c>
      <c r="F363" s="31" t="str">
        <f>IFERROR(VLOOKUP(Issue!$D363,Table5[#All],2,0),"")</f>
        <v>Main Godown</v>
      </c>
      <c r="G363" s="12">
        <v>10560001</v>
      </c>
      <c r="H363" s="31" t="str">
        <f>IFERROR(VLOOKUP(Issue!$G363,Table5[#All],3,0),"")</f>
        <v>Gomukh Chautham(Mithun kumar VLC)</v>
      </c>
      <c r="I363" s="31" t="str">
        <f>IFERROR(VLOOKUP(Issue!$G363,Table5[#All],2,0),"")</f>
        <v>RMC</v>
      </c>
      <c r="J363" s="12" t="s">
        <v>67</v>
      </c>
      <c r="K363" s="31" t="str">
        <f>IFERROR(VLOOKUP(Issue!$J363,Table2[[Item Name]:[UoM]],2,0),"")</f>
        <v>Nos</v>
      </c>
      <c r="L363" s="12">
        <v>5</v>
      </c>
      <c r="M363" s="32">
        <f>IFERROR(VLOOKUP(Issue!$J363,Table2[[#All],[Item Name]:[Open Rate]],8,0),"")</f>
        <v>271.39999999999998</v>
      </c>
      <c r="N363" s="32">
        <f>IFERROR(+Issue!$L363*Issue!$M363,"")</f>
        <v>1357</v>
      </c>
      <c r="O363" s="12" t="s">
        <v>151</v>
      </c>
      <c r="P363" s="12" t="s">
        <v>153</v>
      </c>
      <c r="Q363" s="38"/>
    </row>
    <row r="364" spans="1:17" x14ac:dyDescent="0.25">
      <c r="A364" s="34">
        <v>46161</v>
      </c>
      <c r="B364" s="12" t="s">
        <v>154</v>
      </c>
      <c r="C364" s="12">
        <v>663</v>
      </c>
      <c r="D364" s="12">
        <v>1</v>
      </c>
      <c r="E364" s="31" t="str">
        <f>IFERROR(VLOOKUP(Issue!$D364,Table5[#All],3,0),"")</f>
        <v>Munger</v>
      </c>
      <c r="F364" s="31" t="str">
        <f>IFERROR(VLOOKUP(Issue!$D364,Table5[#All],2,0),"")</f>
        <v>Main Godown</v>
      </c>
      <c r="G364" s="12">
        <v>10560001</v>
      </c>
      <c r="H364" s="31" t="str">
        <f>IFERROR(VLOOKUP(Issue!$G364,Table5[#All],3,0),"")</f>
        <v>Gomukh Chautham(Mithun kumar VLC)</v>
      </c>
      <c r="I364" s="31" t="str">
        <f>IFERROR(VLOOKUP(Issue!$G364,Table5[#All],2,0),"")</f>
        <v>RMC</v>
      </c>
      <c r="J364" s="12" t="s">
        <v>51</v>
      </c>
      <c r="K364" s="31" t="str">
        <f>IFERROR(VLOOKUP(Issue!$J364,Table2[[Item Name]:[UoM]],2,0),"")</f>
        <v>Nos</v>
      </c>
      <c r="L364" s="12">
        <v>5</v>
      </c>
      <c r="M364" s="32">
        <f>IFERROR(VLOOKUP(Issue!$J364,Table2[[#All],[Item Name]:[Open Rate]],8,0),"")</f>
        <v>121.54</v>
      </c>
      <c r="N364" s="32">
        <f>IFERROR(+Issue!$L364*Issue!$M364,"")</f>
        <v>607.70000000000005</v>
      </c>
      <c r="O364" s="12" t="s">
        <v>151</v>
      </c>
      <c r="P364" s="12" t="s">
        <v>153</v>
      </c>
      <c r="Q364" s="37"/>
    </row>
    <row r="365" spans="1:17" x14ac:dyDescent="0.25">
      <c r="A365" s="34">
        <v>46161</v>
      </c>
      <c r="B365" s="12" t="s">
        <v>154</v>
      </c>
      <c r="C365" s="12">
        <v>663</v>
      </c>
      <c r="D365" s="12">
        <v>1</v>
      </c>
      <c r="E365" s="31" t="str">
        <f>IFERROR(VLOOKUP(Issue!$D365,Table5[#All],3,0),"")</f>
        <v>Munger</v>
      </c>
      <c r="F365" s="31" t="str">
        <f>IFERROR(VLOOKUP(Issue!$D365,Table5[#All],2,0),"")</f>
        <v>Main Godown</v>
      </c>
      <c r="G365" s="12">
        <v>10560001</v>
      </c>
      <c r="H365" s="31" t="str">
        <f>IFERROR(VLOOKUP(Issue!$G365,Table5[#All],3,0),"")</f>
        <v>Gomukh Chautham(Mithun kumar VLC)</v>
      </c>
      <c r="I365" s="31" t="str">
        <f>IFERROR(VLOOKUP(Issue!$G365,Table5[#All],2,0),"")</f>
        <v>RMC</v>
      </c>
      <c r="J365" s="12" t="s">
        <v>92</v>
      </c>
      <c r="K365" s="31" t="str">
        <f>IFERROR(VLOOKUP(Issue!$J365,Table2[[Item Name]:[UoM]],2,0),"")</f>
        <v>Nos</v>
      </c>
      <c r="L365" s="12">
        <v>5</v>
      </c>
      <c r="M365" s="32">
        <f>IFERROR(VLOOKUP(Issue!$J365,Table2[[#All],[Item Name]:[Open Rate]],8,0),"")</f>
        <v>94.4</v>
      </c>
      <c r="N365" s="32">
        <f>IFERROR(+Issue!$L365*Issue!$M365,"")</f>
        <v>472</v>
      </c>
      <c r="O365" s="12" t="s">
        <v>151</v>
      </c>
      <c r="P365" s="12" t="s">
        <v>153</v>
      </c>
      <c r="Q365" s="38"/>
    </row>
    <row r="366" spans="1:17" x14ac:dyDescent="0.25">
      <c r="A366" s="34">
        <v>46165</v>
      </c>
      <c r="B366" s="12" t="s">
        <v>154</v>
      </c>
      <c r="C366" s="12">
        <v>666</v>
      </c>
      <c r="D366" s="12">
        <v>1</v>
      </c>
      <c r="E366" s="31" t="str">
        <f>IFERROR(VLOOKUP(Issue!$D366,Table5[#All],3,0),"")</f>
        <v>Munger</v>
      </c>
      <c r="F366" s="31" t="str">
        <f>IFERROR(VLOOKUP(Issue!$D366,Table5[#All],2,0),"")</f>
        <v>Main Godown</v>
      </c>
      <c r="G366" s="12">
        <v>1010</v>
      </c>
      <c r="H366" s="31" t="str">
        <f>IFERROR(VLOOKUP(Issue!$G366,Table5[#All],3,0),"")</f>
        <v>Parbatta</v>
      </c>
      <c r="I366" s="31" t="str">
        <f>IFERROR(VLOOKUP(Issue!$G366,Table5[#All],2,0),"")</f>
        <v>BMC</v>
      </c>
      <c r="J366" s="12" t="s">
        <v>92</v>
      </c>
      <c r="K366" s="31" t="str">
        <f>IFERROR(VLOOKUP(Issue!$J366,Table2[[Item Name]:[UoM]],2,0),"")</f>
        <v>Nos</v>
      </c>
      <c r="L366" s="12">
        <v>6</v>
      </c>
      <c r="M366" s="32">
        <f>IFERROR(VLOOKUP(Issue!$J366,Table2[[#All],[Item Name]:[Open Rate]],8,0),"")</f>
        <v>94.4</v>
      </c>
      <c r="N366" s="32">
        <f>IFERROR(+Issue!$L366*Issue!$M366,"")</f>
        <v>566.40000000000009</v>
      </c>
      <c r="O366" s="12" t="s">
        <v>151</v>
      </c>
      <c r="P366" s="12" t="s">
        <v>153</v>
      </c>
      <c r="Q366" s="37"/>
    </row>
    <row r="367" spans="1:17" x14ac:dyDescent="0.25">
      <c r="A367" s="34">
        <v>46165</v>
      </c>
      <c r="B367" s="12" t="s">
        <v>154</v>
      </c>
      <c r="C367" s="12">
        <v>666</v>
      </c>
      <c r="D367" s="12">
        <v>1</v>
      </c>
      <c r="E367" s="31" t="str">
        <f>IFERROR(VLOOKUP(Issue!$D367,Table5[#All],3,0),"")</f>
        <v>Munger</v>
      </c>
      <c r="F367" s="31" t="str">
        <f>IFERROR(VLOOKUP(Issue!$D367,Table5[#All],2,0),"")</f>
        <v>Main Godown</v>
      </c>
      <c r="G367" s="12">
        <v>1010</v>
      </c>
      <c r="H367" s="31" t="str">
        <f>IFERROR(VLOOKUP(Issue!$G367,Table5[#All],3,0),"")</f>
        <v>Parbatta</v>
      </c>
      <c r="I367" s="31" t="str">
        <f>IFERROR(VLOOKUP(Issue!$G367,Table5[#All],2,0),"")</f>
        <v>BMC</v>
      </c>
      <c r="J367" s="12" t="s">
        <v>67</v>
      </c>
      <c r="K367" s="31" t="str">
        <f>IFERROR(VLOOKUP(Issue!$J367,Table2[[Item Name]:[UoM]],2,0),"")</f>
        <v>Nos</v>
      </c>
      <c r="L367" s="12">
        <v>5</v>
      </c>
      <c r="M367" s="32">
        <f>IFERROR(VLOOKUP(Issue!$J367,Table2[[#All],[Item Name]:[Open Rate]],8,0),"")</f>
        <v>271.39999999999998</v>
      </c>
      <c r="N367" s="32">
        <f>IFERROR(+Issue!$L367*Issue!$M367,"")</f>
        <v>1357</v>
      </c>
      <c r="O367" s="12" t="s">
        <v>151</v>
      </c>
      <c r="P367" s="12" t="s">
        <v>153</v>
      </c>
      <c r="Q367" s="38"/>
    </row>
    <row r="368" spans="1:17" x14ac:dyDescent="0.25">
      <c r="A368" s="34">
        <v>46165</v>
      </c>
      <c r="B368" s="12" t="s">
        <v>154</v>
      </c>
      <c r="C368" s="12">
        <v>666</v>
      </c>
      <c r="D368" s="12">
        <v>1</v>
      </c>
      <c r="E368" s="31" t="str">
        <f>IFERROR(VLOOKUP(Issue!$D368,Table5[#All],3,0),"")</f>
        <v>Munger</v>
      </c>
      <c r="F368" s="31" t="str">
        <f>IFERROR(VLOOKUP(Issue!$D368,Table5[#All],2,0),"")</f>
        <v>Main Godown</v>
      </c>
      <c r="G368" s="12">
        <v>1010</v>
      </c>
      <c r="H368" s="31" t="str">
        <f>IFERROR(VLOOKUP(Issue!$G368,Table5[#All],3,0),"")</f>
        <v>Parbatta</v>
      </c>
      <c r="I368" s="31" t="str">
        <f>IFERROR(VLOOKUP(Issue!$G368,Table5[#All],2,0),"")</f>
        <v>BMC</v>
      </c>
      <c r="J368" s="8" t="s">
        <v>130</v>
      </c>
      <c r="K368" s="31" t="str">
        <f>IFERROR(VLOOKUP(Issue!$J368,Table2[[Item Name]:[UoM]],2,0),"")</f>
        <v>Nos</v>
      </c>
      <c r="L368" s="12">
        <v>10</v>
      </c>
      <c r="M368" s="32">
        <f>IFERROR(VLOOKUP(Issue!$J368,Table2[[#All],[Item Name]:[Open Rate]],8,0),"")</f>
        <v>2.96</v>
      </c>
      <c r="N368" s="32">
        <f>IFERROR(+Issue!$L368*Issue!$M368,"")</f>
        <v>29.6</v>
      </c>
      <c r="O368" s="12" t="s">
        <v>151</v>
      </c>
      <c r="P368" s="12" t="s">
        <v>153</v>
      </c>
      <c r="Q368" s="37"/>
    </row>
    <row r="369" spans="1:17" x14ac:dyDescent="0.25">
      <c r="A369" s="34">
        <v>46165</v>
      </c>
      <c r="B369" s="12" t="s">
        <v>154</v>
      </c>
      <c r="C369" s="12">
        <v>666</v>
      </c>
      <c r="D369" s="12">
        <v>1</v>
      </c>
      <c r="E369" s="31" t="str">
        <f>IFERROR(VLOOKUP(Issue!$D369,Table5[#All],3,0),"")</f>
        <v>Munger</v>
      </c>
      <c r="F369" s="31" t="str">
        <f>IFERROR(VLOOKUP(Issue!$D369,Table5[#All],2,0),"")</f>
        <v>Main Godown</v>
      </c>
      <c r="G369" s="12">
        <v>1010</v>
      </c>
      <c r="H369" s="31" t="str">
        <f>IFERROR(VLOOKUP(Issue!$G369,Table5[#All],3,0),"")</f>
        <v>Parbatta</v>
      </c>
      <c r="I369" s="31" t="str">
        <f>IFERROR(VLOOKUP(Issue!$G369,Table5[#All],2,0),"")</f>
        <v>BMC</v>
      </c>
      <c r="J369" s="12" t="s">
        <v>100</v>
      </c>
      <c r="K369" s="31" t="str">
        <f>IFERROR(VLOOKUP(Issue!$J369,Table2[[Item Name]:[UoM]],2,0),"")</f>
        <v>Nos</v>
      </c>
      <c r="L369" s="12">
        <v>1</v>
      </c>
      <c r="M369" s="32">
        <f>IFERROR(VLOOKUP(Issue!$J369,Table2[[#All],[Item Name]:[Open Rate]],8,0),"")</f>
        <v>79.62</v>
      </c>
      <c r="N369" s="32">
        <f>IFERROR(+Issue!$L369*Issue!$M369,"")</f>
        <v>79.62</v>
      </c>
      <c r="O369" s="12" t="s">
        <v>151</v>
      </c>
      <c r="P369" s="12" t="s">
        <v>153</v>
      </c>
      <c r="Q369" s="38"/>
    </row>
    <row r="370" spans="1:17" x14ac:dyDescent="0.25">
      <c r="A370" s="34">
        <v>46165</v>
      </c>
      <c r="B370" s="12" t="s">
        <v>154</v>
      </c>
      <c r="C370" s="12">
        <v>666</v>
      </c>
      <c r="D370" s="12">
        <v>1</v>
      </c>
      <c r="E370" s="31" t="str">
        <f>IFERROR(VLOOKUP(Issue!$D370,Table5[#All],3,0),"")</f>
        <v>Munger</v>
      </c>
      <c r="F370" s="31" t="str">
        <f>IFERROR(VLOOKUP(Issue!$D370,Table5[#All],2,0),"")</f>
        <v>Main Godown</v>
      </c>
      <c r="G370" s="12">
        <v>1010</v>
      </c>
      <c r="H370" s="31" t="str">
        <f>IFERROR(VLOOKUP(Issue!$G370,Table5[#All],3,0),"")</f>
        <v>Parbatta</v>
      </c>
      <c r="I370" s="31" t="str">
        <f>IFERROR(VLOOKUP(Issue!$G370,Table5[#All],2,0),"")</f>
        <v>BMC</v>
      </c>
      <c r="J370" s="12" t="s">
        <v>121</v>
      </c>
      <c r="K370" s="31" t="str">
        <f>IFERROR(VLOOKUP(Issue!$J370,Table2[[Item Name]:[UoM]],2,0),"")</f>
        <v>Nos</v>
      </c>
      <c r="L370" s="12">
        <v>1</v>
      </c>
      <c r="M370" s="32">
        <f>IFERROR(VLOOKUP(Issue!$J370,Table2[[#All],[Item Name]:[Open Rate]],8,0),"")</f>
        <v>135.69999999999999</v>
      </c>
      <c r="N370" s="32">
        <f>IFERROR(+Issue!$L370*Issue!$M370,"")</f>
        <v>135.69999999999999</v>
      </c>
      <c r="O370" s="12" t="s">
        <v>151</v>
      </c>
      <c r="P370" s="12" t="s">
        <v>153</v>
      </c>
      <c r="Q370" s="37"/>
    </row>
    <row r="371" spans="1:17" x14ac:dyDescent="0.25">
      <c r="A371" s="34">
        <v>46165</v>
      </c>
      <c r="B371" s="12" t="s">
        <v>154</v>
      </c>
      <c r="C371" s="12">
        <v>666</v>
      </c>
      <c r="D371" s="12">
        <v>1</v>
      </c>
      <c r="E371" s="31" t="str">
        <f>IFERROR(VLOOKUP(Issue!$D371,Table5[#All],3,0),"")</f>
        <v>Munger</v>
      </c>
      <c r="F371" s="31" t="str">
        <f>IFERROR(VLOOKUP(Issue!$D371,Table5[#All],2,0),"")</f>
        <v>Main Godown</v>
      </c>
      <c r="G371" s="12">
        <v>1010</v>
      </c>
      <c r="H371" s="31" t="str">
        <f>IFERROR(VLOOKUP(Issue!$G371,Table5[#All],3,0),"")</f>
        <v>Parbatta</v>
      </c>
      <c r="I371" s="31" t="str">
        <f>IFERROR(VLOOKUP(Issue!$G371,Table5[#All],2,0),"")</f>
        <v>BMC</v>
      </c>
      <c r="J371" s="12" t="s">
        <v>101</v>
      </c>
      <c r="K371" s="31" t="str">
        <f>IFERROR(VLOOKUP(Issue!$J371,Table2[[Item Name]:[UoM]],2,0),"")</f>
        <v>Nos</v>
      </c>
      <c r="L371" s="12">
        <v>1</v>
      </c>
      <c r="M371" s="32">
        <f>IFERROR(VLOOKUP(Issue!$J371,Table2[[#All],[Item Name]:[Open Rate]],8,0),"")</f>
        <v>106.2</v>
      </c>
      <c r="N371" s="32">
        <f>IFERROR(+Issue!$L371*Issue!$M371,"")</f>
        <v>106.2</v>
      </c>
      <c r="O371" s="12" t="s">
        <v>151</v>
      </c>
      <c r="P371" s="12" t="s">
        <v>153</v>
      </c>
      <c r="Q371" s="38"/>
    </row>
    <row r="372" spans="1:17" x14ac:dyDescent="0.25">
      <c r="A372" s="34">
        <v>46167</v>
      </c>
      <c r="B372" s="12" t="s">
        <v>154</v>
      </c>
      <c r="C372" s="12"/>
      <c r="D372" s="12">
        <v>1014</v>
      </c>
      <c r="E372" s="31" t="str">
        <f>IFERROR(VLOOKUP(Issue!$D372,Table5[#All],3,0),"")</f>
        <v>Dumraon</v>
      </c>
      <c r="F372" s="31" t="str">
        <f>IFERROR(VLOOKUP(Issue!$D372,Table5[#All],2,0),"")</f>
        <v>BMC</v>
      </c>
      <c r="G372" s="12">
        <v>10140001</v>
      </c>
      <c r="H372" s="31" t="str">
        <f>IFERROR(VLOOKUP(Issue!$G372,Table5[#All],3,0),"")</f>
        <v>Dumri Purvi Tola</v>
      </c>
      <c r="I372" s="31" t="str">
        <f>IFERROR(VLOOKUP(Issue!$G372,Table5[#All],2,0),"")</f>
        <v>MPG</v>
      </c>
      <c r="J372" s="8" t="s">
        <v>133</v>
      </c>
      <c r="K372" s="31" t="str">
        <f>IFERROR(VLOOKUP(Issue!$J372,Table2[[Item Name]:[UoM]],2,0),"")</f>
        <v>Nos</v>
      </c>
      <c r="L372" s="12">
        <v>24</v>
      </c>
      <c r="M372" s="32">
        <f>IFERROR(VLOOKUP(Issue!$J372,Table2[[#All],[Item Name]:[Open Rate]],8,0),"")</f>
        <v>9.15</v>
      </c>
      <c r="N372" s="32">
        <f>IFERROR(+Issue!$L372*Issue!$M372,"")</f>
        <v>219.60000000000002</v>
      </c>
      <c r="O372" s="12" t="s">
        <v>151</v>
      </c>
      <c r="P372" s="12" t="s">
        <v>153</v>
      </c>
      <c r="Q372" s="37"/>
    </row>
    <row r="373" spans="1:17" x14ac:dyDescent="0.25">
      <c r="A373" s="34">
        <v>46167</v>
      </c>
      <c r="B373" s="12" t="s">
        <v>154</v>
      </c>
      <c r="C373" s="12"/>
      <c r="D373" s="12">
        <v>1014</v>
      </c>
      <c r="E373" s="31" t="str">
        <f>IFERROR(VLOOKUP(Issue!$D373,Table5[#All],3,0),"")</f>
        <v>Dumraon</v>
      </c>
      <c r="F373" s="31" t="str">
        <f>IFERROR(VLOOKUP(Issue!$D373,Table5[#All],2,0),"")</f>
        <v>BMC</v>
      </c>
      <c r="G373" s="12">
        <v>10140002</v>
      </c>
      <c r="H373" s="31" t="str">
        <f>IFERROR(VLOOKUP(Issue!$G373,Table5[#All],3,0),"")</f>
        <v>Simri</v>
      </c>
      <c r="I373" s="31" t="str">
        <f>IFERROR(VLOOKUP(Issue!$G373,Table5[#All],2,0),"")</f>
        <v>MPG</v>
      </c>
      <c r="J373" s="8" t="s">
        <v>133</v>
      </c>
      <c r="K373" s="31" t="str">
        <f>IFERROR(VLOOKUP(Issue!$J373,Table2[[Item Name]:[UoM]],2,0),"")</f>
        <v>Nos</v>
      </c>
      <c r="L373" s="12">
        <v>12</v>
      </c>
      <c r="M373" s="32">
        <f>IFERROR(VLOOKUP(Issue!$J373,Table2[[#All],[Item Name]:[Open Rate]],8,0),"")</f>
        <v>9.15</v>
      </c>
      <c r="N373" s="32">
        <f>IFERROR(+Issue!$L373*Issue!$M373,"")</f>
        <v>109.80000000000001</v>
      </c>
      <c r="O373" s="12" t="s">
        <v>151</v>
      </c>
      <c r="P373" s="12" t="s">
        <v>153</v>
      </c>
      <c r="Q373" s="38"/>
    </row>
    <row r="374" spans="1:17" x14ac:dyDescent="0.25">
      <c r="A374" s="34">
        <v>46167</v>
      </c>
      <c r="B374" s="12" t="s">
        <v>154</v>
      </c>
      <c r="C374" s="12"/>
      <c r="D374" s="12">
        <v>1014</v>
      </c>
      <c r="E374" s="31" t="str">
        <f>IFERROR(VLOOKUP(Issue!$D374,Table5[#All],3,0),"")</f>
        <v>Dumraon</v>
      </c>
      <c r="F374" s="31" t="str">
        <f>IFERROR(VLOOKUP(Issue!$D374,Table5[#All],2,0),"")</f>
        <v>BMC</v>
      </c>
      <c r="G374" s="12">
        <v>10140003</v>
      </c>
      <c r="H374" s="31" t="str">
        <f>IFERROR(VLOOKUP(Issue!$G374,Table5[#All],3,0),"")</f>
        <v>Sahiyar</v>
      </c>
      <c r="I374" s="31" t="str">
        <f>IFERROR(VLOOKUP(Issue!$G374,Table5[#All],2,0),"")</f>
        <v>MPG</v>
      </c>
      <c r="J374" s="8" t="s">
        <v>133</v>
      </c>
      <c r="K374" s="31" t="str">
        <f>IFERROR(VLOOKUP(Issue!$J374,Table2[[Item Name]:[UoM]],2,0),"")</f>
        <v>Nos</v>
      </c>
      <c r="L374" s="12">
        <v>12</v>
      </c>
      <c r="M374" s="32">
        <f>IFERROR(VLOOKUP(Issue!$J374,Table2[[#All],[Item Name]:[Open Rate]],8,0),"")</f>
        <v>9.15</v>
      </c>
      <c r="N374" s="32">
        <f>IFERROR(+Issue!$L374*Issue!$M374,"")</f>
        <v>109.80000000000001</v>
      </c>
      <c r="O374" s="12" t="s">
        <v>151</v>
      </c>
      <c r="P374" s="12" t="s">
        <v>153</v>
      </c>
      <c r="Q374" s="37"/>
    </row>
    <row r="375" spans="1:17" x14ac:dyDescent="0.25">
      <c r="A375" s="34">
        <v>46167</v>
      </c>
      <c r="B375" s="12" t="s">
        <v>154</v>
      </c>
      <c r="C375" s="12"/>
      <c r="D375" s="12">
        <v>1014</v>
      </c>
      <c r="E375" s="31" t="str">
        <f>IFERROR(VLOOKUP(Issue!$D375,Table5[#All],3,0),"")</f>
        <v>Dumraon</v>
      </c>
      <c r="F375" s="31" t="str">
        <f>IFERROR(VLOOKUP(Issue!$D375,Table5[#All],2,0),"")</f>
        <v>BMC</v>
      </c>
      <c r="G375" s="12">
        <v>10140007</v>
      </c>
      <c r="H375" s="31" t="str">
        <f>IFERROR(VLOOKUP(Issue!$G375,Table5[#All],3,0),"")</f>
        <v>ENGLISH DUBAULI</v>
      </c>
      <c r="I375" s="31" t="str">
        <f>IFERROR(VLOOKUP(Issue!$G375,Table5[#All],2,0),"")</f>
        <v>MPG</v>
      </c>
      <c r="J375" s="8" t="s">
        <v>133</v>
      </c>
      <c r="K375" s="31" t="str">
        <f>IFERROR(VLOOKUP(Issue!$J375,Table2[[Item Name]:[UoM]],2,0),"")</f>
        <v>Nos</v>
      </c>
      <c r="L375" s="12">
        <v>12</v>
      </c>
      <c r="M375" s="32">
        <f>IFERROR(VLOOKUP(Issue!$J375,Table2[[#All],[Item Name]:[Open Rate]],8,0),"")</f>
        <v>9.15</v>
      </c>
      <c r="N375" s="32">
        <f>IFERROR(+Issue!$L375*Issue!$M375,"")</f>
        <v>109.80000000000001</v>
      </c>
      <c r="O375" s="12" t="s">
        <v>151</v>
      </c>
      <c r="P375" s="12" t="s">
        <v>153</v>
      </c>
      <c r="Q375" s="38"/>
    </row>
    <row r="376" spans="1:17" x14ac:dyDescent="0.25">
      <c r="A376" s="34">
        <v>46167</v>
      </c>
      <c r="B376" s="12" t="s">
        <v>154</v>
      </c>
      <c r="C376" s="12"/>
      <c r="D376" s="12">
        <v>1014</v>
      </c>
      <c r="E376" s="31" t="str">
        <f>IFERROR(VLOOKUP(Issue!$D376,Table5[#All],3,0),"")</f>
        <v>Dumraon</v>
      </c>
      <c r="F376" s="31" t="str">
        <f>IFERROR(VLOOKUP(Issue!$D376,Table5[#All],2,0),"")</f>
        <v>BMC</v>
      </c>
      <c r="G376" s="12">
        <v>10140034</v>
      </c>
      <c r="H376" s="31" t="str">
        <f>IFERROR(VLOOKUP(Issue!$G376,Table5[#All],3,0),"")</f>
        <v>Chhotka Sihanpura</v>
      </c>
      <c r="I376" s="31" t="str">
        <f>IFERROR(VLOOKUP(Issue!$G376,Table5[#All],2,0),"")</f>
        <v>MPG</v>
      </c>
      <c r="J376" s="8" t="s">
        <v>133</v>
      </c>
      <c r="K376" s="31" t="str">
        <f>IFERROR(VLOOKUP(Issue!$J376,Table2[[Item Name]:[UoM]],2,0),"")</f>
        <v>Nos</v>
      </c>
      <c r="L376" s="12">
        <v>12</v>
      </c>
      <c r="M376" s="32">
        <f>IFERROR(VLOOKUP(Issue!$J376,Table2[[#All],[Item Name]:[Open Rate]],8,0),"")</f>
        <v>9.15</v>
      </c>
      <c r="N376" s="32">
        <f>IFERROR(+Issue!$L376*Issue!$M376,"")</f>
        <v>109.80000000000001</v>
      </c>
      <c r="O376" s="12" t="s">
        <v>151</v>
      </c>
      <c r="P376" s="12" t="s">
        <v>153</v>
      </c>
      <c r="Q376" s="37"/>
    </row>
    <row r="377" spans="1:17" x14ac:dyDescent="0.25">
      <c r="A377" s="34">
        <v>46167</v>
      </c>
      <c r="B377" s="12" t="s">
        <v>154</v>
      </c>
      <c r="C377" s="12"/>
      <c r="D377" s="12">
        <v>1014</v>
      </c>
      <c r="E377" s="31" t="str">
        <f>IFERROR(VLOOKUP(Issue!$D377,Table5[#All],3,0),"")</f>
        <v>Dumraon</v>
      </c>
      <c r="F377" s="31" t="str">
        <f>IFERROR(VLOOKUP(Issue!$D377,Table5[#All],2,0),"")</f>
        <v>BMC</v>
      </c>
      <c r="G377" s="12">
        <v>10140055</v>
      </c>
      <c r="H377" s="31" t="str">
        <f>IFERROR(VLOOKUP(Issue!$G377,Table5[#All],3,0),"")</f>
        <v xml:space="preserve">PURANA BHOJPUR                                                                                      </v>
      </c>
      <c r="I377" s="31" t="str">
        <f>IFERROR(VLOOKUP(Issue!$G377,Table5[#All],2,0),"")</f>
        <v>MPG</v>
      </c>
      <c r="J377" s="8" t="s">
        <v>133</v>
      </c>
      <c r="K377" s="31" t="str">
        <f>IFERROR(VLOOKUP(Issue!$J377,Table2[[Item Name]:[UoM]],2,0),"")</f>
        <v>Nos</v>
      </c>
      <c r="L377" s="12">
        <v>18</v>
      </c>
      <c r="M377" s="32">
        <f>IFERROR(VLOOKUP(Issue!$J377,Table2[[#All],[Item Name]:[Open Rate]],8,0),"")</f>
        <v>9.15</v>
      </c>
      <c r="N377" s="32">
        <f>IFERROR(+Issue!$L377*Issue!$M377,"")</f>
        <v>164.70000000000002</v>
      </c>
      <c r="O377" s="12" t="s">
        <v>151</v>
      </c>
      <c r="P377" s="12" t="s">
        <v>153</v>
      </c>
      <c r="Q377" s="38"/>
    </row>
    <row r="378" spans="1:17" x14ac:dyDescent="0.25">
      <c r="A378" s="34">
        <v>46167</v>
      </c>
      <c r="B378" s="12" t="s">
        <v>154</v>
      </c>
      <c r="C378" s="12"/>
      <c r="D378" s="12">
        <v>1014</v>
      </c>
      <c r="E378" s="31" t="str">
        <f>IFERROR(VLOOKUP(Issue!$D378,Table5[#All],3,0),"")</f>
        <v>Dumraon</v>
      </c>
      <c r="F378" s="31" t="str">
        <f>IFERROR(VLOOKUP(Issue!$D378,Table5[#All],2,0),"")</f>
        <v>BMC</v>
      </c>
      <c r="G378" s="12">
        <v>10140009</v>
      </c>
      <c r="H378" s="31" t="str">
        <f>IFERROR(VLOOKUP(Issue!$G378,Table5[#All],3,0),"")</f>
        <v>HITAN PARARI</v>
      </c>
      <c r="I378" s="31" t="str">
        <f>IFERROR(VLOOKUP(Issue!$G378,Table5[#All],2,0),"")</f>
        <v>MPG</v>
      </c>
      <c r="J378" s="8" t="s">
        <v>133</v>
      </c>
      <c r="K378" s="31" t="str">
        <f>IFERROR(VLOOKUP(Issue!$J378,Table2[[Item Name]:[UoM]],2,0),"")</f>
        <v>Nos</v>
      </c>
      <c r="L378" s="12">
        <v>30</v>
      </c>
      <c r="M378" s="32">
        <f>IFERROR(VLOOKUP(Issue!$J378,Table2[[#All],[Item Name]:[Open Rate]],8,0),"")</f>
        <v>9.15</v>
      </c>
      <c r="N378" s="32">
        <f>IFERROR(+Issue!$L378*Issue!$M378,"")</f>
        <v>274.5</v>
      </c>
      <c r="O378" s="12" t="s">
        <v>151</v>
      </c>
      <c r="P378" s="12" t="s">
        <v>153</v>
      </c>
      <c r="Q378" s="37"/>
    </row>
    <row r="379" spans="1:17" x14ac:dyDescent="0.25">
      <c r="A379" s="34">
        <v>46167</v>
      </c>
      <c r="B379" s="12" t="s">
        <v>154</v>
      </c>
      <c r="C379" s="12"/>
      <c r="D379" s="12">
        <v>1014</v>
      </c>
      <c r="E379" s="31" t="str">
        <f>IFERROR(VLOOKUP(Issue!$D379,Table5[#All],3,0),"")</f>
        <v>Dumraon</v>
      </c>
      <c r="F379" s="31" t="str">
        <f>IFERROR(VLOOKUP(Issue!$D379,Table5[#All],2,0),"")</f>
        <v>BMC</v>
      </c>
      <c r="G379" s="12">
        <v>10140020</v>
      </c>
      <c r="H379" s="31" t="str">
        <f>IFERROR(VLOOKUP(Issue!$G379,Table5[#All],3,0),"")</f>
        <v>RAJAPUR</v>
      </c>
      <c r="I379" s="31" t="str">
        <f>IFERROR(VLOOKUP(Issue!$G379,Table5[#All],2,0),"")</f>
        <v>MPG</v>
      </c>
      <c r="J379" s="8" t="s">
        <v>133</v>
      </c>
      <c r="K379" s="31" t="str">
        <f>IFERROR(VLOOKUP(Issue!$J379,Table2[[Item Name]:[UoM]],2,0),"")</f>
        <v>Nos</v>
      </c>
      <c r="L379" s="12">
        <v>6</v>
      </c>
      <c r="M379" s="32">
        <f>IFERROR(VLOOKUP(Issue!$J379,Table2[[#All],[Item Name]:[Open Rate]],8,0),"")</f>
        <v>9.15</v>
      </c>
      <c r="N379" s="32">
        <f>IFERROR(+Issue!$L379*Issue!$M379,"")</f>
        <v>54.900000000000006</v>
      </c>
      <c r="O379" s="12" t="s">
        <v>151</v>
      </c>
      <c r="P379" s="12" t="s">
        <v>153</v>
      </c>
      <c r="Q379" s="38"/>
    </row>
    <row r="380" spans="1:17" x14ac:dyDescent="0.25">
      <c r="A380" s="34">
        <v>46167</v>
      </c>
      <c r="B380" s="12" t="s">
        <v>154</v>
      </c>
      <c r="C380" s="12"/>
      <c r="D380" s="12">
        <v>1014</v>
      </c>
      <c r="E380" s="31" t="str">
        <f>IFERROR(VLOOKUP(Issue!$D380,Table5[#All],3,0),"")</f>
        <v>Dumraon</v>
      </c>
      <c r="F380" s="31" t="str">
        <f>IFERROR(VLOOKUP(Issue!$D380,Table5[#All],2,0),"")</f>
        <v>BMC</v>
      </c>
      <c r="G380" s="12">
        <v>10140041</v>
      </c>
      <c r="H380" s="31" t="str">
        <f>IFERROR(VLOOKUP(Issue!$G380,Table5[#All],3,0),"")</f>
        <v>Ramopatti</v>
      </c>
      <c r="I380" s="31" t="str">
        <f>IFERROR(VLOOKUP(Issue!$G380,Table5[#All],2,0),"")</f>
        <v>MPG</v>
      </c>
      <c r="J380" s="8" t="s">
        <v>133</v>
      </c>
      <c r="K380" s="31" t="str">
        <f>IFERROR(VLOOKUP(Issue!$J380,Table2[[Item Name]:[UoM]],2,0),"")</f>
        <v>Nos</v>
      </c>
      <c r="L380" s="12">
        <v>12</v>
      </c>
      <c r="M380" s="32">
        <f>IFERROR(VLOOKUP(Issue!$J380,Table2[[#All],[Item Name]:[Open Rate]],8,0),"")</f>
        <v>9.15</v>
      </c>
      <c r="N380" s="32">
        <f>IFERROR(+Issue!$L380*Issue!$M380,"")</f>
        <v>109.80000000000001</v>
      </c>
      <c r="O380" s="12" t="s">
        <v>151</v>
      </c>
      <c r="P380" s="12" t="s">
        <v>153</v>
      </c>
      <c r="Q380" s="37"/>
    </row>
    <row r="381" spans="1:17" x14ac:dyDescent="0.25">
      <c r="A381" s="34">
        <v>46167</v>
      </c>
      <c r="B381" s="12" t="s">
        <v>154</v>
      </c>
      <c r="C381" s="12"/>
      <c r="D381" s="12">
        <v>1014</v>
      </c>
      <c r="E381" s="31" t="str">
        <f>IFERROR(VLOOKUP(Issue!$D381,Table5[#All],3,0),"")</f>
        <v>Dumraon</v>
      </c>
      <c r="F381" s="31" t="str">
        <f>IFERROR(VLOOKUP(Issue!$D381,Table5[#All],2,0),"")</f>
        <v>BMC</v>
      </c>
      <c r="G381" s="12">
        <v>10140048</v>
      </c>
      <c r="H381" s="31" t="str">
        <f>IFERROR(VLOOKUP(Issue!$G381,Table5[#All],3,0),"")</f>
        <v>Sonvarsa</v>
      </c>
      <c r="I381" s="31" t="str">
        <f>IFERROR(VLOOKUP(Issue!$G381,Table5[#All],2,0),"")</f>
        <v>MPG</v>
      </c>
      <c r="J381" s="8" t="s">
        <v>133</v>
      </c>
      <c r="K381" s="31" t="str">
        <f>IFERROR(VLOOKUP(Issue!$J381,Table2[[Item Name]:[UoM]],2,0),"")</f>
        <v>Nos</v>
      </c>
      <c r="L381" s="12">
        <v>6</v>
      </c>
      <c r="M381" s="32">
        <f>IFERROR(VLOOKUP(Issue!$J381,Table2[[#All],[Item Name]:[Open Rate]],8,0),"")</f>
        <v>9.15</v>
      </c>
      <c r="N381" s="32">
        <f>IFERROR(+Issue!$L381*Issue!$M381,"")</f>
        <v>54.900000000000006</v>
      </c>
      <c r="O381" s="12" t="s">
        <v>151</v>
      </c>
      <c r="P381" s="12" t="s">
        <v>153</v>
      </c>
      <c r="Q381" s="38"/>
    </row>
    <row r="382" spans="1:17" x14ac:dyDescent="0.25">
      <c r="A382" s="34">
        <v>46167</v>
      </c>
      <c r="B382" s="12" t="s">
        <v>154</v>
      </c>
      <c r="C382" s="12"/>
      <c r="D382" s="12">
        <v>1014</v>
      </c>
      <c r="E382" s="31" t="str">
        <f>IFERROR(VLOOKUP(Issue!$D382,Table5[#All],3,0),"")</f>
        <v>Dumraon</v>
      </c>
      <c r="F382" s="31" t="str">
        <f>IFERROR(VLOOKUP(Issue!$D382,Table5[#All],2,0),"")</f>
        <v>BMC</v>
      </c>
      <c r="G382" s="12">
        <v>10140087</v>
      </c>
      <c r="H382" s="31" t="str">
        <f>IFERROR(VLOOKUP(Issue!$G382,Table5[#All],3,0),"")</f>
        <v xml:space="preserve">Gomukh Churamanpur                                                                                  </v>
      </c>
      <c r="I382" s="31" t="str">
        <f>IFERROR(VLOOKUP(Issue!$G382,Table5[#All],2,0),"")</f>
        <v>MPG</v>
      </c>
      <c r="J382" s="8" t="s">
        <v>133</v>
      </c>
      <c r="K382" s="31" t="str">
        <f>IFERROR(VLOOKUP(Issue!$J382,Table2[[Item Name]:[UoM]],2,0),"")</f>
        <v>Nos</v>
      </c>
      <c r="L382" s="12">
        <v>48</v>
      </c>
      <c r="M382" s="32">
        <f>IFERROR(VLOOKUP(Issue!$J382,Table2[[#All],[Item Name]:[Open Rate]],8,0),"")</f>
        <v>9.15</v>
      </c>
      <c r="N382" s="32">
        <f>IFERROR(+Issue!$L382*Issue!$M382,"")</f>
        <v>439.20000000000005</v>
      </c>
      <c r="O382" s="12" t="s">
        <v>151</v>
      </c>
      <c r="P382" s="12" t="s">
        <v>153</v>
      </c>
      <c r="Q382" s="37"/>
    </row>
    <row r="383" spans="1:17" x14ac:dyDescent="0.25">
      <c r="A383" s="34">
        <v>46167</v>
      </c>
      <c r="B383" s="12" t="s">
        <v>154</v>
      </c>
      <c r="C383" s="12"/>
      <c r="D383" s="12">
        <v>1014</v>
      </c>
      <c r="E383" s="31" t="str">
        <f>IFERROR(VLOOKUP(Issue!$D383,Table5[#All],3,0),"")</f>
        <v>Dumraon</v>
      </c>
      <c r="F383" s="31" t="str">
        <f>IFERROR(VLOOKUP(Issue!$D383,Table5[#All],2,0),"")</f>
        <v>BMC</v>
      </c>
      <c r="G383" s="12">
        <v>10140109</v>
      </c>
      <c r="H383" s="31" t="str">
        <f>IFERROR(VLOOKUP(Issue!$G383,Table5[#All],3,0),"")</f>
        <v>Gomukh Kajipura Chandan</v>
      </c>
      <c r="I383" s="31" t="str">
        <f>IFERROR(VLOOKUP(Issue!$G383,Table5[#All],2,0),"")</f>
        <v>MPG</v>
      </c>
      <c r="J383" s="8" t="s">
        <v>133</v>
      </c>
      <c r="K383" s="31" t="str">
        <f>IFERROR(VLOOKUP(Issue!$J383,Table2[[Item Name]:[UoM]],2,0),"")</f>
        <v>Nos</v>
      </c>
      <c r="L383" s="12">
        <v>12</v>
      </c>
      <c r="M383" s="32">
        <f>IFERROR(VLOOKUP(Issue!$J383,Table2[[#All],[Item Name]:[Open Rate]],8,0),"")</f>
        <v>9.15</v>
      </c>
      <c r="N383" s="32">
        <f>IFERROR(+Issue!$L383*Issue!$M383,"")</f>
        <v>109.80000000000001</v>
      </c>
      <c r="O383" s="12" t="s">
        <v>151</v>
      </c>
      <c r="P383" s="12" t="s">
        <v>153</v>
      </c>
      <c r="Q383" s="38"/>
    </row>
    <row r="384" spans="1:17" x14ac:dyDescent="0.25">
      <c r="A384" s="34">
        <v>46167</v>
      </c>
      <c r="B384" s="12" t="s">
        <v>154</v>
      </c>
      <c r="C384" s="12"/>
      <c r="D384" s="12">
        <v>1014</v>
      </c>
      <c r="E384" s="31" t="str">
        <f>IFERROR(VLOOKUP(Issue!$D384,Table5[#All],3,0),"")</f>
        <v>Dumraon</v>
      </c>
      <c r="F384" s="31" t="str">
        <f>IFERROR(VLOOKUP(Issue!$D384,Table5[#All],2,0),"")</f>
        <v>BMC</v>
      </c>
      <c r="G384" s="12">
        <v>10140012</v>
      </c>
      <c r="H384" s="31" t="str">
        <f>IFERROR(VLOOKUP(Issue!$G384,Table5[#All],3,0),"")</f>
        <v>Gangauli</v>
      </c>
      <c r="I384" s="31" t="str">
        <f>IFERROR(VLOOKUP(Issue!$G384,Table5[#All],2,0),"")</f>
        <v>MPG</v>
      </c>
      <c r="J384" s="8" t="s">
        <v>133</v>
      </c>
      <c r="K384" s="31" t="str">
        <f>IFERROR(VLOOKUP(Issue!$J384,Table2[[Item Name]:[UoM]],2,0),"")</f>
        <v>Nos</v>
      </c>
      <c r="L384" s="12">
        <v>18</v>
      </c>
      <c r="M384" s="32">
        <f>IFERROR(VLOOKUP(Issue!$J384,Table2[[#All],[Item Name]:[Open Rate]],8,0),"")</f>
        <v>9.15</v>
      </c>
      <c r="N384" s="32">
        <f>IFERROR(+Issue!$L384*Issue!$M384,"")</f>
        <v>164.70000000000002</v>
      </c>
      <c r="O384" s="12" t="s">
        <v>151</v>
      </c>
      <c r="P384" s="12" t="s">
        <v>153</v>
      </c>
      <c r="Q384" s="37"/>
    </row>
    <row r="385" spans="1:17" x14ac:dyDescent="0.25">
      <c r="A385" s="34">
        <v>46167</v>
      </c>
      <c r="B385" s="12" t="s">
        <v>154</v>
      </c>
      <c r="C385" s="12"/>
      <c r="D385" s="12">
        <v>1014</v>
      </c>
      <c r="E385" s="31" t="str">
        <f>IFERROR(VLOOKUP(Issue!$D385,Table5[#All],3,0),"")</f>
        <v>Dumraon</v>
      </c>
      <c r="F385" s="31" t="str">
        <f>IFERROR(VLOOKUP(Issue!$D385,Table5[#All],2,0),"")</f>
        <v>BMC</v>
      </c>
      <c r="G385" s="12">
        <v>10140022</v>
      </c>
      <c r="H385" s="31" t="str">
        <f>IFERROR(VLOOKUP(Issue!$G385,Table5[#All],3,0),"")</f>
        <v>HEMDAPUR</v>
      </c>
      <c r="I385" s="31" t="str">
        <f>IFERROR(VLOOKUP(Issue!$G385,Table5[#All],2,0),"")</f>
        <v>MPG</v>
      </c>
      <c r="J385" s="8" t="s">
        <v>133</v>
      </c>
      <c r="K385" s="31" t="str">
        <f>IFERROR(VLOOKUP(Issue!$J385,Table2[[Item Name]:[UoM]],2,0),"")</f>
        <v>Nos</v>
      </c>
      <c r="L385" s="12">
        <v>12</v>
      </c>
      <c r="M385" s="32">
        <f>IFERROR(VLOOKUP(Issue!$J385,Table2[[#All],[Item Name]:[Open Rate]],8,0),"")</f>
        <v>9.15</v>
      </c>
      <c r="N385" s="32">
        <f>IFERROR(+Issue!$L385*Issue!$M385,"")</f>
        <v>109.80000000000001</v>
      </c>
      <c r="O385" s="12" t="s">
        <v>151</v>
      </c>
      <c r="P385" s="12" t="s">
        <v>153</v>
      </c>
      <c r="Q385" s="38"/>
    </row>
    <row r="386" spans="1:17" x14ac:dyDescent="0.25">
      <c r="A386" s="34">
        <v>46167</v>
      </c>
      <c r="B386" s="12" t="s">
        <v>154</v>
      </c>
      <c r="C386" s="12"/>
      <c r="D386" s="12">
        <v>1014</v>
      </c>
      <c r="E386" s="31" t="str">
        <f>IFERROR(VLOOKUP(Issue!$D386,Table5[#All],3,0),"")</f>
        <v>Dumraon</v>
      </c>
      <c r="F386" s="31" t="str">
        <f>IFERROR(VLOOKUP(Issue!$D386,Table5[#All],2,0),"")</f>
        <v>BMC</v>
      </c>
      <c r="G386" s="12">
        <v>10140099</v>
      </c>
      <c r="H386" s="31" t="str">
        <f>IFERROR(VLOOKUP(Issue!$G386,Table5[#All],3,0),"")</f>
        <v>Gomukh Dhakaich</v>
      </c>
      <c r="I386" s="31" t="str">
        <f>IFERROR(VLOOKUP(Issue!$G386,Table5[#All],2,0),"")</f>
        <v>MPG</v>
      </c>
      <c r="J386" s="8" t="s">
        <v>133</v>
      </c>
      <c r="K386" s="31" t="str">
        <f>IFERROR(VLOOKUP(Issue!$J386,Table2[[Item Name]:[UoM]],2,0),"")</f>
        <v>Nos</v>
      </c>
      <c r="L386" s="12">
        <v>30</v>
      </c>
      <c r="M386" s="32">
        <f>IFERROR(VLOOKUP(Issue!$J386,Table2[[#All],[Item Name]:[Open Rate]],8,0),"")</f>
        <v>9.15</v>
      </c>
      <c r="N386" s="32">
        <f>IFERROR(+Issue!$L386*Issue!$M386,"")</f>
        <v>274.5</v>
      </c>
      <c r="O386" s="12" t="s">
        <v>151</v>
      </c>
      <c r="P386" s="12" t="s">
        <v>153</v>
      </c>
      <c r="Q386" s="37"/>
    </row>
    <row r="387" spans="1:17" x14ac:dyDescent="0.25">
      <c r="A387" s="34">
        <v>46167</v>
      </c>
      <c r="B387" s="12" t="s">
        <v>154</v>
      </c>
      <c r="C387" s="12"/>
      <c r="D387" s="12">
        <v>1014</v>
      </c>
      <c r="E387" s="31" t="str">
        <f>IFERROR(VLOOKUP(Issue!$D387,Table5[#All],3,0),"")</f>
        <v>Dumraon</v>
      </c>
      <c r="F387" s="31" t="str">
        <f>IFERROR(VLOOKUP(Issue!$D387,Table5[#All],2,0),"")</f>
        <v>BMC</v>
      </c>
      <c r="G387" s="12">
        <v>10140201</v>
      </c>
      <c r="H387" s="31" t="str">
        <f>IFERROR(VLOOKUP(Issue!$G387,Table5[#All],3,0),"")</f>
        <v>Gomukh Lakshman dera Raja</v>
      </c>
      <c r="I387" s="31" t="str">
        <f>IFERROR(VLOOKUP(Issue!$G387,Table5[#All],2,0),"")</f>
        <v>MPG</v>
      </c>
      <c r="J387" s="8" t="s">
        <v>133</v>
      </c>
      <c r="K387" s="31" t="str">
        <f>IFERROR(VLOOKUP(Issue!$J387,Table2[[Item Name]:[UoM]],2,0),"")</f>
        <v>Nos</v>
      </c>
      <c r="L387" s="12">
        <v>6</v>
      </c>
      <c r="M387" s="32">
        <f>IFERROR(VLOOKUP(Issue!$J387,Table2[[#All],[Item Name]:[Open Rate]],8,0),"")</f>
        <v>9.15</v>
      </c>
      <c r="N387" s="32">
        <f>IFERROR(+Issue!$L387*Issue!$M387,"")</f>
        <v>54.900000000000006</v>
      </c>
      <c r="O387" s="12" t="s">
        <v>151</v>
      </c>
      <c r="P387" s="12" t="s">
        <v>153</v>
      </c>
      <c r="Q387" s="38"/>
    </row>
    <row r="388" spans="1:17" x14ac:dyDescent="0.25">
      <c r="A388" s="34">
        <v>46167</v>
      </c>
      <c r="B388" s="12" t="s">
        <v>154</v>
      </c>
      <c r="C388" s="12"/>
      <c r="D388" s="12">
        <v>1014</v>
      </c>
      <c r="E388" s="31" t="str">
        <f>IFERROR(VLOOKUP(Issue!$D388,Table5[#All],3,0),"")</f>
        <v>Dumraon</v>
      </c>
      <c r="F388" s="31" t="str">
        <f>IFERROR(VLOOKUP(Issue!$D388,Table5[#All],2,0),"")</f>
        <v>BMC</v>
      </c>
      <c r="G388" s="12">
        <v>10140176</v>
      </c>
      <c r="H388" s="31" t="str">
        <f>IFERROR(VLOOKUP(Issue!$G388,Table5[#All],3,0),"")</f>
        <v>Gomukh Chakki Janardan Yadav</v>
      </c>
      <c r="I388" s="31" t="str">
        <f>IFERROR(VLOOKUP(Issue!$G388,Table5[#All],2,0),"")</f>
        <v>MPG</v>
      </c>
      <c r="J388" s="8" t="s">
        <v>133</v>
      </c>
      <c r="K388" s="31" t="str">
        <f>IFERROR(VLOOKUP(Issue!$J388,Table2[[Item Name]:[UoM]],2,0),"")</f>
        <v>Nos</v>
      </c>
      <c r="L388" s="12">
        <v>6</v>
      </c>
      <c r="M388" s="32">
        <f>IFERROR(VLOOKUP(Issue!$J388,Table2[[#All],[Item Name]:[Open Rate]],8,0),"")</f>
        <v>9.15</v>
      </c>
      <c r="N388" s="32">
        <f>IFERROR(+Issue!$L388*Issue!$M388,"")</f>
        <v>54.900000000000006</v>
      </c>
      <c r="O388" s="12" t="s">
        <v>151</v>
      </c>
      <c r="P388" s="12" t="s">
        <v>153</v>
      </c>
      <c r="Q388" s="37"/>
    </row>
    <row r="389" spans="1:17" x14ac:dyDescent="0.25">
      <c r="A389" s="34">
        <v>46167</v>
      </c>
      <c r="B389" s="12" t="s">
        <v>154</v>
      </c>
      <c r="C389" s="12"/>
      <c r="D389" s="12">
        <v>1014</v>
      </c>
      <c r="E389" s="31" t="str">
        <f>IFERROR(VLOOKUP(Issue!$D389,Table5[#All],3,0),"")</f>
        <v>Dumraon</v>
      </c>
      <c r="F389" s="31" t="str">
        <f>IFERROR(VLOOKUP(Issue!$D389,Table5[#All],2,0),"")</f>
        <v>BMC</v>
      </c>
      <c r="G389" s="12">
        <v>10140173</v>
      </c>
      <c r="H389" s="31" t="str">
        <f>IFERROR(VLOOKUP(Issue!$G389,Table5[#All],3,0),"")</f>
        <v>Gumukh Gayghat</v>
      </c>
      <c r="I389" s="31" t="str">
        <f>IFERROR(VLOOKUP(Issue!$G389,Table5[#All],2,0),"")</f>
        <v>MPG</v>
      </c>
      <c r="J389" s="8" t="s">
        <v>133</v>
      </c>
      <c r="K389" s="31" t="str">
        <f>IFERROR(VLOOKUP(Issue!$J389,Table2[[Item Name]:[UoM]],2,0),"")</f>
        <v>Nos</v>
      </c>
      <c r="L389" s="12">
        <v>12</v>
      </c>
      <c r="M389" s="32">
        <f>IFERROR(VLOOKUP(Issue!$J389,Table2[[#All],[Item Name]:[Open Rate]],8,0),"")</f>
        <v>9.15</v>
      </c>
      <c r="N389" s="32">
        <f>IFERROR(+Issue!$L389*Issue!$M389,"")</f>
        <v>109.80000000000001</v>
      </c>
      <c r="O389" s="12" t="s">
        <v>151</v>
      </c>
      <c r="P389" s="12" t="s">
        <v>153</v>
      </c>
      <c r="Q389" s="38"/>
    </row>
    <row r="390" spans="1:17" x14ac:dyDescent="0.25">
      <c r="A390" s="34">
        <v>46167</v>
      </c>
      <c r="B390" s="12" t="s">
        <v>154</v>
      </c>
      <c r="C390" s="12"/>
      <c r="D390" s="12">
        <v>1014</v>
      </c>
      <c r="E390" s="31" t="str">
        <f>IFERROR(VLOOKUP(Issue!$D390,Table5[#All],3,0),"")</f>
        <v>Dumraon</v>
      </c>
      <c r="F390" s="31" t="str">
        <f>IFERROR(VLOOKUP(Issue!$D390,Table5[#All],2,0),"")</f>
        <v>BMC</v>
      </c>
      <c r="G390" s="12">
        <v>10510002</v>
      </c>
      <c r="H390" s="31" t="str">
        <f>IFERROR(VLOOKUP(Issue!$G390,Table5[#All],3,0),"")</f>
        <v>Diyaman</v>
      </c>
      <c r="I390" s="31" t="str">
        <f>IFERROR(VLOOKUP(Issue!$G390,Table5[#All],2,0),"")</f>
        <v>MPG</v>
      </c>
      <c r="J390" s="8" t="s">
        <v>133</v>
      </c>
      <c r="K390" s="31" t="str">
        <f>IFERROR(VLOOKUP(Issue!$J390,Table2[[Item Name]:[UoM]],2,0),"")</f>
        <v>Nos</v>
      </c>
      <c r="L390" s="12">
        <v>12</v>
      </c>
      <c r="M390" s="32">
        <f>IFERROR(VLOOKUP(Issue!$J390,Table2[[#All],[Item Name]:[Open Rate]],8,0),"")</f>
        <v>9.15</v>
      </c>
      <c r="N390" s="32">
        <f>IFERROR(+Issue!$L390*Issue!$M390,"")</f>
        <v>109.80000000000001</v>
      </c>
      <c r="O390" s="12" t="s">
        <v>151</v>
      </c>
      <c r="P390" s="12" t="s">
        <v>153</v>
      </c>
      <c r="Q390" s="37"/>
    </row>
    <row r="391" spans="1:17" x14ac:dyDescent="0.25">
      <c r="A391" s="34">
        <v>46167</v>
      </c>
      <c r="B391" s="12" t="s">
        <v>154</v>
      </c>
      <c r="C391" s="12"/>
      <c r="D391" s="12">
        <v>1014</v>
      </c>
      <c r="E391" s="31" t="str">
        <f>IFERROR(VLOOKUP(Issue!$D391,Table5[#All],3,0),"")</f>
        <v>Dumraon</v>
      </c>
      <c r="F391" s="31" t="str">
        <f>IFERROR(VLOOKUP(Issue!$D391,Table5[#All],2,0),"")</f>
        <v>BMC</v>
      </c>
      <c r="G391" s="12">
        <v>10140119</v>
      </c>
      <c r="H391" s="31" t="str">
        <f>IFERROR(VLOOKUP(Issue!$G391,Table5[#All],3,0),"")</f>
        <v>Gomukh Banswar</v>
      </c>
      <c r="I391" s="31" t="str">
        <f>IFERROR(VLOOKUP(Issue!$G391,Table5[#All],2,0),"")</f>
        <v>MPG</v>
      </c>
      <c r="J391" s="8" t="s">
        <v>133</v>
      </c>
      <c r="K391" s="31" t="str">
        <f>IFERROR(VLOOKUP(Issue!$J391,Table2[[Item Name]:[UoM]],2,0),"")</f>
        <v>Nos</v>
      </c>
      <c r="L391" s="12">
        <v>24</v>
      </c>
      <c r="M391" s="32">
        <f>IFERROR(VLOOKUP(Issue!$J391,Table2[[#All],[Item Name]:[Open Rate]],8,0),"")</f>
        <v>9.15</v>
      </c>
      <c r="N391" s="32">
        <f>IFERROR(+Issue!$L391*Issue!$M391,"")</f>
        <v>219.60000000000002</v>
      </c>
      <c r="O391" s="12" t="s">
        <v>151</v>
      </c>
      <c r="P391" s="12" t="s">
        <v>153</v>
      </c>
      <c r="Q391" s="38"/>
    </row>
    <row r="392" spans="1:17" x14ac:dyDescent="0.25">
      <c r="A392" s="34">
        <v>46167</v>
      </c>
      <c r="B392" s="12" t="s">
        <v>154</v>
      </c>
      <c r="C392" s="12"/>
      <c r="D392" s="12">
        <v>1014</v>
      </c>
      <c r="E392" s="31" t="str">
        <f>IFERROR(VLOOKUP(Issue!$D392,Table5[#All],3,0),"")</f>
        <v>Dumraon</v>
      </c>
      <c r="F392" s="31" t="str">
        <f>IFERROR(VLOOKUP(Issue!$D392,Table5[#All],2,0),"")</f>
        <v>BMC</v>
      </c>
      <c r="G392" s="12">
        <v>10140166</v>
      </c>
      <c r="H392" s="31" t="str">
        <f>IFERROR(VLOOKUP(Issue!$G392,Table5[#All],3,0),"")</f>
        <v>Gomukh KritSagar</v>
      </c>
      <c r="I392" s="31" t="str">
        <f>IFERROR(VLOOKUP(Issue!$G392,Table5[#All],2,0),"")</f>
        <v>MPG</v>
      </c>
      <c r="J392" s="8" t="s">
        <v>133</v>
      </c>
      <c r="K392" s="31" t="str">
        <f>IFERROR(VLOOKUP(Issue!$J392,Table2[[Item Name]:[UoM]],2,0),"")</f>
        <v>Nos</v>
      </c>
      <c r="L392" s="12">
        <v>6</v>
      </c>
      <c r="M392" s="32">
        <f>IFERROR(VLOOKUP(Issue!$J392,Table2[[#All],[Item Name]:[Open Rate]],8,0),"")</f>
        <v>9.15</v>
      </c>
      <c r="N392" s="32">
        <f>IFERROR(+Issue!$L392*Issue!$M392,"")</f>
        <v>54.900000000000006</v>
      </c>
      <c r="O392" s="12" t="s">
        <v>151</v>
      </c>
      <c r="P392" s="12" t="s">
        <v>153</v>
      </c>
      <c r="Q392" s="37"/>
    </row>
    <row r="393" spans="1:17" x14ac:dyDescent="0.25">
      <c r="A393" s="34">
        <v>46167</v>
      </c>
      <c r="B393" s="12" t="s">
        <v>154</v>
      </c>
      <c r="C393" s="12"/>
      <c r="D393" s="12">
        <v>1014</v>
      </c>
      <c r="E393" s="31" t="str">
        <f>IFERROR(VLOOKUP(Issue!$D393,Table5[#All],3,0),"")</f>
        <v>Dumraon</v>
      </c>
      <c r="F393" s="31" t="str">
        <f>IFERROR(VLOOKUP(Issue!$D393,Table5[#All],2,0),"")</f>
        <v>BMC</v>
      </c>
      <c r="G393" s="12">
        <v>10140179</v>
      </c>
      <c r="H393" s="31" t="str">
        <f>IFERROR(VLOOKUP(Issue!$G393,Table5[#All],3,0),"")</f>
        <v>Gomukh Rajpur</v>
      </c>
      <c r="I393" s="31" t="str">
        <f>IFERROR(VLOOKUP(Issue!$G393,Table5[#All],2,0),"")</f>
        <v>MPG</v>
      </c>
      <c r="J393" s="8" t="s">
        <v>133</v>
      </c>
      <c r="K393" s="31" t="str">
        <f>IFERROR(VLOOKUP(Issue!$J393,Table2[[Item Name]:[UoM]],2,0),"")</f>
        <v>Nos</v>
      </c>
      <c r="L393" s="12">
        <v>72</v>
      </c>
      <c r="M393" s="32">
        <f>IFERROR(VLOOKUP(Issue!$J393,Table2[[#All],[Item Name]:[Open Rate]],8,0),"")</f>
        <v>9.15</v>
      </c>
      <c r="N393" s="32">
        <f>IFERROR(+Issue!$L393*Issue!$M393,"")</f>
        <v>658.80000000000007</v>
      </c>
      <c r="O393" s="12" t="s">
        <v>151</v>
      </c>
      <c r="P393" s="12" t="s">
        <v>153</v>
      </c>
      <c r="Q393" s="38"/>
    </row>
    <row r="394" spans="1:17" x14ac:dyDescent="0.25">
      <c r="A394" s="34">
        <v>46167</v>
      </c>
      <c r="B394" s="12" t="s">
        <v>154</v>
      </c>
      <c r="C394" s="12"/>
      <c r="D394" s="12">
        <v>1014</v>
      </c>
      <c r="E394" s="31" t="str">
        <f>IFERROR(VLOOKUP(Issue!$D394,Table5[#All],3,0),"")</f>
        <v>Dumraon</v>
      </c>
      <c r="F394" s="31" t="str">
        <f>IFERROR(VLOOKUP(Issue!$D394,Table5[#All],2,0),"")</f>
        <v>BMC</v>
      </c>
      <c r="G394" s="12">
        <v>10140183</v>
      </c>
      <c r="H394" s="31" t="str">
        <f>IFERROR(VLOOKUP(Issue!$G394,Table5[#All],3,0),"")</f>
        <v>Gomukh Uttardahan</v>
      </c>
      <c r="I394" s="31" t="str">
        <f>IFERROR(VLOOKUP(Issue!$G394,Table5[#All],2,0),"")</f>
        <v>MPG</v>
      </c>
      <c r="J394" s="8" t="s">
        <v>133</v>
      </c>
      <c r="K394" s="31" t="str">
        <f>IFERROR(VLOOKUP(Issue!$J394,Table2[[Item Name]:[UoM]],2,0),"")</f>
        <v>Nos</v>
      </c>
      <c r="L394" s="12">
        <v>12</v>
      </c>
      <c r="M394" s="32">
        <f>IFERROR(VLOOKUP(Issue!$J394,Table2[[#All],[Item Name]:[Open Rate]],8,0),"")</f>
        <v>9.15</v>
      </c>
      <c r="N394" s="32">
        <f>IFERROR(+Issue!$L394*Issue!$M394,"")</f>
        <v>109.80000000000001</v>
      </c>
      <c r="O394" s="12" t="s">
        <v>151</v>
      </c>
      <c r="P394" s="12" t="s">
        <v>153</v>
      </c>
      <c r="Q394" s="37"/>
    </row>
    <row r="395" spans="1:17" x14ac:dyDescent="0.25">
      <c r="A395" s="34">
        <v>46167</v>
      </c>
      <c r="B395" s="12" t="s">
        <v>154</v>
      </c>
      <c r="C395" s="12"/>
      <c r="D395" s="12">
        <v>1014</v>
      </c>
      <c r="E395" s="31" t="str">
        <f>IFERROR(VLOOKUP(Issue!$D395,Table5[#All],3,0),"")</f>
        <v>Dumraon</v>
      </c>
      <c r="F395" s="31" t="str">
        <f>IFERROR(VLOOKUP(Issue!$D395,Table5[#All],2,0),"")</f>
        <v>BMC</v>
      </c>
      <c r="G395" s="12">
        <v>10140043</v>
      </c>
      <c r="H395" s="31" t="str">
        <f>IFERROR(VLOOKUP(Issue!$G395,Table5[#All],3,0),"")</f>
        <v>Kaithi</v>
      </c>
      <c r="I395" s="31" t="str">
        <f>IFERROR(VLOOKUP(Issue!$G395,Table5[#All],2,0),"")</f>
        <v>MPG</v>
      </c>
      <c r="J395" s="8" t="s">
        <v>133</v>
      </c>
      <c r="K395" s="31" t="str">
        <f>IFERROR(VLOOKUP(Issue!$J395,Table2[[Item Name]:[UoM]],2,0),"")</f>
        <v>Nos</v>
      </c>
      <c r="L395" s="12">
        <v>6</v>
      </c>
      <c r="M395" s="32">
        <f>IFERROR(VLOOKUP(Issue!$J395,Table2[[#All],[Item Name]:[Open Rate]],8,0),"")</f>
        <v>9.15</v>
      </c>
      <c r="N395" s="32">
        <f>IFERROR(+Issue!$L395*Issue!$M395,"")</f>
        <v>54.900000000000006</v>
      </c>
      <c r="O395" s="12" t="s">
        <v>151</v>
      </c>
      <c r="P395" s="12" t="s">
        <v>153</v>
      </c>
      <c r="Q395" s="38"/>
    </row>
    <row r="396" spans="1:17" x14ac:dyDescent="0.25">
      <c r="A396" s="34">
        <v>46167</v>
      </c>
      <c r="B396" s="12" t="s">
        <v>154</v>
      </c>
      <c r="C396" s="12"/>
      <c r="D396" s="12">
        <v>1014</v>
      </c>
      <c r="E396" s="31" t="str">
        <f>IFERROR(VLOOKUP(Issue!$D396,Table5[#All],3,0),"")</f>
        <v>Dumraon</v>
      </c>
      <c r="F396" s="31" t="str">
        <f>IFERROR(VLOOKUP(Issue!$D396,Table5[#All],2,0),"")</f>
        <v>BMC</v>
      </c>
      <c r="G396" s="12">
        <v>10140066</v>
      </c>
      <c r="H396" s="31" t="str">
        <f>IFERROR(VLOOKUP(Issue!$G396,Table5[#All],3,0),"")</f>
        <v>Gomukh Kant</v>
      </c>
      <c r="I396" s="31" t="str">
        <f>IFERROR(VLOOKUP(Issue!$G396,Table5[#All],2,0),"")</f>
        <v>MPG</v>
      </c>
      <c r="J396" s="8" t="s">
        <v>133</v>
      </c>
      <c r="K396" s="31" t="str">
        <f>IFERROR(VLOOKUP(Issue!$J396,Table2[[Item Name]:[UoM]],2,0),"")</f>
        <v>Nos</v>
      </c>
      <c r="L396" s="12">
        <v>30</v>
      </c>
      <c r="M396" s="32">
        <f>IFERROR(VLOOKUP(Issue!$J396,Table2[[#All],[Item Name]:[Open Rate]],8,0),"")</f>
        <v>9.15</v>
      </c>
      <c r="N396" s="32">
        <f>IFERROR(+Issue!$L396*Issue!$M396,"")</f>
        <v>274.5</v>
      </c>
      <c r="O396" s="12" t="s">
        <v>151</v>
      </c>
      <c r="P396" s="12" t="s">
        <v>153</v>
      </c>
      <c r="Q396" s="37"/>
    </row>
    <row r="397" spans="1:17" x14ac:dyDescent="0.25">
      <c r="A397" s="34">
        <v>46167</v>
      </c>
      <c r="B397" s="12" t="s">
        <v>154</v>
      </c>
      <c r="C397" s="12"/>
      <c r="D397" s="12">
        <v>1014</v>
      </c>
      <c r="E397" s="31" t="str">
        <f>IFERROR(VLOOKUP(Issue!$D397,Table5[#All],3,0),"")</f>
        <v>Dumraon</v>
      </c>
      <c r="F397" s="31" t="str">
        <f>IFERROR(VLOOKUP(Issue!$D397,Table5[#All],2,0),"")</f>
        <v>BMC</v>
      </c>
      <c r="G397" s="12">
        <v>10140069</v>
      </c>
      <c r="H397" s="31" t="str">
        <f>IFERROR(VLOOKUP(Issue!$G397,Table5[#All],3,0),"")</f>
        <v>Gomukh Raghunathpur</v>
      </c>
      <c r="I397" s="31" t="str">
        <f>IFERROR(VLOOKUP(Issue!$G397,Table5[#All],2,0),"")</f>
        <v>MPG</v>
      </c>
      <c r="J397" s="8" t="s">
        <v>133</v>
      </c>
      <c r="K397" s="31" t="str">
        <f>IFERROR(VLOOKUP(Issue!$J397,Table2[[Item Name]:[UoM]],2,0),"")</f>
        <v>Nos</v>
      </c>
      <c r="L397" s="12">
        <v>48</v>
      </c>
      <c r="M397" s="32">
        <f>IFERROR(VLOOKUP(Issue!$J397,Table2[[#All],[Item Name]:[Open Rate]],8,0),"")</f>
        <v>9.15</v>
      </c>
      <c r="N397" s="32">
        <f>IFERROR(+Issue!$L397*Issue!$M397,"")</f>
        <v>439.20000000000005</v>
      </c>
      <c r="O397" s="12" t="s">
        <v>151</v>
      </c>
      <c r="P397" s="12" t="s">
        <v>153</v>
      </c>
      <c r="Q397" s="38"/>
    </row>
    <row r="398" spans="1:17" x14ac:dyDescent="0.25">
      <c r="A398" s="34">
        <v>46167</v>
      </c>
      <c r="B398" s="12" t="s">
        <v>154</v>
      </c>
      <c r="C398" s="12"/>
      <c r="D398" s="12">
        <v>1014</v>
      </c>
      <c r="E398" s="31" t="str">
        <f>IFERROR(VLOOKUP(Issue!$D398,Table5[#All],3,0),"")</f>
        <v>Dumraon</v>
      </c>
      <c r="F398" s="31" t="str">
        <f>IFERROR(VLOOKUP(Issue!$D398,Table5[#All],2,0),"")</f>
        <v>BMC</v>
      </c>
      <c r="G398" s="12">
        <v>10140197</v>
      </c>
      <c r="H398" s="31" t="str">
        <f>IFERROR(VLOOKUP(Issue!$G398,Table5[#All],3,0),"")</f>
        <v>Gumukh Mathiyapur</v>
      </c>
      <c r="I398" s="31" t="str">
        <f>IFERROR(VLOOKUP(Issue!$G398,Table5[#All],2,0),"")</f>
        <v>MPG</v>
      </c>
      <c r="J398" s="8" t="s">
        <v>133</v>
      </c>
      <c r="K398" s="31" t="str">
        <f>IFERROR(VLOOKUP(Issue!$J398,Table2[[Item Name]:[UoM]],2,0),"")</f>
        <v>Nos</v>
      </c>
      <c r="L398" s="12">
        <v>36</v>
      </c>
      <c r="M398" s="32">
        <f>IFERROR(VLOOKUP(Issue!$J398,Table2[[#All],[Item Name]:[Open Rate]],8,0),"")</f>
        <v>9.15</v>
      </c>
      <c r="N398" s="32">
        <f>IFERROR(+Issue!$L398*Issue!$M398,"")</f>
        <v>329.40000000000003</v>
      </c>
      <c r="O398" s="12" t="s">
        <v>151</v>
      </c>
      <c r="P398" s="12" t="s">
        <v>153</v>
      </c>
      <c r="Q398" s="37"/>
    </row>
    <row r="399" spans="1:17" x14ac:dyDescent="0.25">
      <c r="A399" s="34">
        <v>46167</v>
      </c>
      <c r="B399" s="12" t="s">
        <v>154</v>
      </c>
      <c r="C399" s="12"/>
      <c r="D399" s="12">
        <v>1014</v>
      </c>
      <c r="E399" s="31" t="str">
        <f>IFERROR(VLOOKUP(Issue!$D399,Table5[#All],3,0),"")</f>
        <v>Dumraon</v>
      </c>
      <c r="F399" s="31" t="str">
        <f>IFERROR(VLOOKUP(Issue!$D399,Table5[#All],2,0),"")</f>
        <v>BMC</v>
      </c>
      <c r="G399" s="12">
        <v>10140098</v>
      </c>
      <c r="H399" s="31" t="str">
        <f>IFERROR(VLOOKUP(Issue!$G399,Table5[#All],3,0),"")</f>
        <v>Kulharia Agriculture Producer Company Limited</v>
      </c>
      <c r="I399" s="31" t="str">
        <f>IFERROR(VLOOKUP(Issue!$G399,Table5[#All],2,0),"")</f>
        <v>MPG</v>
      </c>
      <c r="J399" s="8" t="s">
        <v>133</v>
      </c>
      <c r="K399" s="31" t="str">
        <f>IFERROR(VLOOKUP(Issue!$J399,Table2[[Item Name]:[UoM]],2,0),"")</f>
        <v>Nos</v>
      </c>
      <c r="L399" s="12">
        <v>30</v>
      </c>
      <c r="M399" s="32">
        <f>IFERROR(VLOOKUP(Issue!$J399,Table2[[#All],[Item Name]:[Open Rate]],8,0),"")</f>
        <v>9.15</v>
      </c>
      <c r="N399" s="32">
        <f>IFERROR(+Issue!$L399*Issue!$M399,"")</f>
        <v>274.5</v>
      </c>
      <c r="O399" s="12" t="s">
        <v>151</v>
      </c>
      <c r="P399" s="12" t="s">
        <v>153</v>
      </c>
      <c r="Q399" s="38"/>
    </row>
    <row r="400" spans="1:17" x14ac:dyDescent="0.25">
      <c r="A400" s="34">
        <v>46167</v>
      </c>
      <c r="B400" s="12" t="s">
        <v>154</v>
      </c>
      <c r="C400" s="12"/>
      <c r="D400" s="12">
        <v>1014</v>
      </c>
      <c r="E400" s="31" t="str">
        <f>IFERROR(VLOOKUP(Issue!$D400,Table5[#All],3,0),"")</f>
        <v>Dumraon</v>
      </c>
      <c r="F400" s="31" t="str">
        <f>IFERROR(VLOOKUP(Issue!$D400,Table5[#All],2,0),"")</f>
        <v>BMC</v>
      </c>
      <c r="G400" s="12">
        <v>10140185</v>
      </c>
      <c r="H400" s="31" t="str">
        <f>IFERROR(VLOOKUP(Issue!$G400,Table5[#All],3,0),"")</f>
        <v>Gomukh Jagdishpur</v>
      </c>
      <c r="I400" s="31" t="str">
        <f>IFERROR(VLOOKUP(Issue!$G400,Table5[#All],2,0),"")</f>
        <v>MPG</v>
      </c>
      <c r="J400" s="8" t="s">
        <v>133</v>
      </c>
      <c r="K400" s="31" t="str">
        <f>IFERROR(VLOOKUP(Issue!$J400,Table2[[Item Name]:[UoM]],2,0),"")</f>
        <v>Nos</v>
      </c>
      <c r="L400" s="12">
        <v>24</v>
      </c>
      <c r="M400" s="32">
        <f>IFERROR(VLOOKUP(Issue!$J400,Table2[[#All],[Item Name]:[Open Rate]],8,0),"")</f>
        <v>9.15</v>
      </c>
      <c r="N400" s="32">
        <f>IFERROR(+Issue!$L400*Issue!$M400,"")</f>
        <v>219.60000000000002</v>
      </c>
      <c r="O400" s="12" t="s">
        <v>151</v>
      </c>
      <c r="P400" s="12" t="s">
        <v>153</v>
      </c>
      <c r="Q400" s="37"/>
    </row>
    <row r="401" spans="1:17" x14ac:dyDescent="0.25">
      <c r="A401" s="34">
        <v>46167</v>
      </c>
      <c r="B401" s="12" t="s">
        <v>154</v>
      </c>
      <c r="C401" s="12"/>
      <c r="D401" s="12">
        <v>1014</v>
      </c>
      <c r="E401" s="31" t="str">
        <f>IFERROR(VLOOKUP(Issue!$D401,Table5[#All],3,0),"")</f>
        <v>Dumraon</v>
      </c>
      <c r="F401" s="31" t="str">
        <f>IFERROR(VLOOKUP(Issue!$D401,Table5[#All],2,0),"")</f>
        <v>BMC</v>
      </c>
      <c r="G401" s="12">
        <v>10140018</v>
      </c>
      <c r="H401" s="31" t="str">
        <f>IFERROR(VLOOKUP(Issue!$G401,Table5[#All],3,0),"")</f>
        <v>NANDAN</v>
      </c>
      <c r="I401" s="31" t="str">
        <f>IFERROR(VLOOKUP(Issue!$G401,Table5[#All],2,0),"")</f>
        <v>MPG</v>
      </c>
      <c r="J401" s="8" t="s">
        <v>133</v>
      </c>
      <c r="K401" s="31" t="str">
        <f>IFERROR(VLOOKUP(Issue!$J401,Table2[[Item Name]:[UoM]],2,0),"")</f>
        <v>Nos</v>
      </c>
      <c r="L401" s="12">
        <v>36</v>
      </c>
      <c r="M401" s="32">
        <f>IFERROR(VLOOKUP(Issue!$J401,Table2[[#All],[Item Name]:[Open Rate]],8,0),"")</f>
        <v>9.15</v>
      </c>
      <c r="N401" s="32">
        <f>IFERROR(+Issue!$L401*Issue!$M401,"")</f>
        <v>329.40000000000003</v>
      </c>
      <c r="O401" s="12" t="s">
        <v>151</v>
      </c>
      <c r="P401" s="12" t="s">
        <v>153</v>
      </c>
      <c r="Q401" s="38"/>
    </row>
    <row r="402" spans="1:17" x14ac:dyDescent="0.25">
      <c r="A402" s="34">
        <v>46167</v>
      </c>
      <c r="B402" s="12" t="s">
        <v>154</v>
      </c>
      <c r="C402" s="12"/>
      <c r="D402" s="12">
        <v>1014</v>
      </c>
      <c r="E402" s="31" t="str">
        <f>IFERROR(VLOOKUP(Issue!$D402,Table5[#All],3,0),"")</f>
        <v>Dumraon</v>
      </c>
      <c r="F402" s="31" t="str">
        <f>IFERROR(VLOOKUP(Issue!$D402,Table5[#All],2,0),"")</f>
        <v>BMC</v>
      </c>
      <c r="G402" s="12">
        <v>10140033</v>
      </c>
      <c r="H402" s="31" t="str">
        <f>IFERROR(VLOOKUP(Issue!$G402,Table5[#All],3,0),"")</f>
        <v>Akalupur</v>
      </c>
      <c r="I402" s="31" t="str">
        <f>IFERROR(VLOOKUP(Issue!$G402,Table5[#All],2,0),"")</f>
        <v>MPG</v>
      </c>
      <c r="J402" s="8" t="s">
        <v>133</v>
      </c>
      <c r="K402" s="31" t="str">
        <f>IFERROR(VLOOKUP(Issue!$J402,Table2[[Item Name]:[UoM]],2,0),"")</f>
        <v>Nos</v>
      </c>
      <c r="L402" s="12">
        <v>12</v>
      </c>
      <c r="M402" s="32">
        <f>IFERROR(VLOOKUP(Issue!$J402,Table2[[#All],[Item Name]:[Open Rate]],8,0),"")</f>
        <v>9.15</v>
      </c>
      <c r="N402" s="32">
        <f>IFERROR(+Issue!$L402*Issue!$M402,"")</f>
        <v>109.80000000000001</v>
      </c>
      <c r="O402" s="12" t="s">
        <v>151</v>
      </c>
      <c r="P402" s="12" t="s">
        <v>153</v>
      </c>
      <c r="Q402" s="37"/>
    </row>
    <row r="403" spans="1:17" x14ac:dyDescent="0.25">
      <c r="A403" s="34">
        <v>46167</v>
      </c>
      <c r="B403" s="12" t="s">
        <v>154</v>
      </c>
      <c r="C403" s="12"/>
      <c r="D403" s="12">
        <v>1014</v>
      </c>
      <c r="E403" s="31" t="str">
        <f>IFERROR(VLOOKUP(Issue!$D403,Table5[#All],3,0),"")</f>
        <v>Dumraon</v>
      </c>
      <c r="F403" s="31" t="str">
        <f>IFERROR(VLOOKUP(Issue!$D403,Table5[#All],2,0),"")</f>
        <v>BMC</v>
      </c>
      <c r="G403" s="12">
        <v>10140047</v>
      </c>
      <c r="H403" s="31" t="str">
        <f>IFERROR(VLOOKUP(Issue!$G403,Table5[#All],3,0),"")</f>
        <v>Dubki</v>
      </c>
      <c r="I403" s="31" t="str">
        <f>IFERROR(VLOOKUP(Issue!$G403,Table5[#All],2,0),"")</f>
        <v>MPG</v>
      </c>
      <c r="J403" s="8" t="s">
        <v>133</v>
      </c>
      <c r="K403" s="31" t="str">
        <f>IFERROR(VLOOKUP(Issue!$J403,Table2[[Item Name]:[UoM]],2,0),"")</f>
        <v>Nos</v>
      </c>
      <c r="L403" s="12">
        <v>12</v>
      </c>
      <c r="M403" s="32">
        <f>IFERROR(VLOOKUP(Issue!$J403,Table2[[#All],[Item Name]:[Open Rate]],8,0),"")</f>
        <v>9.15</v>
      </c>
      <c r="N403" s="32">
        <f>IFERROR(+Issue!$L403*Issue!$M403,"")</f>
        <v>109.80000000000001</v>
      </c>
      <c r="O403" s="12" t="s">
        <v>151</v>
      </c>
      <c r="P403" s="12" t="s">
        <v>153</v>
      </c>
      <c r="Q403" s="38"/>
    </row>
    <row r="404" spans="1:17" x14ac:dyDescent="0.25">
      <c r="A404" s="34">
        <v>46167</v>
      </c>
      <c r="B404" s="12" t="s">
        <v>154</v>
      </c>
      <c r="C404" s="12"/>
      <c r="D404" s="12">
        <v>1014</v>
      </c>
      <c r="E404" s="31" t="str">
        <f>IFERROR(VLOOKUP(Issue!$D404,Table5[#All],3,0),"")</f>
        <v>Dumraon</v>
      </c>
      <c r="F404" s="31" t="str">
        <f>IFERROR(VLOOKUP(Issue!$D404,Table5[#All],2,0),"")</f>
        <v>BMC</v>
      </c>
      <c r="G404" s="12">
        <v>10140054</v>
      </c>
      <c r="H404" s="31" t="str">
        <f>IFERROR(VLOOKUP(Issue!$G404,Table5[#All],3,0),"")</f>
        <v>Soan</v>
      </c>
      <c r="I404" s="31" t="str">
        <f>IFERROR(VLOOKUP(Issue!$G404,Table5[#All],2,0),"")</f>
        <v>MPG</v>
      </c>
      <c r="J404" s="8" t="s">
        <v>133</v>
      </c>
      <c r="K404" s="31" t="str">
        <f>IFERROR(VLOOKUP(Issue!$J404,Table2[[Item Name]:[UoM]],2,0),"")</f>
        <v>Nos</v>
      </c>
      <c r="L404" s="12">
        <v>24</v>
      </c>
      <c r="M404" s="32">
        <f>IFERROR(VLOOKUP(Issue!$J404,Table2[[#All],[Item Name]:[Open Rate]],8,0),"")</f>
        <v>9.15</v>
      </c>
      <c r="N404" s="32">
        <f>IFERROR(+Issue!$L404*Issue!$M404,"")</f>
        <v>219.60000000000002</v>
      </c>
      <c r="O404" s="12" t="s">
        <v>151</v>
      </c>
      <c r="P404" s="12" t="s">
        <v>153</v>
      </c>
      <c r="Q404" s="37"/>
    </row>
    <row r="405" spans="1:17" x14ac:dyDescent="0.25">
      <c r="A405" s="34">
        <v>46167</v>
      </c>
      <c r="B405" s="12" t="s">
        <v>154</v>
      </c>
      <c r="C405" s="12"/>
      <c r="D405" s="12">
        <v>1014</v>
      </c>
      <c r="E405" s="31" t="str">
        <f>IFERROR(VLOOKUP(Issue!$D405,Table5[#All],3,0),"")</f>
        <v>Dumraon</v>
      </c>
      <c r="F405" s="31" t="str">
        <f>IFERROR(VLOOKUP(Issue!$D405,Table5[#All],2,0),"")</f>
        <v>BMC</v>
      </c>
      <c r="G405" s="12">
        <v>10140156</v>
      </c>
      <c r="H405" s="31" t="str">
        <f>IFERROR(VLOOKUP(Issue!$G405,Table5[#All],3,0),"")</f>
        <v>Gomukh Mashariya</v>
      </c>
      <c r="I405" s="31" t="str">
        <f>IFERROR(VLOOKUP(Issue!$G405,Table5[#All],2,0),"")</f>
        <v>MPG</v>
      </c>
      <c r="J405" s="8" t="s">
        <v>133</v>
      </c>
      <c r="K405" s="31" t="str">
        <f>IFERROR(VLOOKUP(Issue!$J405,Table2[[Item Name]:[UoM]],2,0),"")</f>
        <v>Nos</v>
      </c>
      <c r="L405" s="12">
        <v>18</v>
      </c>
      <c r="M405" s="32">
        <f>IFERROR(VLOOKUP(Issue!$J405,Table2[[#All],[Item Name]:[Open Rate]],8,0),"")</f>
        <v>9.15</v>
      </c>
      <c r="N405" s="32">
        <f>IFERROR(+Issue!$L405*Issue!$M405,"")</f>
        <v>164.70000000000002</v>
      </c>
      <c r="O405" s="12" t="s">
        <v>151</v>
      </c>
      <c r="P405" s="12" t="s">
        <v>153</v>
      </c>
      <c r="Q405" s="38"/>
    </row>
    <row r="406" spans="1:17" x14ac:dyDescent="0.25">
      <c r="A406" s="34">
        <v>46167</v>
      </c>
      <c r="B406" s="12" t="s">
        <v>154</v>
      </c>
      <c r="C406" s="12"/>
      <c r="D406" s="12">
        <v>1014</v>
      </c>
      <c r="E406" s="31" t="str">
        <f>IFERROR(VLOOKUP(Issue!$D406,Table5[#All],3,0),"")</f>
        <v>Dumraon</v>
      </c>
      <c r="F406" s="31" t="str">
        <f>IFERROR(VLOOKUP(Issue!$D406,Table5[#All],2,0),"")</f>
        <v>BMC</v>
      </c>
      <c r="G406" s="12">
        <v>10140174</v>
      </c>
      <c r="H406" s="31" t="str">
        <f>IFERROR(VLOOKUP(Issue!$G406,Table5[#All],3,0),"")</f>
        <v>Gomukh Shivpur</v>
      </c>
      <c r="I406" s="31" t="str">
        <f>IFERROR(VLOOKUP(Issue!$G406,Table5[#All],2,0),"")</f>
        <v>MPG</v>
      </c>
      <c r="J406" s="8" t="s">
        <v>133</v>
      </c>
      <c r="K406" s="31" t="str">
        <f>IFERROR(VLOOKUP(Issue!$J406,Table2[[Item Name]:[UoM]],2,0),"")</f>
        <v>Nos</v>
      </c>
      <c r="L406" s="12">
        <v>18</v>
      </c>
      <c r="M406" s="32">
        <f>IFERROR(VLOOKUP(Issue!$J406,Table2[[#All],[Item Name]:[Open Rate]],8,0),"")</f>
        <v>9.15</v>
      </c>
      <c r="N406" s="32">
        <f>IFERROR(+Issue!$L406*Issue!$M406,"")</f>
        <v>164.70000000000002</v>
      </c>
      <c r="O406" s="12" t="s">
        <v>151</v>
      </c>
      <c r="P406" s="12" t="s">
        <v>153</v>
      </c>
      <c r="Q406" s="37"/>
    </row>
    <row r="407" spans="1:17" x14ac:dyDescent="0.25">
      <c r="A407" s="34">
        <v>46167</v>
      </c>
      <c r="B407" s="12" t="s">
        <v>154</v>
      </c>
      <c r="C407" s="12"/>
      <c r="D407" s="12">
        <v>1014</v>
      </c>
      <c r="E407" s="31" t="str">
        <f>IFERROR(VLOOKUP(Issue!$D407,Table5[#All],3,0),"")</f>
        <v>Dumraon</v>
      </c>
      <c r="F407" s="31" t="str">
        <f>IFERROR(VLOOKUP(Issue!$D407,Table5[#All],2,0),"")</f>
        <v>BMC</v>
      </c>
      <c r="G407" s="12">
        <v>10140126</v>
      </c>
      <c r="H407" s="31" t="str">
        <f>IFERROR(VLOOKUP(Issue!$G407,Table5[#All],3,0),"")</f>
        <v>Gomukh Dafadihari</v>
      </c>
      <c r="I407" s="31" t="str">
        <f>IFERROR(VLOOKUP(Issue!$G407,Table5[#All],2,0),"")</f>
        <v>MPG</v>
      </c>
      <c r="J407" s="8" t="s">
        <v>133</v>
      </c>
      <c r="K407" s="31" t="str">
        <f>IFERROR(VLOOKUP(Issue!$J407,Table2[[Item Name]:[UoM]],2,0),"")</f>
        <v>Nos</v>
      </c>
      <c r="L407" s="12">
        <v>12</v>
      </c>
      <c r="M407" s="32">
        <f>IFERROR(VLOOKUP(Issue!$J407,Table2[[#All],[Item Name]:[Open Rate]],8,0),"")</f>
        <v>9.15</v>
      </c>
      <c r="N407" s="32">
        <f>IFERROR(+Issue!$L407*Issue!$M407,"")</f>
        <v>109.80000000000001</v>
      </c>
      <c r="O407" s="12" t="s">
        <v>151</v>
      </c>
      <c r="P407" s="12" t="s">
        <v>153</v>
      </c>
      <c r="Q407" s="38"/>
    </row>
    <row r="408" spans="1:17" x14ac:dyDescent="0.25">
      <c r="A408" s="34">
        <v>46167</v>
      </c>
      <c r="B408" s="12" t="s">
        <v>154</v>
      </c>
      <c r="C408" s="12"/>
      <c r="D408" s="12">
        <v>1014</v>
      </c>
      <c r="E408" s="31" t="str">
        <f>IFERROR(VLOOKUP(Issue!$D408,Table5[#All],3,0),"")</f>
        <v>Dumraon</v>
      </c>
      <c r="F408" s="31" t="str">
        <f>IFERROR(VLOOKUP(Issue!$D408,Table5[#All],2,0),"")</f>
        <v>BMC</v>
      </c>
      <c r="G408" s="12">
        <v>10140129</v>
      </c>
      <c r="H408" s="31" t="str">
        <f>IFERROR(VLOOKUP(Issue!$G408,Table5[#All],3,0),"")</f>
        <v>Gomukh Paharpur</v>
      </c>
      <c r="I408" s="31" t="str">
        <f>IFERROR(VLOOKUP(Issue!$G408,Table5[#All],2,0),"")</f>
        <v>MPG</v>
      </c>
      <c r="J408" s="8" t="s">
        <v>133</v>
      </c>
      <c r="K408" s="31" t="str">
        <f>IFERROR(VLOOKUP(Issue!$J408,Table2[[Item Name]:[UoM]],2,0),"")</f>
        <v>Nos</v>
      </c>
      <c r="L408" s="12">
        <v>12</v>
      </c>
      <c r="M408" s="32">
        <f>IFERROR(VLOOKUP(Issue!$J408,Table2[[#All],[Item Name]:[Open Rate]],8,0),"")</f>
        <v>9.15</v>
      </c>
      <c r="N408" s="32">
        <f>IFERROR(+Issue!$L408*Issue!$M408,"")</f>
        <v>109.80000000000001</v>
      </c>
      <c r="O408" s="12" t="s">
        <v>151</v>
      </c>
      <c r="P408" s="12" t="s">
        <v>153</v>
      </c>
      <c r="Q408" s="37"/>
    </row>
    <row r="409" spans="1:17" x14ac:dyDescent="0.25">
      <c r="A409" s="34">
        <v>46167</v>
      </c>
      <c r="B409" s="12" t="s">
        <v>154</v>
      </c>
      <c r="C409" s="12"/>
      <c r="D409" s="12">
        <v>1014</v>
      </c>
      <c r="E409" s="31" t="str">
        <f>IFERROR(VLOOKUP(Issue!$D409,Table5[#All],3,0),"")</f>
        <v>Dumraon</v>
      </c>
      <c r="F409" s="31" t="str">
        <f>IFERROR(VLOOKUP(Issue!$D409,Table5[#All],2,0),"")</f>
        <v>BMC</v>
      </c>
      <c r="G409" s="12">
        <v>10140132</v>
      </c>
      <c r="H409" s="31" t="str">
        <f>IFERROR(VLOOKUP(Issue!$G409,Table5[#All],3,0),"")</f>
        <v>Gomukh Mangolpur</v>
      </c>
      <c r="I409" s="31" t="str">
        <f>IFERROR(VLOOKUP(Issue!$G409,Table5[#All],2,0),"")</f>
        <v>MPG</v>
      </c>
      <c r="J409" s="8" t="s">
        <v>133</v>
      </c>
      <c r="K409" s="31" t="str">
        <f>IFERROR(VLOOKUP(Issue!$J409,Table2[[Item Name]:[UoM]],2,0),"")</f>
        <v>Nos</v>
      </c>
      <c r="L409" s="12">
        <v>12</v>
      </c>
      <c r="M409" s="32">
        <f>IFERROR(VLOOKUP(Issue!$J409,Table2[[#All],[Item Name]:[Open Rate]],8,0),"")</f>
        <v>9.15</v>
      </c>
      <c r="N409" s="32">
        <f>IFERROR(+Issue!$L409*Issue!$M409,"")</f>
        <v>109.80000000000001</v>
      </c>
      <c r="O409" s="12" t="s">
        <v>151</v>
      </c>
      <c r="P409" s="12" t="s">
        <v>153</v>
      </c>
      <c r="Q409" s="38"/>
    </row>
    <row r="410" spans="1:17" x14ac:dyDescent="0.25">
      <c r="A410" s="34">
        <v>46167</v>
      </c>
      <c r="B410" s="12" t="s">
        <v>154</v>
      </c>
      <c r="C410" s="12"/>
      <c r="D410" s="12">
        <v>1014</v>
      </c>
      <c r="E410" s="31" t="str">
        <f>IFERROR(VLOOKUP(Issue!$D410,Table5[#All],3,0),"")</f>
        <v>Dumraon</v>
      </c>
      <c r="F410" s="31" t="str">
        <f>IFERROR(VLOOKUP(Issue!$D410,Table5[#All],2,0),"")</f>
        <v>BMC</v>
      </c>
      <c r="G410" s="12">
        <v>10140152</v>
      </c>
      <c r="H410" s="31" t="str">
        <f>IFERROR(VLOOKUP(Issue!$G410,Table5[#All],3,0),"")</f>
        <v>Gomukh Badkagaon Yamunatola</v>
      </c>
      <c r="I410" s="31" t="str">
        <f>IFERROR(VLOOKUP(Issue!$G410,Table5[#All],2,0),"")</f>
        <v>MPG</v>
      </c>
      <c r="J410" s="8" t="s">
        <v>133</v>
      </c>
      <c r="K410" s="31" t="str">
        <f>IFERROR(VLOOKUP(Issue!$J410,Table2[[Item Name]:[UoM]],2,0),"")</f>
        <v>Nos</v>
      </c>
      <c r="L410" s="12">
        <v>12</v>
      </c>
      <c r="M410" s="32">
        <f>IFERROR(VLOOKUP(Issue!$J410,Table2[[#All],[Item Name]:[Open Rate]],8,0),"")</f>
        <v>9.15</v>
      </c>
      <c r="N410" s="32">
        <f>IFERROR(+Issue!$L410*Issue!$M410,"")</f>
        <v>109.80000000000001</v>
      </c>
      <c r="O410" s="12" t="s">
        <v>151</v>
      </c>
      <c r="P410" s="12" t="s">
        <v>153</v>
      </c>
      <c r="Q410" s="37"/>
    </row>
    <row r="411" spans="1:17" x14ac:dyDescent="0.25">
      <c r="A411" s="34">
        <v>46167</v>
      </c>
      <c r="B411" s="12" t="s">
        <v>154</v>
      </c>
      <c r="C411" s="12"/>
      <c r="D411" s="12">
        <v>1014</v>
      </c>
      <c r="E411" s="31" t="str">
        <f>IFERROR(VLOOKUP(Issue!$D411,Table5[#All],3,0),"")</f>
        <v>Dumraon</v>
      </c>
      <c r="F411" s="31" t="str">
        <f>IFERROR(VLOOKUP(Issue!$D411,Table5[#All],2,0),"")</f>
        <v>BMC</v>
      </c>
      <c r="G411" s="12">
        <v>10140159</v>
      </c>
      <c r="H411" s="31" t="str">
        <f>IFERROR(VLOOKUP(Issue!$G411,Table5[#All],3,0),"")</f>
        <v>Gomukh Kaudesari</v>
      </c>
      <c r="I411" s="31" t="str">
        <f>IFERROR(VLOOKUP(Issue!$G411,Table5[#All],2,0),"")</f>
        <v>MPG</v>
      </c>
      <c r="J411" s="8" t="s">
        <v>133</v>
      </c>
      <c r="K411" s="31" t="str">
        <f>IFERROR(VLOOKUP(Issue!$J411,Table2[[Item Name]:[UoM]],2,0),"")</f>
        <v>Nos</v>
      </c>
      <c r="L411" s="12">
        <v>12</v>
      </c>
      <c r="M411" s="32">
        <f>IFERROR(VLOOKUP(Issue!$J411,Table2[[#All],[Item Name]:[Open Rate]],8,0),"")</f>
        <v>9.15</v>
      </c>
      <c r="N411" s="32">
        <f>IFERROR(+Issue!$L411*Issue!$M411,"")</f>
        <v>109.80000000000001</v>
      </c>
      <c r="O411" s="12" t="s">
        <v>151</v>
      </c>
      <c r="P411" s="12" t="s">
        <v>153</v>
      </c>
      <c r="Q411" s="38"/>
    </row>
    <row r="412" spans="1:17" x14ac:dyDescent="0.25">
      <c r="A412" s="34">
        <v>46167</v>
      </c>
      <c r="B412" s="12" t="s">
        <v>154</v>
      </c>
      <c r="C412" s="12"/>
      <c r="D412" s="12">
        <v>1014</v>
      </c>
      <c r="E412" s="31" t="str">
        <f>IFERROR(VLOOKUP(Issue!$D412,Table5[#All],3,0),"")</f>
        <v>Dumraon</v>
      </c>
      <c r="F412" s="31" t="str">
        <f>IFERROR(VLOOKUP(Issue!$D412,Table5[#All],2,0),"")</f>
        <v>BMC</v>
      </c>
      <c r="G412" s="12">
        <v>10140194</v>
      </c>
      <c r="H412" s="31" t="str">
        <f>IFERROR(VLOOKUP(Issue!$G412,Table5[#All],3,0),"")</f>
        <v>Gumukh Orap Khurd</v>
      </c>
      <c r="I412" s="31" t="str">
        <f>IFERROR(VLOOKUP(Issue!$G412,Table5[#All],2,0),"")</f>
        <v>MPG</v>
      </c>
      <c r="J412" s="8" t="s">
        <v>133</v>
      </c>
      <c r="K412" s="31" t="str">
        <f>IFERROR(VLOOKUP(Issue!$J412,Table2[[Item Name]:[UoM]],2,0),"")</f>
        <v>Nos</v>
      </c>
      <c r="L412" s="12">
        <v>24</v>
      </c>
      <c r="M412" s="32">
        <f>IFERROR(VLOOKUP(Issue!$J412,Table2[[#All],[Item Name]:[Open Rate]],8,0),"")</f>
        <v>9.15</v>
      </c>
      <c r="N412" s="32">
        <f>IFERROR(+Issue!$L412*Issue!$M412,"")</f>
        <v>219.60000000000002</v>
      </c>
      <c r="O412" s="12" t="s">
        <v>151</v>
      </c>
      <c r="P412" s="12" t="s">
        <v>153</v>
      </c>
      <c r="Q412" s="37"/>
    </row>
    <row r="413" spans="1:17" x14ac:dyDescent="0.25">
      <c r="A413" s="34">
        <v>46167</v>
      </c>
      <c r="B413" s="12" t="s">
        <v>154</v>
      </c>
      <c r="C413" s="12"/>
      <c r="D413" s="12">
        <v>1014</v>
      </c>
      <c r="E413" s="31" t="str">
        <f>IFERROR(VLOOKUP(Issue!$D413,Table5[#All],3,0),"")</f>
        <v>Dumraon</v>
      </c>
      <c r="F413" s="31" t="str">
        <f>IFERROR(VLOOKUP(Issue!$D413,Table5[#All],2,0),"")</f>
        <v>BMC</v>
      </c>
      <c r="G413" s="12">
        <v>10140001</v>
      </c>
      <c r="H413" s="31" t="str">
        <f>IFERROR(VLOOKUP(Issue!$G413,Table5[#All],3,0),"")</f>
        <v>Dumri Purvi Tola</v>
      </c>
      <c r="I413" s="31" t="str">
        <f>IFERROR(VLOOKUP(Issue!$G413,Table5[#All],2,0),"")</f>
        <v>MPG</v>
      </c>
      <c r="J413" s="8" t="s">
        <v>95</v>
      </c>
      <c r="K413" s="31" t="str">
        <f>IFERROR(VLOOKUP(Issue!$J413,Table2[[Item Name]:[UoM]],2,0),"")</f>
        <v>Nos</v>
      </c>
      <c r="L413" s="12">
        <v>1</v>
      </c>
      <c r="M413" s="32">
        <f>IFERROR(VLOOKUP(Issue!$J413,Table2[[#All],[Item Name]:[Open Rate]],8,0),"")</f>
        <v>129.80000000000001</v>
      </c>
      <c r="N413" s="32">
        <f>IFERROR(+Issue!$L413*Issue!$M413,"")</f>
        <v>129.80000000000001</v>
      </c>
      <c r="O413" s="12" t="s">
        <v>151</v>
      </c>
      <c r="P413" s="12" t="s">
        <v>153</v>
      </c>
      <c r="Q413" s="38"/>
    </row>
    <row r="414" spans="1:17" x14ac:dyDescent="0.25">
      <c r="A414" s="34">
        <v>46167</v>
      </c>
      <c r="B414" s="12" t="s">
        <v>154</v>
      </c>
      <c r="C414" s="12"/>
      <c r="D414" s="12">
        <v>1014</v>
      </c>
      <c r="E414" s="31" t="str">
        <f>IFERROR(VLOOKUP(Issue!$D414,Table5[#All],3,0),"")</f>
        <v>Dumraon</v>
      </c>
      <c r="F414" s="31" t="str">
        <f>IFERROR(VLOOKUP(Issue!$D414,Table5[#All],2,0),"")</f>
        <v>BMC</v>
      </c>
      <c r="G414" s="12">
        <v>10140055</v>
      </c>
      <c r="H414" s="31" t="str">
        <f>IFERROR(VLOOKUP(Issue!$G414,Table5[#All],3,0),"")</f>
        <v xml:space="preserve">PURANA BHOJPUR                                                                                      </v>
      </c>
      <c r="I414" s="31" t="str">
        <f>IFERROR(VLOOKUP(Issue!$G414,Table5[#All],2,0),"")</f>
        <v>MPG</v>
      </c>
      <c r="J414" s="8" t="s">
        <v>95</v>
      </c>
      <c r="K414" s="31" t="str">
        <f>IFERROR(VLOOKUP(Issue!$J414,Table2[[Item Name]:[UoM]],2,0),"")</f>
        <v>Nos</v>
      </c>
      <c r="L414" s="12">
        <v>3</v>
      </c>
      <c r="M414" s="32">
        <f>IFERROR(VLOOKUP(Issue!$J414,Table2[[#All],[Item Name]:[Open Rate]],8,0),"")</f>
        <v>129.80000000000001</v>
      </c>
      <c r="N414" s="32">
        <f>IFERROR(+Issue!$L414*Issue!$M414,"")</f>
        <v>389.40000000000003</v>
      </c>
      <c r="O414" s="12" t="s">
        <v>151</v>
      </c>
      <c r="P414" s="12" t="s">
        <v>153</v>
      </c>
      <c r="Q414" s="37"/>
    </row>
    <row r="415" spans="1:17" x14ac:dyDescent="0.25">
      <c r="A415" s="34">
        <v>46167</v>
      </c>
      <c r="B415" s="12" t="s">
        <v>154</v>
      </c>
      <c r="C415" s="12"/>
      <c r="D415" s="12">
        <v>1014</v>
      </c>
      <c r="E415" s="31" t="str">
        <f>IFERROR(VLOOKUP(Issue!$D415,Table5[#All],3,0),"")</f>
        <v>Dumraon</v>
      </c>
      <c r="F415" s="31" t="str">
        <f>IFERROR(VLOOKUP(Issue!$D415,Table5[#All],2,0),"")</f>
        <v>BMC</v>
      </c>
      <c r="G415" s="12">
        <v>10140009</v>
      </c>
      <c r="H415" s="31" t="str">
        <f>IFERROR(VLOOKUP(Issue!$G415,Table5[#All],3,0),"")</f>
        <v>HITAN PARARI</v>
      </c>
      <c r="I415" s="31" t="str">
        <f>IFERROR(VLOOKUP(Issue!$G415,Table5[#All],2,0),"")</f>
        <v>MPG</v>
      </c>
      <c r="J415" s="8" t="s">
        <v>95</v>
      </c>
      <c r="K415" s="31" t="str">
        <f>IFERROR(VLOOKUP(Issue!$J415,Table2[[Item Name]:[UoM]],2,0),"")</f>
        <v>Nos</v>
      </c>
      <c r="L415" s="12">
        <v>1</v>
      </c>
      <c r="M415" s="32">
        <f>IFERROR(VLOOKUP(Issue!$J415,Table2[[#All],[Item Name]:[Open Rate]],8,0),"")</f>
        <v>129.80000000000001</v>
      </c>
      <c r="N415" s="32">
        <f>IFERROR(+Issue!$L415*Issue!$M415,"")</f>
        <v>129.80000000000001</v>
      </c>
      <c r="O415" s="12" t="s">
        <v>151</v>
      </c>
      <c r="P415" s="12" t="s">
        <v>153</v>
      </c>
      <c r="Q415" s="38"/>
    </row>
    <row r="416" spans="1:17" x14ac:dyDescent="0.25">
      <c r="A416" s="34">
        <v>46167</v>
      </c>
      <c r="B416" s="12" t="s">
        <v>154</v>
      </c>
      <c r="C416" s="12"/>
      <c r="D416" s="12">
        <v>1014</v>
      </c>
      <c r="E416" s="31" t="str">
        <f>IFERROR(VLOOKUP(Issue!$D416,Table5[#All],3,0),"")</f>
        <v>Dumraon</v>
      </c>
      <c r="F416" s="31" t="str">
        <f>IFERROR(VLOOKUP(Issue!$D416,Table5[#All],2,0),"")</f>
        <v>BMC</v>
      </c>
      <c r="G416" s="12">
        <v>10140020</v>
      </c>
      <c r="H416" s="31" t="str">
        <f>IFERROR(VLOOKUP(Issue!$G416,Table5[#All],3,0),"")</f>
        <v>RAJAPUR</v>
      </c>
      <c r="I416" s="31" t="str">
        <f>IFERROR(VLOOKUP(Issue!$G416,Table5[#All],2,0),"")</f>
        <v>MPG</v>
      </c>
      <c r="J416" s="8" t="s">
        <v>95</v>
      </c>
      <c r="K416" s="31" t="str">
        <f>IFERROR(VLOOKUP(Issue!$J416,Table2[[Item Name]:[UoM]],2,0),"")</f>
        <v>Nos</v>
      </c>
      <c r="L416" s="12">
        <v>1</v>
      </c>
      <c r="M416" s="32">
        <f>IFERROR(VLOOKUP(Issue!$J416,Table2[[#All],[Item Name]:[Open Rate]],8,0),"")</f>
        <v>129.80000000000001</v>
      </c>
      <c r="N416" s="32">
        <f>IFERROR(+Issue!$L416*Issue!$M416,"")</f>
        <v>129.80000000000001</v>
      </c>
      <c r="O416" s="12" t="s">
        <v>151</v>
      </c>
      <c r="P416" s="12" t="s">
        <v>153</v>
      </c>
      <c r="Q416" s="37"/>
    </row>
    <row r="417" spans="1:17" x14ac:dyDescent="0.25">
      <c r="A417" s="34">
        <v>46167</v>
      </c>
      <c r="B417" s="12" t="s">
        <v>154</v>
      </c>
      <c r="C417" s="12"/>
      <c r="D417" s="12">
        <v>1014</v>
      </c>
      <c r="E417" s="31" t="str">
        <f>IFERROR(VLOOKUP(Issue!$D417,Table5[#All],3,0),"")</f>
        <v>Dumraon</v>
      </c>
      <c r="F417" s="31" t="str">
        <f>IFERROR(VLOOKUP(Issue!$D417,Table5[#All],2,0),"")</f>
        <v>BMC</v>
      </c>
      <c r="G417" s="12">
        <v>10140041</v>
      </c>
      <c r="H417" s="31" t="str">
        <f>IFERROR(VLOOKUP(Issue!$G417,Table5[#All],3,0),"")</f>
        <v>Ramopatti</v>
      </c>
      <c r="I417" s="31" t="str">
        <f>IFERROR(VLOOKUP(Issue!$G417,Table5[#All],2,0),"")</f>
        <v>MPG</v>
      </c>
      <c r="J417" s="8" t="s">
        <v>95</v>
      </c>
      <c r="K417" s="31" t="str">
        <f>IFERROR(VLOOKUP(Issue!$J417,Table2[[Item Name]:[UoM]],2,0),"")</f>
        <v>Nos</v>
      </c>
      <c r="L417" s="12">
        <v>1</v>
      </c>
      <c r="M417" s="32">
        <f>IFERROR(VLOOKUP(Issue!$J417,Table2[[#All],[Item Name]:[Open Rate]],8,0),"")</f>
        <v>129.80000000000001</v>
      </c>
      <c r="N417" s="32">
        <f>IFERROR(+Issue!$L417*Issue!$M417,"")</f>
        <v>129.80000000000001</v>
      </c>
      <c r="O417" s="12" t="s">
        <v>151</v>
      </c>
      <c r="P417" s="12" t="s">
        <v>153</v>
      </c>
      <c r="Q417" s="38"/>
    </row>
    <row r="418" spans="1:17" x14ac:dyDescent="0.25">
      <c r="A418" s="34">
        <v>46167</v>
      </c>
      <c r="B418" s="12" t="s">
        <v>154</v>
      </c>
      <c r="C418" s="12"/>
      <c r="D418" s="12">
        <v>1014</v>
      </c>
      <c r="E418" s="31" t="str">
        <f>IFERROR(VLOOKUP(Issue!$D418,Table5[#All],3,0),"")</f>
        <v>Dumraon</v>
      </c>
      <c r="F418" s="31" t="str">
        <f>IFERROR(VLOOKUP(Issue!$D418,Table5[#All],2,0),"")</f>
        <v>BMC</v>
      </c>
      <c r="G418" s="12">
        <v>10140087</v>
      </c>
      <c r="H418" s="31" t="str">
        <f>IFERROR(VLOOKUP(Issue!$G418,Table5[#All],3,0),"")</f>
        <v xml:space="preserve">Gomukh Churamanpur                                                                                  </v>
      </c>
      <c r="I418" s="31" t="str">
        <f>IFERROR(VLOOKUP(Issue!$G418,Table5[#All],2,0),"")</f>
        <v>MPG</v>
      </c>
      <c r="J418" s="8" t="s">
        <v>95</v>
      </c>
      <c r="K418" s="31" t="str">
        <f>IFERROR(VLOOKUP(Issue!$J418,Table2[[Item Name]:[UoM]],2,0),"")</f>
        <v>Nos</v>
      </c>
      <c r="L418" s="12">
        <v>3</v>
      </c>
      <c r="M418" s="32">
        <f>IFERROR(VLOOKUP(Issue!$J418,Table2[[#All],[Item Name]:[Open Rate]],8,0),"")</f>
        <v>129.80000000000001</v>
      </c>
      <c r="N418" s="32">
        <f>IFERROR(+Issue!$L418*Issue!$M418,"")</f>
        <v>389.40000000000003</v>
      </c>
      <c r="O418" s="12" t="s">
        <v>151</v>
      </c>
      <c r="P418" s="12" t="s">
        <v>153</v>
      </c>
      <c r="Q418" s="37"/>
    </row>
    <row r="419" spans="1:17" x14ac:dyDescent="0.25">
      <c r="A419" s="34">
        <v>46167</v>
      </c>
      <c r="B419" s="12" t="s">
        <v>154</v>
      </c>
      <c r="C419" s="12"/>
      <c r="D419" s="12">
        <v>1014</v>
      </c>
      <c r="E419" s="31" t="str">
        <f>IFERROR(VLOOKUP(Issue!$D419,Table5[#All],3,0),"")</f>
        <v>Dumraon</v>
      </c>
      <c r="F419" s="31" t="str">
        <f>IFERROR(VLOOKUP(Issue!$D419,Table5[#All],2,0),"")</f>
        <v>BMC</v>
      </c>
      <c r="G419" s="12">
        <v>10140205</v>
      </c>
      <c r="H419" s="31" t="str">
        <f>IFERROR(VLOOKUP(Issue!$G419,Table5[#All],3,0),"")</f>
        <v>Gumukh Niyajipur Nakchhedi pathak dera</v>
      </c>
      <c r="I419" s="31" t="str">
        <f>IFERROR(VLOOKUP(Issue!$G419,Table5[#All],2,0),"")</f>
        <v>MPG</v>
      </c>
      <c r="J419" s="8" t="s">
        <v>95</v>
      </c>
      <c r="K419" s="31" t="str">
        <f>IFERROR(VLOOKUP(Issue!$J419,Table2[[Item Name]:[UoM]],2,0),"")</f>
        <v>Nos</v>
      </c>
      <c r="L419" s="12">
        <v>1</v>
      </c>
      <c r="M419" s="32">
        <f>IFERROR(VLOOKUP(Issue!$J419,Table2[[#All],[Item Name]:[Open Rate]],8,0),"")</f>
        <v>129.80000000000001</v>
      </c>
      <c r="N419" s="32">
        <f>IFERROR(+Issue!$L419*Issue!$M419,"")</f>
        <v>129.80000000000001</v>
      </c>
      <c r="O419" s="12" t="s">
        <v>151</v>
      </c>
      <c r="P419" s="12" t="s">
        <v>153</v>
      </c>
      <c r="Q419" s="38"/>
    </row>
    <row r="420" spans="1:17" x14ac:dyDescent="0.25">
      <c r="A420" s="34">
        <v>46167</v>
      </c>
      <c r="B420" s="12" t="s">
        <v>154</v>
      </c>
      <c r="C420" s="12"/>
      <c r="D420" s="12">
        <v>1014</v>
      </c>
      <c r="E420" s="31" t="str">
        <f>IFERROR(VLOOKUP(Issue!$D420,Table5[#All],3,0),"")</f>
        <v>Dumraon</v>
      </c>
      <c r="F420" s="31" t="str">
        <f>IFERROR(VLOOKUP(Issue!$D420,Table5[#All],2,0),"")</f>
        <v>BMC</v>
      </c>
      <c r="G420" s="12">
        <v>10140013</v>
      </c>
      <c r="H420" s="31" t="str">
        <f>IFERROR(VLOOKUP(Issue!$G420,Table5[#All],3,0),"")</f>
        <v>MATHURA DERA</v>
      </c>
      <c r="I420" s="31" t="str">
        <f>IFERROR(VLOOKUP(Issue!$G420,Table5[#All],2,0),"")</f>
        <v>MPG</v>
      </c>
      <c r="J420" s="8" t="s">
        <v>95</v>
      </c>
      <c r="K420" s="31" t="str">
        <f>IFERROR(VLOOKUP(Issue!$J420,Table2[[Item Name]:[UoM]],2,0),"")</f>
        <v>Nos</v>
      </c>
      <c r="L420" s="12">
        <v>2</v>
      </c>
      <c r="M420" s="32">
        <f>IFERROR(VLOOKUP(Issue!$J420,Table2[[#All],[Item Name]:[Open Rate]],8,0),"")</f>
        <v>129.80000000000001</v>
      </c>
      <c r="N420" s="32">
        <f>IFERROR(+Issue!$L420*Issue!$M420,"")</f>
        <v>259.60000000000002</v>
      </c>
      <c r="O420" s="12" t="s">
        <v>151</v>
      </c>
      <c r="P420" s="12" t="s">
        <v>153</v>
      </c>
      <c r="Q420" s="37"/>
    </row>
    <row r="421" spans="1:17" x14ac:dyDescent="0.25">
      <c r="A421" s="34">
        <v>46167</v>
      </c>
      <c r="B421" s="12" t="s">
        <v>154</v>
      </c>
      <c r="C421" s="12"/>
      <c r="D421" s="12">
        <v>1014</v>
      </c>
      <c r="E421" s="31" t="str">
        <f>IFERROR(VLOOKUP(Issue!$D421,Table5[#All],3,0),"")</f>
        <v>Dumraon</v>
      </c>
      <c r="F421" s="31" t="str">
        <f>IFERROR(VLOOKUP(Issue!$D421,Table5[#All],2,0),"")</f>
        <v>BMC</v>
      </c>
      <c r="G421" s="12">
        <v>10140022</v>
      </c>
      <c r="H421" s="31" t="str">
        <f>IFERROR(VLOOKUP(Issue!$G421,Table5[#All],3,0),"")</f>
        <v>HEMDAPUR</v>
      </c>
      <c r="I421" s="31" t="str">
        <f>IFERROR(VLOOKUP(Issue!$G421,Table5[#All],2,0),"")</f>
        <v>MPG</v>
      </c>
      <c r="J421" s="8" t="s">
        <v>95</v>
      </c>
      <c r="K421" s="31" t="str">
        <f>IFERROR(VLOOKUP(Issue!$J421,Table2[[Item Name]:[UoM]],2,0),"")</f>
        <v>Nos</v>
      </c>
      <c r="L421" s="12">
        <v>1</v>
      </c>
      <c r="M421" s="32">
        <f>IFERROR(VLOOKUP(Issue!$J421,Table2[[#All],[Item Name]:[Open Rate]],8,0),"")</f>
        <v>129.80000000000001</v>
      </c>
      <c r="N421" s="32">
        <f>IFERROR(+Issue!$L421*Issue!$M421,"")</f>
        <v>129.80000000000001</v>
      </c>
      <c r="O421" s="12" t="s">
        <v>151</v>
      </c>
      <c r="P421" s="12" t="s">
        <v>153</v>
      </c>
      <c r="Q421" s="38"/>
    </row>
    <row r="422" spans="1:17" x14ac:dyDescent="0.25">
      <c r="A422" s="34">
        <v>46167</v>
      </c>
      <c r="B422" s="12" t="s">
        <v>154</v>
      </c>
      <c r="C422" s="12"/>
      <c r="D422" s="12">
        <v>1014</v>
      </c>
      <c r="E422" s="31" t="str">
        <f>IFERROR(VLOOKUP(Issue!$D422,Table5[#All],3,0),"")</f>
        <v>Dumraon</v>
      </c>
      <c r="F422" s="31" t="str">
        <f>IFERROR(VLOOKUP(Issue!$D422,Table5[#All],2,0),"")</f>
        <v>BMC</v>
      </c>
      <c r="G422" s="12">
        <v>10140099</v>
      </c>
      <c r="H422" s="31" t="str">
        <f>IFERROR(VLOOKUP(Issue!$G422,Table5[#All],3,0),"")</f>
        <v>Gomukh Dhakaich</v>
      </c>
      <c r="I422" s="31" t="str">
        <f>IFERROR(VLOOKUP(Issue!$G422,Table5[#All],2,0),"")</f>
        <v>MPG</v>
      </c>
      <c r="J422" s="8" t="s">
        <v>95</v>
      </c>
      <c r="K422" s="31" t="str">
        <f>IFERROR(VLOOKUP(Issue!$J422,Table2[[Item Name]:[UoM]],2,0),"")</f>
        <v>Nos</v>
      </c>
      <c r="L422" s="12">
        <v>3</v>
      </c>
      <c r="M422" s="32">
        <f>IFERROR(VLOOKUP(Issue!$J422,Table2[[#All],[Item Name]:[Open Rate]],8,0),"")</f>
        <v>129.80000000000001</v>
      </c>
      <c r="N422" s="32">
        <f>IFERROR(+Issue!$L422*Issue!$M422,"")</f>
        <v>389.40000000000003</v>
      </c>
      <c r="O422" s="12" t="s">
        <v>151</v>
      </c>
      <c r="P422" s="12" t="s">
        <v>153</v>
      </c>
      <c r="Q422" s="37"/>
    </row>
    <row r="423" spans="1:17" x14ac:dyDescent="0.25">
      <c r="A423" s="34">
        <v>46167</v>
      </c>
      <c r="B423" s="12" t="s">
        <v>154</v>
      </c>
      <c r="C423" s="12"/>
      <c r="D423" s="12">
        <v>1014</v>
      </c>
      <c r="E423" s="31" t="str">
        <f>IFERROR(VLOOKUP(Issue!$D423,Table5[#All],3,0),"")</f>
        <v>Dumraon</v>
      </c>
      <c r="F423" s="31" t="str">
        <f>IFERROR(VLOOKUP(Issue!$D423,Table5[#All],2,0),"")</f>
        <v>BMC</v>
      </c>
      <c r="G423" s="12">
        <v>10140173</v>
      </c>
      <c r="H423" s="31" t="str">
        <f>IFERROR(VLOOKUP(Issue!$G423,Table5[#All],3,0),"")</f>
        <v>Gumukh Gayghat</v>
      </c>
      <c r="I423" s="31" t="str">
        <f>IFERROR(VLOOKUP(Issue!$G423,Table5[#All],2,0),"")</f>
        <v>MPG</v>
      </c>
      <c r="J423" s="8" t="s">
        <v>95</v>
      </c>
      <c r="K423" s="31" t="str">
        <f>IFERROR(VLOOKUP(Issue!$J423,Table2[[Item Name]:[UoM]],2,0),"")</f>
        <v>Nos</v>
      </c>
      <c r="L423" s="12">
        <v>2</v>
      </c>
      <c r="M423" s="32">
        <f>IFERROR(VLOOKUP(Issue!$J423,Table2[[#All],[Item Name]:[Open Rate]],8,0),"")</f>
        <v>129.80000000000001</v>
      </c>
      <c r="N423" s="32">
        <f>IFERROR(+Issue!$L423*Issue!$M423,"")</f>
        <v>259.60000000000002</v>
      </c>
      <c r="O423" s="12" t="s">
        <v>151</v>
      </c>
      <c r="P423" s="12" t="s">
        <v>153</v>
      </c>
      <c r="Q423" s="38"/>
    </row>
    <row r="424" spans="1:17" x14ac:dyDescent="0.25">
      <c r="A424" s="34">
        <v>46167</v>
      </c>
      <c r="B424" s="12" t="s">
        <v>154</v>
      </c>
      <c r="C424" s="12"/>
      <c r="D424" s="12">
        <v>1014</v>
      </c>
      <c r="E424" s="31" t="str">
        <f>IFERROR(VLOOKUP(Issue!$D424,Table5[#All],3,0),"")</f>
        <v>Dumraon</v>
      </c>
      <c r="F424" s="31" t="str">
        <f>IFERROR(VLOOKUP(Issue!$D424,Table5[#All],2,0),"")</f>
        <v>BMC</v>
      </c>
      <c r="G424" s="12">
        <v>10510001</v>
      </c>
      <c r="H424" s="31" t="str">
        <f>IFERROR(VLOOKUP(Issue!$G424,Table5[#All],3,0),"")</f>
        <v>ARAK</v>
      </c>
      <c r="I424" s="31" t="str">
        <f>IFERROR(VLOOKUP(Issue!$G424,Table5[#All],2,0),"")</f>
        <v>MPG</v>
      </c>
      <c r="J424" s="8" t="s">
        <v>95</v>
      </c>
      <c r="K424" s="31" t="str">
        <f>IFERROR(VLOOKUP(Issue!$J424,Table2[[Item Name]:[UoM]],2,0),"")</f>
        <v>Nos</v>
      </c>
      <c r="L424" s="12">
        <v>6</v>
      </c>
      <c r="M424" s="32">
        <f>IFERROR(VLOOKUP(Issue!$J424,Table2[[#All],[Item Name]:[Open Rate]],8,0),"")</f>
        <v>129.80000000000001</v>
      </c>
      <c r="N424" s="32">
        <f>IFERROR(+Issue!$L424*Issue!$M424,"")</f>
        <v>778.80000000000007</v>
      </c>
      <c r="O424" s="12" t="s">
        <v>151</v>
      </c>
      <c r="P424" s="12" t="s">
        <v>153</v>
      </c>
      <c r="Q424" s="37"/>
    </row>
    <row r="425" spans="1:17" x14ac:dyDescent="0.25">
      <c r="A425" s="34">
        <v>46167</v>
      </c>
      <c r="B425" s="12" t="s">
        <v>154</v>
      </c>
      <c r="C425" s="12"/>
      <c r="D425" s="12">
        <v>1014</v>
      </c>
      <c r="E425" s="31" t="str">
        <f>IFERROR(VLOOKUP(Issue!$D425,Table5[#All],3,0),"")</f>
        <v>Dumraon</v>
      </c>
      <c r="F425" s="31" t="str">
        <f>IFERROR(VLOOKUP(Issue!$D425,Table5[#All],2,0),"")</f>
        <v>BMC</v>
      </c>
      <c r="G425" s="12">
        <v>10140119</v>
      </c>
      <c r="H425" s="31" t="str">
        <f>IFERROR(VLOOKUP(Issue!$G425,Table5[#All],3,0),"")</f>
        <v>Gomukh Banswar</v>
      </c>
      <c r="I425" s="31" t="str">
        <f>IFERROR(VLOOKUP(Issue!$G425,Table5[#All],2,0),"")</f>
        <v>MPG</v>
      </c>
      <c r="J425" s="8" t="s">
        <v>95</v>
      </c>
      <c r="K425" s="31" t="str">
        <f>IFERROR(VLOOKUP(Issue!$J425,Table2[[Item Name]:[UoM]],2,0),"")</f>
        <v>Nos</v>
      </c>
      <c r="L425" s="12">
        <v>2</v>
      </c>
      <c r="M425" s="32">
        <f>IFERROR(VLOOKUP(Issue!$J425,Table2[[#All],[Item Name]:[Open Rate]],8,0),"")</f>
        <v>129.80000000000001</v>
      </c>
      <c r="N425" s="32">
        <f>IFERROR(+Issue!$L425*Issue!$M425,"")</f>
        <v>259.60000000000002</v>
      </c>
      <c r="O425" s="12" t="s">
        <v>151</v>
      </c>
      <c r="P425" s="12" t="s">
        <v>153</v>
      </c>
      <c r="Q425" s="38"/>
    </row>
    <row r="426" spans="1:17" x14ac:dyDescent="0.25">
      <c r="A426" s="34">
        <v>46167</v>
      </c>
      <c r="B426" s="12" t="s">
        <v>154</v>
      </c>
      <c r="C426" s="12"/>
      <c r="D426" s="12">
        <v>1014</v>
      </c>
      <c r="E426" s="31" t="str">
        <f>IFERROR(VLOOKUP(Issue!$D426,Table5[#All],3,0),"")</f>
        <v>Dumraon</v>
      </c>
      <c r="F426" s="31" t="str">
        <f>IFERROR(VLOOKUP(Issue!$D426,Table5[#All],2,0),"")</f>
        <v>BMC</v>
      </c>
      <c r="G426" s="12">
        <v>10140145</v>
      </c>
      <c r="H426" s="31" t="str">
        <f>IFERROR(VLOOKUP(Issue!$G426,Table5[#All],3,0),"")</f>
        <v>Gomukh Pokhraha</v>
      </c>
      <c r="I426" s="31" t="str">
        <f>IFERROR(VLOOKUP(Issue!$G426,Table5[#All],2,0),"")</f>
        <v>MPG</v>
      </c>
      <c r="J426" s="8" t="s">
        <v>95</v>
      </c>
      <c r="K426" s="31" t="str">
        <f>IFERROR(VLOOKUP(Issue!$J426,Table2[[Item Name]:[UoM]],2,0),"")</f>
        <v>Nos</v>
      </c>
      <c r="L426" s="12">
        <v>1</v>
      </c>
      <c r="M426" s="32">
        <f>IFERROR(VLOOKUP(Issue!$J426,Table2[[#All],[Item Name]:[Open Rate]],8,0),"")</f>
        <v>129.80000000000001</v>
      </c>
      <c r="N426" s="32">
        <f>IFERROR(+Issue!$L426*Issue!$M426,"")</f>
        <v>129.80000000000001</v>
      </c>
      <c r="O426" s="12" t="s">
        <v>151</v>
      </c>
      <c r="P426" s="12" t="s">
        <v>153</v>
      </c>
      <c r="Q426" s="37"/>
    </row>
    <row r="427" spans="1:17" x14ac:dyDescent="0.25">
      <c r="A427" s="34">
        <v>46167</v>
      </c>
      <c r="B427" s="12" t="s">
        <v>154</v>
      </c>
      <c r="C427" s="12"/>
      <c r="D427" s="12">
        <v>1014</v>
      </c>
      <c r="E427" s="31" t="str">
        <f>IFERROR(VLOOKUP(Issue!$D427,Table5[#All],3,0),"")</f>
        <v>Dumraon</v>
      </c>
      <c r="F427" s="31" t="str">
        <f>IFERROR(VLOOKUP(Issue!$D427,Table5[#All],2,0),"")</f>
        <v>BMC</v>
      </c>
      <c r="G427" s="12">
        <v>10140153</v>
      </c>
      <c r="H427" s="31" t="str">
        <f>IFERROR(VLOOKUP(Issue!$G427,Table5[#All],3,0),"")</f>
        <v>Gomukh Bramhpur</v>
      </c>
      <c r="I427" s="31" t="str">
        <f>IFERROR(VLOOKUP(Issue!$G427,Table5[#All],2,0),"")</f>
        <v>MPG</v>
      </c>
      <c r="J427" s="8" t="s">
        <v>95</v>
      </c>
      <c r="K427" s="31" t="str">
        <f>IFERROR(VLOOKUP(Issue!$J427,Table2[[Item Name]:[UoM]],2,0),"")</f>
        <v>Nos</v>
      </c>
      <c r="L427" s="12">
        <v>1</v>
      </c>
      <c r="M427" s="32">
        <f>IFERROR(VLOOKUP(Issue!$J427,Table2[[#All],[Item Name]:[Open Rate]],8,0),"")</f>
        <v>129.80000000000001</v>
      </c>
      <c r="N427" s="32">
        <f>IFERROR(+Issue!$L427*Issue!$M427,"")</f>
        <v>129.80000000000001</v>
      </c>
      <c r="O427" s="12" t="s">
        <v>151</v>
      </c>
      <c r="P427" s="12" t="s">
        <v>153</v>
      </c>
      <c r="Q427" s="38"/>
    </row>
    <row r="428" spans="1:17" x14ac:dyDescent="0.25">
      <c r="A428" s="34">
        <v>46167</v>
      </c>
      <c r="B428" s="12" t="s">
        <v>154</v>
      </c>
      <c r="C428" s="12"/>
      <c r="D428" s="12">
        <v>1014</v>
      </c>
      <c r="E428" s="31" t="str">
        <f>IFERROR(VLOOKUP(Issue!$D428,Table5[#All],3,0),"")</f>
        <v>Dumraon</v>
      </c>
      <c r="F428" s="31" t="str">
        <f>IFERROR(VLOOKUP(Issue!$D428,Table5[#All],2,0),"")</f>
        <v>BMC</v>
      </c>
      <c r="G428" s="12">
        <v>10140166</v>
      </c>
      <c r="H428" s="31" t="str">
        <f>IFERROR(VLOOKUP(Issue!$G428,Table5[#All],3,0),"")</f>
        <v>Gomukh KritSagar</v>
      </c>
      <c r="I428" s="31" t="str">
        <f>IFERROR(VLOOKUP(Issue!$G428,Table5[#All],2,0),"")</f>
        <v>MPG</v>
      </c>
      <c r="J428" s="8" t="s">
        <v>95</v>
      </c>
      <c r="K428" s="31" t="str">
        <f>IFERROR(VLOOKUP(Issue!$J428,Table2[[Item Name]:[UoM]],2,0),"")</f>
        <v>Nos</v>
      </c>
      <c r="L428" s="12">
        <v>1</v>
      </c>
      <c r="M428" s="32">
        <f>IFERROR(VLOOKUP(Issue!$J428,Table2[[#All],[Item Name]:[Open Rate]],8,0),"")</f>
        <v>129.80000000000001</v>
      </c>
      <c r="N428" s="32">
        <f>IFERROR(+Issue!$L428*Issue!$M428,"")</f>
        <v>129.80000000000001</v>
      </c>
      <c r="O428" s="12" t="s">
        <v>151</v>
      </c>
      <c r="P428" s="12" t="s">
        <v>153</v>
      </c>
      <c r="Q428" s="37"/>
    </row>
    <row r="429" spans="1:17" x14ac:dyDescent="0.25">
      <c r="A429" s="34">
        <v>46167</v>
      </c>
      <c r="B429" s="12" t="s">
        <v>154</v>
      </c>
      <c r="C429" s="12"/>
      <c r="D429" s="12">
        <v>1014</v>
      </c>
      <c r="E429" s="31" t="str">
        <f>IFERROR(VLOOKUP(Issue!$D429,Table5[#All],3,0),"")</f>
        <v>Dumraon</v>
      </c>
      <c r="F429" s="31" t="str">
        <f>IFERROR(VLOOKUP(Issue!$D429,Table5[#All],2,0),"")</f>
        <v>BMC</v>
      </c>
      <c r="G429" s="12">
        <v>10140181</v>
      </c>
      <c r="H429" s="31" t="str">
        <f>IFERROR(VLOOKUP(Issue!$G429,Table5[#All],3,0),"")</f>
        <v>Tiyar A2 Milk Producer Company Limited</v>
      </c>
      <c r="I429" s="31" t="str">
        <f>IFERROR(VLOOKUP(Issue!$G429,Table5[#All],2,0),"")</f>
        <v>MPG</v>
      </c>
      <c r="J429" s="8" t="s">
        <v>95</v>
      </c>
      <c r="K429" s="31" t="str">
        <f>IFERROR(VLOOKUP(Issue!$J429,Table2[[Item Name]:[UoM]],2,0),"")</f>
        <v>Nos</v>
      </c>
      <c r="L429" s="12">
        <v>1</v>
      </c>
      <c r="M429" s="32">
        <f>IFERROR(VLOOKUP(Issue!$J429,Table2[[#All],[Item Name]:[Open Rate]],8,0),"")</f>
        <v>129.80000000000001</v>
      </c>
      <c r="N429" s="32">
        <f>IFERROR(+Issue!$L429*Issue!$M429,"")</f>
        <v>129.80000000000001</v>
      </c>
      <c r="O429" s="12" t="s">
        <v>151</v>
      </c>
      <c r="P429" s="12" t="s">
        <v>153</v>
      </c>
      <c r="Q429" s="38"/>
    </row>
    <row r="430" spans="1:17" x14ac:dyDescent="0.25">
      <c r="A430" s="34">
        <v>46167</v>
      </c>
      <c r="B430" s="12" t="s">
        <v>154</v>
      </c>
      <c r="C430" s="12"/>
      <c r="D430" s="12">
        <v>1014</v>
      </c>
      <c r="E430" s="31" t="str">
        <f>IFERROR(VLOOKUP(Issue!$D430,Table5[#All],3,0),"")</f>
        <v>Dumraon</v>
      </c>
      <c r="F430" s="31" t="str">
        <f>IFERROR(VLOOKUP(Issue!$D430,Table5[#All],2,0),"")</f>
        <v>BMC</v>
      </c>
      <c r="G430" s="12">
        <v>10140179</v>
      </c>
      <c r="H430" s="31" t="str">
        <f>IFERROR(VLOOKUP(Issue!$G430,Table5[#All],3,0),"")</f>
        <v>Gomukh Rajpur</v>
      </c>
      <c r="I430" s="31" t="str">
        <f>IFERROR(VLOOKUP(Issue!$G430,Table5[#All],2,0),"")</f>
        <v>MPG</v>
      </c>
      <c r="J430" s="8" t="s">
        <v>95</v>
      </c>
      <c r="K430" s="31" t="str">
        <f>IFERROR(VLOOKUP(Issue!$J430,Table2[[Item Name]:[UoM]],2,0),"")</f>
        <v>Nos</v>
      </c>
      <c r="L430" s="12">
        <v>5</v>
      </c>
      <c r="M430" s="32">
        <f>IFERROR(VLOOKUP(Issue!$J430,Table2[[#All],[Item Name]:[Open Rate]],8,0),"")</f>
        <v>129.80000000000001</v>
      </c>
      <c r="N430" s="32">
        <f>IFERROR(+Issue!$L430*Issue!$M430,"")</f>
        <v>649</v>
      </c>
      <c r="O430" s="12" t="s">
        <v>151</v>
      </c>
      <c r="P430" s="12" t="s">
        <v>153</v>
      </c>
      <c r="Q430" s="37"/>
    </row>
    <row r="431" spans="1:17" x14ac:dyDescent="0.25">
      <c r="A431" s="34">
        <v>46167</v>
      </c>
      <c r="B431" s="12" t="s">
        <v>154</v>
      </c>
      <c r="C431" s="12"/>
      <c r="D431" s="12">
        <v>1014</v>
      </c>
      <c r="E431" s="31" t="str">
        <f>IFERROR(VLOOKUP(Issue!$D431,Table5[#All],3,0),"")</f>
        <v>Dumraon</v>
      </c>
      <c r="F431" s="31" t="str">
        <f>IFERROR(VLOOKUP(Issue!$D431,Table5[#All],2,0),"")</f>
        <v>BMC</v>
      </c>
      <c r="G431" s="12">
        <v>10140183</v>
      </c>
      <c r="H431" s="31" t="str">
        <f>IFERROR(VLOOKUP(Issue!$G431,Table5[#All],3,0),"")</f>
        <v>Gomukh Uttardahan</v>
      </c>
      <c r="I431" s="31" t="str">
        <f>IFERROR(VLOOKUP(Issue!$G431,Table5[#All],2,0),"")</f>
        <v>MPG</v>
      </c>
      <c r="J431" s="8" t="s">
        <v>95</v>
      </c>
      <c r="K431" s="31" t="str">
        <f>IFERROR(VLOOKUP(Issue!$J431,Table2[[Item Name]:[UoM]],2,0),"")</f>
        <v>Nos</v>
      </c>
      <c r="L431" s="12">
        <v>2</v>
      </c>
      <c r="M431" s="32">
        <f>IFERROR(VLOOKUP(Issue!$J431,Table2[[#All],[Item Name]:[Open Rate]],8,0),"")</f>
        <v>129.80000000000001</v>
      </c>
      <c r="N431" s="32">
        <f>IFERROR(+Issue!$L431*Issue!$M431,"")</f>
        <v>259.60000000000002</v>
      </c>
      <c r="O431" s="12" t="s">
        <v>151</v>
      </c>
      <c r="P431" s="12" t="s">
        <v>153</v>
      </c>
      <c r="Q431" s="38"/>
    </row>
    <row r="432" spans="1:17" x14ac:dyDescent="0.25">
      <c r="A432" s="34">
        <v>46167</v>
      </c>
      <c r="B432" s="12" t="s">
        <v>154</v>
      </c>
      <c r="C432" s="12"/>
      <c r="D432" s="12">
        <v>1014</v>
      </c>
      <c r="E432" s="31" t="str">
        <f>IFERROR(VLOOKUP(Issue!$D432,Table5[#All],3,0),"")</f>
        <v>Dumraon</v>
      </c>
      <c r="F432" s="31" t="str">
        <f>IFERROR(VLOOKUP(Issue!$D432,Table5[#All],2,0),"")</f>
        <v>BMC</v>
      </c>
      <c r="G432" s="12">
        <v>10140039</v>
      </c>
      <c r="H432" s="31" t="str">
        <f>IFERROR(VLOOKUP(Issue!$G432,Table5[#All],3,0),"")</f>
        <v>Dharauli</v>
      </c>
      <c r="I432" s="31" t="str">
        <f>IFERROR(VLOOKUP(Issue!$G432,Table5[#All],2,0),"")</f>
        <v>MPG</v>
      </c>
      <c r="J432" s="8" t="s">
        <v>95</v>
      </c>
      <c r="K432" s="31" t="str">
        <f>IFERROR(VLOOKUP(Issue!$J432,Table2[[Item Name]:[UoM]],2,0),"")</f>
        <v>Nos</v>
      </c>
      <c r="L432" s="12">
        <v>1</v>
      </c>
      <c r="M432" s="32">
        <f>IFERROR(VLOOKUP(Issue!$J432,Table2[[#All],[Item Name]:[Open Rate]],8,0),"")</f>
        <v>129.80000000000001</v>
      </c>
      <c r="N432" s="32">
        <f>IFERROR(+Issue!$L432*Issue!$M432,"")</f>
        <v>129.80000000000001</v>
      </c>
      <c r="O432" s="12" t="s">
        <v>151</v>
      </c>
      <c r="P432" s="12" t="s">
        <v>153</v>
      </c>
      <c r="Q432" s="37"/>
    </row>
    <row r="433" spans="1:17" x14ac:dyDescent="0.25">
      <c r="A433" s="34">
        <v>46167</v>
      </c>
      <c r="B433" s="12" t="s">
        <v>154</v>
      </c>
      <c r="C433" s="12"/>
      <c r="D433" s="12">
        <v>1014</v>
      </c>
      <c r="E433" s="31" t="str">
        <f>IFERROR(VLOOKUP(Issue!$D433,Table5[#All],3,0),"")</f>
        <v>Dumraon</v>
      </c>
      <c r="F433" s="31" t="str">
        <f>IFERROR(VLOOKUP(Issue!$D433,Table5[#All],2,0),"")</f>
        <v>BMC</v>
      </c>
      <c r="G433" s="12">
        <v>10140043</v>
      </c>
      <c r="H433" s="31" t="str">
        <f>IFERROR(VLOOKUP(Issue!$G433,Table5[#All],3,0),"")</f>
        <v>Kaithi</v>
      </c>
      <c r="I433" s="31" t="str">
        <f>IFERROR(VLOOKUP(Issue!$G433,Table5[#All],2,0),"")</f>
        <v>MPG</v>
      </c>
      <c r="J433" s="8" t="s">
        <v>95</v>
      </c>
      <c r="K433" s="31" t="str">
        <f>IFERROR(VLOOKUP(Issue!$J433,Table2[[Item Name]:[UoM]],2,0),"")</f>
        <v>Nos</v>
      </c>
      <c r="L433" s="12">
        <v>2</v>
      </c>
      <c r="M433" s="32">
        <f>IFERROR(VLOOKUP(Issue!$J433,Table2[[#All],[Item Name]:[Open Rate]],8,0),"")</f>
        <v>129.80000000000001</v>
      </c>
      <c r="N433" s="32">
        <f>IFERROR(+Issue!$L433*Issue!$M433,"")</f>
        <v>259.60000000000002</v>
      </c>
      <c r="O433" s="12" t="s">
        <v>151</v>
      </c>
      <c r="P433" s="12" t="s">
        <v>153</v>
      </c>
      <c r="Q433" s="38"/>
    </row>
    <row r="434" spans="1:17" x14ac:dyDescent="0.25">
      <c r="A434" s="34">
        <v>46167</v>
      </c>
      <c r="B434" s="12" t="s">
        <v>154</v>
      </c>
      <c r="C434" s="12"/>
      <c r="D434" s="12">
        <v>1014</v>
      </c>
      <c r="E434" s="31" t="str">
        <f>IFERROR(VLOOKUP(Issue!$D434,Table5[#All],3,0),"")</f>
        <v>Dumraon</v>
      </c>
      <c r="F434" s="31" t="str">
        <f>IFERROR(VLOOKUP(Issue!$D434,Table5[#All],2,0),"")</f>
        <v>BMC</v>
      </c>
      <c r="G434" s="12">
        <v>10140066</v>
      </c>
      <c r="H434" s="31" t="str">
        <f>IFERROR(VLOOKUP(Issue!$G434,Table5[#All],3,0),"")</f>
        <v>Gomukh Kant</v>
      </c>
      <c r="I434" s="31" t="str">
        <f>IFERROR(VLOOKUP(Issue!$G434,Table5[#All],2,0),"")</f>
        <v>MPG</v>
      </c>
      <c r="J434" s="8" t="s">
        <v>95</v>
      </c>
      <c r="K434" s="31" t="str">
        <f>IFERROR(VLOOKUP(Issue!$J434,Table2[[Item Name]:[UoM]],2,0),"")</f>
        <v>Nos</v>
      </c>
      <c r="L434" s="12">
        <v>2</v>
      </c>
      <c r="M434" s="32">
        <f>IFERROR(VLOOKUP(Issue!$J434,Table2[[#All],[Item Name]:[Open Rate]],8,0),"")</f>
        <v>129.80000000000001</v>
      </c>
      <c r="N434" s="32">
        <f>IFERROR(+Issue!$L434*Issue!$M434,"")</f>
        <v>259.60000000000002</v>
      </c>
      <c r="O434" s="12" t="s">
        <v>151</v>
      </c>
      <c r="P434" s="12" t="s">
        <v>153</v>
      </c>
      <c r="Q434" s="37"/>
    </row>
    <row r="435" spans="1:17" x14ac:dyDescent="0.25">
      <c r="A435" s="34">
        <v>46167</v>
      </c>
      <c r="B435" s="12" t="s">
        <v>154</v>
      </c>
      <c r="C435" s="12"/>
      <c r="D435" s="12">
        <v>1014</v>
      </c>
      <c r="E435" s="31" t="str">
        <f>IFERROR(VLOOKUP(Issue!$D435,Table5[#All],3,0),"")</f>
        <v>Dumraon</v>
      </c>
      <c r="F435" s="31" t="str">
        <f>IFERROR(VLOOKUP(Issue!$D435,Table5[#All],2,0),"")</f>
        <v>BMC</v>
      </c>
      <c r="G435" s="12">
        <v>10140069</v>
      </c>
      <c r="H435" s="31" t="str">
        <f>IFERROR(VLOOKUP(Issue!$G435,Table5[#All],3,0),"")</f>
        <v>Gomukh Raghunathpur</v>
      </c>
      <c r="I435" s="31" t="str">
        <f>IFERROR(VLOOKUP(Issue!$G435,Table5[#All],2,0),"")</f>
        <v>MPG</v>
      </c>
      <c r="J435" s="8" t="s">
        <v>95</v>
      </c>
      <c r="K435" s="31" t="str">
        <f>IFERROR(VLOOKUP(Issue!$J435,Table2[[Item Name]:[UoM]],2,0),"")</f>
        <v>Nos</v>
      </c>
      <c r="L435" s="12">
        <v>1</v>
      </c>
      <c r="M435" s="32">
        <f>IFERROR(VLOOKUP(Issue!$J435,Table2[[#All],[Item Name]:[Open Rate]],8,0),"")</f>
        <v>129.80000000000001</v>
      </c>
      <c r="N435" s="32">
        <f>IFERROR(+Issue!$L435*Issue!$M435,"")</f>
        <v>129.80000000000001</v>
      </c>
      <c r="O435" s="12" t="s">
        <v>151</v>
      </c>
      <c r="P435" s="12" t="s">
        <v>153</v>
      </c>
      <c r="Q435" s="38"/>
    </row>
    <row r="436" spans="1:17" x14ac:dyDescent="0.25">
      <c r="A436" s="34">
        <v>46167</v>
      </c>
      <c r="B436" s="12" t="s">
        <v>154</v>
      </c>
      <c r="C436" s="12"/>
      <c r="D436" s="12">
        <v>1014</v>
      </c>
      <c r="E436" s="31" t="str">
        <f>IFERROR(VLOOKUP(Issue!$D436,Table5[#All],3,0),"")</f>
        <v>Dumraon</v>
      </c>
      <c r="F436" s="31" t="str">
        <f>IFERROR(VLOOKUP(Issue!$D436,Table5[#All],2,0),"")</f>
        <v>BMC</v>
      </c>
      <c r="G436" s="12">
        <v>10140137</v>
      </c>
      <c r="H436" s="31" t="str">
        <f>IFERROR(VLOOKUP(Issue!$G436,Table5[#All],3,0),"")</f>
        <v>Gomukh Rakshanagar_tola</v>
      </c>
      <c r="I436" s="31" t="str">
        <f>IFERROR(VLOOKUP(Issue!$G436,Table5[#All],2,0),"")</f>
        <v>MPG</v>
      </c>
      <c r="J436" s="8" t="s">
        <v>95</v>
      </c>
      <c r="K436" s="31" t="str">
        <f>IFERROR(VLOOKUP(Issue!$J436,Table2[[Item Name]:[UoM]],2,0),"")</f>
        <v>Nos</v>
      </c>
      <c r="L436" s="12">
        <v>4</v>
      </c>
      <c r="M436" s="32">
        <f>IFERROR(VLOOKUP(Issue!$J436,Table2[[#All],[Item Name]:[Open Rate]],8,0),"")</f>
        <v>129.80000000000001</v>
      </c>
      <c r="N436" s="32">
        <f>IFERROR(+Issue!$L436*Issue!$M436,"")</f>
        <v>519.20000000000005</v>
      </c>
      <c r="O436" s="12" t="s">
        <v>151</v>
      </c>
      <c r="P436" s="12" t="s">
        <v>153</v>
      </c>
      <c r="Q436" s="37"/>
    </row>
    <row r="437" spans="1:17" x14ac:dyDescent="0.25">
      <c r="A437" s="34">
        <v>46167</v>
      </c>
      <c r="B437" s="12" t="s">
        <v>154</v>
      </c>
      <c r="C437" s="12"/>
      <c r="D437" s="12">
        <v>1014</v>
      </c>
      <c r="E437" s="31" t="str">
        <f>IFERROR(VLOOKUP(Issue!$D437,Table5[#All],3,0),"")</f>
        <v>Dumraon</v>
      </c>
      <c r="F437" s="31" t="str">
        <f>IFERROR(VLOOKUP(Issue!$D437,Table5[#All],2,0),"")</f>
        <v>BMC</v>
      </c>
      <c r="G437" s="12">
        <v>10140197</v>
      </c>
      <c r="H437" s="31" t="str">
        <f>IFERROR(VLOOKUP(Issue!$G437,Table5[#All],3,0),"")</f>
        <v>Gumukh Mathiyapur</v>
      </c>
      <c r="I437" s="31" t="str">
        <f>IFERROR(VLOOKUP(Issue!$G437,Table5[#All],2,0),"")</f>
        <v>MPG</v>
      </c>
      <c r="J437" s="8" t="s">
        <v>95</v>
      </c>
      <c r="K437" s="31" t="str">
        <f>IFERROR(VLOOKUP(Issue!$J437,Table2[[Item Name]:[UoM]],2,0),"")</f>
        <v>Nos</v>
      </c>
      <c r="L437" s="12">
        <v>1</v>
      </c>
      <c r="M437" s="32">
        <f>IFERROR(VLOOKUP(Issue!$J437,Table2[[#All],[Item Name]:[Open Rate]],8,0),"")</f>
        <v>129.80000000000001</v>
      </c>
      <c r="N437" s="32">
        <f>IFERROR(+Issue!$L437*Issue!$M437,"")</f>
        <v>129.80000000000001</v>
      </c>
      <c r="O437" s="12" t="s">
        <v>151</v>
      </c>
      <c r="P437" s="12" t="s">
        <v>153</v>
      </c>
      <c r="Q437" s="38"/>
    </row>
    <row r="438" spans="1:17" x14ac:dyDescent="0.25">
      <c r="A438" s="34">
        <v>46167</v>
      </c>
      <c r="B438" s="12" t="s">
        <v>154</v>
      </c>
      <c r="C438" s="12"/>
      <c r="D438" s="12">
        <v>1014</v>
      </c>
      <c r="E438" s="31" t="str">
        <f>IFERROR(VLOOKUP(Issue!$D438,Table5[#All],3,0),"")</f>
        <v>Dumraon</v>
      </c>
      <c r="F438" s="31" t="str">
        <f>IFERROR(VLOOKUP(Issue!$D438,Table5[#All],2,0),"")</f>
        <v>BMC</v>
      </c>
      <c r="G438" s="12">
        <v>10140098</v>
      </c>
      <c r="H438" s="31" t="str">
        <f>IFERROR(VLOOKUP(Issue!$G438,Table5[#All],3,0),"")</f>
        <v>Kulharia Agriculture Producer Company Limited</v>
      </c>
      <c r="I438" s="31" t="str">
        <f>IFERROR(VLOOKUP(Issue!$G438,Table5[#All],2,0),"")</f>
        <v>MPG</v>
      </c>
      <c r="J438" s="8" t="s">
        <v>95</v>
      </c>
      <c r="K438" s="31" t="str">
        <f>IFERROR(VLOOKUP(Issue!$J438,Table2[[Item Name]:[UoM]],2,0),"")</f>
        <v>Nos</v>
      </c>
      <c r="L438" s="12">
        <v>3</v>
      </c>
      <c r="M438" s="32">
        <f>IFERROR(VLOOKUP(Issue!$J438,Table2[[#All],[Item Name]:[Open Rate]],8,0),"")</f>
        <v>129.80000000000001</v>
      </c>
      <c r="N438" s="32">
        <f>IFERROR(+Issue!$L438*Issue!$M438,"")</f>
        <v>389.40000000000003</v>
      </c>
      <c r="O438" s="12" t="s">
        <v>151</v>
      </c>
      <c r="P438" s="12" t="s">
        <v>153</v>
      </c>
      <c r="Q438" s="37"/>
    </row>
    <row r="439" spans="1:17" x14ac:dyDescent="0.25">
      <c r="A439" s="34">
        <v>46167</v>
      </c>
      <c r="B439" s="12" t="s">
        <v>154</v>
      </c>
      <c r="C439" s="12"/>
      <c r="D439" s="12">
        <v>1014</v>
      </c>
      <c r="E439" s="31" t="str">
        <f>IFERROR(VLOOKUP(Issue!$D439,Table5[#All],3,0),"")</f>
        <v>Dumraon</v>
      </c>
      <c r="F439" s="31" t="str">
        <f>IFERROR(VLOOKUP(Issue!$D439,Table5[#All],2,0),"")</f>
        <v>BMC</v>
      </c>
      <c r="G439" s="12">
        <v>10140185</v>
      </c>
      <c r="H439" s="31" t="str">
        <f>IFERROR(VLOOKUP(Issue!$G439,Table5[#All],3,0),"")</f>
        <v>Gomukh Jagdishpur</v>
      </c>
      <c r="I439" s="31" t="str">
        <f>IFERROR(VLOOKUP(Issue!$G439,Table5[#All],2,0),"")</f>
        <v>MPG</v>
      </c>
      <c r="J439" s="8" t="s">
        <v>95</v>
      </c>
      <c r="K439" s="31" t="str">
        <f>IFERROR(VLOOKUP(Issue!$J439,Table2[[Item Name]:[UoM]],2,0),"")</f>
        <v>Nos</v>
      </c>
      <c r="L439" s="12">
        <v>2</v>
      </c>
      <c r="M439" s="32">
        <f>IFERROR(VLOOKUP(Issue!$J439,Table2[[#All],[Item Name]:[Open Rate]],8,0),"")</f>
        <v>129.80000000000001</v>
      </c>
      <c r="N439" s="32">
        <f>IFERROR(+Issue!$L439*Issue!$M439,"")</f>
        <v>259.60000000000002</v>
      </c>
      <c r="O439" s="12" t="s">
        <v>151</v>
      </c>
      <c r="P439" s="12" t="s">
        <v>153</v>
      </c>
      <c r="Q439" s="38"/>
    </row>
    <row r="440" spans="1:17" x14ac:dyDescent="0.25">
      <c r="A440" s="34">
        <v>46167</v>
      </c>
      <c r="B440" s="12" t="s">
        <v>154</v>
      </c>
      <c r="C440" s="12"/>
      <c r="D440" s="12">
        <v>1014</v>
      </c>
      <c r="E440" s="31" t="str">
        <f>IFERROR(VLOOKUP(Issue!$D440,Table5[#All],3,0),"")</f>
        <v>Dumraon</v>
      </c>
      <c r="F440" s="31" t="str">
        <f>IFERROR(VLOOKUP(Issue!$D440,Table5[#All],2,0),"")</f>
        <v>BMC</v>
      </c>
      <c r="G440" s="12">
        <v>10140018</v>
      </c>
      <c r="H440" s="31" t="str">
        <f>IFERROR(VLOOKUP(Issue!$G440,Table5[#All],3,0),"")</f>
        <v>NANDAN</v>
      </c>
      <c r="I440" s="31" t="str">
        <f>IFERROR(VLOOKUP(Issue!$G440,Table5[#All],2,0),"")</f>
        <v>MPG</v>
      </c>
      <c r="J440" s="8" t="s">
        <v>95</v>
      </c>
      <c r="K440" s="31" t="str">
        <f>IFERROR(VLOOKUP(Issue!$J440,Table2[[Item Name]:[UoM]],2,0),"")</f>
        <v>Nos</v>
      </c>
      <c r="L440" s="12">
        <v>2</v>
      </c>
      <c r="M440" s="32">
        <f>IFERROR(VLOOKUP(Issue!$J440,Table2[[#All],[Item Name]:[Open Rate]],8,0),"")</f>
        <v>129.80000000000001</v>
      </c>
      <c r="N440" s="32">
        <f>IFERROR(+Issue!$L440*Issue!$M440,"")</f>
        <v>259.60000000000002</v>
      </c>
      <c r="O440" s="12" t="s">
        <v>151</v>
      </c>
      <c r="P440" s="12" t="s">
        <v>153</v>
      </c>
      <c r="Q440" s="37"/>
    </row>
    <row r="441" spans="1:17" x14ac:dyDescent="0.25">
      <c r="A441" s="34">
        <v>46167</v>
      </c>
      <c r="B441" s="12" t="s">
        <v>154</v>
      </c>
      <c r="C441" s="12"/>
      <c r="D441" s="12">
        <v>1014</v>
      </c>
      <c r="E441" s="31" t="str">
        <f>IFERROR(VLOOKUP(Issue!$D441,Table5[#All],3,0),"")</f>
        <v>Dumraon</v>
      </c>
      <c r="F441" s="31" t="str">
        <f>IFERROR(VLOOKUP(Issue!$D441,Table5[#All],2,0),"")</f>
        <v>BMC</v>
      </c>
      <c r="G441" s="12">
        <v>10140033</v>
      </c>
      <c r="H441" s="31" t="str">
        <f>IFERROR(VLOOKUP(Issue!$G441,Table5[#All],3,0),"")</f>
        <v>Akalupur</v>
      </c>
      <c r="I441" s="31" t="str">
        <f>IFERROR(VLOOKUP(Issue!$G441,Table5[#All],2,0),"")</f>
        <v>MPG</v>
      </c>
      <c r="J441" s="8" t="s">
        <v>95</v>
      </c>
      <c r="K441" s="31" t="str">
        <f>IFERROR(VLOOKUP(Issue!$J441,Table2[[Item Name]:[UoM]],2,0),"")</f>
        <v>Nos</v>
      </c>
      <c r="L441" s="12">
        <v>2</v>
      </c>
      <c r="M441" s="32">
        <f>IFERROR(VLOOKUP(Issue!$J441,Table2[[#All],[Item Name]:[Open Rate]],8,0),"")</f>
        <v>129.80000000000001</v>
      </c>
      <c r="N441" s="32">
        <f>IFERROR(+Issue!$L441*Issue!$M441,"")</f>
        <v>259.60000000000002</v>
      </c>
      <c r="O441" s="12" t="s">
        <v>151</v>
      </c>
      <c r="P441" s="12" t="s">
        <v>153</v>
      </c>
      <c r="Q441" s="38"/>
    </row>
    <row r="442" spans="1:17" x14ac:dyDescent="0.25">
      <c r="A442" s="34">
        <v>46167</v>
      </c>
      <c r="B442" s="12" t="s">
        <v>154</v>
      </c>
      <c r="C442" s="12"/>
      <c r="D442" s="12">
        <v>1014</v>
      </c>
      <c r="E442" s="31" t="str">
        <f>IFERROR(VLOOKUP(Issue!$D442,Table5[#All],3,0),"")</f>
        <v>Dumraon</v>
      </c>
      <c r="F442" s="31" t="str">
        <f>IFERROR(VLOOKUP(Issue!$D442,Table5[#All],2,0),"")</f>
        <v>BMC</v>
      </c>
      <c r="G442" s="12">
        <v>10140054</v>
      </c>
      <c r="H442" s="31" t="str">
        <f>IFERROR(VLOOKUP(Issue!$G442,Table5[#All],3,0),"")</f>
        <v>Soan</v>
      </c>
      <c r="I442" s="31" t="str">
        <f>IFERROR(VLOOKUP(Issue!$G442,Table5[#All],2,0),"")</f>
        <v>MPG</v>
      </c>
      <c r="J442" s="8" t="s">
        <v>95</v>
      </c>
      <c r="K442" s="31" t="str">
        <f>IFERROR(VLOOKUP(Issue!$J442,Table2[[Item Name]:[UoM]],2,0),"")</f>
        <v>Nos</v>
      </c>
      <c r="L442" s="12">
        <v>1</v>
      </c>
      <c r="M442" s="32">
        <f>IFERROR(VLOOKUP(Issue!$J442,Table2[[#All],[Item Name]:[Open Rate]],8,0),"")</f>
        <v>129.80000000000001</v>
      </c>
      <c r="N442" s="32">
        <f>IFERROR(+Issue!$L442*Issue!$M442,"")</f>
        <v>129.80000000000001</v>
      </c>
      <c r="O442" s="12" t="s">
        <v>151</v>
      </c>
      <c r="P442" s="12" t="s">
        <v>153</v>
      </c>
      <c r="Q442" s="37"/>
    </row>
    <row r="443" spans="1:17" x14ac:dyDescent="0.25">
      <c r="A443" s="34">
        <v>46167</v>
      </c>
      <c r="B443" s="12" t="s">
        <v>154</v>
      </c>
      <c r="C443" s="12"/>
      <c r="D443" s="12">
        <v>1014</v>
      </c>
      <c r="E443" s="31" t="str">
        <f>IFERROR(VLOOKUP(Issue!$D443,Table5[#All],3,0),"")</f>
        <v>Dumraon</v>
      </c>
      <c r="F443" s="31" t="str">
        <f>IFERROR(VLOOKUP(Issue!$D443,Table5[#All],2,0),"")</f>
        <v>BMC</v>
      </c>
      <c r="G443" s="12">
        <v>10140174</v>
      </c>
      <c r="H443" s="31" t="str">
        <f>IFERROR(VLOOKUP(Issue!$G443,Table5[#All],3,0),"")</f>
        <v>Gomukh Shivpur</v>
      </c>
      <c r="I443" s="31" t="str">
        <f>IFERROR(VLOOKUP(Issue!$G443,Table5[#All],2,0),"")</f>
        <v>MPG</v>
      </c>
      <c r="J443" s="8" t="s">
        <v>95</v>
      </c>
      <c r="K443" s="31" t="str">
        <f>IFERROR(VLOOKUP(Issue!$J443,Table2[[Item Name]:[UoM]],2,0),"")</f>
        <v>Nos</v>
      </c>
      <c r="L443" s="12">
        <v>2</v>
      </c>
      <c r="M443" s="32">
        <f>IFERROR(VLOOKUP(Issue!$J443,Table2[[#All],[Item Name]:[Open Rate]],8,0),"")</f>
        <v>129.80000000000001</v>
      </c>
      <c r="N443" s="32">
        <f>IFERROR(+Issue!$L443*Issue!$M443,"")</f>
        <v>259.60000000000002</v>
      </c>
      <c r="O443" s="12" t="s">
        <v>151</v>
      </c>
      <c r="P443" s="12" t="s">
        <v>153</v>
      </c>
      <c r="Q443" s="38"/>
    </row>
    <row r="444" spans="1:17" x14ac:dyDescent="0.25">
      <c r="A444" s="34">
        <v>46167</v>
      </c>
      <c r="B444" s="12" t="s">
        <v>154</v>
      </c>
      <c r="C444" s="12"/>
      <c r="D444" s="12">
        <v>1014</v>
      </c>
      <c r="E444" s="31" t="str">
        <f>IFERROR(VLOOKUP(Issue!$D444,Table5[#All],3,0),"")</f>
        <v>Dumraon</v>
      </c>
      <c r="F444" s="31" t="str">
        <f>IFERROR(VLOOKUP(Issue!$D444,Table5[#All],2,0),"")</f>
        <v>BMC</v>
      </c>
      <c r="G444" s="12">
        <v>10140141</v>
      </c>
      <c r="H444" s="31" t="str">
        <f>IFERROR(VLOOKUP(Issue!$G444,Table5[#All],3,0),"")</f>
        <v>Gomukh Bimhnath Girdhar Baraw</v>
      </c>
      <c r="I444" s="31" t="str">
        <f>IFERROR(VLOOKUP(Issue!$G444,Table5[#All],2,0),"")</f>
        <v>MPG</v>
      </c>
      <c r="J444" s="8" t="s">
        <v>95</v>
      </c>
      <c r="K444" s="31" t="str">
        <f>IFERROR(VLOOKUP(Issue!$J444,Table2[[Item Name]:[UoM]],2,0),"")</f>
        <v>Nos</v>
      </c>
      <c r="L444" s="12">
        <v>1</v>
      </c>
      <c r="M444" s="32">
        <f>IFERROR(VLOOKUP(Issue!$J444,Table2[[#All],[Item Name]:[Open Rate]],8,0),"")</f>
        <v>129.80000000000001</v>
      </c>
      <c r="N444" s="32">
        <f>IFERROR(+Issue!$L444*Issue!$M444,"")</f>
        <v>129.80000000000001</v>
      </c>
      <c r="O444" s="12" t="s">
        <v>151</v>
      </c>
      <c r="P444" s="12" t="s">
        <v>153</v>
      </c>
      <c r="Q444" s="37"/>
    </row>
    <row r="445" spans="1:17" x14ac:dyDescent="0.25">
      <c r="A445" s="34">
        <v>46167</v>
      </c>
      <c r="B445" s="12" t="s">
        <v>154</v>
      </c>
      <c r="C445" s="12"/>
      <c r="D445" s="12">
        <v>1014</v>
      </c>
      <c r="E445" s="31" t="str">
        <f>IFERROR(VLOOKUP(Issue!$D445,Table5[#All],3,0),"")</f>
        <v>Dumraon</v>
      </c>
      <c r="F445" s="31" t="str">
        <f>IFERROR(VLOOKUP(Issue!$D445,Table5[#All],2,0),"")</f>
        <v>BMC</v>
      </c>
      <c r="G445" s="12">
        <v>10140186</v>
      </c>
      <c r="H445" s="31" t="str">
        <f>IFERROR(VLOOKUP(Issue!$G445,Table5[#All],3,0),"")</f>
        <v>Gomukh Akalupur Dera</v>
      </c>
      <c r="I445" s="31" t="str">
        <f>IFERROR(VLOOKUP(Issue!$G445,Table5[#All],2,0),"")</f>
        <v>MPG</v>
      </c>
      <c r="J445" s="8" t="s">
        <v>95</v>
      </c>
      <c r="K445" s="31" t="str">
        <f>IFERROR(VLOOKUP(Issue!$J445,Table2[[Item Name]:[UoM]],2,0),"")</f>
        <v>Nos</v>
      </c>
      <c r="L445" s="12">
        <v>1</v>
      </c>
      <c r="M445" s="32">
        <f>IFERROR(VLOOKUP(Issue!$J445,Table2[[#All],[Item Name]:[Open Rate]],8,0),"")</f>
        <v>129.80000000000001</v>
      </c>
      <c r="N445" s="32">
        <f>IFERROR(+Issue!$L445*Issue!$M445,"")</f>
        <v>129.80000000000001</v>
      </c>
      <c r="O445" s="12" t="s">
        <v>151</v>
      </c>
      <c r="P445" s="12" t="s">
        <v>153</v>
      </c>
      <c r="Q445" s="38"/>
    </row>
    <row r="446" spans="1:17" x14ac:dyDescent="0.25">
      <c r="A446" s="34">
        <v>46167</v>
      </c>
      <c r="B446" s="12" t="s">
        <v>154</v>
      </c>
      <c r="C446" s="12"/>
      <c r="D446" s="12">
        <v>1014</v>
      </c>
      <c r="E446" s="31" t="str">
        <f>IFERROR(VLOOKUP(Issue!$D446,Table5[#All],3,0),"")</f>
        <v>Dumraon</v>
      </c>
      <c r="F446" s="31" t="str">
        <f>IFERROR(VLOOKUP(Issue!$D446,Table5[#All],2,0),"")</f>
        <v>BMC</v>
      </c>
      <c r="G446" s="12">
        <v>10140126</v>
      </c>
      <c r="H446" s="31" t="str">
        <f>IFERROR(VLOOKUP(Issue!$G446,Table5[#All],3,0),"")</f>
        <v>Gomukh Dafadihari</v>
      </c>
      <c r="I446" s="31" t="str">
        <f>IFERROR(VLOOKUP(Issue!$G446,Table5[#All],2,0),"")</f>
        <v>MPG</v>
      </c>
      <c r="J446" s="8" t="s">
        <v>95</v>
      </c>
      <c r="K446" s="31" t="str">
        <f>IFERROR(VLOOKUP(Issue!$J446,Table2[[Item Name]:[UoM]],2,0),"")</f>
        <v>Nos</v>
      </c>
      <c r="L446" s="12">
        <v>1</v>
      </c>
      <c r="M446" s="32">
        <f>IFERROR(VLOOKUP(Issue!$J446,Table2[[#All],[Item Name]:[Open Rate]],8,0),"")</f>
        <v>129.80000000000001</v>
      </c>
      <c r="N446" s="32">
        <f>IFERROR(+Issue!$L446*Issue!$M446,"")</f>
        <v>129.80000000000001</v>
      </c>
      <c r="O446" s="12" t="s">
        <v>151</v>
      </c>
      <c r="P446" s="12" t="s">
        <v>153</v>
      </c>
      <c r="Q446" s="37"/>
    </row>
    <row r="447" spans="1:17" x14ac:dyDescent="0.25">
      <c r="A447" s="34">
        <v>46167</v>
      </c>
      <c r="B447" s="12" t="s">
        <v>154</v>
      </c>
      <c r="C447" s="12"/>
      <c r="D447" s="12">
        <v>1014</v>
      </c>
      <c r="E447" s="31" t="str">
        <f>IFERROR(VLOOKUP(Issue!$D447,Table5[#All],3,0),"")</f>
        <v>Dumraon</v>
      </c>
      <c r="F447" s="31" t="str">
        <f>IFERROR(VLOOKUP(Issue!$D447,Table5[#All],2,0),"")</f>
        <v>BMC</v>
      </c>
      <c r="G447" s="12">
        <v>10140131</v>
      </c>
      <c r="H447" s="31" t="str">
        <f>IFERROR(VLOOKUP(Issue!$G447,Table5[#All],3,0),"")</f>
        <v>Gomukh Basaon Kalan</v>
      </c>
      <c r="I447" s="31" t="str">
        <f>IFERROR(VLOOKUP(Issue!$G447,Table5[#All],2,0),"")</f>
        <v>MPG</v>
      </c>
      <c r="J447" s="8" t="s">
        <v>95</v>
      </c>
      <c r="K447" s="31" t="str">
        <f>IFERROR(VLOOKUP(Issue!$J447,Table2[[Item Name]:[UoM]],2,0),"")</f>
        <v>Nos</v>
      </c>
      <c r="L447" s="12">
        <v>1</v>
      </c>
      <c r="M447" s="32">
        <f>IFERROR(VLOOKUP(Issue!$J447,Table2[[#All],[Item Name]:[Open Rate]],8,0),"")</f>
        <v>129.80000000000001</v>
      </c>
      <c r="N447" s="32">
        <f>IFERROR(+Issue!$L447*Issue!$M447,"")</f>
        <v>129.80000000000001</v>
      </c>
      <c r="O447" s="12" t="s">
        <v>151</v>
      </c>
      <c r="P447" s="12" t="s">
        <v>153</v>
      </c>
      <c r="Q447" s="38"/>
    </row>
    <row r="448" spans="1:17" x14ac:dyDescent="0.25">
      <c r="A448" s="34">
        <v>46167</v>
      </c>
      <c r="B448" s="12" t="s">
        <v>154</v>
      </c>
      <c r="C448" s="12"/>
      <c r="D448" s="12">
        <v>1014</v>
      </c>
      <c r="E448" s="31" t="str">
        <f>IFERROR(VLOOKUP(Issue!$D448,Table5[#All],3,0),"")</f>
        <v>Dumraon</v>
      </c>
      <c r="F448" s="31" t="str">
        <f>IFERROR(VLOOKUP(Issue!$D448,Table5[#All],2,0),"")</f>
        <v>BMC</v>
      </c>
      <c r="G448" s="12">
        <v>10140132</v>
      </c>
      <c r="H448" s="31" t="str">
        <f>IFERROR(VLOOKUP(Issue!$G448,Table5[#All],3,0),"")</f>
        <v>Gomukh Mangolpur</v>
      </c>
      <c r="I448" s="31" t="str">
        <f>IFERROR(VLOOKUP(Issue!$G448,Table5[#All],2,0),"")</f>
        <v>MPG</v>
      </c>
      <c r="J448" s="8" t="s">
        <v>95</v>
      </c>
      <c r="K448" s="31" t="str">
        <f>IFERROR(VLOOKUP(Issue!$J448,Table2[[Item Name]:[UoM]],2,0),"")</f>
        <v>Nos</v>
      </c>
      <c r="L448" s="12">
        <v>1</v>
      </c>
      <c r="M448" s="32">
        <f>IFERROR(VLOOKUP(Issue!$J448,Table2[[#All],[Item Name]:[Open Rate]],8,0),"")</f>
        <v>129.80000000000001</v>
      </c>
      <c r="N448" s="32">
        <f>IFERROR(+Issue!$L448*Issue!$M448,"")</f>
        <v>129.80000000000001</v>
      </c>
      <c r="O448" s="12" t="s">
        <v>151</v>
      </c>
      <c r="P448" s="12" t="s">
        <v>153</v>
      </c>
      <c r="Q448" s="37"/>
    </row>
    <row r="449" spans="1:17" x14ac:dyDescent="0.25">
      <c r="A449" s="34">
        <v>46167</v>
      </c>
      <c r="B449" s="12" t="s">
        <v>154</v>
      </c>
      <c r="C449" s="12"/>
      <c r="D449" s="12">
        <v>1014</v>
      </c>
      <c r="E449" s="31" t="str">
        <f>IFERROR(VLOOKUP(Issue!$D449,Table5[#All],3,0),"")</f>
        <v>Dumraon</v>
      </c>
      <c r="F449" s="31" t="str">
        <f>IFERROR(VLOOKUP(Issue!$D449,Table5[#All],2,0),"")</f>
        <v>BMC</v>
      </c>
      <c r="G449" s="12">
        <v>10140152</v>
      </c>
      <c r="H449" s="31" t="str">
        <f>IFERROR(VLOOKUP(Issue!$G449,Table5[#All],3,0),"")</f>
        <v>Gomukh Badkagaon Yamunatola</v>
      </c>
      <c r="I449" s="31" t="str">
        <f>IFERROR(VLOOKUP(Issue!$G449,Table5[#All],2,0),"")</f>
        <v>MPG</v>
      </c>
      <c r="J449" s="8" t="s">
        <v>95</v>
      </c>
      <c r="K449" s="31" t="str">
        <f>IFERROR(VLOOKUP(Issue!$J449,Table2[[Item Name]:[UoM]],2,0),"")</f>
        <v>Nos</v>
      </c>
      <c r="L449" s="12">
        <v>1</v>
      </c>
      <c r="M449" s="32">
        <f>IFERROR(VLOOKUP(Issue!$J449,Table2[[#All],[Item Name]:[Open Rate]],8,0),"")</f>
        <v>129.80000000000001</v>
      </c>
      <c r="N449" s="32">
        <f>IFERROR(+Issue!$L449*Issue!$M449,"")</f>
        <v>129.80000000000001</v>
      </c>
      <c r="O449" s="12" t="s">
        <v>151</v>
      </c>
      <c r="P449" s="12" t="s">
        <v>153</v>
      </c>
      <c r="Q449" s="38"/>
    </row>
    <row r="450" spans="1:17" x14ac:dyDescent="0.25">
      <c r="A450" s="34">
        <v>46167</v>
      </c>
      <c r="B450" s="12" t="s">
        <v>154</v>
      </c>
      <c r="C450" s="12"/>
      <c r="D450" s="12">
        <v>1014</v>
      </c>
      <c r="E450" s="31" t="str">
        <f>IFERROR(VLOOKUP(Issue!$D450,Table5[#All],3,0),"")</f>
        <v>Dumraon</v>
      </c>
      <c r="F450" s="31" t="str">
        <f>IFERROR(VLOOKUP(Issue!$D450,Table5[#All],2,0),"")</f>
        <v>BMC</v>
      </c>
      <c r="G450" s="12">
        <v>10140194</v>
      </c>
      <c r="H450" s="31" t="str">
        <f>IFERROR(VLOOKUP(Issue!$G450,Table5[#All],3,0),"")</f>
        <v>Gumukh Orap Khurd</v>
      </c>
      <c r="I450" s="31" t="str">
        <f>IFERROR(VLOOKUP(Issue!$G450,Table5[#All],2,0),"")</f>
        <v>MPG</v>
      </c>
      <c r="J450" s="8" t="s">
        <v>95</v>
      </c>
      <c r="K450" s="31" t="str">
        <f>IFERROR(VLOOKUP(Issue!$J450,Table2[[Item Name]:[UoM]],2,0),"")</f>
        <v>Nos</v>
      </c>
      <c r="L450" s="12">
        <v>1</v>
      </c>
      <c r="M450" s="32">
        <f>IFERROR(VLOOKUP(Issue!$J450,Table2[[#All],[Item Name]:[Open Rate]],8,0),"")</f>
        <v>129.80000000000001</v>
      </c>
      <c r="N450" s="32">
        <f>IFERROR(+Issue!$L450*Issue!$M450,"")</f>
        <v>129.80000000000001</v>
      </c>
      <c r="O450" s="12" t="s">
        <v>151</v>
      </c>
      <c r="P450" s="12" t="s">
        <v>153</v>
      </c>
      <c r="Q450" s="37"/>
    </row>
    <row r="451" spans="1:17" x14ac:dyDescent="0.25">
      <c r="A451" s="34">
        <v>46167</v>
      </c>
      <c r="B451" s="12" t="s">
        <v>154</v>
      </c>
      <c r="C451" s="12"/>
      <c r="D451" s="12">
        <v>1014</v>
      </c>
      <c r="E451" s="31" t="str">
        <f>IFERROR(VLOOKUP(Issue!$D451,Table5[#All],3,0),"")</f>
        <v>Dumraon</v>
      </c>
      <c r="F451" s="31" t="str">
        <f>IFERROR(VLOOKUP(Issue!$D451,Table5[#All],2,0),"")</f>
        <v>BMC</v>
      </c>
      <c r="G451" s="12">
        <v>10140001</v>
      </c>
      <c r="H451" s="31" t="str">
        <f>IFERROR(VLOOKUP(Issue!$G451,Table5[#All],3,0),"")</f>
        <v>Dumri Purvi Tola</v>
      </c>
      <c r="I451" s="31" t="str">
        <f>IFERROR(VLOOKUP(Issue!$G451,Table5[#All],2,0),"")</f>
        <v>MPG</v>
      </c>
      <c r="J451" s="12" t="s">
        <v>64</v>
      </c>
      <c r="K451" s="31" t="str">
        <f>IFERROR(VLOOKUP(Issue!$J451,Table2[[Item Name]:[UoM]],2,0),"")</f>
        <v>Nos</v>
      </c>
      <c r="L451" s="12">
        <v>5</v>
      </c>
      <c r="M451" s="32">
        <f>IFERROR(VLOOKUP(Issue!$J451,Table2[[#All],[Item Name]:[Open Rate]],8,0),"")</f>
        <v>348.52</v>
      </c>
      <c r="N451" s="32">
        <f>IFERROR(+Issue!$L451*Issue!$M451,"")</f>
        <v>1742.6</v>
      </c>
      <c r="O451" s="12" t="s">
        <v>151</v>
      </c>
      <c r="P451" s="12" t="s">
        <v>153</v>
      </c>
      <c r="Q451" s="38"/>
    </row>
    <row r="452" spans="1:17" x14ac:dyDescent="0.25">
      <c r="A452" s="34">
        <v>46167</v>
      </c>
      <c r="B452" s="12" t="s">
        <v>154</v>
      </c>
      <c r="C452" s="12"/>
      <c r="D452" s="12">
        <v>1014</v>
      </c>
      <c r="E452" s="31" t="str">
        <f>IFERROR(VLOOKUP(Issue!$D452,Table5[#All],3,0),"")</f>
        <v>Dumraon</v>
      </c>
      <c r="F452" s="31" t="str">
        <f>IFERROR(VLOOKUP(Issue!$D452,Table5[#All],2,0),"")</f>
        <v>BMC</v>
      </c>
      <c r="G452" s="12">
        <v>10140002</v>
      </c>
      <c r="H452" s="31" t="str">
        <f>IFERROR(VLOOKUP(Issue!$G452,Table5[#All],3,0),"")</f>
        <v>Simri</v>
      </c>
      <c r="I452" s="31" t="str">
        <f>IFERROR(VLOOKUP(Issue!$G452,Table5[#All],2,0),"")</f>
        <v>MPG</v>
      </c>
      <c r="J452" s="12" t="s">
        <v>64</v>
      </c>
      <c r="K452" s="31" t="str">
        <f>IFERROR(VLOOKUP(Issue!$J452,Table2[[Item Name]:[UoM]],2,0),"")</f>
        <v>Nos</v>
      </c>
      <c r="L452" s="12">
        <v>1</v>
      </c>
      <c r="M452" s="32">
        <f>IFERROR(VLOOKUP(Issue!$J452,Table2[[#All],[Item Name]:[Open Rate]],8,0),"")</f>
        <v>348.52</v>
      </c>
      <c r="N452" s="32">
        <f>IFERROR(+Issue!$L452*Issue!$M452,"")</f>
        <v>348.52</v>
      </c>
      <c r="O452" s="12" t="s">
        <v>151</v>
      </c>
      <c r="P452" s="12" t="s">
        <v>153</v>
      </c>
      <c r="Q452" s="37"/>
    </row>
    <row r="453" spans="1:17" x14ac:dyDescent="0.25">
      <c r="A453" s="34">
        <v>46167</v>
      </c>
      <c r="B453" s="12" t="s">
        <v>154</v>
      </c>
      <c r="C453" s="12"/>
      <c r="D453" s="12">
        <v>1014</v>
      </c>
      <c r="E453" s="31" t="str">
        <f>IFERROR(VLOOKUP(Issue!$D453,Table5[#All],3,0),"")</f>
        <v>Dumraon</v>
      </c>
      <c r="F453" s="31" t="str">
        <f>IFERROR(VLOOKUP(Issue!$D453,Table5[#All],2,0),"")</f>
        <v>BMC</v>
      </c>
      <c r="G453" s="12">
        <v>10140003</v>
      </c>
      <c r="H453" s="31" t="str">
        <f>IFERROR(VLOOKUP(Issue!$G453,Table5[#All],3,0),"")</f>
        <v>Sahiyar</v>
      </c>
      <c r="I453" s="31" t="str">
        <f>IFERROR(VLOOKUP(Issue!$G453,Table5[#All],2,0),"")</f>
        <v>MPG</v>
      </c>
      <c r="J453" s="12" t="s">
        <v>64</v>
      </c>
      <c r="K453" s="31" t="str">
        <f>IFERROR(VLOOKUP(Issue!$J453,Table2[[Item Name]:[UoM]],2,0),"")</f>
        <v>Nos</v>
      </c>
      <c r="L453" s="12">
        <v>2</v>
      </c>
      <c r="M453" s="32">
        <f>IFERROR(VLOOKUP(Issue!$J453,Table2[[#All],[Item Name]:[Open Rate]],8,0),"")</f>
        <v>348.52</v>
      </c>
      <c r="N453" s="32">
        <f>IFERROR(+Issue!$L453*Issue!$M453,"")</f>
        <v>697.04</v>
      </c>
      <c r="O453" s="12" t="s">
        <v>151</v>
      </c>
      <c r="P453" s="12" t="s">
        <v>153</v>
      </c>
      <c r="Q453" s="38"/>
    </row>
    <row r="454" spans="1:17" x14ac:dyDescent="0.25">
      <c r="A454" s="34">
        <v>46167</v>
      </c>
      <c r="B454" s="12" t="s">
        <v>154</v>
      </c>
      <c r="C454" s="12"/>
      <c r="D454" s="12">
        <v>1014</v>
      </c>
      <c r="E454" s="31" t="str">
        <f>IFERROR(VLOOKUP(Issue!$D454,Table5[#All],3,0),"")</f>
        <v>Dumraon</v>
      </c>
      <c r="F454" s="31" t="str">
        <f>IFERROR(VLOOKUP(Issue!$D454,Table5[#All],2,0),"")</f>
        <v>BMC</v>
      </c>
      <c r="G454" s="12">
        <v>10140034</v>
      </c>
      <c r="H454" s="31" t="str">
        <f>IFERROR(VLOOKUP(Issue!$G454,Table5[#All],3,0),"")</f>
        <v>Chhotka Sihanpura</v>
      </c>
      <c r="I454" s="31" t="str">
        <f>IFERROR(VLOOKUP(Issue!$G454,Table5[#All],2,0),"")</f>
        <v>MPG</v>
      </c>
      <c r="J454" s="12" t="s">
        <v>64</v>
      </c>
      <c r="K454" s="31" t="str">
        <f>IFERROR(VLOOKUP(Issue!$J454,Table2[[Item Name]:[UoM]],2,0),"")</f>
        <v>Nos</v>
      </c>
      <c r="L454" s="12">
        <v>1</v>
      </c>
      <c r="M454" s="32">
        <f>IFERROR(VLOOKUP(Issue!$J454,Table2[[#All],[Item Name]:[Open Rate]],8,0),"")</f>
        <v>348.52</v>
      </c>
      <c r="N454" s="32">
        <f>IFERROR(+Issue!$L454*Issue!$M454,"")</f>
        <v>348.52</v>
      </c>
      <c r="O454" s="12" t="s">
        <v>151</v>
      </c>
      <c r="P454" s="12" t="s">
        <v>153</v>
      </c>
      <c r="Q454" s="37"/>
    </row>
    <row r="455" spans="1:17" x14ac:dyDescent="0.25">
      <c r="A455" s="34">
        <v>46167</v>
      </c>
      <c r="B455" s="12" t="s">
        <v>154</v>
      </c>
      <c r="C455" s="12"/>
      <c r="D455" s="12">
        <v>1014</v>
      </c>
      <c r="E455" s="31" t="str">
        <f>IFERROR(VLOOKUP(Issue!$D455,Table5[#All],3,0),"")</f>
        <v>Dumraon</v>
      </c>
      <c r="F455" s="31" t="str">
        <f>IFERROR(VLOOKUP(Issue!$D455,Table5[#All],2,0),"")</f>
        <v>BMC</v>
      </c>
      <c r="G455" s="12">
        <v>10140055</v>
      </c>
      <c r="H455" s="31" t="str">
        <f>IFERROR(VLOOKUP(Issue!$G455,Table5[#All],3,0),"")</f>
        <v xml:space="preserve">PURANA BHOJPUR                                                                                      </v>
      </c>
      <c r="I455" s="31" t="str">
        <f>IFERROR(VLOOKUP(Issue!$G455,Table5[#All],2,0),"")</f>
        <v>MPG</v>
      </c>
      <c r="J455" s="12" t="s">
        <v>64</v>
      </c>
      <c r="K455" s="31" t="str">
        <f>IFERROR(VLOOKUP(Issue!$J455,Table2[[Item Name]:[UoM]],2,0),"")</f>
        <v>Nos</v>
      </c>
      <c r="L455" s="12">
        <v>2</v>
      </c>
      <c r="M455" s="32">
        <f>IFERROR(VLOOKUP(Issue!$J455,Table2[[#All],[Item Name]:[Open Rate]],8,0),"")</f>
        <v>348.52</v>
      </c>
      <c r="N455" s="32">
        <f>IFERROR(+Issue!$L455*Issue!$M455,"")</f>
        <v>697.04</v>
      </c>
      <c r="O455" s="12" t="s">
        <v>151</v>
      </c>
      <c r="P455" s="12" t="s">
        <v>153</v>
      </c>
      <c r="Q455" s="38"/>
    </row>
    <row r="456" spans="1:17" x14ac:dyDescent="0.25">
      <c r="A456" s="34">
        <v>46167</v>
      </c>
      <c r="B456" s="12" t="s">
        <v>154</v>
      </c>
      <c r="C456" s="12"/>
      <c r="D456" s="12">
        <v>1014</v>
      </c>
      <c r="E456" s="31" t="str">
        <f>IFERROR(VLOOKUP(Issue!$D456,Table5[#All],3,0),"")</f>
        <v>Dumraon</v>
      </c>
      <c r="F456" s="31" t="str">
        <f>IFERROR(VLOOKUP(Issue!$D456,Table5[#All],2,0),"")</f>
        <v>BMC</v>
      </c>
      <c r="G456" s="12">
        <v>10140135</v>
      </c>
      <c r="H456" s="31" t="str">
        <f>IFERROR(VLOOKUP(Issue!$G456,Table5[#All],3,0),"")</f>
        <v>Gomukh Dhanipur</v>
      </c>
      <c r="I456" s="31" t="str">
        <f>IFERROR(VLOOKUP(Issue!$G456,Table5[#All],2,0),"")</f>
        <v>MPG</v>
      </c>
      <c r="J456" s="12" t="s">
        <v>64</v>
      </c>
      <c r="K456" s="31" t="str">
        <f>IFERROR(VLOOKUP(Issue!$J456,Table2[[Item Name]:[UoM]],2,0),"")</f>
        <v>Nos</v>
      </c>
      <c r="L456" s="12">
        <v>1</v>
      </c>
      <c r="M456" s="32">
        <f>IFERROR(VLOOKUP(Issue!$J456,Table2[[#All],[Item Name]:[Open Rate]],8,0),"")</f>
        <v>348.52</v>
      </c>
      <c r="N456" s="32">
        <f>IFERROR(+Issue!$L456*Issue!$M456,"")</f>
        <v>348.52</v>
      </c>
      <c r="O456" s="12" t="s">
        <v>151</v>
      </c>
      <c r="P456" s="12" t="s">
        <v>153</v>
      </c>
      <c r="Q456" s="37"/>
    </row>
    <row r="457" spans="1:17" x14ac:dyDescent="0.25">
      <c r="A457" s="34">
        <v>46167</v>
      </c>
      <c r="B457" s="12" t="s">
        <v>154</v>
      </c>
      <c r="C457" s="12"/>
      <c r="D457" s="12">
        <v>1014</v>
      </c>
      <c r="E457" s="31" t="str">
        <f>IFERROR(VLOOKUP(Issue!$D457,Table5[#All],3,0),"")</f>
        <v>Dumraon</v>
      </c>
      <c r="F457" s="31" t="str">
        <f>IFERROR(VLOOKUP(Issue!$D457,Table5[#All],2,0),"")</f>
        <v>BMC</v>
      </c>
      <c r="G457" s="12">
        <v>10140008</v>
      </c>
      <c r="H457" s="31" t="str">
        <f>IFERROR(VLOOKUP(Issue!$G457,Table5[#All],3,0),"")</f>
        <v>Ramo Bariya</v>
      </c>
      <c r="I457" s="31" t="str">
        <f>IFERROR(VLOOKUP(Issue!$G457,Table5[#All],2,0),"")</f>
        <v>MPG</v>
      </c>
      <c r="J457" s="12" t="s">
        <v>64</v>
      </c>
      <c r="K457" s="31" t="str">
        <f>IFERROR(VLOOKUP(Issue!$J457,Table2[[Item Name]:[UoM]],2,0),"")</f>
        <v>Nos</v>
      </c>
      <c r="L457" s="12">
        <v>1</v>
      </c>
      <c r="M457" s="32">
        <f>IFERROR(VLOOKUP(Issue!$J457,Table2[[#All],[Item Name]:[Open Rate]],8,0),"")</f>
        <v>348.52</v>
      </c>
      <c r="N457" s="32">
        <f>IFERROR(+Issue!$L457*Issue!$M457,"")</f>
        <v>348.52</v>
      </c>
      <c r="O457" s="12" t="s">
        <v>151</v>
      </c>
      <c r="P457" s="12" t="s">
        <v>153</v>
      </c>
      <c r="Q457" s="38"/>
    </row>
    <row r="458" spans="1:17" x14ac:dyDescent="0.25">
      <c r="A458" s="34">
        <v>46167</v>
      </c>
      <c r="B458" s="12" t="s">
        <v>154</v>
      </c>
      <c r="C458" s="12"/>
      <c r="D458" s="12">
        <v>1014</v>
      </c>
      <c r="E458" s="31" t="str">
        <f>IFERROR(VLOOKUP(Issue!$D458,Table5[#All],3,0),"")</f>
        <v>Dumraon</v>
      </c>
      <c r="F458" s="31" t="str">
        <f>IFERROR(VLOOKUP(Issue!$D458,Table5[#All],2,0),"")</f>
        <v>BMC</v>
      </c>
      <c r="G458" s="12">
        <v>10140009</v>
      </c>
      <c r="H458" s="31" t="str">
        <f>IFERROR(VLOOKUP(Issue!$G458,Table5[#All],3,0),"")</f>
        <v>HITAN PARARI</v>
      </c>
      <c r="I458" s="31" t="str">
        <f>IFERROR(VLOOKUP(Issue!$G458,Table5[#All],2,0),"")</f>
        <v>MPG</v>
      </c>
      <c r="J458" s="12" t="s">
        <v>64</v>
      </c>
      <c r="K458" s="31" t="str">
        <f>IFERROR(VLOOKUP(Issue!$J458,Table2[[Item Name]:[UoM]],2,0),"")</f>
        <v>Nos</v>
      </c>
      <c r="L458" s="12">
        <v>3</v>
      </c>
      <c r="M458" s="32">
        <f>IFERROR(VLOOKUP(Issue!$J458,Table2[[#All],[Item Name]:[Open Rate]],8,0),"")</f>
        <v>348.52</v>
      </c>
      <c r="N458" s="32">
        <f>IFERROR(+Issue!$L458*Issue!$M458,"")</f>
        <v>1045.56</v>
      </c>
      <c r="O458" s="12" t="s">
        <v>151</v>
      </c>
      <c r="P458" s="12" t="s">
        <v>153</v>
      </c>
      <c r="Q458" s="37"/>
    </row>
    <row r="459" spans="1:17" x14ac:dyDescent="0.25">
      <c r="A459" s="34">
        <v>46167</v>
      </c>
      <c r="B459" s="12" t="s">
        <v>154</v>
      </c>
      <c r="C459" s="12"/>
      <c r="D459" s="12">
        <v>1014</v>
      </c>
      <c r="E459" s="31" t="str">
        <f>IFERROR(VLOOKUP(Issue!$D459,Table5[#All],3,0),"")</f>
        <v>Dumraon</v>
      </c>
      <c r="F459" s="31" t="str">
        <f>IFERROR(VLOOKUP(Issue!$D459,Table5[#All],2,0),"")</f>
        <v>BMC</v>
      </c>
      <c r="G459" s="12">
        <v>10140020</v>
      </c>
      <c r="H459" s="31" t="str">
        <f>IFERROR(VLOOKUP(Issue!$G459,Table5[#All],3,0),"")</f>
        <v>RAJAPUR</v>
      </c>
      <c r="I459" s="31" t="str">
        <f>IFERROR(VLOOKUP(Issue!$G459,Table5[#All],2,0),"")</f>
        <v>MPG</v>
      </c>
      <c r="J459" s="12" t="s">
        <v>64</v>
      </c>
      <c r="K459" s="31" t="str">
        <f>IFERROR(VLOOKUP(Issue!$J459,Table2[[Item Name]:[UoM]],2,0),"")</f>
        <v>Nos</v>
      </c>
      <c r="L459" s="12">
        <v>2</v>
      </c>
      <c r="M459" s="32">
        <f>IFERROR(VLOOKUP(Issue!$J459,Table2[[#All],[Item Name]:[Open Rate]],8,0),"")</f>
        <v>348.52</v>
      </c>
      <c r="N459" s="32">
        <f>IFERROR(+Issue!$L459*Issue!$M459,"")</f>
        <v>697.04</v>
      </c>
      <c r="O459" s="12" t="s">
        <v>151</v>
      </c>
      <c r="P459" s="12" t="s">
        <v>153</v>
      </c>
      <c r="Q459" s="38"/>
    </row>
    <row r="460" spans="1:17" x14ac:dyDescent="0.25">
      <c r="A460" s="34">
        <v>46167</v>
      </c>
      <c r="B460" s="12" t="s">
        <v>154</v>
      </c>
      <c r="C460" s="12"/>
      <c r="D460" s="12">
        <v>1014</v>
      </c>
      <c r="E460" s="31" t="str">
        <f>IFERROR(VLOOKUP(Issue!$D460,Table5[#All],3,0),"")</f>
        <v>Dumraon</v>
      </c>
      <c r="F460" s="31" t="str">
        <f>IFERROR(VLOOKUP(Issue!$D460,Table5[#All],2,0),"")</f>
        <v>BMC</v>
      </c>
      <c r="G460" s="12">
        <v>10140041</v>
      </c>
      <c r="H460" s="31" t="str">
        <f>IFERROR(VLOOKUP(Issue!$G460,Table5[#All],3,0),"")</f>
        <v>Ramopatti</v>
      </c>
      <c r="I460" s="31" t="str">
        <f>IFERROR(VLOOKUP(Issue!$G460,Table5[#All],2,0),"")</f>
        <v>MPG</v>
      </c>
      <c r="J460" s="12" t="s">
        <v>64</v>
      </c>
      <c r="K460" s="31" t="str">
        <f>IFERROR(VLOOKUP(Issue!$J460,Table2[[Item Name]:[UoM]],2,0),"")</f>
        <v>Nos</v>
      </c>
      <c r="L460" s="12">
        <v>2</v>
      </c>
      <c r="M460" s="32">
        <f>IFERROR(VLOOKUP(Issue!$J460,Table2[[#All],[Item Name]:[Open Rate]],8,0),"")</f>
        <v>348.52</v>
      </c>
      <c r="N460" s="32">
        <f>IFERROR(+Issue!$L460*Issue!$M460,"")</f>
        <v>697.04</v>
      </c>
      <c r="O460" s="12" t="s">
        <v>151</v>
      </c>
      <c r="P460" s="12" t="s">
        <v>153</v>
      </c>
      <c r="Q460" s="37"/>
    </row>
    <row r="461" spans="1:17" x14ac:dyDescent="0.25">
      <c r="A461" s="34">
        <v>46167</v>
      </c>
      <c r="B461" s="12" t="s">
        <v>154</v>
      </c>
      <c r="C461" s="12"/>
      <c r="D461" s="12">
        <v>1014</v>
      </c>
      <c r="E461" s="31" t="str">
        <f>IFERROR(VLOOKUP(Issue!$D461,Table5[#All],3,0),"")</f>
        <v>Dumraon</v>
      </c>
      <c r="F461" s="31" t="str">
        <f>IFERROR(VLOOKUP(Issue!$D461,Table5[#All],2,0),"")</f>
        <v>BMC</v>
      </c>
      <c r="G461" s="12">
        <v>10140087</v>
      </c>
      <c r="H461" s="31" t="str">
        <f>IFERROR(VLOOKUP(Issue!$G461,Table5[#All],3,0),"")</f>
        <v xml:space="preserve">Gomukh Churamanpur                                                                                  </v>
      </c>
      <c r="I461" s="31" t="str">
        <f>IFERROR(VLOOKUP(Issue!$G461,Table5[#All],2,0),"")</f>
        <v>MPG</v>
      </c>
      <c r="J461" s="12" t="s">
        <v>64</v>
      </c>
      <c r="K461" s="31" t="str">
        <f>IFERROR(VLOOKUP(Issue!$J461,Table2[[Item Name]:[UoM]],2,0),"")</f>
        <v>Nos</v>
      </c>
      <c r="L461" s="12">
        <v>1</v>
      </c>
      <c r="M461" s="32">
        <f>IFERROR(VLOOKUP(Issue!$J461,Table2[[#All],[Item Name]:[Open Rate]],8,0),"")</f>
        <v>348.52</v>
      </c>
      <c r="N461" s="32">
        <f>IFERROR(+Issue!$L461*Issue!$M461,"")</f>
        <v>348.52</v>
      </c>
      <c r="O461" s="12" t="s">
        <v>151</v>
      </c>
      <c r="P461" s="12" t="s">
        <v>153</v>
      </c>
      <c r="Q461" s="38"/>
    </row>
    <row r="462" spans="1:17" x14ac:dyDescent="0.25">
      <c r="A462" s="34">
        <v>46167</v>
      </c>
      <c r="B462" s="12" t="s">
        <v>154</v>
      </c>
      <c r="C462" s="12"/>
      <c r="D462" s="12">
        <v>1014</v>
      </c>
      <c r="E462" s="31" t="str">
        <f>IFERROR(VLOOKUP(Issue!$D462,Table5[#All],3,0),"")</f>
        <v>Dumraon</v>
      </c>
      <c r="F462" s="31" t="str">
        <f>IFERROR(VLOOKUP(Issue!$D462,Table5[#All],2,0),"")</f>
        <v>BMC</v>
      </c>
      <c r="G462" s="12">
        <v>10140012</v>
      </c>
      <c r="H462" s="31" t="str">
        <f>IFERROR(VLOOKUP(Issue!$G462,Table5[#All],3,0),"")</f>
        <v>Gangauli</v>
      </c>
      <c r="I462" s="31" t="str">
        <f>IFERROR(VLOOKUP(Issue!$G462,Table5[#All],2,0),"")</f>
        <v>MPG</v>
      </c>
      <c r="J462" s="12" t="s">
        <v>64</v>
      </c>
      <c r="K462" s="31" t="str">
        <f>IFERROR(VLOOKUP(Issue!$J462,Table2[[Item Name]:[UoM]],2,0),"")</f>
        <v>Nos</v>
      </c>
      <c r="L462" s="12">
        <v>1</v>
      </c>
      <c r="M462" s="32">
        <f>IFERROR(VLOOKUP(Issue!$J462,Table2[[#All],[Item Name]:[Open Rate]],8,0),"")</f>
        <v>348.52</v>
      </c>
      <c r="N462" s="32">
        <f>IFERROR(+Issue!$L462*Issue!$M462,"")</f>
        <v>348.52</v>
      </c>
      <c r="O462" s="12" t="s">
        <v>151</v>
      </c>
      <c r="P462" s="12" t="s">
        <v>153</v>
      </c>
      <c r="Q462" s="37"/>
    </row>
    <row r="463" spans="1:17" x14ac:dyDescent="0.25">
      <c r="A463" s="34">
        <v>46167</v>
      </c>
      <c r="B463" s="12" t="s">
        <v>154</v>
      </c>
      <c r="C463" s="12"/>
      <c r="D463" s="12">
        <v>1014</v>
      </c>
      <c r="E463" s="31" t="str">
        <f>IFERROR(VLOOKUP(Issue!$D463,Table5[#All],3,0),"")</f>
        <v>Dumraon</v>
      </c>
      <c r="F463" s="31" t="str">
        <f>IFERROR(VLOOKUP(Issue!$D463,Table5[#All],2,0),"")</f>
        <v>BMC</v>
      </c>
      <c r="G463" s="12">
        <v>10140022</v>
      </c>
      <c r="H463" s="31" t="str">
        <f>IFERROR(VLOOKUP(Issue!$G463,Table5[#All],3,0),"")</f>
        <v>HEMDAPUR</v>
      </c>
      <c r="I463" s="31" t="str">
        <f>IFERROR(VLOOKUP(Issue!$G463,Table5[#All],2,0),"")</f>
        <v>MPG</v>
      </c>
      <c r="J463" s="12" t="s">
        <v>64</v>
      </c>
      <c r="K463" s="31" t="str">
        <f>IFERROR(VLOOKUP(Issue!$J463,Table2[[Item Name]:[UoM]],2,0),"")</f>
        <v>Nos</v>
      </c>
      <c r="L463" s="12">
        <v>2</v>
      </c>
      <c r="M463" s="32">
        <f>IFERROR(VLOOKUP(Issue!$J463,Table2[[#All],[Item Name]:[Open Rate]],8,0),"")</f>
        <v>348.52</v>
      </c>
      <c r="N463" s="32">
        <f>IFERROR(+Issue!$L463*Issue!$M463,"")</f>
        <v>697.04</v>
      </c>
      <c r="O463" s="12" t="s">
        <v>151</v>
      </c>
      <c r="P463" s="12" t="s">
        <v>153</v>
      </c>
      <c r="Q463" s="38"/>
    </row>
    <row r="464" spans="1:17" x14ac:dyDescent="0.25">
      <c r="A464" s="34">
        <v>46167</v>
      </c>
      <c r="B464" s="12" t="s">
        <v>154</v>
      </c>
      <c r="C464" s="12"/>
      <c r="D464" s="12">
        <v>1014</v>
      </c>
      <c r="E464" s="31" t="str">
        <f>IFERROR(VLOOKUP(Issue!$D464,Table5[#All],3,0),"")</f>
        <v>Dumraon</v>
      </c>
      <c r="F464" s="31" t="str">
        <f>IFERROR(VLOOKUP(Issue!$D464,Table5[#All],2,0),"")</f>
        <v>BMC</v>
      </c>
      <c r="G464" s="12">
        <v>10140099</v>
      </c>
      <c r="H464" s="31" t="str">
        <f>IFERROR(VLOOKUP(Issue!$G464,Table5[#All],3,0),"")</f>
        <v>Gomukh Dhakaich</v>
      </c>
      <c r="I464" s="31" t="str">
        <f>IFERROR(VLOOKUP(Issue!$G464,Table5[#All],2,0),"")</f>
        <v>MPG</v>
      </c>
      <c r="J464" s="12" t="s">
        <v>64</v>
      </c>
      <c r="K464" s="31" t="str">
        <f>IFERROR(VLOOKUP(Issue!$J464,Table2[[Item Name]:[UoM]],2,0),"")</f>
        <v>Nos</v>
      </c>
      <c r="L464" s="12">
        <v>2</v>
      </c>
      <c r="M464" s="32">
        <f>IFERROR(VLOOKUP(Issue!$J464,Table2[[#All],[Item Name]:[Open Rate]],8,0),"")</f>
        <v>348.52</v>
      </c>
      <c r="N464" s="32">
        <f>IFERROR(+Issue!$L464*Issue!$M464,"")</f>
        <v>697.04</v>
      </c>
      <c r="O464" s="12" t="s">
        <v>151</v>
      </c>
      <c r="P464" s="12" t="s">
        <v>153</v>
      </c>
      <c r="Q464" s="37"/>
    </row>
    <row r="465" spans="1:17" x14ac:dyDescent="0.25">
      <c r="A465" s="34">
        <v>46167</v>
      </c>
      <c r="B465" s="12" t="s">
        <v>154</v>
      </c>
      <c r="C465" s="12"/>
      <c r="D465" s="12">
        <v>1014</v>
      </c>
      <c r="E465" s="31" t="str">
        <f>IFERROR(VLOOKUP(Issue!$D465,Table5[#All],3,0),"")</f>
        <v>Dumraon</v>
      </c>
      <c r="F465" s="31" t="str">
        <f>IFERROR(VLOOKUP(Issue!$D465,Table5[#All],2,0),"")</f>
        <v>BMC</v>
      </c>
      <c r="G465" s="12">
        <v>10140171</v>
      </c>
      <c r="H465" s="31" t="str">
        <f>IFERROR(VLOOKUP(Issue!$G465,Table5[#All],3,0),"")</f>
        <v xml:space="preserve">Gomukh Mukhiyadera </v>
      </c>
      <c r="I465" s="31" t="str">
        <f>IFERROR(VLOOKUP(Issue!$G465,Table5[#All],2,0),"")</f>
        <v>MPG</v>
      </c>
      <c r="J465" s="12" t="s">
        <v>64</v>
      </c>
      <c r="K465" s="31" t="str">
        <f>IFERROR(VLOOKUP(Issue!$J465,Table2[[Item Name]:[UoM]],2,0),"")</f>
        <v>Nos</v>
      </c>
      <c r="L465" s="12">
        <v>2</v>
      </c>
      <c r="M465" s="32">
        <f>IFERROR(VLOOKUP(Issue!$J465,Table2[[#All],[Item Name]:[Open Rate]],8,0),"")</f>
        <v>348.52</v>
      </c>
      <c r="N465" s="32">
        <f>IFERROR(+Issue!$L465*Issue!$M465,"")</f>
        <v>697.04</v>
      </c>
      <c r="O465" s="12" t="s">
        <v>151</v>
      </c>
      <c r="P465" s="12" t="s">
        <v>153</v>
      </c>
      <c r="Q465" s="38"/>
    </row>
    <row r="466" spans="1:17" x14ac:dyDescent="0.25">
      <c r="A466" s="34">
        <v>46167</v>
      </c>
      <c r="B466" s="12" t="s">
        <v>154</v>
      </c>
      <c r="C466" s="12"/>
      <c r="D466" s="12">
        <v>1014</v>
      </c>
      <c r="E466" s="31" t="str">
        <f>IFERROR(VLOOKUP(Issue!$D466,Table5[#All],3,0),"")</f>
        <v>Dumraon</v>
      </c>
      <c r="F466" s="31" t="str">
        <f>IFERROR(VLOOKUP(Issue!$D466,Table5[#All],2,0),"")</f>
        <v>BMC</v>
      </c>
      <c r="G466" s="12">
        <v>10140173</v>
      </c>
      <c r="H466" s="31" t="str">
        <f>IFERROR(VLOOKUP(Issue!$G466,Table5[#All],3,0),"")</f>
        <v>Gumukh Gayghat</v>
      </c>
      <c r="I466" s="31" t="str">
        <f>IFERROR(VLOOKUP(Issue!$G466,Table5[#All],2,0),"")</f>
        <v>MPG</v>
      </c>
      <c r="J466" s="12" t="s">
        <v>64</v>
      </c>
      <c r="K466" s="31" t="str">
        <f>IFERROR(VLOOKUP(Issue!$J466,Table2[[Item Name]:[UoM]],2,0),"")</f>
        <v>Nos</v>
      </c>
      <c r="L466" s="12">
        <v>2</v>
      </c>
      <c r="M466" s="32">
        <f>IFERROR(VLOOKUP(Issue!$J466,Table2[[#All],[Item Name]:[Open Rate]],8,0),"")</f>
        <v>348.52</v>
      </c>
      <c r="N466" s="32">
        <f>IFERROR(+Issue!$L466*Issue!$M466,"")</f>
        <v>697.04</v>
      </c>
      <c r="O466" s="12" t="s">
        <v>151</v>
      </c>
      <c r="P466" s="12" t="s">
        <v>153</v>
      </c>
      <c r="Q466" s="37"/>
    </row>
    <row r="467" spans="1:17" x14ac:dyDescent="0.25">
      <c r="A467" s="34">
        <v>46167</v>
      </c>
      <c r="B467" s="12" t="s">
        <v>154</v>
      </c>
      <c r="C467" s="12"/>
      <c r="D467" s="12">
        <v>1014</v>
      </c>
      <c r="E467" s="31" t="str">
        <f>IFERROR(VLOOKUP(Issue!$D467,Table5[#All],3,0),"")</f>
        <v>Dumraon</v>
      </c>
      <c r="F467" s="31" t="str">
        <f>IFERROR(VLOOKUP(Issue!$D467,Table5[#All],2,0),"")</f>
        <v>BMC</v>
      </c>
      <c r="G467" s="12">
        <v>10140180</v>
      </c>
      <c r="H467" s="31" t="str">
        <f>IFERROR(VLOOKUP(Issue!$G467,Table5[#All],3,0),"")</f>
        <v>Gomukh Gangauli Dubha</v>
      </c>
      <c r="I467" s="31" t="str">
        <f>IFERROR(VLOOKUP(Issue!$G467,Table5[#All],2,0),"")</f>
        <v>MPG</v>
      </c>
      <c r="J467" s="12" t="s">
        <v>64</v>
      </c>
      <c r="K467" s="31" t="str">
        <f>IFERROR(VLOOKUP(Issue!$J467,Table2[[Item Name]:[UoM]],2,0),"")</f>
        <v>Nos</v>
      </c>
      <c r="L467" s="12">
        <v>1</v>
      </c>
      <c r="M467" s="32">
        <f>IFERROR(VLOOKUP(Issue!$J467,Table2[[#All],[Item Name]:[Open Rate]],8,0),"")</f>
        <v>348.52</v>
      </c>
      <c r="N467" s="32">
        <f>IFERROR(+Issue!$L467*Issue!$M467,"")</f>
        <v>348.52</v>
      </c>
      <c r="O467" s="12" t="s">
        <v>151</v>
      </c>
      <c r="P467" s="12" t="s">
        <v>153</v>
      </c>
      <c r="Q467" s="38"/>
    </row>
    <row r="468" spans="1:17" x14ac:dyDescent="0.25">
      <c r="A468" s="34">
        <v>46167</v>
      </c>
      <c r="B468" s="12" t="s">
        <v>154</v>
      </c>
      <c r="C468" s="12"/>
      <c r="D468" s="12">
        <v>1014</v>
      </c>
      <c r="E468" s="31" t="str">
        <f>IFERROR(VLOOKUP(Issue!$D468,Table5[#All],3,0),"")</f>
        <v>Dumraon</v>
      </c>
      <c r="F468" s="31" t="str">
        <f>IFERROR(VLOOKUP(Issue!$D468,Table5[#All],2,0),"")</f>
        <v>BMC</v>
      </c>
      <c r="G468" s="12">
        <v>10510001</v>
      </c>
      <c r="H468" s="31" t="str">
        <f>IFERROR(VLOOKUP(Issue!$G468,Table5[#All],3,0),"")</f>
        <v>ARAK</v>
      </c>
      <c r="I468" s="31" t="str">
        <f>IFERROR(VLOOKUP(Issue!$G468,Table5[#All],2,0),"")</f>
        <v>MPG</v>
      </c>
      <c r="J468" s="12" t="s">
        <v>64</v>
      </c>
      <c r="K468" s="31" t="str">
        <f>IFERROR(VLOOKUP(Issue!$J468,Table2[[Item Name]:[UoM]],2,0),"")</f>
        <v>Nos</v>
      </c>
      <c r="L468" s="12">
        <v>1</v>
      </c>
      <c r="M468" s="32">
        <f>IFERROR(VLOOKUP(Issue!$J468,Table2[[#All],[Item Name]:[Open Rate]],8,0),"")</f>
        <v>348.52</v>
      </c>
      <c r="N468" s="32">
        <f>IFERROR(+Issue!$L468*Issue!$M468,"")</f>
        <v>348.52</v>
      </c>
      <c r="O468" s="12" t="s">
        <v>151</v>
      </c>
      <c r="P468" s="12" t="s">
        <v>153</v>
      </c>
      <c r="Q468" s="37"/>
    </row>
    <row r="469" spans="1:17" x14ac:dyDescent="0.25">
      <c r="A469" s="34">
        <v>46167</v>
      </c>
      <c r="B469" s="12" t="s">
        <v>154</v>
      </c>
      <c r="C469" s="12"/>
      <c r="D469" s="12">
        <v>1014</v>
      </c>
      <c r="E469" s="31" t="str">
        <f>IFERROR(VLOOKUP(Issue!$D469,Table5[#All],3,0),"")</f>
        <v>Dumraon</v>
      </c>
      <c r="F469" s="31" t="str">
        <f>IFERROR(VLOOKUP(Issue!$D469,Table5[#All],2,0),"")</f>
        <v>BMC</v>
      </c>
      <c r="G469" s="12">
        <v>10510002</v>
      </c>
      <c r="H469" s="31" t="str">
        <f>IFERROR(VLOOKUP(Issue!$G469,Table5[#All],3,0),"")</f>
        <v>Diyaman</v>
      </c>
      <c r="I469" s="31" t="str">
        <f>IFERROR(VLOOKUP(Issue!$G469,Table5[#All],2,0),"")</f>
        <v>MPG</v>
      </c>
      <c r="J469" s="12" t="s">
        <v>64</v>
      </c>
      <c r="K469" s="31" t="str">
        <f>IFERROR(VLOOKUP(Issue!$J469,Table2[[Item Name]:[UoM]],2,0),"")</f>
        <v>Nos</v>
      </c>
      <c r="L469" s="12">
        <v>1</v>
      </c>
      <c r="M469" s="32">
        <f>IFERROR(VLOOKUP(Issue!$J469,Table2[[#All],[Item Name]:[Open Rate]],8,0),"")</f>
        <v>348.52</v>
      </c>
      <c r="N469" s="32">
        <f>IFERROR(+Issue!$L469*Issue!$M469,"")</f>
        <v>348.52</v>
      </c>
      <c r="O469" s="12" t="s">
        <v>151</v>
      </c>
      <c r="P469" s="12" t="s">
        <v>153</v>
      </c>
      <c r="Q469" s="38"/>
    </row>
    <row r="470" spans="1:17" x14ac:dyDescent="0.25">
      <c r="A470" s="34">
        <v>46167</v>
      </c>
      <c r="B470" s="12" t="s">
        <v>154</v>
      </c>
      <c r="C470" s="12"/>
      <c r="D470" s="12">
        <v>1014</v>
      </c>
      <c r="E470" s="31" t="str">
        <f>IFERROR(VLOOKUP(Issue!$D470,Table5[#All],3,0),"")</f>
        <v>Dumraon</v>
      </c>
      <c r="F470" s="31" t="str">
        <f>IFERROR(VLOOKUP(Issue!$D470,Table5[#All],2,0),"")</f>
        <v>BMC</v>
      </c>
      <c r="G470" s="12">
        <v>10510004</v>
      </c>
      <c r="H470" s="31" t="str">
        <f>IFERROR(VLOOKUP(Issue!$G470,Table5[#All],3,0),"")</f>
        <v>HENHA</v>
      </c>
      <c r="I470" s="31" t="str">
        <f>IFERROR(VLOOKUP(Issue!$G470,Table5[#All],2,0),"")</f>
        <v>MPG</v>
      </c>
      <c r="J470" s="12" t="s">
        <v>64</v>
      </c>
      <c r="K470" s="31" t="str">
        <f>IFERROR(VLOOKUP(Issue!$J470,Table2[[Item Name]:[UoM]],2,0),"")</f>
        <v>Nos</v>
      </c>
      <c r="L470" s="12">
        <v>1</v>
      </c>
      <c r="M470" s="32">
        <f>IFERROR(VLOOKUP(Issue!$J470,Table2[[#All],[Item Name]:[Open Rate]],8,0),"")</f>
        <v>348.52</v>
      </c>
      <c r="N470" s="32">
        <f>IFERROR(+Issue!$L470*Issue!$M470,"")</f>
        <v>348.52</v>
      </c>
      <c r="O470" s="12" t="s">
        <v>151</v>
      </c>
      <c r="P470" s="12" t="s">
        <v>153</v>
      </c>
      <c r="Q470" s="37"/>
    </row>
    <row r="471" spans="1:17" x14ac:dyDescent="0.25">
      <c r="A471" s="34">
        <v>46167</v>
      </c>
      <c r="B471" s="12" t="s">
        <v>154</v>
      </c>
      <c r="C471" s="12"/>
      <c r="D471" s="12">
        <v>1014</v>
      </c>
      <c r="E471" s="31" t="str">
        <f>IFERROR(VLOOKUP(Issue!$D471,Table5[#All],3,0),"")</f>
        <v>Dumraon</v>
      </c>
      <c r="F471" s="31" t="str">
        <f>IFERROR(VLOOKUP(Issue!$D471,Table5[#All],2,0),"")</f>
        <v>BMC</v>
      </c>
      <c r="G471" s="12">
        <v>10140107</v>
      </c>
      <c r="H471" s="31" t="str">
        <f>IFERROR(VLOOKUP(Issue!$G471,Table5[#All],3,0),"")</f>
        <v>Gomukh Chhapra</v>
      </c>
      <c r="I471" s="31" t="str">
        <f>IFERROR(VLOOKUP(Issue!$G471,Table5[#All],2,0),"")</f>
        <v>MPG</v>
      </c>
      <c r="J471" s="12" t="s">
        <v>64</v>
      </c>
      <c r="K471" s="31" t="str">
        <f>IFERROR(VLOOKUP(Issue!$J471,Table2[[Item Name]:[UoM]],2,0),"")</f>
        <v>Nos</v>
      </c>
      <c r="L471" s="12">
        <v>2</v>
      </c>
      <c r="M471" s="32">
        <f>IFERROR(VLOOKUP(Issue!$J471,Table2[[#All],[Item Name]:[Open Rate]],8,0),"")</f>
        <v>348.52</v>
      </c>
      <c r="N471" s="32">
        <f>IFERROR(+Issue!$L471*Issue!$M471,"")</f>
        <v>697.04</v>
      </c>
      <c r="O471" s="12" t="s">
        <v>151</v>
      </c>
      <c r="P471" s="12" t="s">
        <v>153</v>
      </c>
      <c r="Q471" s="38"/>
    </row>
    <row r="472" spans="1:17" x14ac:dyDescent="0.25">
      <c r="A472" s="34">
        <v>46167</v>
      </c>
      <c r="B472" s="12" t="s">
        <v>154</v>
      </c>
      <c r="C472" s="12"/>
      <c r="D472" s="12">
        <v>1014</v>
      </c>
      <c r="E472" s="31" t="str">
        <f>IFERROR(VLOOKUP(Issue!$D472,Table5[#All],3,0),"")</f>
        <v>Dumraon</v>
      </c>
      <c r="F472" s="31" t="str">
        <f>IFERROR(VLOOKUP(Issue!$D472,Table5[#All],2,0),"")</f>
        <v>BMC</v>
      </c>
      <c r="G472" s="12">
        <v>10140119</v>
      </c>
      <c r="H472" s="31" t="str">
        <f>IFERROR(VLOOKUP(Issue!$G472,Table5[#All],3,0),"")</f>
        <v>Gomukh Banswar</v>
      </c>
      <c r="I472" s="31" t="str">
        <f>IFERROR(VLOOKUP(Issue!$G472,Table5[#All],2,0),"")</f>
        <v>MPG</v>
      </c>
      <c r="J472" s="12" t="s">
        <v>64</v>
      </c>
      <c r="K472" s="31" t="str">
        <f>IFERROR(VLOOKUP(Issue!$J472,Table2[[Item Name]:[UoM]],2,0),"")</f>
        <v>Nos</v>
      </c>
      <c r="L472" s="12">
        <v>1</v>
      </c>
      <c r="M472" s="32">
        <f>IFERROR(VLOOKUP(Issue!$J472,Table2[[#All],[Item Name]:[Open Rate]],8,0),"")</f>
        <v>348.52</v>
      </c>
      <c r="N472" s="32">
        <f>IFERROR(+Issue!$L472*Issue!$M472,"")</f>
        <v>348.52</v>
      </c>
      <c r="O472" s="12" t="s">
        <v>151</v>
      </c>
      <c r="P472" s="12" t="s">
        <v>153</v>
      </c>
      <c r="Q472" s="37"/>
    </row>
    <row r="473" spans="1:17" x14ac:dyDescent="0.25">
      <c r="A473" s="34">
        <v>46167</v>
      </c>
      <c r="B473" s="12" t="s">
        <v>154</v>
      </c>
      <c r="C473" s="12"/>
      <c r="D473" s="12">
        <v>1014</v>
      </c>
      <c r="E473" s="31" t="str">
        <f>IFERROR(VLOOKUP(Issue!$D473,Table5[#All],3,0),"")</f>
        <v>Dumraon</v>
      </c>
      <c r="F473" s="31" t="str">
        <f>IFERROR(VLOOKUP(Issue!$D473,Table5[#All],2,0),"")</f>
        <v>BMC</v>
      </c>
      <c r="G473" s="12">
        <v>10140153</v>
      </c>
      <c r="H473" s="31" t="str">
        <f>IFERROR(VLOOKUP(Issue!$G473,Table5[#All],3,0),"")</f>
        <v>Gomukh Bramhpur</v>
      </c>
      <c r="I473" s="31" t="str">
        <f>IFERROR(VLOOKUP(Issue!$G473,Table5[#All],2,0),"")</f>
        <v>MPG</v>
      </c>
      <c r="J473" s="12" t="s">
        <v>64</v>
      </c>
      <c r="K473" s="31" t="str">
        <f>IFERROR(VLOOKUP(Issue!$J473,Table2[[Item Name]:[UoM]],2,0),"")</f>
        <v>Nos</v>
      </c>
      <c r="L473" s="12">
        <v>2</v>
      </c>
      <c r="M473" s="32">
        <f>IFERROR(VLOOKUP(Issue!$J473,Table2[[#All],[Item Name]:[Open Rate]],8,0),"")</f>
        <v>348.52</v>
      </c>
      <c r="N473" s="32">
        <f>IFERROR(+Issue!$L473*Issue!$M473,"")</f>
        <v>697.04</v>
      </c>
      <c r="O473" s="12" t="s">
        <v>151</v>
      </c>
      <c r="P473" s="12" t="s">
        <v>153</v>
      </c>
      <c r="Q473" s="38"/>
    </row>
    <row r="474" spans="1:17" x14ac:dyDescent="0.25">
      <c r="A474" s="34">
        <v>46167</v>
      </c>
      <c r="B474" s="12" t="s">
        <v>154</v>
      </c>
      <c r="C474" s="12"/>
      <c r="D474" s="12">
        <v>1014</v>
      </c>
      <c r="E474" s="31" t="str">
        <f>IFERROR(VLOOKUP(Issue!$D474,Table5[#All],3,0),"")</f>
        <v>Dumraon</v>
      </c>
      <c r="F474" s="31" t="str">
        <f>IFERROR(VLOOKUP(Issue!$D474,Table5[#All],2,0),"")</f>
        <v>BMC</v>
      </c>
      <c r="G474" s="12">
        <v>10140181</v>
      </c>
      <c r="H474" s="31" t="str">
        <f>IFERROR(VLOOKUP(Issue!$G474,Table5[#All],3,0),"")</f>
        <v>Tiyar A2 Milk Producer Company Limited</v>
      </c>
      <c r="I474" s="31" t="str">
        <f>IFERROR(VLOOKUP(Issue!$G474,Table5[#All],2,0),"")</f>
        <v>MPG</v>
      </c>
      <c r="J474" s="12" t="s">
        <v>64</v>
      </c>
      <c r="K474" s="31" t="str">
        <f>IFERROR(VLOOKUP(Issue!$J474,Table2[[Item Name]:[UoM]],2,0),"")</f>
        <v>Nos</v>
      </c>
      <c r="L474" s="12">
        <v>2</v>
      </c>
      <c r="M474" s="32">
        <f>IFERROR(VLOOKUP(Issue!$J474,Table2[[#All],[Item Name]:[Open Rate]],8,0),"")</f>
        <v>348.52</v>
      </c>
      <c r="N474" s="32">
        <f>IFERROR(+Issue!$L474*Issue!$M474,"")</f>
        <v>697.04</v>
      </c>
      <c r="O474" s="12" t="s">
        <v>151</v>
      </c>
      <c r="P474" s="12" t="s">
        <v>153</v>
      </c>
      <c r="Q474" s="37"/>
    </row>
    <row r="475" spans="1:17" x14ac:dyDescent="0.25">
      <c r="A475" s="34">
        <v>46167</v>
      </c>
      <c r="B475" s="12" t="s">
        <v>154</v>
      </c>
      <c r="C475" s="12"/>
      <c r="D475" s="12">
        <v>1014</v>
      </c>
      <c r="E475" s="31" t="str">
        <f>IFERROR(VLOOKUP(Issue!$D475,Table5[#All],3,0),"")</f>
        <v>Dumraon</v>
      </c>
      <c r="F475" s="31" t="str">
        <f>IFERROR(VLOOKUP(Issue!$D475,Table5[#All],2,0),"")</f>
        <v>BMC</v>
      </c>
      <c r="G475" s="12">
        <v>10140179</v>
      </c>
      <c r="H475" s="31" t="str">
        <f>IFERROR(VLOOKUP(Issue!$G475,Table5[#All],3,0),"")</f>
        <v>Gomukh Rajpur</v>
      </c>
      <c r="I475" s="31" t="str">
        <f>IFERROR(VLOOKUP(Issue!$G475,Table5[#All],2,0),"")</f>
        <v>MPG</v>
      </c>
      <c r="J475" s="12" t="s">
        <v>64</v>
      </c>
      <c r="K475" s="31" t="str">
        <f>IFERROR(VLOOKUP(Issue!$J475,Table2[[Item Name]:[UoM]],2,0),"")</f>
        <v>Nos</v>
      </c>
      <c r="L475" s="12">
        <v>2</v>
      </c>
      <c r="M475" s="32">
        <f>IFERROR(VLOOKUP(Issue!$J475,Table2[[#All],[Item Name]:[Open Rate]],8,0),"")</f>
        <v>348.52</v>
      </c>
      <c r="N475" s="32">
        <f>IFERROR(+Issue!$L475*Issue!$M475,"")</f>
        <v>697.04</v>
      </c>
      <c r="O475" s="12" t="s">
        <v>151</v>
      </c>
      <c r="P475" s="12" t="s">
        <v>153</v>
      </c>
      <c r="Q475" s="38"/>
    </row>
    <row r="476" spans="1:17" x14ac:dyDescent="0.25">
      <c r="A476" s="34">
        <v>46167</v>
      </c>
      <c r="B476" s="12" t="s">
        <v>154</v>
      </c>
      <c r="C476" s="12"/>
      <c r="D476" s="12">
        <v>1014</v>
      </c>
      <c r="E476" s="31" t="str">
        <f>IFERROR(VLOOKUP(Issue!$D476,Table5[#All],3,0),"")</f>
        <v>Dumraon</v>
      </c>
      <c r="F476" s="31" t="str">
        <f>IFERROR(VLOOKUP(Issue!$D476,Table5[#All],2,0),"")</f>
        <v>BMC</v>
      </c>
      <c r="G476" s="12">
        <v>10140183</v>
      </c>
      <c r="H476" s="31" t="str">
        <f>IFERROR(VLOOKUP(Issue!$G476,Table5[#All],3,0),"")</f>
        <v>Gomukh Uttardahan</v>
      </c>
      <c r="I476" s="31" t="str">
        <f>IFERROR(VLOOKUP(Issue!$G476,Table5[#All],2,0),"")</f>
        <v>MPG</v>
      </c>
      <c r="J476" s="12" t="s">
        <v>64</v>
      </c>
      <c r="K476" s="31" t="str">
        <f>IFERROR(VLOOKUP(Issue!$J476,Table2[[Item Name]:[UoM]],2,0),"")</f>
        <v>Nos</v>
      </c>
      <c r="L476" s="12">
        <v>2</v>
      </c>
      <c r="M476" s="32">
        <f>IFERROR(VLOOKUP(Issue!$J476,Table2[[#All],[Item Name]:[Open Rate]],8,0),"")</f>
        <v>348.52</v>
      </c>
      <c r="N476" s="32">
        <f>IFERROR(+Issue!$L476*Issue!$M476,"")</f>
        <v>697.04</v>
      </c>
      <c r="O476" s="12" t="s">
        <v>151</v>
      </c>
      <c r="P476" s="12" t="s">
        <v>153</v>
      </c>
      <c r="Q476" s="37"/>
    </row>
    <row r="477" spans="1:17" x14ac:dyDescent="0.25">
      <c r="A477" s="34">
        <v>46167</v>
      </c>
      <c r="B477" s="12" t="s">
        <v>154</v>
      </c>
      <c r="C477" s="12"/>
      <c r="D477" s="12">
        <v>1014</v>
      </c>
      <c r="E477" s="31" t="str">
        <f>IFERROR(VLOOKUP(Issue!$D477,Table5[#All],3,0),"")</f>
        <v>Dumraon</v>
      </c>
      <c r="F477" s="31" t="str">
        <f>IFERROR(VLOOKUP(Issue!$D477,Table5[#All],2,0),"")</f>
        <v>BMC</v>
      </c>
      <c r="G477" s="12">
        <v>10140043</v>
      </c>
      <c r="H477" s="31" t="str">
        <f>IFERROR(VLOOKUP(Issue!$G477,Table5[#All],3,0),"")</f>
        <v>Kaithi</v>
      </c>
      <c r="I477" s="31" t="str">
        <f>IFERROR(VLOOKUP(Issue!$G477,Table5[#All],2,0),"")</f>
        <v>MPG</v>
      </c>
      <c r="J477" s="12" t="s">
        <v>64</v>
      </c>
      <c r="K477" s="31" t="str">
        <f>IFERROR(VLOOKUP(Issue!$J477,Table2[[Item Name]:[UoM]],2,0),"")</f>
        <v>Nos</v>
      </c>
      <c r="L477" s="12">
        <v>1</v>
      </c>
      <c r="M477" s="32">
        <f>IFERROR(VLOOKUP(Issue!$J477,Table2[[#All],[Item Name]:[Open Rate]],8,0),"")</f>
        <v>348.52</v>
      </c>
      <c r="N477" s="32">
        <f>IFERROR(+Issue!$L477*Issue!$M477,"")</f>
        <v>348.52</v>
      </c>
      <c r="O477" s="12" t="s">
        <v>151</v>
      </c>
      <c r="P477" s="12" t="s">
        <v>153</v>
      </c>
      <c r="Q477" s="38"/>
    </row>
    <row r="478" spans="1:17" x14ac:dyDescent="0.25">
      <c r="A478" s="34">
        <v>46167</v>
      </c>
      <c r="B478" s="12" t="s">
        <v>154</v>
      </c>
      <c r="C478" s="12"/>
      <c r="D478" s="12">
        <v>1014</v>
      </c>
      <c r="E478" s="31" t="str">
        <f>IFERROR(VLOOKUP(Issue!$D478,Table5[#All],3,0),"")</f>
        <v>Dumraon</v>
      </c>
      <c r="F478" s="31" t="str">
        <f>IFERROR(VLOOKUP(Issue!$D478,Table5[#All],2,0),"")</f>
        <v>BMC</v>
      </c>
      <c r="G478" s="12">
        <v>10140066</v>
      </c>
      <c r="H478" s="31" t="str">
        <f>IFERROR(VLOOKUP(Issue!$G478,Table5[#All],3,0),"")</f>
        <v>Gomukh Kant</v>
      </c>
      <c r="I478" s="31" t="str">
        <f>IFERROR(VLOOKUP(Issue!$G478,Table5[#All],2,0),"")</f>
        <v>MPG</v>
      </c>
      <c r="J478" s="12" t="s">
        <v>64</v>
      </c>
      <c r="K478" s="31" t="str">
        <f>IFERROR(VLOOKUP(Issue!$J478,Table2[[Item Name]:[UoM]],2,0),"")</f>
        <v>Nos</v>
      </c>
      <c r="L478" s="12">
        <v>2</v>
      </c>
      <c r="M478" s="32">
        <f>IFERROR(VLOOKUP(Issue!$J478,Table2[[#All],[Item Name]:[Open Rate]],8,0),"")</f>
        <v>348.52</v>
      </c>
      <c r="N478" s="32">
        <f>IFERROR(+Issue!$L478*Issue!$M478,"")</f>
        <v>697.04</v>
      </c>
      <c r="O478" s="12" t="s">
        <v>151</v>
      </c>
      <c r="P478" s="12" t="s">
        <v>153</v>
      </c>
      <c r="Q478" s="37"/>
    </row>
    <row r="479" spans="1:17" x14ac:dyDescent="0.25">
      <c r="A479" s="34">
        <v>46167</v>
      </c>
      <c r="B479" s="12" t="s">
        <v>154</v>
      </c>
      <c r="C479" s="12"/>
      <c r="D479" s="12">
        <v>1014</v>
      </c>
      <c r="E479" s="31" t="str">
        <f>IFERROR(VLOOKUP(Issue!$D479,Table5[#All],3,0),"")</f>
        <v>Dumraon</v>
      </c>
      <c r="F479" s="31" t="str">
        <f>IFERROR(VLOOKUP(Issue!$D479,Table5[#All],2,0),"")</f>
        <v>BMC</v>
      </c>
      <c r="G479" s="12">
        <v>10140069</v>
      </c>
      <c r="H479" s="31" t="str">
        <f>IFERROR(VLOOKUP(Issue!$G479,Table5[#All],3,0),"")</f>
        <v>Gomukh Raghunathpur</v>
      </c>
      <c r="I479" s="31" t="str">
        <f>IFERROR(VLOOKUP(Issue!$G479,Table5[#All],2,0),"")</f>
        <v>MPG</v>
      </c>
      <c r="J479" s="12" t="s">
        <v>64</v>
      </c>
      <c r="K479" s="31" t="str">
        <f>IFERROR(VLOOKUP(Issue!$J479,Table2[[Item Name]:[UoM]],2,0),"")</f>
        <v>Nos</v>
      </c>
      <c r="L479" s="12">
        <v>1</v>
      </c>
      <c r="M479" s="32">
        <f>IFERROR(VLOOKUP(Issue!$J479,Table2[[#All],[Item Name]:[Open Rate]],8,0),"")</f>
        <v>348.52</v>
      </c>
      <c r="N479" s="32">
        <f>IFERROR(+Issue!$L479*Issue!$M479,"")</f>
        <v>348.52</v>
      </c>
      <c r="O479" s="12" t="s">
        <v>151</v>
      </c>
      <c r="P479" s="12" t="s">
        <v>153</v>
      </c>
      <c r="Q479" s="38"/>
    </row>
    <row r="480" spans="1:17" x14ac:dyDescent="0.25">
      <c r="A480" s="34">
        <v>46167</v>
      </c>
      <c r="B480" s="12" t="s">
        <v>154</v>
      </c>
      <c r="C480" s="12"/>
      <c r="D480" s="12">
        <v>1014</v>
      </c>
      <c r="E480" s="31" t="str">
        <f>IFERROR(VLOOKUP(Issue!$D480,Table5[#All],3,0),"")</f>
        <v>Dumraon</v>
      </c>
      <c r="F480" s="31" t="str">
        <f>IFERROR(VLOOKUP(Issue!$D480,Table5[#All],2,0),"")</f>
        <v>BMC</v>
      </c>
      <c r="G480" s="12">
        <v>10140137</v>
      </c>
      <c r="H480" s="31" t="str">
        <f>IFERROR(VLOOKUP(Issue!$G480,Table5[#All],3,0),"")</f>
        <v>Gomukh Rakshanagar_tola</v>
      </c>
      <c r="I480" s="31" t="str">
        <f>IFERROR(VLOOKUP(Issue!$G480,Table5[#All],2,0),"")</f>
        <v>MPG</v>
      </c>
      <c r="J480" s="12" t="s">
        <v>64</v>
      </c>
      <c r="K480" s="31" t="str">
        <f>IFERROR(VLOOKUP(Issue!$J480,Table2[[Item Name]:[UoM]],2,0),"")</f>
        <v>Nos</v>
      </c>
      <c r="L480" s="12">
        <v>4</v>
      </c>
      <c r="M480" s="32">
        <f>IFERROR(VLOOKUP(Issue!$J480,Table2[[#All],[Item Name]:[Open Rate]],8,0),"")</f>
        <v>348.52</v>
      </c>
      <c r="N480" s="32">
        <f>IFERROR(+Issue!$L480*Issue!$M480,"")</f>
        <v>1394.08</v>
      </c>
      <c r="O480" s="12" t="s">
        <v>151</v>
      </c>
      <c r="P480" s="12" t="s">
        <v>153</v>
      </c>
      <c r="Q480" s="37"/>
    </row>
    <row r="481" spans="1:17" x14ac:dyDescent="0.25">
      <c r="A481" s="34">
        <v>46167</v>
      </c>
      <c r="B481" s="12" t="s">
        <v>154</v>
      </c>
      <c r="C481" s="12"/>
      <c r="D481" s="12">
        <v>1014</v>
      </c>
      <c r="E481" s="31" t="str">
        <f>IFERROR(VLOOKUP(Issue!$D481,Table5[#All],3,0),"")</f>
        <v>Dumraon</v>
      </c>
      <c r="F481" s="31" t="str">
        <f>IFERROR(VLOOKUP(Issue!$D481,Table5[#All],2,0),"")</f>
        <v>BMC</v>
      </c>
      <c r="G481" s="12">
        <v>10140197</v>
      </c>
      <c r="H481" s="31" t="str">
        <f>IFERROR(VLOOKUP(Issue!$G481,Table5[#All],3,0),"")</f>
        <v>Gumukh Mathiyapur</v>
      </c>
      <c r="I481" s="31" t="str">
        <f>IFERROR(VLOOKUP(Issue!$G481,Table5[#All],2,0),"")</f>
        <v>MPG</v>
      </c>
      <c r="J481" s="12" t="s">
        <v>64</v>
      </c>
      <c r="K481" s="31" t="str">
        <f>IFERROR(VLOOKUP(Issue!$J481,Table2[[Item Name]:[UoM]],2,0),"")</f>
        <v>Nos</v>
      </c>
      <c r="L481" s="12">
        <v>1</v>
      </c>
      <c r="M481" s="32">
        <f>IFERROR(VLOOKUP(Issue!$J481,Table2[[#All],[Item Name]:[Open Rate]],8,0),"")</f>
        <v>348.52</v>
      </c>
      <c r="N481" s="32">
        <f>IFERROR(+Issue!$L481*Issue!$M481,"")</f>
        <v>348.52</v>
      </c>
      <c r="O481" s="12" t="s">
        <v>151</v>
      </c>
      <c r="P481" s="12" t="s">
        <v>153</v>
      </c>
      <c r="Q481" s="38"/>
    </row>
    <row r="482" spans="1:17" x14ac:dyDescent="0.25">
      <c r="A482" s="34">
        <v>46167</v>
      </c>
      <c r="B482" s="12" t="s">
        <v>154</v>
      </c>
      <c r="C482" s="12"/>
      <c r="D482" s="12">
        <v>1014</v>
      </c>
      <c r="E482" s="31" t="str">
        <f>IFERROR(VLOOKUP(Issue!$D482,Table5[#All],3,0),"")</f>
        <v>Dumraon</v>
      </c>
      <c r="F482" s="31" t="str">
        <f>IFERROR(VLOOKUP(Issue!$D482,Table5[#All],2,0),"")</f>
        <v>BMC</v>
      </c>
      <c r="G482" s="12">
        <v>10140098</v>
      </c>
      <c r="H482" s="31" t="str">
        <f>IFERROR(VLOOKUP(Issue!$G482,Table5[#All],3,0),"")</f>
        <v>Kulharia Agriculture Producer Company Limited</v>
      </c>
      <c r="I482" s="31" t="str">
        <f>IFERROR(VLOOKUP(Issue!$G482,Table5[#All],2,0),"")</f>
        <v>MPG</v>
      </c>
      <c r="J482" s="12" t="s">
        <v>64</v>
      </c>
      <c r="K482" s="31" t="str">
        <f>IFERROR(VLOOKUP(Issue!$J482,Table2[[Item Name]:[UoM]],2,0),"")</f>
        <v>Nos</v>
      </c>
      <c r="L482" s="12">
        <v>1</v>
      </c>
      <c r="M482" s="32">
        <f>IFERROR(VLOOKUP(Issue!$J482,Table2[[#All],[Item Name]:[Open Rate]],8,0),"")</f>
        <v>348.52</v>
      </c>
      <c r="N482" s="32">
        <f>IFERROR(+Issue!$L482*Issue!$M482,"")</f>
        <v>348.52</v>
      </c>
      <c r="O482" s="12" t="s">
        <v>151</v>
      </c>
      <c r="P482" s="12" t="s">
        <v>153</v>
      </c>
      <c r="Q482" s="37"/>
    </row>
    <row r="483" spans="1:17" x14ac:dyDescent="0.25">
      <c r="A483" s="34">
        <v>46167</v>
      </c>
      <c r="B483" s="12" t="s">
        <v>154</v>
      </c>
      <c r="C483" s="12"/>
      <c r="D483" s="12">
        <v>1014</v>
      </c>
      <c r="E483" s="31" t="str">
        <f>IFERROR(VLOOKUP(Issue!$D483,Table5[#All],3,0),"")</f>
        <v>Dumraon</v>
      </c>
      <c r="F483" s="31" t="str">
        <f>IFERROR(VLOOKUP(Issue!$D483,Table5[#All],2,0),"")</f>
        <v>BMC</v>
      </c>
      <c r="G483" s="12">
        <v>10140139</v>
      </c>
      <c r="H483" s="31" t="str">
        <f>IFERROR(VLOOKUP(Issue!$G483,Table5[#All],3,0),"")</f>
        <v>Gomukh Nadaon</v>
      </c>
      <c r="I483" s="31" t="str">
        <f>IFERROR(VLOOKUP(Issue!$G483,Table5[#All],2,0),"")</f>
        <v>MPG</v>
      </c>
      <c r="J483" s="12" t="s">
        <v>64</v>
      </c>
      <c r="K483" s="31" t="str">
        <f>IFERROR(VLOOKUP(Issue!$J483,Table2[[Item Name]:[UoM]],2,0),"")</f>
        <v>Nos</v>
      </c>
      <c r="L483" s="12">
        <v>2</v>
      </c>
      <c r="M483" s="32">
        <f>IFERROR(VLOOKUP(Issue!$J483,Table2[[#All],[Item Name]:[Open Rate]],8,0),"")</f>
        <v>348.52</v>
      </c>
      <c r="N483" s="32">
        <f>IFERROR(+Issue!$L483*Issue!$M483,"")</f>
        <v>697.04</v>
      </c>
      <c r="O483" s="12" t="s">
        <v>151</v>
      </c>
      <c r="P483" s="12" t="s">
        <v>153</v>
      </c>
      <c r="Q483" s="38"/>
    </row>
    <row r="484" spans="1:17" x14ac:dyDescent="0.25">
      <c r="A484" s="34">
        <v>46167</v>
      </c>
      <c r="B484" s="12" t="s">
        <v>154</v>
      </c>
      <c r="C484" s="12"/>
      <c r="D484" s="12">
        <v>1014</v>
      </c>
      <c r="E484" s="31" t="str">
        <f>IFERROR(VLOOKUP(Issue!$D484,Table5[#All],3,0),"")</f>
        <v>Dumraon</v>
      </c>
      <c r="F484" s="31" t="str">
        <f>IFERROR(VLOOKUP(Issue!$D484,Table5[#All],2,0),"")</f>
        <v>BMC</v>
      </c>
      <c r="G484" s="12">
        <v>10140185</v>
      </c>
      <c r="H484" s="31" t="str">
        <f>IFERROR(VLOOKUP(Issue!$G484,Table5[#All],3,0),"")</f>
        <v>Gomukh Jagdishpur</v>
      </c>
      <c r="I484" s="31" t="str">
        <f>IFERROR(VLOOKUP(Issue!$G484,Table5[#All],2,0),"")</f>
        <v>MPG</v>
      </c>
      <c r="J484" s="12" t="s">
        <v>64</v>
      </c>
      <c r="K484" s="31" t="str">
        <f>IFERROR(VLOOKUP(Issue!$J484,Table2[[Item Name]:[UoM]],2,0),"")</f>
        <v>Nos</v>
      </c>
      <c r="L484" s="12">
        <v>1</v>
      </c>
      <c r="M484" s="32">
        <f>IFERROR(VLOOKUP(Issue!$J484,Table2[[#All],[Item Name]:[Open Rate]],8,0),"")</f>
        <v>348.52</v>
      </c>
      <c r="N484" s="32">
        <f>IFERROR(+Issue!$L484*Issue!$M484,"")</f>
        <v>348.52</v>
      </c>
      <c r="O484" s="12" t="s">
        <v>151</v>
      </c>
      <c r="P484" s="12" t="s">
        <v>153</v>
      </c>
      <c r="Q484" s="37"/>
    </row>
    <row r="485" spans="1:17" x14ac:dyDescent="0.25">
      <c r="A485" s="34">
        <v>46167</v>
      </c>
      <c r="B485" s="12" t="s">
        <v>154</v>
      </c>
      <c r="C485" s="12"/>
      <c r="D485" s="12">
        <v>1014</v>
      </c>
      <c r="E485" s="31" t="str">
        <f>IFERROR(VLOOKUP(Issue!$D485,Table5[#All],3,0),"")</f>
        <v>Dumraon</v>
      </c>
      <c r="F485" s="31" t="str">
        <f>IFERROR(VLOOKUP(Issue!$D485,Table5[#All],2,0),"")</f>
        <v>BMC</v>
      </c>
      <c r="G485" s="12">
        <v>10140018</v>
      </c>
      <c r="H485" s="31" t="str">
        <f>IFERROR(VLOOKUP(Issue!$G485,Table5[#All],3,0),"")</f>
        <v>NANDAN</v>
      </c>
      <c r="I485" s="31" t="str">
        <f>IFERROR(VLOOKUP(Issue!$G485,Table5[#All],2,0),"")</f>
        <v>MPG</v>
      </c>
      <c r="J485" s="12" t="s">
        <v>64</v>
      </c>
      <c r="K485" s="31" t="str">
        <f>IFERROR(VLOOKUP(Issue!$J485,Table2[[Item Name]:[UoM]],2,0),"")</f>
        <v>Nos</v>
      </c>
      <c r="L485" s="12">
        <v>4</v>
      </c>
      <c r="M485" s="32">
        <f>IFERROR(VLOOKUP(Issue!$J485,Table2[[#All],[Item Name]:[Open Rate]],8,0),"")</f>
        <v>348.52</v>
      </c>
      <c r="N485" s="32">
        <f>IFERROR(+Issue!$L485*Issue!$M485,"")</f>
        <v>1394.08</v>
      </c>
      <c r="O485" s="12" t="s">
        <v>151</v>
      </c>
      <c r="P485" s="12" t="s">
        <v>153</v>
      </c>
      <c r="Q485" s="38"/>
    </row>
    <row r="486" spans="1:17" x14ac:dyDescent="0.25">
      <c r="A486" s="34">
        <v>46167</v>
      </c>
      <c r="B486" s="12" t="s">
        <v>154</v>
      </c>
      <c r="C486" s="12"/>
      <c r="D486" s="12">
        <v>1014</v>
      </c>
      <c r="E486" s="31" t="str">
        <f>IFERROR(VLOOKUP(Issue!$D486,Table5[#All],3,0),"")</f>
        <v>Dumraon</v>
      </c>
      <c r="F486" s="31" t="str">
        <f>IFERROR(VLOOKUP(Issue!$D486,Table5[#All],2,0),"")</f>
        <v>BMC</v>
      </c>
      <c r="G486" s="12">
        <v>10140047</v>
      </c>
      <c r="H486" s="31" t="str">
        <f>IFERROR(VLOOKUP(Issue!$G486,Table5[#All],3,0),"")</f>
        <v>Dubki</v>
      </c>
      <c r="I486" s="31" t="str">
        <f>IFERROR(VLOOKUP(Issue!$G486,Table5[#All],2,0),"")</f>
        <v>MPG</v>
      </c>
      <c r="J486" s="12" t="s">
        <v>64</v>
      </c>
      <c r="K486" s="31" t="str">
        <f>IFERROR(VLOOKUP(Issue!$J486,Table2[[Item Name]:[UoM]],2,0),"")</f>
        <v>Nos</v>
      </c>
      <c r="L486" s="12">
        <v>1</v>
      </c>
      <c r="M486" s="32">
        <f>IFERROR(VLOOKUP(Issue!$J486,Table2[[#All],[Item Name]:[Open Rate]],8,0),"")</f>
        <v>348.52</v>
      </c>
      <c r="N486" s="32">
        <f>IFERROR(+Issue!$L486*Issue!$M486,"")</f>
        <v>348.52</v>
      </c>
      <c r="O486" s="12" t="s">
        <v>151</v>
      </c>
      <c r="P486" s="12" t="s">
        <v>153</v>
      </c>
      <c r="Q486" s="37"/>
    </row>
    <row r="487" spans="1:17" x14ac:dyDescent="0.25">
      <c r="A487" s="34">
        <v>46167</v>
      </c>
      <c r="B487" s="12" t="s">
        <v>154</v>
      </c>
      <c r="C487" s="12"/>
      <c r="D487" s="12">
        <v>1014</v>
      </c>
      <c r="E487" s="31" t="str">
        <f>IFERROR(VLOOKUP(Issue!$D487,Table5[#All],3,0),"")</f>
        <v>Dumraon</v>
      </c>
      <c r="F487" s="31" t="str">
        <f>IFERROR(VLOOKUP(Issue!$D487,Table5[#All],2,0),"")</f>
        <v>BMC</v>
      </c>
      <c r="G487" s="12">
        <v>10140054</v>
      </c>
      <c r="H487" s="31" t="str">
        <f>IFERROR(VLOOKUP(Issue!$G487,Table5[#All],3,0),"")</f>
        <v>Soan</v>
      </c>
      <c r="I487" s="31" t="str">
        <f>IFERROR(VLOOKUP(Issue!$G487,Table5[#All],2,0),"")</f>
        <v>MPG</v>
      </c>
      <c r="J487" s="12" t="s">
        <v>64</v>
      </c>
      <c r="K487" s="31" t="str">
        <f>IFERROR(VLOOKUP(Issue!$J487,Table2[[Item Name]:[UoM]],2,0),"")</f>
        <v>Nos</v>
      </c>
      <c r="L487" s="12">
        <v>3</v>
      </c>
      <c r="M487" s="32">
        <f>IFERROR(VLOOKUP(Issue!$J487,Table2[[#All],[Item Name]:[Open Rate]],8,0),"")</f>
        <v>348.52</v>
      </c>
      <c r="N487" s="32">
        <f>IFERROR(+Issue!$L487*Issue!$M487,"")</f>
        <v>1045.56</v>
      </c>
      <c r="O487" s="12" t="s">
        <v>151</v>
      </c>
      <c r="P487" s="12" t="s">
        <v>153</v>
      </c>
      <c r="Q487" s="38"/>
    </row>
    <row r="488" spans="1:17" x14ac:dyDescent="0.25">
      <c r="A488" s="34">
        <v>46167</v>
      </c>
      <c r="B488" s="12" t="s">
        <v>154</v>
      </c>
      <c r="C488" s="12"/>
      <c r="D488" s="12">
        <v>1014</v>
      </c>
      <c r="E488" s="31" t="str">
        <f>IFERROR(VLOOKUP(Issue!$D488,Table5[#All],3,0),"")</f>
        <v>Dumraon</v>
      </c>
      <c r="F488" s="31" t="str">
        <f>IFERROR(VLOOKUP(Issue!$D488,Table5[#All],2,0),"")</f>
        <v>BMC</v>
      </c>
      <c r="G488" s="12">
        <v>10140083</v>
      </c>
      <c r="H488" s="31" t="str">
        <f>IFERROR(VLOOKUP(Issue!$G488,Table5[#All],3,0),"")</f>
        <v>Gomukh Murar</v>
      </c>
      <c r="I488" s="31" t="str">
        <f>IFERROR(VLOOKUP(Issue!$G488,Table5[#All],2,0),"")</f>
        <v>MPG</v>
      </c>
      <c r="J488" s="12" t="s">
        <v>64</v>
      </c>
      <c r="K488" s="31" t="str">
        <f>IFERROR(VLOOKUP(Issue!$J488,Table2[[Item Name]:[UoM]],2,0),"")</f>
        <v>Nos</v>
      </c>
      <c r="L488" s="12">
        <v>1</v>
      </c>
      <c r="M488" s="32">
        <f>IFERROR(VLOOKUP(Issue!$J488,Table2[[#All],[Item Name]:[Open Rate]],8,0),"")</f>
        <v>348.52</v>
      </c>
      <c r="N488" s="32">
        <f>IFERROR(+Issue!$L488*Issue!$M488,"")</f>
        <v>348.52</v>
      </c>
      <c r="O488" s="12" t="s">
        <v>151</v>
      </c>
      <c r="P488" s="12" t="s">
        <v>153</v>
      </c>
      <c r="Q488" s="37"/>
    </row>
    <row r="489" spans="1:17" x14ac:dyDescent="0.25">
      <c r="A489" s="34">
        <v>46167</v>
      </c>
      <c r="B489" s="12" t="s">
        <v>154</v>
      </c>
      <c r="C489" s="12"/>
      <c r="D489" s="12">
        <v>1014</v>
      </c>
      <c r="E489" s="31" t="str">
        <f>IFERROR(VLOOKUP(Issue!$D489,Table5[#All],3,0),"")</f>
        <v>Dumraon</v>
      </c>
      <c r="F489" s="31" t="str">
        <f>IFERROR(VLOOKUP(Issue!$D489,Table5[#All],2,0),"")</f>
        <v>BMC</v>
      </c>
      <c r="G489" s="12">
        <v>10140095</v>
      </c>
      <c r="H489" s="31" t="str">
        <f>IFERROR(VLOOKUP(Issue!$G489,Table5[#All],3,0),"")</f>
        <v>Gomukh Ekauni Karuwaj</v>
      </c>
      <c r="I489" s="31" t="str">
        <f>IFERROR(VLOOKUP(Issue!$G489,Table5[#All],2,0),"")</f>
        <v>MPG</v>
      </c>
      <c r="J489" s="12" t="s">
        <v>64</v>
      </c>
      <c r="K489" s="31" t="str">
        <f>IFERROR(VLOOKUP(Issue!$J489,Table2[[Item Name]:[UoM]],2,0),"")</f>
        <v>Nos</v>
      </c>
      <c r="L489" s="12">
        <v>1</v>
      </c>
      <c r="M489" s="32">
        <f>IFERROR(VLOOKUP(Issue!$J489,Table2[[#All],[Item Name]:[Open Rate]],8,0),"")</f>
        <v>348.52</v>
      </c>
      <c r="N489" s="32">
        <f>IFERROR(+Issue!$L489*Issue!$M489,"")</f>
        <v>348.52</v>
      </c>
      <c r="O489" s="12" t="s">
        <v>151</v>
      </c>
      <c r="P489" s="12" t="s">
        <v>153</v>
      </c>
      <c r="Q489" s="38"/>
    </row>
    <row r="490" spans="1:17" x14ac:dyDescent="0.25">
      <c r="A490" s="34">
        <v>46167</v>
      </c>
      <c r="B490" s="12" t="s">
        <v>154</v>
      </c>
      <c r="C490" s="12"/>
      <c r="D490" s="12">
        <v>1014</v>
      </c>
      <c r="E490" s="31" t="str">
        <f>IFERROR(VLOOKUP(Issue!$D490,Table5[#All],3,0),"")</f>
        <v>Dumraon</v>
      </c>
      <c r="F490" s="31" t="str">
        <f>IFERROR(VLOOKUP(Issue!$D490,Table5[#All],2,0),"")</f>
        <v>BMC</v>
      </c>
      <c r="G490" s="12">
        <v>10140156</v>
      </c>
      <c r="H490" s="31" t="str">
        <f>IFERROR(VLOOKUP(Issue!$G490,Table5[#All],3,0),"")</f>
        <v>Gomukh Mashariya</v>
      </c>
      <c r="I490" s="31" t="str">
        <f>IFERROR(VLOOKUP(Issue!$G490,Table5[#All],2,0),"")</f>
        <v>MPG</v>
      </c>
      <c r="J490" s="12" t="s">
        <v>64</v>
      </c>
      <c r="K490" s="31" t="str">
        <f>IFERROR(VLOOKUP(Issue!$J490,Table2[[Item Name]:[UoM]],2,0),"")</f>
        <v>Nos</v>
      </c>
      <c r="L490" s="12">
        <v>4</v>
      </c>
      <c r="M490" s="32">
        <f>IFERROR(VLOOKUP(Issue!$J490,Table2[[#All],[Item Name]:[Open Rate]],8,0),"")</f>
        <v>348.52</v>
      </c>
      <c r="N490" s="32">
        <f>IFERROR(+Issue!$L490*Issue!$M490,"")</f>
        <v>1394.08</v>
      </c>
      <c r="O490" s="12" t="s">
        <v>151</v>
      </c>
      <c r="P490" s="12" t="s">
        <v>153</v>
      </c>
      <c r="Q490" s="37"/>
    </row>
    <row r="491" spans="1:17" x14ac:dyDescent="0.25">
      <c r="A491" s="34">
        <v>46167</v>
      </c>
      <c r="B491" s="12" t="s">
        <v>154</v>
      </c>
      <c r="C491" s="12"/>
      <c r="D491" s="12">
        <v>1014</v>
      </c>
      <c r="E491" s="31" t="str">
        <f>IFERROR(VLOOKUP(Issue!$D491,Table5[#All],3,0),"")</f>
        <v>Dumraon</v>
      </c>
      <c r="F491" s="31" t="str">
        <f>IFERROR(VLOOKUP(Issue!$D491,Table5[#All],2,0),"")</f>
        <v>BMC</v>
      </c>
      <c r="G491" s="12">
        <v>10140174</v>
      </c>
      <c r="H491" s="31" t="str">
        <f>IFERROR(VLOOKUP(Issue!$G491,Table5[#All],3,0),"")</f>
        <v>Gomukh Shivpur</v>
      </c>
      <c r="I491" s="31" t="str">
        <f>IFERROR(VLOOKUP(Issue!$G491,Table5[#All],2,0),"")</f>
        <v>MPG</v>
      </c>
      <c r="J491" s="12" t="s">
        <v>64</v>
      </c>
      <c r="K491" s="31" t="str">
        <f>IFERROR(VLOOKUP(Issue!$J491,Table2[[Item Name]:[UoM]],2,0),"")</f>
        <v>Nos</v>
      </c>
      <c r="L491" s="12">
        <v>1</v>
      </c>
      <c r="M491" s="32">
        <f>IFERROR(VLOOKUP(Issue!$J491,Table2[[#All],[Item Name]:[Open Rate]],8,0),"")</f>
        <v>348.52</v>
      </c>
      <c r="N491" s="32">
        <f>IFERROR(+Issue!$L491*Issue!$M491,"")</f>
        <v>348.52</v>
      </c>
      <c r="O491" s="12" t="s">
        <v>151</v>
      </c>
      <c r="P491" s="12" t="s">
        <v>153</v>
      </c>
      <c r="Q491" s="38"/>
    </row>
    <row r="492" spans="1:17" x14ac:dyDescent="0.25">
      <c r="A492" s="34">
        <v>46167</v>
      </c>
      <c r="B492" s="12" t="s">
        <v>154</v>
      </c>
      <c r="C492" s="12"/>
      <c r="D492" s="12">
        <v>1014</v>
      </c>
      <c r="E492" s="31" t="str">
        <f>IFERROR(VLOOKUP(Issue!$D492,Table5[#All],3,0),"")</f>
        <v>Dumraon</v>
      </c>
      <c r="F492" s="31" t="str">
        <f>IFERROR(VLOOKUP(Issue!$D492,Table5[#All],2,0),"")</f>
        <v>BMC</v>
      </c>
      <c r="G492" s="12">
        <v>10140120</v>
      </c>
      <c r="H492" s="31" t="str">
        <f>IFERROR(VLOOKUP(Issue!$G492,Table5[#All],3,0),"")</f>
        <v>Gomukh Sikraul Lakh</v>
      </c>
      <c r="I492" s="31" t="str">
        <f>IFERROR(VLOOKUP(Issue!$G492,Table5[#All],2,0),"")</f>
        <v>MPG</v>
      </c>
      <c r="J492" s="12" t="s">
        <v>64</v>
      </c>
      <c r="K492" s="31" t="str">
        <f>IFERROR(VLOOKUP(Issue!$J492,Table2[[Item Name]:[UoM]],2,0),"")</f>
        <v>Nos</v>
      </c>
      <c r="L492" s="12">
        <v>1</v>
      </c>
      <c r="M492" s="32">
        <f>IFERROR(VLOOKUP(Issue!$J492,Table2[[#All],[Item Name]:[Open Rate]],8,0),"")</f>
        <v>348.52</v>
      </c>
      <c r="N492" s="32">
        <f>IFERROR(+Issue!$L492*Issue!$M492,"")</f>
        <v>348.52</v>
      </c>
      <c r="O492" s="12" t="s">
        <v>151</v>
      </c>
      <c r="P492" s="12" t="s">
        <v>153</v>
      </c>
      <c r="Q492" s="37"/>
    </row>
    <row r="493" spans="1:17" x14ac:dyDescent="0.25">
      <c r="A493" s="34">
        <v>46167</v>
      </c>
      <c r="B493" s="12" t="s">
        <v>154</v>
      </c>
      <c r="C493" s="12"/>
      <c r="D493" s="12">
        <v>1014</v>
      </c>
      <c r="E493" s="31" t="str">
        <f>IFERROR(VLOOKUP(Issue!$D493,Table5[#All],3,0),"")</f>
        <v>Dumraon</v>
      </c>
      <c r="F493" s="31" t="str">
        <f>IFERROR(VLOOKUP(Issue!$D493,Table5[#All],2,0),"")</f>
        <v>BMC</v>
      </c>
      <c r="G493" s="12">
        <v>10140126</v>
      </c>
      <c r="H493" s="31" t="str">
        <f>IFERROR(VLOOKUP(Issue!$G493,Table5[#All],3,0),"")</f>
        <v>Gomukh Dafadihari</v>
      </c>
      <c r="I493" s="31" t="str">
        <f>IFERROR(VLOOKUP(Issue!$G493,Table5[#All],2,0),"")</f>
        <v>MPG</v>
      </c>
      <c r="J493" s="12" t="s">
        <v>64</v>
      </c>
      <c r="K493" s="31" t="str">
        <f>IFERROR(VLOOKUP(Issue!$J493,Table2[[Item Name]:[UoM]],2,0),"")</f>
        <v>Nos</v>
      </c>
      <c r="L493" s="12">
        <v>1</v>
      </c>
      <c r="M493" s="32">
        <f>IFERROR(VLOOKUP(Issue!$J493,Table2[[#All],[Item Name]:[Open Rate]],8,0),"")</f>
        <v>348.52</v>
      </c>
      <c r="N493" s="32">
        <f>IFERROR(+Issue!$L493*Issue!$M493,"")</f>
        <v>348.52</v>
      </c>
      <c r="O493" s="12" t="s">
        <v>151</v>
      </c>
      <c r="P493" s="12" t="s">
        <v>153</v>
      </c>
      <c r="Q493" s="38"/>
    </row>
    <row r="494" spans="1:17" x14ac:dyDescent="0.25">
      <c r="A494" s="34">
        <v>46167</v>
      </c>
      <c r="B494" s="12" t="s">
        <v>154</v>
      </c>
      <c r="C494" s="12"/>
      <c r="D494" s="12">
        <v>1014</v>
      </c>
      <c r="E494" s="31" t="str">
        <f>IFERROR(VLOOKUP(Issue!$D494,Table5[#All],3,0),"")</f>
        <v>Dumraon</v>
      </c>
      <c r="F494" s="31" t="str">
        <f>IFERROR(VLOOKUP(Issue!$D494,Table5[#All],2,0),"")</f>
        <v>BMC</v>
      </c>
      <c r="G494" s="12">
        <v>10140129</v>
      </c>
      <c r="H494" s="31" t="str">
        <f>IFERROR(VLOOKUP(Issue!$G494,Table5[#All],3,0),"")</f>
        <v>Gomukh Paharpur</v>
      </c>
      <c r="I494" s="31" t="str">
        <f>IFERROR(VLOOKUP(Issue!$G494,Table5[#All],2,0),"")</f>
        <v>MPG</v>
      </c>
      <c r="J494" s="12" t="s">
        <v>64</v>
      </c>
      <c r="K494" s="31" t="str">
        <f>IFERROR(VLOOKUP(Issue!$J494,Table2[[Item Name]:[UoM]],2,0),"")</f>
        <v>Nos</v>
      </c>
      <c r="L494" s="12">
        <v>1</v>
      </c>
      <c r="M494" s="32">
        <f>IFERROR(VLOOKUP(Issue!$J494,Table2[[#All],[Item Name]:[Open Rate]],8,0),"")</f>
        <v>348.52</v>
      </c>
      <c r="N494" s="32">
        <f>IFERROR(+Issue!$L494*Issue!$M494,"")</f>
        <v>348.52</v>
      </c>
      <c r="O494" s="12" t="s">
        <v>151</v>
      </c>
      <c r="P494" s="12" t="s">
        <v>153</v>
      </c>
      <c r="Q494" s="37"/>
    </row>
    <row r="495" spans="1:17" x14ac:dyDescent="0.25">
      <c r="A495" s="34">
        <v>46167</v>
      </c>
      <c r="B495" s="12" t="s">
        <v>154</v>
      </c>
      <c r="C495" s="12"/>
      <c r="D495" s="12">
        <v>1014</v>
      </c>
      <c r="E495" s="31" t="str">
        <f>IFERROR(VLOOKUP(Issue!$D495,Table5[#All],3,0),"")</f>
        <v>Dumraon</v>
      </c>
      <c r="F495" s="31" t="str">
        <f>IFERROR(VLOOKUP(Issue!$D495,Table5[#All],2,0),"")</f>
        <v>BMC</v>
      </c>
      <c r="G495" s="12">
        <v>10140131</v>
      </c>
      <c r="H495" s="31" t="str">
        <f>IFERROR(VLOOKUP(Issue!$G495,Table5[#All],3,0),"")</f>
        <v>Gomukh Basaon Kalan</v>
      </c>
      <c r="I495" s="31" t="str">
        <f>IFERROR(VLOOKUP(Issue!$G495,Table5[#All],2,0),"")</f>
        <v>MPG</v>
      </c>
      <c r="J495" s="12" t="s">
        <v>64</v>
      </c>
      <c r="K495" s="31" t="str">
        <f>IFERROR(VLOOKUP(Issue!$J495,Table2[[Item Name]:[UoM]],2,0),"")</f>
        <v>Nos</v>
      </c>
      <c r="L495" s="12">
        <v>2</v>
      </c>
      <c r="M495" s="32">
        <f>IFERROR(VLOOKUP(Issue!$J495,Table2[[#All],[Item Name]:[Open Rate]],8,0),"")</f>
        <v>348.52</v>
      </c>
      <c r="N495" s="32">
        <f>IFERROR(+Issue!$L495*Issue!$M495,"")</f>
        <v>697.04</v>
      </c>
      <c r="O495" s="12" t="s">
        <v>151</v>
      </c>
      <c r="P495" s="12" t="s">
        <v>153</v>
      </c>
      <c r="Q495" s="38"/>
    </row>
    <row r="496" spans="1:17" x14ac:dyDescent="0.25">
      <c r="A496" s="34">
        <v>46167</v>
      </c>
      <c r="B496" s="12" t="s">
        <v>154</v>
      </c>
      <c r="C496" s="12"/>
      <c r="D496" s="12">
        <v>1014</v>
      </c>
      <c r="E496" s="31" t="str">
        <f>IFERROR(VLOOKUP(Issue!$D496,Table5[#All],3,0),"")</f>
        <v>Dumraon</v>
      </c>
      <c r="F496" s="31" t="str">
        <f>IFERROR(VLOOKUP(Issue!$D496,Table5[#All],2,0),"")</f>
        <v>BMC</v>
      </c>
      <c r="G496" s="12">
        <v>10140132</v>
      </c>
      <c r="H496" s="31" t="str">
        <f>IFERROR(VLOOKUP(Issue!$G496,Table5[#All],3,0),"")</f>
        <v>Gomukh Mangolpur</v>
      </c>
      <c r="I496" s="31" t="str">
        <f>IFERROR(VLOOKUP(Issue!$G496,Table5[#All],2,0),"")</f>
        <v>MPG</v>
      </c>
      <c r="J496" s="12" t="s">
        <v>64</v>
      </c>
      <c r="K496" s="31" t="str">
        <f>IFERROR(VLOOKUP(Issue!$J496,Table2[[Item Name]:[UoM]],2,0),"")</f>
        <v>Nos</v>
      </c>
      <c r="L496" s="12">
        <v>1</v>
      </c>
      <c r="M496" s="32">
        <f>IFERROR(VLOOKUP(Issue!$J496,Table2[[#All],[Item Name]:[Open Rate]],8,0),"")</f>
        <v>348.52</v>
      </c>
      <c r="N496" s="32">
        <f>IFERROR(+Issue!$L496*Issue!$M496,"")</f>
        <v>348.52</v>
      </c>
      <c r="O496" s="12" t="s">
        <v>151</v>
      </c>
      <c r="P496" s="12" t="s">
        <v>153</v>
      </c>
      <c r="Q496" s="37"/>
    </row>
    <row r="497" spans="1:17" x14ac:dyDescent="0.25">
      <c r="A497" s="34">
        <v>46167</v>
      </c>
      <c r="B497" s="12" t="s">
        <v>154</v>
      </c>
      <c r="C497" s="12"/>
      <c r="D497" s="12">
        <v>1014</v>
      </c>
      <c r="E497" s="31" t="str">
        <f>IFERROR(VLOOKUP(Issue!$D497,Table5[#All],3,0),"")</f>
        <v>Dumraon</v>
      </c>
      <c r="F497" s="31" t="str">
        <f>IFERROR(VLOOKUP(Issue!$D497,Table5[#All],2,0),"")</f>
        <v>BMC</v>
      </c>
      <c r="G497" s="12">
        <v>10140152</v>
      </c>
      <c r="H497" s="31" t="str">
        <f>IFERROR(VLOOKUP(Issue!$G497,Table5[#All],3,0),"")</f>
        <v>Gomukh Badkagaon Yamunatola</v>
      </c>
      <c r="I497" s="31" t="str">
        <f>IFERROR(VLOOKUP(Issue!$G497,Table5[#All],2,0),"")</f>
        <v>MPG</v>
      </c>
      <c r="J497" s="12" t="s">
        <v>64</v>
      </c>
      <c r="K497" s="31" t="str">
        <f>IFERROR(VLOOKUP(Issue!$J497,Table2[[Item Name]:[UoM]],2,0),"")</f>
        <v>Nos</v>
      </c>
      <c r="L497" s="12">
        <v>2</v>
      </c>
      <c r="M497" s="32">
        <f>IFERROR(VLOOKUP(Issue!$J497,Table2[[#All],[Item Name]:[Open Rate]],8,0),"")</f>
        <v>348.52</v>
      </c>
      <c r="N497" s="32">
        <f>IFERROR(+Issue!$L497*Issue!$M497,"")</f>
        <v>697.04</v>
      </c>
      <c r="O497" s="12" t="s">
        <v>151</v>
      </c>
      <c r="P497" s="12" t="s">
        <v>153</v>
      </c>
      <c r="Q497" s="38"/>
    </row>
    <row r="498" spans="1:17" x14ac:dyDescent="0.25">
      <c r="A498" s="34">
        <v>46167</v>
      </c>
      <c r="B498" s="12" t="s">
        <v>154</v>
      </c>
      <c r="C498" s="12"/>
      <c r="D498" s="12">
        <v>1014</v>
      </c>
      <c r="E498" s="31" t="str">
        <f>IFERROR(VLOOKUP(Issue!$D498,Table5[#All],3,0),"")</f>
        <v>Dumraon</v>
      </c>
      <c r="F498" s="31" t="str">
        <f>IFERROR(VLOOKUP(Issue!$D498,Table5[#All],2,0),"")</f>
        <v>BMC</v>
      </c>
      <c r="G498" s="12">
        <v>10140170</v>
      </c>
      <c r="H498" s="31" t="str">
        <f>IFERROR(VLOOKUP(Issue!$G498,Table5[#All],3,0),"")</f>
        <v>Gomukh Ataon</v>
      </c>
      <c r="I498" s="31" t="str">
        <f>IFERROR(VLOOKUP(Issue!$G498,Table5[#All],2,0),"")</f>
        <v>MPG</v>
      </c>
      <c r="J498" s="12" t="s">
        <v>64</v>
      </c>
      <c r="K498" s="31" t="str">
        <f>IFERROR(VLOOKUP(Issue!$J498,Table2[[Item Name]:[UoM]],2,0),"")</f>
        <v>Nos</v>
      </c>
      <c r="L498" s="12">
        <v>2</v>
      </c>
      <c r="M498" s="32">
        <f>IFERROR(VLOOKUP(Issue!$J498,Table2[[#All],[Item Name]:[Open Rate]],8,0),"")</f>
        <v>348.52</v>
      </c>
      <c r="N498" s="32">
        <f>IFERROR(+Issue!$L498*Issue!$M498,"")</f>
        <v>697.04</v>
      </c>
      <c r="O498" s="12" t="s">
        <v>151</v>
      </c>
      <c r="P498" s="12" t="s">
        <v>153</v>
      </c>
      <c r="Q498" s="37"/>
    </row>
    <row r="499" spans="1:17" x14ac:dyDescent="0.25">
      <c r="A499" s="34">
        <v>46167</v>
      </c>
      <c r="B499" s="12" t="s">
        <v>154</v>
      </c>
      <c r="C499" s="12"/>
      <c r="D499" s="12">
        <v>1014</v>
      </c>
      <c r="E499" s="31" t="str">
        <f>IFERROR(VLOOKUP(Issue!$D499,Table5[#All],3,0),"")</f>
        <v>Dumraon</v>
      </c>
      <c r="F499" s="31" t="str">
        <f>IFERROR(VLOOKUP(Issue!$D499,Table5[#All],2,0),"")</f>
        <v>BMC</v>
      </c>
      <c r="G499" s="12">
        <v>10140055</v>
      </c>
      <c r="H499" s="31" t="str">
        <f>IFERROR(VLOOKUP(Issue!$G499,Table5[#All],3,0),"")</f>
        <v xml:space="preserve">PURANA BHOJPUR                                                                                      </v>
      </c>
      <c r="I499" s="31" t="str">
        <f>IFERROR(VLOOKUP(Issue!$G499,Table5[#All],2,0),"")</f>
        <v>MPG</v>
      </c>
      <c r="J499" s="12" t="s">
        <v>70</v>
      </c>
      <c r="K499" s="31" t="str">
        <f>IFERROR(VLOOKUP(Issue!$J499,Table2[[Item Name]:[UoM]],2,0),"")</f>
        <v>Nos</v>
      </c>
      <c r="L499" s="12">
        <v>1</v>
      </c>
      <c r="M499" s="32">
        <f>IFERROR(VLOOKUP(Issue!$J499,Table2[[#All],[Item Name]:[Open Rate]],8,0),"")</f>
        <v>348.52</v>
      </c>
      <c r="N499" s="32">
        <f>IFERROR(+Issue!$L499*Issue!$M499,"")</f>
        <v>348.52</v>
      </c>
      <c r="O499" s="12" t="s">
        <v>151</v>
      </c>
      <c r="P499" s="12" t="s">
        <v>153</v>
      </c>
      <c r="Q499" s="38"/>
    </row>
    <row r="500" spans="1:17" x14ac:dyDescent="0.25">
      <c r="A500" s="34">
        <v>46167</v>
      </c>
      <c r="B500" s="12" t="s">
        <v>154</v>
      </c>
      <c r="C500" s="12"/>
      <c r="D500" s="12">
        <v>1014</v>
      </c>
      <c r="E500" s="31" t="str">
        <f>IFERROR(VLOOKUP(Issue!$D500,Table5[#All],3,0),"")</f>
        <v>Dumraon</v>
      </c>
      <c r="F500" s="31" t="str">
        <f>IFERROR(VLOOKUP(Issue!$D500,Table5[#All],2,0),"")</f>
        <v>BMC</v>
      </c>
      <c r="G500" s="12">
        <v>10140008</v>
      </c>
      <c r="H500" s="31" t="str">
        <f>IFERROR(VLOOKUP(Issue!$G500,Table5[#All],3,0),"")</f>
        <v>Ramo Bariya</v>
      </c>
      <c r="I500" s="31" t="str">
        <f>IFERROR(VLOOKUP(Issue!$G500,Table5[#All],2,0),"")</f>
        <v>MPG</v>
      </c>
      <c r="J500" s="12" t="s">
        <v>70</v>
      </c>
      <c r="K500" s="31" t="str">
        <f>IFERROR(VLOOKUP(Issue!$J500,Table2[[Item Name]:[UoM]],2,0),"")</f>
        <v>Nos</v>
      </c>
      <c r="L500" s="12">
        <v>1</v>
      </c>
      <c r="M500" s="32">
        <f>IFERROR(VLOOKUP(Issue!$J500,Table2[[#All],[Item Name]:[Open Rate]],8,0),"")</f>
        <v>348.52</v>
      </c>
      <c r="N500" s="32">
        <f>IFERROR(+Issue!$L500*Issue!$M500,"")</f>
        <v>348.52</v>
      </c>
      <c r="O500" s="12" t="s">
        <v>151</v>
      </c>
      <c r="P500" s="12" t="s">
        <v>153</v>
      </c>
      <c r="Q500" s="37"/>
    </row>
    <row r="501" spans="1:17" x14ac:dyDescent="0.25">
      <c r="A501" s="34">
        <v>46167</v>
      </c>
      <c r="B501" s="12" t="s">
        <v>154</v>
      </c>
      <c r="C501" s="12"/>
      <c r="D501" s="12">
        <v>1014</v>
      </c>
      <c r="E501" s="31" t="str">
        <f>IFERROR(VLOOKUP(Issue!$D501,Table5[#All],3,0),"")</f>
        <v>Dumraon</v>
      </c>
      <c r="F501" s="31" t="str">
        <f>IFERROR(VLOOKUP(Issue!$D501,Table5[#All],2,0),"")</f>
        <v>BMC</v>
      </c>
      <c r="G501" s="12">
        <v>10140087</v>
      </c>
      <c r="H501" s="31" t="str">
        <f>IFERROR(VLOOKUP(Issue!$G501,Table5[#All],3,0),"")</f>
        <v xml:space="preserve">Gomukh Churamanpur                                                                                  </v>
      </c>
      <c r="I501" s="31" t="str">
        <f>IFERROR(VLOOKUP(Issue!$G501,Table5[#All],2,0),"")</f>
        <v>MPG</v>
      </c>
      <c r="J501" s="12" t="s">
        <v>70</v>
      </c>
      <c r="K501" s="31" t="str">
        <f>IFERROR(VLOOKUP(Issue!$J501,Table2[[Item Name]:[UoM]],2,0),"")</f>
        <v>Nos</v>
      </c>
      <c r="L501" s="12">
        <v>1</v>
      </c>
      <c r="M501" s="32">
        <f>IFERROR(VLOOKUP(Issue!$J501,Table2[[#All],[Item Name]:[Open Rate]],8,0),"")</f>
        <v>348.52</v>
      </c>
      <c r="N501" s="32">
        <f>IFERROR(+Issue!$L501*Issue!$M501,"")</f>
        <v>348.52</v>
      </c>
      <c r="O501" s="12" t="s">
        <v>151</v>
      </c>
      <c r="P501" s="12" t="s">
        <v>153</v>
      </c>
      <c r="Q501" s="38"/>
    </row>
    <row r="502" spans="1:17" x14ac:dyDescent="0.25">
      <c r="A502" s="34">
        <v>46167</v>
      </c>
      <c r="B502" s="12" t="s">
        <v>154</v>
      </c>
      <c r="C502" s="12"/>
      <c r="D502" s="12">
        <v>1014</v>
      </c>
      <c r="E502" s="31" t="str">
        <f>IFERROR(VLOOKUP(Issue!$D502,Table5[#All],3,0),"")</f>
        <v>Dumraon</v>
      </c>
      <c r="F502" s="31" t="str">
        <f>IFERROR(VLOOKUP(Issue!$D502,Table5[#All],2,0),"")</f>
        <v>BMC</v>
      </c>
      <c r="G502" s="12">
        <v>10140205</v>
      </c>
      <c r="H502" s="31" t="str">
        <f>IFERROR(VLOOKUP(Issue!$G502,Table5[#All],3,0),"")</f>
        <v>Gumukh Niyajipur Nakchhedi pathak dera</v>
      </c>
      <c r="I502" s="31" t="str">
        <f>IFERROR(VLOOKUP(Issue!$G502,Table5[#All],2,0),"")</f>
        <v>MPG</v>
      </c>
      <c r="J502" s="12" t="s">
        <v>70</v>
      </c>
      <c r="K502" s="31" t="str">
        <f>IFERROR(VLOOKUP(Issue!$J502,Table2[[Item Name]:[UoM]],2,0),"")</f>
        <v>Nos</v>
      </c>
      <c r="L502" s="12">
        <v>1</v>
      </c>
      <c r="M502" s="32">
        <f>IFERROR(VLOOKUP(Issue!$J502,Table2[[#All],[Item Name]:[Open Rate]],8,0),"")</f>
        <v>348.52</v>
      </c>
      <c r="N502" s="32">
        <f>IFERROR(+Issue!$L502*Issue!$M502,"")</f>
        <v>348.52</v>
      </c>
      <c r="O502" s="12" t="s">
        <v>151</v>
      </c>
      <c r="P502" s="12" t="s">
        <v>153</v>
      </c>
      <c r="Q502" s="37"/>
    </row>
    <row r="503" spans="1:17" x14ac:dyDescent="0.25">
      <c r="A503" s="34">
        <v>46167</v>
      </c>
      <c r="B503" s="12" t="s">
        <v>154</v>
      </c>
      <c r="C503" s="12"/>
      <c r="D503" s="12">
        <v>1014</v>
      </c>
      <c r="E503" s="31" t="str">
        <f>IFERROR(VLOOKUP(Issue!$D503,Table5[#All],3,0),"")</f>
        <v>Dumraon</v>
      </c>
      <c r="F503" s="31" t="str">
        <f>IFERROR(VLOOKUP(Issue!$D503,Table5[#All],2,0),"")</f>
        <v>BMC</v>
      </c>
      <c r="G503" s="12">
        <v>10140013</v>
      </c>
      <c r="H503" s="31" t="str">
        <f>IFERROR(VLOOKUP(Issue!$G503,Table5[#All],3,0),"")</f>
        <v>MATHURA DERA</v>
      </c>
      <c r="I503" s="31" t="str">
        <f>IFERROR(VLOOKUP(Issue!$G503,Table5[#All],2,0),"")</f>
        <v>MPG</v>
      </c>
      <c r="J503" s="12" t="s">
        <v>70</v>
      </c>
      <c r="K503" s="31" t="str">
        <f>IFERROR(VLOOKUP(Issue!$J503,Table2[[Item Name]:[UoM]],2,0),"")</f>
        <v>Nos</v>
      </c>
      <c r="L503" s="12">
        <v>1</v>
      </c>
      <c r="M503" s="32">
        <f>IFERROR(VLOOKUP(Issue!$J503,Table2[[#All],[Item Name]:[Open Rate]],8,0),"")</f>
        <v>348.52</v>
      </c>
      <c r="N503" s="32">
        <f>IFERROR(+Issue!$L503*Issue!$M503,"")</f>
        <v>348.52</v>
      </c>
      <c r="O503" s="12" t="s">
        <v>151</v>
      </c>
      <c r="P503" s="12" t="s">
        <v>153</v>
      </c>
      <c r="Q503" s="38"/>
    </row>
    <row r="504" spans="1:17" x14ac:dyDescent="0.25">
      <c r="A504" s="34">
        <v>46167</v>
      </c>
      <c r="B504" s="12" t="s">
        <v>154</v>
      </c>
      <c r="C504" s="12"/>
      <c r="D504" s="12">
        <v>1014</v>
      </c>
      <c r="E504" s="31" t="str">
        <f>IFERROR(VLOOKUP(Issue!$D504,Table5[#All],3,0),"")</f>
        <v>Dumraon</v>
      </c>
      <c r="F504" s="31" t="str">
        <f>IFERROR(VLOOKUP(Issue!$D504,Table5[#All],2,0),"")</f>
        <v>BMC</v>
      </c>
      <c r="G504" s="12">
        <v>10140173</v>
      </c>
      <c r="H504" s="31" t="str">
        <f>IFERROR(VLOOKUP(Issue!$G504,Table5[#All],3,0),"")</f>
        <v>Gumukh Gayghat</v>
      </c>
      <c r="I504" s="31" t="str">
        <f>IFERROR(VLOOKUP(Issue!$G504,Table5[#All],2,0),"")</f>
        <v>MPG</v>
      </c>
      <c r="J504" s="12" t="s">
        <v>70</v>
      </c>
      <c r="K504" s="31" t="str">
        <f>IFERROR(VLOOKUP(Issue!$J504,Table2[[Item Name]:[UoM]],2,0),"")</f>
        <v>Nos</v>
      </c>
      <c r="L504" s="12">
        <v>1</v>
      </c>
      <c r="M504" s="32">
        <f>IFERROR(VLOOKUP(Issue!$J504,Table2[[#All],[Item Name]:[Open Rate]],8,0),"")</f>
        <v>348.52</v>
      </c>
      <c r="N504" s="32">
        <f>IFERROR(+Issue!$L504*Issue!$M504,"")</f>
        <v>348.52</v>
      </c>
      <c r="O504" s="12" t="s">
        <v>151</v>
      </c>
      <c r="P504" s="12" t="s">
        <v>153</v>
      </c>
      <c r="Q504" s="37"/>
    </row>
    <row r="505" spans="1:17" x14ac:dyDescent="0.25">
      <c r="A505" s="34">
        <v>46167</v>
      </c>
      <c r="B505" s="12" t="s">
        <v>154</v>
      </c>
      <c r="C505" s="12"/>
      <c r="D505" s="12">
        <v>1014</v>
      </c>
      <c r="E505" s="31" t="str">
        <f>IFERROR(VLOOKUP(Issue!$D505,Table5[#All],3,0),"")</f>
        <v>Dumraon</v>
      </c>
      <c r="F505" s="31" t="str">
        <f>IFERROR(VLOOKUP(Issue!$D505,Table5[#All],2,0),"")</f>
        <v>BMC</v>
      </c>
      <c r="G505" s="12">
        <v>10140107</v>
      </c>
      <c r="H505" s="31" t="str">
        <f>IFERROR(VLOOKUP(Issue!$G505,Table5[#All],3,0),"")</f>
        <v>Gomukh Chhapra</v>
      </c>
      <c r="I505" s="31" t="str">
        <f>IFERROR(VLOOKUP(Issue!$G505,Table5[#All],2,0),"")</f>
        <v>MPG</v>
      </c>
      <c r="J505" s="12" t="s">
        <v>70</v>
      </c>
      <c r="K505" s="31" t="str">
        <f>IFERROR(VLOOKUP(Issue!$J505,Table2[[Item Name]:[UoM]],2,0),"")</f>
        <v>Nos</v>
      </c>
      <c r="L505" s="12">
        <v>1</v>
      </c>
      <c r="M505" s="32">
        <f>IFERROR(VLOOKUP(Issue!$J505,Table2[[#All],[Item Name]:[Open Rate]],8,0),"")</f>
        <v>348.52</v>
      </c>
      <c r="N505" s="32">
        <f>IFERROR(+Issue!$L505*Issue!$M505,"")</f>
        <v>348.52</v>
      </c>
      <c r="O505" s="12" t="s">
        <v>151</v>
      </c>
      <c r="P505" s="12" t="s">
        <v>153</v>
      </c>
      <c r="Q505" s="38"/>
    </row>
    <row r="506" spans="1:17" x14ac:dyDescent="0.25">
      <c r="A506" s="34">
        <v>46167</v>
      </c>
      <c r="B506" s="12" t="s">
        <v>154</v>
      </c>
      <c r="C506" s="12"/>
      <c r="D506" s="12">
        <v>1014</v>
      </c>
      <c r="E506" s="31" t="str">
        <f>IFERROR(VLOOKUP(Issue!$D506,Table5[#All],3,0),"")</f>
        <v>Dumraon</v>
      </c>
      <c r="F506" s="31" t="str">
        <f>IFERROR(VLOOKUP(Issue!$D506,Table5[#All],2,0),"")</f>
        <v>BMC</v>
      </c>
      <c r="G506" s="12">
        <v>10140119</v>
      </c>
      <c r="H506" s="31" t="str">
        <f>IFERROR(VLOOKUP(Issue!$G506,Table5[#All],3,0),"")</f>
        <v>Gomukh Banswar</v>
      </c>
      <c r="I506" s="31" t="str">
        <f>IFERROR(VLOOKUP(Issue!$G506,Table5[#All],2,0),"")</f>
        <v>MPG</v>
      </c>
      <c r="J506" s="12" t="s">
        <v>70</v>
      </c>
      <c r="K506" s="31" t="str">
        <f>IFERROR(VLOOKUP(Issue!$J506,Table2[[Item Name]:[UoM]],2,0),"")</f>
        <v>Nos</v>
      </c>
      <c r="L506" s="12">
        <v>1</v>
      </c>
      <c r="M506" s="32">
        <f>IFERROR(VLOOKUP(Issue!$J506,Table2[[#All],[Item Name]:[Open Rate]],8,0),"")</f>
        <v>348.52</v>
      </c>
      <c r="N506" s="32">
        <f>IFERROR(+Issue!$L506*Issue!$M506,"")</f>
        <v>348.52</v>
      </c>
      <c r="O506" s="12" t="s">
        <v>151</v>
      </c>
      <c r="P506" s="12" t="s">
        <v>153</v>
      </c>
      <c r="Q506" s="37"/>
    </row>
    <row r="507" spans="1:17" x14ac:dyDescent="0.25">
      <c r="A507" s="34">
        <v>46167</v>
      </c>
      <c r="B507" s="12" t="s">
        <v>154</v>
      </c>
      <c r="C507" s="12"/>
      <c r="D507" s="12">
        <v>1014</v>
      </c>
      <c r="E507" s="31" t="str">
        <f>IFERROR(VLOOKUP(Issue!$D507,Table5[#All],3,0),"")</f>
        <v>Dumraon</v>
      </c>
      <c r="F507" s="31" t="str">
        <f>IFERROR(VLOOKUP(Issue!$D507,Table5[#All],2,0),"")</f>
        <v>BMC</v>
      </c>
      <c r="G507" s="12">
        <v>10140169</v>
      </c>
      <c r="H507" s="31" t="str">
        <f>IFERROR(VLOOKUP(Issue!$G507,Table5[#All],3,0),"")</f>
        <v>Gomukh Semra Nandpur</v>
      </c>
      <c r="I507" s="31" t="str">
        <f>IFERROR(VLOOKUP(Issue!$G507,Table5[#All],2,0),"")</f>
        <v>MPG</v>
      </c>
      <c r="J507" s="12" t="s">
        <v>70</v>
      </c>
      <c r="K507" s="31" t="str">
        <f>IFERROR(VLOOKUP(Issue!$J507,Table2[[Item Name]:[UoM]],2,0),"")</f>
        <v>Nos</v>
      </c>
      <c r="L507" s="12">
        <v>1</v>
      </c>
      <c r="M507" s="32">
        <f>IFERROR(VLOOKUP(Issue!$J507,Table2[[#All],[Item Name]:[Open Rate]],8,0),"")</f>
        <v>348.52</v>
      </c>
      <c r="N507" s="32">
        <f>IFERROR(+Issue!$L507*Issue!$M507,"")</f>
        <v>348.52</v>
      </c>
      <c r="O507" s="12" t="s">
        <v>151</v>
      </c>
      <c r="P507" s="12" t="s">
        <v>153</v>
      </c>
      <c r="Q507" s="38"/>
    </row>
    <row r="508" spans="1:17" x14ac:dyDescent="0.25">
      <c r="A508" s="34">
        <v>46167</v>
      </c>
      <c r="B508" s="12" t="s">
        <v>154</v>
      </c>
      <c r="C508" s="12"/>
      <c r="D508" s="12">
        <v>1014</v>
      </c>
      <c r="E508" s="31" t="str">
        <f>IFERROR(VLOOKUP(Issue!$D508,Table5[#All],3,0),"")</f>
        <v>Dumraon</v>
      </c>
      <c r="F508" s="31" t="str">
        <f>IFERROR(VLOOKUP(Issue!$D508,Table5[#All],2,0),"")</f>
        <v>BMC</v>
      </c>
      <c r="G508" s="12">
        <v>10140043</v>
      </c>
      <c r="H508" s="31" t="str">
        <f>IFERROR(VLOOKUP(Issue!$G508,Table5[#All],3,0),"")</f>
        <v>Kaithi</v>
      </c>
      <c r="I508" s="31" t="str">
        <f>IFERROR(VLOOKUP(Issue!$G508,Table5[#All],2,0),"")</f>
        <v>MPG</v>
      </c>
      <c r="J508" s="12" t="s">
        <v>70</v>
      </c>
      <c r="K508" s="31" t="str">
        <f>IFERROR(VLOOKUP(Issue!$J508,Table2[[Item Name]:[UoM]],2,0),"")</f>
        <v>Nos</v>
      </c>
      <c r="L508" s="12">
        <v>1</v>
      </c>
      <c r="M508" s="32">
        <f>IFERROR(VLOOKUP(Issue!$J508,Table2[[#All],[Item Name]:[Open Rate]],8,0),"")</f>
        <v>348.52</v>
      </c>
      <c r="N508" s="32">
        <f>IFERROR(+Issue!$L508*Issue!$M508,"")</f>
        <v>348.52</v>
      </c>
      <c r="O508" s="12" t="s">
        <v>151</v>
      </c>
      <c r="P508" s="12" t="s">
        <v>153</v>
      </c>
      <c r="Q508" s="37"/>
    </row>
    <row r="509" spans="1:17" x14ac:dyDescent="0.25">
      <c r="A509" s="34">
        <v>46167</v>
      </c>
      <c r="B509" s="12" t="s">
        <v>154</v>
      </c>
      <c r="C509" s="12"/>
      <c r="D509" s="12">
        <v>1014</v>
      </c>
      <c r="E509" s="31" t="str">
        <f>IFERROR(VLOOKUP(Issue!$D509,Table5[#All],3,0),"")</f>
        <v>Dumraon</v>
      </c>
      <c r="F509" s="31" t="str">
        <f>IFERROR(VLOOKUP(Issue!$D509,Table5[#All],2,0),"")</f>
        <v>BMC</v>
      </c>
      <c r="G509" s="12">
        <v>10140137</v>
      </c>
      <c r="H509" s="31" t="str">
        <f>IFERROR(VLOOKUP(Issue!$G509,Table5[#All],3,0),"")</f>
        <v>Gomukh Rakshanagar_tola</v>
      </c>
      <c r="I509" s="31" t="str">
        <f>IFERROR(VLOOKUP(Issue!$G509,Table5[#All],2,0),"")</f>
        <v>MPG</v>
      </c>
      <c r="J509" s="12" t="s">
        <v>70</v>
      </c>
      <c r="K509" s="31" t="str">
        <f>IFERROR(VLOOKUP(Issue!$J509,Table2[[Item Name]:[UoM]],2,0),"")</f>
        <v>Nos</v>
      </c>
      <c r="L509" s="12">
        <v>1</v>
      </c>
      <c r="M509" s="32">
        <f>IFERROR(VLOOKUP(Issue!$J509,Table2[[#All],[Item Name]:[Open Rate]],8,0),"")</f>
        <v>348.52</v>
      </c>
      <c r="N509" s="32">
        <f>IFERROR(+Issue!$L509*Issue!$M509,"")</f>
        <v>348.52</v>
      </c>
      <c r="O509" s="12" t="s">
        <v>151</v>
      </c>
      <c r="P509" s="12" t="s">
        <v>153</v>
      </c>
      <c r="Q509" s="38"/>
    </row>
    <row r="510" spans="1:17" x14ac:dyDescent="0.25">
      <c r="A510" s="34">
        <v>46167</v>
      </c>
      <c r="B510" s="12" t="s">
        <v>154</v>
      </c>
      <c r="C510" s="12"/>
      <c r="D510" s="12">
        <v>1014</v>
      </c>
      <c r="E510" s="31" t="str">
        <f>IFERROR(VLOOKUP(Issue!$D510,Table5[#All],3,0),"")</f>
        <v>Dumraon</v>
      </c>
      <c r="F510" s="31" t="str">
        <f>IFERROR(VLOOKUP(Issue!$D510,Table5[#All],2,0),"")</f>
        <v>BMC</v>
      </c>
      <c r="G510" s="12">
        <v>10140033</v>
      </c>
      <c r="H510" s="31" t="str">
        <f>IFERROR(VLOOKUP(Issue!$G510,Table5[#All],3,0),"")</f>
        <v>Akalupur</v>
      </c>
      <c r="I510" s="31" t="str">
        <f>IFERROR(VLOOKUP(Issue!$G510,Table5[#All],2,0),"")</f>
        <v>MPG</v>
      </c>
      <c r="J510" s="12" t="s">
        <v>70</v>
      </c>
      <c r="K510" s="31" t="str">
        <f>IFERROR(VLOOKUP(Issue!$J510,Table2[[Item Name]:[UoM]],2,0),"")</f>
        <v>Nos</v>
      </c>
      <c r="L510" s="12">
        <v>1</v>
      </c>
      <c r="M510" s="32">
        <f>IFERROR(VLOOKUP(Issue!$J510,Table2[[#All],[Item Name]:[Open Rate]],8,0),"")</f>
        <v>348.52</v>
      </c>
      <c r="N510" s="32">
        <f>IFERROR(+Issue!$L510*Issue!$M510,"")</f>
        <v>348.52</v>
      </c>
      <c r="O510" s="12" t="s">
        <v>151</v>
      </c>
      <c r="P510" s="12" t="s">
        <v>153</v>
      </c>
      <c r="Q510" s="37"/>
    </row>
    <row r="511" spans="1:17" x14ac:dyDescent="0.25">
      <c r="A511" s="34">
        <v>46167</v>
      </c>
      <c r="B511" s="12" t="s">
        <v>154</v>
      </c>
      <c r="C511" s="12"/>
      <c r="D511" s="12">
        <v>1014</v>
      </c>
      <c r="E511" s="31" t="str">
        <f>IFERROR(VLOOKUP(Issue!$D511,Table5[#All],3,0),"")</f>
        <v>Dumraon</v>
      </c>
      <c r="F511" s="31" t="str">
        <f>IFERROR(VLOOKUP(Issue!$D511,Table5[#All],2,0),"")</f>
        <v>BMC</v>
      </c>
      <c r="G511" s="12">
        <v>10140083</v>
      </c>
      <c r="H511" s="31" t="str">
        <f>IFERROR(VLOOKUP(Issue!$G511,Table5[#All],3,0),"")</f>
        <v>Gomukh Murar</v>
      </c>
      <c r="I511" s="31" t="str">
        <f>IFERROR(VLOOKUP(Issue!$G511,Table5[#All],2,0),"")</f>
        <v>MPG</v>
      </c>
      <c r="J511" s="12" t="s">
        <v>70</v>
      </c>
      <c r="K511" s="31" t="str">
        <f>IFERROR(VLOOKUP(Issue!$J511,Table2[[Item Name]:[UoM]],2,0),"")</f>
        <v>Nos</v>
      </c>
      <c r="L511" s="12">
        <v>1</v>
      </c>
      <c r="M511" s="32">
        <f>IFERROR(VLOOKUP(Issue!$J511,Table2[[#All],[Item Name]:[Open Rate]],8,0),"")</f>
        <v>348.52</v>
      </c>
      <c r="N511" s="32">
        <f>IFERROR(+Issue!$L511*Issue!$M511,"")</f>
        <v>348.52</v>
      </c>
      <c r="O511" s="12" t="s">
        <v>151</v>
      </c>
      <c r="P511" s="12" t="s">
        <v>153</v>
      </c>
      <c r="Q511" s="38"/>
    </row>
    <row r="512" spans="1:17" x14ac:dyDescent="0.25">
      <c r="A512" s="34">
        <v>46167</v>
      </c>
      <c r="B512" s="12" t="s">
        <v>154</v>
      </c>
      <c r="C512" s="12"/>
      <c r="D512" s="12">
        <v>1014</v>
      </c>
      <c r="E512" s="31" t="str">
        <f>IFERROR(VLOOKUP(Issue!$D512,Table5[#All],3,0),"")</f>
        <v>Dumraon</v>
      </c>
      <c r="F512" s="31" t="str">
        <f>IFERROR(VLOOKUP(Issue!$D512,Table5[#All],2,0),"")</f>
        <v>BMC</v>
      </c>
      <c r="G512" s="12">
        <v>10140167</v>
      </c>
      <c r="H512" s="31" t="str">
        <f>IFERROR(VLOOKUP(Issue!$G512,Table5[#All],3,0),"")</f>
        <v>Gomukh Navdera Jaipraksh</v>
      </c>
      <c r="I512" s="31" t="str">
        <f>IFERROR(VLOOKUP(Issue!$G512,Table5[#All],2,0),"")</f>
        <v>MPG</v>
      </c>
      <c r="J512" s="12" t="s">
        <v>70</v>
      </c>
      <c r="K512" s="31" t="str">
        <f>IFERROR(VLOOKUP(Issue!$J512,Table2[[Item Name]:[UoM]],2,0),"")</f>
        <v>Nos</v>
      </c>
      <c r="L512" s="12">
        <v>1</v>
      </c>
      <c r="M512" s="32">
        <f>IFERROR(VLOOKUP(Issue!$J512,Table2[[#All],[Item Name]:[Open Rate]],8,0),"")</f>
        <v>348.52</v>
      </c>
      <c r="N512" s="32">
        <f>IFERROR(+Issue!$L512*Issue!$M512,"")</f>
        <v>348.52</v>
      </c>
      <c r="O512" s="12" t="s">
        <v>151</v>
      </c>
      <c r="P512" s="12" t="s">
        <v>153</v>
      </c>
      <c r="Q512" s="37"/>
    </row>
    <row r="513" spans="1:17" x14ac:dyDescent="0.25">
      <c r="A513" s="34">
        <v>46167</v>
      </c>
      <c r="B513" s="12" t="s">
        <v>154</v>
      </c>
      <c r="C513" s="12"/>
      <c r="D513" s="12">
        <v>1014</v>
      </c>
      <c r="E513" s="31" t="str">
        <f>IFERROR(VLOOKUP(Issue!$D513,Table5[#All],3,0),"")</f>
        <v>Dumraon</v>
      </c>
      <c r="F513" s="31" t="str">
        <f>IFERROR(VLOOKUP(Issue!$D513,Table5[#All],2,0),"")</f>
        <v>BMC</v>
      </c>
      <c r="G513" s="12">
        <v>1014</v>
      </c>
      <c r="H513" s="31" t="str">
        <f>IFERROR(VLOOKUP(Issue!$G513,Table5[#All],3,0),"")</f>
        <v>Dumraon</v>
      </c>
      <c r="I513" s="31" t="str">
        <f>IFERROR(VLOOKUP(Issue!$G513,Table5[#All],2,0),"")</f>
        <v>BMC</v>
      </c>
      <c r="J513" s="12" t="s">
        <v>70</v>
      </c>
      <c r="K513" s="31" t="str">
        <f>IFERROR(VLOOKUP(Issue!$J513,Table2[[Item Name]:[UoM]],2,0),"")</f>
        <v>Nos</v>
      </c>
      <c r="L513" s="12">
        <v>1</v>
      </c>
      <c r="M513" s="32">
        <f>IFERROR(VLOOKUP(Issue!$J513,Table2[[#All],[Item Name]:[Open Rate]],8,0),"")</f>
        <v>348.52</v>
      </c>
      <c r="N513" s="32">
        <f>IFERROR(+Issue!$L513*Issue!$M513,"")</f>
        <v>348.52</v>
      </c>
      <c r="O513" s="12" t="s">
        <v>152</v>
      </c>
      <c r="P513" s="12" t="s">
        <v>38</v>
      </c>
      <c r="Q513" s="38"/>
    </row>
    <row r="514" spans="1:17" x14ac:dyDescent="0.25">
      <c r="A514" s="34">
        <v>46167</v>
      </c>
      <c r="B514" s="12" t="s">
        <v>154</v>
      </c>
      <c r="C514" s="12"/>
      <c r="D514" s="12">
        <v>1014</v>
      </c>
      <c r="E514" s="31" t="str">
        <f>IFERROR(VLOOKUP(Issue!$D514,Table5[#All],3,0),"")</f>
        <v>Dumraon</v>
      </c>
      <c r="F514" s="31" t="str">
        <f>IFERROR(VLOOKUP(Issue!$D514,Table5[#All],2,0),"")</f>
        <v>BMC</v>
      </c>
      <c r="G514" s="12">
        <v>1014</v>
      </c>
      <c r="H514" s="31" t="str">
        <f>IFERROR(VLOOKUP(Issue!$G514,Table5[#All],3,0),"")</f>
        <v>Dumraon</v>
      </c>
      <c r="I514" s="31" t="str">
        <f>IFERROR(VLOOKUP(Issue!$G514,Table5[#All],2,0),"")</f>
        <v>BMC</v>
      </c>
      <c r="J514" s="12" t="s">
        <v>62</v>
      </c>
      <c r="K514" s="31" t="str">
        <f>IFERROR(VLOOKUP(Issue!$J514,Table2[[Item Name]:[UoM]],2,0),"")</f>
        <v>Nos</v>
      </c>
      <c r="L514" s="12">
        <v>8</v>
      </c>
      <c r="M514" s="32">
        <f>IFERROR(VLOOKUP(Issue!$J514,Table2[[#All],[Item Name]:[Open Rate]],8,0),"")</f>
        <v>348.52</v>
      </c>
      <c r="N514" s="32">
        <f>IFERROR(+Issue!$L514*Issue!$M514,"")</f>
        <v>2788.16</v>
      </c>
      <c r="O514" s="12" t="s">
        <v>152</v>
      </c>
      <c r="P514" s="12" t="s">
        <v>38</v>
      </c>
      <c r="Q514" s="37"/>
    </row>
    <row r="515" spans="1:17" x14ac:dyDescent="0.25">
      <c r="A515" s="34">
        <v>46167</v>
      </c>
      <c r="B515" s="12" t="s">
        <v>154</v>
      </c>
      <c r="C515" s="12"/>
      <c r="D515" s="12">
        <v>1014</v>
      </c>
      <c r="E515" s="31" t="str">
        <f>IFERROR(VLOOKUP(Issue!$D515,Table5[#All],3,0),"")</f>
        <v>Dumraon</v>
      </c>
      <c r="F515" s="31" t="str">
        <f>IFERROR(VLOOKUP(Issue!$D515,Table5[#All],2,0),"")</f>
        <v>BMC</v>
      </c>
      <c r="G515" s="12">
        <v>10140001</v>
      </c>
      <c r="H515" s="31" t="str">
        <f>IFERROR(VLOOKUP(Issue!$G515,Table5[#All],3,0),"")</f>
        <v>Dumri Purvi Tola</v>
      </c>
      <c r="I515" s="31" t="str">
        <f>IFERROR(VLOOKUP(Issue!$G515,Table5[#All],2,0),"")</f>
        <v>MPG</v>
      </c>
      <c r="J515" s="8" t="s">
        <v>68</v>
      </c>
      <c r="K515" s="31" t="str">
        <f>IFERROR(VLOOKUP(Issue!$J515,Table2[[Item Name]:[UoM]],2,0),"")</f>
        <v>Nos</v>
      </c>
      <c r="L515" s="12">
        <v>10</v>
      </c>
      <c r="M515" s="32">
        <f>IFERROR(VLOOKUP(Issue!$J515,Table2[[#All],[Item Name]:[Open Rate]],8,0),"")</f>
        <v>5.13</v>
      </c>
      <c r="N515" s="32">
        <f>IFERROR(+Issue!$L515*Issue!$M515,"")</f>
        <v>51.3</v>
      </c>
      <c r="O515" s="12" t="s">
        <v>151</v>
      </c>
      <c r="P515" s="12" t="s">
        <v>153</v>
      </c>
      <c r="Q515" s="38"/>
    </row>
    <row r="516" spans="1:17" x14ac:dyDescent="0.25">
      <c r="A516" s="34">
        <v>46167</v>
      </c>
      <c r="B516" s="12" t="s">
        <v>154</v>
      </c>
      <c r="C516" s="12"/>
      <c r="D516" s="12">
        <v>1014</v>
      </c>
      <c r="E516" s="31" t="str">
        <f>IFERROR(VLOOKUP(Issue!$D516,Table5[#All],3,0),"")</f>
        <v>Dumraon</v>
      </c>
      <c r="F516" s="31" t="str">
        <f>IFERROR(VLOOKUP(Issue!$D516,Table5[#All],2,0),"")</f>
        <v>BMC</v>
      </c>
      <c r="G516" s="12">
        <v>10140034</v>
      </c>
      <c r="H516" s="31" t="str">
        <f>IFERROR(VLOOKUP(Issue!$G516,Table5[#All],3,0),"")</f>
        <v>Chhotka Sihanpura</v>
      </c>
      <c r="I516" s="31" t="str">
        <f>IFERROR(VLOOKUP(Issue!$G516,Table5[#All],2,0),"")</f>
        <v>MPG</v>
      </c>
      <c r="J516" s="8" t="s">
        <v>68</v>
      </c>
      <c r="K516" s="31" t="str">
        <f>IFERROR(VLOOKUP(Issue!$J516,Table2[[Item Name]:[UoM]],2,0),"")</f>
        <v>Nos</v>
      </c>
      <c r="L516" s="12">
        <v>5</v>
      </c>
      <c r="M516" s="32">
        <f>IFERROR(VLOOKUP(Issue!$J516,Table2[[#All],[Item Name]:[Open Rate]],8,0),"")</f>
        <v>5.13</v>
      </c>
      <c r="N516" s="32">
        <f>IFERROR(+Issue!$L516*Issue!$M516,"")</f>
        <v>25.65</v>
      </c>
      <c r="O516" s="12" t="s">
        <v>151</v>
      </c>
      <c r="P516" s="12" t="s">
        <v>153</v>
      </c>
      <c r="Q516" s="37"/>
    </row>
    <row r="517" spans="1:17" x14ac:dyDescent="0.25">
      <c r="A517" s="34">
        <v>46167</v>
      </c>
      <c r="B517" s="12" t="s">
        <v>154</v>
      </c>
      <c r="C517" s="12"/>
      <c r="D517" s="12">
        <v>1014</v>
      </c>
      <c r="E517" s="31" t="str">
        <f>IFERROR(VLOOKUP(Issue!$D517,Table5[#All],3,0),"")</f>
        <v>Dumraon</v>
      </c>
      <c r="F517" s="31" t="str">
        <f>IFERROR(VLOOKUP(Issue!$D517,Table5[#All],2,0),"")</f>
        <v>BMC</v>
      </c>
      <c r="G517" s="12">
        <v>10140009</v>
      </c>
      <c r="H517" s="31" t="str">
        <f>IFERROR(VLOOKUP(Issue!$G517,Table5[#All],3,0),"")</f>
        <v>HITAN PARARI</v>
      </c>
      <c r="I517" s="31" t="str">
        <f>IFERROR(VLOOKUP(Issue!$G517,Table5[#All],2,0),"")</f>
        <v>MPG</v>
      </c>
      <c r="J517" s="8" t="s">
        <v>68</v>
      </c>
      <c r="K517" s="31" t="str">
        <f>IFERROR(VLOOKUP(Issue!$J517,Table2[[Item Name]:[UoM]],2,0),"")</f>
        <v>Nos</v>
      </c>
      <c r="L517" s="12">
        <v>20</v>
      </c>
      <c r="M517" s="32">
        <f>IFERROR(VLOOKUP(Issue!$J517,Table2[[#All],[Item Name]:[Open Rate]],8,0),"")</f>
        <v>5.13</v>
      </c>
      <c r="N517" s="32">
        <f>IFERROR(+Issue!$L517*Issue!$M517,"")</f>
        <v>102.6</v>
      </c>
      <c r="O517" s="12" t="s">
        <v>151</v>
      </c>
      <c r="P517" s="12" t="s">
        <v>153</v>
      </c>
      <c r="Q517" s="38"/>
    </row>
    <row r="518" spans="1:17" x14ac:dyDescent="0.25">
      <c r="A518" s="34">
        <v>46167</v>
      </c>
      <c r="B518" s="12" t="s">
        <v>154</v>
      </c>
      <c r="C518" s="12"/>
      <c r="D518" s="12">
        <v>1014</v>
      </c>
      <c r="E518" s="31" t="str">
        <f>IFERROR(VLOOKUP(Issue!$D518,Table5[#All],3,0),"")</f>
        <v>Dumraon</v>
      </c>
      <c r="F518" s="31" t="str">
        <f>IFERROR(VLOOKUP(Issue!$D518,Table5[#All],2,0),"")</f>
        <v>BMC</v>
      </c>
      <c r="G518" s="12">
        <v>10140022</v>
      </c>
      <c r="H518" s="31" t="str">
        <f>IFERROR(VLOOKUP(Issue!$G518,Table5[#All],3,0),"")</f>
        <v>HEMDAPUR</v>
      </c>
      <c r="I518" s="31" t="str">
        <f>IFERROR(VLOOKUP(Issue!$G518,Table5[#All],2,0),"")</f>
        <v>MPG</v>
      </c>
      <c r="J518" s="8" t="s">
        <v>68</v>
      </c>
      <c r="K518" s="31" t="str">
        <f>IFERROR(VLOOKUP(Issue!$J518,Table2[[Item Name]:[UoM]],2,0),"")</f>
        <v>Nos</v>
      </c>
      <c r="L518" s="12">
        <v>20</v>
      </c>
      <c r="M518" s="32">
        <f>IFERROR(VLOOKUP(Issue!$J518,Table2[[#All],[Item Name]:[Open Rate]],8,0),"")</f>
        <v>5.13</v>
      </c>
      <c r="N518" s="32">
        <f>IFERROR(+Issue!$L518*Issue!$M518,"")</f>
        <v>102.6</v>
      </c>
      <c r="O518" s="12" t="s">
        <v>151</v>
      </c>
      <c r="P518" s="12" t="s">
        <v>153</v>
      </c>
      <c r="Q518" s="37"/>
    </row>
    <row r="519" spans="1:17" x14ac:dyDescent="0.25">
      <c r="A519" s="34">
        <v>46167</v>
      </c>
      <c r="B519" s="12" t="s">
        <v>154</v>
      </c>
      <c r="C519" s="12"/>
      <c r="D519" s="12">
        <v>1014</v>
      </c>
      <c r="E519" s="31" t="str">
        <f>IFERROR(VLOOKUP(Issue!$D519,Table5[#All],3,0),"")</f>
        <v>Dumraon</v>
      </c>
      <c r="F519" s="31" t="str">
        <f>IFERROR(VLOOKUP(Issue!$D519,Table5[#All],2,0),"")</f>
        <v>BMC</v>
      </c>
      <c r="G519" s="12">
        <v>10510001</v>
      </c>
      <c r="H519" s="31" t="str">
        <f>IFERROR(VLOOKUP(Issue!$G519,Table5[#All],3,0),"")</f>
        <v>ARAK</v>
      </c>
      <c r="I519" s="31" t="str">
        <f>IFERROR(VLOOKUP(Issue!$G519,Table5[#All],2,0),"")</f>
        <v>MPG</v>
      </c>
      <c r="J519" s="8" t="s">
        <v>68</v>
      </c>
      <c r="K519" s="31" t="str">
        <f>IFERROR(VLOOKUP(Issue!$J519,Table2[[Item Name]:[UoM]],2,0),"")</f>
        <v>Nos</v>
      </c>
      <c r="L519" s="12">
        <v>5</v>
      </c>
      <c r="M519" s="32">
        <f>IFERROR(VLOOKUP(Issue!$J519,Table2[[#All],[Item Name]:[Open Rate]],8,0),"")</f>
        <v>5.13</v>
      </c>
      <c r="N519" s="32">
        <f>IFERROR(+Issue!$L519*Issue!$M519,"")</f>
        <v>25.65</v>
      </c>
      <c r="O519" s="12" t="s">
        <v>151</v>
      </c>
      <c r="P519" s="12" t="s">
        <v>153</v>
      </c>
      <c r="Q519" s="38"/>
    </row>
    <row r="520" spans="1:17" x14ac:dyDescent="0.25">
      <c r="A520" s="34">
        <v>46167</v>
      </c>
      <c r="B520" s="12" t="s">
        <v>154</v>
      </c>
      <c r="C520" s="12"/>
      <c r="D520" s="12">
        <v>1014</v>
      </c>
      <c r="E520" s="31" t="str">
        <f>IFERROR(VLOOKUP(Issue!$D520,Table5[#All],3,0),"")</f>
        <v>Dumraon</v>
      </c>
      <c r="F520" s="31" t="str">
        <f>IFERROR(VLOOKUP(Issue!$D520,Table5[#All],2,0),"")</f>
        <v>BMC</v>
      </c>
      <c r="G520" s="12">
        <v>10140179</v>
      </c>
      <c r="H520" s="31" t="str">
        <f>IFERROR(VLOOKUP(Issue!$G520,Table5[#All],3,0),"")</f>
        <v>Gomukh Rajpur</v>
      </c>
      <c r="I520" s="31" t="str">
        <f>IFERROR(VLOOKUP(Issue!$G520,Table5[#All],2,0),"")</f>
        <v>MPG</v>
      </c>
      <c r="J520" s="8" t="s">
        <v>68</v>
      </c>
      <c r="K520" s="31" t="str">
        <f>IFERROR(VLOOKUP(Issue!$J520,Table2[[Item Name]:[UoM]],2,0),"")</f>
        <v>Nos</v>
      </c>
      <c r="L520" s="12">
        <v>20</v>
      </c>
      <c r="M520" s="32">
        <f>IFERROR(VLOOKUP(Issue!$J520,Table2[[#All],[Item Name]:[Open Rate]],8,0),"")</f>
        <v>5.13</v>
      </c>
      <c r="N520" s="32">
        <f>IFERROR(+Issue!$L520*Issue!$M520,"")</f>
        <v>102.6</v>
      </c>
      <c r="O520" s="12" t="s">
        <v>151</v>
      </c>
      <c r="P520" s="12" t="s">
        <v>153</v>
      </c>
      <c r="Q520" s="37"/>
    </row>
    <row r="521" spans="1:17" x14ac:dyDescent="0.25">
      <c r="A521" s="34">
        <v>46167</v>
      </c>
      <c r="B521" s="12" t="s">
        <v>154</v>
      </c>
      <c r="C521" s="12"/>
      <c r="D521" s="12">
        <v>1014</v>
      </c>
      <c r="E521" s="31" t="str">
        <f>IFERROR(VLOOKUP(Issue!$D521,Table5[#All],3,0),"")</f>
        <v>Dumraon</v>
      </c>
      <c r="F521" s="31" t="str">
        <f>IFERROR(VLOOKUP(Issue!$D521,Table5[#All],2,0),"")</f>
        <v>BMC</v>
      </c>
      <c r="G521" s="12">
        <v>10140066</v>
      </c>
      <c r="H521" s="31" t="str">
        <f>IFERROR(VLOOKUP(Issue!$G521,Table5[#All],3,0),"")</f>
        <v>Gomukh Kant</v>
      </c>
      <c r="I521" s="31" t="str">
        <f>IFERROR(VLOOKUP(Issue!$G521,Table5[#All],2,0),"")</f>
        <v>MPG</v>
      </c>
      <c r="J521" s="8" t="s">
        <v>68</v>
      </c>
      <c r="K521" s="31" t="str">
        <f>IFERROR(VLOOKUP(Issue!$J521,Table2[[Item Name]:[UoM]],2,0),"")</f>
        <v>Nos</v>
      </c>
      <c r="L521" s="12">
        <v>10</v>
      </c>
      <c r="M521" s="32">
        <f>IFERROR(VLOOKUP(Issue!$J521,Table2[[#All],[Item Name]:[Open Rate]],8,0),"")</f>
        <v>5.13</v>
      </c>
      <c r="N521" s="32">
        <f>IFERROR(+Issue!$L521*Issue!$M521,"")</f>
        <v>51.3</v>
      </c>
      <c r="O521" s="12" t="s">
        <v>151</v>
      </c>
      <c r="P521" s="12" t="s">
        <v>153</v>
      </c>
      <c r="Q521" s="38"/>
    </row>
    <row r="522" spans="1:17" x14ac:dyDescent="0.25">
      <c r="A522" s="34">
        <v>46167</v>
      </c>
      <c r="B522" s="12" t="s">
        <v>154</v>
      </c>
      <c r="C522" s="12"/>
      <c r="D522" s="12">
        <v>1014</v>
      </c>
      <c r="E522" s="31" t="str">
        <f>IFERROR(VLOOKUP(Issue!$D522,Table5[#All],3,0),"")</f>
        <v>Dumraon</v>
      </c>
      <c r="F522" s="31" t="str">
        <f>IFERROR(VLOOKUP(Issue!$D522,Table5[#All],2,0),"")</f>
        <v>BMC</v>
      </c>
      <c r="G522" s="12">
        <v>10140069</v>
      </c>
      <c r="H522" s="31" t="str">
        <f>IFERROR(VLOOKUP(Issue!$G522,Table5[#All],3,0),"")</f>
        <v>Gomukh Raghunathpur</v>
      </c>
      <c r="I522" s="31" t="str">
        <f>IFERROR(VLOOKUP(Issue!$G522,Table5[#All],2,0),"")</f>
        <v>MPG</v>
      </c>
      <c r="J522" s="8" t="s">
        <v>68</v>
      </c>
      <c r="K522" s="31" t="str">
        <f>IFERROR(VLOOKUP(Issue!$J522,Table2[[Item Name]:[UoM]],2,0),"")</f>
        <v>Nos</v>
      </c>
      <c r="L522" s="12">
        <v>20</v>
      </c>
      <c r="M522" s="32">
        <f>IFERROR(VLOOKUP(Issue!$J522,Table2[[#All],[Item Name]:[Open Rate]],8,0),"")</f>
        <v>5.13</v>
      </c>
      <c r="N522" s="32">
        <f>IFERROR(+Issue!$L522*Issue!$M522,"")</f>
        <v>102.6</v>
      </c>
      <c r="O522" s="12" t="s">
        <v>151</v>
      </c>
      <c r="P522" s="12" t="s">
        <v>153</v>
      </c>
      <c r="Q522" s="37"/>
    </row>
    <row r="523" spans="1:17" x14ac:dyDescent="0.25">
      <c r="A523" s="34">
        <v>46167</v>
      </c>
      <c r="B523" s="12" t="s">
        <v>154</v>
      </c>
      <c r="C523" s="12"/>
      <c r="D523" s="12">
        <v>1014</v>
      </c>
      <c r="E523" s="31" t="str">
        <f>IFERROR(VLOOKUP(Issue!$D523,Table5[#All],3,0),"")</f>
        <v>Dumraon</v>
      </c>
      <c r="F523" s="31" t="str">
        <f>IFERROR(VLOOKUP(Issue!$D523,Table5[#All],2,0),"")</f>
        <v>BMC</v>
      </c>
      <c r="G523" s="12">
        <v>10140198</v>
      </c>
      <c r="H523" s="31" t="str">
        <f>IFERROR(VLOOKUP(Issue!$G523,Table5[#All],3,0),"")</f>
        <v>Gomukh Raghunathpur Dasrath</v>
      </c>
      <c r="I523" s="31" t="str">
        <f>IFERROR(VLOOKUP(Issue!$G523,Table5[#All],2,0),"")</f>
        <v>MPG</v>
      </c>
      <c r="J523" s="8" t="s">
        <v>68</v>
      </c>
      <c r="K523" s="31" t="str">
        <f>IFERROR(VLOOKUP(Issue!$J523,Table2[[Item Name]:[UoM]],2,0),"")</f>
        <v>Nos</v>
      </c>
      <c r="L523" s="12">
        <v>20</v>
      </c>
      <c r="M523" s="32">
        <f>IFERROR(VLOOKUP(Issue!$J523,Table2[[#All],[Item Name]:[Open Rate]],8,0),"")</f>
        <v>5.13</v>
      </c>
      <c r="N523" s="32">
        <f>IFERROR(+Issue!$L523*Issue!$M523,"")</f>
        <v>102.6</v>
      </c>
      <c r="O523" s="12" t="s">
        <v>151</v>
      </c>
      <c r="P523" s="12" t="s">
        <v>153</v>
      </c>
      <c r="Q523" s="38"/>
    </row>
    <row r="524" spans="1:17" x14ac:dyDescent="0.25">
      <c r="A524" s="34">
        <v>46167</v>
      </c>
      <c r="B524" s="12" t="s">
        <v>154</v>
      </c>
      <c r="C524" s="12"/>
      <c r="D524" s="12">
        <v>1014</v>
      </c>
      <c r="E524" s="31" t="str">
        <f>IFERROR(VLOOKUP(Issue!$D524,Table5[#All],3,0),"")</f>
        <v>Dumraon</v>
      </c>
      <c r="F524" s="31" t="str">
        <f>IFERROR(VLOOKUP(Issue!$D524,Table5[#All],2,0),"")</f>
        <v>BMC</v>
      </c>
      <c r="G524" s="12">
        <v>10140098</v>
      </c>
      <c r="H524" s="31" t="str">
        <f>IFERROR(VLOOKUP(Issue!$G524,Table5[#All],3,0),"")</f>
        <v>Kulharia Agriculture Producer Company Limited</v>
      </c>
      <c r="I524" s="31" t="str">
        <f>IFERROR(VLOOKUP(Issue!$G524,Table5[#All],2,0),"")</f>
        <v>MPG</v>
      </c>
      <c r="J524" s="8" t="s">
        <v>68</v>
      </c>
      <c r="K524" s="31" t="str">
        <f>IFERROR(VLOOKUP(Issue!$J524,Table2[[Item Name]:[UoM]],2,0),"")</f>
        <v>Nos</v>
      </c>
      <c r="L524" s="12">
        <v>20</v>
      </c>
      <c r="M524" s="32">
        <f>IFERROR(VLOOKUP(Issue!$J524,Table2[[#All],[Item Name]:[Open Rate]],8,0),"")</f>
        <v>5.13</v>
      </c>
      <c r="N524" s="32">
        <f>IFERROR(+Issue!$L524*Issue!$M524,"")</f>
        <v>102.6</v>
      </c>
      <c r="O524" s="12" t="s">
        <v>151</v>
      </c>
      <c r="P524" s="12" t="s">
        <v>153</v>
      </c>
      <c r="Q524" s="37"/>
    </row>
    <row r="525" spans="1:17" x14ac:dyDescent="0.25">
      <c r="A525" s="34">
        <v>46167</v>
      </c>
      <c r="B525" s="12" t="s">
        <v>154</v>
      </c>
      <c r="C525" s="12"/>
      <c r="D525" s="12">
        <v>1014</v>
      </c>
      <c r="E525" s="31" t="str">
        <f>IFERROR(VLOOKUP(Issue!$D525,Table5[#All],3,0),"")</f>
        <v>Dumraon</v>
      </c>
      <c r="F525" s="31" t="str">
        <f>IFERROR(VLOOKUP(Issue!$D525,Table5[#All],2,0),"")</f>
        <v>BMC</v>
      </c>
      <c r="G525" s="12">
        <v>10140185</v>
      </c>
      <c r="H525" s="31" t="str">
        <f>IFERROR(VLOOKUP(Issue!$G525,Table5[#All],3,0),"")</f>
        <v>Gomukh Jagdishpur</v>
      </c>
      <c r="I525" s="31" t="str">
        <f>IFERROR(VLOOKUP(Issue!$G525,Table5[#All],2,0),"")</f>
        <v>MPG</v>
      </c>
      <c r="J525" s="8" t="s">
        <v>68</v>
      </c>
      <c r="K525" s="31" t="str">
        <f>IFERROR(VLOOKUP(Issue!$J525,Table2[[Item Name]:[UoM]],2,0),"")</f>
        <v>Nos</v>
      </c>
      <c r="L525" s="12">
        <v>50</v>
      </c>
      <c r="M525" s="32">
        <f>IFERROR(VLOOKUP(Issue!$J525,Table2[[#All],[Item Name]:[Open Rate]],8,0),"")</f>
        <v>5.13</v>
      </c>
      <c r="N525" s="32">
        <f>IFERROR(+Issue!$L525*Issue!$M525,"")</f>
        <v>256.5</v>
      </c>
      <c r="O525" s="12" t="s">
        <v>151</v>
      </c>
      <c r="P525" s="12" t="s">
        <v>153</v>
      </c>
      <c r="Q525" s="38"/>
    </row>
    <row r="526" spans="1:17" x14ac:dyDescent="0.25">
      <c r="A526" s="34">
        <v>46167</v>
      </c>
      <c r="B526" s="12" t="s">
        <v>154</v>
      </c>
      <c r="C526" s="12"/>
      <c r="D526" s="12">
        <v>1014</v>
      </c>
      <c r="E526" s="31" t="str">
        <f>IFERROR(VLOOKUP(Issue!$D526,Table5[#All],3,0),"")</f>
        <v>Dumraon</v>
      </c>
      <c r="F526" s="31" t="str">
        <f>IFERROR(VLOOKUP(Issue!$D526,Table5[#All],2,0),"")</f>
        <v>BMC</v>
      </c>
      <c r="G526" s="12">
        <v>10140033</v>
      </c>
      <c r="H526" s="31" t="str">
        <f>IFERROR(VLOOKUP(Issue!$G526,Table5[#All],3,0),"")</f>
        <v>Akalupur</v>
      </c>
      <c r="I526" s="31" t="str">
        <f>IFERROR(VLOOKUP(Issue!$G526,Table5[#All],2,0),"")</f>
        <v>MPG</v>
      </c>
      <c r="J526" s="8" t="s">
        <v>68</v>
      </c>
      <c r="K526" s="31" t="str">
        <f>IFERROR(VLOOKUP(Issue!$J526,Table2[[Item Name]:[UoM]],2,0),"")</f>
        <v>Nos</v>
      </c>
      <c r="L526" s="12">
        <v>5</v>
      </c>
      <c r="M526" s="32">
        <f>IFERROR(VLOOKUP(Issue!$J526,Table2[[#All],[Item Name]:[Open Rate]],8,0),"")</f>
        <v>5.13</v>
      </c>
      <c r="N526" s="32">
        <f>IFERROR(+Issue!$L526*Issue!$M526,"")</f>
        <v>25.65</v>
      </c>
      <c r="O526" s="12" t="s">
        <v>151</v>
      </c>
      <c r="P526" s="12" t="s">
        <v>153</v>
      </c>
      <c r="Q526" s="37"/>
    </row>
    <row r="527" spans="1:17" x14ac:dyDescent="0.25">
      <c r="A527" s="34">
        <v>46167</v>
      </c>
      <c r="B527" s="12" t="s">
        <v>154</v>
      </c>
      <c r="C527" s="12"/>
      <c r="D527" s="12">
        <v>1014</v>
      </c>
      <c r="E527" s="31" t="str">
        <f>IFERROR(VLOOKUP(Issue!$D527,Table5[#All],3,0),"")</f>
        <v>Dumraon</v>
      </c>
      <c r="F527" s="31" t="str">
        <f>IFERROR(VLOOKUP(Issue!$D527,Table5[#All],2,0),"")</f>
        <v>BMC</v>
      </c>
      <c r="G527" s="12">
        <v>10140156</v>
      </c>
      <c r="H527" s="31" t="str">
        <f>IFERROR(VLOOKUP(Issue!$G527,Table5[#All],3,0),"")</f>
        <v>Gomukh Mashariya</v>
      </c>
      <c r="I527" s="31" t="str">
        <f>IFERROR(VLOOKUP(Issue!$G527,Table5[#All],2,0),"")</f>
        <v>MPG</v>
      </c>
      <c r="J527" s="8" t="s">
        <v>68</v>
      </c>
      <c r="K527" s="31" t="str">
        <f>IFERROR(VLOOKUP(Issue!$J527,Table2[[Item Name]:[UoM]],2,0),"")</f>
        <v>Nos</v>
      </c>
      <c r="L527" s="12">
        <v>10</v>
      </c>
      <c r="M527" s="32">
        <f>IFERROR(VLOOKUP(Issue!$J527,Table2[[#All],[Item Name]:[Open Rate]],8,0),"")</f>
        <v>5.13</v>
      </c>
      <c r="N527" s="32">
        <f>IFERROR(+Issue!$L527*Issue!$M527,"")</f>
        <v>51.3</v>
      </c>
      <c r="O527" s="12" t="s">
        <v>151</v>
      </c>
      <c r="P527" s="12" t="s">
        <v>153</v>
      </c>
      <c r="Q527" s="38"/>
    </row>
    <row r="528" spans="1:17" x14ac:dyDescent="0.25">
      <c r="A528" s="34">
        <v>46167</v>
      </c>
      <c r="B528" s="12" t="s">
        <v>154</v>
      </c>
      <c r="C528" s="12"/>
      <c r="D528" s="12">
        <v>1014</v>
      </c>
      <c r="E528" s="31" t="str">
        <f>IFERROR(VLOOKUP(Issue!$D528,Table5[#All],3,0),"")</f>
        <v>Dumraon</v>
      </c>
      <c r="F528" s="31" t="str">
        <f>IFERROR(VLOOKUP(Issue!$D528,Table5[#All],2,0),"")</f>
        <v>BMC</v>
      </c>
      <c r="G528" s="12">
        <v>10140167</v>
      </c>
      <c r="H528" s="31" t="str">
        <f>IFERROR(VLOOKUP(Issue!$G528,Table5[#All],3,0),"")</f>
        <v>Gomukh Navdera Jaipraksh</v>
      </c>
      <c r="I528" s="31" t="str">
        <f>IFERROR(VLOOKUP(Issue!$G528,Table5[#All],2,0),"")</f>
        <v>MPG</v>
      </c>
      <c r="J528" s="8" t="s">
        <v>68</v>
      </c>
      <c r="K528" s="31" t="str">
        <f>IFERROR(VLOOKUP(Issue!$J528,Table2[[Item Name]:[UoM]],2,0),"")</f>
        <v>Nos</v>
      </c>
      <c r="L528" s="12">
        <v>121</v>
      </c>
      <c r="M528" s="32">
        <f>IFERROR(VLOOKUP(Issue!$J528,Table2[[#All],[Item Name]:[Open Rate]],8,0),"")</f>
        <v>5.13</v>
      </c>
      <c r="N528" s="32">
        <f>IFERROR(+Issue!$L528*Issue!$M528,"")</f>
        <v>620.73</v>
      </c>
      <c r="O528" s="12" t="s">
        <v>151</v>
      </c>
      <c r="P528" s="12" t="s">
        <v>153</v>
      </c>
      <c r="Q528" s="37"/>
    </row>
    <row r="529" spans="1:17" x14ac:dyDescent="0.25">
      <c r="A529" s="34">
        <v>46167</v>
      </c>
      <c r="B529" s="12" t="s">
        <v>154</v>
      </c>
      <c r="C529" s="12"/>
      <c r="D529" s="12">
        <v>1014</v>
      </c>
      <c r="E529" s="31" t="str">
        <f>IFERROR(VLOOKUP(Issue!$D529,Table5[#All],3,0),"")</f>
        <v>Dumraon</v>
      </c>
      <c r="F529" s="31" t="str">
        <f>IFERROR(VLOOKUP(Issue!$D529,Table5[#All],2,0),"")</f>
        <v>BMC</v>
      </c>
      <c r="G529" s="12">
        <v>10140175</v>
      </c>
      <c r="H529" s="31" t="str">
        <f>IFERROR(VLOOKUP(Issue!$G529,Table5[#All],3,0),"")</f>
        <v>Gomukh Koilawar Roma Bharti</v>
      </c>
      <c r="I529" s="31" t="str">
        <f>IFERROR(VLOOKUP(Issue!$G529,Table5[#All],2,0),"")</f>
        <v>MPG</v>
      </c>
      <c r="J529" s="8" t="s">
        <v>68</v>
      </c>
      <c r="K529" s="31" t="str">
        <f>IFERROR(VLOOKUP(Issue!$J529,Table2[[Item Name]:[UoM]],2,0),"")</f>
        <v>Nos</v>
      </c>
      <c r="L529" s="12">
        <v>100</v>
      </c>
      <c r="M529" s="32">
        <f>IFERROR(VLOOKUP(Issue!$J529,Table2[[#All],[Item Name]:[Open Rate]],8,0),"")</f>
        <v>5.13</v>
      </c>
      <c r="N529" s="32">
        <f>IFERROR(+Issue!$L529*Issue!$M529,"")</f>
        <v>513</v>
      </c>
      <c r="O529" s="12" t="s">
        <v>151</v>
      </c>
      <c r="P529" s="12" t="s">
        <v>153</v>
      </c>
      <c r="Q529" s="38"/>
    </row>
    <row r="530" spans="1:17" x14ac:dyDescent="0.25">
      <c r="A530" s="34">
        <v>46167</v>
      </c>
      <c r="B530" s="12" t="s">
        <v>154</v>
      </c>
      <c r="C530" s="12"/>
      <c r="D530" s="12">
        <v>1014</v>
      </c>
      <c r="E530" s="31" t="str">
        <f>IFERROR(VLOOKUP(Issue!$D530,Table5[#All],3,0),"")</f>
        <v>Dumraon</v>
      </c>
      <c r="F530" s="31" t="str">
        <f>IFERROR(VLOOKUP(Issue!$D530,Table5[#All],2,0),"")</f>
        <v>BMC</v>
      </c>
      <c r="G530" s="12">
        <v>10140191</v>
      </c>
      <c r="H530" s="31" t="str">
        <f>IFERROR(VLOOKUP(Issue!$G530,Table5[#All],3,0),"")</f>
        <v>Gumukk JP Dera</v>
      </c>
      <c r="I530" s="31" t="str">
        <f>IFERROR(VLOOKUP(Issue!$G530,Table5[#All],2,0),"")</f>
        <v>MPG</v>
      </c>
      <c r="J530" s="8" t="s">
        <v>68</v>
      </c>
      <c r="K530" s="31" t="str">
        <f>IFERROR(VLOOKUP(Issue!$J530,Table2[[Item Name]:[UoM]],2,0),"")</f>
        <v>Nos</v>
      </c>
      <c r="L530" s="12">
        <v>20</v>
      </c>
      <c r="M530" s="32">
        <f>IFERROR(VLOOKUP(Issue!$J530,Table2[[#All],[Item Name]:[Open Rate]],8,0),"")</f>
        <v>5.13</v>
      </c>
      <c r="N530" s="32">
        <f>IFERROR(+Issue!$L530*Issue!$M530,"")</f>
        <v>102.6</v>
      </c>
      <c r="O530" s="12" t="s">
        <v>151</v>
      </c>
      <c r="P530" s="12" t="s">
        <v>153</v>
      </c>
      <c r="Q530" s="37"/>
    </row>
    <row r="531" spans="1:17" x14ac:dyDescent="0.25">
      <c r="A531" s="34">
        <v>46167</v>
      </c>
      <c r="B531" s="12" t="s">
        <v>154</v>
      </c>
      <c r="C531" s="12"/>
      <c r="D531" s="12">
        <v>1014</v>
      </c>
      <c r="E531" s="31" t="str">
        <f>IFERROR(VLOOKUP(Issue!$D531,Table5[#All],3,0),"")</f>
        <v>Dumraon</v>
      </c>
      <c r="F531" s="31" t="str">
        <f>IFERROR(VLOOKUP(Issue!$D531,Table5[#All],2,0),"")</f>
        <v>BMC</v>
      </c>
      <c r="G531" s="12">
        <v>10140174</v>
      </c>
      <c r="H531" s="31" t="str">
        <f>IFERROR(VLOOKUP(Issue!$G531,Table5[#All],3,0),"")</f>
        <v>Gomukh Shivpur</v>
      </c>
      <c r="I531" s="31" t="str">
        <f>IFERROR(VLOOKUP(Issue!$G531,Table5[#All],2,0),"")</f>
        <v>MPG</v>
      </c>
      <c r="J531" s="8" t="s">
        <v>108</v>
      </c>
      <c r="K531" s="31" t="str">
        <f>IFERROR(VLOOKUP(Issue!$J531,Table2[[Item Name]:[UoM]],2,0),"")</f>
        <v>Nos</v>
      </c>
      <c r="L531" s="12">
        <v>2</v>
      </c>
      <c r="M531" s="32">
        <f>IFERROR(VLOOKUP(Issue!$J531,Table2[[#All],[Item Name]:[Open Rate]],8,0),"")</f>
        <v>29.5</v>
      </c>
      <c r="N531" s="32">
        <f>IFERROR(+Issue!$L531*Issue!$M531,"")</f>
        <v>59</v>
      </c>
      <c r="O531" s="12" t="s">
        <v>151</v>
      </c>
      <c r="P531" s="12" t="s">
        <v>153</v>
      </c>
      <c r="Q531" s="38"/>
    </row>
    <row r="532" spans="1:17" x14ac:dyDescent="0.25">
      <c r="A532" s="34">
        <v>46167</v>
      </c>
      <c r="B532" s="12" t="s">
        <v>154</v>
      </c>
      <c r="C532" s="12"/>
      <c r="D532" s="12">
        <v>1014</v>
      </c>
      <c r="E532" s="31" t="str">
        <f>IFERROR(VLOOKUP(Issue!$D532,Table5[#All],3,0),"")</f>
        <v>Dumraon</v>
      </c>
      <c r="F532" s="31" t="str">
        <f>IFERROR(VLOOKUP(Issue!$D532,Table5[#All],2,0),"")</f>
        <v>BMC</v>
      </c>
      <c r="G532" s="12">
        <v>10140194</v>
      </c>
      <c r="H532" s="31" t="str">
        <f>IFERROR(VLOOKUP(Issue!$G532,Table5[#All],3,0),"")</f>
        <v>Gumukh Orap Khurd</v>
      </c>
      <c r="I532" s="31" t="str">
        <f>IFERROR(VLOOKUP(Issue!$G532,Table5[#All],2,0),"")</f>
        <v>MPG</v>
      </c>
      <c r="J532" s="8" t="s">
        <v>108</v>
      </c>
      <c r="K532" s="31" t="str">
        <f>IFERROR(VLOOKUP(Issue!$J532,Table2[[Item Name]:[UoM]],2,0),"")</f>
        <v>Nos</v>
      </c>
      <c r="L532" s="12">
        <v>2</v>
      </c>
      <c r="M532" s="32">
        <f>IFERROR(VLOOKUP(Issue!$J532,Table2[[#All],[Item Name]:[Open Rate]],8,0),"")</f>
        <v>29.5</v>
      </c>
      <c r="N532" s="32">
        <f>IFERROR(+Issue!$L532*Issue!$M532,"")</f>
        <v>59</v>
      </c>
      <c r="O532" s="12" t="s">
        <v>151</v>
      </c>
      <c r="P532" s="12" t="s">
        <v>153</v>
      </c>
      <c r="Q532" s="37"/>
    </row>
    <row r="533" spans="1:17" x14ac:dyDescent="0.25">
      <c r="A533" s="34">
        <v>46167</v>
      </c>
      <c r="B533" s="12" t="s">
        <v>154</v>
      </c>
      <c r="C533" s="12"/>
      <c r="D533" s="12">
        <v>1014</v>
      </c>
      <c r="E533" s="31" t="str">
        <f>IFERROR(VLOOKUP(Issue!$D533,Table5[#All],3,0),"")</f>
        <v>Dumraon</v>
      </c>
      <c r="F533" s="31" t="str">
        <f>IFERROR(VLOOKUP(Issue!$D533,Table5[#All],2,0),"")</f>
        <v>BMC</v>
      </c>
      <c r="G533" s="12">
        <v>10140206</v>
      </c>
      <c r="H533" s="31" t="str">
        <f>IFERROR(VLOOKUP(Issue!$G533,Table5[#All],3,0),"")</f>
        <v>Gumukh Basawkala Dahpura Tola</v>
      </c>
      <c r="I533" s="31" t="str">
        <f>IFERROR(VLOOKUP(Issue!$G533,Table5[#All],2,0),"")</f>
        <v>MPG</v>
      </c>
      <c r="J533" s="8" t="s">
        <v>108</v>
      </c>
      <c r="K533" s="31" t="str">
        <f>IFERROR(VLOOKUP(Issue!$J533,Table2[[Item Name]:[UoM]],2,0),"")</f>
        <v>Nos</v>
      </c>
      <c r="L533" s="12">
        <v>2</v>
      </c>
      <c r="M533" s="32">
        <f>IFERROR(VLOOKUP(Issue!$J533,Table2[[#All],[Item Name]:[Open Rate]],8,0),"")</f>
        <v>29.5</v>
      </c>
      <c r="N533" s="32">
        <f>IFERROR(+Issue!$L533*Issue!$M533,"")</f>
        <v>59</v>
      </c>
      <c r="O533" s="12" t="s">
        <v>151</v>
      </c>
      <c r="P533" s="12" t="s">
        <v>153</v>
      </c>
      <c r="Q533" s="38"/>
    </row>
    <row r="534" spans="1:17" x14ac:dyDescent="0.25">
      <c r="A534" s="34">
        <v>46167</v>
      </c>
      <c r="B534" s="12" t="s">
        <v>154</v>
      </c>
      <c r="C534" s="12"/>
      <c r="D534" s="12">
        <v>1014</v>
      </c>
      <c r="E534" s="31" t="str">
        <f>IFERROR(VLOOKUP(Issue!$D534,Table5[#All],3,0),"")</f>
        <v>Dumraon</v>
      </c>
      <c r="F534" s="31" t="str">
        <f>IFERROR(VLOOKUP(Issue!$D534,Table5[#All],2,0),"")</f>
        <v>BMC</v>
      </c>
      <c r="G534" s="12">
        <v>1014</v>
      </c>
      <c r="H534" s="31" t="str">
        <f>IFERROR(VLOOKUP(Issue!$G534,Table5[#All],3,0),"")</f>
        <v>Dumraon</v>
      </c>
      <c r="I534" s="31" t="str">
        <f>IFERROR(VLOOKUP(Issue!$G534,Table5[#All],2,0),"")</f>
        <v>BMC</v>
      </c>
      <c r="J534" s="12" t="s">
        <v>116</v>
      </c>
      <c r="K534" s="31" t="str">
        <f>IFERROR(VLOOKUP(Issue!$J534,Table2[[Item Name]:[UoM]],2,0),"")</f>
        <v>Nos</v>
      </c>
      <c r="L534" s="12">
        <v>50</v>
      </c>
      <c r="M534" s="32">
        <f>IFERROR(VLOOKUP(Issue!$J534,Table2[[#All],[Item Name]:[Open Rate]],8,0),"")</f>
        <v>2.83</v>
      </c>
      <c r="N534" s="32">
        <f>IFERROR(+Issue!$L534*Issue!$M534,"")</f>
        <v>141.5</v>
      </c>
      <c r="O534" s="12" t="s">
        <v>152</v>
      </c>
      <c r="P534" s="12" t="s">
        <v>38</v>
      </c>
      <c r="Q534" s="37"/>
    </row>
    <row r="535" spans="1:17" x14ac:dyDescent="0.25">
      <c r="A535" s="34">
        <v>46167</v>
      </c>
      <c r="B535" s="12" t="s">
        <v>154</v>
      </c>
      <c r="C535" s="12"/>
      <c r="D535" s="12">
        <v>1014</v>
      </c>
      <c r="E535" s="31" t="str">
        <f>IFERROR(VLOOKUP(Issue!$D535,Table5[#All],3,0),"")</f>
        <v>Dumraon</v>
      </c>
      <c r="F535" s="31" t="str">
        <f>IFERROR(VLOOKUP(Issue!$D535,Table5[#All],2,0),"")</f>
        <v>BMC</v>
      </c>
      <c r="G535" s="12">
        <v>10140007</v>
      </c>
      <c r="H535" s="31" t="str">
        <f>IFERROR(VLOOKUP(Issue!$G535,Table5[#All],3,0),"")</f>
        <v>ENGLISH DUBAULI</v>
      </c>
      <c r="I535" s="31" t="str">
        <f>IFERROR(VLOOKUP(Issue!$G535,Table5[#All],2,0),"")</f>
        <v>MPG</v>
      </c>
      <c r="J535" s="8" t="s">
        <v>66</v>
      </c>
      <c r="K535" s="31" t="str">
        <f>IFERROR(VLOOKUP(Issue!$J535,Table2[[Item Name]:[UoM]],2,0),"")</f>
        <v>Nos</v>
      </c>
      <c r="L535" s="12">
        <v>1</v>
      </c>
      <c r="M535" s="32">
        <f>IFERROR(VLOOKUP(Issue!$J535,Table2[[#All],[Item Name]:[Open Rate]],8,0),"")</f>
        <v>56.02</v>
      </c>
      <c r="N535" s="32">
        <f>IFERROR(+Issue!$L535*Issue!$M535,"")</f>
        <v>56.02</v>
      </c>
      <c r="O535" s="12" t="s">
        <v>151</v>
      </c>
      <c r="P535" s="12" t="s">
        <v>153</v>
      </c>
      <c r="Q535" s="38"/>
    </row>
    <row r="536" spans="1:17" x14ac:dyDescent="0.25">
      <c r="A536" s="34">
        <v>46167</v>
      </c>
      <c r="B536" s="12" t="s">
        <v>154</v>
      </c>
      <c r="C536" s="12"/>
      <c r="D536" s="12">
        <v>1014</v>
      </c>
      <c r="E536" s="31" t="str">
        <f>IFERROR(VLOOKUP(Issue!$D536,Table5[#All],3,0),"")</f>
        <v>Dumraon</v>
      </c>
      <c r="F536" s="31" t="str">
        <f>IFERROR(VLOOKUP(Issue!$D536,Table5[#All],2,0),"")</f>
        <v>BMC</v>
      </c>
      <c r="G536" s="12">
        <v>10140034</v>
      </c>
      <c r="H536" s="31" t="str">
        <f>IFERROR(VLOOKUP(Issue!$G536,Table5[#All],3,0),"")</f>
        <v>Chhotka Sihanpura</v>
      </c>
      <c r="I536" s="31" t="str">
        <f>IFERROR(VLOOKUP(Issue!$G536,Table5[#All],2,0),"")</f>
        <v>MPG</v>
      </c>
      <c r="J536" s="8" t="s">
        <v>66</v>
      </c>
      <c r="K536" s="31" t="str">
        <f>IFERROR(VLOOKUP(Issue!$J536,Table2[[Item Name]:[UoM]],2,0),"")</f>
        <v>Nos</v>
      </c>
      <c r="L536" s="12">
        <v>1</v>
      </c>
      <c r="M536" s="32">
        <f>IFERROR(VLOOKUP(Issue!$J536,Table2[[#All],[Item Name]:[Open Rate]],8,0),"")</f>
        <v>56.02</v>
      </c>
      <c r="N536" s="32">
        <f>IFERROR(+Issue!$L536*Issue!$M536,"")</f>
        <v>56.02</v>
      </c>
      <c r="O536" s="12" t="s">
        <v>151</v>
      </c>
      <c r="P536" s="12" t="s">
        <v>153</v>
      </c>
      <c r="Q536" s="37"/>
    </row>
    <row r="537" spans="1:17" x14ac:dyDescent="0.25">
      <c r="A537" s="34">
        <v>46167</v>
      </c>
      <c r="B537" s="12" t="s">
        <v>154</v>
      </c>
      <c r="C537" s="12"/>
      <c r="D537" s="12">
        <v>1014</v>
      </c>
      <c r="E537" s="31" t="str">
        <f>IFERROR(VLOOKUP(Issue!$D537,Table5[#All],3,0),"")</f>
        <v>Dumraon</v>
      </c>
      <c r="F537" s="31" t="str">
        <f>IFERROR(VLOOKUP(Issue!$D537,Table5[#All],2,0),"")</f>
        <v>BMC</v>
      </c>
      <c r="G537" s="12">
        <v>10140055</v>
      </c>
      <c r="H537" s="31" t="str">
        <f>IFERROR(VLOOKUP(Issue!$G537,Table5[#All],3,0),"")</f>
        <v xml:space="preserve">PURANA BHOJPUR                                                                                      </v>
      </c>
      <c r="I537" s="31" t="str">
        <f>IFERROR(VLOOKUP(Issue!$G537,Table5[#All],2,0),"")</f>
        <v>MPG</v>
      </c>
      <c r="J537" s="8" t="s">
        <v>66</v>
      </c>
      <c r="K537" s="31" t="str">
        <f>IFERROR(VLOOKUP(Issue!$J537,Table2[[Item Name]:[UoM]],2,0),"")</f>
        <v>Nos</v>
      </c>
      <c r="L537" s="12">
        <v>2</v>
      </c>
      <c r="M537" s="32">
        <f>IFERROR(VLOOKUP(Issue!$J537,Table2[[#All],[Item Name]:[Open Rate]],8,0),"")</f>
        <v>56.02</v>
      </c>
      <c r="N537" s="32">
        <f>IFERROR(+Issue!$L537*Issue!$M537,"")</f>
        <v>112.04</v>
      </c>
      <c r="O537" s="12" t="s">
        <v>151</v>
      </c>
      <c r="P537" s="12" t="s">
        <v>153</v>
      </c>
      <c r="Q537" s="38"/>
    </row>
    <row r="538" spans="1:17" x14ac:dyDescent="0.25">
      <c r="A538" s="34">
        <v>46167</v>
      </c>
      <c r="B538" s="12" t="s">
        <v>154</v>
      </c>
      <c r="C538" s="12"/>
      <c r="D538" s="12">
        <v>1014</v>
      </c>
      <c r="E538" s="31" t="str">
        <f>IFERROR(VLOOKUP(Issue!$D538,Table5[#All],3,0),"")</f>
        <v>Dumraon</v>
      </c>
      <c r="F538" s="31" t="str">
        <f>IFERROR(VLOOKUP(Issue!$D538,Table5[#All],2,0),"")</f>
        <v>BMC</v>
      </c>
      <c r="G538" s="12">
        <v>10140135</v>
      </c>
      <c r="H538" s="31" t="str">
        <f>IFERROR(VLOOKUP(Issue!$G538,Table5[#All],3,0),"")</f>
        <v>Gomukh Dhanipur</v>
      </c>
      <c r="I538" s="31" t="str">
        <f>IFERROR(VLOOKUP(Issue!$G538,Table5[#All],2,0),"")</f>
        <v>MPG</v>
      </c>
      <c r="J538" s="8" t="s">
        <v>66</v>
      </c>
      <c r="K538" s="31" t="str">
        <f>IFERROR(VLOOKUP(Issue!$J538,Table2[[Item Name]:[UoM]],2,0),"")</f>
        <v>Nos</v>
      </c>
      <c r="L538" s="12">
        <v>2</v>
      </c>
      <c r="M538" s="32">
        <f>IFERROR(VLOOKUP(Issue!$J538,Table2[[#All],[Item Name]:[Open Rate]],8,0),"")</f>
        <v>56.02</v>
      </c>
      <c r="N538" s="32">
        <f>IFERROR(+Issue!$L538*Issue!$M538,"")</f>
        <v>112.04</v>
      </c>
      <c r="O538" s="12" t="s">
        <v>151</v>
      </c>
      <c r="P538" s="12" t="s">
        <v>153</v>
      </c>
      <c r="Q538" s="37"/>
    </row>
    <row r="539" spans="1:17" x14ac:dyDescent="0.25">
      <c r="A539" s="34">
        <v>46167</v>
      </c>
      <c r="B539" s="12" t="s">
        <v>154</v>
      </c>
      <c r="C539" s="12"/>
      <c r="D539" s="12">
        <v>1014</v>
      </c>
      <c r="E539" s="31" t="str">
        <f>IFERROR(VLOOKUP(Issue!$D539,Table5[#All],3,0),"")</f>
        <v>Dumraon</v>
      </c>
      <c r="F539" s="31" t="str">
        <f>IFERROR(VLOOKUP(Issue!$D539,Table5[#All],2,0),"")</f>
        <v>BMC</v>
      </c>
      <c r="G539" s="12">
        <v>10140008</v>
      </c>
      <c r="H539" s="31" t="str">
        <f>IFERROR(VLOOKUP(Issue!$G539,Table5[#All],3,0),"")</f>
        <v>Ramo Bariya</v>
      </c>
      <c r="I539" s="31" t="str">
        <f>IFERROR(VLOOKUP(Issue!$G539,Table5[#All],2,0),"")</f>
        <v>MPG</v>
      </c>
      <c r="J539" s="8" t="s">
        <v>66</v>
      </c>
      <c r="K539" s="31" t="str">
        <f>IFERROR(VLOOKUP(Issue!$J539,Table2[[Item Name]:[UoM]],2,0),"")</f>
        <v>Nos</v>
      </c>
      <c r="L539" s="12">
        <v>1</v>
      </c>
      <c r="M539" s="32">
        <f>IFERROR(VLOOKUP(Issue!$J539,Table2[[#All],[Item Name]:[Open Rate]],8,0),"")</f>
        <v>56.02</v>
      </c>
      <c r="N539" s="32">
        <f>IFERROR(+Issue!$L539*Issue!$M539,"")</f>
        <v>56.02</v>
      </c>
      <c r="O539" s="12" t="s">
        <v>151</v>
      </c>
      <c r="P539" s="12" t="s">
        <v>153</v>
      </c>
      <c r="Q539" s="38"/>
    </row>
    <row r="540" spans="1:17" x14ac:dyDescent="0.25">
      <c r="A540" s="34">
        <v>46167</v>
      </c>
      <c r="B540" s="12" t="s">
        <v>154</v>
      </c>
      <c r="C540" s="12"/>
      <c r="D540" s="12">
        <v>1014</v>
      </c>
      <c r="E540" s="31" t="str">
        <f>IFERROR(VLOOKUP(Issue!$D540,Table5[#All],3,0),"")</f>
        <v>Dumraon</v>
      </c>
      <c r="F540" s="31" t="str">
        <f>IFERROR(VLOOKUP(Issue!$D540,Table5[#All],2,0),"")</f>
        <v>BMC</v>
      </c>
      <c r="G540" s="12">
        <v>10140068</v>
      </c>
      <c r="H540" s="31" t="str">
        <f>IFERROR(VLOOKUP(Issue!$G540,Table5[#All],3,0),"")</f>
        <v>Gomukh Naat</v>
      </c>
      <c r="I540" s="31" t="str">
        <f>IFERROR(VLOOKUP(Issue!$G540,Table5[#All],2,0),"")</f>
        <v>MPG</v>
      </c>
      <c r="J540" s="8" t="s">
        <v>66</v>
      </c>
      <c r="K540" s="31" t="str">
        <f>IFERROR(VLOOKUP(Issue!$J540,Table2[[Item Name]:[UoM]],2,0),"")</f>
        <v>Nos</v>
      </c>
      <c r="L540" s="12">
        <v>2</v>
      </c>
      <c r="M540" s="32">
        <f>IFERROR(VLOOKUP(Issue!$J540,Table2[[#All],[Item Name]:[Open Rate]],8,0),"")</f>
        <v>56.02</v>
      </c>
      <c r="N540" s="32">
        <f>IFERROR(+Issue!$L540*Issue!$M540,"")</f>
        <v>112.04</v>
      </c>
      <c r="O540" s="12" t="s">
        <v>151</v>
      </c>
      <c r="P540" s="12" t="s">
        <v>153</v>
      </c>
      <c r="Q540" s="37"/>
    </row>
    <row r="541" spans="1:17" x14ac:dyDescent="0.25">
      <c r="A541" s="34">
        <v>46167</v>
      </c>
      <c r="B541" s="12" t="s">
        <v>154</v>
      </c>
      <c r="C541" s="12"/>
      <c r="D541" s="12">
        <v>1014</v>
      </c>
      <c r="E541" s="31" t="str">
        <f>IFERROR(VLOOKUP(Issue!$D541,Table5[#All],3,0),"")</f>
        <v>Dumraon</v>
      </c>
      <c r="F541" s="31" t="str">
        <f>IFERROR(VLOOKUP(Issue!$D541,Table5[#All],2,0),"")</f>
        <v>BMC</v>
      </c>
      <c r="G541" s="12">
        <v>10140087</v>
      </c>
      <c r="H541" s="31" t="str">
        <f>IFERROR(VLOOKUP(Issue!$G541,Table5[#All],3,0),"")</f>
        <v xml:space="preserve">Gomukh Churamanpur                                                                                  </v>
      </c>
      <c r="I541" s="31" t="str">
        <f>IFERROR(VLOOKUP(Issue!$G541,Table5[#All],2,0),"")</f>
        <v>MPG</v>
      </c>
      <c r="J541" s="8" t="s">
        <v>66</v>
      </c>
      <c r="K541" s="31" t="str">
        <f>IFERROR(VLOOKUP(Issue!$J541,Table2[[Item Name]:[UoM]],2,0),"")</f>
        <v>Nos</v>
      </c>
      <c r="L541" s="12">
        <v>2</v>
      </c>
      <c r="M541" s="32">
        <f>IFERROR(VLOOKUP(Issue!$J541,Table2[[#All],[Item Name]:[Open Rate]],8,0),"")</f>
        <v>56.02</v>
      </c>
      <c r="N541" s="32">
        <f>IFERROR(+Issue!$L541*Issue!$M541,"")</f>
        <v>112.04</v>
      </c>
      <c r="O541" s="12" t="s">
        <v>151</v>
      </c>
      <c r="P541" s="12" t="s">
        <v>153</v>
      </c>
      <c r="Q541" s="38"/>
    </row>
    <row r="542" spans="1:17" x14ac:dyDescent="0.25">
      <c r="A542" s="34">
        <v>46167</v>
      </c>
      <c r="B542" s="12" t="s">
        <v>154</v>
      </c>
      <c r="C542" s="12"/>
      <c r="D542" s="12">
        <v>1014</v>
      </c>
      <c r="E542" s="31" t="str">
        <f>IFERROR(VLOOKUP(Issue!$D542,Table5[#All],3,0),"")</f>
        <v>Dumraon</v>
      </c>
      <c r="F542" s="31" t="str">
        <f>IFERROR(VLOOKUP(Issue!$D542,Table5[#All],2,0),"")</f>
        <v>BMC</v>
      </c>
      <c r="G542" s="12">
        <v>10140205</v>
      </c>
      <c r="H542" s="31" t="str">
        <f>IFERROR(VLOOKUP(Issue!$G542,Table5[#All],3,0),"")</f>
        <v>Gumukh Niyajipur Nakchhedi pathak dera</v>
      </c>
      <c r="I542" s="31" t="str">
        <f>IFERROR(VLOOKUP(Issue!$G542,Table5[#All],2,0),"")</f>
        <v>MPG</v>
      </c>
      <c r="J542" s="8" t="s">
        <v>66</v>
      </c>
      <c r="K542" s="31" t="str">
        <f>IFERROR(VLOOKUP(Issue!$J542,Table2[[Item Name]:[UoM]],2,0),"")</f>
        <v>Nos</v>
      </c>
      <c r="L542" s="12">
        <v>2</v>
      </c>
      <c r="M542" s="32">
        <f>IFERROR(VLOOKUP(Issue!$J542,Table2[[#All],[Item Name]:[Open Rate]],8,0),"")</f>
        <v>56.02</v>
      </c>
      <c r="N542" s="32">
        <f>IFERROR(+Issue!$L542*Issue!$M542,"")</f>
        <v>112.04</v>
      </c>
      <c r="O542" s="12" t="s">
        <v>151</v>
      </c>
      <c r="P542" s="12" t="s">
        <v>153</v>
      </c>
      <c r="Q542" s="37"/>
    </row>
    <row r="543" spans="1:17" x14ac:dyDescent="0.25">
      <c r="A543" s="34">
        <v>46167</v>
      </c>
      <c r="B543" s="12" t="s">
        <v>154</v>
      </c>
      <c r="C543" s="12"/>
      <c r="D543" s="12">
        <v>1014</v>
      </c>
      <c r="E543" s="31" t="str">
        <f>IFERROR(VLOOKUP(Issue!$D543,Table5[#All],3,0),"")</f>
        <v>Dumraon</v>
      </c>
      <c r="F543" s="31" t="str">
        <f>IFERROR(VLOOKUP(Issue!$D543,Table5[#All],2,0),"")</f>
        <v>BMC</v>
      </c>
      <c r="G543" s="12">
        <v>10140013</v>
      </c>
      <c r="H543" s="31" t="str">
        <f>IFERROR(VLOOKUP(Issue!$G543,Table5[#All],3,0),"")</f>
        <v>MATHURA DERA</v>
      </c>
      <c r="I543" s="31" t="str">
        <f>IFERROR(VLOOKUP(Issue!$G543,Table5[#All],2,0),"")</f>
        <v>MPG</v>
      </c>
      <c r="J543" s="8" t="s">
        <v>66</v>
      </c>
      <c r="K543" s="31" t="str">
        <f>IFERROR(VLOOKUP(Issue!$J543,Table2[[Item Name]:[UoM]],2,0),"")</f>
        <v>Nos</v>
      </c>
      <c r="L543" s="12">
        <v>1</v>
      </c>
      <c r="M543" s="32">
        <f>IFERROR(VLOOKUP(Issue!$J543,Table2[[#All],[Item Name]:[Open Rate]],8,0),"")</f>
        <v>56.02</v>
      </c>
      <c r="N543" s="32">
        <f>IFERROR(+Issue!$L543*Issue!$M543,"")</f>
        <v>56.02</v>
      </c>
      <c r="O543" s="12" t="s">
        <v>151</v>
      </c>
      <c r="P543" s="12" t="s">
        <v>153</v>
      </c>
      <c r="Q543" s="38"/>
    </row>
    <row r="544" spans="1:17" x14ac:dyDescent="0.25">
      <c r="A544" s="34">
        <v>46167</v>
      </c>
      <c r="B544" s="12" t="s">
        <v>154</v>
      </c>
      <c r="C544" s="12"/>
      <c r="D544" s="12">
        <v>1014</v>
      </c>
      <c r="E544" s="31" t="str">
        <f>IFERROR(VLOOKUP(Issue!$D544,Table5[#All],3,0),"")</f>
        <v>Dumraon</v>
      </c>
      <c r="F544" s="31" t="str">
        <f>IFERROR(VLOOKUP(Issue!$D544,Table5[#All],2,0),"")</f>
        <v>BMC</v>
      </c>
      <c r="G544" s="12">
        <v>10140099</v>
      </c>
      <c r="H544" s="31" t="str">
        <f>IFERROR(VLOOKUP(Issue!$G544,Table5[#All],3,0),"")</f>
        <v>Gomukh Dhakaich</v>
      </c>
      <c r="I544" s="31" t="str">
        <f>IFERROR(VLOOKUP(Issue!$G544,Table5[#All],2,0),"")</f>
        <v>MPG</v>
      </c>
      <c r="J544" s="8" t="s">
        <v>66</v>
      </c>
      <c r="K544" s="31" t="str">
        <f>IFERROR(VLOOKUP(Issue!$J544,Table2[[Item Name]:[UoM]],2,0),"")</f>
        <v>Nos</v>
      </c>
      <c r="L544" s="12">
        <v>3</v>
      </c>
      <c r="M544" s="32">
        <f>IFERROR(VLOOKUP(Issue!$J544,Table2[[#All],[Item Name]:[Open Rate]],8,0),"")</f>
        <v>56.02</v>
      </c>
      <c r="N544" s="32">
        <f>IFERROR(+Issue!$L544*Issue!$M544,"")</f>
        <v>168.06</v>
      </c>
      <c r="O544" s="12" t="s">
        <v>151</v>
      </c>
      <c r="P544" s="12" t="s">
        <v>153</v>
      </c>
      <c r="Q544" s="37"/>
    </row>
    <row r="545" spans="1:17" x14ac:dyDescent="0.25">
      <c r="A545" s="34">
        <v>46167</v>
      </c>
      <c r="B545" s="12" t="s">
        <v>154</v>
      </c>
      <c r="C545" s="12"/>
      <c r="D545" s="12">
        <v>1014</v>
      </c>
      <c r="E545" s="31" t="str">
        <f>IFERROR(VLOOKUP(Issue!$D545,Table5[#All],3,0),"")</f>
        <v>Dumraon</v>
      </c>
      <c r="F545" s="31" t="str">
        <f>IFERROR(VLOOKUP(Issue!$D545,Table5[#All],2,0),"")</f>
        <v>BMC</v>
      </c>
      <c r="G545" s="12">
        <v>10140173</v>
      </c>
      <c r="H545" s="31" t="str">
        <f>IFERROR(VLOOKUP(Issue!$G545,Table5[#All],3,0),"")</f>
        <v>Gumukh Gayghat</v>
      </c>
      <c r="I545" s="31" t="str">
        <f>IFERROR(VLOOKUP(Issue!$G545,Table5[#All],2,0),"")</f>
        <v>MPG</v>
      </c>
      <c r="J545" s="8" t="s">
        <v>66</v>
      </c>
      <c r="K545" s="31" t="str">
        <f>IFERROR(VLOOKUP(Issue!$J545,Table2[[Item Name]:[UoM]],2,0),"")</f>
        <v>Nos</v>
      </c>
      <c r="L545" s="12">
        <v>1</v>
      </c>
      <c r="M545" s="32">
        <f>IFERROR(VLOOKUP(Issue!$J545,Table2[[#All],[Item Name]:[Open Rate]],8,0),"")</f>
        <v>56.02</v>
      </c>
      <c r="N545" s="32">
        <f>IFERROR(+Issue!$L545*Issue!$M545,"")</f>
        <v>56.02</v>
      </c>
      <c r="O545" s="12" t="s">
        <v>151</v>
      </c>
      <c r="P545" s="12" t="s">
        <v>153</v>
      </c>
      <c r="Q545" s="38"/>
    </row>
    <row r="546" spans="1:17" x14ac:dyDescent="0.25">
      <c r="A546" s="34">
        <v>46167</v>
      </c>
      <c r="B546" s="12" t="s">
        <v>154</v>
      </c>
      <c r="C546" s="12"/>
      <c r="D546" s="12">
        <v>1014</v>
      </c>
      <c r="E546" s="31" t="str">
        <f>IFERROR(VLOOKUP(Issue!$D546,Table5[#All],3,0),"")</f>
        <v>Dumraon</v>
      </c>
      <c r="F546" s="31" t="str">
        <f>IFERROR(VLOOKUP(Issue!$D546,Table5[#All],2,0),"")</f>
        <v>BMC</v>
      </c>
      <c r="G546" s="12">
        <v>10510001</v>
      </c>
      <c r="H546" s="31" t="str">
        <f>IFERROR(VLOOKUP(Issue!$G546,Table5[#All],3,0),"")</f>
        <v>ARAK</v>
      </c>
      <c r="I546" s="31" t="str">
        <f>IFERROR(VLOOKUP(Issue!$G546,Table5[#All],2,0),"")</f>
        <v>MPG</v>
      </c>
      <c r="J546" s="8" t="s">
        <v>66</v>
      </c>
      <c r="K546" s="31" t="str">
        <f>IFERROR(VLOOKUP(Issue!$J546,Table2[[Item Name]:[UoM]],2,0),"")</f>
        <v>Nos</v>
      </c>
      <c r="L546" s="12">
        <v>1</v>
      </c>
      <c r="M546" s="32">
        <f>IFERROR(VLOOKUP(Issue!$J546,Table2[[#All],[Item Name]:[Open Rate]],8,0),"")</f>
        <v>56.02</v>
      </c>
      <c r="N546" s="32">
        <f>IFERROR(+Issue!$L546*Issue!$M546,"")</f>
        <v>56.02</v>
      </c>
      <c r="O546" s="12" t="s">
        <v>151</v>
      </c>
      <c r="P546" s="12" t="s">
        <v>153</v>
      </c>
      <c r="Q546" s="37"/>
    </row>
    <row r="547" spans="1:17" x14ac:dyDescent="0.25">
      <c r="A547" s="34">
        <v>46167</v>
      </c>
      <c r="B547" s="12" t="s">
        <v>154</v>
      </c>
      <c r="C547" s="12"/>
      <c r="D547" s="12">
        <v>1014</v>
      </c>
      <c r="E547" s="31" t="str">
        <f>IFERROR(VLOOKUP(Issue!$D547,Table5[#All],3,0),"")</f>
        <v>Dumraon</v>
      </c>
      <c r="F547" s="31" t="str">
        <f>IFERROR(VLOOKUP(Issue!$D547,Table5[#All],2,0),"")</f>
        <v>BMC</v>
      </c>
      <c r="G547" s="12">
        <v>10510002</v>
      </c>
      <c r="H547" s="31" t="str">
        <f>IFERROR(VLOOKUP(Issue!$G547,Table5[#All],3,0),"")</f>
        <v>Diyaman</v>
      </c>
      <c r="I547" s="31" t="str">
        <f>IFERROR(VLOOKUP(Issue!$G547,Table5[#All],2,0),"")</f>
        <v>MPG</v>
      </c>
      <c r="J547" s="8" t="s">
        <v>66</v>
      </c>
      <c r="K547" s="31" t="str">
        <f>IFERROR(VLOOKUP(Issue!$J547,Table2[[Item Name]:[UoM]],2,0),"")</f>
        <v>Nos</v>
      </c>
      <c r="L547" s="12">
        <v>2</v>
      </c>
      <c r="M547" s="32">
        <f>IFERROR(VLOOKUP(Issue!$J547,Table2[[#All],[Item Name]:[Open Rate]],8,0),"")</f>
        <v>56.02</v>
      </c>
      <c r="N547" s="32">
        <f>IFERROR(+Issue!$L547*Issue!$M547,"")</f>
        <v>112.04</v>
      </c>
      <c r="O547" s="12" t="s">
        <v>151</v>
      </c>
      <c r="P547" s="12" t="s">
        <v>153</v>
      </c>
      <c r="Q547" s="38"/>
    </row>
    <row r="548" spans="1:17" x14ac:dyDescent="0.25">
      <c r="A548" s="34">
        <v>46167</v>
      </c>
      <c r="B548" s="12" t="s">
        <v>154</v>
      </c>
      <c r="C548" s="12"/>
      <c r="D548" s="12">
        <v>1014</v>
      </c>
      <c r="E548" s="31" t="str">
        <f>IFERROR(VLOOKUP(Issue!$D548,Table5[#All],3,0),"")</f>
        <v>Dumraon</v>
      </c>
      <c r="F548" s="31" t="str">
        <f>IFERROR(VLOOKUP(Issue!$D548,Table5[#All],2,0),"")</f>
        <v>BMC</v>
      </c>
      <c r="G548" s="12">
        <v>10510004</v>
      </c>
      <c r="H548" s="31" t="str">
        <f>IFERROR(VLOOKUP(Issue!$G548,Table5[#All],3,0),"")</f>
        <v>HENHA</v>
      </c>
      <c r="I548" s="31" t="str">
        <f>IFERROR(VLOOKUP(Issue!$G548,Table5[#All],2,0),"")</f>
        <v>MPG</v>
      </c>
      <c r="J548" s="8" t="s">
        <v>66</v>
      </c>
      <c r="K548" s="31" t="str">
        <f>IFERROR(VLOOKUP(Issue!$J548,Table2[[Item Name]:[UoM]],2,0),"")</f>
        <v>Nos</v>
      </c>
      <c r="L548" s="12">
        <v>1</v>
      </c>
      <c r="M548" s="32">
        <f>IFERROR(VLOOKUP(Issue!$J548,Table2[[#All],[Item Name]:[Open Rate]],8,0),"")</f>
        <v>56.02</v>
      </c>
      <c r="N548" s="32">
        <f>IFERROR(+Issue!$L548*Issue!$M548,"")</f>
        <v>56.02</v>
      </c>
      <c r="O548" s="12" t="s">
        <v>151</v>
      </c>
      <c r="P548" s="12" t="s">
        <v>153</v>
      </c>
      <c r="Q548" s="37"/>
    </row>
    <row r="549" spans="1:17" x14ac:dyDescent="0.25">
      <c r="A549" s="34">
        <v>46167</v>
      </c>
      <c r="B549" s="12" t="s">
        <v>154</v>
      </c>
      <c r="C549" s="12"/>
      <c r="D549" s="12">
        <v>1014</v>
      </c>
      <c r="E549" s="31" t="str">
        <f>IFERROR(VLOOKUP(Issue!$D549,Table5[#All],3,0),"")</f>
        <v>Dumraon</v>
      </c>
      <c r="F549" s="31" t="str">
        <f>IFERROR(VLOOKUP(Issue!$D549,Table5[#All],2,0),"")</f>
        <v>BMC</v>
      </c>
      <c r="G549" s="12">
        <v>10140153</v>
      </c>
      <c r="H549" s="31" t="str">
        <f>IFERROR(VLOOKUP(Issue!$G549,Table5[#All],3,0),"")</f>
        <v>Gomukh Bramhpur</v>
      </c>
      <c r="I549" s="31" t="str">
        <f>IFERROR(VLOOKUP(Issue!$G549,Table5[#All],2,0),"")</f>
        <v>MPG</v>
      </c>
      <c r="J549" s="8" t="s">
        <v>66</v>
      </c>
      <c r="K549" s="31" t="str">
        <f>IFERROR(VLOOKUP(Issue!$J549,Table2[[Item Name]:[UoM]],2,0),"")</f>
        <v>Nos</v>
      </c>
      <c r="L549" s="12">
        <v>1</v>
      </c>
      <c r="M549" s="32">
        <f>IFERROR(VLOOKUP(Issue!$J549,Table2[[#All],[Item Name]:[Open Rate]],8,0),"")</f>
        <v>56.02</v>
      </c>
      <c r="N549" s="32">
        <f>IFERROR(+Issue!$L549*Issue!$M549,"")</f>
        <v>56.02</v>
      </c>
      <c r="O549" s="12" t="s">
        <v>151</v>
      </c>
      <c r="P549" s="12" t="s">
        <v>153</v>
      </c>
      <c r="Q549" s="38"/>
    </row>
    <row r="550" spans="1:17" x14ac:dyDescent="0.25">
      <c r="A550" s="34">
        <v>46167</v>
      </c>
      <c r="B550" s="12" t="s">
        <v>154</v>
      </c>
      <c r="C550" s="12"/>
      <c r="D550" s="12">
        <v>1014</v>
      </c>
      <c r="E550" s="31" t="str">
        <f>IFERROR(VLOOKUP(Issue!$D550,Table5[#All],3,0),"")</f>
        <v>Dumraon</v>
      </c>
      <c r="F550" s="31" t="str">
        <f>IFERROR(VLOOKUP(Issue!$D550,Table5[#All],2,0),"")</f>
        <v>BMC</v>
      </c>
      <c r="G550" s="12">
        <v>10140179</v>
      </c>
      <c r="H550" s="31" t="str">
        <f>IFERROR(VLOOKUP(Issue!$G550,Table5[#All],3,0),"")</f>
        <v>Gomukh Rajpur</v>
      </c>
      <c r="I550" s="31" t="str">
        <f>IFERROR(VLOOKUP(Issue!$G550,Table5[#All],2,0),"")</f>
        <v>MPG</v>
      </c>
      <c r="J550" s="8" t="s">
        <v>66</v>
      </c>
      <c r="K550" s="31" t="str">
        <f>IFERROR(VLOOKUP(Issue!$J550,Table2[[Item Name]:[UoM]],2,0),"")</f>
        <v>Nos</v>
      </c>
      <c r="L550" s="12">
        <v>1</v>
      </c>
      <c r="M550" s="32">
        <f>IFERROR(VLOOKUP(Issue!$J550,Table2[[#All],[Item Name]:[Open Rate]],8,0),"")</f>
        <v>56.02</v>
      </c>
      <c r="N550" s="32">
        <f>IFERROR(+Issue!$L550*Issue!$M550,"")</f>
        <v>56.02</v>
      </c>
      <c r="O550" s="12" t="s">
        <v>151</v>
      </c>
      <c r="P550" s="12" t="s">
        <v>153</v>
      </c>
      <c r="Q550" s="37"/>
    </row>
    <row r="551" spans="1:17" x14ac:dyDescent="0.25">
      <c r="A551" s="34">
        <v>46167</v>
      </c>
      <c r="B551" s="12" t="s">
        <v>154</v>
      </c>
      <c r="C551" s="12"/>
      <c r="D551" s="12">
        <v>1014</v>
      </c>
      <c r="E551" s="31" t="str">
        <f>IFERROR(VLOOKUP(Issue!$D551,Table5[#All],3,0),"")</f>
        <v>Dumraon</v>
      </c>
      <c r="F551" s="31" t="str">
        <f>IFERROR(VLOOKUP(Issue!$D551,Table5[#All],2,0),"")</f>
        <v>BMC</v>
      </c>
      <c r="G551" s="12">
        <v>10140039</v>
      </c>
      <c r="H551" s="31" t="str">
        <f>IFERROR(VLOOKUP(Issue!$G551,Table5[#All],3,0),"")</f>
        <v>Dharauli</v>
      </c>
      <c r="I551" s="31" t="str">
        <f>IFERROR(VLOOKUP(Issue!$G551,Table5[#All],2,0),"")</f>
        <v>MPG</v>
      </c>
      <c r="J551" s="8" t="s">
        <v>66</v>
      </c>
      <c r="K551" s="31" t="str">
        <f>IFERROR(VLOOKUP(Issue!$J551,Table2[[Item Name]:[UoM]],2,0),"")</f>
        <v>Nos</v>
      </c>
      <c r="L551" s="12">
        <v>1</v>
      </c>
      <c r="M551" s="32">
        <f>IFERROR(VLOOKUP(Issue!$J551,Table2[[#All],[Item Name]:[Open Rate]],8,0),"")</f>
        <v>56.02</v>
      </c>
      <c r="N551" s="32">
        <f>IFERROR(+Issue!$L551*Issue!$M551,"")</f>
        <v>56.02</v>
      </c>
      <c r="O551" s="12" t="s">
        <v>151</v>
      </c>
      <c r="P551" s="12" t="s">
        <v>153</v>
      </c>
      <c r="Q551" s="38"/>
    </row>
    <row r="552" spans="1:17" x14ac:dyDescent="0.25">
      <c r="A552" s="34">
        <v>46167</v>
      </c>
      <c r="B552" s="12" t="s">
        <v>154</v>
      </c>
      <c r="C552" s="12"/>
      <c r="D552" s="12">
        <v>1014</v>
      </c>
      <c r="E552" s="31" t="str">
        <f>IFERROR(VLOOKUP(Issue!$D552,Table5[#All],3,0),"")</f>
        <v>Dumraon</v>
      </c>
      <c r="F552" s="31" t="str">
        <f>IFERROR(VLOOKUP(Issue!$D552,Table5[#All],2,0),"")</f>
        <v>BMC</v>
      </c>
      <c r="G552" s="12">
        <v>10140066</v>
      </c>
      <c r="H552" s="31" t="str">
        <f>IFERROR(VLOOKUP(Issue!$G552,Table5[#All],3,0),"")</f>
        <v>Gomukh Kant</v>
      </c>
      <c r="I552" s="31" t="str">
        <f>IFERROR(VLOOKUP(Issue!$G552,Table5[#All],2,0),"")</f>
        <v>MPG</v>
      </c>
      <c r="J552" s="8" t="s">
        <v>66</v>
      </c>
      <c r="K552" s="31" t="str">
        <f>IFERROR(VLOOKUP(Issue!$J552,Table2[[Item Name]:[UoM]],2,0),"")</f>
        <v>Nos</v>
      </c>
      <c r="L552" s="12">
        <v>2</v>
      </c>
      <c r="M552" s="32">
        <f>IFERROR(VLOOKUP(Issue!$J552,Table2[[#All],[Item Name]:[Open Rate]],8,0),"")</f>
        <v>56.02</v>
      </c>
      <c r="N552" s="32">
        <f>IFERROR(+Issue!$L552*Issue!$M552,"")</f>
        <v>112.04</v>
      </c>
      <c r="O552" s="12" t="s">
        <v>151</v>
      </c>
      <c r="P552" s="12" t="s">
        <v>153</v>
      </c>
      <c r="Q552" s="37"/>
    </row>
    <row r="553" spans="1:17" x14ac:dyDescent="0.25">
      <c r="A553" s="34">
        <v>46167</v>
      </c>
      <c r="B553" s="12" t="s">
        <v>154</v>
      </c>
      <c r="C553" s="12"/>
      <c r="D553" s="12">
        <v>1014</v>
      </c>
      <c r="E553" s="31" t="str">
        <f>IFERROR(VLOOKUP(Issue!$D553,Table5[#All],3,0),"")</f>
        <v>Dumraon</v>
      </c>
      <c r="F553" s="31" t="str">
        <f>IFERROR(VLOOKUP(Issue!$D553,Table5[#All],2,0),"")</f>
        <v>BMC</v>
      </c>
      <c r="G553" s="12">
        <v>10140137</v>
      </c>
      <c r="H553" s="31" t="str">
        <f>IFERROR(VLOOKUP(Issue!$G553,Table5[#All],3,0),"")</f>
        <v>Gomukh Rakshanagar_tola</v>
      </c>
      <c r="I553" s="31" t="str">
        <f>IFERROR(VLOOKUP(Issue!$G553,Table5[#All],2,0),"")</f>
        <v>MPG</v>
      </c>
      <c r="J553" s="8" t="s">
        <v>66</v>
      </c>
      <c r="K553" s="31" t="str">
        <f>IFERROR(VLOOKUP(Issue!$J553,Table2[[Item Name]:[UoM]],2,0),"")</f>
        <v>Nos</v>
      </c>
      <c r="L553" s="12">
        <v>2</v>
      </c>
      <c r="M553" s="32">
        <f>IFERROR(VLOOKUP(Issue!$J553,Table2[[#All],[Item Name]:[Open Rate]],8,0),"")</f>
        <v>56.02</v>
      </c>
      <c r="N553" s="32">
        <f>IFERROR(+Issue!$L553*Issue!$M553,"")</f>
        <v>112.04</v>
      </c>
      <c r="O553" s="12" t="s">
        <v>151</v>
      </c>
      <c r="P553" s="12" t="s">
        <v>153</v>
      </c>
      <c r="Q553" s="38"/>
    </row>
    <row r="554" spans="1:17" x14ac:dyDescent="0.25">
      <c r="A554" s="34">
        <v>46167</v>
      </c>
      <c r="B554" s="12" t="s">
        <v>154</v>
      </c>
      <c r="C554" s="12"/>
      <c r="D554" s="12">
        <v>1014</v>
      </c>
      <c r="E554" s="31" t="str">
        <f>IFERROR(VLOOKUP(Issue!$D554,Table5[#All],3,0),"")</f>
        <v>Dumraon</v>
      </c>
      <c r="F554" s="31" t="str">
        <f>IFERROR(VLOOKUP(Issue!$D554,Table5[#All],2,0),"")</f>
        <v>BMC</v>
      </c>
      <c r="G554" s="12">
        <v>10140098</v>
      </c>
      <c r="H554" s="31" t="str">
        <f>IFERROR(VLOOKUP(Issue!$G554,Table5[#All],3,0),"")</f>
        <v>Kulharia Agriculture Producer Company Limited</v>
      </c>
      <c r="I554" s="31" t="str">
        <f>IFERROR(VLOOKUP(Issue!$G554,Table5[#All],2,0),"")</f>
        <v>MPG</v>
      </c>
      <c r="J554" s="8" t="s">
        <v>66</v>
      </c>
      <c r="K554" s="31" t="str">
        <f>IFERROR(VLOOKUP(Issue!$J554,Table2[[Item Name]:[UoM]],2,0),"")</f>
        <v>Nos</v>
      </c>
      <c r="L554" s="12">
        <v>2</v>
      </c>
      <c r="M554" s="32">
        <f>IFERROR(VLOOKUP(Issue!$J554,Table2[[#All],[Item Name]:[Open Rate]],8,0),"")</f>
        <v>56.02</v>
      </c>
      <c r="N554" s="32">
        <f>IFERROR(+Issue!$L554*Issue!$M554,"")</f>
        <v>112.04</v>
      </c>
      <c r="O554" s="12" t="s">
        <v>151</v>
      </c>
      <c r="P554" s="12" t="s">
        <v>153</v>
      </c>
      <c r="Q554" s="37"/>
    </row>
    <row r="555" spans="1:17" x14ac:dyDescent="0.25">
      <c r="A555" s="34">
        <v>46167</v>
      </c>
      <c r="B555" s="12" t="s">
        <v>154</v>
      </c>
      <c r="C555" s="12"/>
      <c r="D555" s="12">
        <v>1014</v>
      </c>
      <c r="E555" s="31" t="str">
        <f>IFERROR(VLOOKUP(Issue!$D555,Table5[#All],3,0),"")</f>
        <v>Dumraon</v>
      </c>
      <c r="F555" s="31" t="str">
        <f>IFERROR(VLOOKUP(Issue!$D555,Table5[#All],2,0),"")</f>
        <v>BMC</v>
      </c>
      <c r="G555" s="12">
        <v>10140139</v>
      </c>
      <c r="H555" s="31" t="str">
        <f>IFERROR(VLOOKUP(Issue!$G555,Table5[#All],3,0),"")</f>
        <v>Gomukh Nadaon</v>
      </c>
      <c r="I555" s="31" t="str">
        <f>IFERROR(VLOOKUP(Issue!$G555,Table5[#All],2,0),"")</f>
        <v>MPG</v>
      </c>
      <c r="J555" s="8" t="s">
        <v>66</v>
      </c>
      <c r="K555" s="31" t="str">
        <f>IFERROR(VLOOKUP(Issue!$J555,Table2[[Item Name]:[UoM]],2,0),"")</f>
        <v>Nos</v>
      </c>
      <c r="L555" s="12">
        <v>1</v>
      </c>
      <c r="M555" s="32">
        <f>IFERROR(VLOOKUP(Issue!$J555,Table2[[#All],[Item Name]:[Open Rate]],8,0),"")</f>
        <v>56.02</v>
      </c>
      <c r="N555" s="32">
        <f>IFERROR(+Issue!$L555*Issue!$M555,"")</f>
        <v>56.02</v>
      </c>
      <c r="O555" s="12" t="s">
        <v>151</v>
      </c>
      <c r="P555" s="12" t="s">
        <v>153</v>
      </c>
      <c r="Q555" s="38"/>
    </row>
    <row r="556" spans="1:17" x14ac:dyDescent="0.25">
      <c r="A556" s="34">
        <v>46167</v>
      </c>
      <c r="B556" s="12" t="s">
        <v>154</v>
      </c>
      <c r="C556" s="12"/>
      <c r="D556" s="12">
        <v>1014</v>
      </c>
      <c r="E556" s="31" t="str">
        <f>IFERROR(VLOOKUP(Issue!$D556,Table5[#All],3,0),"")</f>
        <v>Dumraon</v>
      </c>
      <c r="F556" s="31" t="str">
        <f>IFERROR(VLOOKUP(Issue!$D556,Table5[#All],2,0),"")</f>
        <v>BMC</v>
      </c>
      <c r="G556" s="12">
        <v>10140185</v>
      </c>
      <c r="H556" s="31" t="str">
        <f>IFERROR(VLOOKUP(Issue!$G556,Table5[#All],3,0),"")</f>
        <v>Gomukh Jagdishpur</v>
      </c>
      <c r="I556" s="31" t="str">
        <f>IFERROR(VLOOKUP(Issue!$G556,Table5[#All],2,0),"")</f>
        <v>MPG</v>
      </c>
      <c r="J556" s="8" t="s">
        <v>66</v>
      </c>
      <c r="K556" s="31" t="str">
        <f>IFERROR(VLOOKUP(Issue!$J556,Table2[[Item Name]:[UoM]],2,0),"")</f>
        <v>Nos</v>
      </c>
      <c r="L556" s="12">
        <v>2</v>
      </c>
      <c r="M556" s="32">
        <f>IFERROR(VLOOKUP(Issue!$J556,Table2[[#All],[Item Name]:[Open Rate]],8,0),"")</f>
        <v>56.02</v>
      </c>
      <c r="N556" s="32">
        <f>IFERROR(+Issue!$L556*Issue!$M556,"")</f>
        <v>112.04</v>
      </c>
      <c r="O556" s="12" t="s">
        <v>151</v>
      </c>
      <c r="P556" s="12" t="s">
        <v>153</v>
      </c>
      <c r="Q556" s="37"/>
    </row>
    <row r="557" spans="1:17" x14ac:dyDescent="0.25">
      <c r="A557" s="34">
        <v>46167</v>
      </c>
      <c r="B557" s="12" t="s">
        <v>154</v>
      </c>
      <c r="C557" s="12"/>
      <c r="D557" s="12">
        <v>1014</v>
      </c>
      <c r="E557" s="31" t="str">
        <f>IFERROR(VLOOKUP(Issue!$D557,Table5[#All],3,0),"")</f>
        <v>Dumraon</v>
      </c>
      <c r="F557" s="31" t="str">
        <f>IFERROR(VLOOKUP(Issue!$D557,Table5[#All],2,0),"")</f>
        <v>BMC</v>
      </c>
      <c r="G557" s="12">
        <v>10140018</v>
      </c>
      <c r="H557" s="31" t="str">
        <f>IFERROR(VLOOKUP(Issue!$G557,Table5[#All],3,0),"")</f>
        <v>NANDAN</v>
      </c>
      <c r="I557" s="31" t="str">
        <f>IFERROR(VLOOKUP(Issue!$G557,Table5[#All],2,0),"")</f>
        <v>MPG</v>
      </c>
      <c r="J557" s="8" t="s">
        <v>66</v>
      </c>
      <c r="K557" s="31" t="str">
        <f>IFERROR(VLOOKUP(Issue!$J557,Table2[[Item Name]:[UoM]],2,0),"")</f>
        <v>Nos</v>
      </c>
      <c r="L557" s="12">
        <v>1</v>
      </c>
      <c r="M557" s="32">
        <f>IFERROR(VLOOKUP(Issue!$J557,Table2[[#All],[Item Name]:[Open Rate]],8,0),"")</f>
        <v>56.02</v>
      </c>
      <c r="N557" s="32">
        <f>IFERROR(+Issue!$L557*Issue!$M557,"")</f>
        <v>56.02</v>
      </c>
      <c r="O557" s="12" t="s">
        <v>151</v>
      </c>
      <c r="P557" s="12" t="s">
        <v>153</v>
      </c>
      <c r="Q557" s="38"/>
    </row>
    <row r="558" spans="1:17" x14ac:dyDescent="0.25">
      <c r="A558" s="34">
        <v>46167</v>
      </c>
      <c r="B558" s="12" t="s">
        <v>154</v>
      </c>
      <c r="C558" s="12"/>
      <c r="D558" s="12">
        <v>1014</v>
      </c>
      <c r="E558" s="31" t="str">
        <f>IFERROR(VLOOKUP(Issue!$D558,Table5[#All],3,0),"")</f>
        <v>Dumraon</v>
      </c>
      <c r="F558" s="31" t="str">
        <f>IFERROR(VLOOKUP(Issue!$D558,Table5[#All],2,0),"")</f>
        <v>BMC</v>
      </c>
      <c r="G558" s="12">
        <v>10140033</v>
      </c>
      <c r="H558" s="31" t="str">
        <f>IFERROR(VLOOKUP(Issue!$G558,Table5[#All],3,0),"")</f>
        <v>Akalupur</v>
      </c>
      <c r="I558" s="31" t="str">
        <f>IFERROR(VLOOKUP(Issue!$G558,Table5[#All],2,0),"")</f>
        <v>MPG</v>
      </c>
      <c r="J558" s="8" t="s">
        <v>66</v>
      </c>
      <c r="K558" s="31" t="str">
        <f>IFERROR(VLOOKUP(Issue!$J558,Table2[[Item Name]:[UoM]],2,0),"")</f>
        <v>Nos</v>
      </c>
      <c r="L558" s="12">
        <v>1</v>
      </c>
      <c r="M558" s="32">
        <f>IFERROR(VLOOKUP(Issue!$J558,Table2[[#All],[Item Name]:[Open Rate]],8,0),"")</f>
        <v>56.02</v>
      </c>
      <c r="N558" s="32">
        <f>IFERROR(+Issue!$L558*Issue!$M558,"")</f>
        <v>56.02</v>
      </c>
      <c r="O558" s="12" t="s">
        <v>151</v>
      </c>
      <c r="P558" s="12" t="s">
        <v>153</v>
      </c>
      <c r="Q558" s="37"/>
    </row>
    <row r="559" spans="1:17" x14ac:dyDescent="0.25">
      <c r="A559" s="34">
        <v>46167</v>
      </c>
      <c r="B559" s="12" t="s">
        <v>154</v>
      </c>
      <c r="C559" s="12"/>
      <c r="D559" s="12">
        <v>1014</v>
      </c>
      <c r="E559" s="31" t="str">
        <f>IFERROR(VLOOKUP(Issue!$D559,Table5[#All],3,0),"")</f>
        <v>Dumraon</v>
      </c>
      <c r="F559" s="31" t="str">
        <f>IFERROR(VLOOKUP(Issue!$D559,Table5[#All],2,0),"")</f>
        <v>BMC</v>
      </c>
      <c r="G559" s="12">
        <v>10140054</v>
      </c>
      <c r="H559" s="31" t="str">
        <f>IFERROR(VLOOKUP(Issue!$G559,Table5[#All],3,0),"")</f>
        <v>Soan</v>
      </c>
      <c r="I559" s="31" t="str">
        <f>IFERROR(VLOOKUP(Issue!$G559,Table5[#All],2,0),"")</f>
        <v>MPG</v>
      </c>
      <c r="J559" s="8" t="s">
        <v>66</v>
      </c>
      <c r="K559" s="31" t="str">
        <f>IFERROR(VLOOKUP(Issue!$J559,Table2[[Item Name]:[UoM]],2,0),"")</f>
        <v>Nos</v>
      </c>
      <c r="L559" s="12">
        <v>2</v>
      </c>
      <c r="M559" s="32">
        <f>IFERROR(VLOOKUP(Issue!$J559,Table2[[#All],[Item Name]:[Open Rate]],8,0),"")</f>
        <v>56.02</v>
      </c>
      <c r="N559" s="32">
        <f>IFERROR(+Issue!$L559*Issue!$M559,"")</f>
        <v>112.04</v>
      </c>
      <c r="O559" s="12" t="s">
        <v>151</v>
      </c>
      <c r="P559" s="12" t="s">
        <v>153</v>
      </c>
      <c r="Q559" s="38"/>
    </row>
    <row r="560" spans="1:17" x14ac:dyDescent="0.25">
      <c r="A560" s="34">
        <v>46167</v>
      </c>
      <c r="B560" s="12" t="s">
        <v>154</v>
      </c>
      <c r="C560" s="12"/>
      <c r="D560" s="12">
        <v>1014</v>
      </c>
      <c r="E560" s="31" t="str">
        <f>IFERROR(VLOOKUP(Issue!$D560,Table5[#All],3,0),"")</f>
        <v>Dumraon</v>
      </c>
      <c r="F560" s="31" t="str">
        <f>IFERROR(VLOOKUP(Issue!$D560,Table5[#All],2,0),"")</f>
        <v>BMC</v>
      </c>
      <c r="G560" s="12">
        <v>10140058</v>
      </c>
      <c r="H560" s="31" t="str">
        <f>IFERROR(VLOOKUP(Issue!$G560,Table5[#All],3,0),"")</f>
        <v>Gomukh Lewar</v>
      </c>
      <c r="I560" s="31" t="str">
        <f>IFERROR(VLOOKUP(Issue!$G560,Table5[#All],2,0),"")</f>
        <v>MPG</v>
      </c>
      <c r="J560" s="8" t="s">
        <v>66</v>
      </c>
      <c r="K560" s="31" t="str">
        <f>IFERROR(VLOOKUP(Issue!$J560,Table2[[Item Name]:[UoM]],2,0),"")</f>
        <v>Nos</v>
      </c>
      <c r="L560" s="12">
        <v>1</v>
      </c>
      <c r="M560" s="32">
        <f>IFERROR(VLOOKUP(Issue!$J560,Table2[[#All],[Item Name]:[Open Rate]],8,0),"")</f>
        <v>56.02</v>
      </c>
      <c r="N560" s="32">
        <f>IFERROR(+Issue!$L560*Issue!$M560,"")</f>
        <v>56.02</v>
      </c>
      <c r="O560" s="12" t="s">
        <v>151</v>
      </c>
      <c r="P560" s="12" t="s">
        <v>153</v>
      </c>
      <c r="Q560" s="37"/>
    </row>
    <row r="561" spans="1:17" x14ac:dyDescent="0.25">
      <c r="A561" s="34">
        <v>46167</v>
      </c>
      <c r="B561" s="12" t="s">
        <v>154</v>
      </c>
      <c r="C561" s="12"/>
      <c r="D561" s="12">
        <v>1014</v>
      </c>
      <c r="E561" s="31" t="str">
        <f>IFERROR(VLOOKUP(Issue!$D561,Table5[#All],3,0),"")</f>
        <v>Dumraon</v>
      </c>
      <c r="F561" s="31" t="str">
        <f>IFERROR(VLOOKUP(Issue!$D561,Table5[#All],2,0),"")</f>
        <v>BMC</v>
      </c>
      <c r="G561" s="12">
        <v>10140156</v>
      </c>
      <c r="H561" s="31" t="str">
        <f>IFERROR(VLOOKUP(Issue!$G561,Table5[#All],3,0),"")</f>
        <v>Gomukh Mashariya</v>
      </c>
      <c r="I561" s="31" t="str">
        <f>IFERROR(VLOOKUP(Issue!$G561,Table5[#All],2,0),"")</f>
        <v>MPG</v>
      </c>
      <c r="J561" s="8" t="s">
        <v>66</v>
      </c>
      <c r="K561" s="31" t="str">
        <f>IFERROR(VLOOKUP(Issue!$J561,Table2[[Item Name]:[UoM]],2,0),"")</f>
        <v>Nos</v>
      </c>
      <c r="L561" s="12">
        <v>1</v>
      </c>
      <c r="M561" s="32">
        <f>IFERROR(VLOOKUP(Issue!$J561,Table2[[#All],[Item Name]:[Open Rate]],8,0),"")</f>
        <v>56.02</v>
      </c>
      <c r="N561" s="32">
        <f>IFERROR(+Issue!$L561*Issue!$M561,"")</f>
        <v>56.02</v>
      </c>
      <c r="O561" s="12" t="s">
        <v>151</v>
      </c>
      <c r="P561" s="12" t="s">
        <v>153</v>
      </c>
      <c r="Q561" s="38"/>
    </row>
    <row r="562" spans="1:17" x14ac:dyDescent="0.25">
      <c r="A562" s="34">
        <v>46167</v>
      </c>
      <c r="B562" s="12" t="s">
        <v>154</v>
      </c>
      <c r="C562" s="12"/>
      <c r="D562" s="12">
        <v>1014</v>
      </c>
      <c r="E562" s="31" t="str">
        <f>IFERROR(VLOOKUP(Issue!$D562,Table5[#All],3,0),"")</f>
        <v>Dumraon</v>
      </c>
      <c r="F562" s="31" t="str">
        <f>IFERROR(VLOOKUP(Issue!$D562,Table5[#All],2,0),"")</f>
        <v>BMC</v>
      </c>
      <c r="G562" s="12">
        <v>10140129</v>
      </c>
      <c r="H562" s="31" t="str">
        <f>IFERROR(VLOOKUP(Issue!$G562,Table5[#All],3,0),"")</f>
        <v>Gomukh Paharpur</v>
      </c>
      <c r="I562" s="31" t="str">
        <f>IFERROR(VLOOKUP(Issue!$G562,Table5[#All],2,0),"")</f>
        <v>MPG</v>
      </c>
      <c r="J562" s="8" t="s">
        <v>66</v>
      </c>
      <c r="K562" s="31" t="str">
        <f>IFERROR(VLOOKUP(Issue!$J562,Table2[[Item Name]:[UoM]],2,0),"")</f>
        <v>Nos</v>
      </c>
      <c r="L562" s="12">
        <v>2</v>
      </c>
      <c r="M562" s="32">
        <f>IFERROR(VLOOKUP(Issue!$J562,Table2[[#All],[Item Name]:[Open Rate]],8,0),"")</f>
        <v>56.02</v>
      </c>
      <c r="N562" s="32">
        <f>IFERROR(+Issue!$L562*Issue!$M562,"")</f>
        <v>112.04</v>
      </c>
      <c r="O562" s="12" t="s">
        <v>151</v>
      </c>
      <c r="P562" s="12" t="s">
        <v>153</v>
      </c>
      <c r="Q562" s="37"/>
    </row>
    <row r="563" spans="1:17" x14ac:dyDescent="0.25">
      <c r="A563" s="34">
        <v>46167</v>
      </c>
      <c r="B563" s="12" t="s">
        <v>154</v>
      </c>
      <c r="C563" s="12"/>
      <c r="D563" s="12">
        <v>1014</v>
      </c>
      <c r="E563" s="31" t="str">
        <f>IFERROR(VLOOKUP(Issue!$D563,Table5[#All],3,0),"")</f>
        <v>Dumraon</v>
      </c>
      <c r="F563" s="31" t="str">
        <f>IFERROR(VLOOKUP(Issue!$D563,Table5[#All],2,0),"")</f>
        <v>BMC</v>
      </c>
      <c r="G563" s="12">
        <v>10140131</v>
      </c>
      <c r="H563" s="31" t="str">
        <f>IFERROR(VLOOKUP(Issue!$G563,Table5[#All],3,0),"")</f>
        <v>Gomukh Basaon Kalan</v>
      </c>
      <c r="I563" s="31" t="str">
        <f>IFERROR(VLOOKUP(Issue!$G563,Table5[#All],2,0),"")</f>
        <v>MPG</v>
      </c>
      <c r="J563" s="8" t="s">
        <v>66</v>
      </c>
      <c r="K563" s="31" t="str">
        <f>IFERROR(VLOOKUP(Issue!$J563,Table2[[Item Name]:[UoM]],2,0),"")</f>
        <v>Nos</v>
      </c>
      <c r="L563" s="12">
        <v>1</v>
      </c>
      <c r="M563" s="32">
        <f>IFERROR(VLOOKUP(Issue!$J563,Table2[[#All],[Item Name]:[Open Rate]],8,0),"")</f>
        <v>56.02</v>
      </c>
      <c r="N563" s="32">
        <f>IFERROR(+Issue!$L563*Issue!$M563,"")</f>
        <v>56.02</v>
      </c>
      <c r="O563" s="12" t="s">
        <v>151</v>
      </c>
      <c r="P563" s="12" t="s">
        <v>153</v>
      </c>
      <c r="Q563" s="38"/>
    </row>
    <row r="564" spans="1:17" x14ac:dyDescent="0.25">
      <c r="A564" s="34">
        <v>46167</v>
      </c>
      <c r="B564" s="12" t="s">
        <v>154</v>
      </c>
      <c r="C564" s="12"/>
      <c r="D564" s="12">
        <v>1014</v>
      </c>
      <c r="E564" s="31" t="str">
        <f>IFERROR(VLOOKUP(Issue!$D564,Table5[#All],3,0),"")</f>
        <v>Dumraon</v>
      </c>
      <c r="F564" s="31" t="str">
        <f>IFERROR(VLOOKUP(Issue!$D564,Table5[#All],2,0),"")</f>
        <v>BMC</v>
      </c>
      <c r="G564" s="12">
        <v>10140152</v>
      </c>
      <c r="H564" s="31" t="str">
        <f>IFERROR(VLOOKUP(Issue!$G564,Table5[#All],3,0),"")</f>
        <v>Gomukh Badkagaon Yamunatola</v>
      </c>
      <c r="I564" s="31" t="str">
        <f>IFERROR(VLOOKUP(Issue!$G564,Table5[#All],2,0),"")</f>
        <v>MPG</v>
      </c>
      <c r="J564" s="8" t="s">
        <v>66</v>
      </c>
      <c r="K564" s="31" t="str">
        <f>IFERROR(VLOOKUP(Issue!$J564,Table2[[Item Name]:[UoM]],2,0),"")</f>
        <v>Nos</v>
      </c>
      <c r="L564" s="12">
        <v>2</v>
      </c>
      <c r="M564" s="32">
        <f>IFERROR(VLOOKUP(Issue!$J564,Table2[[#All],[Item Name]:[Open Rate]],8,0),"")</f>
        <v>56.02</v>
      </c>
      <c r="N564" s="32">
        <f>IFERROR(+Issue!$L564*Issue!$M564,"")</f>
        <v>112.04</v>
      </c>
      <c r="O564" s="12" t="s">
        <v>151</v>
      </c>
      <c r="P564" s="12" t="s">
        <v>153</v>
      </c>
      <c r="Q564" s="37"/>
    </row>
    <row r="565" spans="1:17" x14ac:dyDescent="0.25">
      <c r="A565" s="34">
        <v>46167</v>
      </c>
      <c r="B565" s="12" t="s">
        <v>154</v>
      </c>
      <c r="C565" s="12"/>
      <c r="D565" s="12">
        <v>1014</v>
      </c>
      <c r="E565" s="31" t="str">
        <f>IFERROR(VLOOKUP(Issue!$D565,Table5[#All],3,0),"")</f>
        <v>Dumraon</v>
      </c>
      <c r="F565" s="31" t="str">
        <f>IFERROR(VLOOKUP(Issue!$D565,Table5[#All],2,0),"")</f>
        <v>BMC</v>
      </c>
      <c r="G565" s="12">
        <v>10140194</v>
      </c>
      <c r="H565" s="31" t="str">
        <f>IFERROR(VLOOKUP(Issue!$G565,Table5[#All],3,0),"")</f>
        <v>Gumukh Orap Khurd</v>
      </c>
      <c r="I565" s="31" t="str">
        <f>IFERROR(VLOOKUP(Issue!$G565,Table5[#All],2,0),"")</f>
        <v>MPG</v>
      </c>
      <c r="J565" s="8" t="s">
        <v>66</v>
      </c>
      <c r="K565" s="31" t="str">
        <f>IFERROR(VLOOKUP(Issue!$J565,Table2[[Item Name]:[UoM]],2,0),"")</f>
        <v>Nos</v>
      </c>
      <c r="L565" s="12">
        <v>1</v>
      </c>
      <c r="M565" s="32">
        <f>IFERROR(VLOOKUP(Issue!$J565,Table2[[#All],[Item Name]:[Open Rate]],8,0),"")</f>
        <v>56.02</v>
      </c>
      <c r="N565" s="32">
        <f>IFERROR(+Issue!$L565*Issue!$M565,"")</f>
        <v>56.02</v>
      </c>
      <c r="O565" s="12" t="s">
        <v>151</v>
      </c>
      <c r="P565" s="12" t="s">
        <v>153</v>
      </c>
      <c r="Q565" s="38"/>
    </row>
    <row r="566" spans="1:17" x14ac:dyDescent="0.25">
      <c r="A566" s="34">
        <v>46167</v>
      </c>
      <c r="B566" s="12" t="s">
        <v>154</v>
      </c>
      <c r="C566" s="12"/>
      <c r="D566" s="12">
        <v>1014</v>
      </c>
      <c r="E566" s="31" t="str">
        <f>IFERROR(VLOOKUP(Issue!$D566,Table5[#All],3,0),"")</f>
        <v>Dumraon</v>
      </c>
      <c r="F566" s="31" t="str">
        <f>IFERROR(VLOOKUP(Issue!$D566,Table5[#All],2,0),"")</f>
        <v>BMC</v>
      </c>
      <c r="G566" s="12">
        <v>10140206</v>
      </c>
      <c r="H566" s="31" t="str">
        <f>IFERROR(VLOOKUP(Issue!$G566,Table5[#All],3,0),"")</f>
        <v>Gumukh Basawkala Dahpura Tola</v>
      </c>
      <c r="I566" s="31" t="str">
        <f>IFERROR(VLOOKUP(Issue!$G566,Table5[#All],2,0),"")</f>
        <v>MPG</v>
      </c>
      <c r="J566" s="8" t="s">
        <v>66</v>
      </c>
      <c r="K566" s="31" t="str">
        <f>IFERROR(VLOOKUP(Issue!$J566,Table2[[Item Name]:[UoM]],2,0),"")</f>
        <v>Nos</v>
      </c>
      <c r="L566" s="12">
        <v>1</v>
      </c>
      <c r="M566" s="32">
        <f>IFERROR(VLOOKUP(Issue!$J566,Table2[[#All],[Item Name]:[Open Rate]],8,0),"")</f>
        <v>56.02</v>
      </c>
      <c r="N566" s="32">
        <f>IFERROR(+Issue!$L566*Issue!$M566,"")</f>
        <v>56.02</v>
      </c>
      <c r="O566" s="12" t="s">
        <v>151</v>
      </c>
      <c r="P566" s="12" t="s">
        <v>153</v>
      </c>
      <c r="Q566" s="37"/>
    </row>
    <row r="567" spans="1:17" x14ac:dyDescent="0.25">
      <c r="A567" s="34">
        <v>46167</v>
      </c>
      <c r="B567" s="12" t="s">
        <v>154</v>
      </c>
      <c r="C567" s="12"/>
      <c r="D567" s="12">
        <v>1014</v>
      </c>
      <c r="E567" s="31" t="str">
        <f>IFERROR(VLOOKUP(Issue!$D567,Table5[#All],3,0),"")</f>
        <v>Dumraon</v>
      </c>
      <c r="F567" s="31" t="str">
        <f>IFERROR(VLOOKUP(Issue!$D567,Table5[#All],2,0),"")</f>
        <v>BMC</v>
      </c>
      <c r="G567" s="12">
        <v>1014</v>
      </c>
      <c r="H567" s="31" t="str">
        <f>IFERROR(VLOOKUP(Issue!$G567,Table5[#All],3,0),"")</f>
        <v>Dumraon</v>
      </c>
      <c r="I567" s="31" t="str">
        <f>IFERROR(VLOOKUP(Issue!$G567,Table5[#All],2,0),"")</f>
        <v>BMC</v>
      </c>
      <c r="J567" s="8" t="s">
        <v>66</v>
      </c>
      <c r="K567" s="31" t="str">
        <f>IFERROR(VLOOKUP(Issue!$J567,Table2[[Item Name]:[UoM]],2,0),"")</f>
        <v>Nos</v>
      </c>
      <c r="L567" s="12">
        <v>5</v>
      </c>
      <c r="M567" s="32">
        <f>IFERROR(VLOOKUP(Issue!$J567,Table2[[#All],[Item Name]:[Open Rate]],8,0),"")</f>
        <v>56.02</v>
      </c>
      <c r="N567" s="32">
        <f>IFERROR(+Issue!$L567*Issue!$M567,"")</f>
        <v>280.10000000000002</v>
      </c>
      <c r="O567" s="12" t="s">
        <v>152</v>
      </c>
      <c r="P567" s="12" t="s">
        <v>38</v>
      </c>
      <c r="Q567" s="38"/>
    </row>
    <row r="568" spans="1:17" x14ac:dyDescent="0.25">
      <c r="A568" s="34">
        <v>46167</v>
      </c>
      <c r="B568" s="12" t="s">
        <v>154</v>
      </c>
      <c r="C568" s="12"/>
      <c r="D568" s="12">
        <v>1014</v>
      </c>
      <c r="E568" s="31" t="str">
        <f>IFERROR(VLOOKUP(Issue!$D568,Table5[#All],3,0),"")</f>
        <v>Dumraon</v>
      </c>
      <c r="F568" s="31" t="str">
        <f>IFERROR(VLOOKUP(Issue!$D568,Table5[#All],2,0),"")</f>
        <v>BMC</v>
      </c>
      <c r="G568" s="12">
        <v>10600001</v>
      </c>
      <c r="H568" s="31" t="str">
        <f>IFERROR(VLOOKUP(Issue!$G568,Table5[#All],3,0),"")</f>
        <v>Gomukh Karisath</v>
      </c>
      <c r="I568" s="31" t="str">
        <f>IFERROR(VLOOKUP(Issue!$G568,Table5[#All],2,0),"")</f>
        <v>MPG</v>
      </c>
      <c r="J568" s="12" t="s">
        <v>133</v>
      </c>
      <c r="K568" s="31" t="str">
        <f>IFERROR(VLOOKUP(Issue!$J568,Table2[[Item Name]:[UoM]],2,0),"")</f>
        <v>Nos</v>
      </c>
      <c r="L568" s="12">
        <v>6</v>
      </c>
      <c r="M568" s="32">
        <f>IFERROR(VLOOKUP(Issue!$J568,Table2[[#All],[Item Name]:[Open Rate]],8,0),"")</f>
        <v>9.15</v>
      </c>
      <c r="N568" s="32">
        <f>IFERROR(+Issue!$L568*Issue!$M568,"")</f>
        <v>54.900000000000006</v>
      </c>
      <c r="O568" s="12" t="s">
        <v>152</v>
      </c>
      <c r="P568" s="12" t="s">
        <v>38</v>
      </c>
      <c r="Q568" s="37"/>
    </row>
    <row r="569" spans="1:17" x14ac:dyDescent="0.25">
      <c r="A569" s="34">
        <v>46167</v>
      </c>
      <c r="B569" s="12" t="s">
        <v>154</v>
      </c>
      <c r="C569" s="12"/>
      <c r="D569" s="12">
        <v>1014</v>
      </c>
      <c r="E569" s="31" t="str">
        <f>IFERROR(VLOOKUP(Issue!$D569,Table5[#All],3,0),"")</f>
        <v>Dumraon</v>
      </c>
      <c r="F569" s="31" t="str">
        <f>IFERROR(VLOOKUP(Issue!$D569,Table5[#All],2,0),"")</f>
        <v>BMC</v>
      </c>
      <c r="G569" s="12">
        <v>10600002</v>
      </c>
      <c r="H569" s="31" t="str">
        <f>IFERROR(VLOOKUP(Issue!$G569,Table5[#All],3,0),"")</f>
        <v>Gomukh Ama</v>
      </c>
      <c r="I569" s="31" t="str">
        <f>IFERROR(VLOOKUP(Issue!$G569,Table5[#All],2,0),"")</f>
        <v>MPG</v>
      </c>
      <c r="J569" s="12" t="s">
        <v>133</v>
      </c>
      <c r="K569" s="31" t="str">
        <f>IFERROR(VLOOKUP(Issue!$J569,Table2[[Item Name]:[UoM]],2,0),"")</f>
        <v>Nos</v>
      </c>
      <c r="L569" s="12">
        <v>6</v>
      </c>
      <c r="M569" s="32">
        <f>IFERROR(VLOOKUP(Issue!$J569,Table2[[#All],[Item Name]:[Open Rate]],8,0),"")</f>
        <v>9.15</v>
      </c>
      <c r="N569" s="32">
        <f>IFERROR(+Issue!$L569*Issue!$M569,"")</f>
        <v>54.900000000000006</v>
      </c>
      <c r="O569" s="12" t="s">
        <v>152</v>
      </c>
      <c r="P569" s="12" t="s">
        <v>38</v>
      </c>
      <c r="Q569" s="38"/>
    </row>
    <row r="570" spans="1:17" x14ac:dyDescent="0.25">
      <c r="A570" s="34">
        <v>46167</v>
      </c>
      <c r="B570" s="12" t="s">
        <v>154</v>
      </c>
      <c r="C570" s="12"/>
      <c r="D570" s="12">
        <v>1014</v>
      </c>
      <c r="E570" s="31" t="str">
        <f>IFERROR(VLOOKUP(Issue!$D570,Table5[#All],3,0),"")</f>
        <v>Dumraon</v>
      </c>
      <c r="F570" s="31" t="str">
        <f>IFERROR(VLOOKUP(Issue!$D570,Table5[#All],2,0),"")</f>
        <v>BMC</v>
      </c>
      <c r="G570" s="12">
        <v>10600004</v>
      </c>
      <c r="H570" s="31" t="str">
        <f>IFERROR(VLOOKUP(Issue!$G570,Table5[#All],3,0),"")</f>
        <v>Gomukh Pawat</v>
      </c>
      <c r="I570" s="31" t="str">
        <f>IFERROR(VLOOKUP(Issue!$G570,Table5[#All],2,0),"")</f>
        <v>MPG</v>
      </c>
      <c r="J570" s="12" t="s">
        <v>133</v>
      </c>
      <c r="K570" s="31" t="str">
        <f>IFERROR(VLOOKUP(Issue!$J570,Table2[[Item Name]:[UoM]],2,0),"")</f>
        <v>Nos</v>
      </c>
      <c r="L570" s="12">
        <v>6</v>
      </c>
      <c r="M570" s="32">
        <f>IFERROR(VLOOKUP(Issue!$J570,Table2[[#All],[Item Name]:[Open Rate]],8,0),"")</f>
        <v>9.15</v>
      </c>
      <c r="N570" s="32">
        <f>IFERROR(+Issue!$L570*Issue!$M570,"")</f>
        <v>54.900000000000006</v>
      </c>
      <c r="O570" s="12" t="s">
        <v>152</v>
      </c>
      <c r="P570" s="12" t="s">
        <v>38</v>
      </c>
      <c r="Q570" s="37"/>
    </row>
    <row r="571" spans="1:17" x14ac:dyDescent="0.25">
      <c r="A571" s="34">
        <v>46167</v>
      </c>
      <c r="B571" s="12" t="s">
        <v>154</v>
      </c>
      <c r="C571" s="12"/>
      <c r="D571" s="12">
        <v>1014</v>
      </c>
      <c r="E571" s="31" t="str">
        <f>IFERROR(VLOOKUP(Issue!$D571,Table5[#All],3,0),"")</f>
        <v>Dumraon</v>
      </c>
      <c r="F571" s="31" t="str">
        <f>IFERROR(VLOOKUP(Issue!$D571,Table5[#All],2,0),"")</f>
        <v>BMC</v>
      </c>
      <c r="G571" s="12">
        <v>10600005</v>
      </c>
      <c r="H571" s="31" t="str">
        <f>IFERROR(VLOOKUP(Issue!$G571,Table5[#All],3,0),"")</f>
        <v>Gomukh Barja</v>
      </c>
      <c r="I571" s="31" t="str">
        <f>IFERROR(VLOOKUP(Issue!$G571,Table5[#All],2,0),"")</f>
        <v>MPG</v>
      </c>
      <c r="J571" s="12" t="s">
        <v>133</v>
      </c>
      <c r="K571" s="31" t="str">
        <f>IFERROR(VLOOKUP(Issue!$J571,Table2[[Item Name]:[UoM]],2,0),"")</f>
        <v>Nos</v>
      </c>
      <c r="L571" s="12">
        <v>6</v>
      </c>
      <c r="M571" s="32">
        <f>IFERROR(VLOOKUP(Issue!$J571,Table2[[#All],[Item Name]:[Open Rate]],8,0),"")</f>
        <v>9.15</v>
      </c>
      <c r="N571" s="32">
        <f>IFERROR(+Issue!$L571*Issue!$M571,"")</f>
        <v>54.900000000000006</v>
      </c>
      <c r="O571" s="12" t="s">
        <v>152</v>
      </c>
      <c r="P571" s="12" t="s">
        <v>38</v>
      </c>
      <c r="Q571" s="38"/>
    </row>
    <row r="572" spans="1:17" x14ac:dyDescent="0.25">
      <c r="A572" s="34">
        <v>46167</v>
      </c>
      <c r="B572" s="12" t="s">
        <v>154</v>
      </c>
      <c r="C572" s="12"/>
      <c r="D572" s="12">
        <v>1014</v>
      </c>
      <c r="E572" s="31" t="str">
        <f>IFERROR(VLOOKUP(Issue!$D572,Table5[#All],3,0),"")</f>
        <v>Dumraon</v>
      </c>
      <c r="F572" s="31" t="str">
        <f>IFERROR(VLOOKUP(Issue!$D572,Table5[#All],2,0),"")</f>
        <v>BMC</v>
      </c>
      <c r="G572" s="12">
        <v>10600006</v>
      </c>
      <c r="H572" s="31" t="str">
        <f>IFERROR(VLOOKUP(Issue!$G572,Table5[#All],3,0),"")</f>
        <v>Gomukh Charghat</v>
      </c>
      <c r="I572" s="31" t="str">
        <f>IFERROR(VLOOKUP(Issue!$G572,Table5[#All],2,0),"")</f>
        <v>MPG</v>
      </c>
      <c r="J572" s="12" t="s">
        <v>133</v>
      </c>
      <c r="K572" s="31" t="str">
        <f>IFERROR(VLOOKUP(Issue!$J572,Table2[[Item Name]:[UoM]],2,0),"")</f>
        <v>Nos</v>
      </c>
      <c r="L572" s="12">
        <v>6</v>
      </c>
      <c r="M572" s="32">
        <f>IFERROR(VLOOKUP(Issue!$J572,Table2[[#All],[Item Name]:[Open Rate]],8,0),"")</f>
        <v>9.15</v>
      </c>
      <c r="N572" s="32">
        <f>IFERROR(+Issue!$L572*Issue!$M572,"")</f>
        <v>54.900000000000006</v>
      </c>
      <c r="O572" s="12" t="s">
        <v>152</v>
      </c>
      <c r="P572" s="12" t="s">
        <v>38</v>
      </c>
      <c r="Q572" s="37"/>
    </row>
    <row r="573" spans="1:17" x14ac:dyDescent="0.25">
      <c r="A573" s="34">
        <v>46167</v>
      </c>
      <c r="B573" s="12" t="s">
        <v>154</v>
      </c>
      <c r="C573" s="12"/>
      <c r="D573" s="12">
        <v>1014</v>
      </c>
      <c r="E573" s="31" t="str">
        <f>IFERROR(VLOOKUP(Issue!$D573,Table5[#All],3,0),"")</f>
        <v>Dumraon</v>
      </c>
      <c r="F573" s="31" t="str">
        <f>IFERROR(VLOOKUP(Issue!$D573,Table5[#All],2,0),"")</f>
        <v>BMC</v>
      </c>
      <c r="G573" s="12">
        <v>10600008</v>
      </c>
      <c r="H573" s="31" t="str">
        <f>IFERROR(VLOOKUP(Issue!$G573,Table5[#All],3,0),"")</f>
        <v>Gomukh Ramdihra</v>
      </c>
      <c r="I573" s="31" t="str">
        <f>IFERROR(VLOOKUP(Issue!$G573,Table5[#All],2,0),"")</f>
        <v>MPG</v>
      </c>
      <c r="J573" s="12" t="s">
        <v>133</v>
      </c>
      <c r="K573" s="31" t="str">
        <f>IFERROR(VLOOKUP(Issue!$J573,Table2[[Item Name]:[UoM]],2,0),"")</f>
        <v>Nos</v>
      </c>
      <c r="L573" s="12">
        <v>6</v>
      </c>
      <c r="M573" s="32">
        <f>IFERROR(VLOOKUP(Issue!$J573,Table2[[#All],[Item Name]:[Open Rate]],8,0),"")</f>
        <v>9.15</v>
      </c>
      <c r="N573" s="32">
        <f>IFERROR(+Issue!$L573*Issue!$M573,"")</f>
        <v>54.900000000000006</v>
      </c>
      <c r="O573" s="12" t="s">
        <v>152</v>
      </c>
      <c r="P573" s="12" t="s">
        <v>38</v>
      </c>
      <c r="Q573" s="38"/>
    </row>
    <row r="574" spans="1:17" x14ac:dyDescent="0.25">
      <c r="A574" s="34">
        <v>46167</v>
      </c>
      <c r="B574" s="12" t="s">
        <v>154</v>
      </c>
      <c r="C574" s="12"/>
      <c r="D574" s="12">
        <v>1014</v>
      </c>
      <c r="E574" s="31" t="str">
        <f>IFERROR(VLOOKUP(Issue!$D574,Table5[#All],3,0),"")</f>
        <v>Dumraon</v>
      </c>
      <c r="F574" s="31" t="str">
        <f>IFERROR(VLOOKUP(Issue!$D574,Table5[#All],2,0),"")</f>
        <v>BMC</v>
      </c>
      <c r="G574" s="12">
        <v>10600009</v>
      </c>
      <c r="H574" s="31" t="str">
        <f>IFERROR(VLOOKUP(Issue!$G574,Table5[#All],3,0),"")</f>
        <v>Gomukh Bara</v>
      </c>
      <c r="I574" s="31" t="str">
        <f>IFERROR(VLOOKUP(Issue!$G574,Table5[#All],2,0),"")</f>
        <v>MPG</v>
      </c>
      <c r="J574" s="12" t="s">
        <v>133</v>
      </c>
      <c r="K574" s="31" t="str">
        <f>IFERROR(VLOOKUP(Issue!$J574,Table2[[Item Name]:[UoM]],2,0),"")</f>
        <v>Nos</v>
      </c>
      <c r="L574" s="12">
        <v>6</v>
      </c>
      <c r="M574" s="32">
        <f>IFERROR(VLOOKUP(Issue!$J574,Table2[[#All],[Item Name]:[Open Rate]],8,0),"")</f>
        <v>9.15</v>
      </c>
      <c r="N574" s="32">
        <f>IFERROR(+Issue!$L574*Issue!$M574,"")</f>
        <v>54.900000000000006</v>
      </c>
      <c r="O574" s="12" t="s">
        <v>152</v>
      </c>
      <c r="P574" s="12" t="s">
        <v>38</v>
      </c>
      <c r="Q574" s="37"/>
    </row>
    <row r="575" spans="1:17" x14ac:dyDescent="0.25">
      <c r="A575" s="34">
        <v>46167</v>
      </c>
      <c r="B575" s="12" t="s">
        <v>154</v>
      </c>
      <c r="C575" s="12"/>
      <c r="D575" s="12">
        <v>1014</v>
      </c>
      <c r="E575" s="31" t="str">
        <f>IFERROR(VLOOKUP(Issue!$D575,Table5[#All],3,0),"")</f>
        <v>Dumraon</v>
      </c>
      <c r="F575" s="31" t="str">
        <f>IFERROR(VLOOKUP(Issue!$D575,Table5[#All],2,0),"")</f>
        <v>BMC</v>
      </c>
      <c r="G575" s="12">
        <v>10600010</v>
      </c>
      <c r="H575" s="31" t="str">
        <f>IFERROR(VLOOKUP(Issue!$G575,Table5[#All],3,0),"")</f>
        <v>Gumukh Salempur</v>
      </c>
      <c r="I575" s="31" t="str">
        <f>IFERROR(VLOOKUP(Issue!$G575,Table5[#All],2,0),"")</f>
        <v>MPG</v>
      </c>
      <c r="J575" s="12" t="s">
        <v>133</v>
      </c>
      <c r="K575" s="31" t="str">
        <f>IFERROR(VLOOKUP(Issue!$J575,Table2[[Item Name]:[UoM]],2,0),"")</f>
        <v>Nos</v>
      </c>
      <c r="L575" s="12">
        <v>6</v>
      </c>
      <c r="M575" s="32">
        <f>IFERROR(VLOOKUP(Issue!$J575,Table2[[#All],[Item Name]:[Open Rate]],8,0),"")</f>
        <v>9.15</v>
      </c>
      <c r="N575" s="32">
        <f>IFERROR(+Issue!$L575*Issue!$M575,"")</f>
        <v>54.900000000000006</v>
      </c>
      <c r="O575" s="12" t="s">
        <v>152</v>
      </c>
      <c r="P575" s="12" t="s">
        <v>38</v>
      </c>
      <c r="Q575" s="38"/>
    </row>
    <row r="576" spans="1:17" x14ac:dyDescent="0.25">
      <c r="A576" s="34">
        <v>46167</v>
      </c>
      <c r="B576" s="12" t="s">
        <v>154</v>
      </c>
      <c r="C576" s="12"/>
      <c r="D576" s="12">
        <v>1014</v>
      </c>
      <c r="E576" s="31" t="str">
        <f>IFERROR(VLOOKUP(Issue!$D576,Table5[#All],3,0),"")</f>
        <v>Dumraon</v>
      </c>
      <c r="F576" s="31" t="str">
        <f>IFERROR(VLOOKUP(Issue!$D576,Table5[#All],2,0),"")</f>
        <v>BMC</v>
      </c>
      <c r="G576" s="12">
        <v>10600012</v>
      </c>
      <c r="H576" s="31" t="str">
        <f>IFERROR(VLOOKUP(Issue!$G576,Table5[#All],3,0),"")</f>
        <v>Gumukh Khajuriya</v>
      </c>
      <c r="I576" s="31" t="str">
        <f>IFERROR(VLOOKUP(Issue!$G576,Table5[#All],2,0),"")</f>
        <v>MPG</v>
      </c>
      <c r="J576" s="12" t="s">
        <v>133</v>
      </c>
      <c r="K576" s="31" t="str">
        <f>IFERROR(VLOOKUP(Issue!$J576,Table2[[Item Name]:[UoM]],2,0),"")</f>
        <v>Nos</v>
      </c>
      <c r="L576" s="12">
        <v>6</v>
      </c>
      <c r="M576" s="32">
        <f>IFERROR(VLOOKUP(Issue!$J576,Table2[[#All],[Item Name]:[Open Rate]],8,0),"")</f>
        <v>9.15</v>
      </c>
      <c r="N576" s="32">
        <f>IFERROR(+Issue!$L576*Issue!$M576,"")</f>
        <v>54.900000000000006</v>
      </c>
      <c r="O576" s="12" t="s">
        <v>152</v>
      </c>
      <c r="P576" s="12" t="s">
        <v>38</v>
      </c>
      <c r="Q576" s="37"/>
    </row>
    <row r="577" spans="1:17" x14ac:dyDescent="0.25">
      <c r="A577" s="34">
        <v>46167</v>
      </c>
      <c r="B577" s="12" t="s">
        <v>154</v>
      </c>
      <c r="C577" s="12"/>
      <c r="D577" s="12">
        <v>1014</v>
      </c>
      <c r="E577" s="31" t="str">
        <f>IFERROR(VLOOKUP(Issue!$D577,Table5[#All],3,0),"")</f>
        <v>Dumraon</v>
      </c>
      <c r="F577" s="31" t="str">
        <f>IFERROR(VLOOKUP(Issue!$D577,Table5[#All],2,0),"")</f>
        <v>BMC</v>
      </c>
      <c r="G577" s="12">
        <v>10600013</v>
      </c>
      <c r="H577" s="31" t="str">
        <f>IFERROR(VLOOKUP(Issue!$G577,Table5[#All],3,0),"")</f>
        <v>Gomukh Chhotaki hardiya</v>
      </c>
      <c r="I577" s="31" t="str">
        <f>IFERROR(VLOOKUP(Issue!$G577,Table5[#All],2,0),"")</f>
        <v>MPG</v>
      </c>
      <c r="J577" s="12" t="s">
        <v>133</v>
      </c>
      <c r="K577" s="31" t="str">
        <f>IFERROR(VLOOKUP(Issue!$J577,Table2[[Item Name]:[UoM]],2,0),"")</f>
        <v>Nos</v>
      </c>
      <c r="L577" s="12">
        <v>6</v>
      </c>
      <c r="M577" s="32">
        <f>IFERROR(VLOOKUP(Issue!$J577,Table2[[#All],[Item Name]:[Open Rate]],8,0),"")</f>
        <v>9.15</v>
      </c>
      <c r="N577" s="32">
        <f>IFERROR(+Issue!$L577*Issue!$M577,"")</f>
        <v>54.900000000000006</v>
      </c>
      <c r="O577" s="12" t="s">
        <v>152</v>
      </c>
      <c r="P577" s="12" t="s">
        <v>38</v>
      </c>
      <c r="Q577" s="38"/>
    </row>
    <row r="578" spans="1:17" x14ac:dyDescent="0.25">
      <c r="A578" s="34">
        <v>46167</v>
      </c>
      <c r="B578" s="12" t="s">
        <v>154</v>
      </c>
      <c r="C578" s="12"/>
      <c r="D578" s="12">
        <v>1014</v>
      </c>
      <c r="E578" s="31" t="str">
        <f>IFERROR(VLOOKUP(Issue!$D578,Table5[#All],3,0),"")</f>
        <v>Dumraon</v>
      </c>
      <c r="F578" s="31" t="str">
        <f>IFERROR(VLOOKUP(Issue!$D578,Table5[#All],2,0),"")</f>
        <v>BMC</v>
      </c>
      <c r="G578" s="12">
        <v>10600001</v>
      </c>
      <c r="H578" s="31" t="str">
        <f>IFERROR(VLOOKUP(Issue!$G578,Table5[#All],3,0),"")</f>
        <v>Gomukh Karisath</v>
      </c>
      <c r="I578" s="31" t="str">
        <f>IFERROR(VLOOKUP(Issue!$G578,Table5[#All],2,0),"")</f>
        <v>MPG</v>
      </c>
      <c r="J578" s="12" t="s">
        <v>95</v>
      </c>
      <c r="K578" s="31" t="str">
        <f>IFERROR(VLOOKUP(Issue!$J578,Table2[[Item Name]:[UoM]],2,0),"")</f>
        <v>Nos</v>
      </c>
      <c r="L578" s="12">
        <v>2</v>
      </c>
      <c r="M578" s="32">
        <f>IFERROR(VLOOKUP(Issue!$J578,Table2[[#All],[Item Name]:[Open Rate]],8,0),"")</f>
        <v>129.80000000000001</v>
      </c>
      <c r="N578" s="32">
        <f>IFERROR(+Issue!$L578*Issue!$M578,"")</f>
        <v>259.60000000000002</v>
      </c>
      <c r="O578" s="12" t="s">
        <v>151</v>
      </c>
      <c r="P578" s="12" t="s">
        <v>153</v>
      </c>
      <c r="Q578" s="37"/>
    </row>
    <row r="579" spans="1:17" x14ac:dyDescent="0.25">
      <c r="A579" s="34">
        <v>46167</v>
      </c>
      <c r="B579" s="12" t="s">
        <v>154</v>
      </c>
      <c r="C579" s="12"/>
      <c r="D579" s="12">
        <v>1014</v>
      </c>
      <c r="E579" s="31" t="str">
        <f>IFERROR(VLOOKUP(Issue!$D579,Table5[#All],3,0),"")</f>
        <v>Dumraon</v>
      </c>
      <c r="F579" s="31" t="str">
        <f>IFERROR(VLOOKUP(Issue!$D579,Table5[#All],2,0),"")</f>
        <v>BMC</v>
      </c>
      <c r="G579" s="12">
        <v>10600002</v>
      </c>
      <c r="H579" s="31" t="str">
        <f>IFERROR(VLOOKUP(Issue!$G579,Table5[#All],3,0),"")</f>
        <v>Gomukh Ama</v>
      </c>
      <c r="I579" s="31" t="str">
        <f>IFERROR(VLOOKUP(Issue!$G579,Table5[#All],2,0),"")</f>
        <v>MPG</v>
      </c>
      <c r="J579" s="12" t="s">
        <v>95</v>
      </c>
      <c r="K579" s="31" t="str">
        <f>IFERROR(VLOOKUP(Issue!$J579,Table2[[Item Name]:[UoM]],2,0),"")</f>
        <v>Nos</v>
      </c>
      <c r="L579" s="12">
        <v>2</v>
      </c>
      <c r="M579" s="32">
        <f>IFERROR(VLOOKUP(Issue!$J579,Table2[[#All],[Item Name]:[Open Rate]],8,0),"")</f>
        <v>129.80000000000001</v>
      </c>
      <c r="N579" s="32">
        <f>IFERROR(+Issue!$L579*Issue!$M579,"")</f>
        <v>259.60000000000002</v>
      </c>
      <c r="O579" s="12" t="s">
        <v>151</v>
      </c>
      <c r="P579" s="12" t="s">
        <v>153</v>
      </c>
      <c r="Q579" s="38"/>
    </row>
    <row r="580" spans="1:17" x14ac:dyDescent="0.25">
      <c r="A580" s="34">
        <v>46167</v>
      </c>
      <c r="B580" s="12" t="s">
        <v>154</v>
      </c>
      <c r="C580" s="12"/>
      <c r="D580" s="12">
        <v>1014</v>
      </c>
      <c r="E580" s="31" t="str">
        <f>IFERROR(VLOOKUP(Issue!$D580,Table5[#All],3,0),"")</f>
        <v>Dumraon</v>
      </c>
      <c r="F580" s="31" t="str">
        <f>IFERROR(VLOOKUP(Issue!$D580,Table5[#All],2,0),"")</f>
        <v>BMC</v>
      </c>
      <c r="G580" s="12">
        <v>10600004</v>
      </c>
      <c r="H580" s="31" t="str">
        <f>IFERROR(VLOOKUP(Issue!$G580,Table5[#All],3,0),"")</f>
        <v>Gomukh Pawat</v>
      </c>
      <c r="I580" s="31" t="str">
        <f>IFERROR(VLOOKUP(Issue!$G580,Table5[#All],2,0),"")</f>
        <v>MPG</v>
      </c>
      <c r="J580" s="12" t="s">
        <v>95</v>
      </c>
      <c r="K580" s="31" t="str">
        <f>IFERROR(VLOOKUP(Issue!$J580,Table2[[Item Name]:[UoM]],2,0),"")</f>
        <v>Nos</v>
      </c>
      <c r="L580" s="12">
        <v>2</v>
      </c>
      <c r="M580" s="32">
        <f>IFERROR(VLOOKUP(Issue!$J580,Table2[[#All],[Item Name]:[Open Rate]],8,0),"")</f>
        <v>129.80000000000001</v>
      </c>
      <c r="N580" s="32">
        <f>IFERROR(+Issue!$L580*Issue!$M580,"")</f>
        <v>259.60000000000002</v>
      </c>
      <c r="O580" s="12" t="s">
        <v>151</v>
      </c>
      <c r="P580" s="12" t="s">
        <v>153</v>
      </c>
      <c r="Q580" s="37"/>
    </row>
    <row r="581" spans="1:17" x14ac:dyDescent="0.25">
      <c r="A581" s="34">
        <v>46167</v>
      </c>
      <c r="B581" s="12" t="s">
        <v>154</v>
      </c>
      <c r="C581" s="12"/>
      <c r="D581" s="12">
        <v>1014</v>
      </c>
      <c r="E581" s="31" t="str">
        <f>IFERROR(VLOOKUP(Issue!$D581,Table5[#All],3,0),"")</f>
        <v>Dumraon</v>
      </c>
      <c r="F581" s="31" t="str">
        <f>IFERROR(VLOOKUP(Issue!$D581,Table5[#All],2,0),"")</f>
        <v>BMC</v>
      </c>
      <c r="G581" s="12">
        <v>10600005</v>
      </c>
      <c r="H581" s="31" t="str">
        <f>IFERROR(VLOOKUP(Issue!$G581,Table5[#All],3,0),"")</f>
        <v>Gomukh Barja</v>
      </c>
      <c r="I581" s="31" t="str">
        <f>IFERROR(VLOOKUP(Issue!$G581,Table5[#All],2,0),"")</f>
        <v>MPG</v>
      </c>
      <c r="J581" s="12" t="s">
        <v>95</v>
      </c>
      <c r="K581" s="31" t="str">
        <f>IFERROR(VLOOKUP(Issue!$J581,Table2[[Item Name]:[UoM]],2,0),"")</f>
        <v>Nos</v>
      </c>
      <c r="L581" s="12">
        <v>2</v>
      </c>
      <c r="M581" s="32">
        <f>IFERROR(VLOOKUP(Issue!$J581,Table2[[#All],[Item Name]:[Open Rate]],8,0),"")</f>
        <v>129.80000000000001</v>
      </c>
      <c r="N581" s="32">
        <f>IFERROR(+Issue!$L581*Issue!$M581,"")</f>
        <v>259.60000000000002</v>
      </c>
      <c r="O581" s="12" t="s">
        <v>151</v>
      </c>
      <c r="P581" s="12" t="s">
        <v>153</v>
      </c>
      <c r="Q581" s="38"/>
    </row>
    <row r="582" spans="1:17" x14ac:dyDescent="0.25">
      <c r="A582" s="34">
        <v>46167</v>
      </c>
      <c r="B582" s="12" t="s">
        <v>154</v>
      </c>
      <c r="C582" s="12"/>
      <c r="D582" s="12">
        <v>1014</v>
      </c>
      <c r="E582" s="31" t="str">
        <f>IFERROR(VLOOKUP(Issue!$D582,Table5[#All],3,0),"")</f>
        <v>Dumraon</v>
      </c>
      <c r="F582" s="31" t="str">
        <f>IFERROR(VLOOKUP(Issue!$D582,Table5[#All],2,0),"")</f>
        <v>BMC</v>
      </c>
      <c r="G582" s="12">
        <v>10600006</v>
      </c>
      <c r="H582" s="31" t="str">
        <f>IFERROR(VLOOKUP(Issue!$G582,Table5[#All],3,0),"")</f>
        <v>Gomukh Charghat</v>
      </c>
      <c r="I582" s="31" t="str">
        <f>IFERROR(VLOOKUP(Issue!$G582,Table5[#All],2,0),"")</f>
        <v>MPG</v>
      </c>
      <c r="J582" s="12" t="s">
        <v>95</v>
      </c>
      <c r="K582" s="31" t="str">
        <f>IFERROR(VLOOKUP(Issue!$J582,Table2[[Item Name]:[UoM]],2,0),"")</f>
        <v>Nos</v>
      </c>
      <c r="L582" s="12">
        <v>4</v>
      </c>
      <c r="M582" s="32">
        <f>IFERROR(VLOOKUP(Issue!$J582,Table2[[#All],[Item Name]:[Open Rate]],8,0),"")</f>
        <v>129.80000000000001</v>
      </c>
      <c r="N582" s="32">
        <f>IFERROR(+Issue!$L582*Issue!$M582,"")</f>
        <v>519.20000000000005</v>
      </c>
      <c r="O582" s="12" t="s">
        <v>151</v>
      </c>
      <c r="P582" s="12" t="s">
        <v>153</v>
      </c>
      <c r="Q582" s="37"/>
    </row>
    <row r="583" spans="1:17" x14ac:dyDescent="0.25">
      <c r="A583" s="34">
        <v>46167</v>
      </c>
      <c r="B583" s="12" t="s">
        <v>154</v>
      </c>
      <c r="C583" s="12"/>
      <c r="D583" s="12">
        <v>1014</v>
      </c>
      <c r="E583" s="31" t="str">
        <f>IFERROR(VLOOKUP(Issue!$D583,Table5[#All],3,0),"")</f>
        <v>Dumraon</v>
      </c>
      <c r="F583" s="31" t="str">
        <f>IFERROR(VLOOKUP(Issue!$D583,Table5[#All],2,0),"")</f>
        <v>BMC</v>
      </c>
      <c r="G583" s="12">
        <v>10600008</v>
      </c>
      <c r="H583" s="31" t="str">
        <f>IFERROR(VLOOKUP(Issue!$G583,Table5[#All],3,0),"")</f>
        <v>Gomukh Ramdihra</v>
      </c>
      <c r="I583" s="31" t="str">
        <f>IFERROR(VLOOKUP(Issue!$G583,Table5[#All],2,0),"")</f>
        <v>MPG</v>
      </c>
      <c r="J583" s="12" t="s">
        <v>95</v>
      </c>
      <c r="K583" s="31" t="str">
        <f>IFERROR(VLOOKUP(Issue!$J583,Table2[[Item Name]:[UoM]],2,0),"")</f>
        <v>Nos</v>
      </c>
      <c r="L583" s="12">
        <v>2</v>
      </c>
      <c r="M583" s="32">
        <f>IFERROR(VLOOKUP(Issue!$J583,Table2[[#All],[Item Name]:[Open Rate]],8,0),"")</f>
        <v>129.80000000000001</v>
      </c>
      <c r="N583" s="32">
        <f>IFERROR(+Issue!$L583*Issue!$M583,"")</f>
        <v>259.60000000000002</v>
      </c>
      <c r="O583" s="12" t="s">
        <v>151</v>
      </c>
      <c r="P583" s="12" t="s">
        <v>153</v>
      </c>
      <c r="Q583" s="38"/>
    </row>
    <row r="584" spans="1:17" x14ac:dyDescent="0.25">
      <c r="A584" s="34">
        <v>46167</v>
      </c>
      <c r="B584" s="12" t="s">
        <v>154</v>
      </c>
      <c r="C584" s="12"/>
      <c r="D584" s="12">
        <v>1014</v>
      </c>
      <c r="E584" s="31" t="str">
        <f>IFERROR(VLOOKUP(Issue!$D584,Table5[#All],3,0),"")</f>
        <v>Dumraon</v>
      </c>
      <c r="F584" s="31" t="str">
        <f>IFERROR(VLOOKUP(Issue!$D584,Table5[#All],2,0),"")</f>
        <v>BMC</v>
      </c>
      <c r="G584" s="12">
        <v>10600009</v>
      </c>
      <c r="H584" s="31" t="str">
        <f>IFERROR(VLOOKUP(Issue!$G584,Table5[#All],3,0),"")</f>
        <v>Gomukh Bara</v>
      </c>
      <c r="I584" s="31" t="str">
        <f>IFERROR(VLOOKUP(Issue!$G584,Table5[#All],2,0),"")</f>
        <v>MPG</v>
      </c>
      <c r="J584" s="12" t="s">
        <v>95</v>
      </c>
      <c r="K584" s="31" t="str">
        <f>IFERROR(VLOOKUP(Issue!$J584,Table2[[Item Name]:[UoM]],2,0),"")</f>
        <v>Nos</v>
      </c>
      <c r="L584" s="12">
        <v>3</v>
      </c>
      <c r="M584" s="32">
        <f>IFERROR(VLOOKUP(Issue!$J584,Table2[[#All],[Item Name]:[Open Rate]],8,0),"")</f>
        <v>129.80000000000001</v>
      </c>
      <c r="N584" s="32">
        <f>IFERROR(+Issue!$L584*Issue!$M584,"")</f>
        <v>389.40000000000003</v>
      </c>
      <c r="O584" s="12" t="s">
        <v>151</v>
      </c>
      <c r="P584" s="12" t="s">
        <v>153</v>
      </c>
      <c r="Q584" s="37"/>
    </row>
    <row r="585" spans="1:17" x14ac:dyDescent="0.25">
      <c r="A585" s="34">
        <v>46167</v>
      </c>
      <c r="B585" s="12" t="s">
        <v>154</v>
      </c>
      <c r="C585" s="12"/>
      <c r="D585" s="12">
        <v>1014</v>
      </c>
      <c r="E585" s="31" t="str">
        <f>IFERROR(VLOOKUP(Issue!$D585,Table5[#All],3,0),"")</f>
        <v>Dumraon</v>
      </c>
      <c r="F585" s="31" t="str">
        <f>IFERROR(VLOOKUP(Issue!$D585,Table5[#All],2,0),"")</f>
        <v>BMC</v>
      </c>
      <c r="G585" s="12">
        <v>10600010</v>
      </c>
      <c r="H585" s="31" t="str">
        <f>IFERROR(VLOOKUP(Issue!$G585,Table5[#All],3,0),"")</f>
        <v>Gumukh Salempur</v>
      </c>
      <c r="I585" s="31" t="str">
        <f>IFERROR(VLOOKUP(Issue!$G585,Table5[#All],2,0),"")</f>
        <v>MPG</v>
      </c>
      <c r="J585" s="12" t="s">
        <v>95</v>
      </c>
      <c r="K585" s="31" t="str">
        <f>IFERROR(VLOOKUP(Issue!$J585,Table2[[Item Name]:[UoM]],2,0),"")</f>
        <v>Nos</v>
      </c>
      <c r="L585" s="12">
        <v>4</v>
      </c>
      <c r="M585" s="32">
        <f>IFERROR(VLOOKUP(Issue!$J585,Table2[[#All],[Item Name]:[Open Rate]],8,0),"")</f>
        <v>129.80000000000001</v>
      </c>
      <c r="N585" s="32">
        <f>IFERROR(+Issue!$L585*Issue!$M585,"")</f>
        <v>519.20000000000005</v>
      </c>
      <c r="O585" s="12" t="s">
        <v>151</v>
      </c>
      <c r="P585" s="12" t="s">
        <v>153</v>
      </c>
      <c r="Q585" s="38"/>
    </row>
    <row r="586" spans="1:17" x14ac:dyDescent="0.25">
      <c r="A586" s="34">
        <v>46167</v>
      </c>
      <c r="B586" s="12" t="s">
        <v>154</v>
      </c>
      <c r="C586" s="12"/>
      <c r="D586" s="12">
        <v>1014</v>
      </c>
      <c r="E586" s="31" t="str">
        <f>IFERROR(VLOOKUP(Issue!$D586,Table5[#All],3,0),"")</f>
        <v>Dumraon</v>
      </c>
      <c r="F586" s="31" t="str">
        <f>IFERROR(VLOOKUP(Issue!$D586,Table5[#All],2,0),"")</f>
        <v>BMC</v>
      </c>
      <c r="G586" s="12">
        <v>10600012</v>
      </c>
      <c r="H586" s="31" t="str">
        <f>IFERROR(VLOOKUP(Issue!$G586,Table5[#All],3,0),"")</f>
        <v>Gumukh Khajuriya</v>
      </c>
      <c r="I586" s="31" t="str">
        <f>IFERROR(VLOOKUP(Issue!$G586,Table5[#All],2,0),"")</f>
        <v>MPG</v>
      </c>
      <c r="J586" s="12" t="s">
        <v>95</v>
      </c>
      <c r="K586" s="31" t="str">
        <f>IFERROR(VLOOKUP(Issue!$J586,Table2[[Item Name]:[UoM]],2,0),"")</f>
        <v>Nos</v>
      </c>
      <c r="L586" s="12">
        <v>2</v>
      </c>
      <c r="M586" s="32">
        <f>IFERROR(VLOOKUP(Issue!$J586,Table2[[#All],[Item Name]:[Open Rate]],8,0),"")</f>
        <v>129.80000000000001</v>
      </c>
      <c r="N586" s="32">
        <f>IFERROR(+Issue!$L586*Issue!$M586,"")</f>
        <v>259.60000000000002</v>
      </c>
      <c r="O586" s="12" t="s">
        <v>151</v>
      </c>
      <c r="P586" s="12" t="s">
        <v>153</v>
      </c>
      <c r="Q586" s="37"/>
    </row>
    <row r="587" spans="1:17" x14ac:dyDescent="0.25">
      <c r="A587" s="34">
        <v>46167</v>
      </c>
      <c r="B587" s="12" t="s">
        <v>154</v>
      </c>
      <c r="C587" s="12"/>
      <c r="D587" s="12">
        <v>1014</v>
      </c>
      <c r="E587" s="31" t="str">
        <f>IFERROR(VLOOKUP(Issue!$D587,Table5[#All],3,0),"")</f>
        <v>Dumraon</v>
      </c>
      <c r="F587" s="31" t="str">
        <f>IFERROR(VLOOKUP(Issue!$D587,Table5[#All],2,0),"")</f>
        <v>BMC</v>
      </c>
      <c r="G587" s="12">
        <v>10600013</v>
      </c>
      <c r="H587" s="31" t="str">
        <f>IFERROR(VLOOKUP(Issue!$G587,Table5[#All],3,0),"")</f>
        <v>Gomukh Chhotaki hardiya</v>
      </c>
      <c r="I587" s="31" t="str">
        <f>IFERROR(VLOOKUP(Issue!$G587,Table5[#All],2,0),"")</f>
        <v>MPG</v>
      </c>
      <c r="J587" s="12" t="s">
        <v>95</v>
      </c>
      <c r="K587" s="31" t="str">
        <f>IFERROR(VLOOKUP(Issue!$J587,Table2[[Item Name]:[UoM]],2,0),"")</f>
        <v>Nos</v>
      </c>
      <c r="L587" s="12">
        <v>2</v>
      </c>
      <c r="M587" s="32">
        <f>IFERROR(VLOOKUP(Issue!$J587,Table2[[#All],[Item Name]:[Open Rate]],8,0),"")</f>
        <v>129.80000000000001</v>
      </c>
      <c r="N587" s="32">
        <f>IFERROR(+Issue!$L587*Issue!$M587,"")</f>
        <v>259.60000000000002</v>
      </c>
      <c r="O587" s="12" t="s">
        <v>151</v>
      </c>
      <c r="P587" s="12" t="s">
        <v>153</v>
      </c>
      <c r="Q587" s="38"/>
    </row>
    <row r="588" spans="1:17" x14ac:dyDescent="0.25">
      <c r="A588" s="34">
        <v>46167</v>
      </c>
      <c r="B588" s="12" t="s">
        <v>154</v>
      </c>
      <c r="C588" s="12"/>
      <c r="D588" s="12">
        <v>1014</v>
      </c>
      <c r="E588" s="31" t="str">
        <f>IFERROR(VLOOKUP(Issue!$D588,Table5[#All],3,0),"")</f>
        <v>Dumraon</v>
      </c>
      <c r="F588" s="31" t="str">
        <f>IFERROR(VLOOKUP(Issue!$D588,Table5[#All],2,0),"")</f>
        <v>BMC</v>
      </c>
      <c r="G588" s="12">
        <v>10600001</v>
      </c>
      <c r="H588" s="31" t="str">
        <f>IFERROR(VLOOKUP(Issue!$G588,Table5[#All],3,0),"")</f>
        <v>Gomukh Karisath</v>
      </c>
      <c r="I588" s="31" t="str">
        <f>IFERROR(VLOOKUP(Issue!$G588,Table5[#All],2,0),"")</f>
        <v>MPG</v>
      </c>
      <c r="J588" s="12" t="s">
        <v>91</v>
      </c>
      <c r="K588" s="31" t="str">
        <f>IFERROR(VLOOKUP(Issue!$J588,Table2[[Item Name]:[UoM]],2,0),"")</f>
        <v>Nos</v>
      </c>
      <c r="L588" s="12">
        <v>1</v>
      </c>
      <c r="M588" s="32">
        <f>IFERROR(VLOOKUP(Issue!$J588,Table2[[#All],[Item Name]:[Open Rate]],8,0),"")</f>
        <v>188.8</v>
      </c>
      <c r="N588" s="32">
        <f>IFERROR(+Issue!$L588*Issue!$M588,"")</f>
        <v>188.8</v>
      </c>
      <c r="O588" s="12" t="s">
        <v>152</v>
      </c>
      <c r="P588" s="12" t="s">
        <v>38</v>
      </c>
      <c r="Q588" s="37"/>
    </row>
    <row r="589" spans="1:17" x14ac:dyDescent="0.25">
      <c r="A589" s="34">
        <v>46167</v>
      </c>
      <c r="B589" s="12" t="s">
        <v>154</v>
      </c>
      <c r="C589" s="12"/>
      <c r="D589" s="12">
        <v>1014</v>
      </c>
      <c r="E589" s="31" t="str">
        <f>IFERROR(VLOOKUP(Issue!$D589,Table5[#All],3,0),"")</f>
        <v>Dumraon</v>
      </c>
      <c r="F589" s="31" t="str">
        <f>IFERROR(VLOOKUP(Issue!$D589,Table5[#All],2,0),"")</f>
        <v>BMC</v>
      </c>
      <c r="G589" s="12">
        <v>10600002</v>
      </c>
      <c r="H589" s="31" t="str">
        <f>IFERROR(VLOOKUP(Issue!$G589,Table5[#All],3,0),"")</f>
        <v>Gomukh Ama</v>
      </c>
      <c r="I589" s="31" t="str">
        <f>IFERROR(VLOOKUP(Issue!$G589,Table5[#All],2,0),"")</f>
        <v>MPG</v>
      </c>
      <c r="J589" s="12" t="s">
        <v>91</v>
      </c>
      <c r="K589" s="31" t="str">
        <f>IFERROR(VLOOKUP(Issue!$J589,Table2[[Item Name]:[UoM]],2,0),"")</f>
        <v>Nos</v>
      </c>
      <c r="L589" s="12">
        <v>1</v>
      </c>
      <c r="M589" s="32">
        <f>IFERROR(VLOOKUP(Issue!$J589,Table2[[#All],[Item Name]:[Open Rate]],8,0),"")</f>
        <v>188.8</v>
      </c>
      <c r="N589" s="32">
        <f>IFERROR(+Issue!$L589*Issue!$M589,"")</f>
        <v>188.8</v>
      </c>
      <c r="O589" s="12" t="s">
        <v>152</v>
      </c>
      <c r="P589" s="12" t="s">
        <v>38</v>
      </c>
      <c r="Q589" s="38"/>
    </row>
    <row r="590" spans="1:17" x14ac:dyDescent="0.25">
      <c r="A590" s="34">
        <v>46167</v>
      </c>
      <c r="B590" s="12" t="s">
        <v>154</v>
      </c>
      <c r="C590" s="12"/>
      <c r="D590" s="12">
        <v>1014</v>
      </c>
      <c r="E590" s="31" t="str">
        <f>IFERROR(VLOOKUP(Issue!$D590,Table5[#All],3,0),"")</f>
        <v>Dumraon</v>
      </c>
      <c r="F590" s="31" t="str">
        <f>IFERROR(VLOOKUP(Issue!$D590,Table5[#All],2,0),"")</f>
        <v>BMC</v>
      </c>
      <c r="G590" s="12">
        <v>10600004</v>
      </c>
      <c r="H590" s="31" t="str">
        <f>IFERROR(VLOOKUP(Issue!$G590,Table5[#All],3,0),"")</f>
        <v>Gomukh Pawat</v>
      </c>
      <c r="I590" s="31" t="str">
        <f>IFERROR(VLOOKUP(Issue!$G590,Table5[#All],2,0),"")</f>
        <v>MPG</v>
      </c>
      <c r="J590" s="12" t="s">
        <v>91</v>
      </c>
      <c r="K590" s="31" t="str">
        <f>IFERROR(VLOOKUP(Issue!$J590,Table2[[Item Name]:[UoM]],2,0),"")</f>
        <v>Nos</v>
      </c>
      <c r="L590" s="12">
        <v>1</v>
      </c>
      <c r="M590" s="32">
        <f>IFERROR(VLOOKUP(Issue!$J590,Table2[[#All],[Item Name]:[Open Rate]],8,0),"")</f>
        <v>188.8</v>
      </c>
      <c r="N590" s="32">
        <f>IFERROR(+Issue!$L590*Issue!$M590,"")</f>
        <v>188.8</v>
      </c>
      <c r="O590" s="12" t="s">
        <v>152</v>
      </c>
      <c r="P590" s="12" t="s">
        <v>38</v>
      </c>
      <c r="Q590" s="37"/>
    </row>
    <row r="591" spans="1:17" x14ac:dyDescent="0.25">
      <c r="A591" s="34">
        <v>46167</v>
      </c>
      <c r="B591" s="12" t="s">
        <v>154</v>
      </c>
      <c r="C591" s="12"/>
      <c r="D591" s="12">
        <v>1014</v>
      </c>
      <c r="E591" s="31" t="str">
        <f>IFERROR(VLOOKUP(Issue!$D591,Table5[#All],3,0),"")</f>
        <v>Dumraon</v>
      </c>
      <c r="F591" s="31" t="str">
        <f>IFERROR(VLOOKUP(Issue!$D591,Table5[#All],2,0),"")</f>
        <v>BMC</v>
      </c>
      <c r="G591" s="12">
        <v>10600005</v>
      </c>
      <c r="H591" s="31" t="str">
        <f>IFERROR(VLOOKUP(Issue!$G591,Table5[#All],3,0),"")</f>
        <v>Gomukh Barja</v>
      </c>
      <c r="I591" s="31" t="str">
        <f>IFERROR(VLOOKUP(Issue!$G591,Table5[#All],2,0),"")</f>
        <v>MPG</v>
      </c>
      <c r="J591" s="12" t="s">
        <v>91</v>
      </c>
      <c r="K591" s="31" t="str">
        <f>IFERROR(VLOOKUP(Issue!$J591,Table2[[Item Name]:[UoM]],2,0),"")</f>
        <v>Nos</v>
      </c>
      <c r="L591" s="12">
        <v>1</v>
      </c>
      <c r="M591" s="32">
        <f>IFERROR(VLOOKUP(Issue!$J591,Table2[[#All],[Item Name]:[Open Rate]],8,0),"")</f>
        <v>188.8</v>
      </c>
      <c r="N591" s="32">
        <f>IFERROR(+Issue!$L591*Issue!$M591,"")</f>
        <v>188.8</v>
      </c>
      <c r="O591" s="12" t="s">
        <v>152</v>
      </c>
      <c r="P591" s="12" t="s">
        <v>38</v>
      </c>
      <c r="Q591" s="38"/>
    </row>
    <row r="592" spans="1:17" x14ac:dyDescent="0.25">
      <c r="A592" s="34">
        <v>46167</v>
      </c>
      <c r="B592" s="12" t="s">
        <v>154</v>
      </c>
      <c r="C592" s="12"/>
      <c r="D592" s="12">
        <v>1014</v>
      </c>
      <c r="E592" s="31" t="str">
        <f>IFERROR(VLOOKUP(Issue!$D592,Table5[#All],3,0),"")</f>
        <v>Dumraon</v>
      </c>
      <c r="F592" s="31" t="str">
        <f>IFERROR(VLOOKUP(Issue!$D592,Table5[#All],2,0),"")</f>
        <v>BMC</v>
      </c>
      <c r="G592" s="12">
        <v>10600006</v>
      </c>
      <c r="H592" s="31" t="str">
        <f>IFERROR(VLOOKUP(Issue!$G592,Table5[#All],3,0),"")</f>
        <v>Gomukh Charghat</v>
      </c>
      <c r="I592" s="31" t="str">
        <f>IFERROR(VLOOKUP(Issue!$G592,Table5[#All],2,0),"")</f>
        <v>MPG</v>
      </c>
      <c r="J592" s="12" t="s">
        <v>91</v>
      </c>
      <c r="K592" s="31" t="str">
        <f>IFERROR(VLOOKUP(Issue!$J592,Table2[[Item Name]:[UoM]],2,0),"")</f>
        <v>Nos</v>
      </c>
      <c r="L592" s="12">
        <v>1</v>
      </c>
      <c r="M592" s="32">
        <f>IFERROR(VLOOKUP(Issue!$J592,Table2[[#All],[Item Name]:[Open Rate]],8,0),"")</f>
        <v>188.8</v>
      </c>
      <c r="N592" s="32">
        <f>IFERROR(+Issue!$L592*Issue!$M592,"")</f>
        <v>188.8</v>
      </c>
      <c r="O592" s="12" t="s">
        <v>152</v>
      </c>
      <c r="P592" s="12" t="s">
        <v>38</v>
      </c>
      <c r="Q592" s="37"/>
    </row>
    <row r="593" spans="1:17" x14ac:dyDescent="0.25">
      <c r="A593" s="34">
        <v>46167</v>
      </c>
      <c r="B593" s="12" t="s">
        <v>154</v>
      </c>
      <c r="C593" s="12"/>
      <c r="D593" s="12">
        <v>1014</v>
      </c>
      <c r="E593" s="31" t="str">
        <f>IFERROR(VLOOKUP(Issue!$D593,Table5[#All],3,0),"")</f>
        <v>Dumraon</v>
      </c>
      <c r="F593" s="31" t="str">
        <f>IFERROR(VLOOKUP(Issue!$D593,Table5[#All],2,0),"")</f>
        <v>BMC</v>
      </c>
      <c r="G593" s="12">
        <v>10600008</v>
      </c>
      <c r="H593" s="31" t="str">
        <f>IFERROR(VLOOKUP(Issue!$G593,Table5[#All],3,0),"")</f>
        <v>Gomukh Ramdihra</v>
      </c>
      <c r="I593" s="31" t="str">
        <f>IFERROR(VLOOKUP(Issue!$G593,Table5[#All],2,0),"")</f>
        <v>MPG</v>
      </c>
      <c r="J593" s="12" t="s">
        <v>91</v>
      </c>
      <c r="K593" s="31" t="str">
        <f>IFERROR(VLOOKUP(Issue!$J593,Table2[[Item Name]:[UoM]],2,0),"")</f>
        <v>Nos</v>
      </c>
      <c r="L593" s="12">
        <v>1</v>
      </c>
      <c r="M593" s="32">
        <f>IFERROR(VLOOKUP(Issue!$J593,Table2[[#All],[Item Name]:[Open Rate]],8,0),"")</f>
        <v>188.8</v>
      </c>
      <c r="N593" s="32">
        <f>IFERROR(+Issue!$L593*Issue!$M593,"")</f>
        <v>188.8</v>
      </c>
      <c r="O593" s="12" t="s">
        <v>152</v>
      </c>
      <c r="P593" s="12" t="s">
        <v>38</v>
      </c>
      <c r="Q593" s="38"/>
    </row>
    <row r="594" spans="1:17" x14ac:dyDescent="0.25">
      <c r="A594" s="34">
        <v>46167</v>
      </c>
      <c r="B594" s="12" t="s">
        <v>154</v>
      </c>
      <c r="C594" s="12"/>
      <c r="D594" s="12">
        <v>1014</v>
      </c>
      <c r="E594" s="31" t="str">
        <f>IFERROR(VLOOKUP(Issue!$D594,Table5[#All],3,0),"")</f>
        <v>Dumraon</v>
      </c>
      <c r="F594" s="31" t="str">
        <f>IFERROR(VLOOKUP(Issue!$D594,Table5[#All],2,0),"")</f>
        <v>BMC</v>
      </c>
      <c r="G594" s="12">
        <v>10600009</v>
      </c>
      <c r="H594" s="31" t="str">
        <f>IFERROR(VLOOKUP(Issue!$G594,Table5[#All],3,0),"")</f>
        <v>Gomukh Bara</v>
      </c>
      <c r="I594" s="31" t="str">
        <f>IFERROR(VLOOKUP(Issue!$G594,Table5[#All],2,0),"")</f>
        <v>MPG</v>
      </c>
      <c r="J594" s="12" t="s">
        <v>91</v>
      </c>
      <c r="K594" s="31" t="str">
        <f>IFERROR(VLOOKUP(Issue!$J594,Table2[[Item Name]:[UoM]],2,0),"")</f>
        <v>Nos</v>
      </c>
      <c r="L594" s="12">
        <v>1</v>
      </c>
      <c r="M594" s="32">
        <f>IFERROR(VLOOKUP(Issue!$J594,Table2[[#All],[Item Name]:[Open Rate]],8,0),"")</f>
        <v>188.8</v>
      </c>
      <c r="N594" s="32">
        <f>IFERROR(+Issue!$L594*Issue!$M594,"")</f>
        <v>188.8</v>
      </c>
      <c r="O594" s="12" t="s">
        <v>152</v>
      </c>
      <c r="P594" s="12" t="s">
        <v>38</v>
      </c>
      <c r="Q594" s="37"/>
    </row>
    <row r="595" spans="1:17" x14ac:dyDescent="0.25">
      <c r="A595" s="34">
        <v>46167</v>
      </c>
      <c r="B595" s="12" t="s">
        <v>154</v>
      </c>
      <c r="C595" s="12"/>
      <c r="D595" s="12">
        <v>1014</v>
      </c>
      <c r="E595" s="31" t="str">
        <f>IFERROR(VLOOKUP(Issue!$D595,Table5[#All],3,0),"")</f>
        <v>Dumraon</v>
      </c>
      <c r="F595" s="31" t="str">
        <f>IFERROR(VLOOKUP(Issue!$D595,Table5[#All],2,0),"")</f>
        <v>BMC</v>
      </c>
      <c r="G595" s="12">
        <v>10600010</v>
      </c>
      <c r="H595" s="31" t="str">
        <f>IFERROR(VLOOKUP(Issue!$G595,Table5[#All],3,0),"")</f>
        <v>Gumukh Salempur</v>
      </c>
      <c r="I595" s="31" t="str">
        <f>IFERROR(VLOOKUP(Issue!$G595,Table5[#All],2,0),"")</f>
        <v>MPG</v>
      </c>
      <c r="J595" s="12" t="s">
        <v>91</v>
      </c>
      <c r="K595" s="31" t="str">
        <f>IFERROR(VLOOKUP(Issue!$J595,Table2[[Item Name]:[UoM]],2,0),"")</f>
        <v>Nos</v>
      </c>
      <c r="L595" s="12">
        <v>1</v>
      </c>
      <c r="M595" s="32">
        <f>IFERROR(VLOOKUP(Issue!$J595,Table2[[#All],[Item Name]:[Open Rate]],8,0),"")</f>
        <v>188.8</v>
      </c>
      <c r="N595" s="32">
        <f>IFERROR(+Issue!$L595*Issue!$M595,"")</f>
        <v>188.8</v>
      </c>
      <c r="O595" s="12" t="s">
        <v>152</v>
      </c>
      <c r="P595" s="12" t="s">
        <v>38</v>
      </c>
      <c r="Q595" s="38"/>
    </row>
    <row r="596" spans="1:17" x14ac:dyDescent="0.25">
      <c r="A596" s="34">
        <v>46167</v>
      </c>
      <c r="B596" s="12" t="s">
        <v>154</v>
      </c>
      <c r="C596" s="12"/>
      <c r="D596" s="12">
        <v>1014</v>
      </c>
      <c r="E596" s="31" t="str">
        <f>IFERROR(VLOOKUP(Issue!$D596,Table5[#All],3,0),"")</f>
        <v>Dumraon</v>
      </c>
      <c r="F596" s="31" t="str">
        <f>IFERROR(VLOOKUP(Issue!$D596,Table5[#All],2,0),"")</f>
        <v>BMC</v>
      </c>
      <c r="G596" s="12">
        <v>10600012</v>
      </c>
      <c r="H596" s="31" t="str">
        <f>IFERROR(VLOOKUP(Issue!$G596,Table5[#All],3,0),"")</f>
        <v>Gumukh Khajuriya</v>
      </c>
      <c r="I596" s="31" t="str">
        <f>IFERROR(VLOOKUP(Issue!$G596,Table5[#All],2,0),"")</f>
        <v>MPG</v>
      </c>
      <c r="J596" s="12" t="s">
        <v>91</v>
      </c>
      <c r="K596" s="31" t="str">
        <f>IFERROR(VLOOKUP(Issue!$J596,Table2[[Item Name]:[UoM]],2,0),"")</f>
        <v>Nos</v>
      </c>
      <c r="L596" s="12">
        <v>1</v>
      </c>
      <c r="M596" s="32">
        <f>IFERROR(VLOOKUP(Issue!$J596,Table2[[#All],[Item Name]:[Open Rate]],8,0),"")</f>
        <v>188.8</v>
      </c>
      <c r="N596" s="32">
        <f>IFERROR(+Issue!$L596*Issue!$M596,"")</f>
        <v>188.8</v>
      </c>
      <c r="O596" s="12" t="s">
        <v>152</v>
      </c>
      <c r="P596" s="12" t="s">
        <v>38</v>
      </c>
      <c r="Q596" s="37"/>
    </row>
    <row r="597" spans="1:17" x14ac:dyDescent="0.25">
      <c r="A597" s="34">
        <v>46167</v>
      </c>
      <c r="B597" s="12" t="s">
        <v>154</v>
      </c>
      <c r="C597" s="12"/>
      <c r="D597" s="12">
        <v>1014</v>
      </c>
      <c r="E597" s="31" t="str">
        <f>IFERROR(VLOOKUP(Issue!$D597,Table5[#All],3,0),"")</f>
        <v>Dumraon</v>
      </c>
      <c r="F597" s="31" t="str">
        <f>IFERROR(VLOOKUP(Issue!$D597,Table5[#All],2,0),"")</f>
        <v>BMC</v>
      </c>
      <c r="G597" s="12">
        <v>10600013</v>
      </c>
      <c r="H597" s="31" t="str">
        <f>IFERROR(VLOOKUP(Issue!$G597,Table5[#All],3,0),"")</f>
        <v>Gomukh Chhotaki hardiya</v>
      </c>
      <c r="I597" s="31" t="str">
        <f>IFERROR(VLOOKUP(Issue!$G597,Table5[#All],2,0),"")</f>
        <v>MPG</v>
      </c>
      <c r="J597" s="12" t="s">
        <v>91</v>
      </c>
      <c r="K597" s="31" t="str">
        <f>IFERROR(VLOOKUP(Issue!$J597,Table2[[Item Name]:[UoM]],2,0),"")</f>
        <v>Nos</v>
      </c>
      <c r="L597" s="12">
        <v>1</v>
      </c>
      <c r="M597" s="32">
        <f>IFERROR(VLOOKUP(Issue!$J597,Table2[[#All],[Item Name]:[Open Rate]],8,0),"")</f>
        <v>188.8</v>
      </c>
      <c r="N597" s="32">
        <f>IFERROR(+Issue!$L597*Issue!$M597,"")</f>
        <v>188.8</v>
      </c>
      <c r="O597" s="12" t="s">
        <v>152</v>
      </c>
      <c r="P597" s="12" t="s">
        <v>38</v>
      </c>
      <c r="Q597" s="38"/>
    </row>
    <row r="598" spans="1:17" x14ac:dyDescent="0.25">
      <c r="A598" s="34">
        <v>46167</v>
      </c>
      <c r="B598" s="12" t="s">
        <v>154</v>
      </c>
      <c r="C598" s="12"/>
      <c r="D598" s="12">
        <v>1014</v>
      </c>
      <c r="E598" s="31" t="str">
        <f>IFERROR(VLOOKUP(Issue!$D598,Table5[#All],3,0),"")</f>
        <v>Dumraon</v>
      </c>
      <c r="F598" s="31" t="str">
        <f>IFERROR(VLOOKUP(Issue!$D598,Table5[#All],2,0),"")</f>
        <v>BMC</v>
      </c>
      <c r="G598" s="12">
        <v>10600001</v>
      </c>
      <c r="H598" s="31" t="str">
        <f>IFERROR(VLOOKUP(Issue!$G598,Table5[#All],3,0),"")</f>
        <v>Gomukh Karisath</v>
      </c>
      <c r="I598" s="31" t="str">
        <f>IFERROR(VLOOKUP(Issue!$G598,Table5[#All],2,0),"")</f>
        <v>MPG</v>
      </c>
      <c r="J598" s="12" t="s">
        <v>94</v>
      </c>
      <c r="K598" s="31" t="str">
        <f>IFERROR(VLOOKUP(Issue!$J598,Table2[[Item Name]:[UoM]],2,0),"")</f>
        <v>Nos</v>
      </c>
      <c r="L598" s="12">
        <v>1</v>
      </c>
      <c r="M598" s="32">
        <f>IFERROR(VLOOKUP(Issue!$J598,Table2[[#All],[Item Name]:[Open Rate]],8,0),"")</f>
        <v>22.99</v>
      </c>
      <c r="N598" s="32">
        <f>IFERROR(+Issue!$L598*Issue!$M598,"")</f>
        <v>22.99</v>
      </c>
      <c r="O598" s="12" t="s">
        <v>152</v>
      </c>
      <c r="P598" s="12" t="s">
        <v>38</v>
      </c>
      <c r="Q598" s="37"/>
    </row>
    <row r="599" spans="1:17" x14ac:dyDescent="0.25">
      <c r="A599" s="34">
        <v>46167</v>
      </c>
      <c r="B599" s="12" t="s">
        <v>154</v>
      </c>
      <c r="C599" s="12"/>
      <c r="D599" s="12">
        <v>1014</v>
      </c>
      <c r="E599" s="31" t="str">
        <f>IFERROR(VLOOKUP(Issue!$D599,Table5[#All],3,0),"")</f>
        <v>Dumraon</v>
      </c>
      <c r="F599" s="31" t="str">
        <f>IFERROR(VLOOKUP(Issue!$D599,Table5[#All],2,0),"")</f>
        <v>BMC</v>
      </c>
      <c r="G599" s="12">
        <v>10600002</v>
      </c>
      <c r="H599" s="31" t="str">
        <f>IFERROR(VLOOKUP(Issue!$G599,Table5[#All],3,0),"")</f>
        <v>Gomukh Ama</v>
      </c>
      <c r="I599" s="31" t="str">
        <f>IFERROR(VLOOKUP(Issue!$G599,Table5[#All],2,0),"")</f>
        <v>MPG</v>
      </c>
      <c r="J599" s="12" t="s">
        <v>94</v>
      </c>
      <c r="K599" s="31" t="str">
        <f>IFERROR(VLOOKUP(Issue!$J599,Table2[[Item Name]:[UoM]],2,0),"")</f>
        <v>Nos</v>
      </c>
      <c r="L599" s="12">
        <v>1</v>
      </c>
      <c r="M599" s="32">
        <f>IFERROR(VLOOKUP(Issue!$J599,Table2[[#All],[Item Name]:[Open Rate]],8,0),"")</f>
        <v>22.99</v>
      </c>
      <c r="N599" s="32">
        <f>IFERROR(+Issue!$L599*Issue!$M599,"")</f>
        <v>22.99</v>
      </c>
      <c r="O599" s="12" t="s">
        <v>152</v>
      </c>
      <c r="P599" s="12" t="s">
        <v>38</v>
      </c>
      <c r="Q599" s="38"/>
    </row>
    <row r="600" spans="1:17" x14ac:dyDescent="0.25">
      <c r="A600" s="34">
        <v>46167</v>
      </c>
      <c r="B600" s="12" t="s">
        <v>154</v>
      </c>
      <c r="C600" s="12"/>
      <c r="D600" s="12">
        <v>1014</v>
      </c>
      <c r="E600" s="31" t="str">
        <f>IFERROR(VLOOKUP(Issue!$D600,Table5[#All],3,0),"")</f>
        <v>Dumraon</v>
      </c>
      <c r="F600" s="31" t="str">
        <f>IFERROR(VLOOKUP(Issue!$D600,Table5[#All],2,0),"")</f>
        <v>BMC</v>
      </c>
      <c r="G600" s="12">
        <v>10600004</v>
      </c>
      <c r="H600" s="31" t="str">
        <f>IFERROR(VLOOKUP(Issue!$G600,Table5[#All],3,0),"")</f>
        <v>Gomukh Pawat</v>
      </c>
      <c r="I600" s="31" t="str">
        <f>IFERROR(VLOOKUP(Issue!$G600,Table5[#All],2,0),"")</f>
        <v>MPG</v>
      </c>
      <c r="J600" s="12" t="s">
        <v>94</v>
      </c>
      <c r="K600" s="31" t="str">
        <f>IFERROR(VLOOKUP(Issue!$J600,Table2[[Item Name]:[UoM]],2,0),"")</f>
        <v>Nos</v>
      </c>
      <c r="L600" s="12">
        <v>1</v>
      </c>
      <c r="M600" s="32">
        <f>IFERROR(VLOOKUP(Issue!$J600,Table2[[#All],[Item Name]:[Open Rate]],8,0),"")</f>
        <v>22.99</v>
      </c>
      <c r="N600" s="32">
        <f>IFERROR(+Issue!$L600*Issue!$M600,"")</f>
        <v>22.99</v>
      </c>
      <c r="O600" s="12" t="s">
        <v>152</v>
      </c>
      <c r="P600" s="12" t="s">
        <v>38</v>
      </c>
      <c r="Q600" s="37"/>
    </row>
    <row r="601" spans="1:17" x14ac:dyDescent="0.25">
      <c r="A601" s="34">
        <v>46167</v>
      </c>
      <c r="B601" s="12" t="s">
        <v>154</v>
      </c>
      <c r="C601" s="12"/>
      <c r="D601" s="12">
        <v>1014</v>
      </c>
      <c r="E601" s="31" t="str">
        <f>IFERROR(VLOOKUP(Issue!$D601,Table5[#All],3,0),"")</f>
        <v>Dumraon</v>
      </c>
      <c r="F601" s="31" t="str">
        <f>IFERROR(VLOOKUP(Issue!$D601,Table5[#All],2,0),"")</f>
        <v>BMC</v>
      </c>
      <c r="G601" s="12">
        <v>10600005</v>
      </c>
      <c r="H601" s="31" t="str">
        <f>IFERROR(VLOOKUP(Issue!$G601,Table5[#All],3,0),"")</f>
        <v>Gomukh Barja</v>
      </c>
      <c r="I601" s="31" t="str">
        <f>IFERROR(VLOOKUP(Issue!$G601,Table5[#All],2,0),"")</f>
        <v>MPG</v>
      </c>
      <c r="J601" s="12" t="s">
        <v>94</v>
      </c>
      <c r="K601" s="31" t="str">
        <f>IFERROR(VLOOKUP(Issue!$J601,Table2[[Item Name]:[UoM]],2,0),"")</f>
        <v>Nos</v>
      </c>
      <c r="L601" s="12">
        <v>1</v>
      </c>
      <c r="M601" s="32">
        <f>IFERROR(VLOOKUP(Issue!$J601,Table2[[#All],[Item Name]:[Open Rate]],8,0),"")</f>
        <v>22.99</v>
      </c>
      <c r="N601" s="32">
        <f>IFERROR(+Issue!$L601*Issue!$M601,"")</f>
        <v>22.99</v>
      </c>
      <c r="O601" s="12" t="s">
        <v>152</v>
      </c>
      <c r="P601" s="12" t="s">
        <v>38</v>
      </c>
      <c r="Q601" s="38"/>
    </row>
    <row r="602" spans="1:17" x14ac:dyDescent="0.25">
      <c r="A602" s="34">
        <v>46167</v>
      </c>
      <c r="B602" s="12" t="s">
        <v>154</v>
      </c>
      <c r="C602" s="12"/>
      <c r="D602" s="12">
        <v>1014</v>
      </c>
      <c r="E602" s="31" t="str">
        <f>IFERROR(VLOOKUP(Issue!$D602,Table5[#All],3,0),"")</f>
        <v>Dumraon</v>
      </c>
      <c r="F602" s="31" t="str">
        <f>IFERROR(VLOOKUP(Issue!$D602,Table5[#All],2,0),"")</f>
        <v>BMC</v>
      </c>
      <c r="G602" s="12">
        <v>10600006</v>
      </c>
      <c r="H602" s="31" t="str">
        <f>IFERROR(VLOOKUP(Issue!$G602,Table5[#All],3,0),"")</f>
        <v>Gomukh Charghat</v>
      </c>
      <c r="I602" s="31" t="str">
        <f>IFERROR(VLOOKUP(Issue!$G602,Table5[#All],2,0),"")</f>
        <v>MPG</v>
      </c>
      <c r="J602" s="12" t="s">
        <v>94</v>
      </c>
      <c r="K602" s="31" t="str">
        <f>IFERROR(VLOOKUP(Issue!$J602,Table2[[Item Name]:[UoM]],2,0),"")</f>
        <v>Nos</v>
      </c>
      <c r="L602" s="12">
        <v>1</v>
      </c>
      <c r="M602" s="32">
        <f>IFERROR(VLOOKUP(Issue!$J602,Table2[[#All],[Item Name]:[Open Rate]],8,0),"")</f>
        <v>22.99</v>
      </c>
      <c r="N602" s="32">
        <f>IFERROR(+Issue!$L602*Issue!$M602,"")</f>
        <v>22.99</v>
      </c>
      <c r="O602" s="12" t="s">
        <v>152</v>
      </c>
      <c r="P602" s="12" t="s">
        <v>38</v>
      </c>
      <c r="Q602" s="37"/>
    </row>
    <row r="603" spans="1:17" x14ac:dyDescent="0.25">
      <c r="A603" s="34">
        <v>46167</v>
      </c>
      <c r="B603" s="12" t="s">
        <v>154</v>
      </c>
      <c r="C603" s="12"/>
      <c r="D603" s="12">
        <v>1014</v>
      </c>
      <c r="E603" s="31" t="str">
        <f>IFERROR(VLOOKUP(Issue!$D603,Table5[#All],3,0),"")</f>
        <v>Dumraon</v>
      </c>
      <c r="F603" s="31" t="str">
        <f>IFERROR(VLOOKUP(Issue!$D603,Table5[#All],2,0),"")</f>
        <v>BMC</v>
      </c>
      <c r="G603" s="12">
        <v>10600008</v>
      </c>
      <c r="H603" s="31" t="str">
        <f>IFERROR(VLOOKUP(Issue!$G603,Table5[#All],3,0),"")</f>
        <v>Gomukh Ramdihra</v>
      </c>
      <c r="I603" s="31" t="str">
        <f>IFERROR(VLOOKUP(Issue!$G603,Table5[#All],2,0),"")</f>
        <v>MPG</v>
      </c>
      <c r="J603" s="12" t="s">
        <v>94</v>
      </c>
      <c r="K603" s="31" t="str">
        <f>IFERROR(VLOOKUP(Issue!$J603,Table2[[Item Name]:[UoM]],2,0),"")</f>
        <v>Nos</v>
      </c>
      <c r="L603" s="12">
        <v>1</v>
      </c>
      <c r="M603" s="32">
        <f>IFERROR(VLOOKUP(Issue!$J603,Table2[[#All],[Item Name]:[Open Rate]],8,0),"")</f>
        <v>22.99</v>
      </c>
      <c r="N603" s="32">
        <f>IFERROR(+Issue!$L603*Issue!$M603,"")</f>
        <v>22.99</v>
      </c>
      <c r="O603" s="12" t="s">
        <v>152</v>
      </c>
      <c r="P603" s="12" t="s">
        <v>38</v>
      </c>
      <c r="Q603" s="38"/>
    </row>
    <row r="604" spans="1:17" x14ac:dyDescent="0.25">
      <c r="A604" s="34">
        <v>46167</v>
      </c>
      <c r="B604" s="12" t="s">
        <v>154</v>
      </c>
      <c r="C604" s="12"/>
      <c r="D604" s="12">
        <v>1014</v>
      </c>
      <c r="E604" s="31" t="str">
        <f>IFERROR(VLOOKUP(Issue!$D604,Table5[#All],3,0),"")</f>
        <v>Dumraon</v>
      </c>
      <c r="F604" s="31" t="str">
        <f>IFERROR(VLOOKUP(Issue!$D604,Table5[#All],2,0),"")</f>
        <v>BMC</v>
      </c>
      <c r="G604" s="12">
        <v>10600009</v>
      </c>
      <c r="H604" s="31" t="str">
        <f>IFERROR(VLOOKUP(Issue!$G604,Table5[#All],3,0),"")</f>
        <v>Gomukh Bara</v>
      </c>
      <c r="I604" s="31" t="str">
        <f>IFERROR(VLOOKUP(Issue!$G604,Table5[#All],2,0),"")</f>
        <v>MPG</v>
      </c>
      <c r="J604" s="12" t="s">
        <v>94</v>
      </c>
      <c r="K604" s="31" t="str">
        <f>IFERROR(VLOOKUP(Issue!$J604,Table2[[Item Name]:[UoM]],2,0),"")</f>
        <v>Nos</v>
      </c>
      <c r="L604" s="12">
        <v>1</v>
      </c>
      <c r="M604" s="32">
        <f>IFERROR(VLOOKUP(Issue!$J604,Table2[[#All],[Item Name]:[Open Rate]],8,0),"")</f>
        <v>22.99</v>
      </c>
      <c r="N604" s="32">
        <f>IFERROR(+Issue!$L604*Issue!$M604,"")</f>
        <v>22.99</v>
      </c>
      <c r="O604" s="12" t="s">
        <v>152</v>
      </c>
      <c r="P604" s="12" t="s">
        <v>38</v>
      </c>
      <c r="Q604" s="37"/>
    </row>
    <row r="605" spans="1:17" x14ac:dyDescent="0.25">
      <c r="A605" s="34">
        <v>46167</v>
      </c>
      <c r="B605" s="12" t="s">
        <v>154</v>
      </c>
      <c r="C605" s="12"/>
      <c r="D605" s="12">
        <v>1014</v>
      </c>
      <c r="E605" s="31" t="str">
        <f>IFERROR(VLOOKUP(Issue!$D605,Table5[#All],3,0),"")</f>
        <v>Dumraon</v>
      </c>
      <c r="F605" s="31" t="str">
        <f>IFERROR(VLOOKUP(Issue!$D605,Table5[#All],2,0),"")</f>
        <v>BMC</v>
      </c>
      <c r="G605" s="12">
        <v>10600010</v>
      </c>
      <c r="H605" s="31" t="str">
        <f>IFERROR(VLOOKUP(Issue!$G605,Table5[#All],3,0),"")</f>
        <v>Gumukh Salempur</v>
      </c>
      <c r="I605" s="31" t="str">
        <f>IFERROR(VLOOKUP(Issue!$G605,Table5[#All],2,0),"")</f>
        <v>MPG</v>
      </c>
      <c r="J605" s="12" t="s">
        <v>94</v>
      </c>
      <c r="K605" s="31" t="str">
        <f>IFERROR(VLOOKUP(Issue!$J605,Table2[[Item Name]:[UoM]],2,0),"")</f>
        <v>Nos</v>
      </c>
      <c r="L605" s="12">
        <v>1</v>
      </c>
      <c r="M605" s="32">
        <f>IFERROR(VLOOKUP(Issue!$J605,Table2[[#All],[Item Name]:[Open Rate]],8,0),"")</f>
        <v>22.99</v>
      </c>
      <c r="N605" s="32">
        <f>IFERROR(+Issue!$L605*Issue!$M605,"")</f>
        <v>22.99</v>
      </c>
      <c r="O605" s="12" t="s">
        <v>152</v>
      </c>
      <c r="P605" s="12" t="s">
        <v>38</v>
      </c>
      <c r="Q605" s="38"/>
    </row>
    <row r="606" spans="1:17" x14ac:dyDescent="0.25">
      <c r="A606" s="34">
        <v>46167</v>
      </c>
      <c r="B606" s="12" t="s">
        <v>154</v>
      </c>
      <c r="C606" s="12"/>
      <c r="D606" s="12">
        <v>1014</v>
      </c>
      <c r="E606" s="31" t="str">
        <f>IFERROR(VLOOKUP(Issue!$D606,Table5[#All],3,0),"")</f>
        <v>Dumraon</v>
      </c>
      <c r="F606" s="31" t="str">
        <f>IFERROR(VLOOKUP(Issue!$D606,Table5[#All],2,0),"")</f>
        <v>BMC</v>
      </c>
      <c r="G606" s="12">
        <v>10600012</v>
      </c>
      <c r="H606" s="31" t="str">
        <f>IFERROR(VLOOKUP(Issue!$G606,Table5[#All],3,0),"")</f>
        <v>Gumukh Khajuriya</v>
      </c>
      <c r="I606" s="31" t="str">
        <f>IFERROR(VLOOKUP(Issue!$G606,Table5[#All],2,0),"")</f>
        <v>MPG</v>
      </c>
      <c r="J606" s="12" t="s">
        <v>94</v>
      </c>
      <c r="K606" s="31" t="str">
        <f>IFERROR(VLOOKUP(Issue!$J606,Table2[[Item Name]:[UoM]],2,0),"")</f>
        <v>Nos</v>
      </c>
      <c r="L606" s="12">
        <v>1</v>
      </c>
      <c r="M606" s="32">
        <f>IFERROR(VLOOKUP(Issue!$J606,Table2[[#All],[Item Name]:[Open Rate]],8,0),"")</f>
        <v>22.99</v>
      </c>
      <c r="N606" s="32">
        <f>IFERROR(+Issue!$L606*Issue!$M606,"")</f>
        <v>22.99</v>
      </c>
      <c r="O606" s="12" t="s">
        <v>152</v>
      </c>
      <c r="P606" s="12" t="s">
        <v>38</v>
      </c>
      <c r="Q606" s="37"/>
    </row>
    <row r="607" spans="1:17" x14ac:dyDescent="0.25">
      <c r="A607" s="34">
        <v>46167</v>
      </c>
      <c r="B607" s="12" t="s">
        <v>154</v>
      </c>
      <c r="C607" s="12"/>
      <c r="D607" s="12">
        <v>1014</v>
      </c>
      <c r="E607" s="31" t="str">
        <f>IFERROR(VLOOKUP(Issue!$D607,Table5[#All],3,0),"")</f>
        <v>Dumraon</v>
      </c>
      <c r="F607" s="31" t="str">
        <f>IFERROR(VLOOKUP(Issue!$D607,Table5[#All],2,0),"")</f>
        <v>BMC</v>
      </c>
      <c r="G607" s="12">
        <v>10600013</v>
      </c>
      <c r="H607" s="31" t="str">
        <f>IFERROR(VLOOKUP(Issue!$G607,Table5[#All],3,0),"")</f>
        <v>Gomukh Chhotaki hardiya</v>
      </c>
      <c r="I607" s="31" t="str">
        <f>IFERROR(VLOOKUP(Issue!$G607,Table5[#All],2,0),"")</f>
        <v>MPG</v>
      </c>
      <c r="J607" s="12" t="s">
        <v>94</v>
      </c>
      <c r="K607" s="31" t="str">
        <f>IFERROR(VLOOKUP(Issue!$J607,Table2[[Item Name]:[UoM]],2,0),"")</f>
        <v>Nos</v>
      </c>
      <c r="L607" s="12">
        <v>1</v>
      </c>
      <c r="M607" s="32">
        <f>IFERROR(VLOOKUP(Issue!$J607,Table2[[#All],[Item Name]:[Open Rate]],8,0),"")</f>
        <v>22.99</v>
      </c>
      <c r="N607" s="32">
        <f>IFERROR(+Issue!$L607*Issue!$M607,"")</f>
        <v>22.99</v>
      </c>
      <c r="O607" s="12" t="s">
        <v>152</v>
      </c>
      <c r="P607" s="12" t="s">
        <v>38</v>
      </c>
      <c r="Q607" s="38"/>
    </row>
    <row r="608" spans="1:17" x14ac:dyDescent="0.25">
      <c r="A608" s="34">
        <v>46167</v>
      </c>
      <c r="B608" s="12" t="s">
        <v>154</v>
      </c>
      <c r="C608" s="12"/>
      <c r="D608" s="12">
        <v>1014</v>
      </c>
      <c r="E608" s="31" t="str">
        <f>IFERROR(VLOOKUP(Issue!$D608,Table5[#All],3,0),"")</f>
        <v>Dumraon</v>
      </c>
      <c r="F608" s="31" t="str">
        <f>IFERROR(VLOOKUP(Issue!$D608,Table5[#All],2,0),"")</f>
        <v>BMC</v>
      </c>
      <c r="G608" s="12">
        <v>10600001</v>
      </c>
      <c r="H608" s="31" t="str">
        <f>IFERROR(VLOOKUP(Issue!$G608,Table5[#All],3,0),"")</f>
        <v>Gomukh Karisath</v>
      </c>
      <c r="I608" s="31" t="str">
        <f>IFERROR(VLOOKUP(Issue!$G608,Table5[#All],2,0),"")</f>
        <v>MPG</v>
      </c>
      <c r="J608" s="12" t="s">
        <v>68</v>
      </c>
      <c r="K608" s="31" t="str">
        <f>IFERROR(VLOOKUP(Issue!$J608,Table2[[Item Name]:[UoM]],2,0),"")</f>
        <v>Nos</v>
      </c>
      <c r="L608" s="12">
        <v>15</v>
      </c>
      <c r="M608" s="32">
        <f>IFERROR(VLOOKUP(Issue!$J608,Table2[[#All],[Item Name]:[Open Rate]],8,0),"")</f>
        <v>5.13</v>
      </c>
      <c r="N608" s="32">
        <f>IFERROR(+Issue!$L608*Issue!$M608,"")</f>
        <v>76.95</v>
      </c>
      <c r="O608" s="12" t="s">
        <v>152</v>
      </c>
      <c r="P608" s="12" t="s">
        <v>38</v>
      </c>
      <c r="Q608" s="37"/>
    </row>
    <row r="609" spans="1:17" x14ac:dyDescent="0.25">
      <c r="A609" s="34">
        <v>46167</v>
      </c>
      <c r="B609" s="12" t="s">
        <v>154</v>
      </c>
      <c r="C609" s="12"/>
      <c r="D609" s="12">
        <v>1014</v>
      </c>
      <c r="E609" s="31" t="str">
        <f>IFERROR(VLOOKUP(Issue!$D609,Table5[#All],3,0),"")</f>
        <v>Dumraon</v>
      </c>
      <c r="F609" s="31" t="str">
        <f>IFERROR(VLOOKUP(Issue!$D609,Table5[#All],2,0),"")</f>
        <v>BMC</v>
      </c>
      <c r="G609" s="12">
        <v>10600002</v>
      </c>
      <c r="H609" s="31" t="str">
        <f>IFERROR(VLOOKUP(Issue!$G609,Table5[#All],3,0),"")</f>
        <v>Gomukh Ama</v>
      </c>
      <c r="I609" s="31" t="str">
        <f>IFERROR(VLOOKUP(Issue!$G609,Table5[#All],2,0),"")</f>
        <v>MPG</v>
      </c>
      <c r="J609" s="12" t="s">
        <v>68</v>
      </c>
      <c r="K609" s="31" t="str">
        <f>IFERROR(VLOOKUP(Issue!$J609,Table2[[Item Name]:[UoM]],2,0),"")</f>
        <v>Nos</v>
      </c>
      <c r="L609" s="12">
        <v>15</v>
      </c>
      <c r="M609" s="32">
        <f>IFERROR(VLOOKUP(Issue!$J609,Table2[[#All],[Item Name]:[Open Rate]],8,0),"")</f>
        <v>5.13</v>
      </c>
      <c r="N609" s="32">
        <f>IFERROR(+Issue!$L609*Issue!$M609,"")</f>
        <v>76.95</v>
      </c>
      <c r="O609" s="12" t="s">
        <v>152</v>
      </c>
      <c r="P609" s="12" t="s">
        <v>38</v>
      </c>
      <c r="Q609" s="38"/>
    </row>
    <row r="610" spans="1:17" x14ac:dyDescent="0.25">
      <c r="A610" s="34">
        <v>46167</v>
      </c>
      <c r="B610" s="12" t="s">
        <v>154</v>
      </c>
      <c r="C610" s="12"/>
      <c r="D610" s="12">
        <v>1014</v>
      </c>
      <c r="E610" s="31" t="str">
        <f>IFERROR(VLOOKUP(Issue!$D610,Table5[#All],3,0),"")</f>
        <v>Dumraon</v>
      </c>
      <c r="F610" s="31" t="str">
        <f>IFERROR(VLOOKUP(Issue!$D610,Table5[#All],2,0),"")</f>
        <v>BMC</v>
      </c>
      <c r="G610" s="12">
        <v>10600004</v>
      </c>
      <c r="H610" s="31" t="str">
        <f>IFERROR(VLOOKUP(Issue!$G610,Table5[#All],3,0),"")</f>
        <v>Gomukh Pawat</v>
      </c>
      <c r="I610" s="31" t="str">
        <f>IFERROR(VLOOKUP(Issue!$G610,Table5[#All],2,0),"")</f>
        <v>MPG</v>
      </c>
      <c r="J610" s="12" t="s">
        <v>68</v>
      </c>
      <c r="K610" s="31" t="str">
        <f>IFERROR(VLOOKUP(Issue!$J610,Table2[[Item Name]:[UoM]],2,0),"")</f>
        <v>Nos</v>
      </c>
      <c r="L610" s="12">
        <v>15</v>
      </c>
      <c r="M610" s="32">
        <f>IFERROR(VLOOKUP(Issue!$J610,Table2[[#All],[Item Name]:[Open Rate]],8,0),"")</f>
        <v>5.13</v>
      </c>
      <c r="N610" s="32">
        <f>IFERROR(+Issue!$L610*Issue!$M610,"")</f>
        <v>76.95</v>
      </c>
      <c r="O610" s="12" t="s">
        <v>152</v>
      </c>
      <c r="P610" s="12" t="s">
        <v>38</v>
      </c>
      <c r="Q610" s="37"/>
    </row>
    <row r="611" spans="1:17" x14ac:dyDescent="0.25">
      <c r="A611" s="34">
        <v>46167</v>
      </c>
      <c r="B611" s="12" t="s">
        <v>154</v>
      </c>
      <c r="C611" s="12"/>
      <c r="D611" s="12">
        <v>1014</v>
      </c>
      <c r="E611" s="31" t="str">
        <f>IFERROR(VLOOKUP(Issue!$D611,Table5[#All],3,0),"")</f>
        <v>Dumraon</v>
      </c>
      <c r="F611" s="31" t="str">
        <f>IFERROR(VLOOKUP(Issue!$D611,Table5[#All],2,0),"")</f>
        <v>BMC</v>
      </c>
      <c r="G611" s="12">
        <v>10600005</v>
      </c>
      <c r="H611" s="31" t="str">
        <f>IFERROR(VLOOKUP(Issue!$G611,Table5[#All],3,0),"")</f>
        <v>Gomukh Barja</v>
      </c>
      <c r="I611" s="31" t="str">
        <f>IFERROR(VLOOKUP(Issue!$G611,Table5[#All],2,0),"")</f>
        <v>MPG</v>
      </c>
      <c r="J611" s="12" t="s">
        <v>68</v>
      </c>
      <c r="K611" s="31" t="str">
        <f>IFERROR(VLOOKUP(Issue!$J611,Table2[[Item Name]:[UoM]],2,0),"")</f>
        <v>Nos</v>
      </c>
      <c r="L611" s="12">
        <v>15</v>
      </c>
      <c r="M611" s="32">
        <f>IFERROR(VLOOKUP(Issue!$J611,Table2[[#All],[Item Name]:[Open Rate]],8,0),"")</f>
        <v>5.13</v>
      </c>
      <c r="N611" s="32">
        <f>IFERROR(+Issue!$L611*Issue!$M611,"")</f>
        <v>76.95</v>
      </c>
      <c r="O611" s="12" t="s">
        <v>152</v>
      </c>
      <c r="P611" s="12" t="s">
        <v>38</v>
      </c>
      <c r="Q611" s="38"/>
    </row>
    <row r="612" spans="1:17" x14ac:dyDescent="0.25">
      <c r="A612" s="34">
        <v>46167</v>
      </c>
      <c r="B612" s="12" t="s">
        <v>154</v>
      </c>
      <c r="C612" s="12"/>
      <c r="D612" s="12">
        <v>1014</v>
      </c>
      <c r="E612" s="31" t="str">
        <f>IFERROR(VLOOKUP(Issue!$D612,Table5[#All],3,0),"")</f>
        <v>Dumraon</v>
      </c>
      <c r="F612" s="31" t="str">
        <f>IFERROR(VLOOKUP(Issue!$D612,Table5[#All],2,0),"")</f>
        <v>BMC</v>
      </c>
      <c r="G612" s="12">
        <v>10600006</v>
      </c>
      <c r="H612" s="31" t="str">
        <f>IFERROR(VLOOKUP(Issue!$G612,Table5[#All],3,0),"")</f>
        <v>Gomukh Charghat</v>
      </c>
      <c r="I612" s="31" t="str">
        <f>IFERROR(VLOOKUP(Issue!$G612,Table5[#All],2,0),"")</f>
        <v>MPG</v>
      </c>
      <c r="J612" s="12" t="s">
        <v>68</v>
      </c>
      <c r="K612" s="31" t="str">
        <f>IFERROR(VLOOKUP(Issue!$J612,Table2[[Item Name]:[UoM]],2,0),"")</f>
        <v>Nos</v>
      </c>
      <c r="L612" s="12">
        <v>15</v>
      </c>
      <c r="M612" s="32">
        <f>IFERROR(VLOOKUP(Issue!$J612,Table2[[#All],[Item Name]:[Open Rate]],8,0),"")</f>
        <v>5.13</v>
      </c>
      <c r="N612" s="32">
        <f>IFERROR(+Issue!$L612*Issue!$M612,"")</f>
        <v>76.95</v>
      </c>
      <c r="O612" s="12" t="s">
        <v>152</v>
      </c>
      <c r="P612" s="12" t="s">
        <v>38</v>
      </c>
      <c r="Q612" s="37"/>
    </row>
    <row r="613" spans="1:17" x14ac:dyDescent="0.25">
      <c r="A613" s="34">
        <v>46167</v>
      </c>
      <c r="B613" s="12" t="s">
        <v>154</v>
      </c>
      <c r="C613" s="12"/>
      <c r="D613" s="12">
        <v>1014</v>
      </c>
      <c r="E613" s="31" t="str">
        <f>IFERROR(VLOOKUP(Issue!$D613,Table5[#All],3,0),"")</f>
        <v>Dumraon</v>
      </c>
      <c r="F613" s="31" t="str">
        <f>IFERROR(VLOOKUP(Issue!$D613,Table5[#All],2,0),"")</f>
        <v>BMC</v>
      </c>
      <c r="G613" s="12">
        <v>10600008</v>
      </c>
      <c r="H613" s="31" t="str">
        <f>IFERROR(VLOOKUP(Issue!$G613,Table5[#All],3,0),"")</f>
        <v>Gomukh Ramdihra</v>
      </c>
      <c r="I613" s="31" t="str">
        <f>IFERROR(VLOOKUP(Issue!$G613,Table5[#All],2,0),"")</f>
        <v>MPG</v>
      </c>
      <c r="J613" s="12" t="s">
        <v>68</v>
      </c>
      <c r="K613" s="31" t="str">
        <f>IFERROR(VLOOKUP(Issue!$J613,Table2[[Item Name]:[UoM]],2,0),"")</f>
        <v>Nos</v>
      </c>
      <c r="L613" s="12">
        <v>15</v>
      </c>
      <c r="M613" s="32">
        <f>IFERROR(VLOOKUP(Issue!$J613,Table2[[#All],[Item Name]:[Open Rate]],8,0),"")</f>
        <v>5.13</v>
      </c>
      <c r="N613" s="32">
        <f>IFERROR(+Issue!$L613*Issue!$M613,"")</f>
        <v>76.95</v>
      </c>
      <c r="O613" s="12" t="s">
        <v>152</v>
      </c>
      <c r="P613" s="12" t="s">
        <v>38</v>
      </c>
      <c r="Q613" s="38"/>
    </row>
    <row r="614" spans="1:17" x14ac:dyDescent="0.25">
      <c r="A614" s="34">
        <v>46167</v>
      </c>
      <c r="B614" s="12" t="s">
        <v>154</v>
      </c>
      <c r="C614" s="12"/>
      <c r="D614" s="12">
        <v>1014</v>
      </c>
      <c r="E614" s="31" t="str">
        <f>IFERROR(VLOOKUP(Issue!$D614,Table5[#All],3,0),"")</f>
        <v>Dumraon</v>
      </c>
      <c r="F614" s="31" t="str">
        <f>IFERROR(VLOOKUP(Issue!$D614,Table5[#All],2,0),"")</f>
        <v>BMC</v>
      </c>
      <c r="G614" s="12">
        <v>10600009</v>
      </c>
      <c r="H614" s="31" t="str">
        <f>IFERROR(VLOOKUP(Issue!$G614,Table5[#All],3,0),"")</f>
        <v>Gomukh Bara</v>
      </c>
      <c r="I614" s="31" t="str">
        <f>IFERROR(VLOOKUP(Issue!$G614,Table5[#All],2,0),"")</f>
        <v>MPG</v>
      </c>
      <c r="J614" s="12" t="s">
        <v>68</v>
      </c>
      <c r="K614" s="31" t="str">
        <f>IFERROR(VLOOKUP(Issue!$J614,Table2[[Item Name]:[UoM]],2,0),"")</f>
        <v>Nos</v>
      </c>
      <c r="L614" s="12">
        <v>15</v>
      </c>
      <c r="M614" s="32">
        <f>IFERROR(VLOOKUP(Issue!$J614,Table2[[#All],[Item Name]:[Open Rate]],8,0),"")</f>
        <v>5.13</v>
      </c>
      <c r="N614" s="32">
        <f>IFERROR(+Issue!$L614*Issue!$M614,"")</f>
        <v>76.95</v>
      </c>
      <c r="O614" s="12" t="s">
        <v>152</v>
      </c>
      <c r="P614" s="12" t="s">
        <v>38</v>
      </c>
      <c r="Q614" s="37"/>
    </row>
    <row r="615" spans="1:17" x14ac:dyDescent="0.25">
      <c r="A615" s="34">
        <v>46167</v>
      </c>
      <c r="B615" s="12" t="s">
        <v>154</v>
      </c>
      <c r="C615" s="12"/>
      <c r="D615" s="12">
        <v>1014</v>
      </c>
      <c r="E615" s="31" t="str">
        <f>IFERROR(VLOOKUP(Issue!$D615,Table5[#All],3,0),"")</f>
        <v>Dumraon</v>
      </c>
      <c r="F615" s="31" t="str">
        <f>IFERROR(VLOOKUP(Issue!$D615,Table5[#All],2,0),"")</f>
        <v>BMC</v>
      </c>
      <c r="G615" s="12">
        <v>10600010</v>
      </c>
      <c r="H615" s="31" t="str">
        <f>IFERROR(VLOOKUP(Issue!$G615,Table5[#All],3,0),"")</f>
        <v>Gumukh Salempur</v>
      </c>
      <c r="I615" s="31" t="str">
        <f>IFERROR(VLOOKUP(Issue!$G615,Table5[#All],2,0),"")</f>
        <v>MPG</v>
      </c>
      <c r="J615" s="12" t="s">
        <v>68</v>
      </c>
      <c r="K615" s="31" t="str">
        <f>IFERROR(VLOOKUP(Issue!$J615,Table2[[Item Name]:[UoM]],2,0),"")</f>
        <v>Nos</v>
      </c>
      <c r="L615" s="12">
        <v>15</v>
      </c>
      <c r="M615" s="32">
        <f>IFERROR(VLOOKUP(Issue!$J615,Table2[[#All],[Item Name]:[Open Rate]],8,0),"")</f>
        <v>5.13</v>
      </c>
      <c r="N615" s="32">
        <f>IFERROR(+Issue!$L615*Issue!$M615,"")</f>
        <v>76.95</v>
      </c>
      <c r="O615" s="12" t="s">
        <v>152</v>
      </c>
      <c r="P615" s="12" t="s">
        <v>38</v>
      </c>
      <c r="Q615" s="38"/>
    </row>
    <row r="616" spans="1:17" x14ac:dyDescent="0.25">
      <c r="A616" s="34">
        <v>46167</v>
      </c>
      <c r="B616" s="12" t="s">
        <v>154</v>
      </c>
      <c r="C616" s="12"/>
      <c r="D616" s="12">
        <v>1014</v>
      </c>
      <c r="E616" s="31" t="str">
        <f>IFERROR(VLOOKUP(Issue!$D616,Table5[#All],3,0),"")</f>
        <v>Dumraon</v>
      </c>
      <c r="F616" s="31" t="str">
        <f>IFERROR(VLOOKUP(Issue!$D616,Table5[#All],2,0),"")</f>
        <v>BMC</v>
      </c>
      <c r="G616" s="12">
        <v>10600012</v>
      </c>
      <c r="H616" s="31" t="str">
        <f>IFERROR(VLOOKUP(Issue!$G616,Table5[#All],3,0),"")</f>
        <v>Gumukh Khajuriya</v>
      </c>
      <c r="I616" s="31" t="str">
        <f>IFERROR(VLOOKUP(Issue!$G616,Table5[#All],2,0),"")</f>
        <v>MPG</v>
      </c>
      <c r="J616" s="12" t="s">
        <v>68</v>
      </c>
      <c r="K616" s="31" t="str">
        <f>IFERROR(VLOOKUP(Issue!$J616,Table2[[Item Name]:[UoM]],2,0),"")</f>
        <v>Nos</v>
      </c>
      <c r="L616" s="12">
        <v>15</v>
      </c>
      <c r="M616" s="32">
        <f>IFERROR(VLOOKUP(Issue!$J616,Table2[[#All],[Item Name]:[Open Rate]],8,0),"")</f>
        <v>5.13</v>
      </c>
      <c r="N616" s="32">
        <f>IFERROR(+Issue!$L616*Issue!$M616,"")</f>
        <v>76.95</v>
      </c>
      <c r="O616" s="12" t="s">
        <v>152</v>
      </c>
      <c r="P616" s="12" t="s">
        <v>38</v>
      </c>
      <c r="Q616" s="37"/>
    </row>
    <row r="617" spans="1:17" x14ac:dyDescent="0.25">
      <c r="A617" s="34">
        <v>46167</v>
      </c>
      <c r="B617" s="12" t="s">
        <v>154</v>
      </c>
      <c r="C617" s="12"/>
      <c r="D617" s="12">
        <v>1014</v>
      </c>
      <c r="E617" s="31" t="str">
        <f>IFERROR(VLOOKUP(Issue!$D617,Table5[#All],3,0),"")</f>
        <v>Dumraon</v>
      </c>
      <c r="F617" s="31" t="str">
        <f>IFERROR(VLOOKUP(Issue!$D617,Table5[#All],2,0),"")</f>
        <v>BMC</v>
      </c>
      <c r="G617" s="12">
        <v>10600013</v>
      </c>
      <c r="H617" s="31" t="str">
        <f>IFERROR(VLOOKUP(Issue!$G617,Table5[#All],3,0),"")</f>
        <v>Gomukh Chhotaki hardiya</v>
      </c>
      <c r="I617" s="31" t="str">
        <f>IFERROR(VLOOKUP(Issue!$G617,Table5[#All],2,0),"")</f>
        <v>MPG</v>
      </c>
      <c r="J617" s="12" t="s">
        <v>68</v>
      </c>
      <c r="K617" s="31" t="str">
        <f>IFERROR(VLOOKUP(Issue!$J617,Table2[[Item Name]:[UoM]],2,0),"")</f>
        <v>Nos</v>
      </c>
      <c r="L617" s="12">
        <v>15</v>
      </c>
      <c r="M617" s="32">
        <f>IFERROR(VLOOKUP(Issue!$J617,Table2[[#All],[Item Name]:[Open Rate]],8,0),"")</f>
        <v>5.13</v>
      </c>
      <c r="N617" s="32">
        <f>IFERROR(+Issue!$L617*Issue!$M617,"")</f>
        <v>76.95</v>
      </c>
      <c r="O617" s="12" t="s">
        <v>152</v>
      </c>
      <c r="P617" s="12" t="s">
        <v>38</v>
      </c>
      <c r="Q617" s="38"/>
    </row>
    <row r="618" spans="1:17" x14ac:dyDescent="0.25">
      <c r="A618" s="34">
        <v>46167</v>
      </c>
      <c r="B618" s="12" t="s">
        <v>154</v>
      </c>
      <c r="C618" s="12"/>
      <c r="D618" s="12">
        <v>1014</v>
      </c>
      <c r="E618" s="31" t="str">
        <f>IFERROR(VLOOKUP(Issue!$D618,Table5[#All],3,0),"")</f>
        <v>Dumraon</v>
      </c>
      <c r="F618" s="31" t="str">
        <f>IFERROR(VLOOKUP(Issue!$D618,Table5[#All],2,0),"")</f>
        <v>BMC</v>
      </c>
      <c r="G618" s="12">
        <v>10600001</v>
      </c>
      <c r="H618" s="31" t="str">
        <f>IFERROR(VLOOKUP(Issue!$G618,Table5[#All],3,0),"")</f>
        <v>Gomukh Karisath</v>
      </c>
      <c r="I618" s="31" t="str">
        <f>IFERROR(VLOOKUP(Issue!$G618,Table5[#All],2,0),"")</f>
        <v>MPG</v>
      </c>
      <c r="J618" s="12" t="s">
        <v>108</v>
      </c>
      <c r="K618" s="31" t="str">
        <f>IFERROR(VLOOKUP(Issue!$J618,Table2[[Item Name]:[UoM]],2,0),"")</f>
        <v>Nos</v>
      </c>
      <c r="L618" s="12">
        <v>1</v>
      </c>
      <c r="M618" s="32">
        <f>IFERROR(VLOOKUP(Issue!$J618,Table2[[#All],[Item Name]:[Open Rate]],8,0),"")</f>
        <v>29.5</v>
      </c>
      <c r="N618" s="32">
        <f>IFERROR(+Issue!$L618*Issue!$M618,"")</f>
        <v>29.5</v>
      </c>
      <c r="O618" s="12" t="s">
        <v>152</v>
      </c>
      <c r="P618" s="12" t="s">
        <v>38</v>
      </c>
      <c r="Q618" s="37"/>
    </row>
    <row r="619" spans="1:17" x14ac:dyDescent="0.25">
      <c r="A619" s="34">
        <v>46167</v>
      </c>
      <c r="B619" s="12" t="s">
        <v>154</v>
      </c>
      <c r="C619" s="12"/>
      <c r="D619" s="12">
        <v>1014</v>
      </c>
      <c r="E619" s="31" t="str">
        <f>IFERROR(VLOOKUP(Issue!$D619,Table5[#All],3,0),"")</f>
        <v>Dumraon</v>
      </c>
      <c r="F619" s="31" t="str">
        <f>IFERROR(VLOOKUP(Issue!$D619,Table5[#All],2,0),"")</f>
        <v>BMC</v>
      </c>
      <c r="G619" s="12">
        <v>10600002</v>
      </c>
      <c r="H619" s="31" t="str">
        <f>IFERROR(VLOOKUP(Issue!$G619,Table5[#All],3,0),"")</f>
        <v>Gomukh Ama</v>
      </c>
      <c r="I619" s="31" t="str">
        <f>IFERROR(VLOOKUP(Issue!$G619,Table5[#All],2,0),"")</f>
        <v>MPG</v>
      </c>
      <c r="J619" s="12" t="s">
        <v>108</v>
      </c>
      <c r="K619" s="31" t="str">
        <f>IFERROR(VLOOKUP(Issue!$J619,Table2[[Item Name]:[UoM]],2,0),"")</f>
        <v>Nos</v>
      </c>
      <c r="L619" s="12">
        <v>1</v>
      </c>
      <c r="M619" s="32">
        <f>IFERROR(VLOOKUP(Issue!$J619,Table2[[#All],[Item Name]:[Open Rate]],8,0),"")</f>
        <v>29.5</v>
      </c>
      <c r="N619" s="32">
        <f>IFERROR(+Issue!$L619*Issue!$M619,"")</f>
        <v>29.5</v>
      </c>
      <c r="O619" s="12" t="s">
        <v>152</v>
      </c>
      <c r="P619" s="12" t="s">
        <v>38</v>
      </c>
      <c r="Q619" s="38"/>
    </row>
    <row r="620" spans="1:17" x14ac:dyDescent="0.25">
      <c r="A620" s="34">
        <v>46167</v>
      </c>
      <c r="B620" s="12" t="s">
        <v>154</v>
      </c>
      <c r="C620" s="12"/>
      <c r="D620" s="12">
        <v>1014</v>
      </c>
      <c r="E620" s="31" t="str">
        <f>IFERROR(VLOOKUP(Issue!$D620,Table5[#All],3,0),"")</f>
        <v>Dumraon</v>
      </c>
      <c r="F620" s="31" t="str">
        <f>IFERROR(VLOOKUP(Issue!$D620,Table5[#All],2,0),"")</f>
        <v>BMC</v>
      </c>
      <c r="G620" s="12">
        <v>10600004</v>
      </c>
      <c r="H620" s="31" t="str">
        <f>IFERROR(VLOOKUP(Issue!$G620,Table5[#All],3,0),"")</f>
        <v>Gomukh Pawat</v>
      </c>
      <c r="I620" s="31" t="str">
        <f>IFERROR(VLOOKUP(Issue!$G620,Table5[#All],2,0),"")</f>
        <v>MPG</v>
      </c>
      <c r="J620" s="12" t="s">
        <v>108</v>
      </c>
      <c r="K620" s="31" t="str">
        <f>IFERROR(VLOOKUP(Issue!$J620,Table2[[Item Name]:[UoM]],2,0),"")</f>
        <v>Nos</v>
      </c>
      <c r="L620" s="12">
        <v>1</v>
      </c>
      <c r="M620" s="32">
        <f>IFERROR(VLOOKUP(Issue!$J620,Table2[[#All],[Item Name]:[Open Rate]],8,0),"")</f>
        <v>29.5</v>
      </c>
      <c r="N620" s="32">
        <f>IFERROR(+Issue!$L620*Issue!$M620,"")</f>
        <v>29.5</v>
      </c>
      <c r="O620" s="12" t="s">
        <v>152</v>
      </c>
      <c r="P620" s="12" t="s">
        <v>38</v>
      </c>
      <c r="Q620" s="37"/>
    </row>
    <row r="621" spans="1:17" x14ac:dyDescent="0.25">
      <c r="A621" s="34">
        <v>46167</v>
      </c>
      <c r="B621" s="12" t="s">
        <v>154</v>
      </c>
      <c r="C621" s="12"/>
      <c r="D621" s="12">
        <v>1014</v>
      </c>
      <c r="E621" s="31" t="str">
        <f>IFERROR(VLOOKUP(Issue!$D621,Table5[#All],3,0),"")</f>
        <v>Dumraon</v>
      </c>
      <c r="F621" s="31" t="str">
        <f>IFERROR(VLOOKUP(Issue!$D621,Table5[#All],2,0),"")</f>
        <v>BMC</v>
      </c>
      <c r="G621" s="12">
        <v>10600005</v>
      </c>
      <c r="H621" s="31" t="str">
        <f>IFERROR(VLOOKUP(Issue!$G621,Table5[#All],3,0),"")</f>
        <v>Gomukh Barja</v>
      </c>
      <c r="I621" s="31" t="str">
        <f>IFERROR(VLOOKUP(Issue!$G621,Table5[#All],2,0),"")</f>
        <v>MPG</v>
      </c>
      <c r="J621" s="12" t="s">
        <v>108</v>
      </c>
      <c r="K621" s="31" t="str">
        <f>IFERROR(VLOOKUP(Issue!$J621,Table2[[Item Name]:[UoM]],2,0),"")</f>
        <v>Nos</v>
      </c>
      <c r="L621" s="12">
        <v>1</v>
      </c>
      <c r="M621" s="32">
        <f>IFERROR(VLOOKUP(Issue!$J621,Table2[[#All],[Item Name]:[Open Rate]],8,0),"")</f>
        <v>29.5</v>
      </c>
      <c r="N621" s="32">
        <f>IFERROR(+Issue!$L621*Issue!$M621,"")</f>
        <v>29.5</v>
      </c>
      <c r="O621" s="12" t="s">
        <v>152</v>
      </c>
      <c r="P621" s="12" t="s">
        <v>38</v>
      </c>
      <c r="Q621" s="38"/>
    </row>
    <row r="622" spans="1:17" x14ac:dyDescent="0.25">
      <c r="A622" s="34">
        <v>46167</v>
      </c>
      <c r="B622" s="12" t="s">
        <v>154</v>
      </c>
      <c r="C622" s="12"/>
      <c r="D622" s="12">
        <v>1014</v>
      </c>
      <c r="E622" s="31" t="str">
        <f>IFERROR(VLOOKUP(Issue!$D622,Table5[#All],3,0),"")</f>
        <v>Dumraon</v>
      </c>
      <c r="F622" s="31" t="str">
        <f>IFERROR(VLOOKUP(Issue!$D622,Table5[#All],2,0),"")</f>
        <v>BMC</v>
      </c>
      <c r="G622" s="12">
        <v>10600006</v>
      </c>
      <c r="H622" s="31" t="str">
        <f>IFERROR(VLOOKUP(Issue!$G622,Table5[#All],3,0),"")</f>
        <v>Gomukh Charghat</v>
      </c>
      <c r="I622" s="31" t="str">
        <f>IFERROR(VLOOKUP(Issue!$G622,Table5[#All],2,0),"")</f>
        <v>MPG</v>
      </c>
      <c r="J622" s="12" t="s">
        <v>108</v>
      </c>
      <c r="K622" s="31" t="str">
        <f>IFERROR(VLOOKUP(Issue!$J622,Table2[[Item Name]:[UoM]],2,0),"")</f>
        <v>Nos</v>
      </c>
      <c r="L622" s="12">
        <v>1</v>
      </c>
      <c r="M622" s="32">
        <f>IFERROR(VLOOKUP(Issue!$J622,Table2[[#All],[Item Name]:[Open Rate]],8,0),"")</f>
        <v>29.5</v>
      </c>
      <c r="N622" s="32">
        <f>IFERROR(+Issue!$L622*Issue!$M622,"")</f>
        <v>29.5</v>
      </c>
      <c r="O622" s="12" t="s">
        <v>152</v>
      </c>
      <c r="P622" s="12" t="s">
        <v>38</v>
      </c>
      <c r="Q622" s="37"/>
    </row>
    <row r="623" spans="1:17" x14ac:dyDescent="0.25">
      <c r="A623" s="34">
        <v>46167</v>
      </c>
      <c r="B623" s="12" t="s">
        <v>154</v>
      </c>
      <c r="C623" s="12"/>
      <c r="D623" s="12">
        <v>1014</v>
      </c>
      <c r="E623" s="31" t="str">
        <f>IFERROR(VLOOKUP(Issue!$D623,Table5[#All],3,0),"")</f>
        <v>Dumraon</v>
      </c>
      <c r="F623" s="31" t="str">
        <f>IFERROR(VLOOKUP(Issue!$D623,Table5[#All],2,0),"")</f>
        <v>BMC</v>
      </c>
      <c r="G623" s="12">
        <v>10600008</v>
      </c>
      <c r="H623" s="31" t="str">
        <f>IFERROR(VLOOKUP(Issue!$G623,Table5[#All],3,0),"")</f>
        <v>Gomukh Ramdihra</v>
      </c>
      <c r="I623" s="31" t="str">
        <f>IFERROR(VLOOKUP(Issue!$G623,Table5[#All],2,0),"")</f>
        <v>MPG</v>
      </c>
      <c r="J623" s="12" t="s">
        <v>108</v>
      </c>
      <c r="K623" s="31" t="str">
        <f>IFERROR(VLOOKUP(Issue!$J623,Table2[[Item Name]:[UoM]],2,0),"")</f>
        <v>Nos</v>
      </c>
      <c r="L623" s="12">
        <v>1</v>
      </c>
      <c r="M623" s="32">
        <f>IFERROR(VLOOKUP(Issue!$J623,Table2[[#All],[Item Name]:[Open Rate]],8,0),"")</f>
        <v>29.5</v>
      </c>
      <c r="N623" s="32">
        <f>IFERROR(+Issue!$L623*Issue!$M623,"")</f>
        <v>29.5</v>
      </c>
      <c r="O623" s="12" t="s">
        <v>152</v>
      </c>
      <c r="P623" s="12" t="s">
        <v>38</v>
      </c>
      <c r="Q623" s="38"/>
    </row>
    <row r="624" spans="1:17" x14ac:dyDescent="0.25">
      <c r="A624" s="34">
        <v>46167</v>
      </c>
      <c r="B624" s="12" t="s">
        <v>154</v>
      </c>
      <c r="C624" s="12"/>
      <c r="D624" s="12">
        <v>1014</v>
      </c>
      <c r="E624" s="31" t="str">
        <f>IFERROR(VLOOKUP(Issue!$D624,Table5[#All],3,0),"")</f>
        <v>Dumraon</v>
      </c>
      <c r="F624" s="31" t="str">
        <f>IFERROR(VLOOKUP(Issue!$D624,Table5[#All],2,0),"")</f>
        <v>BMC</v>
      </c>
      <c r="G624" s="12">
        <v>10600009</v>
      </c>
      <c r="H624" s="31" t="str">
        <f>IFERROR(VLOOKUP(Issue!$G624,Table5[#All],3,0),"")</f>
        <v>Gomukh Bara</v>
      </c>
      <c r="I624" s="31" t="str">
        <f>IFERROR(VLOOKUP(Issue!$G624,Table5[#All],2,0),"")</f>
        <v>MPG</v>
      </c>
      <c r="J624" s="12" t="s">
        <v>108</v>
      </c>
      <c r="K624" s="31" t="str">
        <f>IFERROR(VLOOKUP(Issue!$J624,Table2[[Item Name]:[UoM]],2,0),"")</f>
        <v>Nos</v>
      </c>
      <c r="L624" s="12">
        <v>1</v>
      </c>
      <c r="M624" s="32">
        <f>IFERROR(VLOOKUP(Issue!$J624,Table2[[#All],[Item Name]:[Open Rate]],8,0),"")</f>
        <v>29.5</v>
      </c>
      <c r="N624" s="32">
        <f>IFERROR(+Issue!$L624*Issue!$M624,"")</f>
        <v>29.5</v>
      </c>
      <c r="O624" s="12" t="s">
        <v>152</v>
      </c>
      <c r="P624" s="12" t="s">
        <v>38</v>
      </c>
      <c r="Q624" s="37"/>
    </row>
    <row r="625" spans="1:17" x14ac:dyDescent="0.25">
      <c r="A625" s="34">
        <v>46167</v>
      </c>
      <c r="B625" s="12" t="s">
        <v>154</v>
      </c>
      <c r="C625" s="12"/>
      <c r="D625" s="12">
        <v>1014</v>
      </c>
      <c r="E625" s="31" t="str">
        <f>IFERROR(VLOOKUP(Issue!$D625,Table5[#All],3,0),"")</f>
        <v>Dumraon</v>
      </c>
      <c r="F625" s="31" t="str">
        <f>IFERROR(VLOOKUP(Issue!$D625,Table5[#All],2,0),"")</f>
        <v>BMC</v>
      </c>
      <c r="G625" s="12">
        <v>10600010</v>
      </c>
      <c r="H625" s="31" t="str">
        <f>IFERROR(VLOOKUP(Issue!$G625,Table5[#All],3,0),"")</f>
        <v>Gumukh Salempur</v>
      </c>
      <c r="I625" s="31" t="str">
        <f>IFERROR(VLOOKUP(Issue!$G625,Table5[#All],2,0),"")</f>
        <v>MPG</v>
      </c>
      <c r="J625" s="12" t="s">
        <v>108</v>
      </c>
      <c r="K625" s="31" t="str">
        <f>IFERROR(VLOOKUP(Issue!$J625,Table2[[Item Name]:[UoM]],2,0),"")</f>
        <v>Nos</v>
      </c>
      <c r="L625" s="12">
        <v>1</v>
      </c>
      <c r="M625" s="32">
        <f>IFERROR(VLOOKUP(Issue!$J625,Table2[[#All],[Item Name]:[Open Rate]],8,0),"")</f>
        <v>29.5</v>
      </c>
      <c r="N625" s="32">
        <f>IFERROR(+Issue!$L625*Issue!$M625,"")</f>
        <v>29.5</v>
      </c>
      <c r="O625" s="12" t="s">
        <v>152</v>
      </c>
      <c r="P625" s="12" t="s">
        <v>38</v>
      </c>
      <c r="Q625" s="38"/>
    </row>
    <row r="626" spans="1:17" x14ac:dyDescent="0.25">
      <c r="A626" s="34">
        <v>46167</v>
      </c>
      <c r="B626" s="12" t="s">
        <v>154</v>
      </c>
      <c r="C626" s="12"/>
      <c r="D626" s="12">
        <v>1014</v>
      </c>
      <c r="E626" s="31" t="str">
        <f>IFERROR(VLOOKUP(Issue!$D626,Table5[#All],3,0),"")</f>
        <v>Dumraon</v>
      </c>
      <c r="F626" s="31" t="str">
        <f>IFERROR(VLOOKUP(Issue!$D626,Table5[#All],2,0),"")</f>
        <v>BMC</v>
      </c>
      <c r="G626" s="12">
        <v>10600012</v>
      </c>
      <c r="H626" s="31" t="str">
        <f>IFERROR(VLOOKUP(Issue!$G626,Table5[#All],3,0),"")</f>
        <v>Gumukh Khajuriya</v>
      </c>
      <c r="I626" s="31" t="str">
        <f>IFERROR(VLOOKUP(Issue!$G626,Table5[#All],2,0),"")</f>
        <v>MPG</v>
      </c>
      <c r="J626" s="12" t="s">
        <v>108</v>
      </c>
      <c r="K626" s="31" t="str">
        <f>IFERROR(VLOOKUP(Issue!$J626,Table2[[Item Name]:[UoM]],2,0),"")</f>
        <v>Nos</v>
      </c>
      <c r="L626" s="12">
        <v>1</v>
      </c>
      <c r="M626" s="32">
        <f>IFERROR(VLOOKUP(Issue!$J626,Table2[[#All],[Item Name]:[Open Rate]],8,0),"")</f>
        <v>29.5</v>
      </c>
      <c r="N626" s="32">
        <f>IFERROR(+Issue!$L626*Issue!$M626,"")</f>
        <v>29.5</v>
      </c>
      <c r="O626" s="12" t="s">
        <v>152</v>
      </c>
      <c r="P626" s="12" t="s">
        <v>38</v>
      </c>
      <c r="Q626" s="37"/>
    </row>
    <row r="627" spans="1:17" x14ac:dyDescent="0.25">
      <c r="A627" s="34">
        <v>46167</v>
      </c>
      <c r="B627" s="12" t="s">
        <v>154</v>
      </c>
      <c r="C627" s="12"/>
      <c r="D627" s="12">
        <v>1014</v>
      </c>
      <c r="E627" s="31" t="str">
        <f>IFERROR(VLOOKUP(Issue!$D627,Table5[#All],3,0),"")</f>
        <v>Dumraon</v>
      </c>
      <c r="F627" s="31" t="str">
        <f>IFERROR(VLOOKUP(Issue!$D627,Table5[#All],2,0),"")</f>
        <v>BMC</v>
      </c>
      <c r="G627" s="12">
        <v>10600013</v>
      </c>
      <c r="H627" s="31" t="str">
        <f>IFERROR(VLOOKUP(Issue!$G627,Table5[#All],3,0),"")</f>
        <v>Gomukh Chhotaki hardiya</v>
      </c>
      <c r="I627" s="31" t="str">
        <f>IFERROR(VLOOKUP(Issue!$G627,Table5[#All],2,0),"")</f>
        <v>MPG</v>
      </c>
      <c r="J627" s="12" t="s">
        <v>108</v>
      </c>
      <c r="K627" s="31" t="str">
        <f>IFERROR(VLOOKUP(Issue!$J627,Table2[[Item Name]:[UoM]],2,0),"")</f>
        <v>Nos</v>
      </c>
      <c r="L627" s="12">
        <v>1</v>
      </c>
      <c r="M627" s="32">
        <f>IFERROR(VLOOKUP(Issue!$J627,Table2[[#All],[Item Name]:[Open Rate]],8,0),"")</f>
        <v>29.5</v>
      </c>
      <c r="N627" s="32">
        <f>IFERROR(+Issue!$L627*Issue!$M627,"")</f>
        <v>29.5</v>
      </c>
      <c r="O627" s="12" t="s">
        <v>152</v>
      </c>
      <c r="P627" s="12" t="s">
        <v>38</v>
      </c>
      <c r="Q627" s="38"/>
    </row>
    <row r="628" spans="1:17" x14ac:dyDescent="0.25">
      <c r="A628" s="34">
        <v>46167</v>
      </c>
      <c r="B628" s="12" t="s">
        <v>154</v>
      </c>
      <c r="C628" s="12"/>
      <c r="D628" s="12">
        <v>1014</v>
      </c>
      <c r="E628" s="31" t="str">
        <f>IFERROR(VLOOKUP(Issue!$D628,Table5[#All],3,0),"")</f>
        <v>Dumraon</v>
      </c>
      <c r="F628" s="31" t="str">
        <f>IFERROR(VLOOKUP(Issue!$D628,Table5[#All],2,0),"")</f>
        <v>BMC</v>
      </c>
      <c r="G628" s="12">
        <v>10600001</v>
      </c>
      <c r="H628" s="31" t="str">
        <f>IFERROR(VLOOKUP(Issue!$G628,Table5[#All],3,0),"")</f>
        <v>Gomukh Karisath</v>
      </c>
      <c r="I628" s="31" t="str">
        <f>IFERROR(VLOOKUP(Issue!$G628,Table5[#All],2,0),"")</f>
        <v>MPG</v>
      </c>
      <c r="J628" s="12" t="s">
        <v>116</v>
      </c>
      <c r="K628" s="31" t="str">
        <f>IFERROR(VLOOKUP(Issue!$J628,Table2[[Item Name]:[UoM]],2,0),"")</f>
        <v>Nos</v>
      </c>
      <c r="L628" s="12">
        <v>2</v>
      </c>
      <c r="M628" s="32">
        <f>IFERROR(VLOOKUP(Issue!$J628,Table2[[#All],[Item Name]:[Open Rate]],8,0),"")</f>
        <v>2.83</v>
      </c>
      <c r="N628" s="32">
        <f>IFERROR(+Issue!$L628*Issue!$M628,"")</f>
        <v>5.66</v>
      </c>
      <c r="O628" s="12" t="s">
        <v>152</v>
      </c>
      <c r="P628" s="12" t="s">
        <v>38</v>
      </c>
      <c r="Q628" s="37"/>
    </row>
    <row r="629" spans="1:17" x14ac:dyDescent="0.25">
      <c r="A629" s="34">
        <v>46167</v>
      </c>
      <c r="B629" s="12" t="s">
        <v>154</v>
      </c>
      <c r="C629" s="12"/>
      <c r="D629" s="12">
        <v>1014</v>
      </c>
      <c r="E629" s="31" t="str">
        <f>IFERROR(VLOOKUP(Issue!$D629,Table5[#All],3,0),"")</f>
        <v>Dumraon</v>
      </c>
      <c r="F629" s="31" t="str">
        <f>IFERROR(VLOOKUP(Issue!$D629,Table5[#All],2,0),"")</f>
        <v>BMC</v>
      </c>
      <c r="G629" s="12">
        <v>10600002</v>
      </c>
      <c r="H629" s="31" t="str">
        <f>IFERROR(VLOOKUP(Issue!$G629,Table5[#All],3,0),"")</f>
        <v>Gomukh Ama</v>
      </c>
      <c r="I629" s="31" t="str">
        <f>IFERROR(VLOOKUP(Issue!$G629,Table5[#All],2,0),"")</f>
        <v>MPG</v>
      </c>
      <c r="J629" s="12" t="s">
        <v>116</v>
      </c>
      <c r="K629" s="31" t="str">
        <f>IFERROR(VLOOKUP(Issue!$J629,Table2[[Item Name]:[UoM]],2,0),"")</f>
        <v>Nos</v>
      </c>
      <c r="L629" s="12">
        <v>2</v>
      </c>
      <c r="M629" s="32">
        <f>IFERROR(VLOOKUP(Issue!$J629,Table2[[#All],[Item Name]:[Open Rate]],8,0),"")</f>
        <v>2.83</v>
      </c>
      <c r="N629" s="32">
        <f>IFERROR(+Issue!$L629*Issue!$M629,"")</f>
        <v>5.66</v>
      </c>
      <c r="O629" s="12" t="s">
        <v>152</v>
      </c>
      <c r="P629" s="12" t="s">
        <v>38</v>
      </c>
      <c r="Q629" s="38"/>
    </row>
    <row r="630" spans="1:17" x14ac:dyDescent="0.25">
      <c r="A630" s="34">
        <v>46167</v>
      </c>
      <c r="B630" s="12" t="s">
        <v>154</v>
      </c>
      <c r="C630" s="12"/>
      <c r="D630" s="12">
        <v>1014</v>
      </c>
      <c r="E630" s="31" t="str">
        <f>IFERROR(VLOOKUP(Issue!$D630,Table5[#All],3,0),"")</f>
        <v>Dumraon</v>
      </c>
      <c r="F630" s="31" t="str">
        <f>IFERROR(VLOOKUP(Issue!$D630,Table5[#All],2,0),"")</f>
        <v>BMC</v>
      </c>
      <c r="G630" s="12">
        <v>10600004</v>
      </c>
      <c r="H630" s="31" t="str">
        <f>IFERROR(VLOOKUP(Issue!$G630,Table5[#All],3,0),"")</f>
        <v>Gomukh Pawat</v>
      </c>
      <c r="I630" s="31" t="str">
        <f>IFERROR(VLOOKUP(Issue!$G630,Table5[#All],2,0),"")</f>
        <v>MPG</v>
      </c>
      <c r="J630" s="12" t="s">
        <v>116</v>
      </c>
      <c r="K630" s="31" t="str">
        <f>IFERROR(VLOOKUP(Issue!$J630,Table2[[Item Name]:[UoM]],2,0),"")</f>
        <v>Nos</v>
      </c>
      <c r="L630" s="12">
        <v>2</v>
      </c>
      <c r="M630" s="32">
        <f>IFERROR(VLOOKUP(Issue!$J630,Table2[[#All],[Item Name]:[Open Rate]],8,0),"")</f>
        <v>2.83</v>
      </c>
      <c r="N630" s="32">
        <f>IFERROR(+Issue!$L630*Issue!$M630,"")</f>
        <v>5.66</v>
      </c>
      <c r="O630" s="12" t="s">
        <v>152</v>
      </c>
      <c r="P630" s="12" t="s">
        <v>38</v>
      </c>
      <c r="Q630" s="37"/>
    </row>
    <row r="631" spans="1:17" x14ac:dyDescent="0.25">
      <c r="A631" s="34">
        <v>46167</v>
      </c>
      <c r="B631" s="12" t="s">
        <v>154</v>
      </c>
      <c r="C631" s="12"/>
      <c r="D631" s="12">
        <v>1014</v>
      </c>
      <c r="E631" s="31" t="str">
        <f>IFERROR(VLOOKUP(Issue!$D631,Table5[#All],3,0),"")</f>
        <v>Dumraon</v>
      </c>
      <c r="F631" s="31" t="str">
        <f>IFERROR(VLOOKUP(Issue!$D631,Table5[#All],2,0),"")</f>
        <v>BMC</v>
      </c>
      <c r="G631" s="12">
        <v>10600005</v>
      </c>
      <c r="H631" s="31" t="str">
        <f>IFERROR(VLOOKUP(Issue!$G631,Table5[#All],3,0),"")</f>
        <v>Gomukh Barja</v>
      </c>
      <c r="I631" s="31" t="str">
        <f>IFERROR(VLOOKUP(Issue!$G631,Table5[#All],2,0),"")</f>
        <v>MPG</v>
      </c>
      <c r="J631" s="12" t="s">
        <v>116</v>
      </c>
      <c r="K631" s="31" t="str">
        <f>IFERROR(VLOOKUP(Issue!$J631,Table2[[Item Name]:[UoM]],2,0),"")</f>
        <v>Nos</v>
      </c>
      <c r="L631" s="12">
        <v>2</v>
      </c>
      <c r="M631" s="32">
        <f>IFERROR(VLOOKUP(Issue!$J631,Table2[[#All],[Item Name]:[Open Rate]],8,0),"")</f>
        <v>2.83</v>
      </c>
      <c r="N631" s="32">
        <f>IFERROR(+Issue!$L631*Issue!$M631,"")</f>
        <v>5.66</v>
      </c>
      <c r="O631" s="12" t="s">
        <v>152</v>
      </c>
      <c r="P631" s="12" t="s">
        <v>38</v>
      </c>
      <c r="Q631" s="38"/>
    </row>
    <row r="632" spans="1:17" x14ac:dyDescent="0.25">
      <c r="A632" s="34">
        <v>46167</v>
      </c>
      <c r="B632" s="12" t="s">
        <v>154</v>
      </c>
      <c r="C632" s="12"/>
      <c r="D632" s="12">
        <v>1014</v>
      </c>
      <c r="E632" s="31" t="str">
        <f>IFERROR(VLOOKUP(Issue!$D632,Table5[#All],3,0),"")</f>
        <v>Dumraon</v>
      </c>
      <c r="F632" s="31" t="str">
        <f>IFERROR(VLOOKUP(Issue!$D632,Table5[#All],2,0),"")</f>
        <v>BMC</v>
      </c>
      <c r="G632" s="12">
        <v>10600006</v>
      </c>
      <c r="H632" s="31" t="str">
        <f>IFERROR(VLOOKUP(Issue!$G632,Table5[#All],3,0),"")</f>
        <v>Gomukh Charghat</v>
      </c>
      <c r="I632" s="31" t="str">
        <f>IFERROR(VLOOKUP(Issue!$G632,Table5[#All],2,0),"")</f>
        <v>MPG</v>
      </c>
      <c r="J632" s="12" t="s">
        <v>116</v>
      </c>
      <c r="K632" s="31" t="str">
        <f>IFERROR(VLOOKUP(Issue!$J632,Table2[[Item Name]:[UoM]],2,0),"")</f>
        <v>Nos</v>
      </c>
      <c r="L632" s="12">
        <v>2</v>
      </c>
      <c r="M632" s="32">
        <f>IFERROR(VLOOKUP(Issue!$J632,Table2[[#All],[Item Name]:[Open Rate]],8,0),"")</f>
        <v>2.83</v>
      </c>
      <c r="N632" s="32">
        <f>IFERROR(+Issue!$L632*Issue!$M632,"")</f>
        <v>5.66</v>
      </c>
      <c r="O632" s="12" t="s">
        <v>152</v>
      </c>
      <c r="P632" s="12" t="s">
        <v>38</v>
      </c>
      <c r="Q632" s="37"/>
    </row>
    <row r="633" spans="1:17" x14ac:dyDescent="0.25">
      <c r="A633" s="34">
        <v>46167</v>
      </c>
      <c r="B633" s="12" t="s">
        <v>154</v>
      </c>
      <c r="C633" s="12"/>
      <c r="D633" s="12">
        <v>1014</v>
      </c>
      <c r="E633" s="31" t="str">
        <f>IFERROR(VLOOKUP(Issue!$D633,Table5[#All],3,0),"")</f>
        <v>Dumraon</v>
      </c>
      <c r="F633" s="31" t="str">
        <f>IFERROR(VLOOKUP(Issue!$D633,Table5[#All],2,0),"")</f>
        <v>BMC</v>
      </c>
      <c r="G633" s="12">
        <v>10600008</v>
      </c>
      <c r="H633" s="31" t="str">
        <f>IFERROR(VLOOKUP(Issue!$G633,Table5[#All],3,0),"")</f>
        <v>Gomukh Ramdihra</v>
      </c>
      <c r="I633" s="31" t="str">
        <f>IFERROR(VLOOKUP(Issue!$G633,Table5[#All],2,0),"")</f>
        <v>MPG</v>
      </c>
      <c r="J633" s="12" t="s">
        <v>116</v>
      </c>
      <c r="K633" s="31" t="str">
        <f>IFERROR(VLOOKUP(Issue!$J633,Table2[[Item Name]:[UoM]],2,0),"")</f>
        <v>Nos</v>
      </c>
      <c r="L633" s="12">
        <v>2</v>
      </c>
      <c r="M633" s="32">
        <f>IFERROR(VLOOKUP(Issue!$J633,Table2[[#All],[Item Name]:[Open Rate]],8,0),"")</f>
        <v>2.83</v>
      </c>
      <c r="N633" s="32">
        <f>IFERROR(+Issue!$L633*Issue!$M633,"")</f>
        <v>5.66</v>
      </c>
      <c r="O633" s="12" t="s">
        <v>152</v>
      </c>
      <c r="P633" s="12" t="s">
        <v>38</v>
      </c>
      <c r="Q633" s="38"/>
    </row>
    <row r="634" spans="1:17" x14ac:dyDescent="0.25">
      <c r="A634" s="34">
        <v>46167</v>
      </c>
      <c r="B634" s="12" t="s">
        <v>154</v>
      </c>
      <c r="C634" s="12"/>
      <c r="D634" s="12">
        <v>1014</v>
      </c>
      <c r="E634" s="31" t="str">
        <f>IFERROR(VLOOKUP(Issue!$D634,Table5[#All],3,0),"")</f>
        <v>Dumraon</v>
      </c>
      <c r="F634" s="31" t="str">
        <f>IFERROR(VLOOKUP(Issue!$D634,Table5[#All],2,0),"")</f>
        <v>BMC</v>
      </c>
      <c r="G634" s="12">
        <v>10600009</v>
      </c>
      <c r="H634" s="31" t="str">
        <f>IFERROR(VLOOKUP(Issue!$G634,Table5[#All],3,0),"")</f>
        <v>Gomukh Bara</v>
      </c>
      <c r="I634" s="31" t="str">
        <f>IFERROR(VLOOKUP(Issue!$G634,Table5[#All],2,0),"")</f>
        <v>MPG</v>
      </c>
      <c r="J634" s="12" t="s">
        <v>116</v>
      </c>
      <c r="K634" s="31" t="str">
        <f>IFERROR(VLOOKUP(Issue!$J634,Table2[[Item Name]:[UoM]],2,0),"")</f>
        <v>Nos</v>
      </c>
      <c r="L634" s="12">
        <v>2</v>
      </c>
      <c r="M634" s="32">
        <f>IFERROR(VLOOKUP(Issue!$J634,Table2[[#All],[Item Name]:[Open Rate]],8,0),"")</f>
        <v>2.83</v>
      </c>
      <c r="N634" s="32">
        <f>IFERROR(+Issue!$L634*Issue!$M634,"")</f>
        <v>5.66</v>
      </c>
      <c r="O634" s="12" t="s">
        <v>152</v>
      </c>
      <c r="P634" s="12" t="s">
        <v>38</v>
      </c>
      <c r="Q634" s="37"/>
    </row>
    <row r="635" spans="1:17" x14ac:dyDescent="0.25">
      <c r="A635" s="34">
        <v>46167</v>
      </c>
      <c r="B635" s="12" t="s">
        <v>154</v>
      </c>
      <c r="C635" s="12"/>
      <c r="D635" s="12">
        <v>1014</v>
      </c>
      <c r="E635" s="31" t="str">
        <f>IFERROR(VLOOKUP(Issue!$D635,Table5[#All],3,0),"")</f>
        <v>Dumraon</v>
      </c>
      <c r="F635" s="31" t="str">
        <f>IFERROR(VLOOKUP(Issue!$D635,Table5[#All],2,0),"")</f>
        <v>BMC</v>
      </c>
      <c r="G635" s="12">
        <v>10600010</v>
      </c>
      <c r="H635" s="31" t="str">
        <f>IFERROR(VLOOKUP(Issue!$G635,Table5[#All],3,0),"")</f>
        <v>Gumukh Salempur</v>
      </c>
      <c r="I635" s="31" t="str">
        <f>IFERROR(VLOOKUP(Issue!$G635,Table5[#All],2,0),"")</f>
        <v>MPG</v>
      </c>
      <c r="J635" s="12" t="s">
        <v>116</v>
      </c>
      <c r="K635" s="31" t="str">
        <f>IFERROR(VLOOKUP(Issue!$J635,Table2[[Item Name]:[UoM]],2,0),"")</f>
        <v>Nos</v>
      </c>
      <c r="L635" s="12">
        <v>2</v>
      </c>
      <c r="M635" s="32">
        <f>IFERROR(VLOOKUP(Issue!$J635,Table2[[#All],[Item Name]:[Open Rate]],8,0),"")</f>
        <v>2.83</v>
      </c>
      <c r="N635" s="32">
        <f>IFERROR(+Issue!$L635*Issue!$M635,"")</f>
        <v>5.66</v>
      </c>
      <c r="O635" s="12" t="s">
        <v>152</v>
      </c>
      <c r="P635" s="12" t="s">
        <v>38</v>
      </c>
      <c r="Q635" s="38"/>
    </row>
    <row r="636" spans="1:17" x14ac:dyDescent="0.25">
      <c r="A636" s="34">
        <v>46167</v>
      </c>
      <c r="B636" s="12" t="s">
        <v>154</v>
      </c>
      <c r="C636" s="12"/>
      <c r="D636" s="12">
        <v>1014</v>
      </c>
      <c r="E636" s="31" t="str">
        <f>IFERROR(VLOOKUP(Issue!$D636,Table5[#All],3,0),"")</f>
        <v>Dumraon</v>
      </c>
      <c r="F636" s="31" t="str">
        <f>IFERROR(VLOOKUP(Issue!$D636,Table5[#All],2,0),"")</f>
        <v>BMC</v>
      </c>
      <c r="G636" s="12">
        <v>10600012</v>
      </c>
      <c r="H636" s="31" t="str">
        <f>IFERROR(VLOOKUP(Issue!$G636,Table5[#All],3,0),"")</f>
        <v>Gumukh Khajuriya</v>
      </c>
      <c r="I636" s="31" t="str">
        <f>IFERROR(VLOOKUP(Issue!$G636,Table5[#All],2,0),"")</f>
        <v>MPG</v>
      </c>
      <c r="J636" s="12" t="s">
        <v>116</v>
      </c>
      <c r="K636" s="31" t="str">
        <f>IFERROR(VLOOKUP(Issue!$J636,Table2[[Item Name]:[UoM]],2,0),"")</f>
        <v>Nos</v>
      </c>
      <c r="L636" s="12">
        <v>2</v>
      </c>
      <c r="M636" s="32">
        <f>IFERROR(VLOOKUP(Issue!$J636,Table2[[#All],[Item Name]:[Open Rate]],8,0),"")</f>
        <v>2.83</v>
      </c>
      <c r="N636" s="32">
        <f>IFERROR(+Issue!$L636*Issue!$M636,"")</f>
        <v>5.66</v>
      </c>
      <c r="O636" s="12" t="s">
        <v>152</v>
      </c>
      <c r="P636" s="12" t="s">
        <v>38</v>
      </c>
      <c r="Q636" s="37"/>
    </row>
    <row r="637" spans="1:17" x14ac:dyDescent="0.25">
      <c r="A637" s="34">
        <v>46167</v>
      </c>
      <c r="B637" s="12" t="s">
        <v>154</v>
      </c>
      <c r="C637" s="12"/>
      <c r="D637" s="12">
        <v>1014</v>
      </c>
      <c r="E637" s="31" t="str">
        <f>IFERROR(VLOOKUP(Issue!$D637,Table5[#All],3,0),"")</f>
        <v>Dumraon</v>
      </c>
      <c r="F637" s="31" t="str">
        <f>IFERROR(VLOOKUP(Issue!$D637,Table5[#All],2,0),"")</f>
        <v>BMC</v>
      </c>
      <c r="G637" s="12">
        <v>10600013</v>
      </c>
      <c r="H637" s="31" t="str">
        <f>IFERROR(VLOOKUP(Issue!$G637,Table5[#All],3,0),"")</f>
        <v>Gomukh Chhotaki hardiya</v>
      </c>
      <c r="I637" s="31" t="str">
        <f>IFERROR(VLOOKUP(Issue!$G637,Table5[#All],2,0),"")</f>
        <v>MPG</v>
      </c>
      <c r="J637" s="12" t="s">
        <v>116</v>
      </c>
      <c r="K637" s="31" t="str">
        <f>IFERROR(VLOOKUP(Issue!$J637,Table2[[Item Name]:[UoM]],2,0),"")</f>
        <v>Nos</v>
      </c>
      <c r="L637" s="12">
        <v>2</v>
      </c>
      <c r="M637" s="32">
        <f>IFERROR(VLOOKUP(Issue!$J637,Table2[[#All],[Item Name]:[Open Rate]],8,0),"")</f>
        <v>2.83</v>
      </c>
      <c r="N637" s="32">
        <f>IFERROR(+Issue!$L637*Issue!$M637,"")</f>
        <v>5.66</v>
      </c>
      <c r="O637" s="12" t="s">
        <v>152</v>
      </c>
      <c r="P637" s="12" t="s">
        <v>38</v>
      </c>
      <c r="Q637" s="38"/>
    </row>
    <row r="638" spans="1:17" x14ac:dyDescent="0.25">
      <c r="A638" s="34">
        <v>46167</v>
      </c>
      <c r="B638" s="12" t="s">
        <v>154</v>
      </c>
      <c r="C638" s="12"/>
      <c r="D638" s="12">
        <v>1014</v>
      </c>
      <c r="E638" s="31" t="str">
        <f>IFERROR(VLOOKUP(Issue!$D638,Table5[#All],3,0),"")</f>
        <v>Dumraon</v>
      </c>
      <c r="F638" s="31" t="str">
        <f>IFERROR(VLOOKUP(Issue!$D638,Table5[#All],2,0),"")</f>
        <v>BMC</v>
      </c>
      <c r="G638" s="12">
        <v>10600002</v>
      </c>
      <c r="H638" s="31" t="str">
        <f>IFERROR(VLOOKUP(Issue!$G638,Table5[#All],3,0),"")</f>
        <v>Gomukh Ama</v>
      </c>
      <c r="I638" s="31" t="str">
        <f>IFERROR(VLOOKUP(Issue!$G638,Table5[#All],2,0),"")</f>
        <v>MPG</v>
      </c>
      <c r="J638" s="12" t="s">
        <v>68</v>
      </c>
      <c r="K638" s="31" t="str">
        <f>IFERROR(VLOOKUP(Issue!$J638,Table2[[Item Name]:[UoM]],2,0),"")</f>
        <v>Nos</v>
      </c>
      <c r="L638" s="12">
        <v>10</v>
      </c>
      <c r="M638" s="32">
        <f>IFERROR(VLOOKUP(Issue!$J638,Table2[[#All],[Item Name]:[Open Rate]],8,0),"")</f>
        <v>5.13</v>
      </c>
      <c r="N638" s="32">
        <f>IFERROR(+Issue!$L638*Issue!$M638,"")</f>
        <v>51.3</v>
      </c>
      <c r="O638" s="12" t="s">
        <v>151</v>
      </c>
      <c r="P638" s="12" t="s">
        <v>153</v>
      </c>
      <c r="Q638" s="37"/>
    </row>
    <row r="639" spans="1:17" x14ac:dyDescent="0.25">
      <c r="A639" s="34">
        <v>46167</v>
      </c>
      <c r="B639" s="12" t="s">
        <v>154</v>
      </c>
      <c r="C639" s="12"/>
      <c r="D639" s="12">
        <v>1014</v>
      </c>
      <c r="E639" s="31" t="str">
        <f>IFERROR(VLOOKUP(Issue!$D639,Table5[#All],3,0),"")</f>
        <v>Dumraon</v>
      </c>
      <c r="F639" s="31" t="str">
        <f>IFERROR(VLOOKUP(Issue!$D639,Table5[#All],2,0),"")</f>
        <v>BMC</v>
      </c>
      <c r="G639" s="12">
        <v>10600005</v>
      </c>
      <c r="H639" s="31" t="str">
        <f>IFERROR(VLOOKUP(Issue!$G639,Table5[#All],3,0),"")</f>
        <v>Gomukh Barja</v>
      </c>
      <c r="I639" s="31" t="str">
        <f>IFERROR(VLOOKUP(Issue!$G639,Table5[#All],2,0),"")</f>
        <v>MPG</v>
      </c>
      <c r="J639" s="12" t="s">
        <v>68</v>
      </c>
      <c r="K639" s="31" t="str">
        <f>IFERROR(VLOOKUP(Issue!$J639,Table2[[Item Name]:[UoM]],2,0),"")</f>
        <v>Nos</v>
      </c>
      <c r="L639" s="12">
        <v>5</v>
      </c>
      <c r="M639" s="32">
        <f>IFERROR(VLOOKUP(Issue!$J639,Table2[[#All],[Item Name]:[Open Rate]],8,0),"")</f>
        <v>5.13</v>
      </c>
      <c r="N639" s="32">
        <f>IFERROR(+Issue!$L639*Issue!$M639,"")</f>
        <v>25.65</v>
      </c>
      <c r="O639" s="12" t="s">
        <v>151</v>
      </c>
      <c r="P639" s="12" t="s">
        <v>153</v>
      </c>
      <c r="Q639" s="38"/>
    </row>
    <row r="640" spans="1:17" x14ac:dyDescent="0.25">
      <c r="A640" s="34">
        <v>46167</v>
      </c>
      <c r="B640" s="12" t="s">
        <v>154</v>
      </c>
      <c r="C640" s="12"/>
      <c r="D640" s="12">
        <v>1014</v>
      </c>
      <c r="E640" s="31" t="str">
        <f>IFERROR(VLOOKUP(Issue!$D640,Table5[#All],3,0),"")</f>
        <v>Dumraon</v>
      </c>
      <c r="F640" s="31" t="str">
        <f>IFERROR(VLOOKUP(Issue!$D640,Table5[#All],2,0),"")</f>
        <v>BMC</v>
      </c>
      <c r="G640" s="12">
        <v>10600006</v>
      </c>
      <c r="H640" s="31" t="str">
        <f>IFERROR(VLOOKUP(Issue!$G640,Table5[#All],3,0),"")</f>
        <v>Gomukh Charghat</v>
      </c>
      <c r="I640" s="31" t="str">
        <f>IFERROR(VLOOKUP(Issue!$G640,Table5[#All],2,0),"")</f>
        <v>MPG</v>
      </c>
      <c r="J640" s="12" t="s">
        <v>68</v>
      </c>
      <c r="K640" s="31" t="str">
        <f>IFERROR(VLOOKUP(Issue!$J640,Table2[[Item Name]:[UoM]],2,0),"")</f>
        <v>Nos</v>
      </c>
      <c r="L640" s="12">
        <v>20</v>
      </c>
      <c r="M640" s="32">
        <f>IFERROR(VLOOKUP(Issue!$J640,Table2[[#All],[Item Name]:[Open Rate]],8,0),"")</f>
        <v>5.13</v>
      </c>
      <c r="N640" s="32">
        <f>IFERROR(+Issue!$L640*Issue!$M640,"")</f>
        <v>102.6</v>
      </c>
      <c r="O640" s="12" t="s">
        <v>151</v>
      </c>
      <c r="P640" s="12" t="s">
        <v>153</v>
      </c>
      <c r="Q640" s="37"/>
    </row>
    <row r="641" spans="1:17" x14ac:dyDescent="0.25">
      <c r="A641" s="34">
        <v>46167</v>
      </c>
      <c r="B641" s="12" t="s">
        <v>154</v>
      </c>
      <c r="C641" s="12"/>
      <c r="D641" s="12">
        <v>1014</v>
      </c>
      <c r="E641" s="31" t="str">
        <f>IFERROR(VLOOKUP(Issue!$D641,Table5[#All],3,0),"")</f>
        <v>Dumraon</v>
      </c>
      <c r="F641" s="31" t="str">
        <f>IFERROR(VLOOKUP(Issue!$D641,Table5[#All],2,0),"")</f>
        <v>BMC</v>
      </c>
      <c r="G641" s="12">
        <v>10600010</v>
      </c>
      <c r="H641" s="31" t="str">
        <f>IFERROR(VLOOKUP(Issue!$G641,Table5[#All],3,0),"")</f>
        <v>Gumukh Salempur</v>
      </c>
      <c r="I641" s="31" t="str">
        <f>IFERROR(VLOOKUP(Issue!$G641,Table5[#All],2,0),"")</f>
        <v>MPG</v>
      </c>
      <c r="J641" s="12" t="s">
        <v>68</v>
      </c>
      <c r="K641" s="31" t="str">
        <f>IFERROR(VLOOKUP(Issue!$J641,Table2[[Item Name]:[UoM]],2,0),"")</f>
        <v>Nos</v>
      </c>
      <c r="L641" s="12">
        <v>10</v>
      </c>
      <c r="M641" s="32">
        <f>IFERROR(VLOOKUP(Issue!$J641,Table2[[#All],[Item Name]:[Open Rate]],8,0),"")</f>
        <v>5.13</v>
      </c>
      <c r="N641" s="32">
        <f>IFERROR(+Issue!$L641*Issue!$M641,"")</f>
        <v>51.3</v>
      </c>
      <c r="O641" s="12" t="s">
        <v>151</v>
      </c>
      <c r="P641" s="12" t="s">
        <v>153</v>
      </c>
      <c r="Q641" s="38"/>
    </row>
    <row r="642" spans="1:17" x14ac:dyDescent="0.25">
      <c r="A642" s="34">
        <v>46167</v>
      </c>
      <c r="B642" s="12" t="s">
        <v>154</v>
      </c>
      <c r="C642" s="12"/>
      <c r="D642" s="12">
        <v>1014</v>
      </c>
      <c r="E642" s="31" t="str">
        <f>IFERROR(VLOOKUP(Issue!$D642,Table5[#All],3,0),"")</f>
        <v>Dumraon</v>
      </c>
      <c r="F642" s="31" t="str">
        <f>IFERROR(VLOOKUP(Issue!$D642,Table5[#All],2,0),"")</f>
        <v>BMC</v>
      </c>
      <c r="G642" s="12">
        <v>10600012</v>
      </c>
      <c r="H642" s="31" t="str">
        <f>IFERROR(VLOOKUP(Issue!$G642,Table5[#All],3,0),"")</f>
        <v>Gumukh Khajuriya</v>
      </c>
      <c r="I642" s="31" t="str">
        <f>IFERROR(VLOOKUP(Issue!$G642,Table5[#All],2,0),"")</f>
        <v>MPG</v>
      </c>
      <c r="J642" s="12" t="s">
        <v>68</v>
      </c>
      <c r="K642" s="31" t="str">
        <f>IFERROR(VLOOKUP(Issue!$J642,Table2[[Item Name]:[UoM]],2,0),"")</f>
        <v>Nos</v>
      </c>
      <c r="L642" s="12">
        <v>5</v>
      </c>
      <c r="M642" s="32">
        <f>IFERROR(VLOOKUP(Issue!$J642,Table2[[#All],[Item Name]:[Open Rate]],8,0),"")</f>
        <v>5.13</v>
      </c>
      <c r="N642" s="32">
        <f>IFERROR(+Issue!$L642*Issue!$M642,"")</f>
        <v>25.65</v>
      </c>
      <c r="O642" s="12" t="s">
        <v>151</v>
      </c>
      <c r="P642" s="12" t="s">
        <v>153</v>
      </c>
      <c r="Q642" s="37"/>
    </row>
    <row r="643" spans="1:17" x14ac:dyDescent="0.25">
      <c r="A643" s="34">
        <v>46169</v>
      </c>
      <c r="B643" s="12" t="s">
        <v>154</v>
      </c>
      <c r="C643" s="12"/>
      <c r="D643" s="12">
        <v>1</v>
      </c>
      <c r="E643" s="31" t="str">
        <f>IFERROR(VLOOKUP(Issue!$D643,Table5[#All],3,0),"")</f>
        <v>Munger</v>
      </c>
      <c r="F643" s="31" t="str">
        <f>IFERROR(VLOOKUP(Issue!$D643,Table5[#All],2,0),"")</f>
        <v>Main Godown</v>
      </c>
      <c r="G643" s="12">
        <v>1054</v>
      </c>
      <c r="H643" s="31" t="str">
        <f>IFERROR(VLOOKUP(Issue!$G643,Table5[#All],3,0),"")</f>
        <v>Alauli</v>
      </c>
      <c r="I643" s="31" t="str">
        <f>IFERROR(VLOOKUP(Issue!$G643,Table5[#All],2,0),"")</f>
        <v>BMC</v>
      </c>
      <c r="J643" s="12" t="s">
        <v>64</v>
      </c>
      <c r="K643" s="31" t="str">
        <f>IFERROR(VLOOKUP(Issue!$J643,Table2[[Item Name]:[UoM]],2,0),"")</f>
        <v>Nos</v>
      </c>
      <c r="L643" s="12">
        <v>1</v>
      </c>
      <c r="M643" s="32">
        <f>IFERROR(VLOOKUP(Issue!$J643,Table2[[#All],[Item Name]:[Open Rate]],8,0),"")</f>
        <v>348.52</v>
      </c>
      <c r="N643" s="32">
        <f>IFERROR(+Issue!$L643*Issue!$M643,"")</f>
        <v>348.52</v>
      </c>
      <c r="O643" s="12" t="s">
        <v>152</v>
      </c>
      <c r="P643" s="12" t="s">
        <v>38</v>
      </c>
      <c r="Q643" s="38"/>
    </row>
    <row r="644" spans="1:17" x14ac:dyDescent="0.25">
      <c r="A644" s="34">
        <v>46169</v>
      </c>
      <c r="B644" s="12" t="s">
        <v>154</v>
      </c>
      <c r="C644" s="12"/>
      <c r="D644" s="12">
        <v>1</v>
      </c>
      <c r="E644" s="31" t="str">
        <f>IFERROR(VLOOKUP(Issue!$D644,Table5[#All],3,0),"")</f>
        <v>Munger</v>
      </c>
      <c r="F644" s="31" t="str">
        <f>IFERROR(VLOOKUP(Issue!$D644,Table5[#All],2,0),"")</f>
        <v>Main Godown</v>
      </c>
      <c r="G644" s="12">
        <v>1054</v>
      </c>
      <c r="H644" s="31" t="str">
        <f>IFERROR(VLOOKUP(Issue!$G644,Table5[#All],3,0),"")</f>
        <v>Alauli</v>
      </c>
      <c r="I644" s="31" t="str">
        <f>IFERROR(VLOOKUP(Issue!$G644,Table5[#All],2,0),"")</f>
        <v>BMC</v>
      </c>
      <c r="J644" s="12" t="s">
        <v>62</v>
      </c>
      <c r="K644" s="31" t="str">
        <f>IFERROR(VLOOKUP(Issue!$J644,Table2[[Item Name]:[UoM]],2,0),"")</f>
        <v>Nos</v>
      </c>
      <c r="L644" s="12">
        <v>1</v>
      </c>
      <c r="M644" s="32">
        <f>IFERROR(VLOOKUP(Issue!$J644,Table2[[#All],[Item Name]:[Open Rate]],8,0),"")</f>
        <v>348.52</v>
      </c>
      <c r="N644" s="32">
        <f>IFERROR(+Issue!$L644*Issue!$M644,"")</f>
        <v>348.52</v>
      </c>
      <c r="O644" s="12" t="s">
        <v>152</v>
      </c>
      <c r="P644" s="12" t="s">
        <v>38</v>
      </c>
      <c r="Q644" s="37"/>
    </row>
    <row r="645" spans="1:17" x14ac:dyDescent="0.25">
      <c r="A645" s="34">
        <v>46169</v>
      </c>
      <c r="B645" s="12" t="s">
        <v>154</v>
      </c>
      <c r="C645" s="12"/>
      <c r="D645" s="12">
        <v>1</v>
      </c>
      <c r="E645" s="31" t="str">
        <f>IFERROR(VLOOKUP(Issue!$D645,Table5[#All],3,0),"")</f>
        <v>Munger</v>
      </c>
      <c r="F645" s="31" t="str">
        <f>IFERROR(VLOOKUP(Issue!$D645,Table5[#All],2,0),"")</f>
        <v>Main Godown</v>
      </c>
      <c r="G645" s="12">
        <v>1054</v>
      </c>
      <c r="H645" s="31" t="str">
        <f>IFERROR(VLOOKUP(Issue!$G645,Table5[#All],3,0),"")</f>
        <v>Alauli</v>
      </c>
      <c r="I645" s="31" t="str">
        <f>IFERROR(VLOOKUP(Issue!$G645,Table5[#All],2,0),"")</f>
        <v>BMC</v>
      </c>
      <c r="J645" s="8" t="s">
        <v>98</v>
      </c>
      <c r="K645" s="31" t="str">
        <f>IFERROR(VLOOKUP(Issue!$J645,Table2[[Item Name]:[UoM]],2,0),"")</f>
        <v>Nos</v>
      </c>
      <c r="L645" s="12">
        <v>1</v>
      </c>
      <c r="M645" s="32">
        <f>IFERROR(VLOOKUP(Issue!$J645,Table2[[#All],[Item Name]:[Open Rate]],8,0),"")</f>
        <v>738.09</v>
      </c>
      <c r="N645" s="32">
        <f>IFERROR(+Issue!$L645*Issue!$M645,"")</f>
        <v>738.09</v>
      </c>
      <c r="O645" s="12" t="s">
        <v>152</v>
      </c>
      <c r="P645" s="12" t="s">
        <v>38</v>
      </c>
      <c r="Q645" s="38"/>
    </row>
    <row r="646" spans="1:17" x14ac:dyDescent="0.25">
      <c r="A646" s="34">
        <v>46169</v>
      </c>
      <c r="B646" s="12" t="s">
        <v>154</v>
      </c>
      <c r="C646" s="12"/>
      <c r="D646" s="12">
        <v>1</v>
      </c>
      <c r="E646" s="31" t="str">
        <f>IFERROR(VLOOKUP(Issue!$D646,Table5[#All],3,0),"")</f>
        <v>Munger</v>
      </c>
      <c r="F646" s="31" t="str">
        <f>IFERROR(VLOOKUP(Issue!$D646,Table5[#All],2,0),"")</f>
        <v>Main Godown</v>
      </c>
      <c r="G646" s="12">
        <v>1054</v>
      </c>
      <c r="H646" s="31" t="str">
        <f>IFERROR(VLOOKUP(Issue!$G646,Table5[#All],3,0),"")</f>
        <v>Alauli</v>
      </c>
      <c r="I646" s="31" t="str">
        <f>IFERROR(VLOOKUP(Issue!$G646,Table5[#All],2,0),"")</f>
        <v>BMC</v>
      </c>
      <c r="J646" s="12" t="s">
        <v>51</v>
      </c>
      <c r="K646" s="31" t="str">
        <f>IFERROR(VLOOKUP(Issue!$J646,Table2[[Item Name]:[UoM]],2,0),"")</f>
        <v>Nos</v>
      </c>
      <c r="L646" s="12">
        <v>5</v>
      </c>
      <c r="M646" s="32">
        <f>IFERROR(VLOOKUP(Issue!$J646,Table2[[#All],[Item Name]:[Open Rate]],8,0),"")</f>
        <v>121.54</v>
      </c>
      <c r="N646" s="32">
        <f>IFERROR(+Issue!$L646*Issue!$M646,"")</f>
        <v>607.70000000000005</v>
      </c>
      <c r="O646" s="12" t="s">
        <v>152</v>
      </c>
      <c r="P646" s="12" t="s">
        <v>38</v>
      </c>
      <c r="Q646" s="37"/>
    </row>
    <row r="647" spans="1:17" x14ac:dyDescent="0.25">
      <c r="A647" s="34">
        <v>46169</v>
      </c>
      <c r="B647" s="12" t="s">
        <v>154</v>
      </c>
      <c r="C647" s="12"/>
      <c r="D647" s="12">
        <v>1</v>
      </c>
      <c r="E647" s="31" t="str">
        <f>IFERROR(VLOOKUP(Issue!$D647,Table5[#All],3,0),"")</f>
        <v>Munger</v>
      </c>
      <c r="F647" s="31" t="str">
        <f>IFERROR(VLOOKUP(Issue!$D647,Table5[#All],2,0),"")</f>
        <v>Main Godown</v>
      </c>
      <c r="G647" s="12">
        <v>1054</v>
      </c>
      <c r="H647" s="31" t="str">
        <f>IFERROR(VLOOKUP(Issue!$G647,Table5[#All],3,0),"")</f>
        <v>Alauli</v>
      </c>
      <c r="I647" s="31" t="str">
        <f>IFERROR(VLOOKUP(Issue!$G647,Table5[#All],2,0),"")</f>
        <v>BMC</v>
      </c>
      <c r="J647" s="12" t="s">
        <v>121</v>
      </c>
      <c r="K647" s="31" t="str">
        <f>IFERROR(VLOOKUP(Issue!$J647,Table2[[Item Name]:[UoM]],2,0),"")</f>
        <v>Nos</v>
      </c>
      <c r="L647" s="12">
        <v>1</v>
      </c>
      <c r="M647" s="32">
        <f>IFERROR(VLOOKUP(Issue!$J647,Table2[[#All],[Item Name]:[Open Rate]],8,0),"")</f>
        <v>135.69999999999999</v>
      </c>
      <c r="N647" s="32">
        <f>IFERROR(+Issue!$L647*Issue!$M647,"")</f>
        <v>135.69999999999999</v>
      </c>
      <c r="O647" s="12" t="s">
        <v>152</v>
      </c>
      <c r="P647" s="12" t="s">
        <v>38</v>
      </c>
      <c r="Q647" s="38"/>
    </row>
    <row r="648" spans="1:17" x14ac:dyDescent="0.25">
      <c r="A648" s="34">
        <v>46169</v>
      </c>
      <c r="B648" s="12" t="s">
        <v>154</v>
      </c>
      <c r="C648" s="12"/>
      <c r="D648" s="12">
        <v>1</v>
      </c>
      <c r="E648" s="31" t="str">
        <f>IFERROR(VLOOKUP(Issue!$D648,Table5[#All],3,0),"")</f>
        <v>Munger</v>
      </c>
      <c r="F648" s="31" t="str">
        <f>IFERROR(VLOOKUP(Issue!$D648,Table5[#All],2,0),"")</f>
        <v>Main Godown</v>
      </c>
      <c r="G648" s="12">
        <v>1054</v>
      </c>
      <c r="H648" s="31" t="str">
        <f>IFERROR(VLOOKUP(Issue!$G648,Table5[#All],3,0),"")</f>
        <v>Alauli</v>
      </c>
      <c r="I648" s="31" t="str">
        <f>IFERROR(VLOOKUP(Issue!$G648,Table5[#All],2,0),"")</f>
        <v>BMC</v>
      </c>
      <c r="J648" s="12" t="s">
        <v>101</v>
      </c>
      <c r="K648" s="31" t="str">
        <f>IFERROR(VLOOKUP(Issue!$J648,Table2[[Item Name]:[UoM]],2,0),"")</f>
        <v>Nos</v>
      </c>
      <c r="L648" s="12">
        <v>1</v>
      </c>
      <c r="M648" s="32">
        <f>IFERROR(VLOOKUP(Issue!$J648,Table2[[#All],[Item Name]:[Open Rate]],8,0),"")</f>
        <v>106.2</v>
      </c>
      <c r="N648" s="32">
        <f>IFERROR(+Issue!$L648*Issue!$M648,"")</f>
        <v>106.2</v>
      </c>
      <c r="O648" s="12" t="s">
        <v>152</v>
      </c>
      <c r="P648" s="12" t="s">
        <v>38</v>
      </c>
      <c r="Q648" s="37"/>
    </row>
    <row r="649" spans="1:17" x14ac:dyDescent="0.25">
      <c r="A649" s="34">
        <v>46169</v>
      </c>
      <c r="B649" s="12" t="s">
        <v>154</v>
      </c>
      <c r="C649" s="12"/>
      <c r="D649" s="12">
        <v>1</v>
      </c>
      <c r="E649" s="31" t="str">
        <f>IFERROR(VLOOKUP(Issue!$D649,Table5[#All],3,0),"")</f>
        <v>Munger</v>
      </c>
      <c r="F649" s="31" t="str">
        <f>IFERROR(VLOOKUP(Issue!$D649,Table5[#All],2,0),"")</f>
        <v>Main Godown</v>
      </c>
      <c r="G649" s="12">
        <v>1054</v>
      </c>
      <c r="H649" s="31" t="str">
        <f>IFERROR(VLOOKUP(Issue!$G649,Table5[#All],3,0),"")</f>
        <v>Alauli</v>
      </c>
      <c r="I649" s="31" t="str">
        <f>IFERROR(VLOOKUP(Issue!$G649,Table5[#All],2,0),"")</f>
        <v>BMC</v>
      </c>
      <c r="J649" s="8" t="s">
        <v>127</v>
      </c>
      <c r="K649" s="31" t="str">
        <f>IFERROR(VLOOKUP(Issue!$J649,Table2[[Item Name]:[UoM]],2,0),"")</f>
        <v>Nos</v>
      </c>
      <c r="L649" s="12">
        <v>200</v>
      </c>
      <c r="M649" s="32">
        <f>IFERROR(VLOOKUP(Issue!$J649,Table2[[#All],[Item Name]:[Open Rate]],8,0),"")</f>
        <v>12.71</v>
      </c>
      <c r="N649" s="32">
        <f>IFERROR(+Issue!$L649*Issue!$M649,"")</f>
        <v>2542</v>
      </c>
      <c r="O649" s="12" t="s">
        <v>152</v>
      </c>
      <c r="P649" s="12" t="s">
        <v>38</v>
      </c>
      <c r="Q649" s="38"/>
    </row>
    <row r="650" spans="1:17" x14ac:dyDescent="0.25">
      <c r="A650" s="34">
        <v>46169</v>
      </c>
      <c r="B650" s="12" t="s">
        <v>154</v>
      </c>
      <c r="C650" s="12"/>
      <c r="D650" s="12">
        <v>1</v>
      </c>
      <c r="E650" s="31" t="str">
        <f>IFERROR(VLOOKUP(Issue!$D650,Table5[#All],3,0),"")</f>
        <v>Munger</v>
      </c>
      <c r="F650" s="31" t="str">
        <f>IFERROR(VLOOKUP(Issue!$D650,Table5[#All],2,0),"")</f>
        <v>Main Godown</v>
      </c>
      <c r="G650" s="12">
        <v>1054</v>
      </c>
      <c r="H650" s="31" t="str">
        <f>IFERROR(VLOOKUP(Issue!$G650,Table5[#All],3,0),"")</f>
        <v>Alauli</v>
      </c>
      <c r="I650" s="31" t="str">
        <f>IFERROR(VLOOKUP(Issue!$G650,Table5[#All],2,0),"")</f>
        <v>BMC</v>
      </c>
      <c r="J650" s="8" t="s">
        <v>104</v>
      </c>
      <c r="K650" s="31" t="str">
        <f>IFERROR(VLOOKUP(Issue!$J650,Table2[[Item Name]:[UoM]],2,0),"")</f>
        <v>Nos</v>
      </c>
      <c r="L650" s="12">
        <v>2</v>
      </c>
      <c r="M650" s="32">
        <f>IFERROR(VLOOKUP(Issue!$J650,Table2[[#All],[Item Name]:[Open Rate]],8,0),"")</f>
        <v>23.46</v>
      </c>
      <c r="N650" s="32">
        <f>IFERROR(+Issue!$L650*Issue!$M650,"")</f>
        <v>46.92</v>
      </c>
      <c r="O650" s="12" t="s">
        <v>152</v>
      </c>
      <c r="P650" s="12" t="s">
        <v>38</v>
      </c>
      <c r="Q650" s="37"/>
    </row>
    <row r="651" spans="1:17" x14ac:dyDescent="0.25">
      <c r="A651" s="34">
        <v>46169</v>
      </c>
      <c r="B651" s="12" t="s">
        <v>154</v>
      </c>
      <c r="C651" s="12"/>
      <c r="D651" s="12">
        <v>1</v>
      </c>
      <c r="E651" s="31" t="str">
        <f>IFERROR(VLOOKUP(Issue!$D651,Table5[#All],3,0),"")</f>
        <v>Munger</v>
      </c>
      <c r="F651" s="31" t="str">
        <f>IFERROR(VLOOKUP(Issue!$D651,Table5[#All],2,0),"")</f>
        <v>Main Godown</v>
      </c>
      <c r="G651" s="12">
        <v>1054</v>
      </c>
      <c r="H651" s="31" t="str">
        <f>IFERROR(VLOOKUP(Issue!$G651,Table5[#All],3,0),"")</f>
        <v>Alauli</v>
      </c>
      <c r="I651" s="31" t="str">
        <f>IFERROR(VLOOKUP(Issue!$G651,Table5[#All],2,0),"")</f>
        <v>BMC</v>
      </c>
      <c r="J651" s="12" t="s">
        <v>92</v>
      </c>
      <c r="K651" s="31" t="str">
        <f>IFERROR(VLOOKUP(Issue!$J651,Table2[[Item Name]:[UoM]],2,0),"")</f>
        <v>Nos</v>
      </c>
      <c r="L651" s="12">
        <v>5</v>
      </c>
      <c r="M651" s="32">
        <f>IFERROR(VLOOKUP(Issue!$J651,Table2[[#All],[Item Name]:[Open Rate]],8,0),"")</f>
        <v>94.4</v>
      </c>
      <c r="N651" s="32">
        <f>IFERROR(+Issue!$L651*Issue!$M651,"")</f>
        <v>472</v>
      </c>
      <c r="O651" s="12" t="s">
        <v>152</v>
      </c>
      <c r="P651" s="12" t="s">
        <v>38</v>
      </c>
      <c r="Q651" s="38"/>
    </row>
    <row r="652" spans="1:17" x14ac:dyDescent="0.25">
      <c r="A652" s="34">
        <v>46171</v>
      </c>
      <c r="B652" s="12" t="s">
        <v>154</v>
      </c>
      <c r="C652" s="12"/>
      <c r="D652" s="12">
        <v>1</v>
      </c>
      <c r="E652" s="31" t="str">
        <f>IFERROR(VLOOKUP(Issue!$D652,Table5[#All],3,0),"")</f>
        <v>Munger</v>
      </c>
      <c r="F652" s="31" t="str">
        <f>IFERROR(VLOOKUP(Issue!$D652,Table5[#All],2,0),"")</f>
        <v>Main Godown</v>
      </c>
      <c r="G652" s="12">
        <v>1010</v>
      </c>
      <c r="H652" s="31" t="str">
        <f>IFERROR(VLOOKUP(Issue!$G652,Table5[#All],3,0),"")</f>
        <v>Parbatta</v>
      </c>
      <c r="I652" s="31" t="str">
        <f>IFERROR(VLOOKUP(Issue!$G652,Table5[#All],2,0),"")</f>
        <v>BMC</v>
      </c>
      <c r="J652" s="8" t="s">
        <v>135</v>
      </c>
      <c r="K652" s="31" t="str">
        <f>IFERROR(VLOOKUP(Issue!$J652,Table2[[Item Name]:[UoM]],2,0),"")</f>
        <v>Nos</v>
      </c>
      <c r="L652" s="12">
        <v>2</v>
      </c>
      <c r="M652" s="32">
        <f>IFERROR(VLOOKUP(Issue!$J652,Table2[[#All],[Item Name]:[Open Rate]],8,0),"")</f>
        <v>132.69999999999999</v>
      </c>
      <c r="N652" s="32">
        <f>IFERROR(+Issue!$L652*Issue!$M652,"")</f>
        <v>265.39999999999998</v>
      </c>
      <c r="O652" s="12" t="s">
        <v>151</v>
      </c>
      <c r="P652" s="12" t="s">
        <v>153</v>
      </c>
      <c r="Q652" s="37"/>
    </row>
    <row r="653" spans="1:17" x14ac:dyDescent="0.25">
      <c r="A653" s="34"/>
      <c r="B653" s="12"/>
      <c r="C653" s="12"/>
      <c r="D653" s="12"/>
      <c r="E653" s="31" t="str">
        <f>IFERROR(VLOOKUP(Issue!$D653,Table5[#All],3,0),"")</f>
        <v/>
      </c>
      <c r="F653" s="31" t="str">
        <f>IFERROR(VLOOKUP(Issue!$D653,Table5[#All],2,0),"")</f>
        <v/>
      </c>
      <c r="G653" s="12"/>
      <c r="H653" s="31" t="str">
        <f>IFERROR(VLOOKUP(Issue!$G653,Table5[#All],3,0),"")</f>
        <v/>
      </c>
      <c r="I653" s="31" t="str">
        <f>IFERROR(VLOOKUP(Issue!$G653,Table5[#All],2,0),"")</f>
        <v/>
      </c>
      <c r="J653" s="12"/>
      <c r="K653" s="31" t="str">
        <f>IFERROR(VLOOKUP(Issue!$J653,Table2[[Item Name]:[UoM]],2,0),"")</f>
        <v/>
      </c>
      <c r="L653" s="12"/>
      <c r="M653" s="32" t="str">
        <f>IFERROR(VLOOKUP(Issue!$J653,Table2[[#All],[Item Name]:[Open Rate]],8,0),"")</f>
        <v/>
      </c>
      <c r="N653" s="32" t="str">
        <f>IFERROR(+Issue!$L653*Issue!$M653,"")</f>
        <v/>
      </c>
      <c r="O653" s="12"/>
      <c r="P653" s="12"/>
      <c r="Q653" s="38"/>
    </row>
    <row r="654" spans="1:17" x14ac:dyDescent="0.25">
      <c r="A654" s="34"/>
      <c r="B654" s="12"/>
      <c r="C654" s="12"/>
      <c r="D654" s="12"/>
      <c r="E654" s="31" t="str">
        <f>IFERROR(VLOOKUP(Issue!$D654,Table5[#All],3,0),"")</f>
        <v/>
      </c>
      <c r="F654" s="31" t="str">
        <f>IFERROR(VLOOKUP(Issue!$D654,Table5[#All],2,0),"")</f>
        <v/>
      </c>
      <c r="G654" s="12"/>
      <c r="H654" s="31" t="str">
        <f>IFERROR(VLOOKUP(Issue!$G654,Table5[#All],3,0),"")</f>
        <v/>
      </c>
      <c r="I654" s="31" t="str">
        <f>IFERROR(VLOOKUP(Issue!$G654,Table5[#All],2,0),"")</f>
        <v/>
      </c>
      <c r="J654" s="12"/>
      <c r="K654" s="31" t="str">
        <f>IFERROR(VLOOKUP(Issue!$J654,Table2[[Item Name]:[UoM]],2,0),"")</f>
        <v/>
      </c>
      <c r="L654" s="12"/>
      <c r="M654" s="32" t="str">
        <f>IFERROR(VLOOKUP(Issue!$J654,Table2[[#All],[Item Name]:[Open Rate]],8,0),"")</f>
        <v/>
      </c>
      <c r="N654" s="32" t="str">
        <f>IFERROR(+Issue!$L654*Issue!$M654,"")</f>
        <v/>
      </c>
      <c r="O654" s="12"/>
      <c r="P654" s="12"/>
      <c r="Q654" s="37"/>
    </row>
    <row r="655" spans="1:17" x14ac:dyDescent="0.25">
      <c r="A655" s="34"/>
      <c r="B655" s="12"/>
      <c r="C655" s="12"/>
      <c r="D655" s="12"/>
      <c r="E655" s="31" t="str">
        <f>IFERROR(VLOOKUP(Issue!$D655,Table5[#All],3,0),"")</f>
        <v/>
      </c>
      <c r="F655" s="31" t="str">
        <f>IFERROR(VLOOKUP(Issue!$D655,Table5[#All],2,0),"")</f>
        <v/>
      </c>
      <c r="G655" s="12"/>
      <c r="H655" s="31" t="str">
        <f>IFERROR(VLOOKUP(Issue!$G655,Table5[#All],3,0),"")</f>
        <v/>
      </c>
      <c r="I655" s="31" t="str">
        <f>IFERROR(VLOOKUP(Issue!$G655,Table5[#All],2,0),"")</f>
        <v/>
      </c>
      <c r="J655" s="12"/>
      <c r="K655" s="31" t="str">
        <f>IFERROR(VLOOKUP(Issue!$J655,Table2[[Item Name]:[UoM]],2,0),"")</f>
        <v/>
      </c>
      <c r="L655" s="12"/>
      <c r="M655" s="32" t="str">
        <f>IFERROR(VLOOKUP(Issue!$J655,Table2[[#All],[Item Name]:[Open Rate]],8,0),"")</f>
        <v/>
      </c>
      <c r="N655" s="32" t="str">
        <f>IFERROR(+Issue!$L655*Issue!$M655,"")</f>
        <v/>
      </c>
      <c r="O655" s="12"/>
      <c r="P655" s="12"/>
      <c r="Q655" s="38"/>
    </row>
    <row r="656" spans="1:17" x14ac:dyDescent="0.25">
      <c r="A656" s="34"/>
      <c r="B656" s="12"/>
      <c r="C656" s="12"/>
      <c r="D656" s="12"/>
      <c r="E656" s="31" t="str">
        <f>IFERROR(VLOOKUP(Issue!$D656,Table5[#All],3,0),"")</f>
        <v/>
      </c>
      <c r="F656" s="31" t="str">
        <f>IFERROR(VLOOKUP(Issue!$D656,Table5[#All],2,0),"")</f>
        <v/>
      </c>
      <c r="G656" s="12"/>
      <c r="H656" s="31" t="str">
        <f>IFERROR(VLOOKUP(Issue!$G656,Table5[#All],3,0),"")</f>
        <v/>
      </c>
      <c r="I656" s="31" t="str">
        <f>IFERROR(VLOOKUP(Issue!$G656,Table5[#All],2,0),"")</f>
        <v/>
      </c>
      <c r="J656" s="12"/>
      <c r="K656" s="31" t="str">
        <f>IFERROR(VLOOKUP(Issue!$J656,Table2[[Item Name]:[UoM]],2,0),"")</f>
        <v/>
      </c>
      <c r="L656" s="12"/>
      <c r="M656" s="32" t="str">
        <f>IFERROR(VLOOKUP(Issue!$J656,Table2[[#All],[Item Name]:[Open Rate]],8,0),"")</f>
        <v/>
      </c>
      <c r="N656" s="32" t="str">
        <f>IFERROR(+Issue!$L656*Issue!$M656,"")</f>
        <v/>
      </c>
      <c r="O656" s="12"/>
      <c r="P656" s="12"/>
      <c r="Q656" s="37"/>
    </row>
    <row r="657" spans="1:17" x14ac:dyDescent="0.25">
      <c r="A657" s="34"/>
      <c r="B657" s="12"/>
      <c r="C657" s="12"/>
      <c r="D657" s="12"/>
      <c r="E657" s="31" t="str">
        <f>IFERROR(VLOOKUP(Issue!$D657,Table5[#All],3,0),"")</f>
        <v/>
      </c>
      <c r="F657" s="31" t="str">
        <f>IFERROR(VLOOKUP(Issue!$D657,Table5[#All],2,0),"")</f>
        <v/>
      </c>
      <c r="G657" s="12"/>
      <c r="H657" s="31" t="str">
        <f>IFERROR(VLOOKUP(Issue!$G657,Table5[#All],3,0),"")</f>
        <v/>
      </c>
      <c r="I657" s="31" t="str">
        <f>IFERROR(VLOOKUP(Issue!$G657,Table5[#All],2,0),"")</f>
        <v/>
      </c>
      <c r="J657" s="12"/>
      <c r="K657" s="31" t="str">
        <f>IFERROR(VLOOKUP(Issue!$J657,Table2[[Item Name]:[UoM]],2,0),"")</f>
        <v/>
      </c>
      <c r="L657" s="12"/>
      <c r="M657" s="32" t="str">
        <f>IFERROR(VLOOKUP(Issue!$J657,Table2[[#All],[Item Name]:[Open Rate]],8,0),"")</f>
        <v/>
      </c>
      <c r="N657" s="32" t="str">
        <f>IFERROR(+Issue!$L657*Issue!$M657,"")</f>
        <v/>
      </c>
      <c r="O657" s="12"/>
      <c r="P657" s="12"/>
      <c r="Q657" s="38"/>
    </row>
    <row r="658" spans="1:17" x14ac:dyDescent="0.25">
      <c r="A658" s="34"/>
      <c r="B658" s="12"/>
      <c r="C658" s="12"/>
      <c r="D658" s="12"/>
      <c r="E658" s="31" t="str">
        <f>IFERROR(VLOOKUP(Issue!$D658,Table5[#All],3,0),"")</f>
        <v/>
      </c>
      <c r="F658" s="31" t="str">
        <f>IFERROR(VLOOKUP(Issue!$D658,Table5[#All],2,0),"")</f>
        <v/>
      </c>
      <c r="G658" s="12"/>
      <c r="H658" s="31" t="str">
        <f>IFERROR(VLOOKUP(Issue!$G658,Table5[#All],3,0),"")</f>
        <v/>
      </c>
      <c r="I658" s="31" t="str">
        <f>IFERROR(VLOOKUP(Issue!$G658,Table5[#All],2,0),"")</f>
        <v/>
      </c>
      <c r="J658" s="12"/>
      <c r="K658" s="31" t="str">
        <f>IFERROR(VLOOKUP(Issue!$J658,Table2[[Item Name]:[UoM]],2,0),"")</f>
        <v/>
      </c>
      <c r="L658" s="12"/>
      <c r="M658" s="32" t="str">
        <f>IFERROR(VLOOKUP(Issue!$J658,Table2[[#All],[Item Name]:[Open Rate]],8,0),"")</f>
        <v/>
      </c>
      <c r="N658" s="32" t="str">
        <f>IFERROR(+Issue!$L658*Issue!$M658,"")</f>
        <v/>
      </c>
      <c r="O658" s="12"/>
      <c r="P658" s="12"/>
      <c r="Q658" s="37"/>
    </row>
    <row r="659" spans="1:17" x14ac:dyDescent="0.25">
      <c r="A659" s="34"/>
      <c r="B659" s="12"/>
      <c r="C659" s="12"/>
      <c r="D659" s="12"/>
      <c r="E659" s="31" t="str">
        <f>IFERROR(VLOOKUP(Issue!$D659,Table5[#All],3,0),"")</f>
        <v/>
      </c>
      <c r="F659" s="31" t="str">
        <f>IFERROR(VLOOKUP(Issue!$D659,Table5[#All],2,0),"")</f>
        <v/>
      </c>
      <c r="G659" s="12"/>
      <c r="H659" s="31" t="str">
        <f>IFERROR(VLOOKUP(Issue!$G659,Table5[#All],3,0),"")</f>
        <v/>
      </c>
      <c r="I659" s="31" t="str">
        <f>IFERROR(VLOOKUP(Issue!$G659,Table5[#All],2,0),"")</f>
        <v/>
      </c>
      <c r="J659" s="12"/>
      <c r="K659" s="31" t="str">
        <f>IFERROR(VLOOKUP(Issue!$J659,Table2[[Item Name]:[UoM]],2,0),"")</f>
        <v/>
      </c>
      <c r="L659" s="12"/>
      <c r="M659" s="32" t="str">
        <f>IFERROR(VLOOKUP(Issue!$J659,Table2[[#All],[Item Name]:[Open Rate]],8,0),"")</f>
        <v/>
      </c>
      <c r="N659" s="32" t="str">
        <f>IFERROR(+Issue!$L659*Issue!$M659,"")</f>
        <v/>
      </c>
      <c r="O659" s="12"/>
      <c r="P659" s="12"/>
      <c r="Q659" s="38"/>
    </row>
    <row r="660" spans="1:17" x14ac:dyDescent="0.25">
      <c r="A660" s="34"/>
      <c r="B660" s="12"/>
      <c r="C660" s="12"/>
      <c r="D660" s="12"/>
      <c r="E660" s="31" t="str">
        <f>IFERROR(VLOOKUP(Issue!$D660,Table5[#All],3,0),"")</f>
        <v/>
      </c>
      <c r="F660" s="31" t="str">
        <f>IFERROR(VLOOKUP(Issue!$D660,Table5[#All],2,0),"")</f>
        <v/>
      </c>
      <c r="G660" s="12"/>
      <c r="H660" s="31" t="str">
        <f>IFERROR(VLOOKUP(Issue!$G660,Table5[#All],3,0),"")</f>
        <v/>
      </c>
      <c r="I660" s="31" t="str">
        <f>IFERROR(VLOOKUP(Issue!$G660,Table5[#All],2,0),"")</f>
        <v/>
      </c>
      <c r="J660" s="12"/>
      <c r="K660" s="31" t="str">
        <f>IFERROR(VLOOKUP(Issue!$J660,Table2[[Item Name]:[UoM]],2,0),"")</f>
        <v/>
      </c>
      <c r="L660" s="12"/>
      <c r="M660" s="32" t="str">
        <f>IFERROR(VLOOKUP(Issue!$J660,Table2[[#All],[Item Name]:[Open Rate]],8,0),"")</f>
        <v/>
      </c>
      <c r="N660" s="32" t="str">
        <f>IFERROR(+Issue!$L660*Issue!$M660,"")</f>
        <v/>
      </c>
      <c r="O660" s="12"/>
      <c r="P660" s="12"/>
      <c r="Q660" s="37"/>
    </row>
    <row r="661" spans="1:17" x14ac:dyDescent="0.25">
      <c r="A661" s="34"/>
      <c r="B661" s="12"/>
      <c r="C661" s="12"/>
      <c r="D661" s="12"/>
      <c r="E661" s="31" t="str">
        <f>IFERROR(VLOOKUP(Issue!$D661,Table5[#All],3,0),"")</f>
        <v/>
      </c>
      <c r="F661" s="31" t="str">
        <f>IFERROR(VLOOKUP(Issue!$D661,Table5[#All],2,0),"")</f>
        <v/>
      </c>
      <c r="G661" s="12"/>
      <c r="H661" s="31" t="str">
        <f>IFERROR(VLOOKUP(Issue!$G661,Table5[#All],3,0),"")</f>
        <v/>
      </c>
      <c r="I661" s="31" t="str">
        <f>IFERROR(VLOOKUP(Issue!$G661,Table5[#All],2,0),"")</f>
        <v/>
      </c>
      <c r="J661" s="12"/>
      <c r="K661" s="31" t="str">
        <f>IFERROR(VLOOKUP(Issue!$J661,Table2[[Item Name]:[UoM]],2,0),"")</f>
        <v/>
      </c>
      <c r="L661" s="12"/>
      <c r="M661" s="32" t="str">
        <f>IFERROR(VLOOKUP(Issue!$J661,Table2[[#All],[Item Name]:[Open Rate]],8,0),"")</f>
        <v/>
      </c>
      <c r="N661" s="32" t="str">
        <f>IFERROR(+Issue!$L661*Issue!$M661,"")</f>
        <v/>
      </c>
      <c r="O661" s="12"/>
      <c r="P661" s="12"/>
      <c r="Q661" s="38"/>
    </row>
    <row r="662" spans="1:17" x14ac:dyDescent="0.25">
      <c r="A662" s="34"/>
      <c r="B662" s="12"/>
      <c r="C662" s="12"/>
      <c r="D662" s="12"/>
      <c r="E662" s="31" t="str">
        <f>IFERROR(VLOOKUP(Issue!$D662,Table5[#All],3,0),"")</f>
        <v/>
      </c>
      <c r="F662" s="31" t="str">
        <f>IFERROR(VLOOKUP(Issue!$D662,Table5[#All],2,0),"")</f>
        <v/>
      </c>
      <c r="G662" s="12"/>
      <c r="H662" s="31" t="str">
        <f>IFERROR(VLOOKUP(Issue!$G662,Table5[#All],3,0),"")</f>
        <v/>
      </c>
      <c r="I662" s="31" t="str">
        <f>IFERROR(VLOOKUP(Issue!$G662,Table5[#All],2,0),"")</f>
        <v/>
      </c>
      <c r="J662" s="12"/>
      <c r="K662" s="31" t="str">
        <f>IFERROR(VLOOKUP(Issue!$J662,Table2[[Item Name]:[UoM]],2,0),"")</f>
        <v/>
      </c>
      <c r="L662" s="12"/>
      <c r="M662" s="32" t="str">
        <f>IFERROR(VLOOKUP(Issue!$J662,Table2[[#All],[Item Name]:[Open Rate]],8,0),"")</f>
        <v/>
      </c>
      <c r="N662" s="32" t="str">
        <f>IFERROR(+Issue!$L662*Issue!$M662,"")</f>
        <v/>
      </c>
      <c r="O662" s="12"/>
      <c r="P662" s="12"/>
      <c r="Q662" s="37"/>
    </row>
    <row r="663" spans="1:17" x14ac:dyDescent="0.25">
      <c r="A663" s="34"/>
      <c r="B663" s="12"/>
      <c r="C663" s="12"/>
      <c r="D663" s="12"/>
      <c r="E663" s="31" t="str">
        <f>IFERROR(VLOOKUP(Issue!$D663,Table5[#All],3,0),"")</f>
        <v/>
      </c>
      <c r="F663" s="31" t="str">
        <f>IFERROR(VLOOKUP(Issue!$D663,Table5[#All],2,0),"")</f>
        <v/>
      </c>
      <c r="G663" s="12"/>
      <c r="H663" s="31" t="str">
        <f>IFERROR(VLOOKUP(Issue!$G663,Table5[#All],3,0),"")</f>
        <v/>
      </c>
      <c r="I663" s="31" t="str">
        <f>IFERROR(VLOOKUP(Issue!$G663,Table5[#All],2,0),"")</f>
        <v/>
      </c>
      <c r="J663" s="12"/>
      <c r="K663" s="31" t="str">
        <f>IFERROR(VLOOKUP(Issue!$J663,Table2[[Item Name]:[UoM]],2,0),"")</f>
        <v/>
      </c>
      <c r="L663" s="12"/>
      <c r="M663" s="32" t="str">
        <f>IFERROR(VLOOKUP(Issue!$J663,Table2[[#All],[Item Name]:[Open Rate]],8,0),"")</f>
        <v/>
      </c>
      <c r="N663" s="32" t="str">
        <f>IFERROR(+Issue!$L663*Issue!$M663,"")</f>
        <v/>
      </c>
      <c r="O663" s="12"/>
      <c r="P663" s="12"/>
      <c r="Q663" s="38"/>
    </row>
    <row r="664" spans="1:17" x14ac:dyDescent="0.25">
      <c r="A664" s="34"/>
      <c r="B664" s="12"/>
      <c r="C664" s="12"/>
      <c r="D664" s="12"/>
      <c r="E664" s="31" t="str">
        <f>IFERROR(VLOOKUP(Issue!$D664,Table5[#All],3,0),"")</f>
        <v/>
      </c>
      <c r="F664" s="31" t="str">
        <f>IFERROR(VLOOKUP(Issue!$D664,Table5[#All],2,0),"")</f>
        <v/>
      </c>
      <c r="G664" s="12"/>
      <c r="H664" s="31" t="str">
        <f>IFERROR(VLOOKUP(Issue!$G664,Table5[#All],3,0),"")</f>
        <v/>
      </c>
      <c r="I664" s="31" t="str">
        <f>IFERROR(VLOOKUP(Issue!$G664,Table5[#All],2,0),"")</f>
        <v/>
      </c>
      <c r="J664" s="12"/>
      <c r="K664" s="31" t="str">
        <f>IFERROR(VLOOKUP(Issue!$J664,Table2[[Item Name]:[UoM]],2,0),"")</f>
        <v/>
      </c>
      <c r="L664" s="12"/>
      <c r="M664" s="32" t="str">
        <f>IFERROR(VLOOKUP(Issue!$J664,Table2[[#All],[Item Name]:[Open Rate]],8,0),"")</f>
        <v/>
      </c>
      <c r="N664" s="32" t="str">
        <f>IFERROR(+Issue!$L664*Issue!$M664,"")</f>
        <v/>
      </c>
      <c r="O664" s="12"/>
      <c r="P664" s="12"/>
      <c r="Q664" s="37"/>
    </row>
    <row r="665" spans="1:17" x14ac:dyDescent="0.25">
      <c r="A665" s="34"/>
      <c r="B665" s="12"/>
      <c r="C665" s="12"/>
      <c r="D665" s="12"/>
      <c r="E665" s="31" t="str">
        <f>IFERROR(VLOOKUP(Issue!$D665,Table5[#All],3,0),"")</f>
        <v/>
      </c>
      <c r="F665" s="31" t="str">
        <f>IFERROR(VLOOKUP(Issue!$D665,Table5[#All],2,0),"")</f>
        <v/>
      </c>
      <c r="G665" s="12"/>
      <c r="H665" s="31" t="str">
        <f>IFERROR(VLOOKUP(Issue!$G665,Table5[#All],3,0),"")</f>
        <v/>
      </c>
      <c r="I665" s="31" t="str">
        <f>IFERROR(VLOOKUP(Issue!$G665,Table5[#All],2,0),"")</f>
        <v/>
      </c>
      <c r="J665" s="12"/>
      <c r="K665" s="31" t="str">
        <f>IFERROR(VLOOKUP(Issue!$J665,Table2[[Item Name]:[UoM]],2,0),"")</f>
        <v/>
      </c>
      <c r="L665" s="12"/>
      <c r="M665" s="32" t="str">
        <f>IFERROR(VLOOKUP(Issue!$J665,Table2[[#All],[Item Name]:[Open Rate]],8,0),"")</f>
        <v/>
      </c>
      <c r="N665" s="32" t="str">
        <f>IFERROR(+Issue!$L665*Issue!$M665,"")</f>
        <v/>
      </c>
      <c r="O665" s="12"/>
      <c r="P665" s="12"/>
      <c r="Q665" s="38"/>
    </row>
    <row r="666" spans="1:17" x14ac:dyDescent="0.25">
      <c r="A666" s="34"/>
      <c r="B666" s="12"/>
      <c r="C666" s="12"/>
      <c r="D666" s="12"/>
      <c r="E666" s="31" t="str">
        <f>IFERROR(VLOOKUP(Issue!$D666,Table5[#All],3,0),"")</f>
        <v/>
      </c>
      <c r="F666" s="31" t="str">
        <f>IFERROR(VLOOKUP(Issue!$D666,Table5[#All],2,0),"")</f>
        <v/>
      </c>
      <c r="G666" s="12"/>
      <c r="H666" s="31" t="str">
        <f>IFERROR(VLOOKUP(Issue!$G666,Table5[#All],3,0),"")</f>
        <v/>
      </c>
      <c r="I666" s="31" t="str">
        <f>IFERROR(VLOOKUP(Issue!$G666,Table5[#All],2,0),"")</f>
        <v/>
      </c>
      <c r="J666" s="12"/>
      <c r="K666" s="31" t="str">
        <f>IFERROR(VLOOKUP(Issue!$J666,Table2[[Item Name]:[UoM]],2,0),"")</f>
        <v/>
      </c>
      <c r="L666" s="12"/>
      <c r="M666" s="32" t="str">
        <f>IFERROR(VLOOKUP(Issue!$J666,Table2[[#All],[Item Name]:[Open Rate]],8,0),"")</f>
        <v/>
      </c>
      <c r="N666" s="32" t="str">
        <f>IFERROR(+Issue!$L666*Issue!$M666,"")</f>
        <v/>
      </c>
      <c r="O666" s="12"/>
      <c r="P666" s="12"/>
      <c r="Q666" s="37"/>
    </row>
    <row r="667" spans="1:17" x14ac:dyDescent="0.25">
      <c r="A667" s="34"/>
      <c r="B667" s="12"/>
      <c r="C667" s="12"/>
      <c r="D667" s="12"/>
      <c r="E667" s="31" t="str">
        <f>IFERROR(VLOOKUP(Issue!$D667,Table5[#All],3,0),"")</f>
        <v/>
      </c>
      <c r="F667" s="31" t="str">
        <f>IFERROR(VLOOKUP(Issue!$D667,Table5[#All],2,0),"")</f>
        <v/>
      </c>
      <c r="G667" s="12"/>
      <c r="H667" s="31" t="str">
        <f>IFERROR(VLOOKUP(Issue!$G667,Table5[#All],3,0),"")</f>
        <v/>
      </c>
      <c r="I667" s="31" t="str">
        <f>IFERROR(VLOOKUP(Issue!$G667,Table5[#All],2,0),"")</f>
        <v/>
      </c>
      <c r="J667" s="12"/>
      <c r="K667" s="31" t="str">
        <f>IFERROR(VLOOKUP(Issue!$J667,Table2[[Item Name]:[UoM]],2,0),"")</f>
        <v/>
      </c>
      <c r="L667" s="12"/>
      <c r="M667" s="32" t="str">
        <f>IFERROR(VLOOKUP(Issue!$J667,Table2[[#All],[Item Name]:[Open Rate]],8,0),"")</f>
        <v/>
      </c>
      <c r="N667" s="32" t="str">
        <f>IFERROR(+Issue!$L667*Issue!$M667,"")</f>
        <v/>
      </c>
      <c r="O667" s="12"/>
      <c r="P667" s="12"/>
      <c r="Q667" s="38"/>
    </row>
    <row r="668" spans="1:17" x14ac:dyDescent="0.25">
      <c r="A668" s="34"/>
      <c r="B668" s="12"/>
      <c r="C668" s="12"/>
      <c r="D668" s="12"/>
      <c r="E668" s="31" t="str">
        <f>IFERROR(VLOOKUP(Issue!$D668,Table5[#All],3,0),"")</f>
        <v/>
      </c>
      <c r="F668" s="31" t="str">
        <f>IFERROR(VLOOKUP(Issue!$D668,Table5[#All],2,0),"")</f>
        <v/>
      </c>
      <c r="G668" s="12"/>
      <c r="H668" s="31" t="str">
        <f>IFERROR(VLOOKUP(Issue!$G668,Table5[#All],3,0),"")</f>
        <v/>
      </c>
      <c r="I668" s="31" t="str">
        <f>IFERROR(VLOOKUP(Issue!$G668,Table5[#All],2,0),"")</f>
        <v/>
      </c>
      <c r="J668" s="12"/>
      <c r="K668" s="31" t="str">
        <f>IFERROR(VLOOKUP(Issue!$J668,Table2[[Item Name]:[UoM]],2,0),"")</f>
        <v/>
      </c>
      <c r="L668" s="12"/>
      <c r="M668" s="32" t="str">
        <f>IFERROR(VLOOKUP(Issue!$J668,Table2[[#All],[Item Name]:[Open Rate]],8,0),"")</f>
        <v/>
      </c>
      <c r="N668" s="32" t="str">
        <f>IFERROR(+Issue!$L668*Issue!$M668,"")</f>
        <v/>
      </c>
      <c r="O668" s="12"/>
      <c r="P668" s="12"/>
      <c r="Q668" s="37"/>
    </row>
    <row r="669" spans="1:17" x14ac:dyDescent="0.25">
      <c r="A669" s="34"/>
      <c r="B669" s="12"/>
      <c r="C669" s="12"/>
      <c r="D669" s="12"/>
      <c r="E669" s="31" t="str">
        <f>IFERROR(VLOOKUP(Issue!$D669,Table5[#All],3,0),"")</f>
        <v/>
      </c>
      <c r="F669" s="31" t="str">
        <f>IFERROR(VLOOKUP(Issue!$D669,Table5[#All],2,0),"")</f>
        <v/>
      </c>
      <c r="G669" s="12"/>
      <c r="H669" s="31" t="str">
        <f>IFERROR(VLOOKUP(Issue!$G669,Table5[#All],3,0),"")</f>
        <v/>
      </c>
      <c r="I669" s="31" t="str">
        <f>IFERROR(VLOOKUP(Issue!$G669,Table5[#All],2,0),"")</f>
        <v/>
      </c>
      <c r="J669" s="12"/>
      <c r="K669" s="31" t="str">
        <f>IFERROR(VLOOKUP(Issue!$J669,Table2[[Item Name]:[UoM]],2,0),"")</f>
        <v/>
      </c>
      <c r="L669" s="12"/>
      <c r="M669" s="32" t="str">
        <f>IFERROR(VLOOKUP(Issue!$J669,Table2[[#All],[Item Name]:[Open Rate]],8,0),"")</f>
        <v/>
      </c>
      <c r="N669" s="32" t="str">
        <f>IFERROR(+Issue!$L669*Issue!$M669,"")</f>
        <v/>
      </c>
      <c r="O669" s="12"/>
      <c r="P669" s="12"/>
      <c r="Q669" s="38"/>
    </row>
    <row r="670" spans="1:17" x14ac:dyDescent="0.25">
      <c r="A670" s="34"/>
      <c r="B670" s="12"/>
      <c r="C670" s="12"/>
      <c r="D670" s="12"/>
      <c r="E670" s="31" t="str">
        <f>IFERROR(VLOOKUP(Issue!$D670,Table5[#All],3,0),"")</f>
        <v/>
      </c>
      <c r="F670" s="31" t="str">
        <f>IFERROR(VLOOKUP(Issue!$D670,Table5[#All],2,0),"")</f>
        <v/>
      </c>
      <c r="G670" s="12"/>
      <c r="H670" s="31" t="str">
        <f>IFERROR(VLOOKUP(Issue!$G670,Table5[#All],3,0),"")</f>
        <v/>
      </c>
      <c r="I670" s="31" t="str">
        <f>IFERROR(VLOOKUP(Issue!$G670,Table5[#All],2,0),"")</f>
        <v/>
      </c>
      <c r="J670" s="12"/>
      <c r="K670" s="31" t="str">
        <f>IFERROR(VLOOKUP(Issue!$J670,Table2[[Item Name]:[UoM]],2,0),"")</f>
        <v/>
      </c>
      <c r="L670" s="12"/>
      <c r="M670" s="32" t="str">
        <f>IFERROR(VLOOKUP(Issue!$J670,Table2[[#All],[Item Name]:[Open Rate]],8,0),"")</f>
        <v/>
      </c>
      <c r="N670" s="32" t="str">
        <f>IFERROR(+Issue!$L670*Issue!$M670,"")</f>
        <v/>
      </c>
      <c r="O670" s="12"/>
      <c r="P670" s="12"/>
      <c r="Q670" s="37"/>
    </row>
    <row r="671" spans="1:17" x14ac:dyDescent="0.25">
      <c r="A671" s="34"/>
      <c r="B671" s="12"/>
      <c r="C671" s="12"/>
      <c r="D671" s="12"/>
      <c r="E671" s="31" t="str">
        <f>IFERROR(VLOOKUP(Issue!$D671,Table5[#All],3,0),"")</f>
        <v/>
      </c>
      <c r="F671" s="31" t="str">
        <f>IFERROR(VLOOKUP(Issue!$D671,Table5[#All],2,0),"")</f>
        <v/>
      </c>
      <c r="G671" s="12"/>
      <c r="H671" s="31" t="str">
        <f>IFERROR(VLOOKUP(Issue!$G671,Table5[#All],3,0),"")</f>
        <v/>
      </c>
      <c r="I671" s="31" t="str">
        <f>IFERROR(VLOOKUP(Issue!$G671,Table5[#All],2,0),"")</f>
        <v/>
      </c>
      <c r="J671" s="12"/>
      <c r="K671" s="31" t="str">
        <f>IFERROR(VLOOKUP(Issue!$J671,Table2[[Item Name]:[UoM]],2,0),"")</f>
        <v/>
      </c>
      <c r="L671" s="12"/>
      <c r="M671" s="32" t="str">
        <f>IFERROR(VLOOKUP(Issue!$J671,Table2[[#All],[Item Name]:[Open Rate]],8,0),"")</f>
        <v/>
      </c>
      <c r="N671" s="32" t="str">
        <f>IFERROR(+Issue!$L671*Issue!$M671,"")</f>
        <v/>
      </c>
      <c r="O671" s="12"/>
      <c r="P671" s="12"/>
      <c r="Q671" s="38"/>
    </row>
    <row r="672" spans="1:17" x14ac:dyDescent="0.25">
      <c r="A672" s="34"/>
      <c r="B672" s="12"/>
      <c r="C672" s="12"/>
      <c r="D672" s="12"/>
      <c r="E672" s="31" t="str">
        <f>IFERROR(VLOOKUP(Issue!$D672,Table5[#All],3,0),"")</f>
        <v/>
      </c>
      <c r="F672" s="31" t="str">
        <f>IFERROR(VLOOKUP(Issue!$D672,Table5[#All],2,0),"")</f>
        <v/>
      </c>
      <c r="G672" s="12"/>
      <c r="H672" s="31" t="str">
        <f>IFERROR(VLOOKUP(Issue!$G672,Table5[#All],3,0),"")</f>
        <v/>
      </c>
      <c r="I672" s="31" t="str">
        <f>IFERROR(VLOOKUP(Issue!$G672,Table5[#All],2,0),"")</f>
        <v/>
      </c>
      <c r="J672" s="12"/>
      <c r="K672" s="31" t="str">
        <f>IFERROR(VLOOKUP(Issue!$J672,Table2[[Item Name]:[UoM]],2,0),"")</f>
        <v/>
      </c>
      <c r="L672" s="12"/>
      <c r="M672" s="32" t="str">
        <f>IFERROR(VLOOKUP(Issue!$J672,Table2[[#All],[Item Name]:[Open Rate]],8,0),"")</f>
        <v/>
      </c>
      <c r="N672" s="32" t="str">
        <f>IFERROR(+Issue!$L672*Issue!$M672,"")</f>
        <v/>
      </c>
      <c r="O672" s="12"/>
      <c r="P672" s="12"/>
      <c r="Q672" s="37"/>
    </row>
    <row r="673" spans="1:17" x14ac:dyDescent="0.25">
      <c r="A673" s="34"/>
      <c r="B673" s="12"/>
      <c r="C673" s="12"/>
      <c r="D673" s="12"/>
      <c r="E673" s="31" t="str">
        <f>IFERROR(VLOOKUP(Issue!$D673,Table5[#All],3,0),"")</f>
        <v/>
      </c>
      <c r="F673" s="31" t="str">
        <f>IFERROR(VLOOKUP(Issue!$D673,Table5[#All],2,0),"")</f>
        <v/>
      </c>
      <c r="G673" s="12"/>
      <c r="H673" s="31" t="str">
        <f>IFERROR(VLOOKUP(Issue!$G673,Table5[#All],3,0),"")</f>
        <v/>
      </c>
      <c r="I673" s="31" t="str">
        <f>IFERROR(VLOOKUP(Issue!$G673,Table5[#All],2,0),"")</f>
        <v/>
      </c>
      <c r="J673" s="12"/>
      <c r="K673" s="31" t="str">
        <f>IFERROR(VLOOKUP(Issue!$J673,Table2[[Item Name]:[UoM]],2,0),"")</f>
        <v/>
      </c>
      <c r="L673" s="12"/>
      <c r="M673" s="32" t="str">
        <f>IFERROR(VLOOKUP(Issue!$J673,Table2[[#All],[Item Name]:[Open Rate]],8,0),"")</f>
        <v/>
      </c>
      <c r="N673" s="32" t="str">
        <f>IFERROR(+Issue!$L673*Issue!$M673,"")</f>
        <v/>
      </c>
      <c r="O673" s="12"/>
      <c r="P673" s="12"/>
      <c r="Q673" s="38"/>
    </row>
    <row r="674" spans="1:17" x14ac:dyDescent="0.25">
      <c r="A674" s="34"/>
      <c r="B674" s="12"/>
      <c r="C674" s="12"/>
      <c r="D674" s="12"/>
      <c r="E674" s="31" t="str">
        <f>IFERROR(VLOOKUP(Issue!$D674,Table5[#All],3,0),"")</f>
        <v/>
      </c>
      <c r="F674" s="31" t="str">
        <f>IFERROR(VLOOKUP(Issue!$D674,Table5[#All],2,0),"")</f>
        <v/>
      </c>
      <c r="G674" s="12"/>
      <c r="H674" s="31" t="str">
        <f>IFERROR(VLOOKUP(Issue!$G674,Table5[#All],3,0),"")</f>
        <v/>
      </c>
      <c r="I674" s="31" t="str">
        <f>IFERROR(VLOOKUP(Issue!$G674,Table5[#All],2,0),"")</f>
        <v/>
      </c>
      <c r="J674" s="12"/>
      <c r="K674" s="31" t="str">
        <f>IFERROR(VLOOKUP(Issue!$J674,Table2[[Item Name]:[UoM]],2,0),"")</f>
        <v/>
      </c>
      <c r="L674" s="12"/>
      <c r="M674" s="32" t="str">
        <f>IFERROR(VLOOKUP(Issue!$J674,Table2[[#All],[Item Name]:[Open Rate]],8,0),"")</f>
        <v/>
      </c>
      <c r="N674" s="32" t="str">
        <f>IFERROR(+Issue!$L674*Issue!$M674,"")</f>
        <v/>
      </c>
      <c r="O674" s="12"/>
      <c r="P674" s="12"/>
      <c r="Q674" s="37"/>
    </row>
    <row r="675" spans="1:17" x14ac:dyDescent="0.25">
      <c r="A675" s="34"/>
      <c r="B675" s="12"/>
      <c r="C675" s="12"/>
      <c r="D675" s="12"/>
      <c r="E675" s="31" t="str">
        <f>IFERROR(VLOOKUP(Issue!$D675,Table5[#All],3,0),"")</f>
        <v/>
      </c>
      <c r="F675" s="31" t="str">
        <f>IFERROR(VLOOKUP(Issue!$D675,Table5[#All],2,0),"")</f>
        <v/>
      </c>
      <c r="G675" s="12"/>
      <c r="H675" s="31" t="str">
        <f>IFERROR(VLOOKUP(Issue!$G675,Table5[#All],3,0),"")</f>
        <v/>
      </c>
      <c r="I675" s="31" t="str">
        <f>IFERROR(VLOOKUP(Issue!$G675,Table5[#All],2,0),"")</f>
        <v/>
      </c>
      <c r="J675" s="12"/>
      <c r="K675" s="31" t="str">
        <f>IFERROR(VLOOKUP(Issue!$J675,Table2[[Item Name]:[UoM]],2,0),"")</f>
        <v/>
      </c>
      <c r="L675" s="12"/>
      <c r="M675" s="32" t="str">
        <f>IFERROR(VLOOKUP(Issue!$J675,Table2[[#All],[Item Name]:[Open Rate]],8,0),"")</f>
        <v/>
      </c>
      <c r="N675" s="32" t="str">
        <f>IFERROR(+Issue!$L675*Issue!$M675,"")</f>
        <v/>
      </c>
      <c r="O675" s="12"/>
      <c r="P675" s="12"/>
      <c r="Q675" s="38"/>
    </row>
    <row r="676" spans="1:17" x14ac:dyDescent="0.25">
      <c r="A676" s="34"/>
      <c r="B676" s="12"/>
      <c r="C676" s="12"/>
      <c r="D676" s="12"/>
      <c r="E676" s="31" t="str">
        <f>IFERROR(VLOOKUP(Issue!$D676,Table5[#All],3,0),"")</f>
        <v/>
      </c>
      <c r="F676" s="31" t="str">
        <f>IFERROR(VLOOKUP(Issue!$D676,Table5[#All],2,0),"")</f>
        <v/>
      </c>
      <c r="G676" s="12"/>
      <c r="H676" s="31" t="str">
        <f>IFERROR(VLOOKUP(Issue!$G676,Table5[#All],3,0),"")</f>
        <v/>
      </c>
      <c r="I676" s="31" t="str">
        <f>IFERROR(VLOOKUP(Issue!$G676,Table5[#All],2,0),"")</f>
        <v/>
      </c>
      <c r="J676" s="12"/>
      <c r="K676" s="31" t="str">
        <f>IFERROR(VLOOKUP(Issue!$J676,Table2[[Item Name]:[UoM]],2,0),"")</f>
        <v/>
      </c>
      <c r="L676" s="12"/>
      <c r="M676" s="32" t="str">
        <f>IFERROR(VLOOKUP(Issue!$J676,Table2[[#All],[Item Name]:[Open Rate]],8,0),"")</f>
        <v/>
      </c>
      <c r="N676" s="32" t="str">
        <f>IFERROR(+Issue!$L676*Issue!$M676,"")</f>
        <v/>
      </c>
      <c r="O676" s="12"/>
      <c r="P676" s="12"/>
      <c r="Q676" s="37"/>
    </row>
    <row r="677" spans="1:17" x14ac:dyDescent="0.25">
      <c r="A677" s="34"/>
      <c r="B677" s="12"/>
      <c r="C677" s="12"/>
      <c r="D677" s="12"/>
      <c r="E677" s="31" t="str">
        <f>IFERROR(VLOOKUP(Issue!$D677,Table5[#All],3,0),"")</f>
        <v/>
      </c>
      <c r="F677" s="31" t="str">
        <f>IFERROR(VLOOKUP(Issue!$D677,Table5[#All],2,0),"")</f>
        <v/>
      </c>
      <c r="G677" s="12"/>
      <c r="H677" s="31" t="str">
        <f>IFERROR(VLOOKUP(Issue!$G677,Table5[#All],3,0),"")</f>
        <v/>
      </c>
      <c r="I677" s="31" t="str">
        <f>IFERROR(VLOOKUP(Issue!$G677,Table5[#All],2,0),"")</f>
        <v/>
      </c>
      <c r="J677" s="12"/>
      <c r="K677" s="31" t="str">
        <f>IFERROR(VLOOKUP(Issue!$J677,Table2[[Item Name]:[UoM]],2,0),"")</f>
        <v/>
      </c>
      <c r="L677" s="12"/>
      <c r="M677" s="32" t="str">
        <f>IFERROR(VLOOKUP(Issue!$J677,Table2[[#All],[Item Name]:[Open Rate]],8,0),"")</f>
        <v/>
      </c>
      <c r="N677" s="32" t="str">
        <f>IFERROR(+Issue!$L677*Issue!$M677,"")</f>
        <v/>
      </c>
      <c r="O677" s="12"/>
      <c r="P677" s="12"/>
      <c r="Q677" s="38"/>
    </row>
    <row r="678" spans="1:17" x14ac:dyDescent="0.25">
      <c r="A678" s="34"/>
      <c r="B678" s="12"/>
      <c r="C678" s="12"/>
      <c r="D678" s="12"/>
      <c r="E678" s="31" t="str">
        <f>IFERROR(VLOOKUP(Issue!$D678,Table5[#All],3,0),"")</f>
        <v/>
      </c>
      <c r="F678" s="31" t="str">
        <f>IFERROR(VLOOKUP(Issue!$D678,Table5[#All],2,0),"")</f>
        <v/>
      </c>
      <c r="G678" s="12"/>
      <c r="H678" s="31" t="str">
        <f>IFERROR(VLOOKUP(Issue!$G678,Table5[#All],3,0),"")</f>
        <v/>
      </c>
      <c r="I678" s="31" t="str">
        <f>IFERROR(VLOOKUP(Issue!$G678,Table5[#All],2,0),"")</f>
        <v/>
      </c>
      <c r="J678" s="12"/>
      <c r="K678" s="31" t="str">
        <f>IFERROR(VLOOKUP(Issue!$J678,Table2[[Item Name]:[UoM]],2,0),"")</f>
        <v/>
      </c>
      <c r="L678" s="12"/>
      <c r="M678" s="32" t="str">
        <f>IFERROR(VLOOKUP(Issue!$J678,Table2[[#All],[Item Name]:[Open Rate]],8,0),"")</f>
        <v/>
      </c>
      <c r="N678" s="32" t="str">
        <f>IFERROR(+Issue!$L678*Issue!$M678,"")</f>
        <v/>
      </c>
      <c r="O678" s="12"/>
      <c r="P678" s="12"/>
      <c r="Q678" s="37"/>
    </row>
    <row r="679" spans="1:17" x14ac:dyDescent="0.25">
      <c r="A679" s="34"/>
      <c r="B679" s="12"/>
      <c r="C679" s="12"/>
      <c r="D679" s="12"/>
      <c r="E679" s="31" t="str">
        <f>IFERROR(VLOOKUP(Issue!$D679,Table5[#All],3,0),"")</f>
        <v/>
      </c>
      <c r="F679" s="31" t="str">
        <f>IFERROR(VLOOKUP(Issue!$D679,Table5[#All],2,0),"")</f>
        <v/>
      </c>
      <c r="G679" s="12"/>
      <c r="H679" s="31" t="str">
        <f>IFERROR(VLOOKUP(Issue!$G679,Table5[#All],3,0),"")</f>
        <v/>
      </c>
      <c r="I679" s="31" t="str">
        <f>IFERROR(VLOOKUP(Issue!$G679,Table5[#All],2,0),"")</f>
        <v/>
      </c>
      <c r="J679" s="12"/>
      <c r="K679" s="31" t="str">
        <f>IFERROR(VLOOKUP(Issue!$J679,Table2[[Item Name]:[UoM]],2,0),"")</f>
        <v/>
      </c>
      <c r="L679" s="12"/>
      <c r="M679" s="32" t="str">
        <f>IFERROR(VLOOKUP(Issue!$J679,Table2[[#All],[Item Name]:[Open Rate]],8,0),"")</f>
        <v/>
      </c>
      <c r="N679" s="32" t="str">
        <f>IFERROR(+Issue!$L679*Issue!$M679,"")</f>
        <v/>
      </c>
      <c r="O679" s="12"/>
      <c r="P679" s="12"/>
      <c r="Q679" s="38"/>
    </row>
    <row r="680" spans="1:17" x14ac:dyDescent="0.25">
      <c r="A680" s="34"/>
      <c r="B680" s="12"/>
      <c r="C680" s="12"/>
      <c r="D680" s="12"/>
      <c r="E680" s="31" t="str">
        <f>IFERROR(VLOOKUP(Issue!$D680,Table5[#All],3,0),"")</f>
        <v/>
      </c>
      <c r="F680" s="31" t="str">
        <f>IFERROR(VLOOKUP(Issue!$D680,Table5[#All],2,0),"")</f>
        <v/>
      </c>
      <c r="G680" s="12"/>
      <c r="H680" s="31" t="str">
        <f>IFERROR(VLOOKUP(Issue!$G680,Table5[#All],3,0),"")</f>
        <v/>
      </c>
      <c r="I680" s="31" t="str">
        <f>IFERROR(VLOOKUP(Issue!$G680,Table5[#All],2,0),"")</f>
        <v/>
      </c>
      <c r="J680" s="12"/>
      <c r="K680" s="31" t="str">
        <f>IFERROR(VLOOKUP(Issue!$J680,Table2[[Item Name]:[UoM]],2,0),"")</f>
        <v/>
      </c>
      <c r="L680" s="12"/>
      <c r="M680" s="32" t="str">
        <f>IFERROR(VLOOKUP(Issue!$J680,Table2[[#All],[Item Name]:[Open Rate]],8,0),"")</f>
        <v/>
      </c>
      <c r="N680" s="32" t="str">
        <f>IFERROR(+Issue!$L680*Issue!$M680,"")</f>
        <v/>
      </c>
      <c r="O680" s="12"/>
      <c r="P680" s="12"/>
      <c r="Q680" s="37"/>
    </row>
    <row r="681" spans="1:17" x14ac:dyDescent="0.25">
      <c r="A681" s="34"/>
      <c r="B681" s="12"/>
      <c r="C681" s="12"/>
      <c r="D681" s="12"/>
      <c r="E681" s="31" t="str">
        <f>IFERROR(VLOOKUP(Issue!$D681,Table5[#All],3,0),"")</f>
        <v/>
      </c>
      <c r="F681" s="31" t="str">
        <f>IFERROR(VLOOKUP(Issue!$D681,Table5[#All],2,0),"")</f>
        <v/>
      </c>
      <c r="G681" s="12"/>
      <c r="H681" s="31" t="str">
        <f>IFERROR(VLOOKUP(Issue!$G681,Table5[#All],3,0),"")</f>
        <v/>
      </c>
      <c r="I681" s="31" t="str">
        <f>IFERROR(VLOOKUP(Issue!$G681,Table5[#All],2,0),"")</f>
        <v/>
      </c>
      <c r="J681" s="12"/>
      <c r="K681" s="31" t="str">
        <f>IFERROR(VLOOKUP(Issue!$J681,Table2[[Item Name]:[UoM]],2,0),"")</f>
        <v/>
      </c>
      <c r="L681" s="12"/>
      <c r="M681" s="32" t="str">
        <f>IFERROR(VLOOKUP(Issue!$J681,Table2[[#All],[Item Name]:[Open Rate]],8,0),"")</f>
        <v/>
      </c>
      <c r="N681" s="32" t="str">
        <f>IFERROR(+Issue!$L681*Issue!$M681,"")</f>
        <v/>
      </c>
      <c r="O681" s="12"/>
      <c r="P681" s="12"/>
      <c r="Q681" s="38"/>
    </row>
    <row r="682" spans="1:17" x14ac:dyDescent="0.25">
      <c r="A682" s="34"/>
      <c r="B682" s="12"/>
      <c r="C682" s="12"/>
      <c r="D682" s="12"/>
      <c r="E682" s="31" t="str">
        <f>IFERROR(VLOOKUP(Issue!$D682,Table5[#All],3,0),"")</f>
        <v/>
      </c>
      <c r="F682" s="31" t="str">
        <f>IFERROR(VLOOKUP(Issue!$D682,Table5[#All],2,0),"")</f>
        <v/>
      </c>
      <c r="G682" s="12"/>
      <c r="H682" s="31" t="str">
        <f>IFERROR(VLOOKUP(Issue!$G682,Table5[#All],3,0),"")</f>
        <v/>
      </c>
      <c r="I682" s="31" t="str">
        <f>IFERROR(VLOOKUP(Issue!$G682,Table5[#All],2,0),"")</f>
        <v/>
      </c>
      <c r="J682" s="12"/>
      <c r="K682" s="31" t="str">
        <f>IFERROR(VLOOKUP(Issue!$J682,Table2[[Item Name]:[UoM]],2,0),"")</f>
        <v/>
      </c>
      <c r="L682" s="12"/>
      <c r="M682" s="32" t="str">
        <f>IFERROR(VLOOKUP(Issue!$J682,Table2[[#All],[Item Name]:[Open Rate]],8,0),"")</f>
        <v/>
      </c>
      <c r="N682" s="32" t="str">
        <f>IFERROR(+Issue!$L682*Issue!$M682,"")</f>
        <v/>
      </c>
      <c r="O682" s="12"/>
      <c r="P682" s="12"/>
      <c r="Q682" s="37"/>
    </row>
    <row r="683" spans="1:17" x14ac:dyDescent="0.25">
      <c r="A683" s="34"/>
      <c r="B683" s="12"/>
      <c r="C683" s="12"/>
      <c r="D683" s="12"/>
      <c r="E683" s="31" t="str">
        <f>IFERROR(VLOOKUP(Issue!$D683,Table5[#All],3,0),"")</f>
        <v/>
      </c>
      <c r="F683" s="31" t="str">
        <f>IFERROR(VLOOKUP(Issue!$D683,Table5[#All],2,0),"")</f>
        <v/>
      </c>
      <c r="G683" s="12"/>
      <c r="H683" s="31" t="str">
        <f>IFERROR(VLOOKUP(Issue!$G683,Table5[#All],3,0),"")</f>
        <v/>
      </c>
      <c r="I683" s="31" t="str">
        <f>IFERROR(VLOOKUP(Issue!$G683,Table5[#All],2,0),"")</f>
        <v/>
      </c>
      <c r="J683" s="12"/>
      <c r="K683" s="31" t="str">
        <f>IFERROR(VLOOKUP(Issue!$J683,Table2[[Item Name]:[UoM]],2,0),"")</f>
        <v/>
      </c>
      <c r="L683" s="12"/>
      <c r="M683" s="32" t="str">
        <f>IFERROR(VLOOKUP(Issue!$J683,Table2[[#All],[Item Name]:[Open Rate]],8,0),"")</f>
        <v/>
      </c>
      <c r="N683" s="32" t="str">
        <f>IFERROR(+Issue!$L683*Issue!$M683,"")</f>
        <v/>
      </c>
      <c r="O683" s="12"/>
      <c r="P683" s="12"/>
      <c r="Q683" s="38"/>
    </row>
    <row r="684" spans="1:17" x14ac:dyDescent="0.25">
      <c r="A684" s="34"/>
      <c r="B684" s="12"/>
      <c r="C684" s="12"/>
      <c r="D684" s="12"/>
      <c r="E684" s="31" t="str">
        <f>IFERROR(VLOOKUP(Issue!$D684,Table5[#All],3,0),"")</f>
        <v/>
      </c>
      <c r="F684" s="31" t="str">
        <f>IFERROR(VLOOKUP(Issue!$D684,Table5[#All],2,0),"")</f>
        <v/>
      </c>
      <c r="G684" s="12"/>
      <c r="H684" s="31" t="str">
        <f>IFERROR(VLOOKUP(Issue!$G684,Table5[#All],3,0),"")</f>
        <v/>
      </c>
      <c r="I684" s="31" t="str">
        <f>IFERROR(VLOOKUP(Issue!$G684,Table5[#All],2,0),"")</f>
        <v/>
      </c>
      <c r="J684" s="12"/>
      <c r="K684" s="31" t="str">
        <f>IFERROR(VLOOKUP(Issue!$J684,Table2[[Item Name]:[UoM]],2,0),"")</f>
        <v/>
      </c>
      <c r="L684" s="12"/>
      <c r="M684" s="32" t="str">
        <f>IFERROR(VLOOKUP(Issue!$J684,Table2[[#All],[Item Name]:[Open Rate]],8,0),"")</f>
        <v/>
      </c>
      <c r="N684" s="32" t="str">
        <f>IFERROR(+Issue!$L684*Issue!$M684,"")</f>
        <v/>
      </c>
      <c r="O684" s="12"/>
      <c r="P684" s="12"/>
      <c r="Q684" s="37"/>
    </row>
    <row r="685" spans="1:17" x14ac:dyDescent="0.25">
      <c r="A685" s="34"/>
      <c r="B685" s="12"/>
      <c r="C685" s="12"/>
      <c r="D685" s="12"/>
      <c r="E685" s="31" t="str">
        <f>IFERROR(VLOOKUP(Issue!$D685,Table5[#All],3,0),"")</f>
        <v/>
      </c>
      <c r="F685" s="31" t="str">
        <f>IFERROR(VLOOKUP(Issue!$D685,Table5[#All],2,0),"")</f>
        <v/>
      </c>
      <c r="G685" s="12"/>
      <c r="H685" s="31" t="str">
        <f>IFERROR(VLOOKUP(Issue!$G685,Table5[#All],3,0),"")</f>
        <v/>
      </c>
      <c r="I685" s="31" t="str">
        <f>IFERROR(VLOOKUP(Issue!$G685,Table5[#All],2,0),"")</f>
        <v/>
      </c>
      <c r="J685" s="12"/>
      <c r="K685" s="31" t="str">
        <f>IFERROR(VLOOKUP(Issue!$J685,Table2[[Item Name]:[UoM]],2,0),"")</f>
        <v/>
      </c>
      <c r="L685" s="12"/>
      <c r="M685" s="32" t="str">
        <f>IFERROR(VLOOKUP(Issue!$J685,Table2[[#All],[Item Name]:[Open Rate]],8,0),"")</f>
        <v/>
      </c>
      <c r="N685" s="32" t="str">
        <f>IFERROR(+Issue!$L685*Issue!$M685,"")</f>
        <v/>
      </c>
      <c r="O685" s="12"/>
      <c r="P685" s="12"/>
      <c r="Q685" s="38"/>
    </row>
    <row r="686" spans="1:17" x14ac:dyDescent="0.25">
      <c r="A686" s="34"/>
      <c r="B686" s="12"/>
      <c r="C686" s="12"/>
      <c r="D686" s="12"/>
      <c r="E686" s="31" t="str">
        <f>IFERROR(VLOOKUP(Issue!$D686,Table5[#All],3,0),"")</f>
        <v/>
      </c>
      <c r="F686" s="31" t="str">
        <f>IFERROR(VLOOKUP(Issue!$D686,Table5[#All],2,0),"")</f>
        <v/>
      </c>
      <c r="G686" s="12"/>
      <c r="H686" s="31" t="str">
        <f>IFERROR(VLOOKUP(Issue!$G686,Table5[#All],3,0),"")</f>
        <v/>
      </c>
      <c r="I686" s="31" t="str">
        <f>IFERROR(VLOOKUP(Issue!$G686,Table5[#All],2,0),"")</f>
        <v/>
      </c>
      <c r="J686" s="12"/>
      <c r="K686" s="31" t="str">
        <f>IFERROR(VLOOKUP(Issue!$J686,Table2[[Item Name]:[UoM]],2,0),"")</f>
        <v/>
      </c>
      <c r="L686" s="12"/>
      <c r="M686" s="32" t="str">
        <f>IFERROR(VLOOKUP(Issue!$J686,Table2[[#All],[Item Name]:[Open Rate]],8,0),"")</f>
        <v/>
      </c>
      <c r="N686" s="32" t="str">
        <f>IFERROR(+Issue!$L686*Issue!$M686,"")</f>
        <v/>
      </c>
      <c r="O686" s="12"/>
      <c r="P686" s="12"/>
      <c r="Q686" s="37"/>
    </row>
    <row r="687" spans="1:17" x14ac:dyDescent="0.25">
      <c r="A687" s="34"/>
      <c r="B687" s="12"/>
      <c r="C687" s="12"/>
      <c r="D687" s="12"/>
      <c r="E687" s="31" t="str">
        <f>IFERROR(VLOOKUP(Issue!$D687,Table5[#All],3,0),"")</f>
        <v/>
      </c>
      <c r="F687" s="31" t="str">
        <f>IFERROR(VLOOKUP(Issue!$D687,Table5[#All],2,0),"")</f>
        <v/>
      </c>
      <c r="G687" s="12"/>
      <c r="H687" s="31" t="str">
        <f>IFERROR(VLOOKUP(Issue!$G687,Table5[#All],3,0),"")</f>
        <v/>
      </c>
      <c r="I687" s="31" t="str">
        <f>IFERROR(VLOOKUP(Issue!$G687,Table5[#All],2,0),"")</f>
        <v/>
      </c>
      <c r="J687" s="12"/>
      <c r="K687" s="31" t="str">
        <f>IFERROR(VLOOKUP(Issue!$J687,Table2[[Item Name]:[UoM]],2,0),"")</f>
        <v/>
      </c>
      <c r="L687" s="12"/>
      <c r="M687" s="32" t="str">
        <f>IFERROR(VLOOKUP(Issue!$J687,Table2[[#All],[Item Name]:[Open Rate]],8,0),"")</f>
        <v/>
      </c>
      <c r="N687" s="32" t="str">
        <f>IFERROR(+Issue!$L687*Issue!$M687,"")</f>
        <v/>
      </c>
      <c r="O687" s="12"/>
      <c r="P687" s="12"/>
      <c r="Q687" s="38"/>
    </row>
    <row r="688" spans="1:17" x14ac:dyDescent="0.25">
      <c r="A688" s="34"/>
      <c r="B688" s="12"/>
      <c r="C688" s="12"/>
      <c r="D688" s="12"/>
      <c r="E688" s="31" t="str">
        <f>IFERROR(VLOOKUP(Issue!$D688,Table5[#All],3,0),"")</f>
        <v/>
      </c>
      <c r="F688" s="31" t="str">
        <f>IFERROR(VLOOKUP(Issue!$D688,Table5[#All],2,0),"")</f>
        <v/>
      </c>
      <c r="G688" s="12"/>
      <c r="H688" s="31" t="str">
        <f>IFERROR(VLOOKUP(Issue!$G688,Table5[#All],3,0),"")</f>
        <v/>
      </c>
      <c r="I688" s="31" t="str">
        <f>IFERROR(VLOOKUP(Issue!$G688,Table5[#All],2,0),"")</f>
        <v/>
      </c>
      <c r="J688" s="12"/>
      <c r="K688" s="31" t="str">
        <f>IFERROR(VLOOKUP(Issue!$J688,Table2[[Item Name]:[UoM]],2,0),"")</f>
        <v/>
      </c>
      <c r="L688" s="12"/>
      <c r="M688" s="32" t="str">
        <f>IFERROR(VLOOKUP(Issue!$J688,Table2[[#All],[Item Name]:[Open Rate]],8,0),"")</f>
        <v/>
      </c>
      <c r="N688" s="32" t="str">
        <f>IFERROR(+Issue!$L688*Issue!$M688,"")</f>
        <v/>
      </c>
      <c r="O688" s="12"/>
      <c r="P688" s="12"/>
      <c r="Q688" s="37"/>
    </row>
    <row r="689" spans="1:17" x14ac:dyDescent="0.25">
      <c r="A689" s="34"/>
      <c r="B689" s="12"/>
      <c r="C689" s="12"/>
      <c r="D689" s="12"/>
      <c r="E689" s="31" t="str">
        <f>IFERROR(VLOOKUP(Issue!$D689,Table5[#All],3,0),"")</f>
        <v/>
      </c>
      <c r="F689" s="31" t="str">
        <f>IFERROR(VLOOKUP(Issue!$D689,Table5[#All],2,0),"")</f>
        <v/>
      </c>
      <c r="G689" s="12"/>
      <c r="H689" s="31" t="str">
        <f>IFERROR(VLOOKUP(Issue!$G689,Table5[#All],3,0),"")</f>
        <v/>
      </c>
      <c r="I689" s="31" t="str">
        <f>IFERROR(VLOOKUP(Issue!$G689,Table5[#All],2,0),"")</f>
        <v/>
      </c>
      <c r="J689" s="12"/>
      <c r="K689" s="31" t="str">
        <f>IFERROR(VLOOKUP(Issue!$J689,Table2[[Item Name]:[UoM]],2,0),"")</f>
        <v/>
      </c>
      <c r="L689" s="12"/>
      <c r="M689" s="32" t="str">
        <f>IFERROR(VLOOKUP(Issue!$J689,Table2[[#All],[Item Name]:[Open Rate]],8,0),"")</f>
        <v/>
      </c>
      <c r="N689" s="32" t="str">
        <f>IFERROR(+Issue!$L689*Issue!$M689,"")</f>
        <v/>
      </c>
      <c r="O689" s="12"/>
      <c r="P689" s="12"/>
      <c r="Q689" s="38"/>
    </row>
    <row r="690" spans="1:17" x14ac:dyDescent="0.25">
      <c r="A690" s="34"/>
      <c r="B690" s="12"/>
      <c r="C690" s="12"/>
      <c r="D690" s="12"/>
      <c r="E690" s="31" t="str">
        <f>IFERROR(VLOOKUP(Issue!$D690,Table5[#All],3,0),"")</f>
        <v/>
      </c>
      <c r="F690" s="31" t="str">
        <f>IFERROR(VLOOKUP(Issue!$D690,Table5[#All],2,0),"")</f>
        <v/>
      </c>
      <c r="G690" s="12"/>
      <c r="H690" s="31" t="str">
        <f>IFERROR(VLOOKUP(Issue!$G690,Table5[#All],3,0),"")</f>
        <v/>
      </c>
      <c r="I690" s="31" t="str">
        <f>IFERROR(VLOOKUP(Issue!$G690,Table5[#All],2,0),"")</f>
        <v/>
      </c>
      <c r="J690" s="12"/>
      <c r="K690" s="31" t="str">
        <f>IFERROR(VLOOKUP(Issue!$J690,Table2[[Item Name]:[UoM]],2,0),"")</f>
        <v/>
      </c>
      <c r="L690" s="12"/>
      <c r="M690" s="32" t="str">
        <f>IFERROR(VLOOKUP(Issue!$J690,Table2[[#All],[Item Name]:[Open Rate]],8,0),"")</f>
        <v/>
      </c>
      <c r="N690" s="32" t="str">
        <f>IFERROR(+Issue!$L690*Issue!$M690,"")</f>
        <v/>
      </c>
      <c r="O690" s="12"/>
      <c r="P690" s="12"/>
      <c r="Q690" s="37"/>
    </row>
    <row r="691" spans="1:17" x14ac:dyDescent="0.25">
      <c r="A691" s="34"/>
      <c r="B691" s="12"/>
      <c r="C691" s="12"/>
      <c r="D691" s="12"/>
      <c r="E691" s="31" t="str">
        <f>IFERROR(VLOOKUP(Issue!$D691,Table5[#All],3,0),"")</f>
        <v/>
      </c>
      <c r="F691" s="31" t="str">
        <f>IFERROR(VLOOKUP(Issue!$D691,Table5[#All],2,0),"")</f>
        <v/>
      </c>
      <c r="G691" s="12"/>
      <c r="H691" s="31" t="str">
        <f>IFERROR(VLOOKUP(Issue!$G691,Table5[#All],3,0),"")</f>
        <v/>
      </c>
      <c r="I691" s="31" t="str">
        <f>IFERROR(VLOOKUP(Issue!$G691,Table5[#All],2,0),"")</f>
        <v/>
      </c>
      <c r="J691" s="12"/>
      <c r="K691" s="31" t="str">
        <f>IFERROR(VLOOKUP(Issue!$J691,Table2[[Item Name]:[UoM]],2,0),"")</f>
        <v/>
      </c>
      <c r="L691" s="12"/>
      <c r="M691" s="32" t="str">
        <f>IFERROR(VLOOKUP(Issue!$J691,Table2[[#All],[Item Name]:[Open Rate]],8,0),"")</f>
        <v/>
      </c>
      <c r="N691" s="32" t="str">
        <f>IFERROR(+Issue!$L691*Issue!$M691,"")</f>
        <v/>
      </c>
      <c r="O691" s="12"/>
      <c r="P691" s="12"/>
      <c r="Q691" s="38"/>
    </row>
    <row r="692" spans="1:17" x14ac:dyDescent="0.25">
      <c r="A692" s="34"/>
      <c r="B692" s="12"/>
      <c r="C692" s="12"/>
      <c r="D692" s="12"/>
      <c r="E692" s="31" t="str">
        <f>IFERROR(VLOOKUP(Issue!$D692,Table5[#All],3,0),"")</f>
        <v/>
      </c>
      <c r="F692" s="31" t="str">
        <f>IFERROR(VLOOKUP(Issue!$D692,Table5[#All],2,0),"")</f>
        <v/>
      </c>
      <c r="G692" s="12"/>
      <c r="H692" s="31" t="str">
        <f>IFERROR(VLOOKUP(Issue!$G692,Table5[#All],3,0),"")</f>
        <v/>
      </c>
      <c r="I692" s="31" t="str">
        <f>IFERROR(VLOOKUP(Issue!$G692,Table5[#All],2,0),"")</f>
        <v/>
      </c>
      <c r="J692" s="12"/>
      <c r="K692" s="31" t="str">
        <f>IFERROR(VLOOKUP(Issue!$J692,Table2[[Item Name]:[UoM]],2,0),"")</f>
        <v/>
      </c>
      <c r="L692" s="12"/>
      <c r="M692" s="32" t="str">
        <f>IFERROR(VLOOKUP(Issue!$J692,Table2[[#All],[Item Name]:[Open Rate]],8,0),"")</f>
        <v/>
      </c>
      <c r="N692" s="32" t="str">
        <f>IFERROR(+Issue!$L692*Issue!$M692,"")</f>
        <v/>
      </c>
      <c r="O692" s="12"/>
      <c r="P692" s="12"/>
      <c r="Q692" s="37"/>
    </row>
    <row r="693" spans="1:17" x14ac:dyDescent="0.25">
      <c r="A693" s="34"/>
      <c r="B693" s="12"/>
      <c r="C693" s="12"/>
      <c r="D693" s="12"/>
      <c r="E693" s="31" t="str">
        <f>IFERROR(VLOOKUP(Issue!$D693,Table5[#All],3,0),"")</f>
        <v/>
      </c>
      <c r="F693" s="31" t="str">
        <f>IFERROR(VLOOKUP(Issue!$D693,Table5[#All],2,0),"")</f>
        <v/>
      </c>
      <c r="G693" s="12"/>
      <c r="H693" s="31" t="str">
        <f>IFERROR(VLOOKUP(Issue!$G693,Table5[#All],3,0),"")</f>
        <v/>
      </c>
      <c r="I693" s="31" t="str">
        <f>IFERROR(VLOOKUP(Issue!$G693,Table5[#All],2,0),"")</f>
        <v/>
      </c>
      <c r="J693" s="12"/>
      <c r="K693" s="31" t="str">
        <f>IFERROR(VLOOKUP(Issue!$J693,Table2[[Item Name]:[UoM]],2,0),"")</f>
        <v/>
      </c>
      <c r="L693" s="12"/>
      <c r="M693" s="32" t="str">
        <f>IFERROR(VLOOKUP(Issue!$J693,Table2[[#All],[Item Name]:[Open Rate]],8,0),"")</f>
        <v/>
      </c>
      <c r="N693" s="32" t="str">
        <f>IFERROR(+Issue!$L693*Issue!$M693,"")</f>
        <v/>
      </c>
      <c r="O693" s="12"/>
      <c r="P693" s="12"/>
      <c r="Q693" s="38"/>
    </row>
    <row r="694" spans="1:17" x14ac:dyDescent="0.25">
      <c r="A694" s="34"/>
      <c r="B694" s="12"/>
      <c r="C694" s="12"/>
      <c r="D694" s="12"/>
      <c r="E694" s="31" t="str">
        <f>IFERROR(VLOOKUP(Issue!$D694,Table5[#All],3,0),"")</f>
        <v/>
      </c>
      <c r="F694" s="31" t="str">
        <f>IFERROR(VLOOKUP(Issue!$D694,Table5[#All],2,0),"")</f>
        <v/>
      </c>
      <c r="G694" s="12"/>
      <c r="H694" s="31" t="str">
        <f>IFERROR(VLOOKUP(Issue!$G694,Table5[#All],3,0),"")</f>
        <v/>
      </c>
      <c r="I694" s="31" t="str">
        <f>IFERROR(VLOOKUP(Issue!$G694,Table5[#All],2,0),"")</f>
        <v/>
      </c>
      <c r="J694" s="12"/>
      <c r="K694" s="31" t="str">
        <f>IFERROR(VLOOKUP(Issue!$J694,Table2[[Item Name]:[UoM]],2,0),"")</f>
        <v/>
      </c>
      <c r="L694" s="12"/>
      <c r="M694" s="32" t="str">
        <f>IFERROR(VLOOKUP(Issue!$J694,Table2[[#All],[Item Name]:[Open Rate]],8,0),"")</f>
        <v/>
      </c>
      <c r="N694" s="32" t="str">
        <f>IFERROR(+Issue!$L694*Issue!$M694,"")</f>
        <v/>
      </c>
      <c r="O694" s="12"/>
      <c r="P694" s="12"/>
      <c r="Q694" s="37"/>
    </row>
    <row r="695" spans="1:17" x14ac:dyDescent="0.25">
      <c r="A695" s="34"/>
      <c r="B695" s="12"/>
      <c r="C695" s="12"/>
      <c r="D695" s="12"/>
      <c r="E695" s="31" t="str">
        <f>IFERROR(VLOOKUP(Issue!$D695,Table5[#All],3,0),"")</f>
        <v/>
      </c>
      <c r="F695" s="31" t="str">
        <f>IFERROR(VLOOKUP(Issue!$D695,Table5[#All],2,0),"")</f>
        <v/>
      </c>
      <c r="G695" s="12"/>
      <c r="H695" s="31" t="str">
        <f>IFERROR(VLOOKUP(Issue!$G695,Table5[#All],3,0),"")</f>
        <v/>
      </c>
      <c r="I695" s="31" t="str">
        <f>IFERROR(VLOOKUP(Issue!$G695,Table5[#All],2,0),"")</f>
        <v/>
      </c>
      <c r="J695" s="12"/>
      <c r="K695" s="31" t="str">
        <f>IFERROR(VLOOKUP(Issue!$J695,Table2[[Item Name]:[UoM]],2,0),"")</f>
        <v/>
      </c>
      <c r="L695" s="12"/>
      <c r="M695" s="32" t="str">
        <f>IFERROR(VLOOKUP(Issue!$J695,Table2[[#All],[Item Name]:[Open Rate]],8,0),"")</f>
        <v/>
      </c>
      <c r="N695" s="32" t="str">
        <f>IFERROR(+Issue!$L695*Issue!$M695,"")</f>
        <v/>
      </c>
      <c r="O695" s="12"/>
      <c r="P695" s="12"/>
      <c r="Q695" s="38"/>
    </row>
    <row r="696" spans="1:17" x14ac:dyDescent="0.25">
      <c r="A696" s="34"/>
      <c r="B696" s="12"/>
      <c r="C696" s="12"/>
      <c r="D696" s="12"/>
      <c r="E696" s="31" t="str">
        <f>IFERROR(VLOOKUP(Issue!$D696,Table5[#All],3,0),"")</f>
        <v/>
      </c>
      <c r="F696" s="31" t="str">
        <f>IFERROR(VLOOKUP(Issue!$D696,Table5[#All],2,0),"")</f>
        <v/>
      </c>
      <c r="G696" s="12"/>
      <c r="H696" s="31" t="str">
        <f>IFERROR(VLOOKUP(Issue!$G696,Table5[#All],3,0),"")</f>
        <v/>
      </c>
      <c r="I696" s="31" t="str">
        <f>IFERROR(VLOOKUP(Issue!$G696,Table5[#All],2,0),"")</f>
        <v/>
      </c>
      <c r="J696" s="12"/>
      <c r="K696" s="31" t="str">
        <f>IFERROR(VLOOKUP(Issue!$J696,Table2[[Item Name]:[UoM]],2,0),"")</f>
        <v/>
      </c>
      <c r="L696" s="12"/>
      <c r="M696" s="32" t="str">
        <f>IFERROR(VLOOKUP(Issue!$J696,Table2[[#All],[Item Name]:[Open Rate]],8,0),"")</f>
        <v/>
      </c>
      <c r="N696" s="32" t="str">
        <f>IFERROR(+Issue!$L696*Issue!$M696,"")</f>
        <v/>
      </c>
      <c r="O696" s="12"/>
      <c r="P696" s="12"/>
      <c r="Q696" s="37"/>
    </row>
    <row r="697" spans="1:17" x14ac:dyDescent="0.25">
      <c r="A697" s="34"/>
      <c r="B697" s="12"/>
      <c r="C697" s="12"/>
      <c r="D697" s="12"/>
      <c r="E697" s="31" t="str">
        <f>IFERROR(VLOOKUP(Issue!$D697,Table5[#All],3,0),"")</f>
        <v/>
      </c>
      <c r="F697" s="31" t="str">
        <f>IFERROR(VLOOKUP(Issue!$D697,Table5[#All],2,0),"")</f>
        <v/>
      </c>
      <c r="G697" s="12"/>
      <c r="H697" s="31" t="str">
        <f>IFERROR(VLOOKUP(Issue!$G697,Table5[#All],3,0),"")</f>
        <v/>
      </c>
      <c r="I697" s="31" t="str">
        <f>IFERROR(VLOOKUP(Issue!$G697,Table5[#All],2,0),"")</f>
        <v/>
      </c>
      <c r="J697" s="12"/>
      <c r="K697" s="31" t="str">
        <f>IFERROR(VLOOKUP(Issue!$J697,Table2[[Item Name]:[UoM]],2,0),"")</f>
        <v/>
      </c>
      <c r="L697" s="12"/>
      <c r="M697" s="32" t="str">
        <f>IFERROR(VLOOKUP(Issue!$J697,Table2[[#All],[Item Name]:[Open Rate]],8,0),"")</f>
        <v/>
      </c>
      <c r="N697" s="32" t="str">
        <f>IFERROR(+Issue!$L697*Issue!$M697,"")</f>
        <v/>
      </c>
      <c r="O697" s="12"/>
      <c r="P697" s="12"/>
      <c r="Q697" s="38"/>
    </row>
    <row r="698" spans="1:17" x14ac:dyDescent="0.25">
      <c r="A698" s="34"/>
      <c r="B698" s="12"/>
      <c r="C698" s="12"/>
      <c r="D698" s="12"/>
      <c r="E698" s="31" t="str">
        <f>IFERROR(VLOOKUP(Issue!$D698,Table5[#All],3,0),"")</f>
        <v/>
      </c>
      <c r="F698" s="31" t="str">
        <f>IFERROR(VLOOKUP(Issue!$D698,Table5[#All],2,0),"")</f>
        <v/>
      </c>
      <c r="G698" s="12"/>
      <c r="H698" s="31" t="str">
        <f>IFERROR(VLOOKUP(Issue!$G698,Table5[#All],3,0),"")</f>
        <v/>
      </c>
      <c r="I698" s="31" t="str">
        <f>IFERROR(VLOOKUP(Issue!$G698,Table5[#All],2,0),"")</f>
        <v/>
      </c>
      <c r="J698" s="12"/>
      <c r="K698" s="31" t="str">
        <f>IFERROR(VLOOKUP(Issue!$J698,Table2[[Item Name]:[UoM]],2,0),"")</f>
        <v/>
      </c>
      <c r="L698" s="12"/>
      <c r="M698" s="32" t="str">
        <f>IFERROR(VLOOKUP(Issue!$J698,Table2[[#All],[Item Name]:[Open Rate]],8,0),"")</f>
        <v/>
      </c>
      <c r="N698" s="32" t="str">
        <f>IFERROR(+Issue!$L698*Issue!$M698,"")</f>
        <v/>
      </c>
      <c r="O698" s="12"/>
      <c r="P698" s="12"/>
      <c r="Q698" s="37"/>
    </row>
    <row r="699" spans="1:17" x14ac:dyDescent="0.25">
      <c r="A699" s="34"/>
      <c r="B699" s="12"/>
      <c r="C699" s="12"/>
      <c r="D699" s="12"/>
      <c r="E699" s="31" t="str">
        <f>IFERROR(VLOOKUP(Issue!$D699,Table5[#All],3,0),"")</f>
        <v/>
      </c>
      <c r="F699" s="31" t="str">
        <f>IFERROR(VLOOKUP(Issue!$D699,Table5[#All],2,0),"")</f>
        <v/>
      </c>
      <c r="G699" s="12"/>
      <c r="H699" s="31" t="str">
        <f>IFERROR(VLOOKUP(Issue!$G699,Table5[#All],3,0),"")</f>
        <v/>
      </c>
      <c r="I699" s="31" t="str">
        <f>IFERROR(VLOOKUP(Issue!$G699,Table5[#All],2,0),"")</f>
        <v/>
      </c>
      <c r="J699" s="12"/>
      <c r="K699" s="31" t="str">
        <f>IFERROR(VLOOKUP(Issue!$J699,Table2[[Item Name]:[UoM]],2,0),"")</f>
        <v/>
      </c>
      <c r="L699" s="12"/>
      <c r="M699" s="32" t="str">
        <f>IFERROR(VLOOKUP(Issue!$J699,Table2[[#All],[Item Name]:[Open Rate]],8,0),"")</f>
        <v/>
      </c>
      <c r="N699" s="32" t="str">
        <f>IFERROR(+Issue!$L699*Issue!$M699,"")</f>
        <v/>
      </c>
      <c r="O699" s="12"/>
      <c r="P699" s="12"/>
      <c r="Q699" s="38"/>
    </row>
    <row r="700" spans="1:17" x14ac:dyDescent="0.25">
      <c r="A700" s="34"/>
      <c r="B700" s="12"/>
      <c r="C700" s="12"/>
      <c r="D700" s="12"/>
      <c r="E700" s="31" t="str">
        <f>IFERROR(VLOOKUP(Issue!$D700,Table5[#All],3,0),"")</f>
        <v/>
      </c>
      <c r="F700" s="31" t="str">
        <f>IFERROR(VLOOKUP(Issue!$D700,Table5[#All],2,0),"")</f>
        <v/>
      </c>
      <c r="G700" s="12"/>
      <c r="H700" s="31" t="str">
        <f>IFERROR(VLOOKUP(Issue!$G700,Table5[#All],3,0),"")</f>
        <v/>
      </c>
      <c r="I700" s="31" t="str">
        <f>IFERROR(VLOOKUP(Issue!$G700,Table5[#All],2,0),"")</f>
        <v/>
      </c>
      <c r="J700" s="12"/>
      <c r="K700" s="31" t="str">
        <f>IFERROR(VLOOKUP(Issue!$J700,Table2[[Item Name]:[UoM]],2,0),"")</f>
        <v/>
      </c>
      <c r="L700" s="12"/>
      <c r="M700" s="32" t="str">
        <f>IFERROR(VLOOKUP(Issue!$J700,Table2[[#All],[Item Name]:[Open Rate]],8,0),"")</f>
        <v/>
      </c>
      <c r="N700" s="32" t="str">
        <f>IFERROR(+Issue!$L700*Issue!$M700,"")</f>
        <v/>
      </c>
      <c r="O700" s="12"/>
      <c r="P700" s="12"/>
      <c r="Q700" s="37"/>
    </row>
    <row r="701" spans="1:17" x14ac:dyDescent="0.25">
      <c r="A701" s="34"/>
      <c r="B701" s="12"/>
      <c r="C701" s="12"/>
      <c r="D701" s="12"/>
      <c r="E701" s="31" t="str">
        <f>IFERROR(VLOOKUP(Issue!$D701,Table5[#All],3,0),"")</f>
        <v/>
      </c>
      <c r="F701" s="31" t="str">
        <f>IFERROR(VLOOKUP(Issue!$D701,Table5[#All],2,0),"")</f>
        <v/>
      </c>
      <c r="G701" s="12"/>
      <c r="H701" s="31" t="str">
        <f>IFERROR(VLOOKUP(Issue!$G701,Table5[#All],3,0),"")</f>
        <v/>
      </c>
      <c r="I701" s="31" t="str">
        <f>IFERROR(VLOOKUP(Issue!$G701,Table5[#All],2,0),"")</f>
        <v/>
      </c>
      <c r="J701" s="12"/>
      <c r="K701" s="31" t="str">
        <f>IFERROR(VLOOKUP(Issue!$J701,Table2[[Item Name]:[UoM]],2,0),"")</f>
        <v/>
      </c>
      <c r="L701" s="12"/>
      <c r="M701" s="32" t="str">
        <f>IFERROR(VLOOKUP(Issue!$J701,Table2[[#All],[Item Name]:[Open Rate]],8,0),"")</f>
        <v/>
      </c>
      <c r="N701" s="32" t="str">
        <f>IFERROR(+Issue!$L701*Issue!$M701,"")</f>
        <v/>
      </c>
      <c r="O701" s="12"/>
      <c r="P701" s="12"/>
      <c r="Q701" s="38"/>
    </row>
    <row r="702" spans="1:17" x14ac:dyDescent="0.25">
      <c r="A702" s="34"/>
      <c r="B702" s="12"/>
      <c r="C702" s="12"/>
      <c r="D702" s="12"/>
      <c r="E702" s="31" t="str">
        <f>IFERROR(VLOOKUP(Issue!$D702,Table5[#All],3,0),"")</f>
        <v/>
      </c>
      <c r="F702" s="31" t="str">
        <f>IFERROR(VLOOKUP(Issue!$D702,Table5[#All],2,0),"")</f>
        <v/>
      </c>
      <c r="G702" s="12"/>
      <c r="H702" s="31" t="str">
        <f>IFERROR(VLOOKUP(Issue!$G702,Table5[#All],3,0),"")</f>
        <v/>
      </c>
      <c r="I702" s="31" t="str">
        <f>IFERROR(VLOOKUP(Issue!$G702,Table5[#All],2,0),"")</f>
        <v/>
      </c>
      <c r="J702" s="12"/>
      <c r="K702" s="31" t="str">
        <f>IFERROR(VLOOKUP(Issue!$J702,Table2[[Item Name]:[UoM]],2,0),"")</f>
        <v/>
      </c>
      <c r="L702" s="12"/>
      <c r="M702" s="32" t="str">
        <f>IFERROR(VLOOKUP(Issue!$J702,Table2[[#All],[Item Name]:[Open Rate]],8,0),"")</f>
        <v/>
      </c>
      <c r="N702" s="32" t="str">
        <f>IFERROR(+Issue!$L702*Issue!$M702,"")</f>
        <v/>
      </c>
      <c r="O702" s="12"/>
      <c r="P702" s="12"/>
      <c r="Q702" s="37"/>
    </row>
    <row r="703" spans="1:17" x14ac:dyDescent="0.25">
      <c r="A703" s="34"/>
      <c r="B703" s="12"/>
      <c r="C703" s="12"/>
      <c r="D703" s="12"/>
      <c r="E703" s="31" t="str">
        <f>IFERROR(VLOOKUP(Issue!$D703,Table5[#All],3,0),"")</f>
        <v/>
      </c>
      <c r="F703" s="31" t="str">
        <f>IFERROR(VLOOKUP(Issue!$D703,Table5[#All],2,0),"")</f>
        <v/>
      </c>
      <c r="G703" s="12"/>
      <c r="H703" s="31" t="str">
        <f>IFERROR(VLOOKUP(Issue!$G703,Table5[#All],3,0),"")</f>
        <v/>
      </c>
      <c r="I703" s="31" t="str">
        <f>IFERROR(VLOOKUP(Issue!$G703,Table5[#All],2,0),"")</f>
        <v/>
      </c>
      <c r="J703" s="12"/>
      <c r="K703" s="31" t="str">
        <f>IFERROR(VLOOKUP(Issue!$J703,Table2[[Item Name]:[UoM]],2,0),"")</f>
        <v/>
      </c>
      <c r="L703" s="12"/>
      <c r="M703" s="32" t="str">
        <f>IFERROR(VLOOKUP(Issue!$J703,Table2[[#All],[Item Name]:[Open Rate]],8,0),"")</f>
        <v/>
      </c>
      <c r="N703" s="32" t="str">
        <f>IFERROR(+Issue!$L703*Issue!$M703,"")</f>
        <v/>
      </c>
      <c r="O703" s="12"/>
      <c r="P703" s="12"/>
      <c r="Q703" s="38"/>
    </row>
    <row r="704" spans="1:17" x14ac:dyDescent="0.25">
      <c r="A704" s="34"/>
      <c r="B704" s="12"/>
      <c r="C704" s="12"/>
      <c r="D704" s="12"/>
      <c r="E704" s="31" t="str">
        <f>IFERROR(VLOOKUP(Issue!$D704,Table5[#All],3,0),"")</f>
        <v/>
      </c>
      <c r="F704" s="31" t="str">
        <f>IFERROR(VLOOKUP(Issue!$D704,Table5[#All],2,0),"")</f>
        <v/>
      </c>
      <c r="G704" s="12"/>
      <c r="H704" s="31" t="str">
        <f>IFERROR(VLOOKUP(Issue!$G704,Table5[#All],3,0),"")</f>
        <v/>
      </c>
      <c r="I704" s="31" t="str">
        <f>IFERROR(VLOOKUP(Issue!$G704,Table5[#All],2,0),"")</f>
        <v/>
      </c>
      <c r="J704" s="12"/>
      <c r="K704" s="31" t="str">
        <f>IFERROR(VLOOKUP(Issue!$J704,Table2[[Item Name]:[UoM]],2,0),"")</f>
        <v/>
      </c>
      <c r="L704" s="12"/>
      <c r="M704" s="32" t="str">
        <f>IFERROR(VLOOKUP(Issue!$J704,Table2[[#All],[Item Name]:[Open Rate]],8,0),"")</f>
        <v/>
      </c>
      <c r="N704" s="32" t="str">
        <f>IFERROR(+Issue!$L704*Issue!$M704,"")</f>
        <v/>
      </c>
      <c r="O704" s="12"/>
      <c r="P704" s="12"/>
      <c r="Q704" s="37"/>
    </row>
    <row r="705" spans="1:17" x14ac:dyDescent="0.25">
      <c r="A705" s="34"/>
      <c r="B705" s="12"/>
      <c r="C705" s="12"/>
      <c r="D705" s="12"/>
      <c r="E705" s="31" t="str">
        <f>IFERROR(VLOOKUP(Issue!$D705,Table5[#All],3,0),"")</f>
        <v/>
      </c>
      <c r="F705" s="31" t="str">
        <f>IFERROR(VLOOKUP(Issue!$D705,Table5[#All],2,0),"")</f>
        <v/>
      </c>
      <c r="G705" s="12"/>
      <c r="H705" s="31" t="str">
        <f>IFERROR(VLOOKUP(Issue!$G705,Table5[#All],3,0),"")</f>
        <v/>
      </c>
      <c r="I705" s="31" t="str">
        <f>IFERROR(VLOOKUP(Issue!$G705,Table5[#All],2,0),"")</f>
        <v/>
      </c>
      <c r="J705" s="12"/>
      <c r="K705" s="31" t="str">
        <f>IFERROR(VLOOKUP(Issue!$J705,Table2[[Item Name]:[UoM]],2,0),"")</f>
        <v/>
      </c>
      <c r="L705" s="12"/>
      <c r="M705" s="32" t="str">
        <f>IFERROR(VLOOKUP(Issue!$J705,Table2[[#All],[Item Name]:[Open Rate]],8,0),"")</f>
        <v/>
      </c>
      <c r="N705" s="32" t="str">
        <f>IFERROR(+Issue!$L705*Issue!$M705,"")</f>
        <v/>
      </c>
      <c r="O705" s="12"/>
      <c r="P705" s="12"/>
      <c r="Q705" s="38"/>
    </row>
    <row r="706" spans="1:17" x14ac:dyDescent="0.25">
      <c r="A706" s="34"/>
      <c r="B706" s="12"/>
      <c r="C706" s="12"/>
      <c r="D706" s="12"/>
      <c r="E706" s="31" t="str">
        <f>IFERROR(VLOOKUP(Issue!$D706,Table5[#All],3,0),"")</f>
        <v/>
      </c>
      <c r="F706" s="31" t="str">
        <f>IFERROR(VLOOKUP(Issue!$D706,Table5[#All],2,0),"")</f>
        <v/>
      </c>
      <c r="G706" s="12"/>
      <c r="H706" s="31" t="str">
        <f>IFERROR(VLOOKUP(Issue!$G706,Table5[#All],3,0),"")</f>
        <v/>
      </c>
      <c r="I706" s="31" t="str">
        <f>IFERROR(VLOOKUP(Issue!$G706,Table5[#All],2,0),"")</f>
        <v/>
      </c>
      <c r="J706" s="12"/>
      <c r="K706" s="31" t="str">
        <f>IFERROR(VLOOKUP(Issue!$J706,Table2[[Item Name]:[UoM]],2,0),"")</f>
        <v/>
      </c>
      <c r="L706" s="12"/>
      <c r="M706" s="32" t="str">
        <f>IFERROR(VLOOKUP(Issue!$J706,Table2[[#All],[Item Name]:[Open Rate]],8,0),"")</f>
        <v/>
      </c>
      <c r="N706" s="32" t="str">
        <f>IFERROR(+Issue!$L706*Issue!$M706,"")</f>
        <v/>
      </c>
      <c r="O706" s="12"/>
      <c r="P706" s="12"/>
      <c r="Q706" s="37"/>
    </row>
    <row r="707" spans="1:17" x14ac:dyDescent="0.25">
      <c r="A707" s="34"/>
      <c r="B707" s="12"/>
      <c r="C707" s="12"/>
      <c r="D707" s="12"/>
      <c r="E707" s="31" t="str">
        <f>IFERROR(VLOOKUP(Issue!$D707,Table5[#All],3,0),"")</f>
        <v/>
      </c>
      <c r="F707" s="31" t="str">
        <f>IFERROR(VLOOKUP(Issue!$D707,Table5[#All],2,0),"")</f>
        <v/>
      </c>
      <c r="G707" s="12"/>
      <c r="H707" s="31" t="str">
        <f>IFERROR(VLOOKUP(Issue!$G707,Table5[#All],3,0),"")</f>
        <v/>
      </c>
      <c r="I707" s="31" t="str">
        <f>IFERROR(VLOOKUP(Issue!$G707,Table5[#All],2,0),"")</f>
        <v/>
      </c>
      <c r="J707" s="12"/>
      <c r="K707" s="31" t="str">
        <f>IFERROR(VLOOKUP(Issue!$J707,Table2[[Item Name]:[UoM]],2,0),"")</f>
        <v/>
      </c>
      <c r="L707" s="12"/>
      <c r="M707" s="32" t="str">
        <f>IFERROR(VLOOKUP(Issue!$J707,Table2[[#All],[Item Name]:[Open Rate]],8,0),"")</f>
        <v/>
      </c>
      <c r="N707" s="32" t="str">
        <f>IFERROR(+Issue!$L707*Issue!$M707,"")</f>
        <v/>
      </c>
      <c r="O707" s="12"/>
      <c r="P707" s="12"/>
      <c r="Q707" s="38"/>
    </row>
    <row r="708" spans="1:17" x14ac:dyDescent="0.25">
      <c r="A708" s="34"/>
      <c r="B708" s="12"/>
      <c r="C708" s="12"/>
      <c r="D708" s="12"/>
      <c r="E708" s="31" t="str">
        <f>IFERROR(VLOOKUP(Issue!$D708,Table5[#All],3,0),"")</f>
        <v/>
      </c>
      <c r="F708" s="31" t="str">
        <f>IFERROR(VLOOKUP(Issue!$D708,Table5[#All],2,0),"")</f>
        <v/>
      </c>
      <c r="G708" s="12"/>
      <c r="H708" s="31" t="str">
        <f>IFERROR(VLOOKUP(Issue!$G708,Table5[#All],3,0),"")</f>
        <v/>
      </c>
      <c r="I708" s="31" t="str">
        <f>IFERROR(VLOOKUP(Issue!$G708,Table5[#All],2,0),"")</f>
        <v/>
      </c>
      <c r="J708" s="12"/>
      <c r="K708" s="31" t="str">
        <f>IFERROR(VLOOKUP(Issue!$J708,Table2[[Item Name]:[UoM]],2,0),"")</f>
        <v/>
      </c>
      <c r="L708" s="12"/>
      <c r="M708" s="32" t="str">
        <f>IFERROR(VLOOKUP(Issue!$J708,Table2[[#All],[Item Name]:[Open Rate]],8,0),"")</f>
        <v/>
      </c>
      <c r="N708" s="32" t="str">
        <f>IFERROR(+Issue!$L708*Issue!$M708,"")</f>
        <v/>
      </c>
      <c r="O708" s="12"/>
      <c r="P708" s="12"/>
      <c r="Q708" s="37"/>
    </row>
    <row r="709" spans="1:17" x14ac:dyDescent="0.25">
      <c r="A709" s="34"/>
      <c r="B709" s="12"/>
      <c r="C709" s="12"/>
      <c r="D709" s="12"/>
      <c r="E709" s="31" t="str">
        <f>IFERROR(VLOOKUP(Issue!$D709,Table5[#All],3,0),"")</f>
        <v/>
      </c>
      <c r="F709" s="31" t="str">
        <f>IFERROR(VLOOKUP(Issue!$D709,Table5[#All],2,0),"")</f>
        <v/>
      </c>
      <c r="G709" s="12"/>
      <c r="H709" s="31" t="str">
        <f>IFERROR(VLOOKUP(Issue!$G709,Table5[#All],3,0),"")</f>
        <v/>
      </c>
      <c r="I709" s="31" t="str">
        <f>IFERROR(VLOOKUP(Issue!$G709,Table5[#All],2,0),"")</f>
        <v/>
      </c>
      <c r="J709" s="12"/>
      <c r="K709" s="31" t="str">
        <f>IFERROR(VLOOKUP(Issue!$J709,Table2[[Item Name]:[UoM]],2,0),"")</f>
        <v/>
      </c>
      <c r="L709" s="12"/>
      <c r="M709" s="32" t="str">
        <f>IFERROR(VLOOKUP(Issue!$J709,Table2[[#All],[Item Name]:[Open Rate]],8,0),"")</f>
        <v/>
      </c>
      <c r="N709" s="32" t="str">
        <f>IFERROR(+Issue!$L709*Issue!$M709,"")</f>
        <v/>
      </c>
      <c r="O709" s="12"/>
      <c r="P709" s="12"/>
      <c r="Q709" s="38"/>
    </row>
    <row r="710" spans="1:17" x14ac:dyDescent="0.25">
      <c r="A710" s="34"/>
      <c r="B710" s="12"/>
      <c r="C710" s="12"/>
      <c r="D710" s="12"/>
      <c r="E710" s="31" t="str">
        <f>IFERROR(VLOOKUP(Issue!$D710,Table5[#All],3,0),"")</f>
        <v/>
      </c>
      <c r="F710" s="31" t="str">
        <f>IFERROR(VLOOKUP(Issue!$D710,Table5[#All],2,0),"")</f>
        <v/>
      </c>
      <c r="G710" s="12"/>
      <c r="H710" s="31" t="str">
        <f>IFERROR(VLOOKUP(Issue!$G710,Table5[#All],3,0),"")</f>
        <v/>
      </c>
      <c r="I710" s="31" t="str">
        <f>IFERROR(VLOOKUP(Issue!$G710,Table5[#All],2,0),"")</f>
        <v/>
      </c>
      <c r="J710" s="12"/>
      <c r="K710" s="31" t="str">
        <f>IFERROR(VLOOKUP(Issue!$J710,Table2[[Item Name]:[UoM]],2,0),"")</f>
        <v/>
      </c>
      <c r="L710" s="12"/>
      <c r="M710" s="32" t="str">
        <f>IFERROR(VLOOKUP(Issue!$J710,Table2[[#All],[Item Name]:[Open Rate]],8,0),"")</f>
        <v/>
      </c>
      <c r="N710" s="32" t="str">
        <f>IFERROR(+Issue!$L710*Issue!$M710,"")</f>
        <v/>
      </c>
      <c r="O710" s="12"/>
      <c r="P710" s="12"/>
      <c r="Q710" s="37"/>
    </row>
    <row r="711" spans="1:17" x14ac:dyDescent="0.25">
      <c r="A711" s="34"/>
      <c r="B711" s="12"/>
      <c r="C711" s="12"/>
      <c r="D711" s="12"/>
      <c r="E711" s="31" t="str">
        <f>IFERROR(VLOOKUP(Issue!$D711,Table5[#All],3,0),"")</f>
        <v/>
      </c>
      <c r="F711" s="31" t="str">
        <f>IFERROR(VLOOKUP(Issue!$D711,Table5[#All],2,0),"")</f>
        <v/>
      </c>
      <c r="G711" s="12"/>
      <c r="H711" s="31" t="str">
        <f>IFERROR(VLOOKUP(Issue!$G711,Table5[#All],3,0),"")</f>
        <v/>
      </c>
      <c r="I711" s="31" t="str">
        <f>IFERROR(VLOOKUP(Issue!$G711,Table5[#All],2,0),"")</f>
        <v/>
      </c>
      <c r="J711" s="12"/>
      <c r="K711" s="31" t="str">
        <f>IFERROR(VLOOKUP(Issue!$J711,Table2[[Item Name]:[UoM]],2,0),"")</f>
        <v/>
      </c>
      <c r="L711" s="12"/>
      <c r="M711" s="32" t="str">
        <f>IFERROR(VLOOKUP(Issue!$J711,Table2[[#All],[Item Name]:[Open Rate]],8,0),"")</f>
        <v/>
      </c>
      <c r="N711" s="32" t="str">
        <f>IFERROR(+Issue!$L711*Issue!$M711,"")</f>
        <v/>
      </c>
      <c r="O711" s="12"/>
      <c r="P711" s="12"/>
      <c r="Q711" s="38"/>
    </row>
    <row r="712" spans="1:17" x14ac:dyDescent="0.25">
      <c r="A712" s="34"/>
      <c r="B712" s="12"/>
      <c r="C712" s="12"/>
      <c r="D712" s="12"/>
      <c r="E712" s="31" t="str">
        <f>IFERROR(VLOOKUP(Issue!$D712,Table5[#All],3,0),"")</f>
        <v/>
      </c>
      <c r="F712" s="31" t="str">
        <f>IFERROR(VLOOKUP(Issue!$D712,Table5[#All],2,0),"")</f>
        <v/>
      </c>
      <c r="G712" s="12"/>
      <c r="H712" s="31" t="str">
        <f>IFERROR(VLOOKUP(Issue!$G712,Table5[#All],3,0),"")</f>
        <v/>
      </c>
      <c r="I712" s="31" t="str">
        <f>IFERROR(VLOOKUP(Issue!$G712,Table5[#All],2,0),"")</f>
        <v/>
      </c>
      <c r="J712" s="12"/>
      <c r="K712" s="31" t="str">
        <f>IFERROR(VLOOKUP(Issue!$J712,Table2[[Item Name]:[UoM]],2,0),"")</f>
        <v/>
      </c>
      <c r="L712" s="12"/>
      <c r="M712" s="32" t="str">
        <f>IFERROR(VLOOKUP(Issue!$J712,Table2[[#All],[Item Name]:[Open Rate]],8,0),"")</f>
        <v/>
      </c>
      <c r="N712" s="32" t="str">
        <f>IFERROR(+Issue!$L712*Issue!$M712,"")</f>
        <v/>
      </c>
      <c r="O712" s="12"/>
      <c r="P712" s="12"/>
      <c r="Q712" s="37"/>
    </row>
    <row r="713" spans="1:17" x14ac:dyDescent="0.25">
      <c r="A713" s="34"/>
      <c r="B713" s="12"/>
      <c r="C713" s="12"/>
      <c r="D713" s="12"/>
      <c r="E713" s="31" t="str">
        <f>IFERROR(VLOOKUP(Issue!$D713,Table5[#All],3,0),"")</f>
        <v/>
      </c>
      <c r="F713" s="31" t="str">
        <f>IFERROR(VLOOKUP(Issue!$D713,Table5[#All],2,0),"")</f>
        <v/>
      </c>
      <c r="G713" s="12"/>
      <c r="H713" s="31" t="str">
        <f>IFERROR(VLOOKUP(Issue!$G713,Table5[#All],3,0),"")</f>
        <v/>
      </c>
      <c r="I713" s="31" t="str">
        <f>IFERROR(VLOOKUP(Issue!$G713,Table5[#All],2,0),"")</f>
        <v/>
      </c>
      <c r="J713" s="12"/>
      <c r="K713" s="31" t="str">
        <f>IFERROR(VLOOKUP(Issue!$J713,Table2[[Item Name]:[UoM]],2,0),"")</f>
        <v/>
      </c>
      <c r="L713" s="12"/>
      <c r="M713" s="32" t="str">
        <f>IFERROR(VLOOKUP(Issue!$J713,Table2[[#All],[Item Name]:[Open Rate]],8,0),"")</f>
        <v/>
      </c>
      <c r="N713" s="32" t="str">
        <f>IFERROR(+Issue!$L713*Issue!$M713,"")</f>
        <v/>
      </c>
      <c r="O713" s="12"/>
      <c r="P713" s="12"/>
      <c r="Q713" s="38"/>
    </row>
    <row r="714" spans="1:17" x14ac:dyDescent="0.25">
      <c r="A714" s="34"/>
      <c r="B714" s="12"/>
      <c r="C714" s="12"/>
      <c r="D714" s="12"/>
      <c r="E714" s="31" t="str">
        <f>IFERROR(VLOOKUP(Issue!$D714,Table5[#All],3,0),"")</f>
        <v/>
      </c>
      <c r="F714" s="31" t="str">
        <f>IFERROR(VLOOKUP(Issue!$D714,Table5[#All],2,0),"")</f>
        <v/>
      </c>
      <c r="G714" s="12"/>
      <c r="H714" s="31" t="str">
        <f>IFERROR(VLOOKUP(Issue!$G714,Table5[#All],3,0),"")</f>
        <v/>
      </c>
      <c r="I714" s="31" t="str">
        <f>IFERROR(VLOOKUP(Issue!$G714,Table5[#All],2,0),"")</f>
        <v/>
      </c>
      <c r="J714" s="12"/>
      <c r="K714" s="31" t="str">
        <f>IFERROR(VLOOKUP(Issue!$J714,Table2[[Item Name]:[UoM]],2,0),"")</f>
        <v/>
      </c>
      <c r="L714" s="12"/>
      <c r="M714" s="32" t="str">
        <f>IFERROR(VLOOKUP(Issue!$J714,Table2[[#All],[Item Name]:[Open Rate]],8,0),"")</f>
        <v/>
      </c>
      <c r="N714" s="32" t="str">
        <f>IFERROR(+Issue!$L714*Issue!$M714,"")</f>
        <v/>
      </c>
      <c r="O714" s="12"/>
      <c r="P714" s="12"/>
      <c r="Q714" s="37"/>
    </row>
    <row r="715" spans="1:17" x14ac:dyDescent="0.25">
      <c r="A715" s="34"/>
      <c r="B715" s="12"/>
      <c r="C715" s="12"/>
      <c r="D715" s="12"/>
      <c r="E715" s="31" t="str">
        <f>IFERROR(VLOOKUP(Issue!$D715,Table5[#All],3,0),"")</f>
        <v/>
      </c>
      <c r="F715" s="31" t="str">
        <f>IFERROR(VLOOKUP(Issue!$D715,Table5[#All],2,0),"")</f>
        <v/>
      </c>
      <c r="G715" s="12"/>
      <c r="H715" s="31" t="str">
        <f>IFERROR(VLOOKUP(Issue!$G715,Table5[#All],3,0),"")</f>
        <v/>
      </c>
      <c r="I715" s="31" t="str">
        <f>IFERROR(VLOOKUP(Issue!$G715,Table5[#All],2,0),"")</f>
        <v/>
      </c>
      <c r="J715" s="12"/>
      <c r="K715" s="31" t="str">
        <f>IFERROR(VLOOKUP(Issue!$J715,Table2[[Item Name]:[UoM]],2,0),"")</f>
        <v/>
      </c>
      <c r="L715" s="12"/>
      <c r="M715" s="32" t="str">
        <f>IFERROR(VLOOKUP(Issue!$J715,Table2[[#All],[Item Name]:[Open Rate]],8,0),"")</f>
        <v/>
      </c>
      <c r="N715" s="32" t="str">
        <f>IFERROR(+Issue!$L715*Issue!$M715,"")</f>
        <v/>
      </c>
      <c r="O715" s="12"/>
      <c r="P715" s="12"/>
      <c r="Q715" s="38"/>
    </row>
    <row r="716" spans="1:17" x14ac:dyDescent="0.25">
      <c r="A716" s="34"/>
      <c r="B716" s="12"/>
      <c r="C716" s="12"/>
      <c r="D716" s="12"/>
      <c r="E716" s="31" t="str">
        <f>IFERROR(VLOOKUP(Issue!$D716,Table5[#All],3,0),"")</f>
        <v/>
      </c>
      <c r="F716" s="31" t="str">
        <f>IFERROR(VLOOKUP(Issue!$D716,Table5[#All],2,0),"")</f>
        <v/>
      </c>
      <c r="G716" s="12"/>
      <c r="H716" s="31" t="str">
        <f>IFERROR(VLOOKUP(Issue!$G716,Table5[#All],3,0),"")</f>
        <v/>
      </c>
      <c r="I716" s="31" t="str">
        <f>IFERROR(VLOOKUP(Issue!$G716,Table5[#All],2,0),"")</f>
        <v/>
      </c>
      <c r="J716" s="12"/>
      <c r="K716" s="31" t="str">
        <f>IFERROR(VLOOKUP(Issue!$J716,Table2[[Item Name]:[UoM]],2,0),"")</f>
        <v/>
      </c>
      <c r="L716" s="12"/>
      <c r="M716" s="32" t="str">
        <f>IFERROR(VLOOKUP(Issue!$J716,Table2[[#All],[Item Name]:[Open Rate]],8,0),"")</f>
        <v/>
      </c>
      <c r="N716" s="32" t="str">
        <f>IFERROR(+Issue!$L716*Issue!$M716,"")</f>
        <v/>
      </c>
      <c r="O716" s="12"/>
      <c r="P716" s="12"/>
      <c r="Q716" s="37"/>
    </row>
    <row r="717" spans="1:17" x14ac:dyDescent="0.25">
      <c r="A717" s="34"/>
      <c r="B717" s="12"/>
      <c r="C717" s="12"/>
      <c r="D717" s="12"/>
      <c r="E717" s="31" t="str">
        <f>IFERROR(VLOOKUP(Issue!$D717,Table5[#All],3,0),"")</f>
        <v/>
      </c>
      <c r="F717" s="31" t="str">
        <f>IFERROR(VLOOKUP(Issue!$D717,Table5[#All],2,0),"")</f>
        <v/>
      </c>
      <c r="G717" s="12"/>
      <c r="H717" s="31" t="str">
        <f>IFERROR(VLOOKUP(Issue!$G717,Table5[#All],3,0),"")</f>
        <v/>
      </c>
      <c r="I717" s="31" t="str">
        <f>IFERROR(VLOOKUP(Issue!$G717,Table5[#All],2,0),"")</f>
        <v/>
      </c>
      <c r="J717" s="12"/>
      <c r="K717" s="31" t="str">
        <f>IFERROR(VLOOKUP(Issue!$J717,Table2[[Item Name]:[UoM]],2,0),"")</f>
        <v/>
      </c>
      <c r="L717" s="12"/>
      <c r="M717" s="32" t="str">
        <f>IFERROR(VLOOKUP(Issue!$J717,Table2[[#All],[Item Name]:[Open Rate]],8,0),"")</f>
        <v/>
      </c>
      <c r="N717" s="32" t="str">
        <f>IFERROR(+Issue!$L717*Issue!$M717,"")</f>
        <v/>
      </c>
      <c r="O717" s="12"/>
      <c r="P717" s="12"/>
      <c r="Q717" s="38"/>
    </row>
    <row r="718" spans="1:17" x14ac:dyDescent="0.25">
      <c r="A718" s="34"/>
      <c r="B718" s="12"/>
      <c r="C718" s="12"/>
      <c r="D718" s="12"/>
      <c r="E718" s="31" t="str">
        <f>IFERROR(VLOOKUP(Issue!$D718,Table5[#All],3,0),"")</f>
        <v/>
      </c>
      <c r="F718" s="31" t="str">
        <f>IFERROR(VLOOKUP(Issue!$D718,Table5[#All],2,0),"")</f>
        <v/>
      </c>
      <c r="G718" s="12"/>
      <c r="H718" s="31" t="str">
        <f>IFERROR(VLOOKUP(Issue!$G718,Table5[#All],3,0),"")</f>
        <v/>
      </c>
      <c r="I718" s="31" t="str">
        <f>IFERROR(VLOOKUP(Issue!$G718,Table5[#All],2,0),"")</f>
        <v/>
      </c>
      <c r="J718" s="12"/>
      <c r="K718" s="31" t="str">
        <f>IFERROR(VLOOKUP(Issue!$J718,Table2[[Item Name]:[UoM]],2,0),"")</f>
        <v/>
      </c>
      <c r="L718" s="12"/>
      <c r="M718" s="32" t="str">
        <f>IFERROR(VLOOKUP(Issue!$J718,Table2[[#All],[Item Name]:[Open Rate]],8,0),"")</f>
        <v/>
      </c>
      <c r="N718" s="32" t="str">
        <f>IFERROR(+Issue!$L718*Issue!$M718,"")</f>
        <v/>
      </c>
      <c r="O718" s="12"/>
      <c r="P718" s="12"/>
      <c r="Q718" s="37"/>
    </row>
    <row r="719" spans="1:17" x14ac:dyDescent="0.25">
      <c r="A719" s="34"/>
      <c r="B719" s="12"/>
      <c r="C719" s="12"/>
      <c r="D719" s="12"/>
      <c r="E719" s="31" t="str">
        <f>IFERROR(VLOOKUP(Issue!$D719,Table5[#All],3,0),"")</f>
        <v/>
      </c>
      <c r="F719" s="31" t="str">
        <f>IFERROR(VLOOKUP(Issue!$D719,Table5[#All],2,0),"")</f>
        <v/>
      </c>
      <c r="G719" s="12"/>
      <c r="H719" s="31" t="str">
        <f>IFERROR(VLOOKUP(Issue!$G719,Table5[#All],3,0),"")</f>
        <v/>
      </c>
      <c r="I719" s="31" t="str">
        <f>IFERROR(VLOOKUP(Issue!$G719,Table5[#All],2,0),"")</f>
        <v/>
      </c>
      <c r="J719" s="12"/>
      <c r="K719" s="31" t="str">
        <f>IFERROR(VLOOKUP(Issue!$J719,Table2[[Item Name]:[UoM]],2,0),"")</f>
        <v/>
      </c>
      <c r="L719" s="12"/>
      <c r="M719" s="32" t="str">
        <f>IFERROR(VLOOKUP(Issue!$J719,Table2[[#All],[Item Name]:[Open Rate]],8,0),"")</f>
        <v/>
      </c>
      <c r="N719" s="32" t="str">
        <f>IFERROR(+Issue!$L719*Issue!$M719,"")</f>
        <v/>
      </c>
      <c r="O719" s="12"/>
      <c r="P719" s="12"/>
      <c r="Q719" s="38"/>
    </row>
    <row r="720" spans="1:17" x14ac:dyDescent="0.25">
      <c r="A720" s="34"/>
      <c r="B720" s="12"/>
      <c r="C720" s="12"/>
      <c r="D720" s="12"/>
      <c r="E720" s="31" t="str">
        <f>IFERROR(VLOOKUP(Issue!$D720,Table5[#All],3,0),"")</f>
        <v/>
      </c>
      <c r="F720" s="31" t="str">
        <f>IFERROR(VLOOKUP(Issue!$D720,Table5[#All],2,0),"")</f>
        <v/>
      </c>
      <c r="G720" s="12"/>
      <c r="H720" s="31" t="str">
        <f>IFERROR(VLOOKUP(Issue!$G720,Table5[#All],3,0),"")</f>
        <v/>
      </c>
      <c r="I720" s="31" t="str">
        <f>IFERROR(VLOOKUP(Issue!$G720,Table5[#All],2,0),"")</f>
        <v/>
      </c>
      <c r="J720" s="12"/>
      <c r="K720" s="31" t="str">
        <f>IFERROR(VLOOKUP(Issue!$J720,Table2[[Item Name]:[UoM]],2,0),"")</f>
        <v/>
      </c>
      <c r="L720" s="12"/>
      <c r="M720" s="32" t="str">
        <f>IFERROR(VLOOKUP(Issue!$J720,Table2[[#All],[Item Name]:[Open Rate]],8,0),"")</f>
        <v/>
      </c>
      <c r="N720" s="32" t="str">
        <f>IFERROR(+Issue!$L720*Issue!$M720,"")</f>
        <v/>
      </c>
      <c r="O720" s="12"/>
      <c r="P720" s="12"/>
      <c r="Q720" s="37"/>
    </row>
    <row r="721" spans="1:17" x14ac:dyDescent="0.25">
      <c r="A721" s="34"/>
      <c r="B721" s="12"/>
      <c r="C721" s="12"/>
      <c r="D721" s="12"/>
      <c r="E721" s="31" t="str">
        <f>IFERROR(VLOOKUP(Issue!$D721,Table5[#All],3,0),"")</f>
        <v/>
      </c>
      <c r="F721" s="31" t="str">
        <f>IFERROR(VLOOKUP(Issue!$D721,Table5[#All],2,0),"")</f>
        <v/>
      </c>
      <c r="G721" s="12"/>
      <c r="H721" s="31" t="str">
        <f>IFERROR(VLOOKUP(Issue!$G721,Table5[#All],3,0),"")</f>
        <v/>
      </c>
      <c r="I721" s="31" t="str">
        <f>IFERROR(VLOOKUP(Issue!$G721,Table5[#All],2,0),"")</f>
        <v/>
      </c>
      <c r="J721" s="12"/>
      <c r="K721" s="31" t="str">
        <f>IFERROR(VLOOKUP(Issue!$J721,Table2[[Item Name]:[UoM]],2,0),"")</f>
        <v/>
      </c>
      <c r="L721" s="12"/>
      <c r="M721" s="32" t="str">
        <f>IFERROR(VLOOKUP(Issue!$J721,Table2[[#All],[Item Name]:[Open Rate]],8,0),"")</f>
        <v/>
      </c>
      <c r="N721" s="32" t="str">
        <f>IFERROR(+Issue!$L721*Issue!$M721,"")</f>
        <v/>
      </c>
      <c r="O721" s="12"/>
      <c r="P721" s="12"/>
      <c r="Q721" s="38"/>
    </row>
    <row r="722" spans="1:17" x14ac:dyDescent="0.25">
      <c r="A722" s="34"/>
      <c r="B722" s="12"/>
      <c r="C722" s="12"/>
      <c r="D722" s="12"/>
      <c r="E722" s="31" t="str">
        <f>IFERROR(VLOOKUP(Issue!$D722,Table5[#All],3,0),"")</f>
        <v/>
      </c>
      <c r="F722" s="31" t="str">
        <f>IFERROR(VLOOKUP(Issue!$D722,Table5[#All],2,0),"")</f>
        <v/>
      </c>
      <c r="G722" s="12"/>
      <c r="H722" s="31" t="str">
        <f>IFERROR(VLOOKUP(Issue!$G722,Table5[#All],3,0),"")</f>
        <v/>
      </c>
      <c r="I722" s="31" t="str">
        <f>IFERROR(VLOOKUP(Issue!$G722,Table5[#All],2,0),"")</f>
        <v/>
      </c>
      <c r="J722" s="12"/>
      <c r="K722" s="31" t="str">
        <f>IFERROR(VLOOKUP(Issue!$J722,Table2[[Item Name]:[UoM]],2,0),"")</f>
        <v/>
      </c>
      <c r="L722" s="12"/>
      <c r="M722" s="32" t="str">
        <f>IFERROR(VLOOKUP(Issue!$J722,Table2[[#All],[Item Name]:[Open Rate]],8,0),"")</f>
        <v/>
      </c>
      <c r="N722" s="32" t="str">
        <f>IFERROR(+Issue!$L722*Issue!$M722,"")</f>
        <v/>
      </c>
      <c r="O722" s="12"/>
      <c r="P722" s="12"/>
      <c r="Q722" s="37"/>
    </row>
    <row r="723" spans="1:17" x14ac:dyDescent="0.25">
      <c r="A723" s="34"/>
      <c r="B723" s="12"/>
      <c r="C723" s="12"/>
      <c r="D723" s="12"/>
      <c r="E723" s="31" t="str">
        <f>IFERROR(VLOOKUP(Issue!$D723,Table5[#All],3,0),"")</f>
        <v/>
      </c>
      <c r="F723" s="31" t="str">
        <f>IFERROR(VLOOKUP(Issue!$D723,Table5[#All],2,0),"")</f>
        <v/>
      </c>
      <c r="G723" s="12"/>
      <c r="H723" s="31" t="str">
        <f>IFERROR(VLOOKUP(Issue!$G723,Table5[#All],3,0),"")</f>
        <v/>
      </c>
      <c r="I723" s="31" t="str">
        <f>IFERROR(VLOOKUP(Issue!$G723,Table5[#All],2,0),"")</f>
        <v/>
      </c>
      <c r="J723" s="12"/>
      <c r="K723" s="31" t="str">
        <f>IFERROR(VLOOKUP(Issue!$J723,Table2[[Item Name]:[UoM]],2,0),"")</f>
        <v/>
      </c>
      <c r="L723" s="12"/>
      <c r="M723" s="32" t="str">
        <f>IFERROR(VLOOKUP(Issue!$J723,Table2[[#All],[Item Name]:[Open Rate]],8,0),"")</f>
        <v/>
      </c>
      <c r="N723" s="32" t="str">
        <f>IFERROR(+Issue!$L723*Issue!$M723,"")</f>
        <v/>
      </c>
      <c r="O723" s="12"/>
      <c r="P723" s="12"/>
      <c r="Q723" s="38"/>
    </row>
    <row r="724" spans="1:17" x14ac:dyDescent="0.25">
      <c r="A724" s="34"/>
      <c r="B724" s="12"/>
      <c r="C724" s="12"/>
      <c r="D724" s="12"/>
      <c r="E724" s="31" t="str">
        <f>IFERROR(VLOOKUP(Issue!$D724,Table5[#All],3,0),"")</f>
        <v/>
      </c>
      <c r="F724" s="31" t="str">
        <f>IFERROR(VLOOKUP(Issue!$D724,Table5[#All],2,0),"")</f>
        <v/>
      </c>
      <c r="G724" s="12"/>
      <c r="H724" s="31" t="str">
        <f>IFERROR(VLOOKUP(Issue!$G724,Table5[#All],3,0),"")</f>
        <v/>
      </c>
      <c r="I724" s="31" t="str">
        <f>IFERROR(VLOOKUP(Issue!$G724,Table5[#All],2,0),"")</f>
        <v/>
      </c>
      <c r="J724" s="12"/>
      <c r="K724" s="31" t="str">
        <f>IFERROR(VLOOKUP(Issue!$J724,Table2[[Item Name]:[UoM]],2,0),"")</f>
        <v/>
      </c>
      <c r="L724" s="12"/>
      <c r="M724" s="32" t="str">
        <f>IFERROR(VLOOKUP(Issue!$J724,Table2[[#All],[Item Name]:[Open Rate]],8,0),"")</f>
        <v/>
      </c>
      <c r="N724" s="32" t="str">
        <f>IFERROR(+Issue!$L724*Issue!$M724,"")</f>
        <v/>
      </c>
      <c r="O724" s="12"/>
      <c r="P724" s="12"/>
      <c r="Q724" s="37"/>
    </row>
    <row r="725" spans="1:17" x14ac:dyDescent="0.25">
      <c r="A725" s="34"/>
      <c r="B725" s="12"/>
      <c r="C725" s="12"/>
      <c r="D725" s="12"/>
      <c r="E725" s="31" t="str">
        <f>IFERROR(VLOOKUP(Issue!$D725,Table5[#All],3,0),"")</f>
        <v/>
      </c>
      <c r="F725" s="31" t="str">
        <f>IFERROR(VLOOKUP(Issue!$D725,Table5[#All],2,0),"")</f>
        <v/>
      </c>
      <c r="G725" s="12"/>
      <c r="H725" s="31" t="str">
        <f>IFERROR(VLOOKUP(Issue!$G725,Table5[#All],3,0),"")</f>
        <v/>
      </c>
      <c r="I725" s="31" t="str">
        <f>IFERROR(VLOOKUP(Issue!$G725,Table5[#All],2,0),"")</f>
        <v/>
      </c>
      <c r="J725" s="12"/>
      <c r="K725" s="31" t="str">
        <f>IFERROR(VLOOKUP(Issue!$J725,Table2[[Item Name]:[UoM]],2,0),"")</f>
        <v/>
      </c>
      <c r="L725" s="12"/>
      <c r="M725" s="32" t="str">
        <f>IFERROR(VLOOKUP(Issue!$J725,Table2[[#All],[Item Name]:[Open Rate]],8,0),"")</f>
        <v/>
      </c>
      <c r="N725" s="32" t="str">
        <f>IFERROR(+Issue!$L725*Issue!$M725,"")</f>
        <v/>
      </c>
      <c r="O725" s="12"/>
      <c r="P725" s="12"/>
      <c r="Q725" s="38"/>
    </row>
    <row r="726" spans="1:17" x14ac:dyDescent="0.25">
      <c r="A726" s="34"/>
      <c r="B726" s="12"/>
      <c r="C726" s="12"/>
      <c r="D726" s="12"/>
      <c r="E726" s="31" t="str">
        <f>IFERROR(VLOOKUP(Issue!$D726,Table5[#All],3,0),"")</f>
        <v/>
      </c>
      <c r="F726" s="31" t="str">
        <f>IFERROR(VLOOKUP(Issue!$D726,Table5[#All],2,0),"")</f>
        <v/>
      </c>
      <c r="G726" s="12"/>
      <c r="H726" s="31" t="str">
        <f>IFERROR(VLOOKUP(Issue!$G726,Table5[#All],3,0),"")</f>
        <v/>
      </c>
      <c r="I726" s="31" t="str">
        <f>IFERROR(VLOOKUP(Issue!$G726,Table5[#All],2,0),"")</f>
        <v/>
      </c>
      <c r="J726" s="12"/>
      <c r="K726" s="31" t="str">
        <f>IFERROR(VLOOKUP(Issue!$J726,Table2[[Item Name]:[UoM]],2,0),"")</f>
        <v/>
      </c>
      <c r="L726" s="12"/>
      <c r="M726" s="32" t="str">
        <f>IFERROR(VLOOKUP(Issue!$J726,Table2[[#All],[Item Name]:[Open Rate]],8,0),"")</f>
        <v/>
      </c>
      <c r="N726" s="32" t="str">
        <f>IFERROR(+Issue!$L726*Issue!$M726,"")</f>
        <v/>
      </c>
      <c r="O726" s="12"/>
      <c r="P726" s="12"/>
      <c r="Q726" s="37"/>
    </row>
    <row r="727" spans="1:17" x14ac:dyDescent="0.25">
      <c r="A727" s="34"/>
      <c r="B727" s="12"/>
      <c r="C727" s="12"/>
      <c r="D727" s="12"/>
      <c r="E727" s="31" t="str">
        <f>IFERROR(VLOOKUP(Issue!$D727,Table5[#All],3,0),"")</f>
        <v/>
      </c>
      <c r="F727" s="31" t="str">
        <f>IFERROR(VLOOKUP(Issue!$D727,Table5[#All],2,0),"")</f>
        <v/>
      </c>
      <c r="G727" s="12"/>
      <c r="H727" s="31" t="str">
        <f>IFERROR(VLOOKUP(Issue!$G727,Table5[#All],3,0),"")</f>
        <v/>
      </c>
      <c r="I727" s="31" t="str">
        <f>IFERROR(VLOOKUP(Issue!$G727,Table5[#All],2,0),"")</f>
        <v/>
      </c>
      <c r="J727" s="12"/>
      <c r="K727" s="31" t="str">
        <f>IFERROR(VLOOKUP(Issue!$J727,Table2[[Item Name]:[UoM]],2,0),"")</f>
        <v/>
      </c>
      <c r="L727" s="12"/>
      <c r="M727" s="32" t="str">
        <f>IFERROR(VLOOKUP(Issue!$J727,Table2[[#All],[Item Name]:[Open Rate]],8,0),"")</f>
        <v/>
      </c>
      <c r="N727" s="32" t="str">
        <f>IFERROR(+Issue!$L727*Issue!$M727,"")</f>
        <v/>
      </c>
      <c r="O727" s="12"/>
      <c r="P727" s="12"/>
      <c r="Q727" s="38"/>
    </row>
    <row r="728" spans="1:17" x14ac:dyDescent="0.25">
      <c r="A728" s="34"/>
      <c r="B728" s="12"/>
      <c r="C728" s="12"/>
      <c r="D728" s="12"/>
      <c r="E728" s="31" t="str">
        <f>IFERROR(VLOOKUP(Issue!$D728,Table5[#All],3,0),"")</f>
        <v/>
      </c>
      <c r="F728" s="31" t="str">
        <f>IFERROR(VLOOKUP(Issue!$D728,Table5[#All],2,0),"")</f>
        <v/>
      </c>
      <c r="G728" s="12"/>
      <c r="H728" s="31" t="str">
        <f>IFERROR(VLOOKUP(Issue!$G728,Table5[#All],3,0),"")</f>
        <v/>
      </c>
      <c r="I728" s="31" t="str">
        <f>IFERROR(VLOOKUP(Issue!$G728,Table5[#All],2,0),"")</f>
        <v/>
      </c>
      <c r="J728" s="12"/>
      <c r="K728" s="31" t="str">
        <f>IFERROR(VLOOKUP(Issue!$J728,Table2[[Item Name]:[UoM]],2,0),"")</f>
        <v/>
      </c>
      <c r="L728" s="12"/>
      <c r="M728" s="32" t="str">
        <f>IFERROR(VLOOKUP(Issue!$J728,Table2[[#All],[Item Name]:[Open Rate]],8,0),"")</f>
        <v/>
      </c>
      <c r="N728" s="32" t="str">
        <f>IFERROR(+Issue!$L728*Issue!$M728,"")</f>
        <v/>
      </c>
      <c r="O728" s="12"/>
      <c r="P728" s="12"/>
      <c r="Q728" s="37"/>
    </row>
    <row r="729" spans="1:17" x14ac:dyDescent="0.25">
      <c r="A729" s="34"/>
      <c r="B729" s="12"/>
      <c r="C729" s="12"/>
      <c r="D729" s="12"/>
      <c r="E729" s="31" t="str">
        <f>IFERROR(VLOOKUP(Issue!$D729,Table5[#All],3,0),"")</f>
        <v/>
      </c>
      <c r="F729" s="31" t="str">
        <f>IFERROR(VLOOKUP(Issue!$D729,Table5[#All],2,0),"")</f>
        <v/>
      </c>
      <c r="G729" s="12"/>
      <c r="H729" s="31" t="str">
        <f>IFERROR(VLOOKUP(Issue!$G729,Table5[#All],3,0),"")</f>
        <v/>
      </c>
      <c r="I729" s="31" t="str">
        <f>IFERROR(VLOOKUP(Issue!$G729,Table5[#All],2,0),"")</f>
        <v/>
      </c>
      <c r="J729" s="12"/>
      <c r="K729" s="31" t="str">
        <f>IFERROR(VLOOKUP(Issue!$J729,Table2[[Item Name]:[UoM]],2,0),"")</f>
        <v/>
      </c>
      <c r="L729" s="12"/>
      <c r="M729" s="32" t="str">
        <f>IFERROR(VLOOKUP(Issue!$J729,Table2[[#All],[Item Name]:[Open Rate]],8,0),"")</f>
        <v/>
      </c>
      <c r="N729" s="32" t="str">
        <f>IFERROR(+Issue!$L729*Issue!$M729,"")</f>
        <v/>
      </c>
      <c r="O729" s="12"/>
      <c r="P729" s="12"/>
      <c r="Q729" s="38"/>
    </row>
    <row r="730" spans="1:17" x14ac:dyDescent="0.25">
      <c r="A730" s="34"/>
      <c r="B730" s="12"/>
      <c r="C730" s="12"/>
      <c r="D730" s="12"/>
      <c r="E730" s="31" t="str">
        <f>IFERROR(VLOOKUP(Issue!$D730,Table5[#All],3,0),"")</f>
        <v/>
      </c>
      <c r="F730" s="31" t="str">
        <f>IFERROR(VLOOKUP(Issue!$D730,Table5[#All],2,0),"")</f>
        <v/>
      </c>
      <c r="G730" s="12"/>
      <c r="H730" s="31" t="str">
        <f>IFERROR(VLOOKUP(Issue!$G730,Table5[#All],3,0),"")</f>
        <v/>
      </c>
      <c r="I730" s="31" t="str">
        <f>IFERROR(VLOOKUP(Issue!$G730,Table5[#All],2,0),"")</f>
        <v/>
      </c>
      <c r="J730" s="12"/>
      <c r="K730" s="31" t="str">
        <f>IFERROR(VLOOKUP(Issue!$J730,Table2[[Item Name]:[UoM]],2,0),"")</f>
        <v/>
      </c>
      <c r="L730" s="12"/>
      <c r="M730" s="32" t="str">
        <f>IFERROR(VLOOKUP(Issue!$J730,Table2[[#All],[Item Name]:[Open Rate]],8,0),"")</f>
        <v/>
      </c>
      <c r="N730" s="32" t="str">
        <f>IFERROR(+Issue!$L730*Issue!$M730,"")</f>
        <v/>
      </c>
      <c r="O730" s="12"/>
      <c r="P730" s="12"/>
      <c r="Q730" s="37"/>
    </row>
    <row r="731" spans="1:17" x14ac:dyDescent="0.25">
      <c r="A731" s="34"/>
      <c r="B731" s="12"/>
      <c r="C731" s="12"/>
      <c r="D731" s="12"/>
      <c r="E731" s="31" t="str">
        <f>IFERROR(VLOOKUP(Issue!$D731,Table5[#All],3,0),"")</f>
        <v/>
      </c>
      <c r="F731" s="31" t="str">
        <f>IFERROR(VLOOKUP(Issue!$D731,Table5[#All],2,0),"")</f>
        <v/>
      </c>
      <c r="G731" s="12"/>
      <c r="H731" s="31" t="str">
        <f>IFERROR(VLOOKUP(Issue!$G731,Table5[#All],3,0),"")</f>
        <v/>
      </c>
      <c r="I731" s="31" t="str">
        <f>IFERROR(VLOOKUP(Issue!$G731,Table5[#All],2,0),"")</f>
        <v/>
      </c>
      <c r="J731" s="12"/>
      <c r="K731" s="31" t="str">
        <f>IFERROR(VLOOKUP(Issue!$J731,Table2[[Item Name]:[UoM]],2,0),"")</f>
        <v/>
      </c>
      <c r="L731" s="12"/>
      <c r="M731" s="32" t="str">
        <f>IFERROR(VLOOKUP(Issue!$J731,Table2[[#All],[Item Name]:[Open Rate]],8,0),"")</f>
        <v/>
      </c>
      <c r="N731" s="32" t="str">
        <f>IFERROR(+Issue!$L731*Issue!$M731,"")</f>
        <v/>
      </c>
      <c r="O731" s="12"/>
      <c r="P731" s="12"/>
      <c r="Q731" s="38"/>
    </row>
    <row r="732" spans="1:17" x14ac:dyDescent="0.25">
      <c r="A732" s="34"/>
      <c r="B732" s="12"/>
      <c r="C732" s="12"/>
      <c r="D732" s="12"/>
      <c r="E732" s="31" t="str">
        <f>IFERROR(VLOOKUP(Issue!$D732,Table5[#All],3,0),"")</f>
        <v/>
      </c>
      <c r="F732" s="31" t="str">
        <f>IFERROR(VLOOKUP(Issue!$D732,Table5[#All],2,0),"")</f>
        <v/>
      </c>
      <c r="G732" s="12"/>
      <c r="H732" s="31" t="str">
        <f>IFERROR(VLOOKUP(Issue!$G732,Table5[#All],3,0),"")</f>
        <v/>
      </c>
      <c r="I732" s="31" t="str">
        <f>IFERROR(VLOOKUP(Issue!$G732,Table5[#All],2,0),"")</f>
        <v/>
      </c>
      <c r="J732" s="12"/>
      <c r="K732" s="31" t="str">
        <f>IFERROR(VLOOKUP(Issue!$J732,Table2[[Item Name]:[UoM]],2,0),"")</f>
        <v/>
      </c>
      <c r="L732" s="12"/>
      <c r="M732" s="32" t="str">
        <f>IFERROR(VLOOKUP(Issue!$J732,Table2[[#All],[Item Name]:[Open Rate]],8,0),"")</f>
        <v/>
      </c>
      <c r="N732" s="32" t="str">
        <f>IFERROR(+Issue!$L732*Issue!$M732,"")</f>
        <v/>
      </c>
      <c r="O732" s="12"/>
      <c r="P732" s="12"/>
      <c r="Q732" s="37"/>
    </row>
    <row r="733" spans="1:17" x14ac:dyDescent="0.25">
      <c r="A733" s="34"/>
      <c r="B733" s="12"/>
      <c r="C733" s="12"/>
      <c r="D733" s="12"/>
      <c r="E733" s="31" t="str">
        <f>IFERROR(VLOOKUP(Issue!$D733,Table5[#All],3,0),"")</f>
        <v/>
      </c>
      <c r="F733" s="31" t="str">
        <f>IFERROR(VLOOKUP(Issue!$D733,Table5[#All],2,0),"")</f>
        <v/>
      </c>
      <c r="G733" s="12"/>
      <c r="H733" s="31" t="str">
        <f>IFERROR(VLOOKUP(Issue!$G733,Table5[#All],3,0),"")</f>
        <v/>
      </c>
      <c r="I733" s="31" t="str">
        <f>IFERROR(VLOOKUP(Issue!$G733,Table5[#All],2,0),"")</f>
        <v/>
      </c>
      <c r="J733" s="12"/>
      <c r="K733" s="31" t="str">
        <f>IFERROR(VLOOKUP(Issue!$J733,Table2[[Item Name]:[UoM]],2,0),"")</f>
        <v/>
      </c>
      <c r="L733" s="12"/>
      <c r="M733" s="32" t="str">
        <f>IFERROR(VLOOKUP(Issue!$J733,Table2[[#All],[Item Name]:[Open Rate]],8,0),"")</f>
        <v/>
      </c>
      <c r="N733" s="32" t="str">
        <f>IFERROR(+Issue!$L733*Issue!$M733,"")</f>
        <v/>
      </c>
      <c r="O733" s="12"/>
      <c r="P733" s="12"/>
      <c r="Q733" s="38"/>
    </row>
    <row r="734" spans="1:17" x14ac:dyDescent="0.25">
      <c r="A734" s="34"/>
      <c r="B734" s="12"/>
      <c r="C734" s="12"/>
      <c r="D734" s="12"/>
      <c r="E734" s="31" t="str">
        <f>IFERROR(VLOOKUP(Issue!$D734,Table5[#All],3,0),"")</f>
        <v/>
      </c>
      <c r="F734" s="31" t="str">
        <f>IFERROR(VLOOKUP(Issue!$D734,Table5[#All],2,0),"")</f>
        <v/>
      </c>
      <c r="G734" s="12"/>
      <c r="H734" s="31" t="str">
        <f>IFERROR(VLOOKUP(Issue!$G734,Table5[#All],3,0),"")</f>
        <v/>
      </c>
      <c r="I734" s="31" t="str">
        <f>IFERROR(VLOOKUP(Issue!$G734,Table5[#All],2,0),"")</f>
        <v/>
      </c>
      <c r="J734" s="12"/>
      <c r="K734" s="31" t="str">
        <f>IFERROR(VLOOKUP(Issue!$J734,Table2[[Item Name]:[UoM]],2,0),"")</f>
        <v/>
      </c>
      <c r="L734" s="12"/>
      <c r="M734" s="32" t="str">
        <f>IFERROR(VLOOKUP(Issue!$J734,Table2[[#All],[Item Name]:[Open Rate]],8,0),"")</f>
        <v/>
      </c>
      <c r="N734" s="32" t="str">
        <f>IFERROR(+Issue!$L734*Issue!$M734,"")</f>
        <v/>
      </c>
      <c r="O734" s="12"/>
      <c r="P734" s="12"/>
      <c r="Q734" s="37"/>
    </row>
    <row r="735" spans="1:17" x14ac:dyDescent="0.25">
      <c r="A735" s="34"/>
      <c r="B735" s="12"/>
      <c r="C735" s="12"/>
      <c r="D735" s="12"/>
      <c r="E735" s="31" t="str">
        <f>IFERROR(VLOOKUP(Issue!$D735,Table5[#All],3,0),"")</f>
        <v/>
      </c>
      <c r="F735" s="31" t="str">
        <f>IFERROR(VLOOKUP(Issue!$D735,Table5[#All],2,0),"")</f>
        <v/>
      </c>
      <c r="G735" s="12"/>
      <c r="H735" s="31" t="str">
        <f>IFERROR(VLOOKUP(Issue!$G735,Table5[#All],3,0),"")</f>
        <v/>
      </c>
      <c r="I735" s="31" t="str">
        <f>IFERROR(VLOOKUP(Issue!$G735,Table5[#All],2,0),"")</f>
        <v/>
      </c>
      <c r="J735" s="12"/>
      <c r="K735" s="31" t="str">
        <f>IFERROR(VLOOKUP(Issue!$J735,Table2[[Item Name]:[UoM]],2,0),"")</f>
        <v/>
      </c>
      <c r="L735" s="12"/>
      <c r="M735" s="32" t="str">
        <f>IFERROR(VLOOKUP(Issue!$J735,Table2[[#All],[Item Name]:[Open Rate]],8,0),"")</f>
        <v/>
      </c>
      <c r="N735" s="32" t="str">
        <f>IFERROR(+Issue!$L735*Issue!$M735,"")</f>
        <v/>
      </c>
      <c r="O735" s="12"/>
      <c r="P735" s="12"/>
      <c r="Q735" s="38"/>
    </row>
    <row r="736" spans="1:17" x14ac:dyDescent="0.25">
      <c r="A736" s="34"/>
      <c r="B736" s="12"/>
      <c r="C736" s="12"/>
      <c r="D736" s="12"/>
      <c r="E736" s="31" t="str">
        <f>IFERROR(VLOOKUP(Issue!$D736,Table5[#All],3,0),"")</f>
        <v/>
      </c>
      <c r="F736" s="31" t="str">
        <f>IFERROR(VLOOKUP(Issue!$D736,Table5[#All],2,0),"")</f>
        <v/>
      </c>
      <c r="G736" s="12"/>
      <c r="H736" s="31" t="str">
        <f>IFERROR(VLOOKUP(Issue!$G736,Table5[#All],3,0),"")</f>
        <v/>
      </c>
      <c r="I736" s="31" t="str">
        <f>IFERROR(VLOOKUP(Issue!$G736,Table5[#All],2,0),"")</f>
        <v/>
      </c>
      <c r="J736" s="12"/>
      <c r="K736" s="31" t="str">
        <f>IFERROR(VLOOKUP(Issue!$J736,Table2[[Item Name]:[UoM]],2,0),"")</f>
        <v/>
      </c>
      <c r="L736" s="12"/>
      <c r="M736" s="32" t="str">
        <f>IFERROR(VLOOKUP(Issue!$J736,Table2[[#All],[Item Name]:[Open Rate]],8,0),"")</f>
        <v/>
      </c>
      <c r="N736" s="32" t="str">
        <f>IFERROR(+Issue!$L736*Issue!$M736,"")</f>
        <v/>
      </c>
      <c r="O736" s="12"/>
      <c r="P736" s="12"/>
      <c r="Q736" s="37"/>
    </row>
    <row r="737" spans="1:17" x14ac:dyDescent="0.25">
      <c r="A737" s="34"/>
      <c r="B737" s="12"/>
      <c r="C737" s="12"/>
      <c r="D737" s="12"/>
      <c r="E737" s="31" t="str">
        <f>IFERROR(VLOOKUP(Issue!$D737,Table5[#All],3,0),"")</f>
        <v/>
      </c>
      <c r="F737" s="31" t="str">
        <f>IFERROR(VLOOKUP(Issue!$D737,Table5[#All],2,0),"")</f>
        <v/>
      </c>
      <c r="G737" s="12"/>
      <c r="H737" s="31" t="str">
        <f>IFERROR(VLOOKUP(Issue!$G737,Table5[#All],3,0),"")</f>
        <v/>
      </c>
      <c r="I737" s="31" t="str">
        <f>IFERROR(VLOOKUP(Issue!$G737,Table5[#All],2,0),"")</f>
        <v/>
      </c>
      <c r="J737" s="12"/>
      <c r="K737" s="31" t="str">
        <f>IFERROR(VLOOKUP(Issue!$J737,Table2[[Item Name]:[UoM]],2,0),"")</f>
        <v/>
      </c>
      <c r="L737" s="12"/>
      <c r="M737" s="32" t="str">
        <f>IFERROR(VLOOKUP(Issue!$J737,Table2[[#All],[Item Name]:[Open Rate]],8,0),"")</f>
        <v/>
      </c>
      <c r="N737" s="32" t="str">
        <f>IFERROR(+Issue!$L737*Issue!$M737,"")</f>
        <v/>
      </c>
      <c r="O737" s="12"/>
      <c r="P737" s="12"/>
      <c r="Q737" s="38"/>
    </row>
    <row r="738" spans="1:17" x14ac:dyDescent="0.25">
      <c r="A738" s="34"/>
      <c r="B738" s="12"/>
      <c r="C738" s="12"/>
      <c r="D738" s="12"/>
      <c r="E738" s="31" t="str">
        <f>IFERROR(VLOOKUP(Issue!$D738,Table5[#All],3,0),"")</f>
        <v/>
      </c>
      <c r="F738" s="31" t="str">
        <f>IFERROR(VLOOKUP(Issue!$D738,Table5[#All],2,0),"")</f>
        <v/>
      </c>
      <c r="G738" s="12"/>
      <c r="H738" s="31" t="str">
        <f>IFERROR(VLOOKUP(Issue!$G738,Table5[#All],3,0),"")</f>
        <v/>
      </c>
      <c r="I738" s="31" t="str">
        <f>IFERROR(VLOOKUP(Issue!$G738,Table5[#All],2,0),"")</f>
        <v/>
      </c>
      <c r="J738" s="12"/>
      <c r="K738" s="31" t="str">
        <f>IFERROR(VLOOKUP(Issue!$J738,Table2[[Item Name]:[UoM]],2,0),"")</f>
        <v/>
      </c>
      <c r="L738" s="12"/>
      <c r="M738" s="32" t="str">
        <f>IFERROR(VLOOKUP(Issue!$J738,Table2[[#All],[Item Name]:[Open Rate]],8,0),"")</f>
        <v/>
      </c>
      <c r="N738" s="32" t="str">
        <f>IFERROR(+Issue!$L738*Issue!$M738,"")</f>
        <v/>
      </c>
      <c r="O738" s="12"/>
      <c r="P738" s="12"/>
      <c r="Q738" s="37"/>
    </row>
    <row r="739" spans="1:17" x14ac:dyDescent="0.25">
      <c r="A739" s="34"/>
      <c r="B739" s="12"/>
      <c r="C739" s="12"/>
      <c r="D739" s="12"/>
      <c r="E739" s="31" t="str">
        <f>IFERROR(VLOOKUP(Issue!$D739,Table5[#All],3,0),"")</f>
        <v/>
      </c>
      <c r="F739" s="31" t="str">
        <f>IFERROR(VLOOKUP(Issue!$D739,Table5[#All],2,0),"")</f>
        <v/>
      </c>
      <c r="G739" s="12"/>
      <c r="H739" s="31" t="str">
        <f>IFERROR(VLOOKUP(Issue!$G739,Table5[#All],3,0),"")</f>
        <v/>
      </c>
      <c r="I739" s="31" t="str">
        <f>IFERROR(VLOOKUP(Issue!$G739,Table5[#All],2,0),"")</f>
        <v/>
      </c>
      <c r="J739" s="12"/>
      <c r="K739" s="31" t="str">
        <f>IFERROR(VLOOKUP(Issue!$J739,Table2[[Item Name]:[UoM]],2,0),"")</f>
        <v/>
      </c>
      <c r="L739" s="12"/>
      <c r="M739" s="32" t="str">
        <f>IFERROR(VLOOKUP(Issue!$J739,Table2[[#All],[Item Name]:[Open Rate]],8,0),"")</f>
        <v/>
      </c>
      <c r="N739" s="32" t="str">
        <f>IFERROR(+Issue!$L739*Issue!$M739,"")</f>
        <v/>
      </c>
      <c r="O739" s="12"/>
      <c r="P739" s="12"/>
      <c r="Q739" s="38"/>
    </row>
    <row r="740" spans="1:17" x14ac:dyDescent="0.25">
      <c r="A740" s="34"/>
      <c r="B740" s="12"/>
      <c r="C740" s="12"/>
      <c r="D740" s="12"/>
      <c r="E740" s="31" t="str">
        <f>IFERROR(VLOOKUP(Issue!$D740,Table5[#All],3,0),"")</f>
        <v/>
      </c>
      <c r="F740" s="31" t="str">
        <f>IFERROR(VLOOKUP(Issue!$D740,Table5[#All],2,0),"")</f>
        <v/>
      </c>
      <c r="G740" s="12"/>
      <c r="H740" s="31" t="str">
        <f>IFERROR(VLOOKUP(Issue!$G740,Table5[#All],3,0),"")</f>
        <v/>
      </c>
      <c r="I740" s="31" t="str">
        <f>IFERROR(VLOOKUP(Issue!$G740,Table5[#All],2,0),"")</f>
        <v/>
      </c>
      <c r="J740" s="12"/>
      <c r="K740" s="31" t="str">
        <f>IFERROR(VLOOKUP(Issue!$J740,Table2[[Item Name]:[UoM]],2,0),"")</f>
        <v/>
      </c>
      <c r="L740" s="12"/>
      <c r="M740" s="32" t="str">
        <f>IFERROR(VLOOKUP(Issue!$J740,Table2[[#All],[Item Name]:[Open Rate]],8,0),"")</f>
        <v/>
      </c>
      <c r="N740" s="32" t="str">
        <f>IFERROR(+Issue!$L740*Issue!$M740,"")</f>
        <v/>
      </c>
      <c r="O740" s="12"/>
      <c r="P740" s="12"/>
      <c r="Q740" s="37"/>
    </row>
    <row r="741" spans="1:17" x14ac:dyDescent="0.25">
      <c r="A741" s="34"/>
      <c r="B741" s="12"/>
      <c r="C741" s="12"/>
      <c r="D741" s="12"/>
      <c r="E741" s="31" t="str">
        <f>IFERROR(VLOOKUP(Issue!$D741,Table5[#All],3,0),"")</f>
        <v/>
      </c>
      <c r="F741" s="31" t="str">
        <f>IFERROR(VLOOKUP(Issue!$D741,Table5[#All],2,0),"")</f>
        <v/>
      </c>
      <c r="G741" s="12"/>
      <c r="H741" s="31" t="str">
        <f>IFERROR(VLOOKUP(Issue!$G741,Table5[#All],3,0),"")</f>
        <v/>
      </c>
      <c r="I741" s="31" t="str">
        <f>IFERROR(VLOOKUP(Issue!$G741,Table5[#All],2,0),"")</f>
        <v/>
      </c>
      <c r="J741" s="12"/>
      <c r="K741" s="31" t="str">
        <f>IFERROR(VLOOKUP(Issue!$J741,Table2[[Item Name]:[UoM]],2,0),"")</f>
        <v/>
      </c>
      <c r="L741" s="12"/>
      <c r="M741" s="32" t="str">
        <f>IFERROR(VLOOKUP(Issue!$J741,Table2[[#All],[Item Name]:[Open Rate]],8,0),"")</f>
        <v/>
      </c>
      <c r="N741" s="32" t="str">
        <f>IFERROR(+Issue!$L741*Issue!$M741,"")</f>
        <v/>
      </c>
      <c r="O741" s="12"/>
      <c r="P741" s="12"/>
      <c r="Q741" s="38"/>
    </row>
    <row r="742" spans="1:17" x14ac:dyDescent="0.25">
      <c r="A742" s="34"/>
      <c r="B742" s="12"/>
      <c r="C742" s="12"/>
      <c r="D742" s="12"/>
      <c r="E742" s="31" t="str">
        <f>IFERROR(VLOOKUP(Issue!$D742,Table5[#All],3,0),"")</f>
        <v/>
      </c>
      <c r="F742" s="31" t="str">
        <f>IFERROR(VLOOKUP(Issue!$D742,Table5[#All],2,0),"")</f>
        <v/>
      </c>
      <c r="G742" s="12"/>
      <c r="H742" s="31" t="str">
        <f>IFERROR(VLOOKUP(Issue!$G742,Table5[#All],3,0),"")</f>
        <v/>
      </c>
      <c r="I742" s="31" t="str">
        <f>IFERROR(VLOOKUP(Issue!$G742,Table5[#All],2,0),"")</f>
        <v/>
      </c>
      <c r="J742" s="12"/>
      <c r="K742" s="31" t="str">
        <f>IFERROR(VLOOKUP(Issue!$J742,Table2[[Item Name]:[UoM]],2,0),"")</f>
        <v/>
      </c>
      <c r="L742" s="12"/>
      <c r="M742" s="32" t="str">
        <f>IFERROR(VLOOKUP(Issue!$J742,Table2[[#All],[Item Name]:[Open Rate]],8,0),"")</f>
        <v/>
      </c>
      <c r="N742" s="32" t="str">
        <f>IFERROR(+Issue!$L742*Issue!$M742,"")</f>
        <v/>
      </c>
      <c r="O742" s="12"/>
      <c r="P742" s="12"/>
      <c r="Q742" s="37"/>
    </row>
    <row r="743" spans="1:17" x14ac:dyDescent="0.25">
      <c r="A743" s="34"/>
      <c r="B743" s="12"/>
      <c r="C743" s="12"/>
      <c r="D743" s="12"/>
      <c r="E743" s="31" t="str">
        <f>IFERROR(VLOOKUP(Issue!$D743,Table5[#All],3,0),"")</f>
        <v/>
      </c>
      <c r="F743" s="31" t="str">
        <f>IFERROR(VLOOKUP(Issue!$D743,Table5[#All],2,0),"")</f>
        <v/>
      </c>
      <c r="G743" s="12"/>
      <c r="H743" s="31" t="str">
        <f>IFERROR(VLOOKUP(Issue!$G743,Table5[#All],3,0),"")</f>
        <v/>
      </c>
      <c r="I743" s="31" t="str">
        <f>IFERROR(VLOOKUP(Issue!$G743,Table5[#All],2,0),"")</f>
        <v/>
      </c>
      <c r="J743" s="12"/>
      <c r="K743" s="31" t="str">
        <f>IFERROR(VLOOKUP(Issue!$J743,Table2[[Item Name]:[UoM]],2,0),"")</f>
        <v/>
      </c>
      <c r="L743" s="12"/>
      <c r="M743" s="32" t="str">
        <f>IFERROR(VLOOKUP(Issue!$J743,Table2[[#All],[Item Name]:[Open Rate]],8,0),"")</f>
        <v/>
      </c>
      <c r="N743" s="32" t="str">
        <f>IFERROR(+Issue!$L743*Issue!$M743,"")</f>
        <v/>
      </c>
      <c r="O743" s="12"/>
      <c r="P743" s="12"/>
      <c r="Q743" s="38"/>
    </row>
    <row r="744" spans="1:17" x14ac:dyDescent="0.25">
      <c r="A744" s="34"/>
      <c r="B744" s="12"/>
      <c r="C744" s="12"/>
      <c r="D744" s="12"/>
      <c r="E744" s="31" t="str">
        <f>IFERROR(VLOOKUP(Issue!$D744,Table5[#All],3,0),"")</f>
        <v/>
      </c>
      <c r="F744" s="31" t="str">
        <f>IFERROR(VLOOKUP(Issue!$D744,Table5[#All],2,0),"")</f>
        <v/>
      </c>
      <c r="G744" s="12"/>
      <c r="H744" s="31" t="str">
        <f>IFERROR(VLOOKUP(Issue!$G744,Table5[#All],3,0),"")</f>
        <v/>
      </c>
      <c r="I744" s="31" t="str">
        <f>IFERROR(VLOOKUP(Issue!$G744,Table5[#All],2,0),"")</f>
        <v/>
      </c>
      <c r="J744" s="12"/>
      <c r="K744" s="31" t="str">
        <f>IFERROR(VLOOKUP(Issue!$J744,Table2[[Item Name]:[UoM]],2,0),"")</f>
        <v/>
      </c>
      <c r="L744" s="12"/>
      <c r="M744" s="32" t="str">
        <f>IFERROR(VLOOKUP(Issue!$J744,Table2[[#All],[Item Name]:[Open Rate]],8,0),"")</f>
        <v/>
      </c>
      <c r="N744" s="32" t="str">
        <f>IFERROR(+Issue!$L744*Issue!$M744,"")</f>
        <v/>
      </c>
      <c r="O744" s="12"/>
      <c r="P744" s="12"/>
      <c r="Q744" s="37"/>
    </row>
    <row r="745" spans="1:17" x14ac:dyDescent="0.25">
      <c r="A745" s="34"/>
      <c r="B745" s="12"/>
      <c r="C745" s="12"/>
      <c r="D745" s="12"/>
      <c r="E745" s="31" t="str">
        <f>IFERROR(VLOOKUP(Issue!$D745,Table5[#All],3,0),"")</f>
        <v/>
      </c>
      <c r="F745" s="31" t="str">
        <f>IFERROR(VLOOKUP(Issue!$D745,Table5[#All],2,0),"")</f>
        <v/>
      </c>
      <c r="G745" s="12"/>
      <c r="H745" s="31" t="str">
        <f>IFERROR(VLOOKUP(Issue!$G745,Table5[#All],3,0),"")</f>
        <v/>
      </c>
      <c r="I745" s="31" t="str">
        <f>IFERROR(VLOOKUP(Issue!$G745,Table5[#All],2,0),"")</f>
        <v/>
      </c>
      <c r="J745" s="12"/>
      <c r="K745" s="31" t="str">
        <f>IFERROR(VLOOKUP(Issue!$J745,Table2[[Item Name]:[UoM]],2,0),"")</f>
        <v/>
      </c>
      <c r="L745" s="12"/>
      <c r="M745" s="32" t="str">
        <f>IFERROR(VLOOKUP(Issue!$J745,Table2[[#All],[Item Name]:[Open Rate]],8,0),"")</f>
        <v/>
      </c>
      <c r="N745" s="32" t="str">
        <f>IFERROR(+Issue!$L745*Issue!$M745,"")</f>
        <v/>
      </c>
      <c r="O745" s="12"/>
      <c r="P745" s="12"/>
      <c r="Q745" s="38"/>
    </row>
    <row r="746" spans="1:17" x14ac:dyDescent="0.25">
      <c r="A746" s="34"/>
      <c r="B746" s="12"/>
      <c r="C746" s="12"/>
      <c r="D746" s="12"/>
      <c r="E746" s="31" t="str">
        <f>IFERROR(VLOOKUP(Issue!$D746,Table5[#All],3,0),"")</f>
        <v/>
      </c>
      <c r="F746" s="31" t="str">
        <f>IFERROR(VLOOKUP(Issue!$D746,Table5[#All],2,0),"")</f>
        <v/>
      </c>
      <c r="G746" s="12"/>
      <c r="H746" s="31" t="str">
        <f>IFERROR(VLOOKUP(Issue!$G746,Table5[#All],3,0),"")</f>
        <v/>
      </c>
      <c r="I746" s="31" t="str">
        <f>IFERROR(VLOOKUP(Issue!$G746,Table5[#All],2,0),"")</f>
        <v/>
      </c>
      <c r="J746" s="12"/>
      <c r="K746" s="31" t="str">
        <f>IFERROR(VLOOKUP(Issue!$J746,Table2[[Item Name]:[UoM]],2,0),"")</f>
        <v/>
      </c>
      <c r="L746" s="12"/>
      <c r="M746" s="32" t="str">
        <f>IFERROR(VLOOKUP(Issue!$J746,Table2[[#All],[Item Name]:[Open Rate]],8,0),"")</f>
        <v/>
      </c>
      <c r="N746" s="32" t="str">
        <f>IFERROR(+Issue!$L746*Issue!$M746,"")</f>
        <v/>
      </c>
      <c r="O746" s="12"/>
      <c r="P746" s="12"/>
      <c r="Q746" s="37"/>
    </row>
    <row r="747" spans="1:17" x14ac:dyDescent="0.25">
      <c r="A747" s="34"/>
      <c r="B747" s="12"/>
      <c r="C747" s="12"/>
      <c r="D747" s="12"/>
      <c r="E747" s="31" t="str">
        <f>IFERROR(VLOOKUP(Issue!$D747,Table5[#All],3,0),"")</f>
        <v/>
      </c>
      <c r="F747" s="31" t="str">
        <f>IFERROR(VLOOKUP(Issue!$D747,Table5[#All],2,0),"")</f>
        <v/>
      </c>
      <c r="G747" s="12"/>
      <c r="H747" s="31" t="str">
        <f>IFERROR(VLOOKUP(Issue!$G747,Table5[#All],3,0),"")</f>
        <v/>
      </c>
      <c r="I747" s="31" t="str">
        <f>IFERROR(VLOOKUP(Issue!$G747,Table5[#All],2,0),"")</f>
        <v/>
      </c>
      <c r="J747" s="12"/>
      <c r="K747" s="31" t="str">
        <f>IFERROR(VLOOKUP(Issue!$J747,Table2[[Item Name]:[UoM]],2,0),"")</f>
        <v/>
      </c>
      <c r="L747" s="12"/>
      <c r="M747" s="32" t="str">
        <f>IFERROR(VLOOKUP(Issue!$J747,Table2[[#All],[Item Name]:[Open Rate]],8,0),"")</f>
        <v/>
      </c>
      <c r="N747" s="32" t="str">
        <f>IFERROR(+Issue!$L747*Issue!$M747,"")</f>
        <v/>
      </c>
      <c r="O747" s="12"/>
      <c r="P747" s="12"/>
      <c r="Q747" s="38"/>
    </row>
    <row r="748" spans="1:17" x14ac:dyDescent="0.25">
      <c r="A748" s="34"/>
      <c r="B748" s="12"/>
      <c r="C748" s="12"/>
      <c r="D748" s="12"/>
      <c r="E748" s="31" t="str">
        <f>IFERROR(VLOOKUP(Issue!$D748,Table5[#All],3,0),"")</f>
        <v/>
      </c>
      <c r="F748" s="31" t="str">
        <f>IFERROR(VLOOKUP(Issue!$D748,Table5[#All],2,0),"")</f>
        <v/>
      </c>
      <c r="G748" s="12"/>
      <c r="H748" s="31" t="str">
        <f>IFERROR(VLOOKUP(Issue!$G748,Table5[#All],3,0),"")</f>
        <v/>
      </c>
      <c r="I748" s="31" t="str">
        <f>IFERROR(VLOOKUP(Issue!$G748,Table5[#All],2,0),"")</f>
        <v/>
      </c>
      <c r="J748" s="12"/>
      <c r="K748" s="31" t="str">
        <f>IFERROR(VLOOKUP(Issue!$J748,Table2[[Item Name]:[UoM]],2,0),"")</f>
        <v/>
      </c>
      <c r="L748" s="12"/>
      <c r="M748" s="32" t="str">
        <f>IFERROR(VLOOKUP(Issue!$J748,Table2[[#All],[Item Name]:[Open Rate]],8,0),"")</f>
        <v/>
      </c>
      <c r="N748" s="32" t="str">
        <f>IFERROR(+Issue!$L748*Issue!$M748,"")</f>
        <v/>
      </c>
      <c r="O748" s="12"/>
      <c r="P748" s="12"/>
      <c r="Q748" s="37"/>
    </row>
    <row r="749" spans="1:17" x14ac:dyDescent="0.25">
      <c r="A749" s="34"/>
      <c r="B749" s="12"/>
      <c r="C749" s="12"/>
      <c r="D749" s="12"/>
      <c r="E749" s="31" t="str">
        <f>IFERROR(VLOOKUP(Issue!$D749,Table5[#All],3,0),"")</f>
        <v/>
      </c>
      <c r="F749" s="31" t="str">
        <f>IFERROR(VLOOKUP(Issue!$D749,Table5[#All],2,0),"")</f>
        <v/>
      </c>
      <c r="G749" s="12"/>
      <c r="H749" s="31" t="str">
        <f>IFERROR(VLOOKUP(Issue!$G749,Table5[#All],3,0),"")</f>
        <v/>
      </c>
      <c r="I749" s="31" t="str">
        <f>IFERROR(VLOOKUP(Issue!$G749,Table5[#All],2,0),"")</f>
        <v/>
      </c>
      <c r="J749" s="12"/>
      <c r="K749" s="31" t="str">
        <f>IFERROR(VLOOKUP(Issue!$J749,Table2[[Item Name]:[UoM]],2,0),"")</f>
        <v/>
      </c>
      <c r="L749" s="12"/>
      <c r="M749" s="32" t="str">
        <f>IFERROR(VLOOKUP(Issue!$J749,Table2[[#All],[Item Name]:[Open Rate]],8,0),"")</f>
        <v/>
      </c>
      <c r="N749" s="32" t="str">
        <f>IFERROR(+Issue!$L749*Issue!$M749,"")</f>
        <v/>
      </c>
      <c r="O749" s="12"/>
      <c r="P749" s="12"/>
      <c r="Q749" s="38"/>
    </row>
    <row r="750" spans="1:17" x14ac:dyDescent="0.25">
      <c r="A750" s="34"/>
      <c r="B750" s="12"/>
      <c r="C750" s="12"/>
      <c r="D750" s="12"/>
      <c r="E750" s="31" t="str">
        <f>IFERROR(VLOOKUP(Issue!$D750,Table5[#All],3,0),"")</f>
        <v/>
      </c>
      <c r="F750" s="31" t="str">
        <f>IFERROR(VLOOKUP(Issue!$D750,Table5[#All],2,0),"")</f>
        <v/>
      </c>
      <c r="G750" s="12"/>
      <c r="H750" s="31" t="str">
        <f>IFERROR(VLOOKUP(Issue!$G750,Table5[#All],3,0),"")</f>
        <v/>
      </c>
      <c r="I750" s="31" t="str">
        <f>IFERROR(VLOOKUP(Issue!$G750,Table5[#All],2,0),"")</f>
        <v/>
      </c>
      <c r="J750" s="12"/>
      <c r="K750" s="31" t="str">
        <f>IFERROR(VLOOKUP(Issue!$J750,Table2[[Item Name]:[UoM]],2,0),"")</f>
        <v/>
      </c>
      <c r="L750" s="12"/>
      <c r="M750" s="32" t="str">
        <f>IFERROR(VLOOKUP(Issue!$J750,Table2[[#All],[Item Name]:[Open Rate]],8,0),"")</f>
        <v/>
      </c>
      <c r="N750" s="32" t="str">
        <f>IFERROR(+Issue!$L750*Issue!$M750,"")</f>
        <v/>
      </c>
      <c r="O750" s="12"/>
      <c r="P750" s="12"/>
      <c r="Q750" s="37"/>
    </row>
    <row r="751" spans="1:17" x14ac:dyDescent="0.25">
      <c r="A751" s="34"/>
      <c r="B751" s="12"/>
      <c r="C751" s="12"/>
      <c r="D751" s="12"/>
      <c r="E751" s="31" t="str">
        <f>IFERROR(VLOOKUP(Issue!$D751,Table5[#All],3,0),"")</f>
        <v/>
      </c>
      <c r="F751" s="31" t="str">
        <f>IFERROR(VLOOKUP(Issue!$D751,Table5[#All],2,0),"")</f>
        <v/>
      </c>
      <c r="G751" s="12"/>
      <c r="H751" s="31" t="str">
        <f>IFERROR(VLOOKUP(Issue!$G751,Table5[#All],3,0),"")</f>
        <v/>
      </c>
      <c r="I751" s="31" t="str">
        <f>IFERROR(VLOOKUP(Issue!$G751,Table5[#All],2,0),"")</f>
        <v/>
      </c>
      <c r="J751" s="12"/>
      <c r="K751" s="31" t="str">
        <f>IFERROR(VLOOKUP(Issue!$J751,Table2[[Item Name]:[UoM]],2,0),"")</f>
        <v/>
      </c>
      <c r="L751" s="12"/>
      <c r="M751" s="32" t="str">
        <f>IFERROR(VLOOKUP(Issue!$J751,Table2[[#All],[Item Name]:[Open Rate]],8,0),"")</f>
        <v/>
      </c>
      <c r="N751" s="32" t="str">
        <f>IFERROR(+Issue!$L751*Issue!$M751,"")</f>
        <v/>
      </c>
      <c r="O751" s="12"/>
      <c r="P751" s="12"/>
      <c r="Q751" s="38"/>
    </row>
    <row r="752" spans="1:17" x14ac:dyDescent="0.25">
      <c r="A752" s="34"/>
      <c r="B752" s="12"/>
      <c r="C752" s="12"/>
      <c r="D752" s="12"/>
      <c r="E752" s="31" t="str">
        <f>IFERROR(VLOOKUP(Issue!$D752,Table5[#All],3,0),"")</f>
        <v/>
      </c>
      <c r="F752" s="31" t="str">
        <f>IFERROR(VLOOKUP(Issue!$D752,Table5[#All],2,0),"")</f>
        <v/>
      </c>
      <c r="G752" s="12"/>
      <c r="H752" s="31" t="str">
        <f>IFERROR(VLOOKUP(Issue!$G752,Table5[#All],3,0),"")</f>
        <v/>
      </c>
      <c r="I752" s="31" t="str">
        <f>IFERROR(VLOOKUP(Issue!$G752,Table5[#All],2,0),"")</f>
        <v/>
      </c>
      <c r="J752" s="12"/>
      <c r="K752" s="31" t="str">
        <f>IFERROR(VLOOKUP(Issue!$J752,Table2[[Item Name]:[UoM]],2,0),"")</f>
        <v/>
      </c>
      <c r="L752" s="12"/>
      <c r="M752" s="32" t="str">
        <f>IFERROR(VLOOKUP(Issue!$J752,Table2[[#All],[Item Name]:[Open Rate]],8,0),"")</f>
        <v/>
      </c>
      <c r="N752" s="32" t="str">
        <f>IFERROR(+Issue!$L752*Issue!$M752,"")</f>
        <v/>
      </c>
      <c r="O752" s="12"/>
      <c r="P752" s="12"/>
      <c r="Q752" s="37"/>
    </row>
    <row r="753" spans="1:17" x14ac:dyDescent="0.25">
      <c r="A753" s="34"/>
      <c r="B753" s="12"/>
      <c r="C753" s="12"/>
      <c r="D753" s="12"/>
      <c r="E753" s="31" t="str">
        <f>IFERROR(VLOOKUP(Issue!$D753,Table5[#All],3,0),"")</f>
        <v/>
      </c>
      <c r="F753" s="31" t="str">
        <f>IFERROR(VLOOKUP(Issue!$D753,Table5[#All],2,0),"")</f>
        <v/>
      </c>
      <c r="G753" s="12"/>
      <c r="H753" s="31" t="str">
        <f>IFERROR(VLOOKUP(Issue!$G753,Table5[#All],3,0),"")</f>
        <v/>
      </c>
      <c r="I753" s="31" t="str">
        <f>IFERROR(VLOOKUP(Issue!$G753,Table5[#All],2,0),"")</f>
        <v/>
      </c>
      <c r="J753" s="12"/>
      <c r="K753" s="31" t="str">
        <f>IFERROR(VLOOKUP(Issue!$J753,Table2[[Item Name]:[UoM]],2,0),"")</f>
        <v/>
      </c>
      <c r="L753" s="12"/>
      <c r="M753" s="32" t="str">
        <f>IFERROR(VLOOKUP(Issue!$J753,Table2[[#All],[Item Name]:[Open Rate]],8,0),"")</f>
        <v/>
      </c>
      <c r="N753" s="32" t="str">
        <f>IFERROR(+Issue!$L753*Issue!$M753,"")</f>
        <v/>
      </c>
      <c r="O753" s="12"/>
      <c r="P753" s="12"/>
      <c r="Q753" s="38"/>
    </row>
    <row r="754" spans="1:17" x14ac:dyDescent="0.25">
      <c r="A754" s="34"/>
      <c r="B754" s="12"/>
      <c r="C754" s="12"/>
      <c r="D754" s="12"/>
      <c r="E754" s="31" t="str">
        <f>IFERROR(VLOOKUP(Issue!$D754,Table5[#All],3,0),"")</f>
        <v/>
      </c>
      <c r="F754" s="31" t="str">
        <f>IFERROR(VLOOKUP(Issue!$D754,Table5[#All],2,0),"")</f>
        <v/>
      </c>
      <c r="G754" s="12"/>
      <c r="H754" s="31" t="str">
        <f>IFERROR(VLOOKUP(Issue!$G754,Table5[#All],3,0),"")</f>
        <v/>
      </c>
      <c r="I754" s="31" t="str">
        <f>IFERROR(VLOOKUP(Issue!$G754,Table5[#All],2,0),"")</f>
        <v/>
      </c>
      <c r="J754" s="12"/>
      <c r="K754" s="31" t="str">
        <f>IFERROR(VLOOKUP(Issue!$J754,Table2[[Item Name]:[UoM]],2,0),"")</f>
        <v/>
      </c>
      <c r="L754" s="12"/>
      <c r="M754" s="32" t="str">
        <f>IFERROR(VLOOKUP(Issue!$J754,Table2[[#All],[Item Name]:[Open Rate]],8,0),"")</f>
        <v/>
      </c>
      <c r="N754" s="32" t="str">
        <f>IFERROR(+Issue!$L754*Issue!$M754,"")</f>
        <v/>
      </c>
      <c r="O754" s="12"/>
      <c r="P754" s="12"/>
      <c r="Q754" s="37"/>
    </row>
    <row r="755" spans="1:17" x14ac:dyDescent="0.25">
      <c r="A755" s="34"/>
      <c r="B755" s="12"/>
      <c r="C755" s="12"/>
      <c r="D755" s="12"/>
      <c r="E755" s="31" t="str">
        <f>IFERROR(VLOOKUP(Issue!$D755,Table5[#All],3,0),"")</f>
        <v/>
      </c>
      <c r="F755" s="31" t="str">
        <f>IFERROR(VLOOKUP(Issue!$D755,Table5[#All],2,0),"")</f>
        <v/>
      </c>
      <c r="G755" s="12"/>
      <c r="H755" s="31" t="str">
        <f>IFERROR(VLOOKUP(Issue!$G755,Table5[#All],3,0),"")</f>
        <v/>
      </c>
      <c r="I755" s="31" t="str">
        <f>IFERROR(VLOOKUP(Issue!$G755,Table5[#All],2,0),"")</f>
        <v/>
      </c>
      <c r="J755" s="12"/>
      <c r="K755" s="31" t="str">
        <f>IFERROR(VLOOKUP(Issue!$J755,Table2[[Item Name]:[UoM]],2,0),"")</f>
        <v/>
      </c>
      <c r="L755" s="12"/>
      <c r="M755" s="32" t="str">
        <f>IFERROR(VLOOKUP(Issue!$J755,Table2[[#All],[Item Name]:[Open Rate]],8,0),"")</f>
        <v/>
      </c>
      <c r="N755" s="32" t="str">
        <f>IFERROR(+Issue!$L755*Issue!$M755,"")</f>
        <v/>
      </c>
      <c r="O755" s="12"/>
      <c r="P755" s="12"/>
      <c r="Q755" s="38"/>
    </row>
    <row r="756" spans="1:17" x14ac:dyDescent="0.25">
      <c r="A756" s="34"/>
      <c r="B756" s="12"/>
      <c r="C756" s="12"/>
      <c r="D756" s="12"/>
      <c r="E756" s="31" t="str">
        <f>IFERROR(VLOOKUP(Issue!$D756,Table5[#All],3,0),"")</f>
        <v/>
      </c>
      <c r="F756" s="31" t="str">
        <f>IFERROR(VLOOKUP(Issue!$D756,Table5[#All],2,0),"")</f>
        <v/>
      </c>
      <c r="G756" s="12"/>
      <c r="H756" s="31" t="str">
        <f>IFERROR(VLOOKUP(Issue!$G756,Table5[#All],3,0),"")</f>
        <v/>
      </c>
      <c r="I756" s="31" t="str">
        <f>IFERROR(VLOOKUP(Issue!$G756,Table5[#All],2,0),"")</f>
        <v/>
      </c>
      <c r="J756" s="12"/>
      <c r="K756" s="31" t="str">
        <f>IFERROR(VLOOKUP(Issue!$J756,Table2[[Item Name]:[UoM]],2,0),"")</f>
        <v/>
      </c>
      <c r="L756" s="12"/>
      <c r="M756" s="32" t="str">
        <f>IFERROR(VLOOKUP(Issue!$J756,Table2[[#All],[Item Name]:[Open Rate]],8,0),"")</f>
        <v/>
      </c>
      <c r="N756" s="32" t="str">
        <f>IFERROR(+Issue!$L756*Issue!$M756,"")</f>
        <v/>
      </c>
      <c r="O756" s="12"/>
      <c r="P756" s="12"/>
      <c r="Q756" s="37"/>
    </row>
    <row r="757" spans="1:17" x14ac:dyDescent="0.25">
      <c r="A757" s="34"/>
      <c r="B757" s="12"/>
      <c r="C757" s="12"/>
      <c r="D757" s="12"/>
      <c r="E757" s="31" t="str">
        <f>IFERROR(VLOOKUP(Issue!$D757,Table5[#All],3,0),"")</f>
        <v/>
      </c>
      <c r="F757" s="31" t="str">
        <f>IFERROR(VLOOKUP(Issue!$D757,Table5[#All],2,0),"")</f>
        <v/>
      </c>
      <c r="G757" s="12"/>
      <c r="H757" s="31" t="str">
        <f>IFERROR(VLOOKUP(Issue!$G757,Table5[#All],3,0),"")</f>
        <v/>
      </c>
      <c r="I757" s="31" t="str">
        <f>IFERROR(VLOOKUP(Issue!$G757,Table5[#All],2,0),"")</f>
        <v/>
      </c>
      <c r="J757" s="12"/>
      <c r="K757" s="31" t="str">
        <f>IFERROR(VLOOKUP(Issue!$J757,Table2[[Item Name]:[UoM]],2,0),"")</f>
        <v/>
      </c>
      <c r="L757" s="12"/>
      <c r="M757" s="32" t="str">
        <f>IFERROR(VLOOKUP(Issue!$J757,Table2[[#All],[Item Name]:[Open Rate]],8,0),"")</f>
        <v/>
      </c>
      <c r="N757" s="32" t="str">
        <f>IFERROR(+Issue!$L757*Issue!$M757,"")</f>
        <v/>
      </c>
      <c r="O757" s="12"/>
      <c r="P757" s="12"/>
      <c r="Q757" s="38"/>
    </row>
    <row r="758" spans="1:17" x14ac:dyDescent="0.25">
      <c r="A758" s="34"/>
      <c r="B758" s="12"/>
      <c r="C758" s="12"/>
      <c r="D758" s="12"/>
      <c r="E758" s="31" t="str">
        <f>IFERROR(VLOOKUP(Issue!$D758,Table5[#All],3,0),"")</f>
        <v/>
      </c>
      <c r="F758" s="31" t="str">
        <f>IFERROR(VLOOKUP(Issue!$D758,Table5[#All],2,0),"")</f>
        <v/>
      </c>
      <c r="G758" s="12"/>
      <c r="H758" s="31" t="str">
        <f>IFERROR(VLOOKUP(Issue!$G758,Table5[#All],3,0),"")</f>
        <v/>
      </c>
      <c r="I758" s="31" t="str">
        <f>IFERROR(VLOOKUP(Issue!$G758,Table5[#All],2,0),"")</f>
        <v/>
      </c>
      <c r="J758" s="12"/>
      <c r="K758" s="31" t="str">
        <f>IFERROR(VLOOKUP(Issue!$J758,Table2[[Item Name]:[UoM]],2,0),"")</f>
        <v/>
      </c>
      <c r="L758" s="12"/>
      <c r="M758" s="32" t="str">
        <f>IFERROR(VLOOKUP(Issue!$J758,Table2[[#All],[Item Name]:[Open Rate]],8,0),"")</f>
        <v/>
      </c>
      <c r="N758" s="32" t="str">
        <f>IFERROR(+Issue!$L758*Issue!$M758,"")</f>
        <v/>
      </c>
      <c r="O758" s="12"/>
      <c r="P758" s="12"/>
      <c r="Q758" s="37"/>
    </row>
    <row r="759" spans="1:17" x14ac:dyDescent="0.25">
      <c r="A759" s="34"/>
      <c r="B759" s="12"/>
      <c r="C759" s="12"/>
      <c r="D759" s="12"/>
      <c r="E759" s="31" t="str">
        <f>IFERROR(VLOOKUP(Issue!$D759,Table5[#All],3,0),"")</f>
        <v/>
      </c>
      <c r="F759" s="31" t="str">
        <f>IFERROR(VLOOKUP(Issue!$D759,Table5[#All],2,0),"")</f>
        <v/>
      </c>
      <c r="G759" s="12"/>
      <c r="H759" s="31" t="str">
        <f>IFERROR(VLOOKUP(Issue!$G759,Table5[#All],3,0),"")</f>
        <v/>
      </c>
      <c r="I759" s="31" t="str">
        <f>IFERROR(VLOOKUP(Issue!$G759,Table5[#All],2,0),"")</f>
        <v/>
      </c>
      <c r="J759" s="12"/>
      <c r="K759" s="31" t="str">
        <f>IFERROR(VLOOKUP(Issue!$J759,Table2[[Item Name]:[UoM]],2,0),"")</f>
        <v/>
      </c>
      <c r="L759" s="12"/>
      <c r="M759" s="32" t="str">
        <f>IFERROR(VLOOKUP(Issue!$J759,Table2[[#All],[Item Name]:[Open Rate]],8,0),"")</f>
        <v/>
      </c>
      <c r="N759" s="32" t="str">
        <f>IFERROR(+Issue!$L759*Issue!$M759,"")</f>
        <v/>
      </c>
      <c r="O759" s="12"/>
      <c r="P759" s="12"/>
      <c r="Q759" s="38"/>
    </row>
    <row r="760" spans="1:17" x14ac:dyDescent="0.25">
      <c r="A760" s="34"/>
      <c r="B760" s="12"/>
      <c r="C760" s="12"/>
      <c r="D760" s="12"/>
      <c r="E760" s="31" t="str">
        <f>IFERROR(VLOOKUP(Issue!$D760,Table5[#All],3,0),"")</f>
        <v/>
      </c>
      <c r="F760" s="31" t="str">
        <f>IFERROR(VLOOKUP(Issue!$D760,Table5[#All],2,0),"")</f>
        <v/>
      </c>
      <c r="G760" s="12"/>
      <c r="H760" s="31" t="str">
        <f>IFERROR(VLOOKUP(Issue!$G760,Table5[#All],3,0),"")</f>
        <v/>
      </c>
      <c r="I760" s="31" t="str">
        <f>IFERROR(VLOOKUP(Issue!$G760,Table5[#All],2,0),"")</f>
        <v/>
      </c>
      <c r="J760" s="12"/>
      <c r="K760" s="31" t="str">
        <f>IFERROR(VLOOKUP(Issue!$J760,Table2[[Item Name]:[UoM]],2,0),"")</f>
        <v/>
      </c>
      <c r="L760" s="12"/>
      <c r="M760" s="32" t="str">
        <f>IFERROR(VLOOKUP(Issue!$J760,Table2[[#All],[Item Name]:[Open Rate]],8,0),"")</f>
        <v/>
      </c>
      <c r="N760" s="32" t="str">
        <f>IFERROR(+Issue!$L760*Issue!$M760,"")</f>
        <v/>
      </c>
      <c r="O760" s="12"/>
      <c r="P760" s="12"/>
      <c r="Q760" s="37"/>
    </row>
    <row r="761" spans="1:17" x14ac:dyDescent="0.25">
      <c r="A761" s="34"/>
      <c r="B761" s="12"/>
      <c r="C761" s="12"/>
      <c r="D761" s="12"/>
      <c r="E761" s="31" t="str">
        <f>IFERROR(VLOOKUP(Issue!$D761,Table5[#All],3,0),"")</f>
        <v/>
      </c>
      <c r="F761" s="31" t="str">
        <f>IFERROR(VLOOKUP(Issue!$D761,Table5[#All],2,0),"")</f>
        <v/>
      </c>
      <c r="G761" s="12"/>
      <c r="H761" s="31" t="str">
        <f>IFERROR(VLOOKUP(Issue!$G761,Table5[#All],3,0),"")</f>
        <v/>
      </c>
      <c r="I761" s="31" t="str">
        <f>IFERROR(VLOOKUP(Issue!$G761,Table5[#All],2,0),"")</f>
        <v/>
      </c>
      <c r="J761" s="12"/>
      <c r="K761" s="31" t="str">
        <f>IFERROR(VLOOKUP(Issue!$J761,Table2[[Item Name]:[UoM]],2,0),"")</f>
        <v/>
      </c>
      <c r="L761" s="12"/>
      <c r="M761" s="32" t="str">
        <f>IFERROR(VLOOKUP(Issue!$J761,Table2[[#All],[Item Name]:[Open Rate]],8,0),"")</f>
        <v/>
      </c>
      <c r="N761" s="32" t="str">
        <f>IFERROR(+Issue!$L761*Issue!$M761,"")</f>
        <v/>
      </c>
      <c r="O761" s="12"/>
      <c r="P761" s="12"/>
      <c r="Q761" s="38"/>
    </row>
    <row r="762" spans="1:17" x14ac:dyDescent="0.25">
      <c r="A762" s="34"/>
      <c r="B762" s="12"/>
      <c r="C762" s="12"/>
      <c r="D762" s="12"/>
      <c r="E762" s="31" t="str">
        <f>IFERROR(VLOOKUP(Issue!$D762,Table5[#All],3,0),"")</f>
        <v/>
      </c>
      <c r="F762" s="31" t="str">
        <f>IFERROR(VLOOKUP(Issue!$D762,Table5[#All],2,0),"")</f>
        <v/>
      </c>
      <c r="G762" s="12"/>
      <c r="H762" s="31" t="str">
        <f>IFERROR(VLOOKUP(Issue!$G762,Table5[#All],3,0),"")</f>
        <v/>
      </c>
      <c r="I762" s="31" t="str">
        <f>IFERROR(VLOOKUP(Issue!$G762,Table5[#All],2,0),"")</f>
        <v/>
      </c>
      <c r="J762" s="12"/>
      <c r="K762" s="31" t="str">
        <f>IFERROR(VLOOKUP(Issue!$J762,Table2[[Item Name]:[UoM]],2,0),"")</f>
        <v/>
      </c>
      <c r="L762" s="12"/>
      <c r="M762" s="32" t="str">
        <f>IFERROR(VLOOKUP(Issue!$J762,Table2[[#All],[Item Name]:[Open Rate]],8,0),"")</f>
        <v/>
      </c>
      <c r="N762" s="32" t="str">
        <f>IFERROR(+Issue!$L762*Issue!$M762,"")</f>
        <v/>
      </c>
      <c r="O762" s="12"/>
      <c r="P762" s="12"/>
      <c r="Q762" s="37"/>
    </row>
    <row r="763" spans="1:17" x14ac:dyDescent="0.25">
      <c r="A763" s="34"/>
      <c r="B763" s="12"/>
      <c r="C763" s="12"/>
      <c r="D763" s="12"/>
      <c r="E763" s="31" t="str">
        <f>IFERROR(VLOOKUP(Issue!$D763,Table5[#All],3,0),"")</f>
        <v/>
      </c>
      <c r="F763" s="31" t="str">
        <f>IFERROR(VLOOKUP(Issue!$D763,Table5[#All],2,0),"")</f>
        <v/>
      </c>
      <c r="G763" s="12"/>
      <c r="H763" s="31" t="str">
        <f>IFERROR(VLOOKUP(Issue!$G763,Table5[#All],3,0),"")</f>
        <v/>
      </c>
      <c r="I763" s="31" t="str">
        <f>IFERROR(VLOOKUP(Issue!$G763,Table5[#All],2,0),"")</f>
        <v/>
      </c>
      <c r="J763" s="12"/>
      <c r="K763" s="31" t="str">
        <f>IFERROR(VLOOKUP(Issue!$J763,Table2[[Item Name]:[UoM]],2,0),"")</f>
        <v/>
      </c>
      <c r="L763" s="12"/>
      <c r="M763" s="32" t="str">
        <f>IFERROR(VLOOKUP(Issue!$J763,Table2[[#All],[Item Name]:[Open Rate]],8,0),"")</f>
        <v/>
      </c>
      <c r="N763" s="32" t="str">
        <f>IFERROR(+Issue!$L763*Issue!$M763,"")</f>
        <v/>
      </c>
      <c r="O763" s="12"/>
      <c r="P763" s="12"/>
      <c r="Q763" s="38"/>
    </row>
    <row r="764" spans="1:17" x14ac:dyDescent="0.25">
      <c r="A764" s="34"/>
      <c r="B764" s="12"/>
      <c r="C764" s="12"/>
      <c r="D764" s="12"/>
      <c r="E764" s="31" t="str">
        <f>IFERROR(VLOOKUP(Issue!$D764,Table5[#All],3,0),"")</f>
        <v/>
      </c>
      <c r="F764" s="31" t="str">
        <f>IFERROR(VLOOKUP(Issue!$D764,Table5[#All],2,0),"")</f>
        <v/>
      </c>
      <c r="G764" s="12"/>
      <c r="H764" s="31" t="str">
        <f>IFERROR(VLOOKUP(Issue!$G764,Table5[#All],3,0),"")</f>
        <v/>
      </c>
      <c r="I764" s="31" t="str">
        <f>IFERROR(VLOOKUP(Issue!$G764,Table5[#All],2,0),"")</f>
        <v/>
      </c>
      <c r="J764" s="12"/>
      <c r="K764" s="31" t="str">
        <f>IFERROR(VLOOKUP(Issue!$J764,Table2[[Item Name]:[UoM]],2,0),"")</f>
        <v/>
      </c>
      <c r="L764" s="12"/>
      <c r="M764" s="32" t="str">
        <f>IFERROR(VLOOKUP(Issue!$J764,Table2[[#All],[Item Name]:[Open Rate]],8,0),"")</f>
        <v/>
      </c>
      <c r="N764" s="32" t="str">
        <f>IFERROR(+Issue!$L764*Issue!$M764,"")</f>
        <v/>
      </c>
      <c r="O764" s="12"/>
      <c r="P764" s="12"/>
      <c r="Q764" s="37"/>
    </row>
    <row r="765" spans="1:17" x14ac:dyDescent="0.25">
      <c r="A765" s="34"/>
      <c r="B765" s="12"/>
      <c r="C765" s="12"/>
      <c r="D765" s="12"/>
      <c r="E765" s="31" t="str">
        <f>IFERROR(VLOOKUP(Issue!$D765,Table5[#All],3,0),"")</f>
        <v/>
      </c>
      <c r="F765" s="31" t="str">
        <f>IFERROR(VLOOKUP(Issue!$D765,Table5[#All],2,0),"")</f>
        <v/>
      </c>
      <c r="G765" s="12"/>
      <c r="H765" s="31" t="str">
        <f>IFERROR(VLOOKUP(Issue!$G765,Table5[#All],3,0),"")</f>
        <v/>
      </c>
      <c r="I765" s="31" t="str">
        <f>IFERROR(VLOOKUP(Issue!$G765,Table5[#All],2,0),"")</f>
        <v/>
      </c>
      <c r="J765" s="12"/>
      <c r="K765" s="31" t="str">
        <f>IFERROR(VLOOKUP(Issue!$J765,Table2[[Item Name]:[UoM]],2,0),"")</f>
        <v/>
      </c>
      <c r="L765" s="12"/>
      <c r="M765" s="32" t="str">
        <f>IFERROR(VLOOKUP(Issue!$J765,Table2[[#All],[Item Name]:[Open Rate]],8,0),"")</f>
        <v/>
      </c>
      <c r="N765" s="32" t="str">
        <f>IFERROR(+Issue!$L765*Issue!$M765,"")</f>
        <v/>
      </c>
      <c r="O765" s="12"/>
      <c r="P765" s="12"/>
      <c r="Q765" s="38"/>
    </row>
    <row r="766" spans="1:17" x14ac:dyDescent="0.25">
      <c r="A766" s="34"/>
      <c r="B766" s="12"/>
      <c r="C766" s="12"/>
      <c r="D766" s="12"/>
      <c r="E766" s="31" t="str">
        <f>IFERROR(VLOOKUP(Issue!$D766,Table5[#All],3,0),"")</f>
        <v/>
      </c>
      <c r="F766" s="31" t="str">
        <f>IFERROR(VLOOKUP(Issue!$D766,Table5[#All],2,0),"")</f>
        <v/>
      </c>
      <c r="G766" s="12"/>
      <c r="H766" s="31" t="str">
        <f>IFERROR(VLOOKUP(Issue!$G766,Table5[#All],3,0),"")</f>
        <v/>
      </c>
      <c r="I766" s="31" t="str">
        <f>IFERROR(VLOOKUP(Issue!$G766,Table5[#All],2,0),"")</f>
        <v/>
      </c>
      <c r="J766" s="12"/>
      <c r="K766" s="31" t="str">
        <f>IFERROR(VLOOKUP(Issue!$J766,Table2[[Item Name]:[UoM]],2,0),"")</f>
        <v/>
      </c>
      <c r="L766" s="12"/>
      <c r="M766" s="32" t="str">
        <f>IFERROR(VLOOKUP(Issue!$J766,Table2[[#All],[Item Name]:[Open Rate]],8,0),"")</f>
        <v/>
      </c>
      <c r="N766" s="32" t="str">
        <f>IFERROR(+Issue!$L766*Issue!$M766,"")</f>
        <v/>
      </c>
      <c r="O766" s="12"/>
      <c r="P766" s="12"/>
      <c r="Q766" s="37"/>
    </row>
    <row r="767" spans="1:17" x14ac:dyDescent="0.25">
      <c r="A767" s="34"/>
      <c r="B767" s="12"/>
      <c r="C767" s="12"/>
      <c r="D767" s="12"/>
      <c r="E767" s="31" t="str">
        <f>IFERROR(VLOOKUP(Issue!$D767,Table5[#All],3,0),"")</f>
        <v/>
      </c>
      <c r="F767" s="31" t="str">
        <f>IFERROR(VLOOKUP(Issue!$D767,Table5[#All],2,0),"")</f>
        <v/>
      </c>
      <c r="G767" s="12"/>
      <c r="H767" s="31" t="str">
        <f>IFERROR(VLOOKUP(Issue!$G767,Table5[#All],3,0),"")</f>
        <v/>
      </c>
      <c r="I767" s="31" t="str">
        <f>IFERROR(VLOOKUP(Issue!$G767,Table5[#All],2,0),"")</f>
        <v/>
      </c>
      <c r="J767" s="12"/>
      <c r="K767" s="31" t="str">
        <f>IFERROR(VLOOKUP(Issue!$J767,Table2[[Item Name]:[UoM]],2,0),"")</f>
        <v/>
      </c>
      <c r="L767" s="12"/>
      <c r="M767" s="32" t="str">
        <f>IFERROR(VLOOKUP(Issue!$J767,Table2[[#All],[Item Name]:[Open Rate]],8,0),"")</f>
        <v/>
      </c>
      <c r="N767" s="32" t="str">
        <f>IFERROR(+Issue!$L767*Issue!$M767,"")</f>
        <v/>
      </c>
      <c r="O767" s="12"/>
      <c r="P767" s="12"/>
      <c r="Q767" s="38"/>
    </row>
    <row r="768" spans="1:17" x14ac:dyDescent="0.25">
      <c r="A768" s="34"/>
      <c r="B768" s="12"/>
      <c r="C768" s="12"/>
      <c r="D768" s="12"/>
      <c r="E768" s="31" t="str">
        <f>IFERROR(VLOOKUP(Issue!$D768,Table5[#All],3,0),"")</f>
        <v/>
      </c>
      <c r="F768" s="31" t="str">
        <f>IFERROR(VLOOKUP(Issue!$D768,Table5[#All],2,0),"")</f>
        <v/>
      </c>
      <c r="G768" s="12"/>
      <c r="H768" s="31" t="str">
        <f>IFERROR(VLOOKUP(Issue!$G768,Table5[#All],3,0),"")</f>
        <v/>
      </c>
      <c r="I768" s="31" t="str">
        <f>IFERROR(VLOOKUP(Issue!$G768,Table5[#All],2,0),"")</f>
        <v/>
      </c>
      <c r="J768" s="12"/>
      <c r="K768" s="31" t="str">
        <f>IFERROR(VLOOKUP(Issue!$J768,Table2[[Item Name]:[UoM]],2,0),"")</f>
        <v/>
      </c>
      <c r="L768" s="12"/>
      <c r="M768" s="32" t="str">
        <f>IFERROR(VLOOKUP(Issue!$J768,Table2[[#All],[Item Name]:[Open Rate]],8,0),"")</f>
        <v/>
      </c>
      <c r="N768" s="32" t="str">
        <f>IFERROR(+Issue!$L768*Issue!$M768,"")</f>
        <v/>
      </c>
      <c r="O768" s="12"/>
      <c r="P768" s="12"/>
      <c r="Q768" s="37"/>
    </row>
    <row r="769" spans="1:17" x14ac:dyDescent="0.25">
      <c r="A769" s="34"/>
      <c r="B769" s="12"/>
      <c r="C769" s="12"/>
      <c r="D769" s="12"/>
      <c r="E769" s="31" t="str">
        <f>IFERROR(VLOOKUP(Issue!$D769,Table5[#All],3,0),"")</f>
        <v/>
      </c>
      <c r="F769" s="31" t="str">
        <f>IFERROR(VLOOKUP(Issue!$D769,Table5[#All],2,0),"")</f>
        <v/>
      </c>
      <c r="G769" s="12"/>
      <c r="H769" s="31" t="str">
        <f>IFERROR(VLOOKUP(Issue!$G769,Table5[#All],3,0),"")</f>
        <v/>
      </c>
      <c r="I769" s="31" t="str">
        <f>IFERROR(VLOOKUP(Issue!$G769,Table5[#All],2,0),"")</f>
        <v/>
      </c>
      <c r="J769" s="12"/>
      <c r="K769" s="31" t="str">
        <f>IFERROR(VLOOKUP(Issue!$J769,Table2[[Item Name]:[UoM]],2,0),"")</f>
        <v/>
      </c>
      <c r="L769" s="12"/>
      <c r="M769" s="32" t="str">
        <f>IFERROR(VLOOKUP(Issue!$J769,Table2[[#All],[Item Name]:[Open Rate]],8,0),"")</f>
        <v/>
      </c>
      <c r="N769" s="32" t="str">
        <f>IFERROR(+Issue!$L769*Issue!$M769,"")</f>
        <v/>
      </c>
      <c r="O769" s="12"/>
      <c r="P769" s="12"/>
      <c r="Q769" s="38"/>
    </row>
    <row r="770" spans="1:17" x14ac:dyDescent="0.25">
      <c r="A770" s="34"/>
      <c r="B770" s="12"/>
      <c r="C770" s="12"/>
      <c r="D770" s="12"/>
      <c r="E770" s="31" t="str">
        <f>IFERROR(VLOOKUP(Issue!$D770,Table5[#All],3,0),"")</f>
        <v/>
      </c>
      <c r="F770" s="31" t="str">
        <f>IFERROR(VLOOKUP(Issue!$D770,Table5[#All],2,0),"")</f>
        <v/>
      </c>
      <c r="G770" s="12"/>
      <c r="H770" s="31" t="str">
        <f>IFERROR(VLOOKUP(Issue!$G770,Table5[#All],3,0),"")</f>
        <v/>
      </c>
      <c r="I770" s="31" t="str">
        <f>IFERROR(VLOOKUP(Issue!$G770,Table5[#All],2,0),"")</f>
        <v/>
      </c>
      <c r="J770" s="12"/>
      <c r="K770" s="31" t="str">
        <f>IFERROR(VLOOKUP(Issue!$J770,Table2[[Item Name]:[UoM]],2,0),"")</f>
        <v/>
      </c>
      <c r="L770" s="12"/>
      <c r="M770" s="32" t="str">
        <f>IFERROR(VLOOKUP(Issue!$J770,Table2[[#All],[Item Name]:[Open Rate]],8,0),"")</f>
        <v/>
      </c>
      <c r="N770" s="32" t="str">
        <f>IFERROR(+Issue!$L770*Issue!$M770,"")</f>
        <v/>
      </c>
      <c r="O770" s="12"/>
      <c r="P770" s="12"/>
      <c r="Q770" s="37"/>
    </row>
    <row r="771" spans="1:17" x14ac:dyDescent="0.25">
      <c r="A771" s="34"/>
      <c r="B771" s="12"/>
      <c r="C771" s="12"/>
      <c r="D771" s="12"/>
      <c r="E771" s="31" t="str">
        <f>IFERROR(VLOOKUP(Issue!$D771,Table5[#All],3,0),"")</f>
        <v/>
      </c>
      <c r="F771" s="31" t="str">
        <f>IFERROR(VLOOKUP(Issue!$D771,Table5[#All],2,0),"")</f>
        <v/>
      </c>
      <c r="G771" s="12"/>
      <c r="H771" s="31" t="str">
        <f>IFERROR(VLOOKUP(Issue!$G771,Table5[#All],3,0),"")</f>
        <v/>
      </c>
      <c r="I771" s="31" t="str">
        <f>IFERROR(VLOOKUP(Issue!$G771,Table5[#All],2,0),"")</f>
        <v/>
      </c>
      <c r="J771" s="12"/>
      <c r="K771" s="31" t="str">
        <f>IFERROR(VLOOKUP(Issue!$J771,Table2[[Item Name]:[UoM]],2,0),"")</f>
        <v/>
      </c>
      <c r="L771" s="12"/>
      <c r="M771" s="32" t="str">
        <f>IFERROR(VLOOKUP(Issue!$J771,Table2[[#All],[Item Name]:[Open Rate]],8,0),"")</f>
        <v/>
      </c>
      <c r="N771" s="32" t="str">
        <f>IFERROR(+Issue!$L771*Issue!$M771,"")</f>
        <v/>
      </c>
      <c r="O771" s="12"/>
      <c r="P771" s="12"/>
      <c r="Q771" s="38"/>
    </row>
    <row r="772" spans="1:17" x14ac:dyDescent="0.25">
      <c r="A772" s="34"/>
      <c r="B772" s="12"/>
      <c r="C772" s="12"/>
      <c r="D772" s="12"/>
      <c r="E772" s="31" t="str">
        <f>IFERROR(VLOOKUP(Issue!$D772,Table5[#All],3,0),"")</f>
        <v/>
      </c>
      <c r="F772" s="31" t="str">
        <f>IFERROR(VLOOKUP(Issue!$D772,Table5[#All],2,0),"")</f>
        <v/>
      </c>
      <c r="G772" s="12"/>
      <c r="H772" s="31" t="str">
        <f>IFERROR(VLOOKUP(Issue!$G772,Table5[#All],3,0),"")</f>
        <v/>
      </c>
      <c r="I772" s="31" t="str">
        <f>IFERROR(VLOOKUP(Issue!$G772,Table5[#All],2,0),"")</f>
        <v/>
      </c>
      <c r="J772" s="12"/>
      <c r="K772" s="31" t="str">
        <f>IFERROR(VLOOKUP(Issue!$J772,Table2[[Item Name]:[UoM]],2,0),"")</f>
        <v/>
      </c>
      <c r="L772" s="12"/>
      <c r="M772" s="32" t="str">
        <f>IFERROR(VLOOKUP(Issue!$J772,Table2[[#All],[Item Name]:[Open Rate]],8,0),"")</f>
        <v/>
      </c>
      <c r="N772" s="32" t="str">
        <f>IFERROR(+Issue!$L772*Issue!$M772,"")</f>
        <v/>
      </c>
      <c r="O772" s="12"/>
      <c r="P772" s="12"/>
      <c r="Q772" s="37"/>
    </row>
    <row r="773" spans="1:17" x14ac:dyDescent="0.25">
      <c r="A773" s="34"/>
      <c r="B773" s="12"/>
      <c r="C773" s="12"/>
      <c r="D773" s="12"/>
      <c r="E773" s="31" t="str">
        <f>IFERROR(VLOOKUP(Issue!$D773,Table5[#All],3,0),"")</f>
        <v/>
      </c>
      <c r="F773" s="31" t="str">
        <f>IFERROR(VLOOKUP(Issue!$D773,Table5[#All],2,0),"")</f>
        <v/>
      </c>
      <c r="G773" s="12"/>
      <c r="H773" s="31" t="str">
        <f>IFERROR(VLOOKUP(Issue!$G773,Table5[#All],3,0),"")</f>
        <v/>
      </c>
      <c r="I773" s="31" t="str">
        <f>IFERROR(VLOOKUP(Issue!$G773,Table5[#All],2,0),"")</f>
        <v/>
      </c>
      <c r="J773" s="12"/>
      <c r="K773" s="31" t="str">
        <f>IFERROR(VLOOKUP(Issue!$J773,Table2[[Item Name]:[UoM]],2,0),"")</f>
        <v/>
      </c>
      <c r="L773" s="12"/>
      <c r="M773" s="32" t="str">
        <f>IFERROR(VLOOKUP(Issue!$J773,Table2[[#All],[Item Name]:[Open Rate]],8,0),"")</f>
        <v/>
      </c>
      <c r="N773" s="32" t="str">
        <f>IFERROR(+Issue!$L773*Issue!$M773,"")</f>
        <v/>
      </c>
      <c r="O773" s="12"/>
      <c r="P773" s="12"/>
      <c r="Q773" s="38"/>
    </row>
    <row r="774" spans="1:17" x14ac:dyDescent="0.25">
      <c r="A774" s="34"/>
      <c r="B774" s="12"/>
      <c r="C774" s="12"/>
      <c r="D774" s="12"/>
      <c r="E774" s="31" t="str">
        <f>IFERROR(VLOOKUP(Issue!$D774,Table5[#All],3,0),"")</f>
        <v/>
      </c>
      <c r="F774" s="31" t="str">
        <f>IFERROR(VLOOKUP(Issue!$D774,Table5[#All],2,0),"")</f>
        <v/>
      </c>
      <c r="G774" s="12"/>
      <c r="H774" s="31" t="str">
        <f>IFERROR(VLOOKUP(Issue!$G774,Table5[#All],3,0),"")</f>
        <v/>
      </c>
      <c r="I774" s="31" t="str">
        <f>IFERROR(VLOOKUP(Issue!$G774,Table5[#All],2,0),"")</f>
        <v/>
      </c>
      <c r="J774" s="12"/>
      <c r="K774" s="31" t="str">
        <f>IFERROR(VLOOKUP(Issue!$J774,Table2[[Item Name]:[UoM]],2,0),"")</f>
        <v/>
      </c>
      <c r="L774" s="12"/>
      <c r="M774" s="32" t="str">
        <f>IFERROR(VLOOKUP(Issue!$J774,Table2[[#All],[Item Name]:[Open Rate]],8,0),"")</f>
        <v/>
      </c>
      <c r="N774" s="32" t="str">
        <f>IFERROR(+Issue!$L774*Issue!$M774,"")</f>
        <v/>
      </c>
      <c r="O774" s="12"/>
      <c r="P774" s="12"/>
      <c r="Q774" s="37"/>
    </row>
    <row r="775" spans="1:17" x14ac:dyDescent="0.25">
      <c r="A775" s="34"/>
      <c r="B775" s="12"/>
      <c r="C775" s="12"/>
      <c r="D775" s="12"/>
      <c r="E775" s="31" t="str">
        <f>IFERROR(VLOOKUP(Issue!$D775,Table5[#All],3,0),"")</f>
        <v/>
      </c>
      <c r="F775" s="31" t="str">
        <f>IFERROR(VLOOKUP(Issue!$D775,Table5[#All],2,0),"")</f>
        <v/>
      </c>
      <c r="G775" s="12"/>
      <c r="H775" s="31" t="str">
        <f>IFERROR(VLOOKUP(Issue!$G775,Table5[#All],3,0),"")</f>
        <v/>
      </c>
      <c r="I775" s="31" t="str">
        <f>IFERROR(VLOOKUP(Issue!$G775,Table5[#All],2,0),"")</f>
        <v/>
      </c>
      <c r="J775" s="12"/>
      <c r="K775" s="31" t="str">
        <f>IFERROR(VLOOKUP(Issue!$J775,Table2[[Item Name]:[UoM]],2,0),"")</f>
        <v/>
      </c>
      <c r="L775" s="12"/>
      <c r="M775" s="32" t="str">
        <f>IFERROR(VLOOKUP(Issue!$J775,Table2[[#All],[Item Name]:[Open Rate]],8,0),"")</f>
        <v/>
      </c>
      <c r="N775" s="32" t="str">
        <f>IFERROR(+Issue!$L775*Issue!$M775,"")</f>
        <v/>
      </c>
      <c r="O775" s="12"/>
      <c r="P775" s="12"/>
      <c r="Q775" s="38"/>
    </row>
    <row r="776" spans="1:17" x14ac:dyDescent="0.25">
      <c r="A776" s="34"/>
      <c r="B776" s="12"/>
      <c r="C776" s="12"/>
      <c r="D776" s="12"/>
      <c r="E776" s="31" t="str">
        <f>IFERROR(VLOOKUP(Issue!$D776,Table5[#All],3,0),"")</f>
        <v/>
      </c>
      <c r="F776" s="31" t="str">
        <f>IFERROR(VLOOKUP(Issue!$D776,Table5[#All],2,0),"")</f>
        <v/>
      </c>
      <c r="G776" s="12"/>
      <c r="H776" s="31" t="str">
        <f>IFERROR(VLOOKUP(Issue!$G776,Table5[#All],3,0),"")</f>
        <v/>
      </c>
      <c r="I776" s="31" t="str">
        <f>IFERROR(VLOOKUP(Issue!$G776,Table5[#All],2,0),"")</f>
        <v/>
      </c>
      <c r="J776" s="12"/>
      <c r="K776" s="31" t="str">
        <f>IFERROR(VLOOKUP(Issue!$J776,Table2[[Item Name]:[UoM]],2,0),"")</f>
        <v/>
      </c>
      <c r="L776" s="12"/>
      <c r="M776" s="32" t="str">
        <f>IFERROR(VLOOKUP(Issue!$J776,Table2[[#All],[Item Name]:[Open Rate]],8,0),"")</f>
        <v/>
      </c>
      <c r="N776" s="32" t="str">
        <f>IFERROR(+Issue!$L776*Issue!$M776,"")</f>
        <v/>
      </c>
      <c r="O776" s="12"/>
      <c r="P776" s="12"/>
      <c r="Q776" s="37"/>
    </row>
    <row r="777" spans="1:17" x14ac:dyDescent="0.25">
      <c r="A777" s="34"/>
      <c r="B777" s="12"/>
      <c r="C777" s="12"/>
      <c r="D777" s="12"/>
      <c r="E777" s="31" t="str">
        <f>IFERROR(VLOOKUP(Issue!$D777,Table5[#All],3,0),"")</f>
        <v/>
      </c>
      <c r="F777" s="31" t="str">
        <f>IFERROR(VLOOKUP(Issue!$D777,Table5[#All],2,0),"")</f>
        <v/>
      </c>
      <c r="G777" s="12"/>
      <c r="H777" s="31" t="str">
        <f>IFERROR(VLOOKUP(Issue!$G777,Table5[#All],3,0),"")</f>
        <v/>
      </c>
      <c r="I777" s="31" t="str">
        <f>IFERROR(VLOOKUP(Issue!$G777,Table5[#All],2,0),"")</f>
        <v/>
      </c>
      <c r="J777" s="12"/>
      <c r="K777" s="31" t="str">
        <f>IFERROR(VLOOKUP(Issue!$J777,Table2[[Item Name]:[UoM]],2,0),"")</f>
        <v/>
      </c>
      <c r="L777" s="12"/>
      <c r="M777" s="32" t="str">
        <f>IFERROR(VLOOKUP(Issue!$J777,Table2[[#All],[Item Name]:[Open Rate]],8,0),"")</f>
        <v/>
      </c>
      <c r="N777" s="32" t="str">
        <f>IFERROR(+Issue!$L777*Issue!$M777,"")</f>
        <v/>
      </c>
      <c r="O777" s="12"/>
      <c r="P777" s="12"/>
      <c r="Q777" s="38"/>
    </row>
    <row r="778" spans="1:17" x14ac:dyDescent="0.25">
      <c r="A778" s="34"/>
      <c r="B778" s="12"/>
      <c r="C778" s="12"/>
      <c r="D778" s="12"/>
      <c r="E778" s="31" t="str">
        <f>IFERROR(VLOOKUP(Issue!$D778,Table5[#All],3,0),"")</f>
        <v/>
      </c>
      <c r="F778" s="31" t="str">
        <f>IFERROR(VLOOKUP(Issue!$D778,Table5[#All],2,0),"")</f>
        <v/>
      </c>
      <c r="G778" s="12"/>
      <c r="H778" s="31" t="str">
        <f>IFERROR(VLOOKUP(Issue!$G778,Table5[#All],3,0),"")</f>
        <v/>
      </c>
      <c r="I778" s="31" t="str">
        <f>IFERROR(VLOOKUP(Issue!$G778,Table5[#All],2,0),"")</f>
        <v/>
      </c>
      <c r="J778" s="12"/>
      <c r="K778" s="31" t="str">
        <f>IFERROR(VLOOKUP(Issue!$J778,Table2[[Item Name]:[UoM]],2,0),"")</f>
        <v/>
      </c>
      <c r="L778" s="12"/>
      <c r="M778" s="32" t="str">
        <f>IFERROR(VLOOKUP(Issue!$J778,Table2[[#All],[Item Name]:[Open Rate]],8,0),"")</f>
        <v/>
      </c>
      <c r="N778" s="32" t="str">
        <f>IFERROR(+Issue!$L778*Issue!$M778,"")</f>
        <v/>
      </c>
      <c r="O778" s="12"/>
      <c r="P778" s="12"/>
      <c r="Q778" s="37"/>
    </row>
    <row r="779" spans="1:17" x14ac:dyDescent="0.25">
      <c r="A779" s="34"/>
      <c r="B779" s="12"/>
      <c r="C779" s="12"/>
      <c r="D779" s="12"/>
      <c r="E779" s="31" t="str">
        <f>IFERROR(VLOOKUP(Issue!$D779,Table5[#All],3,0),"")</f>
        <v/>
      </c>
      <c r="F779" s="31" t="str">
        <f>IFERROR(VLOOKUP(Issue!$D779,Table5[#All],2,0),"")</f>
        <v/>
      </c>
      <c r="G779" s="12"/>
      <c r="H779" s="31" t="str">
        <f>IFERROR(VLOOKUP(Issue!$G779,Table5[#All],3,0),"")</f>
        <v/>
      </c>
      <c r="I779" s="31" t="str">
        <f>IFERROR(VLOOKUP(Issue!$G779,Table5[#All],2,0),"")</f>
        <v/>
      </c>
      <c r="J779" s="12"/>
      <c r="K779" s="31" t="str">
        <f>IFERROR(VLOOKUP(Issue!$J779,Table2[[Item Name]:[UoM]],2,0),"")</f>
        <v/>
      </c>
      <c r="L779" s="12"/>
      <c r="M779" s="32" t="str">
        <f>IFERROR(VLOOKUP(Issue!$J779,Table2[[#All],[Item Name]:[Open Rate]],8,0),"")</f>
        <v/>
      </c>
      <c r="N779" s="32" t="str">
        <f>IFERROR(+Issue!$L779*Issue!$M779,"")</f>
        <v/>
      </c>
      <c r="O779" s="12"/>
      <c r="P779" s="12"/>
      <c r="Q779" s="38"/>
    </row>
    <row r="780" spans="1:17" x14ac:dyDescent="0.25">
      <c r="A780" s="34"/>
      <c r="B780" s="12"/>
      <c r="C780" s="12"/>
      <c r="D780" s="12"/>
      <c r="E780" s="31" t="str">
        <f>IFERROR(VLOOKUP(Issue!$D780,Table5[#All],3,0),"")</f>
        <v/>
      </c>
      <c r="F780" s="31" t="str">
        <f>IFERROR(VLOOKUP(Issue!$D780,Table5[#All],2,0),"")</f>
        <v/>
      </c>
      <c r="G780" s="12"/>
      <c r="H780" s="31" t="str">
        <f>IFERROR(VLOOKUP(Issue!$G780,Table5[#All],3,0),"")</f>
        <v/>
      </c>
      <c r="I780" s="31" t="str">
        <f>IFERROR(VLOOKUP(Issue!$G780,Table5[#All],2,0),"")</f>
        <v/>
      </c>
      <c r="J780" s="12"/>
      <c r="K780" s="31" t="str">
        <f>IFERROR(VLOOKUP(Issue!$J780,Table2[[Item Name]:[UoM]],2,0),"")</f>
        <v/>
      </c>
      <c r="L780" s="12"/>
      <c r="M780" s="32" t="str">
        <f>IFERROR(VLOOKUP(Issue!$J780,Table2[[#All],[Item Name]:[Open Rate]],8,0),"")</f>
        <v/>
      </c>
      <c r="N780" s="32" t="str">
        <f>IFERROR(+Issue!$L780*Issue!$M780,"")</f>
        <v/>
      </c>
      <c r="O780" s="12"/>
      <c r="P780" s="12"/>
      <c r="Q780" s="37"/>
    </row>
    <row r="781" spans="1:17" x14ac:dyDescent="0.25">
      <c r="A781" s="34"/>
      <c r="B781" s="12"/>
      <c r="C781" s="12"/>
      <c r="D781" s="12"/>
      <c r="E781" s="31" t="str">
        <f>IFERROR(VLOOKUP(Issue!$D781,Table5[#All],3,0),"")</f>
        <v/>
      </c>
      <c r="F781" s="31" t="str">
        <f>IFERROR(VLOOKUP(Issue!$D781,Table5[#All],2,0),"")</f>
        <v/>
      </c>
      <c r="G781" s="12"/>
      <c r="H781" s="31" t="str">
        <f>IFERROR(VLOOKUP(Issue!$G781,Table5[#All],3,0),"")</f>
        <v/>
      </c>
      <c r="I781" s="31" t="str">
        <f>IFERROR(VLOOKUP(Issue!$G781,Table5[#All],2,0),"")</f>
        <v/>
      </c>
      <c r="J781" s="12"/>
      <c r="K781" s="31" t="str">
        <f>IFERROR(VLOOKUP(Issue!$J781,Table2[[Item Name]:[UoM]],2,0),"")</f>
        <v/>
      </c>
      <c r="L781" s="12"/>
      <c r="M781" s="32" t="str">
        <f>IFERROR(VLOOKUP(Issue!$J781,Table2[[#All],[Item Name]:[Open Rate]],8,0),"")</f>
        <v/>
      </c>
      <c r="N781" s="32" t="str">
        <f>IFERROR(+Issue!$L781*Issue!$M781,"")</f>
        <v/>
      </c>
      <c r="O781" s="12"/>
      <c r="P781" s="12"/>
      <c r="Q781" s="38"/>
    </row>
    <row r="782" spans="1:17" x14ac:dyDescent="0.25">
      <c r="A782" s="34"/>
      <c r="B782" s="12"/>
      <c r="C782" s="12"/>
      <c r="D782" s="12"/>
      <c r="E782" s="31" t="str">
        <f>IFERROR(VLOOKUP(Issue!$D782,Table5[#All],3,0),"")</f>
        <v/>
      </c>
      <c r="F782" s="31" t="str">
        <f>IFERROR(VLOOKUP(Issue!$D782,Table5[#All],2,0),"")</f>
        <v/>
      </c>
      <c r="G782" s="12"/>
      <c r="H782" s="31" t="str">
        <f>IFERROR(VLOOKUP(Issue!$G782,Table5[#All],3,0),"")</f>
        <v/>
      </c>
      <c r="I782" s="31" t="str">
        <f>IFERROR(VLOOKUP(Issue!$G782,Table5[#All],2,0),"")</f>
        <v/>
      </c>
      <c r="J782" s="12"/>
      <c r="K782" s="31" t="str">
        <f>IFERROR(VLOOKUP(Issue!$J782,Table2[[Item Name]:[UoM]],2,0),"")</f>
        <v/>
      </c>
      <c r="L782" s="12"/>
      <c r="M782" s="32" t="str">
        <f>IFERROR(VLOOKUP(Issue!$J782,Table2[[#All],[Item Name]:[Open Rate]],8,0),"")</f>
        <v/>
      </c>
      <c r="N782" s="32" t="str">
        <f>IFERROR(+Issue!$L782*Issue!$M782,"")</f>
        <v/>
      </c>
      <c r="O782" s="12"/>
      <c r="P782" s="12"/>
      <c r="Q782" s="37"/>
    </row>
    <row r="783" spans="1:17" x14ac:dyDescent="0.25">
      <c r="A783" s="34"/>
      <c r="B783" s="12"/>
      <c r="C783" s="12"/>
      <c r="D783" s="12"/>
      <c r="E783" s="31" t="str">
        <f>IFERROR(VLOOKUP(Issue!$D783,Table5[#All],3,0),"")</f>
        <v/>
      </c>
      <c r="F783" s="31" t="str">
        <f>IFERROR(VLOOKUP(Issue!$D783,Table5[#All],2,0),"")</f>
        <v/>
      </c>
      <c r="G783" s="12"/>
      <c r="H783" s="31" t="str">
        <f>IFERROR(VLOOKUP(Issue!$G783,Table5[#All],3,0),"")</f>
        <v/>
      </c>
      <c r="I783" s="31" t="str">
        <f>IFERROR(VLOOKUP(Issue!$G783,Table5[#All],2,0),"")</f>
        <v/>
      </c>
      <c r="J783" s="12"/>
      <c r="K783" s="31" t="str">
        <f>IFERROR(VLOOKUP(Issue!$J783,Table2[[Item Name]:[UoM]],2,0),"")</f>
        <v/>
      </c>
      <c r="L783" s="12"/>
      <c r="M783" s="32" t="str">
        <f>IFERROR(VLOOKUP(Issue!$J783,Table2[[#All],[Item Name]:[Open Rate]],8,0),"")</f>
        <v/>
      </c>
      <c r="N783" s="32" t="str">
        <f>IFERROR(+Issue!$L783*Issue!$M783,"")</f>
        <v/>
      </c>
      <c r="O783" s="12"/>
      <c r="P783" s="12"/>
      <c r="Q783" s="38"/>
    </row>
    <row r="784" spans="1:17" x14ac:dyDescent="0.25">
      <c r="A784" s="34"/>
      <c r="B784" s="12"/>
      <c r="C784" s="12"/>
      <c r="D784" s="12"/>
      <c r="E784" s="31" t="str">
        <f>IFERROR(VLOOKUP(Issue!$D784,Table5[#All],3,0),"")</f>
        <v/>
      </c>
      <c r="F784" s="31" t="str">
        <f>IFERROR(VLOOKUP(Issue!$D784,Table5[#All],2,0),"")</f>
        <v/>
      </c>
      <c r="G784" s="12"/>
      <c r="H784" s="31" t="str">
        <f>IFERROR(VLOOKUP(Issue!$G784,Table5[#All],3,0),"")</f>
        <v/>
      </c>
      <c r="I784" s="31" t="str">
        <f>IFERROR(VLOOKUP(Issue!$G784,Table5[#All],2,0),"")</f>
        <v/>
      </c>
      <c r="J784" s="12"/>
      <c r="K784" s="31" t="str">
        <f>IFERROR(VLOOKUP(Issue!$J784,Table2[[Item Name]:[UoM]],2,0),"")</f>
        <v/>
      </c>
      <c r="L784" s="12"/>
      <c r="M784" s="32" t="str">
        <f>IFERROR(VLOOKUP(Issue!$J784,Table2[[#All],[Item Name]:[Open Rate]],8,0),"")</f>
        <v/>
      </c>
      <c r="N784" s="32" t="str">
        <f>IFERROR(+Issue!$L784*Issue!$M784,"")</f>
        <v/>
      </c>
      <c r="O784" s="12"/>
      <c r="P784" s="12"/>
      <c r="Q784" s="37"/>
    </row>
    <row r="785" spans="1:17" x14ac:dyDescent="0.25">
      <c r="A785" s="34"/>
      <c r="B785" s="12"/>
      <c r="C785" s="12"/>
      <c r="D785" s="12"/>
      <c r="E785" s="31" t="str">
        <f>IFERROR(VLOOKUP(Issue!$D785,Table5[#All],3,0),"")</f>
        <v/>
      </c>
      <c r="F785" s="31" t="str">
        <f>IFERROR(VLOOKUP(Issue!$D785,Table5[#All],2,0),"")</f>
        <v/>
      </c>
      <c r="G785" s="12"/>
      <c r="H785" s="31" t="str">
        <f>IFERROR(VLOOKUP(Issue!$G785,Table5[#All],3,0),"")</f>
        <v/>
      </c>
      <c r="I785" s="31" t="str">
        <f>IFERROR(VLOOKUP(Issue!$G785,Table5[#All],2,0),"")</f>
        <v/>
      </c>
      <c r="J785" s="12"/>
      <c r="K785" s="31" t="str">
        <f>IFERROR(VLOOKUP(Issue!$J785,Table2[[Item Name]:[UoM]],2,0),"")</f>
        <v/>
      </c>
      <c r="L785" s="12"/>
      <c r="M785" s="32" t="str">
        <f>IFERROR(VLOOKUP(Issue!$J785,Table2[[#All],[Item Name]:[Open Rate]],8,0),"")</f>
        <v/>
      </c>
      <c r="N785" s="32" t="str">
        <f>IFERROR(+Issue!$L785*Issue!$M785,"")</f>
        <v/>
      </c>
      <c r="O785" s="12"/>
      <c r="P785" s="12"/>
      <c r="Q785" s="38"/>
    </row>
    <row r="786" spans="1:17" x14ac:dyDescent="0.25">
      <c r="A786" s="34"/>
      <c r="B786" s="12"/>
      <c r="C786" s="12"/>
      <c r="D786" s="12"/>
      <c r="E786" s="31" t="str">
        <f>IFERROR(VLOOKUP(Issue!$D786,Table5[#All],3,0),"")</f>
        <v/>
      </c>
      <c r="F786" s="31" t="str">
        <f>IFERROR(VLOOKUP(Issue!$D786,Table5[#All],2,0),"")</f>
        <v/>
      </c>
      <c r="G786" s="12"/>
      <c r="H786" s="31" t="str">
        <f>IFERROR(VLOOKUP(Issue!$G786,Table5[#All],3,0),"")</f>
        <v/>
      </c>
      <c r="I786" s="31" t="str">
        <f>IFERROR(VLOOKUP(Issue!$G786,Table5[#All],2,0),"")</f>
        <v/>
      </c>
      <c r="J786" s="12"/>
      <c r="K786" s="31" t="str">
        <f>IFERROR(VLOOKUP(Issue!$J786,Table2[[Item Name]:[UoM]],2,0),"")</f>
        <v/>
      </c>
      <c r="L786" s="12"/>
      <c r="M786" s="32" t="str">
        <f>IFERROR(VLOOKUP(Issue!$J786,Table2[[#All],[Item Name]:[Open Rate]],8,0),"")</f>
        <v/>
      </c>
      <c r="N786" s="32" t="str">
        <f>IFERROR(+Issue!$L786*Issue!$M786,"")</f>
        <v/>
      </c>
      <c r="O786" s="12"/>
      <c r="P786" s="12"/>
      <c r="Q786" s="37"/>
    </row>
    <row r="787" spans="1:17" x14ac:dyDescent="0.25">
      <c r="A787" s="34"/>
      <c r="B787" s="12"/>
      <c r="C787" s="12"/>
      <c r="D787" s="12"/>
      <c r="E787" s="31" t="str">
        <f>IFERROR(VLOOKUP(Issue!$D787,Table5[#All],3,0),"")</f>
        <v/>
      </c>
      <c r="F787" s="31" t="str">
        <f>IFERROR(VLOOKUP(Issue!$D787,Table5[#All],2,0),"")</f>
        <v/>
      </c>
      <c r="G787" s="12"/>
      <c r="H787" s="31" t="str">
        <f>IFERROR(VLOOKUP(Issue!$G787,Table5[#All],3,0),"")</f>
        <v/>
      </c>
      <c r="I787" s="31" t="str">
        <f>IFERROR(VLOOKUP(Issue!$G787,Table5[#All],2,0),"")</f>
        <v/>
      </c>
      <c r="J787" s="12"/>
      <c r="K787" s="31" t="str">
        <f>IFERROR(VLOOKUP(Issue!$J787,Table2[[Item Name]:[UoM]],2,0),"")</f>
        <v/>
      </c>
      <c r="L787" s="12"/>
      <c r="M787" s="32" t="str">
        <f>IFERROR(VLOOKUP(Issue!$J787,Table2[[#All],[Item Name]:[Open Rate]],8,0),"")</f>
        <v/>
      </c>
      <c r="N787" s="32" t="str">
        <f>IFERROR(+Issue!$L787*Issue!$M787,"")</f>
        <v/>
      </c>
      <c r="O787" s="12"/>
      <c r="P787" s="12"/>
      <c r="Q787" s="38"/>
    </row>
    <row r="788" spans="1:17" x14ac:dyDescent="0.25">
      <c r="A788" s="34"/>
      <c r="B788" s="12"/>
      <c r="C788" s="12"/>
      <c r="D788" s="12"/>
      <c r="E788" s="31" t="str">
        <f>IFERROR(VLOOKUP(Issue!$D788,Table5[#All],3,0),"")</f>
        <v/>
      </c>
      <c r="F788" s="31" t="str">
        <f>IFERROR(VLOOKUP(Issue!$D788,Table5[#All],2,0),"")</f>
        <v/>
      </c>
      <c r="G788" s="12"/>
      <c r="H788" s="31" t="str">
        <f>IFERROR(VLOOKUP(Issue!$G788,Table5[#All],3,0),"")</f>
        <v/>
      </c>
      <c r="I788" s="31" t="str">
        <f>IFERROR(VLOOKUP(Issue!$G788,Table5[#All],2,0),"")</f>
        <v/>
      </c>
      <c r="J788" s="12"/>
      <c r="K788" s="31" t="str">
        <f>IFERROR(VLOOKUP(Issue!$J788,Table2[[Item Name]:[UoM]],2,0),"")</f>
        <v/>
      </c>
      <c r="L788" s="12"/>
      <c r="M788" s="32" t="str">
        <f>IFERROR(VLOOKUP(Issue!$J788,Table2[[#All],[Item Name]:[Open Rate]],8,0),"")</f>
        <v/>
      </c>
      <c r="N788" s="32" t="str">
        <f>IFERROR(+Issue!$L788*Issue!$M788,"")</f>
        <v/>
      </c>
      <c r="O788" s="12"/>
      <c r="P788" s="12"/>
      <c r="Q788" s="37"/>
    </row>
    <row r="789" spans="1:17" x14ac:dyDescent="0.25">
      <c r="A789" s="34"/>
      <c r="B789" s="12"/>
      <c r="C789" s="12"/>
      <c r="D789" s="12"/>
      <c r="E789" s="31" t="str">
        <f>IFERROR(VLOOKUP(Issue!$D789,Table5[#All],3,0),"")</f>
        <v/>
      </c>
      <c r="F789" s="31" t="str">
        <f>IFERROR(VLOOKUP(Issue!$D789,Table5[#All],2,0),"")</f>
        <v/>
      </c>
      <c r="G789" s="12"/>
      <c r="H789" s="31" t="str">
        <f>IFERROR(VLOOKUP(Issue!$G789,Table5[#All],3,0),"")</f>
        <v/>
      </c>
      <c r="I789" s="31" t="str">
        <f>IFERROR(VLOOKUP(Issue!$G789,Table5[#All],2,0),"")</f>
        <v/>
      </c>
      <c r="J789" s="12"/>
      <c r="K789" s="31" t="str">
        <f>IFERROR(VLOOKUP(Issue!$J789,Table2[[Item Name]:[UoM]],2,0),"")</f>
        <v/>
      </c>
      <c r="L789" s="12"/>
      <c r="M789" s="32" t="str">
        <f>IFERROR(VLOOKUP(Issue!$J789,Table2[[#All],[Item Name]:[Open Rate]],8,0),"")</f>
        <v/>
      </c>
      <c r="N789" s="32" t="str">
        <f>IFERROR(+Issue!$L789*Issue!$M789,"")</f>
        <v/>
      </c>
      <c r="O789" s="12"/>
      <c r="P789" s="12"/>
      <c r="Q789" s="38"/>
    </row>
    <row r="790" spans="1:17" x14ac:dyDescent="0.25">
      <c r="A790" s="34"/>
      <c r="B790" s="12"/>
      <c r="C790" s="12"/>
      <c r="D790" s="12"/>
      <c r="E790" s="31" t="str">
        <f>IFERROR(VLOOKUP(Issue!$D790,Table5[#All],3,0),"")</f>
        <v/>
      </c>
      <c r="F790" s="31" t="str">
        <f>IFERROR(VLOOKUP(Issue!$D790,Table5[#All],2,0),"")</f>
        <v/>
      </c>
      <c r="G790" s="12"/>
      <c r="H790" s="31" t="str">
        <f>IFERROR(VLOOKUP(Issue!$G790,Table5[#All],3,0),"")</f>
        <v/>
      </c>
      <c r="I790" s="31" t="str">
        <f>IFERROR(VLOOKUP(Issue!$G790,Table5[#All],2,0),"")</f>
        <v/>
      </c>
      <c r="J790" s="12"/>
      <c r="K790" s="31" t="str">
        <f>IFERROR(VLOOKUP(Issue!$J790,Table2[[Item Name]:[UoM]],2,0),"")</f>
        <v/>
      </c>
      <c r="L790" s="12"/>
      <c r="M790" s="32" t="str">
        <f>IFERROR(VLOOKUP(Issue!$J790,Table2[[#All],[Item Name]:[Open Rate]],8,0),"")</f>
        <v/>
      </c>
      <c r="N790" s="32" t="str">
        <f>IFERROR(+Issue!$L790*Issue!$M790,"")</f>
        <v/>
      </c>
      <c r="O790" s="12"/>
      <c r="P790" s="12"/>
      <c r="Q790" s="37"/>
    </row>
    <row r="791" spans="1:17" x14ac:dyDescent="0.25">
      <c r="A791" s="34"/>
      <c r="B791" s="12"/>
      <c r="C791" s="12"/>
      <c r="D791" s="12"/>
      <c r="E791" s="31" t="str">
        <f>IFERROR(VLOOKUP(Issue!$D791,Table5[#All],3,0),"")</f>
        <v/>
      </c>
      <c r="F791" s="31" t="str">
        <f>IFERROR(VLOOKUP(Issue!$D791,Table5[#All],2,0),"")</f>
        <v/>
      </c>
      <c r="G791" s="12"/>
      <c r="H791" s="31" t="str">
        <f>IFERROR(VLOOKUP(Issue!$G791,Table5[#All],3,0),"")</f>
        <v/>
      </c>
      <c r="I791" s="31" t="str">
        <f>IFERROR(VLOOKUP(Issue!$G791,Table5[#All],2,0),"")</f>
        <v/>
      </c>
      <c r="J791" s="12"/>
      <c r="K791" s="31" t="str">
        <f>IFERROR(VLOOKUP(Issue!$J791,Table2[[Item Name]:[UoM]],2,0),"")</f>
        <v/>
      </c>
      <c r="L791" s="12"/>
      <c r="M791" s="32" t="str">
        <f>IFERROR(VLOOKUP(Issue!$J791,Table2[[#All],[Item Name]:[Open Rate]],8,0),"")</f>
        <v/>
      </c>
      <c r="N791" s="32" t="str">
        <f>IFERROR(+Issue!$L791*Issue!$M791,"")</f>
        <v/>
      </c>
      <c r="O791" s="12"/>
      <c r="P791" s="12"/>
      <c r="Q791" s="38"/>
    </row>
    <row r="792" spans="1:17" x14ac:dyDescent="0.25">
      <c r="A792" s="34"/>
      <c r="B792" s="12"/>
      <c r="C792" s="12"/>
      <c r="D792" s="12"/>
      <c r="E792" s="31" t="str">
        <f>IFERROR(VLOOKUP(Issue!$D792,Table5[#All],3,0),"")</f>
        <v/>
      </c>
      <c r="F792" s="31" t="str">
        <f>IFERROR(VLOOKUP(Issue!$D792,Table5[#All],2,0),"")</f>
        <v/>
      </c>
      <c r="G792" s="12"/>
      <c r="H792" s="31" t="str">
        <f>IFERROR(VLOOKUP(Issue!$G792,Table5[#All],3,0),"")</f>
        <v/>
      </c>
      <c r="I792" s="31" t="str">
        <f>IFERROR(VLOOKUP(Issue!$G792,Table5[#All],2,0),"")</f>
        <v/>
      </c>
      <c r="J792" s="12"/>
      <c r="K792" s="31" t="str">
        <f>IFERROR(VLOOKUP(Issue!$J792,Table2[[Item Name]:[UoM]],2,0),"")</f>
        <v/>
      </c>
      <c r="L792" s="12"/>
      <c r="M792" s="32" t="str">
        <f>IFERROR(VLOOKUP(Issue!$J792,Table2[[#All],[Item Name]:[Open Rate]],8,0),"")</f>
        <v/>
      </c>
      <c r="N792" s="32" t="str">
        <f>IFERROR(+Issue!$L792*Issue!$M792,"")</f>
        <v/>
      </c>
      <c r="O792" s="12"/>
      <c r="P792" s="12"/>
      <c r="Q792" s="37"/>
    </row>
    <row r="793" spans="1:17" x14ac:dyDescent="0.25">
      <c r="A793" s="34"/>
      <c r="B793" s="12"/>
      <c r="C793" s="12"/>
      <c r="D793" s="12"/>
      <c r="E793" s="31" t="str">
        <f>IFERROR(VLOOKUP(Issue!$D793,Table5[#All],3,0),"")</f>
        <v/>
      </c>
      <c r="F793" s="31" t="str">
        <f>IFERROR(VLOOKUP(Issue!$D793,Table5[#All],2,0),"")</f>
        <v/>
      </c>
      <c r="G793" s="12"/>
      <c r="H793" s="31" t="str">
        <f>IFERROR(VLOOKUP(Issue!$G793,Table5[#All],3,0),"")</f>
        <v/>
      </c>
      <c r="I793" s="31" t="str">
        <f>IFERROR(VLOOKUP(Issue!$G793,Table5[#All],2,0),"")</f>
        <v/>
      </c>
      <c r="J793" s="12"/>
      <c r="K793" s="31" t="str">
        <f>IFERROR(VLOOKUP(Issue!$J793,Table2[[Item Name]:[UoM]],2,0),"")</f>
        <v/>
      </c>
      <c r="L793" s="12"/>
      <c r="M793" s="32" t="str">
        <f>IFERROR(VLOOKUP(Issue!$J793,Table2[[#All],[Item Name]:[Open Rate]],8,0),"")</f>
        <v/>
      </c>
      <c r="N793" s="32" t="str">
        <f>IFERROR(+Issue!$L793*Issue!$M793,"")</f>
        <v/>
      </c>
      <c r="O793" s="12"/>
      <c r="P793" s="12"/>
      <c r="Q793" s="38"/>
    </row>
    <row r="794" spans="1:17" x14ac:dyDescent="0.25">
      <c r="A794" s="34"/>
      <c r="B794" s="12"/>
      <c r="C794" s="12"/>
      <c r="D794" s="12"/>
      <c r="E794" s="31" t="str">
        <f>IFERROR(VLOOKUP(Issue!$D794,Table5[#All],3,0),"")</f>
        <v/>
      </c>
      <c r="F794" s="31" t="str">
        <f>IFERROR(VLOOKUP(Issue!$D794,Table5[#All],2,0),"")</f>
        <v/>
      </c>
      <c r="G794" s="12"/>
      <c r="H794" s="31" t="str">
        <f>IFERROR(VLOOKUP(Issue!$G794,Table5[#All],3,0),"")</f>
        <v/>
      </c>
      <c r="I794" s="31" t="str">
        <f>IFERROR(VLOOKUP(Issue!$G794,Table5[#All],2,0),"")</f>
        <v/>
      </c>
      <c r="J794" s="12"/>
      <c r="K794" s="31" t="str">
        <f>IFERROR(VLOOKUP(Issue!$J794,Table2[[Item Name]:[UoM]],2,0),"")</f>
        <v/>
      </c>
      <c r="L794" s="12"/>
      <c r="M794" s="32" t="str">
        <f>IFERROR(VLOOKUP(Issue!$J794,Table2[[#All],[Item Name]:[Open Rate]],8,0),"")</f>
        <v/>
      </c>
      <c r="N794" s="32" t="str">
        <f>IFERROR(+Issue!$L794*Issue!$M794,"")</f>
        <v/>
      </c>
      <c r="O794" s="12"/>
      <c r="P794" s="12"/>
      <c r="Q794" s="37"/>
    </row>
    <row r="795" spans="1:17" x14ac:dyDescent="0.25">
      <c r="A795" s="34"/>
      <c r="B795" s="12"/>
      <c r="C795" s="12"/>
      <c r="D795" s="12"/>
      <c r="E795" s="31" t="str">
        <f>IFERROR(VLOOKUP(Issue!$D795,Table5[#All],3,0),"")</f>
        <v/>
      </c>
      <c r="F795" s="31" t="str">
        <f>IFERROR(VLOOKUP(Issue!$D795,Table5[#All],2,0),"")</f>
        <v/>
      </c>
      <c r="G795" s="12"/>
      <c r="H795" s="31" t="str">
        <f>IFERROR(VLOOKUP(Issue!$G795,Table5[#All],3,0),"")</f>
        <v/>
      </c>
      <c r="I795" s="31" t="str">
        <f>IFERROR(VLOOKUP(Issue!$G795,Table5[#All],2,0),"")</f>
        <v/>
      </c>
      <c r="J795" s="12"/>
      <c r="K795" s="31" t="str">
        <f>IFERROR(VLOOKUP(Issue!$J795,Table2[[Item Name]:[UoM]],2,0),"")</f>
        <v/>
      </c>
      <c r="L795" s="12"/>
      <c r="M795" s="32" t="str">
        <f>IFERROR(VLOOKUP(Issue!$J795,Table2[[#All],[Item Name]:[Open Rate]],8,0),"")</f>
        <v/>
      </c>
      <c r="N795" s="32" t="str">
        <f>IFERROR(+Issue!$L795*Issue!$M795,"")</f>
        <v/>
      </c>
      <c r="O795" s="12"/>
      <c r="P795" s="12"/>
      <c r="Q795" s="38"/>
    </row>
    <row r="796" spans="1:17" x14ac:dyDescent="0.25">
      <c r="A796" s="34"/>
      <c r="B796" s="12"/>
      <c r="C796" s="12"/>
      <c r="D796" s="12"/>
      <c r="E796" s="31" t="str">
        <f>IFERROR(VLOOKUP(Issue!$D796,Table5[#All],3,0),"")</f>
        <v/>
      </c>
      <c r="F796" s="31" t="str">
        <f>IFERROR(VLOOKUP(Issue!$D796,Table5[#All],2,0),"")</f>
        <v/>
      </c>
      <c r="G796" s="12"/>
      <c r="H796" s="31" t="str">
        <f>IFERROR(VLOOKUP(Issue!$G796,Table5[#All],3,0),"")</f>
        <v/>
      </c>
      <c r="I796" s="31" t="str">
        <f>IFERROR(VLOOKUP(Issue!$G796,Table5[#All],2,0),"")</f>
        <v/>
      </c>
      <c r="J796" s="12"/>
      <c r="K796" s="31" t="str">
        <f>IFERROR(VLOOKUP(Issue!$J796,Table2[[Item Name]:[UoM]],2,0),"")</f>
        <v/>
      </c>
      <c r="L796" s="12"/>
      <c r="M796" s="32" t="str">
        <f>IFERROR(VLOOKUP(Issue!$J796,Table2[[#All],[Item Name]:[Open Rate]],8,0),"")</f>
        <v/>
      </c>
      <c r="N796" s="32" t="str">
        <f>IFERROR(+Issue!$L796*Issue!$M796,"")</f>
        <v/>
      </c>
      <c r="O796" s="12"/>
      <c r="P796" s="12"/>
      <c r="Q796" s="37"/>
    </row>
    <row r="797" spans="1:17" x14ac:dyDescent="0.25">
      <c r="A797" s="34"/>
      <c r="B797" s="12"/>
      <c r="C797" s="12"/>
      <c r="D797" s="12"/>
      <c r="E797" s="31" t="str">
        <f>IFERROR(VLOOKUP(Issue!$D797,Table5[#All],3,0),"")</f>
        <v/>
      </c>
      <c r="F797" s="31" t="str">
        <f>IFERROR(VLOOKUP(Issue!$D797,Table5[#All],2,0),"")</f>
        <v/>
      </c>
      <c r="G797" s="12"/>
      <c r="H797" s="31" t="str">
        <f>IFERROR(VLOOKUP(Issue!$G797,Table5[#All],3,0),"")</f>
        <v/>
      </c>
      <c r="I797" s="31" t="str">
        <f>IFERROR(VLOOKUP(Issue!$G797,Table5[#All],2,0),"")</f>
        <v/>
      </c>
      <c r="J797" s="12"/>
      <c r="K797" s="31" t="str">
        <f>IFERROR(VLOOKUP(Issue!$J797,Table2[[Item Name]:[UoM]],2,0),"")</f>
        <v/>
      </c>
      <c r="L797" s="12"/>
      <c r="M797" s="32" t="str">
        <f>IFERROR(VLOOKUP(Issue!$J797,Table2[[#All],[Item Name]:[Open Rate]],8,0),"")</f>
        <v/>
      </c>
      <c r="N797" s="32" t="str">
        <f>IFERROR(+Issue!$L797*Issue!$M797,"")</f>
        <v/>
      </c>
      <c r="O797" s="12"/>
      <c r="P797" s="12"/>
      <c r="Q797" s="38"/>
    </row>
    <row r="798" spans="1:17" x14ac:dyDescent="0.25">
      <c r="A798" s="34"/>
      <c r="B798" s="12"/>
      <c r="C798" s="12"/>
      <c r="D798" s="12"/>
      <c r="E798" s="31" t="str">
        <f>IFERROR(VLOOKUP(Issue!$D798,Table5[#All],3,0),"")</f>
        <v/>
      </c>
      <c r="F798" s="31" t="str">
        <f>IFERROR(VLOOKUP(Issue!$D798,Table5[#All],2,0),"")</f>
        <v/>
      </c>
      <c r="G798" s="12"/>
      <c r="H798" s="31" t="str">
        <f>IFERROR(VLOOKUP(Issue!$G798,Table5[#All],3,0),"")</f>
        <v/>
      </c>
      <c r="I798" s="31" t="str">
        <f>IFERROR(VLOOKUP(Issue!$G798,Table5[#All],2,0),"")</f>
        <v/>
      </c>
      <c r="J798" s="12"/>
      <c r="K798" s="31" t="str">
        <f>IFERROR(VLOOKUP(Issue!$J798,Table2[[Item Name]:[UoM]],2,0),"")</f>
        <v/>
      </c>
      <c r="L798" s="12"/>
      <c r="M798" s="32" t="str">
        <f>IFERROR(VLOOKUP(Issue!$J798,Table2[[#All],[Item Name]:[Open Rate]],8,0),"")</f>
        <v/>
      </c>
      <c r="N798" s="32" t="str">
        <f>IFERROR(+Issue!$L798*Issue!$M798,"")</f>
        <v/>
      </c>
      <c r="O798" s="12"/>
      <c r="P798" s="12"/>
      <c r="Q798" s="37"/>
    </row>
    <row r="799" spans="1:17" x14ac:dyDescent="0.25">
      <c r="A799" s="34"/>
      <c r="B799" s="12"/>
      <c r="C799" s="12"/>
      <c r="D799" s="12"/>
      <c r="E799" s="31" t="str">
        <f>IFERROR(VLOOKUP(Issue!$D799,Table5[#All],3,0),"")</f>
        <v/>
      </c>
      <c r="F799" s="31" t="str">
        <f>IFERROR(VLOOKUP(Issue!$D799,Table5[#All],2,0),"")</f>
        <v/>
      </c>
      <c r="G799" s="12"/>
      <c r="H799" s="31" t="str">
        <f>IFERROR(VLOOKUP(Issue!$G799,Table5[#All],3,0),"")</f>
        <v/>
      </c>
      <c r="I799" s="31" t="str">
        <f>IFERROR(VLOOKUP(Issue!$G799,Table5[#All],2,0),"")</f>
        <v/>
      </c>
      <c r="J799" s="12"/>
      <c r="K799" s="31" t="str">
        <f>IFERROR(VLOOKUP(Issue!$J799,Table2[[Item Name]:[UoM]],2,0),"")</f>
        <v/>
      </c>
      <c r="L799" s="12"/>
      <c r="M799" s="32" t="str">
        <f>IFERROR(VLOOKUP(Issue!$J799,Table2[[#All],[Item Name]:[Open Rate]],8,0),"")</f>
        <v/>
      </c>
      <c r="N799" s="32" t="str">
        <f>IFERROR(+Issue!$L799*Issue!$M799,"")</f>
        <v/>
      </c>
      <c r="O799" s="12"/>
      <c r="P799" s="12"/>
      <c r="Q799" s="38"/>
    </row>
    <row r="800" spans="1:17" x14ac:dyDescent="0.25">
      <c r="A800" s="34"/>
      <c r="B800" s="12"/>
      <c r="C800" s="12"/>
      <c r="D800" s="12"/>
      <c r="E800" s="31" t="str">
        <f>IFERROR(VLOOKUP(Issue!$D800,Table5[#All],3,0),"")</f>
        <v/>
      </c>
      <c r="F800" s="31" t="str">
        <f>IFERROR(VLOOKUP(Issue!$D800,Table5[#All],2,0),"")</f>
        <v/>
      </c>
      <c r="G800" s="12"/>
      <c r="H800" s="31" t="str">
        <f>IFERROR(VLOOKUP(Issue!$G800,Table5[#All],3,0),"")</f>
        <v/>
      </c>
      <c r="I800" s="31" t="str">
        <f>IFERROR(VLOOKUP(Issue!$G800,Table5[#All],2,0),"")</f>
        <v/>
      </c>
      <c r="J800" s="12"/>
      <c r="K800" s="31" t="str">
        <f>IFERROR(VLOOKUP(Issue!$J800,Table2[[Item Name]:[UoM]],2,0),"")</f>
        <v/>
      </c>
      <c r="L800" s="12"/>
      <c r="M800" s="32" t="str">
        <f>IFERROR(VLOOKUP(Issue!$J800,Table2[[#All],[Item Name]:[Open Rate]],8,0),"")</f>
        <v/>
      </c>
      <c r="N800" s="32" t="str">
        <f>IFERROR(+Issue!$L800*Issue!$M800,"")</f>
        <v/>
      </c>
      <c r="O800" s="12"/>
      <c r="P800" s="12"/>
      <c r="Q800" s="37"/>
    </row>
    <row r="801" spans="1:17" x14ac:dyDescent="0.25">
      <c r="A801" s="34"/>
      <c r="B801" s="12"/>
      <c r="C801" s="12"/>
      <c r="D801" s="12"/>
      <c r="E801" s="31" t="str">
        <f>IFERROR(VLOOKUP(Issue!$D801,Table5[#All],3,0),"")</f>
        <v/>
      </c>
      <c r="F801" s="31" t="str">
        <f>IFERROR(VLOOKUP(Issue!$D801,Table5[#All],2,0),"")</f>
        <v/>
      </c>
      <c r="G801" s="12"/>
      <c r="H801" s="31" t="str">
        <f>IFERROR(VLOOKUP(Issue!$G801,Table5[#All],3,0),"")</f>
        <v/>
      </c>
      <c r="I801" s="31" t="str">
        <f>IFERROR(VLOOKUP(Issue!$G801,Table5[#All],2,0),"")</f>
        <v/>
      </c>
      <c r="J801" s="12"/>
      <c r="K801" s="31" t="str">
        <f>IFERROR(VLOOKUP(Issue!$J801,Table2[[Item Name]:[UoM]],2,0),"")</f>
        <v/>
      </c>
      <c r="L801" s="12"/>
      <c r="M801" s="32" t="str">
        <f>IFERROR(VLOOKUP(Issue!$J801,Table2[[#All],[Item Name]:[Open Rate]],8,0),"")</f>
        <v/>
      </c>
      <c r="N801" s="32" t="str">
        <f>IFERROR(+Issue!$L801*Issue!$M801,"")</f>
        <v/>
      </c>
      <c r="O801" s="12"/>
      <c r="P801" s="12"/>
      <c r="Q801" s="38"/>
    </row>
    <row r="802" spans="1:17" x14ac:dyDescent="0.25">
      <c r="A802" s="34"/>
      <c r="B802" s="12"/>
      <c r="C802" s="12"/>
      <c r="D802" s="12"/>
      <c r="E802" s="31" t="str">
        <f>IFERROR(VLOOKUP(Issue!$D802,Table5[#All],3,0),"")</f>
        <v/>
      </c>
      <c r="F802" s="31" t="str">
        <f>IFERROR(VLOOKUP(Issue!$D802,Table5[#All],2,0),"")</f>
        <v/>
      </c>
      <c r="G802" s="12"/>
      <c r="H802" s="31" t="str">
        <f>IFERROR(VLOOKUP(Issue!$G802,Table5[#All],3,0),"")</f>
        <v/>
      </c>
      <c r="I802" s="31" t="str">
        <f>IFERROR(VLOOKUP(Issue!$G802,Table5[#All],2,0),"")</f>
        <v/>
      </c>
      <c r="J802" s="12"/>
      <c r="K802" s="31" t="str">
        <f>IFERROR(VLOOKUP(Issue!$J802,Table2[[Item Name]:[UoM]],2,0),"")</f>
        <v/>
      </c>
      <c r="L802" s="12"/>
      <c r="M802" s="32" t="str">
        <f>IFERROR(VLOOKUP(Issue!$J802,Table2[[#All],[Item Name]:[Open Rate]],8,0),"")</f>
        <v/>
      </c>
      <c r="N802" s="32" t="str">
        <f>IFERROR(+Issue!$L802*Issue!$M802,"")</f>
        <v/>
      </c>
      <c r="O802" s="12"/>
      <c r="P802" s="12"/>
      <c r="Q802" s="37"/>
    </row>
    <row r="803" spans="1:17" x14ac:dyDescent="0.25">
      <c r="A803" s="34"/>
      <c r="B803" s="12"/>
      <c r="C803" s="12"/>
      <c r="D803" s="12"/>
      <c r="E803" s="31" t="str">
        <f>IFERROR(VLOOKUP(Issue!$D803,Table5[#All],3,0),"")</f>
        <v/>
      </c>
      <c r="F803" s="31" t="str">
        <f>IFERROR(VLOOKUP(Issue!$D803,Table5[#All],2,0),"")</f>
        <v/>
      </c>
      <c r="G803" s="12"/>
      <c r="H803" s="31" t="str">
        <f>IFERROR(VLOOKUP(Issue!$G803,Table5[#All],3,0),"")</f>
        <v/>
      </c>
      <c r="I803" s="31" t="str">
        <f>IFERROR(VLOOKUP(Issue!$G803,Table5[#All],2,0),"")</f>
        <v/>
      </c>
      <c r="J803" s="12"/>
      <c r="K803" s="31" t="str">
        <f>IFERROR(VLOOKUP(Issue!$J803,Table2[[Item Name]:[UoM]],2,0),"")</f>
        <v/>
      </c>
      <c r="L803" s="12"/>
      <c r="M803" s="32" t="str">
        <f>IFERROR(VLOOKUP(Issue!$J803,Table2[[#All],[Item Name]:[Open Rate]],8,0),"")</f>
        <v/>
      </c>
      <c r="N803" s="32" t="str">
        <f>IFERROR(+Issue!$L803*Issue!$M803,"")</f>
        <v/>
      </c>
      <c r="O803" s="12"/>
      <c r="P803" s="12"/>
      <c r="Q803" s="38"/>
    </row>
    <row r="804" spans="1:17" x14ac:dyDescent="0.25">
      <c r="A804" s="34"/>
      <c r="B804" s="12"/>
      <c r="C804" s="12"/>
      <c r="D804" s="12"/>
      <c r="E804" s="31" t="str">
        <f>IFERROR(VLOOKUP(Issue!$D804,Table5[#All],3,0),"")</f>
        <v/>
      </c>
      <c r="F804" s="31" t="str">
        <f>IFERROR(VLOOKUP(Issue!$D804,Table5[#All],2,0),"")</f>
        <v/>
      </c>
      <c r="G804" s="12"/>
      <c r="H804" s="31" t="str">
        <f>IFERROR(VLOOKUP(Issue!$G804,Table5[#All],3,0),"")</f>
        <v/>
      </c>
      <c r="I804" s="31" t="str">
        <f>IFERROR(VLOOKUP(Issue!$G804,Table5[#All],2,0),"")</f>
        <v/>
      </c>
      <c r="J804" s="12"/>
      <c r="K804" s="31" t="str">
        <f>IFERROR(VLOOKUP(Issue!$J804,Table2[[Item Name]:[UoM]],2,0),"")</f>
        <v/>
      </c>
      <c r="L804" s="12"/>
      <c r="M804" s="32" t="str">
        <f>IFERROR(VLOOKUP(Issue!$J804,Table2[[#All],[Item Name]:[Open Rate]],8,0),"")</f>
        <v/>
      </c>
      <c r="N804" s="32" t="str">
        <f>IFERROR(+Issue!$L804*Issue!$M804,"")</f>
        <v/>
      </c>
      <c r="O804" s="12"/>
      <c r="P804" s="12"/>
      <c r="Q804" s="37"/>
    </row>
    <row r="805" spans="1:17" x14ac:dyDescent="0.25">
      <c r="A805" s="34"/>
      <c r="B805" s="12"/>
      <c r="C805" s="12"/>
      <c r="D805" s="12"/>
      <c r="E805" s="31" t="str">
        <f>IFERROR(VLOOKUP(Issue!$D805,Table5[#All],3,0),"")</f>
        <v/>
      </c>
      <c r="F805" s="31" t="str">
        <f>IFERROR(VLOOKUP(Issue!$D805,Table5[#All],2,0),"")</f>
        <v/>
      </c>
      <c r="G805" s="12"/>
      <c r="H805" s="31" t="str">
        <f>IFERROR(VLOOKUP(Issue!$G805,Table5[#All],3,0),"")</f>
        <v/>
      </c>
      <c r="I805" s="31" t="str">
        <f>IFERROR(VLOOKUP(Issue!$G805,Table5[#All],2,0),"")</f>
        <v/>
      </c>
      <c r="J805" s="12"/>
      <c r="K805" s="31" t="str">
        <f>IFERROR(VLOOKUP(Issue!$J805,Table2[[Item Name]:[UoM]],2,0),"")</f>
        <v/>
      </c>
      <c r="L805" s="12"/>
      <c r="M805" s="32" t="str">
        <f>IFERROR(VLOOKUP(Issue!$J805,Table2[[#All],[Item Name]:[Open Rate]],8,0),"")</f>
        <v/>
      </c>
      <c r="N805" s="32" t="str">
        <f>IFERROR(+Issue!$L805*Issue!$M805,"")</f>
        <v/>
      </c>
      <c r="O805" s="12"/>
      <c r="P805" s="12"/>
      <c r="Q805" s="38"/>
    </row>
    <row r="806" spans="1:17" x14ac:dyDescent="0.25">
      <c r="A806" s="34"/>
      <c r="B806" s="12"/>
      <c r="C806" s="12"/>
      <c r="D806" s="12"/>
      <c r="E806" s="31" t="str">
        <f>IFERROR(VLOOKUP(Issue!$D806,Table5[#All],3,0),"")</f>
        <v/>
      </c>
      <c r="F806" s="31" t="str">
        <f>IFERROR(VLOOKUP(Issue!$D806,Table5[#All],2,0),"")</f>
        <v/>
      </c>
      <c r="G806" s="12"/>
      <c r="H806" s="31" t="str">
        <f>IFERROR(VLOOKUP(Issue!$G806,Table5[#All],3,0),"")</f>
        <v/>
      </c>
      <c r="I806" s="31" t="str">
        <f>IFERROR(VLOOKUP(Issue!$G806,Table5[#All],2,0),"")</f>
        <v/>
      </c>
      <c r="J806" s="12"/>
      <c r="K806" s="31" t="str">
        <f>IFERROR(VLOOKUP(Issue!$J806,Table2[[Item Name]:[UoM]],2,0),"")</f>
        <v/>
      </c>
      <c r="L806" s="12"/>
      <c r="M806" s="32" t="str">
        <f>IFERROR(VLOOKUP(Issue!$J806,Table2[[#All],[Item Name]:[Open Rate]],8,0),"")</f>
        <v/>
      </c>
      <c r="N806" s="32" t="str">
        <f>IFERROR(+Issue!$L806*Issue!$M806,"")</f>
        <v/>
      </c>
      <c r="O806" s="12"/>
      <c r="P806" s="12"/>
      <c r="Q806" s="37"/>
    </row>
    <row r="807" spans="1:17" x14ac:dyDescent="0.25">
      <c r="A807" s="34"/>
      <c r="B807" s="12"/>
      <c r="C807" s="12"/>
      <c r="D807" s="12"/>
      <c r="E807" s="31" t="str">
        <f>IFERROR(VLOOKUP(Issue!$D807,Table5[#All],3,0),"")</f>
        <v/>
      </c>
      <c r="F807" s="31" t="str">
        <f>IFERROR(VLOOKUP(Issue!$D807,Table5[#All],2,0),"")</f>
        <v/>
      </c>
      <c r="G807" s="12"/>
      <c r="H807" s="31" t="str">
        <f>IFERROR(VLOOKUP(Issue!$G807,Table5[#All],3,0),"")</f>
        <v/>
      </c>
      <c r="I807" s="31" t="str">
        <f>IFERROR(VLOOKUP(Issue!$G807,Table5[#All],2,0),"")</f>
        <v/>
      </c>
      <c r="J807" s="12"/>
      <c r="K807" s="31" t="str">
        <f>IFERROR(VLOOKUP(Issue!$J807,Table2[[Item Name]:[UoM]],2,0),"")</f>
        <v/>
      </c>
      <c r="L807" s="12"/>
      <c r="M807" s="32" t="str">
        <f>IFERROR(VLOOKUP(Issue!$J807,Table2[[#All],[Item Name]:[Open Rate]],8,0),"")</f>
        <v/>
      </c>
      <c r="N807" s="32" t="str">
        <f>IFERROR(+Issue!$L807*Issue!$M807,"")</f>
        <v/>
      </c>
      <c r="O807" s="12"/>
      <c r="P807" s="12"/>
      <c r="Q807" s="38"/>
    </row>
    <row r="808" spans="1:17" x14ac:dyDescent="0.25">
      <c r="A808" s="34"/>
      <c r="B808" s="12"/>
      <c r="C808" s="12"/>
      <c r="D808" s="12"/>
      <c r="E808" s="31" t="str">
        <f>IFERROR(VLOOKUP(Issue!$D808,Table5[#All],3,0),"")</f>
        <v/>
      </c>
      <c r="F808" s="31" t="str">
        <f>IFERROR(VLOOKUP(Issue!$D808,Table5[#All],2,0),"")</f>
        <v/>
      </c>
      <c r="G808" s="12"/>
      <c r="H808" s="31" t="str">
        <f>IFERROR(VLOOKUP(Issue!$G808,Table5[#All],3,0),"")</f>
        <v/>
      </c>
      <c r="I808" s="31" t="str">
        <f>IFERROR(VLOOKUP(Issue!$G808,Table5[#All],2,0),"")</f>
        <v/>
      </c>
      <c r="J808" s="12"/>
      <c r="K808" s="31" t="str">
        <f>IFERROR(VLOOKUP(Issue!$J808,Table2[[Item Name]:[UoM]],2,0),"")</f>
        <v/>
      </c>
      <c r="L808" s="12"/>
      <c r="M808" s="32" t="str">
        <f>IFERROR(VLOOKUP(Issue!$J808,Table2[[#All],[Item Name]:[Open Rate]],8,0),"")</f>
        <v/>
      </c>
      <c r="N808" s="32" t="str">
        <f>IFERROR(+Issue!$L808*Issue!$M808,"")</f>
        <v/>
      </c>
      <c r="O808" s="12"/>
      <c r="P808" s="12"/>
      <c r="Q808" s="37"/>
    </row>
    <row r="809" spans="1:17" x14ac:dyDescent="0.25">
      <c r="A809" s="34"/>
      <c r="B809" s="12"/>
      <c r="C809" s="12"/>
      <c r="D809" s="12"/>
      <c r="E809" s="31" t="str">
        <f>IFERROR(VLOOKUP(Issue!$D809,Table5[#All],3,0),"")</f>
        <v/>
      </c>
      <c r="F809" s="31" t="str">
        <f>IFERROR(VLOOKUP(Issue!$D809,Table5[#All],2,0),"")</f>
        <v/>
      </c>
      <c r="G809" s="12"/>
      <c r="H809" s="31" t="str">
        <f>IFERROR(VLOOKUP(Issue!$G809,Table5[#All],3,0),"")</f>
        <v/>
      </c>
      <c r="I809" s="31" t="str">
        <f>IFERROR(VLOOKUP(Issue!$G809,Table5[#All],2,0),"")</f>
        <v/>
      </c>
      <c r="J809" s="12"/>
      <c r="K809" s="31" t="str">
        <f>IFERROR(VLOOKUP(Issue!$J809,Table2[[Item Name]:[UoM]],2,0),"")</f>
        <v/>
      </c>
      <c r="L809" s="12"/>
      <c r="M809" s="32" t="str">
        <f>IFERROR(VLOOKUP(Issue!$J809,Table2[[#All],[Item Name]:[Open Rate]],8,0),"")</f>
        <v/>
      </c>
      <c r="N809" s="32" t="str">
        <f>IFERROR(+Issue!$L809*Issue!$M809,"")</f>
        <v/>
      </c>
      <c r="O809" s="12"/>
      <c r="P809" s="12"/>
      <c r="Q809" s="38"/>
    </row>
    <row r="810" spans="1:17" x14ac:dyDescent="0.25">
      <c r="A810" s="34"/>
      <c r="B810" s="12"/>
      <c r="C810" s="12"/>
      <c r="D810" s="12"/>
      <c r="E810" s="31" t="str">
        <f>IFERROR(VLOOKUP(Issue!$D810,Table5[#All],3,0),"")</f>
        <v/>
      </c>
      <c r="F810" s="31" t="str">
        <f>IFERROR(VLOOKUP(Issue!$D810,Table5[#All],2,0),"")</f>
        <v/>
      </c>
      <c r="G810" s="12"/>
      <c r="H810" s="31" t="str">
        <f>IFERROR(VLOOKUP(Issue!$G810,Table5[#All],3,0),"")</f>
        <v/>
      </c>
      <c r="I810" s="31" t="str">
        <f>IFERROR(VLOOKUP(Issue!$G810,Table5[#All],2,0),"")</f>
        <v/>
      </c>
      <c r="J810" s="12"/>
      <c r="K810" s="31" t="str">
        <f>IFERROR(VLOOKUP(Issue!$J810,Table2[[Item Name]:[UoM]],2,0),"")</f>
        <v/>
      </c>
      <c r="L810" s="12"/>
      <c r="M810" s="32" t="str">
        <f>IFERROR(VLOOKUP(Issue!$J810,Table2[[#All],[Item Name]:[Open Rate]],8,0),"")</f>
        <v/>
      </c>
      <c r="N810" s="32" t="str">
        <f>IFERROR(+Issue!$L810*Issue!$M810,"")</f>
        <v/>
      </c>
      <c r="O810" s="12"/>
      <c r="P810" s="12"/>
      <c r="Q810" s="37"/>
    </row>
    <row r="811" spans="1:17" x14ac:dyDescent="0.25">
      <c r="A811" s="34"/>
      <c r="B811" s="12"/>
      <c r="C811" s="12"/>
      <c r="D811" s="12"/>
      <c r="E811" s="31" t="str">
        <f>IFERROR(VLOOKUP(Issue!$D811,Table5[#All],3,0),"")</f>
        <v/>
      </c>
      <c r="F811" s="31" t="str">
        <f>IFERROR(VLOOKUP(Issue!$D811,Table5[#All],2,0),"")</f>
        <v/>
      </c>
      <c r="G811" s="12"/>
      <c r="H811" s="31" t="str">
        <f>IFERROR(VLOOKUP(Issue!$G811,Table5[#All],3,0),"")</f>
        <v/>
      </c>
      <c r="I811" s="31" t="str">
        <f>IFERROR(VLOOKUP(Issue!$G811,Table5[#All],2,0),"")</f>
        <v/>
      </c>
      <c r="J811" s="12"/>
      <c r="K811" s="31" t="str">
        <f>IFERROR(VLOOKUP(Issue!$J811,Table2[[Item Name]:[UoM]],2,0),"")</f>
        <v/>
      </c>
      <c r="L811" s="12"/>
      <c r="M811" s="32" t="str">
        <f>IFERROR(VLOOKUP(Issue!$J811,Table2[[#All],[Item Name]:[Open Rate]],8,0),"")</f>
        <v/>
      </c>
      <c r="N811" s="32" t="str">
        <f>IFERROR(+Issue!$L811*Issue!$M811,"")</f>
        <v/>
      </c>
      <c r="O811" s="12"/>
      <c r="P811" s="12"/>
      <c r="Q811" s="38"/>
    </row>
    <row r="812" spans="1:17" x14ac:dyDescent="0.25">
      <c r="A812" s="34"/>
      <c r="B812" s="12"/>
      <c r="C812" s="12"/>
      <c r="D812" s="12"/>
      <c r="E812" s="31" t="str">
        <f>IFERROR(VLOOKUP(Issue!$D812,Table5[#All],3,0),"")</f>
        <v/>
      </c>
      <c r="F812" s="31" t="str">
        <f>IFERROR(VLOOKUP(Issue!$D812,Table5[#All],2,0),"")</f>
        <v/>
      </c>
      <c r="G812" s="12"/>
      <c r="H812" s="31" t="str">
        <f>IFERROR(VLOOKUP(Issue!$G812,Table5[#All],3,0),"")</f>
        <v/>
      </c>
      <c r="I812" s="31" t="str">
        <f>IFERROR(VLOOKUP(Issue!$G812,Table5[#All],2,0),"")</f>
        <v/>
      </c>
      <c r="J812" s="12"/>
      <c r="K812" s="31" t="str">
        <f>IFERROR(VLOOKUP(Issue!$J812,Table2[[Item Name]:[UoM]],2,0),"")</f>
        <v/>
      </c>
      <c r="L812" s="12"/>
      <c r="M812" s="32" t="str">
        <f>IFERROR(VLOOKUP(Issue!$J812,Table2[[#All],[Item Name]:[Open Rate]],8,0),"")</f>
        <v/>
      </c>
      <c r="N812" s="32" t="str">
        <f>IFERROR(+Issue!$L812*Issue!$M812,"")</f>
        <v/>
      </c>
      <c r="O812" s="12"/>
      <c r="P812" s="12"/>
      <c r="Q812" s="37"/>
    </row>
    <row r="813" spans="1:17" x14ac:dyDescent="0.25">
      <c r="A813" s="34"/>
      <c r="B813" s="12"/>
      <c r="C813" s="12"/>
      <c r="D813" s="12"/>
      <c r="E813" s="31" t="str">
        <f>IFERROR(VLOOKUP(Issue!$D813,Table5[#All],3,0),"")</f>
        <v/>
      </c>
      <c r="F813" s="31" t="str">
        <f>IFERROR(VLOOKUP(Issue!$D813,Table5[#All],2,0),"")</f>
        <v/>
      </c>
      <c r="G813" s="12"/>
      <c r="H813" s="31" t="str">
        <f>IFERROR(VLOOKUP(Issue!$G813,Table5[#All],3,0),"")</f>
        <v/>
      </c>
      <c r="I813" s="31" t="str">
        <f>IFERROR(VLOOKUP(Issue!$G813,Table5[#All],2,0),"")</f>
        <v/>
      </c>
      <c r="J813" s="12"/>
      <c r="K813" s="31" t="str">
        <f>IFERROR(VLOOKUP(Issue!$J813,Table2[[Item Name]:[UoM]],2,0),"")</f>
        <v/>
      </c>
      <c r="L813" s="12"/>
      <c r="M813" s="32" t="str">
        <f>IFERROR(VLOOKUP(Issue!$J813,Table2[[#All],[Item Name]:[Open Rate]],8,0),"")</f>
        <v/>
      </c>
      <c r="N813" s="32" t="str">
        <f>IFERROR(+Issue!$L813*Issue!$M813,"")</f>
        <v/>
      </c>
      <c r="O813" s="12"/>
      <c r="P813" s="12"/>
      <c r="Q813" s="38"/>
    </row>
    <row r="814" spans="1:17" x14ac:dyDescent="0.25">
      <c r="A814" s="34"/>
      <c r="B814" s="12"/>
      <c r="C814" s="12"/>
      <c r="D814" s="12"/>
      <c r="E814" s="31" t="str">
        <f>IFERROR(VLOOKUP(Issue!$D814,Table5[#All],3,0),"")</f>
        <v/>
      </c>
      <c r="F814" s="31" t="str">
        <f>IFERROR(VLOOKUP(Issue!$D814,Table5[#All],2,0),"")</f>
        <v/>
      </c>
      <c r="G814" s="12"/>
      <c r="H814" s="31" t="str">
        <f>IFERROR(VLOOKUP(Issue!$G814,Table5[#All],3,0),"")</f>
        <v/>
      </c>
      <c r="I814" s="31" t="str">
        <f>IFERROR(VLOOKUP(Issue!$G814,Table5[#All],2,0),"")</f>
        <v/>
      </c>
      <c r="J814" s="12"/>
      <c r="K814" s="31" t="str">
        <f>IFERROR(VLOOKUP(Issue!$J814,Table2[[Item Name]:[UoM]],2,0),"")</f>
        <v/>
      </c>
      <c r="L814" s="12"/>
      <c r="M814" s="32" t="str">
        <f>IFERROR(VLOOKUP(Issue!$J814,Table2[[#All],[Item Name]:[Open Rate]],8,0),"")</f>
        <v/>
      </c>
      <c r="N814" s="32" t="str">
        <f>IFERROR(+Issue!$L814*Issue!$M814,"")</f>
        <v/>
      </c>
      <c r="O814" s="12"/>
      <c r="P814" s="12"/>
      <c r="Q814" s="37"/>
    </row>
    <row r="815" spans="1:17" x14ac:dyDescent="0.25">
      <c r="A815" s="34"/>
      <c r="B815" s="12"/>
      <c r="C815" s="12"/>
      <c r="D815" s="12"/>
      <c r="E815" s="31" t="str">
        <f>IFERROR(VLOOKUP(Issue!$D815,Table5[#All],3,0),"")</f>
        <v/>
      </c>
      <c r="F815" s="31" t="str">
        <f>IFERROR(VLOOKUP(Issue!$D815,Table5[#All],2,0),"")</f>
        <v/>
      </c>
      <c r="G815" s="12"/>
      <c r="H815" s="31" t="str">
        <f>IFERROR(VLOOKUP(Issue!$G815,Table5[#All],3,0),"")</f>
        <v/>
      </c>
      <c r="I815" s="31" t="str">
        <f>IFERROR(VLOOKUP(Issue!$G815,Table5[#All],2,0),"")</f>
        <v/>
      </c>
      <c r="J815" s="12"/>
      <c r="K815" s="31" t="str">
        <f>IFERROR(VLOOKUP(Issue!$J815,Table2[[Item Name]:[UoM]],2,0),"")</f>
        <v/>
      </c>
      <c r="L815" s="12"/>
      <c r="M815" s="32" t="str">
        <f>IFERROR(VLOOKUP(Issue!$J815,Table2[[#All],[Item Name]:[Open Rate]],8,0),"")</f>
        <v/>
      </c>
      <c r="N815" s="32" t="str">
        <f>IFERROR(+Issue!$L815*Issue!$M815,"")</f>
        <v/>
      </c>
      <c r="O815" s="12"/>
      <c r="P815" s="12"/>
      <c r="Q815" s="38"/>
    </row>
    <row r="816" spans="1:17" x14ac:dyDescent="0.25">
      <c r="A816" s="34"/>
      <c r="B816" s="12"/>
      <c r="C816" s="12"/>
      <c r="D816" s="12"/>
      <c r="E816" s="31" t="str">
        <f>IFERROR(VLOOKUP(Issue!$D816,Table5[#All],3,0),"")</f>
        <v/>
      </c>
      <c r="F816" s="31" t="str">
        <f>IFERROR(VLOOKUP(Issue!$D816,Table5[#All],2,0),"")</f>
        <v/>
      </c>
      <c r="G816" s="12"/>
      <c r="H816" s="31" t="str">
        <f>IFERROR(VLOOKUP(Issue!$G816,Table5[#All],3,0),"")</f>
        <v/>
      </c>
      <c r="I816" s="31" t="str">
        <f>IFERROR(VLOOKUP(Issue!$G816,Table5[#All],2,0),"")</f>
        <v/>
      </c>
      <c r="J816" s="12"/>
      <c r="K816" s="31" t="str">
        <f>IFERROR(VLOOKUP(Issue!$J816,Table2[[Item Name]:[UoM]],2,0),"")</f>
        <v/>
      </c>
      <c r="L816" s="12"/>
      <c r="M816" s="32" t="str">
        <f>IFERROR(VLOOKUP(Issue!$J816,Table2[[#All],[Item Name]:[Open Rate]],8,0),"")</f>
        <v/>
      </c>
      <c r="N816" s="32" t="str">
        <f>IFERROR(+Issue!$L816*Issue!$M816,"")</f>
        <v/>
      </c>
      <c r="O816" s="12"/>
      <c r="P816" s="12"/>
      <c r="Q816" s="37"/>
    </row>
    <row r="817" spans="1:17" x14ac:dyDescent="0.25">
      <c r="A817" s="34"/>
      <c r="B817" s="12"/>
      <c r="C817" s="12"/>
      <c r="D817" s="12"/>
      <c r="E817" s="31" t="str">
        <f>IFERROR(VLOOKUP(Issue!$D817,Table5[#All],3,0),"")</f>
        <v/>
      </c>
      <c r="F817" s="31" t="str">
        <f>IFERROR(VLOOKUP(Issue!$D817,Table5[#All],2,0),"")</f>
        <v/>
      </c>
      <c r="G817" s="12"/>
      <c r="H817" s="31" t="str">
        <f>IFERROR(VLOOKUP(Issue!$G817,Table5[#All],3,0),"")</f>
        <v/>
      </c>
      <c r="I817" s="31" t="str">
        <f>IFERROR(VLOOKUP(Issue!$G817,Table5[#All],2,0),"")</f>
        <v/>
      </c>
      <c r="J817" s="12"/>
      <c r="K817" s="31" t="str">
        <f>IFERROR(VLOOKUP(Issue!$J817,Table2[[Item Name]:[UoM]],2,0),"")</f>
        <v/>
      </c>
      <c r="L817" s="12"/>
      <c r="M817" s="32" t="str">
        <f>IFERROR(VLOOKUP(Issue!$J817,Table2[[#All],[Item Name]:[Open Rate]],8,0),"")</f>
        <v/>
      </c>
      <c r="N817" s="32" t="str">
        <f>IFERROR(+Issue!$L817*Issue!$M817,"")</f>
        <v/>
      </c>
      <c r="O817" s="12"/>
      <c r="P817" s="12"/>
      <c r="Q817" s="38"/>
    </row>
    <row r="818" spans="1:17" x14ac:dyDescent="0.25">
      <c r="A818" s="34"/>
      <c r="B818" s="12"/>
      <c r="C818" s="12"/>
      <c r="D818" s="12"/>
      <c r="E818" s="31" t="str">
        <f>IFERROR(VLOOKUP(Issue!$D818,Table5[#All],3,0),"")</f>
        <v/>
      </c>
      <c r="F818" s="31" t="str">
        <f>IFERROR(VLOOKUP(Issue!$D818,Table5[#All],2,0),"")</f>
        <v/>
      </c>
      <c r="G818" s="12"/>
      <c r="H818" s="31" t="str">
        <f>IFERROR(VLOOKUP(Issue!$G818,Table5[#All],3,0),"")</f>
        <v/>
      </c>
      <c r="I818" s="31" t="str">
        <f>IFERROR(VLOOKUP(Issue!$G818,Table5[#All],2,0),"")</f>
        <v/>
      </c>
      <c r="J818" s="12"/>
      <c r="K818" s="31" t="str">
        <f>IFERROR(VLOOKUP(Issue!$J818,Table2[[Item Name]:[UoM]],2,0),"")</f>
        <v/>
      </c>
      <c r="L818" s="12"/>
      <c r="M818" s="32" t="str">
        <f>IFERROR(VLOOKUP(Issue!$J818,Table2[[#All],[Item Name]:[Open Rate]],8,0),"")</f>
        <v/>
      </c>
      <c r="N818" s="32" t="str">
        <f>IFERROR(+Issue!$L818*Issue!$M818,"")</f>
        <v/>
      </c>
      <c r="O818" s="12"/>
      <c r="P818" s="12"/>
      <c r="Q818" s="37"/>
    </row>
    <row r="819" spans="1:17" x14ac:dyDescent="0.25">
      <c r="A819" s="34"/>
      <c r="B819" s="12"/>
      <c r="C819" s="12"/>
      <c r="D819" s="12"/>
      <c r="E819" s="31" t="str">
        <f>IFERROR(VLOOKUP(Issue!$D819,Table5[#All],3,0),"")</f>
        <v/>
      </c>
      <c r="F819" s="31" t="str">
        <f>IFERROR(VLOOKUP(Issue!$D819,Table5[#All],2,0),"")</f>
        <v/>
      </c>
      <c r="G819" s="12"/>
      <c r="H819" s="31" t="str">
        <f>IFERROR(VLOOKUP(Issue!$G819,Table5[#All],3,0),"")</f>
        <v/>
      </c>
      <c r="I819" s="31" t="str">
        <f>IFERROR(VLOOKUP(Issue!$G819,Table5[#All],2,0),"")</f>
        <v/>
      </c>
      <c r="J819" s="12"/>
      <c r="K819" s="31" t="str">
        <f>IFERROR(VLOOKUP(Issue!$J819,Table2[[Item Name]:[UoM]],2,0),"")</f>
        <v/>
      </c>
      <c r="L819" s="12"/>
      <c r="M819" s="32" t="str">
        <f>IFERROR(VLOOKUP(Issue!$J819,Table2[[#All],[Item Name]:[Open Rate]],8,0),"")</f>
        <v/>
      </c>
      <c r="N819" s="32" t="str">
        <f>IFERROR(+Issue!$L819*Issue!$M819,"")</f>
        <v/>
      </c>
      <c r="O819" s="12"/>
      <c r="P819" s="12"/>
      <c r="Q819" s="38"/>
    </row>
    <row r="820" spans="1:17" x14ac:dyDescent="0.25">
      <c r="A820" s="34"/>
      <c r="B820" s="12"/>
      <c r="C820" s="12"/>
      <c r="D820" s="12"/>
      <c r="E820" s="31" t="str">
        <f>IFERROR(VLOOKUP(Issue!$D820,Table5[#All],3,0),"")</f>
        <v/>
      </c>
      <c r="F820" s="31" t="str">
        <f>IFERROR(VLOOKUP(Issue!$D820,Table5[#All],2,0),"")</f>
        <v/>
      </c>
      <c r="G820" s="12"/>
      <c r="H820" s="31" t="str">
        <f>IFERROR(VLOOKUP(Issue!$G820,Table5[#All],3,0),"")</f>
        <v/>
      </c>
      <c r="I820" s="31" t="str">
        <f>IFERROR(VLOOKUP(Issue!$G820,Table5[#All],2,0),"")</f>
        <v/>
      </c>
      <c r="J820" s="12"/>
      <c r="K820" s="31" t="str">
        <f>IFERROR(VLOOKUP(Issue!$J820,Table2[[Item Name]:[UoM]],2,0),"")</f>
        <v/>
      </c>
      <c r="L820" s="12"/>
      <c r="M820" s="32" t="str">
        <f>IFERROR(VLOOKUP(Issue!$J820,Table2[[#All],[Item Name]:[Open Rate]],8,0),"")</f>
        <v/>
      </c>
      <c r="N820" s="32" t="str">
        <f>IFERROR(+Issue!$L820*Issue!$M820,"")</f>
        <v/>
      </c>
      <c r="O820" s="12"/>
      <c r="P820" s="12"/>
      <c r="Q820" s="37"/>
    </row>
    <row r="821" spans="1:17" x14ac:dyDescent="0.25">
      <c r="A821" s="34"/>
      <c r="B821" s="12"/>
      <c r="C821" s="12"/>
      <c r="D821" s="12"/>
      <c r="E821" s="31" t="str">
        <f>IFERROR(VLOOKUP(Issue!$D821,Table5[#All],3,0),"")</f>
        <v/>
      </c>
      <c r="F821" s="31" t="str">
        <f>IFERROR(VLOOKUP(Issue!$D821,Table5[#All],2,0),"")</f>
        <v/>
      </c>
      <c r="G821" s="12"/>
      <c r="H821" s="31" t="str">
        <f>IFERROR(VLOOKUP(Issue!$G821,Table5[#All],3,0),"")</f>
        <v/>
      </c>
      <c r="I821" s="31" t="str">
        <f>IFERROR(VLOOKUP(Issue!$G821,Table5[#All],2,0),"")</f>
        <v/>
      </c>
      <c r="J821" s="12"/>
      <c r="K821" s="31" t="str">
        <f>IFERROR(VLOOKUP(Issue!$J821,Table2[[Item Name]:[UoM]],2,0),"")</f>
        <v/>
      </c>
      <c r="L821" s="12"/>
      <c r="M821" s="32" t="str">
        <f>IFERROR(VLOOKUP(Issue!$J821,Table2[[#All],[Item Name]:[Open Rate]],8,0),"")</f>
        <v/>
      </c>
      <c r="N821" s="32" t="str">
        <f>IFERROR(+Issue!$L821*Issue!$M821,"")</f>
        <v/>
      </c>
      <c r="O821" s="12"/>
      <c r="P821" s="12"/>
      <c r="Q821" s="38"/>
    </row>
    <row r="822" spans="1:17" x14ac:dyDescent="0.25">
      <c r="A822" s="34"/>
      <c r="B822" s="12"/>
      <c r="C822" s="12"/>
      <c r="D822" s="12"/>
      <c r="E822" s="31" t="str">
        <f>IFERROR(VLOOKUP(Issue!$D822,Table5[#All],3,0),"")</f>
        <v/>
      </c>
      <c r="F822" s="31" t="str">
        <f>IFERROR(VLOOKUP(Issue!$D822,Table5[#All],2,0),"")</f>
        <v/>
      </c>
      <c r="G822" s="12"/>
      <c r="H822" s="31" t="str">
        <f>IFERROR(VLOOKUP(Issue!$G822,Table5[#All],3,0),"")</f>
        <v/>
      </c>
      <c r="I822" s="31" t="str">
        <f>IFERROR(VLOOKUP(Issue!$G822,Table5[#All],2,0),"")</f>
        <v/>
      </c>
      <c r="J822" s="12"/>
      <c r="K822" s="31" t="str">
        <f>IFERROR(VLOOKUP(Issue!$J822,Table2[[Item Name]:[UoM]],2,0),"")</f>
        <v/>
      </c>
      <c r="L822" s="12"/>
      <c r="M822" s="32" t="str">
        <f>IFERROR(VLOOKUP(Issue!$J822,Table2[[#All],[Item Name]:[Open Rate]],8,0),"")</f>
        <v/>
      </c>
      <c r="N822" s="32" t="str">
        <f>IFERROR(+Issue!$L822*Issue!$M822,"")</f>
        <v/>
      </c>
      <c r="O822" s="12"/>
      <c r="P822" s="12"/>
      <c r="Q822" s="37"/>
    </row>
    <row r="823" spans="1:17" x14ac:dyDescent="0.25">
      <c r="A823" s="34"/>
      <c r="B823" s="12"/>
      <c r="C823" s="12"/>
      <c r="D823" s="12"/>
      <c r="E823" s="31" t="str">
        <f>IFERROR(VLOOKUP(Issue!$D823,Table5[#All],3,0),"")</f>
        <v/>
      </c>
      <c r="F823" s="31" t="str">
        <f>IFERROR(VLOOKUP(Issue!$D823,Table5[#All],2,0),"")</f>
        <v/>
      </c>
      <c r="G823" s="12"/>
      <c r="H823" s="31" t="str">
        <f>IFERROR(VLOOKUP(Issue!$G823,Table5[#All],3,0),"")</f>
        <v/>
      </c>
      <c r="I823" s="31" t="str">
        <f>IFERROR(VLOOKUP(Issue!$G823,Table5[#All],2,0),"")</f>
        <v/>
      </c>
      <c r="J823" s="12"/>
      <c r="K823" s="31" t="str">
        <f>IFERROR(VLOOKUP(Issue!$J823,Table2[[Item Name]:[UoM]],2,0),"")</f>
        <v/>
      </c>
      <c r="L823" s="12"/>
      <c r="M823" s="32" t="str">
        <f>IFERROR(VLOOKUP(Issue!$J823,Table2[[#All],[Item Name]:[Open Rate]],8,0),"")</f>
        <v/>
      </c>
      <c r="N823" s="32" t="str">
        <f>IFERROR(+Issue!$L823*Issue!$M823,"")</f>
        <v/>
      </c>
      <c r="O823" s="12"/>
      <c r="P823" s="12"/>
      <c r="Q823" s="38"/>
    </row>
    <row r="824" spans="1:17" x14ac:dyDescent="0.25">
      <c r="A824" s="34"/>
      <c r="B824" s="12"/>
      <c r="C824" s="12"/>
      <c r="D824" s="12"/>
      <c r="E824" s="31" t="str">
        <f>IFERROR(VLOOKUP(Issue!$D824,Table5[#All],3,0),"")</f>
        <v/>
      </c>
      <c r="F824" s="31" t="str">
        <f>IFERROR(VLOOKUP(Issue!$D824,Table5[#All],2,0),"")</f>
        <v/>
      </c>
      <c r="G824" s="12"/>
      <c r="H824" s="31" t="str">
        <f>IFERROR(VLOOKUP(Issue!$G824,Table5[#All],3,0),"")</f>
        <v/>
      </c>
      <c r="I824" s="31" t="str">
        <f>IFERROR(VLOOKUP(Issue!$G824,Table5[#All],2,0),"")</f>
        <v/>
      </c>
      <c r="J824" s="12"/>
      <c r="K824" s="31" t="str">
        <f>IFERROR(VLOOKUP(Issue!$J824,Table2[[Item Name]:[UoM]],2,0),"")</f>
        <v/>
      </c>
      <c r="L824" s="12"/>
      <c r="M824" s="32" t="str">
        <f>IFERROR(VLOOKUP(Issue!$J824,Table2[[#All],[Item Name]:[Open Rate]],8,0),"")</f>
        <v/>
      </c>
      <c r="N824" s="32" t="str">
        <f>IFERROR(+Issue!$L824*Issue!$M824,"")</f>
        <v/>
      </c>
      <c r="O824" s="12"/>
      <c r="P824" s="12"/>
      <c r="Q824" s="37"/>
    </row>
    <row r="825" spans="1:17" x14ac:dyDescent="0.25">
      <c r="A825" s="34"/>
      <c r="B825" s="12"/>
      <c r="C825" s="12"/>
      <c r="D825" s="12"/>
      <c r="E825" s="31" t="str">
        <f>IFERROR(VLOOKUP(Issue!$D825,Table5[#All],3,0),"")</f>
        <v/>
      </c>
      <c r="F825" s="31" t="str">
        <f>IFERROR(VLOOKUP(Issue!$D825,Table5[#All],2,0),"")</f>
        <v/>
      </c>
      <c r="G825" s="12"/>
      <c r="H825" s="31" t="str">
        <f>IFERROR(VLOOKUP(Issue!$G825,Table5[#All],3,0),"")</f>
        <v/>
      </c>
      <c r="I825" s="31" t="str">
        <f>IFERROR(VLOOKUP(Issue!$G825,Table5[#All],2,0),"")</f>
        <v/>
      </c>
      <c r="J825" s="12"/>
      <c r="K825" s="31" t="str">
        <f>IFERROR(VLOOKUP(Issue!$J825,Table2[[Item Name]:[UoM]],2,0),"")</f>
        <v/>
      </c>
      <c r="L825" s="12"/>
      <c r="M825" s="32" t="str">
        <f>IFERROR(VLOOKUP(Issue!$J825,Table2[[#All],[Item Name]:[Open Rate]],8,0),"")</f>
        <v/>
      </c>
      <c r="N825" s="32" t="str">
        <f>IFERROR(+Issue!$L825*Issue!$M825,"")</f>
        <v/>
      </c>
      <c r="O825" s="12"/>
      <c r="P825" s="12"/>
      <c r="Q825" s="38"/>
    </row>
    <row r="826" spans="1:17" x14ac:dyDescent="0.25">
      <c r="A826" s="34"/>
      <c r="B826" s="12"/>
      <c r="C826" s="12"/>
      <c r="D826" s="12"/>
      <c r="E826" s="31" t="str">
        <f>IFERROR(VLOOKUP(Issue!$D826,Table5[#All],3,0),"")</f>
        <v/>
      </c>
      <c r="F826" s="31" t="str">
        <f>IFERROR(VLOOKUP(Issue!$D826,Table5[#All],2,0),"")</f>
        <v/>
      </c>
      <c r="G826" s="12"/>
      <c r="H826" s="31" t="str">
        <f>IFERROR(VLOOKUP(Issue!$G826,Table5[#All],3,0),"")</f>
        <v/>
      </c>
      <c r="I826" s="31" t="str">
        <f>IFERROR(VLOOKUP(Issue!$G826,Table5[#All],2,0),"")</f>
        <v/>
      </c>
      <c r="J826" s="12"/>
      <c r="K826" s="31" t="str">
        <f>IFERROR(VLOOKUP(Issue!$J826,Table2[[Item Name]:[UoM]],2,0),"")</f>
        <v/>
      </c>
      <c r="L826" s="12"/>
      <c r="M826" s="32" t="str">
        <f>IFERROR(VLOOKUP(Issue!$J826,Table2[[#All],[Item Name]:[Open Rate]],8,0),"")</f>
        <v/>
      </c>
      <c r="N826" s="32" t="str">
        <f>IFERROR(+Issue!$L826*Issue!$M826,"")</f>
        <v/>
      </c>
      <c r="O826" s="12"/>
      <c r="P826" s="12"/>
      <c r="Q826" s="37"/>
    </row>
    <row r="827" spans="1:17" x14ac:dyDescent="0.25">
      <c r="A827" s="34"/>
      <c r="B827" s="12"/>
      <c r="C827" s="12"/>
      <c r="D827" s="12"/>
      <c r="E827" s="31" t="str">
        <f>IFERROR(VLOOKUP(Issue!$D827,Table5[#All],3,0),"")</f>
        <v/>
      </c>
      <c r="F827" s="31" t="str">
        <f>IFERROR(VLOOKUP(Issue!$D827,Table5[#All],2,0),"")</f>
        <v/>
      </c>
      <c r="G827" s="12"/>
      <c r="H827" s="31" t="str">
        <f>IFERROR(VLOOKUP(Issue!$G827,Table5[#All],3,0),"")</f>
        <v/>
      </c>
      <c r="I827" s="31" t="str">
        <f>IFERROR(VLOOKUP(Issue!$G827,Table5[#All],2,0),"")</f>
        <v/>
      </c>
      <c r="J827" s="12"/>
      <c r="K827" s="31" t="str">
        <f>IFERROR(VLOOKUP(Issue!$J827,Table2[[Item Name]:[UoM]],2,0),"")</f>
        <v/>
      </c>
      <c r="L827" s="12"/>
      <c r="M827" s="32" t="str">
        <f>IFERROR(VLOOKUP(Issue!$J827,Table2[[#All],[Item Name]:[Open Rate]],8,0),"")</f>
        <v/>
      </c>
      <c r="N827" s="32" t="str">
        <f>IFERROR(+Issue!$L827*Issue!$M827,"")</f>
        <v/>
      </c>
      <c r="O827" s="12"/>
      <c r="P827" s="12"/>
      <c r="Q827" s="38"/>
    </row>
    <row r="828" spans="1:17" x14ac:dyDescent="0.25">
      <c r="A828" s="34"/>
      <c r="B828" s="12"/>
      <c r="C828" s="12"/>
      <c r="D828" s="12"/>
      <c r="E828" s="31" t="str">
        <f>IFERROR(VLOOKUP(Issue!$D828,Table5[#All],3,0),"")</f>
        <v/>
      </c>
      <c r="F828" s="31" t="str">
        <f>IFERROR(VLOOKUP(Issue!$D828,Table5[#All],2,0),"")</f>
        <v/>
      </c>
      <c r="G828" s="12"/>
      <c r="H828" s="31" t="str">
        <f>IFERROR(VLOOKUP(Issue!$G828,Table5[#All],3,0),"")</f>
        <v/>
      </c>
      <c r="I828" s="31" t="str">
        <f>IFERROR(VLOOKUP(Issue!$G828,Table5[#All],2,0),"")</f>
        <v/>
      </c>
      <c r="J828" s="12"/>
      <c r="K828" s="31" t="str">
        <f>IFERROR(VLOOKUP(Issue!$J828,Table2[[Item Name]:[UoM]],2,0),"")</f>
        <v/>
      </c>
      <c r="L828" s="12"/>
      <c r="M828" s="32" t="str">
        <f>IFERROR(VLOOKUP(Issue!$J828,Table2[[#All],[Item Name]:[Open Rate]],8,0),"")</f>
        <v/>
      </c>
      <c r="N828" s="32" t="str">
        <f>IFERROR(+Issue!$L828*Issue!$M828,"")</f>
        <v/>
      </c>
      <c r="O828" s="12"/>
      <c r="P828" s="12"/>
      <c r="Q828" s="37"/>
    </row>
    <row r="829" spans="1:17" x14ac:dyDescent="0.25">
      <c r="A829" s="34"/>
      <c r="B829" s="12"/>
      <c r="C829" s="12"/>
      <c r="D829" s="12"/>
      <c r="E829" s="31" t="str">
        <f>IFERROR(VLOOKUP(Issue!$D829,Table5[#All],3,0),"")</f>
        <v/>
      </c>
      <c r="F829" s="31" t="str">
        <f>IFERROR(VLOOKUP(Issue!$D829,Table5[#All],2,0),"")</f>
        <v/>
      </c>
      <c r="G829" s="12"/>
      <c r="H829" s="31" t="str">
        <f>IFERROR(VLOOKUP(Issue!$G829,Table5[#All],3,0),"")</f>
        <v/>
      </c>
      <c r="I829" s="31" t="str">
        <f>IFERROR(VLOOKUP(Issue!$G829,Table5[#All],2,0),"")</f>
        <v/>
      </c>
      <c r="J829" s="12"/>
      <c r="K829" s="31" t="str">
        <f>IFERROR(VLOOKUP(Issue!$J829,Table2[[Item Name]:[UoM]],2,0),"")</f>
        <v/>
      </c>
      <c r="L829" s="12"/>
      <c r="M829" s="32" t="str">
        <f>IFERROR(VLOOKUP(Issue!$J829,Table2[[#All],[Item Name]:[Open Rate]],8,0),"")</f>
        <v/>
      </c>
      <c r="N829" s="32" t="str">
        <f>IFERROR(+Issue!$L829*Issue!$M829,"")</f>
        <v/>
      </c>
      <c r="O829" s="12"/>
      <c r="P829" s="12"/>
      <c r="Q829" s="38"/>
    </row>
    <row r="830" spans="1:17" x14ac:dyDescent="0.25">
      <c r="A830" s="34"/>
      <c r="B830" s="12"/>
      <c r="C830" s="12"/>
      <c r="D830" s="12"/>
      <c r="E830" s="31" t="str">
        <f>IFERROR(VLOOKUP(Issue!$D830,Table5[#All],3,0),"")</f>
        <v/>
      </c>
      <c r="F830" s="31" t="str">
        <f>IFERROR(VLOOKUP(Issue!$D830,Table5[#All],2,0),"")</f>
        <v/>
      </c>
      <c r="G830" s="12"/>
      <c r="H830" s="31" t="str">
        <f>IFERROR(VLOOKUP(Issue!$G830,Table5[#All],3,0),"")</f>
        <v/>
      </c>
      <c r="I830" s="31" t="str">
        <f>IFERROR(VLOOKUP(Issue!$G830,Table5[#All],2,0),"")</f>
        <v/>
      </c>
      <c r="J830" s="12"/>
      <c r="K830" s="31" t="str">
        <f>IFERROR(VLOOKUP(Issue!$J830,Table2[[Item Name]:[UoM]],2,0),"")</f>
        <v/>
      </c>
      <c r="L830" s="12"/>
      <c r="M830" s="32" t="str">
        <f>IFERROR(VLOOKUP(Issue!$J830,Table2[[#All],[Item Name]:[Open Rate]],8,0),"")</f>
        <v/>
      </c>
      <c r="N830" s="32" t="str">
        <f>IFERROR(+Issue!$L830*Issue!$M830,"")</f>
        <v/>
      </c>
      <c r="O830" s="12"/>
      <c r="P830" s="12"/>
      <c r="Q830" s="37"/>
    </row>
    <row r="831" spans="1:17" x14ac:dyDescent="0.25">
      <c r="A831" s="34"/>
      <c r="B831" s="12"/>
      <c r="C831" s="12"/>
      <c r="D831" s="12"/>
      <c r="E831" s="31" t="str">
        <f>IFERROR(VLOOKUP(Issue!$D831,Table5[#All],3,0),"")</f>
        <v/>
      </c>
      <c r="F831" s="31" t="str">
        <f>IFERROR(VLOOKUP(Issue!$D831,Table5[#All],2,0),"")</f>
        <v/>
      </c>
      <c r="G831" s="12"/>
      <c r="H831" s="31" t="str">
        <f>IFERROR(VLOOKUP(Issue!$G831,Table5[#All],3,0),"")</f>
        <v/>
      </c>
      <c r="I831" s="31" t="str">
        <f>IFERROR(VLOOKUP(Issue!$G831,Table5[#All],2,0),"")</f>
        <v/>
      </c>
      <c r="J831" s="12"/>
      <c r="K831" s="31" t="str">
        <f>IFERROR(VLOOKUP(Issue!$J831,Table2[[Item Name]:[UoM]],2,0),"")</f>
        <v/>
      </c>
      <c r="L831" s="12"/>
      <c r="M831" s="32" t="str">
        <f>IFERROR(VLOOKUP(Issue!$J831,Table2[[#All],[Item Name]:[Open Rate]],8,0),"")</f>
        <v/>
      </c>
      <c r="N831" s="32" t="str">
        <f>IFERROR(+Issue!$L831*Issue!$M831,"")</f>
        <v/>
      </c>
      <c r="O831" s="12"/>
      <c r="P831" s="12"/>
      <c r="Q831" s="38"/>
    </row>
    <row r="832" spans="1:17" x14ac:dyDescent="0.25">
      <c r="A832" s="34"/>
      <c r="B832" s="12"/>
      <c r="C832" s="12"/>
      <c r="D832" s="12"/>
      <c r="E832" s="31" t="str">
        <f>IFERROR(VLOOKUP(Issue!$D832,Table5[#All],3,0),"")</f>
        <v/>
      </c>
      <c r="F832" s="31" t="str">
        <f>IFERROR(VLOOKUP(Issue!$D832,Table5[#All],2,0),"")</f>
        <v/>
      </c>
      <c r="G832" s="12"/>
      <c r="H832" s="31" t="str">
        <f>IFERROR(VLOOKUP(Issue!$G832,Table5[#All],3,0),"")</f>
        <v/>
      </c>
      <c r="I832" s="31" t="str">
        <f>IFERROR(VLOOKUP(Issue!$G832,Table5[#All],2,0),"")</f>
        <v/>
      </c>
      <c r="J832" s="12"/>
      <c r="K832" s="31" t="str">
        <f>IFERROR(VLOOKUP(Issue!$J832,Table2[[Item Name]:[UoM]],2,0),"")</f>
        <v/>
      </c>
      <c r="L832" s="12"/>
      <c r="M832" s="32" t="str">
        <f>IFERROR(VLOOKUP(Issue!$J832,Table2[[#All],[Item Name]:[Open Rate]],8,0),"")</f>
        <v/>
      </c>
      <c r="N832" s="32" t="str">
        <f>IFERROR(+Issue!$L832*Issue!$M832,"")</f>
        <v/>
      </c>
      <c r="O832" s="12"/>
      <c r="P832" s="12"/>
      <c r="Q832" s="37"/>
    </row>
    <row r="833" spans="1:17" x14ac:dyDescent="0.25">
      <c r="A833" s="34"/>
      <c r="B833" s="12"/>
      <c r="C833" s="12"/>
      <c r="D833" s="12"/>
      <c r="E833" s="31" t="str">
        <f>IFERROR(VLOOKUP(Issue!$D833,Table5[#All],3,0),"")</f>
        <v/>
      </c>
      <c r="F833" s="31" t="str">
        <f>IFERROR(VLOOKUP(Issue!$D833,Table5[#All],2,0),"")</f>
        <v/>
      </c>
      <c r="G833" s="12"/>
      <c r="H833" s="31" t="str">
        <f>IFERROR(VLOOKUP(Issue!$G833,Table5[#All],3,0),"")</f>
        <v/>
      </c>
      <c r="I833" s="31" t="str">
        <f>IFERROR(VLOOKUP(Issue!$G833,Table5[#All],2,0),"")</f>
        <v/>
      </c>
      <c r="J833" s="12"/>
      <c r="K833" s="31" t="str">
        <f>IFERROR(VLOOKUP(Issue!$J833,Table2[[Item Name]:[UoM]],2,0),"")</f>
        <v/>
      </c>
      <c r="L833" s="12"/>
      <c r="M833" s="32" t="str">
        <f>IFERROR(VLOOKUP(Issue!$J833,Table2[[#All],[Item Name]:[Open Rate]],8,0),"")</f>
        <v/>
      </c>
      <c r="N833" s="32" t="str">
        <f>IFERROR(+Issue!$L833*Issue!$M833,"")</f>
        <v/>
      </c>
      <c r="O833" s="12"/>
      <c r="P833" s="12"/>
      <c r="Q833" s="38"/>
    </row>
    <row r="834" spans="1:17" x14ac:dyDescent="0.25">
      <c r="A834" s="34"/>
      <c r="B834" s="12"/>
      <c r="C834" s="12"/>
      <c r="D834" s="12"/>
      <c r="E834" s="31" t="str">
        <f>IFERROR(VLOOKUP(Issue!$D834,Table5[#All],3,0),"")</f>
        <v/>
      </c>
      <c r="F834" s="31" t="str">
        <f>IFERROR(VLOOKUP(Issue!$D834,Table5[#All],2,0),"")</f>
        <v/>
      </c>
      <c r="G834" s="12"/>
      <c r="H834" s="31" t="str">
        <f>IFERROR(VLOOKUP(Issue!$G834,Table5[#All],3,0),"")</f>
        <v/>
      </c>
      <c r="I834" s="31" t="str">
        <f>IFERROR(VLOOKUP(Issue!$G834,Table5[#All],2,0),"")</f>
        <v/>
      </c>
      <c r="J834" s="12"/>
      <c r="K834" s="31" t="str">
        <f>IFERROR(VLOOKUP(Issue!$J834,Table2[[Item Name]:[UoM]],2,0),"")</f>
        <v/>
      </c>
      <c r="L834" s="12"/>
      <c r="M834" s="32" t="str">
        <f>IFERROR(VLOOKUP(Issue!$J834,Table2[[#All],[Item Name]:[Open Rate]],8,0),"")</f>
        <v/>
      </c>
      <c r="N834" s="32" t="str">
        <f>IFERROR(+Issue!$L834*Issue!$M834,"")</f>
        <v/>
      </c>
      <c r="O834" s="12"/>
      <c r="P834" s="12"/>
      <c r="Q834" s="37"/>
    </row>
    <row r="835" spans="1:17" x14ac:dyDescent="0.25">
      <c r="A835" s="34"/>
      <c r="B835" s="12"/>
      <c r="C835" s="12"/>
      <c r="D835" s="12"/>
      <c r="E835" s="31" t="str">
        <f>IFERROR(VLOOKUP(Issue!$D835,Table5[#All],3,0),"")</f>
        <v/>
      </c>
      <c r="F835" s="31" t="str">
        <f>IFERROR(VLOOKUP(Issue!$D835,Table5[#All],2,0),"")</f>
        <v/>
      </c>
      <c r="G835" s="12"/>
      <c r="H835" s="31" t="str">
        <f>IFERROR(VLOOKUP(Issue!$G835,Table5[#All],3,0),"")</f>
        <v/>
      </c>
      <c r="I835" s="31" t="str">
        <f>IFERROR(VLOOKUP(Issue!$G835,Table5[#All],2,0),"")</f>
        <v/>
      </c>
      <c r="J835" s="12"/>
      <c r="K835" s="31" t="str">
        <f>IFERROR(VLOOKUP(Issue!$J835,Table2[[Item Name]:[UoM]],2,0),"")</f>
        <v/>
      </c>
      <c r="L835" s="12"/>
      <c r="M835" s="32" t="str">
        <f>IFERROR(VLOOKUP(Issue!$J835,Table2[[#All],[Item Name]:[Open Rate]],8,0),"")</f>
        <v/>
      </c>
      <c r="N835" s="32" t="str">
        <f>IFERROR(+Issue!$L835*Issue!$M835,"")</f>
        <v/>
      </c>
      <c r="O835" s="12"/>
      <c r="P835" s="12"/>
      <c r="Q835" s="38"/>
    </row>
    <row r="836" spans="1:17" x14ac:dyDescent="0.25">
      <c r="A836" s="34"/>
      <c r="B836" s="12"/>
      <c r="C836" s="12"/>
      <c r="D836" s="12"/>
      <c r="E836" s="31" t="str">
        <f>IFERROR(VLOOKUP(Issue!$D836,Table5[#All],3,0),"")</f>
        <v/>
      </c>
      <c r="F836" s="31" t="str">
        <f>IFERROR(VLOOKUP(Issue!$D836,Table5[#All],2,0),"")</f>
        <v/>
      </c>
      <c r="G836" s="12"/>
      <c r="H836" s="31" t="str">
        <f>IFERROR(VLOOKUP(Issue!$G836,Table5[#All],3,0),"")</f>
        <v/>
      </c>
      <c r="I836" s="31" t="str">
        <f>IFERROR(VLOOKUP(Issue!$G836,Table5[#All],2,0),"")</f>
        <v/>
      </c>
      <c r="J836" s="12"/>
      <c r="K836" s="31" t="str">
        <f>IFERROR(VLOOKUP(Issue!$J836,Table2[[Item Name]:[UoM]],2,0),"")</f>
        <v/>
      </c>
      <c r="L836" s="12"/>
      <c r="M836" s="32" t="str">
        <f>IFERROR(VLOOKUP(Issue!$J836,Table2[[#All],[Item Name]:[Open Rate]],8,0),"")</f>
        <v/>
      </c>
      <c r="N836" s="32" t="str">
        <f>IFERROR(+Issue!$L836*Issue!$M836,"")</f>
        <v/>
      </c>
      <c r="O836" s="12"/>
      <c r="P836" s="12"/>
      <c r="Q836" s="37"/>
    </row>
    <row r="837" spans="1:17" x14ac:dyDescent="0.25">
      <c r="A837" s="34"/>
      <c r="B837" s="12"/>
      <c r="C837" s="12"/>
      <c r="D837" s="12"/>
      <c r="E837" s="31" t="str">
        <f>IFERROR(VLOOKUP(Issue!$D837,Table5[#All],3,0),"")</f>
        <v/>
      </c>
      <c r="F837" s="31" t="str">
        <f>IFERROR(VLOOKUP(Issue!$D837,Table5[#All],2,0),"")</f>
        <v/>
      </c>
      <c r="G837" s="12"/>
      <c r="H837" s="31" t="str">
        <f>IFERROR(VLOOKUP(Issue!$G837,Table5[#All],3,0),"")</f>
        <v/>
      </c>
      <c r="I837" s="31" t="str">
        <f>IFERROR(VLOOKUP(Issue!$G837,Table5[#All],2,0),"")</f>
        <v/>
      </c>
      <c r="J837" s="12"/>
      <c r="K837" s="31" t="str">
        <f>IFERROR(VLOOKUP(Issue!$J837,Table2[[Item Name]:[UoM]],2,0),"")</f>
        <v/>
      </c>
      <c r="L837" s="12"/>
      <c r="M837" s="32" t="str">
        <f>IFERROR(VLOOKUP(Issue!$J837,Table2[[#All],[Item Name]:[Open Rate]],8,0),"")</f>
        <v/>
      </c>
      <c r="N837" s="32" t="str">
        <f>IFERROR(+Issue!$L837*Issue!$M837,"")</f>
        <v/>
      </c>
      <c r="O837" s="12"/>
      <c r="P837" s="12"/>
      <c r="Q837" s="38"/>
    </row>
    <row r="838" spans="1:17" x14ac:dyDescent="0.25">
      <c r="A838" s="34"/>
      <c r="B838" s="12"/>
      <c r="C838" s="12"/>
      <c r="D838" s="12"/>
      <c r="E838" s="31" t="str">
        <f>IFERROR(VLOOKUP(Issue!$D838,Table5[#All],3,0),"")</f>
        <v/>
      </c>
      <c r="F838" s="31" t="str">
        <f>IFERROR(VLOOKUP(Issue!$D838,Table5[#All],2,0),"")</f>
        <v/>
      </c>
      <c r="G838" s="12"/>
      <c r="H838" s="31" t="str">
        <f>IFERROR(VLOOKUP(Issue!$G838,Table5[#All],3,0),"")</f>
        <v/>
      </c>
      <c r="I838" s="31" t="str">
        <f>IFERROR(VLOOKUP(Issue!$G838,Table5[#All],2,0),"")</f>
        <v/>
      </c>
      <c r="J838" s="12"/>
      <c r="K838" s="31" t="str">
        <f>IFERROR(VLOOKUP(Issue!$J838,Table2[[Item Name]:[UoM]],2,0),"")</f>
        <v/>
      </c>
      <c r="L838" s="12"/>
      <c r="M838" s="32" t="str">
        <f>IFERROR(VLOOKUP(Issue!$J838,Table2[[#All],[Item Name]:[Open Rate]],8,0),"")</f>
        <v/>
      </c>
      <c r="N838" s="32" t="str">
        <f>IFERROR(+Issue!$L838*Issue!$M838,"")</f>
        <v/>
      </c>
      <c r="O838" s="12"/>
      <c r="P838" s="12"/>
      <c r="Q838" s="37"/>
    </row>
    <row r="839" spans="1:17" x14ac:dyDescent="0.25">
      <c r="A839" s="34"/>
      <c r="B839" s="12"/>
      <c r="C839" s="12"/>
      <c r="D839" s="12"/>
      <c r="E839" s="31" t="str">
        <f>IFERROR(VLOOKUP(Issue!$D839,Table5[#All],3,0),"")</f>
        <v/>
      </c>
      <c r="F839" s="31" t="str">
        <f>IFERROR(VLOOKUP(Issue!$D839,Table5[#All],2,0),"")</f>
        <v/>
      </c>
      <c r="G839" s="12"/>
      <c r="H839" s="31" t="str">
        <f>IFERROR(VLOOKUP(Issue!$G839,Table5[#All],3,0),"")</f>
        <v/>
      </c>
      <c r="I839" s="31" t="str">
        <f>IFERROR(VLOOKUP(Issue!$G839,Table5[#All],2,0),"")</f>
        <v/>
      </c>
      <c r="J839" s="12"/>
      <c r="K839" s="31" t="str">
        <f>IFERROR(VLOOKUP(Issue!$J839,Table2[[Item Name]:[UoM]],2,0),"")</f>
        <v/>
      </c>
      <c r="L839" s="12"/>
      <c r="M839" s="32" t="str">
        <f>IFERROR(VLOOKUP(Issue!$J839,Table2[[#All],[Item Name]:[Open Rate]],8,0),"")</f>
        <v/>
      </c>
      <c r="N839" s="32" t="str">
        <f>IFERROR(+Issue!$L839*Issue!$M839,"")</f>
        <v/>
      </c>
      <c r="O839" s="12"/>
      <c r="P839" s="12"/>
      <c r="Q839" s="38"/>
    </row>
    <row r="840" spans="1:17" x14ac:dyDescent="0.25">
      <c r="A840" s="34"/>
      <c r="B840" s="12"/>
      <c r="C840" s="12"/>
      <c r="D840" s="12"/>
      <c r="E840" s="31" t="str">
        <f>IFERROR(VLOOKUP(Issue!$D840,Table5[#All],3,0),"")</f>
        <v/>
      </c>
      <c r="F840" s="31" t="str">
        <f>IFERROR(VLOOKUP(Issue!$D840,Table5[#All],2,0),"")</f>
        <v/>
      </c>
      <c r="G840" s="12"/>
      <c r="H840" s="31" t="str">
        <f>IFERROR(VLOOKUP(Issue!$G840,Table5[#All],3,0),"")</f>
        <v/>
      </c>
      <c r="I840" s="31" t="str">
        <f>IFERROR(VLOOKUP(Issue!$G840,Table5[#All],2,0),"")</f>
        <v/>
      </c>
      <c r="J840" s="12"/>
      <c r="K840" s="31" t="str">
        <f>IFERROR(VLOOKUP(Issue!$J840,Table2[[Item Name]:[UoM]],2,0),"")</f>
        <v/>
      </c>
      <c r="L840" s="12"/>
      <c r="M840" s="32" t="str">
        <f>IFERROR(VLOOKUP(Issue!$J840,Table2[[#All],[Item Name]:[Open Rate]],8,0),"")</f>
        <v/>
      </c>
      <c r="N840" s="32" t="str">
        <f>IFERROR(+Issue!$L840*Issue!$M840,"")</f>
        <v/>
      </c>
      <c r="O840" s="12"/>
      <c r="P840" s="12"/>
      <c r="Q840" s="37"/>
    </row>
    <row r="841" spans="1:17" x14ac:dyDescent="0.25">
      <c r="A841" s="34"/>
      <c r="B841" s="12"/>
      <c r="C841" s="12"/>
      <c r="D841" s="12"/>
      <c r="E841" s="31" t="str">
        <f>IFERROR(VLOOKUP(Issue!$D841,Table5[#All],3,0),"")</f>
        <v/>
      </c>
      <c r="F841" s="31" t="str">
        <f>IFERROR(VLOOKUP(Issue!$D841,Table5[#All],2,0),"")</f>
        <v/>
      </c>
      <c r="G841" s="12"/>
      <c r="H841" s="31" t="str">
        <f>IFERROR(VLOOKUP(Issue!$G841,Table5[#All],3,0),"")</f>
        <v/>
      </c>
      <c r="I841" s="31" t="str">
        <f>IFERROR(VLOOKUP(Issue!$G841,Table5[#All],2,0),"")</f>
        <v/>
      </c>
      <c r="J841" s="12"/>
      <c r="K841" s="31" t="str">
        <f>IFERROR(VLOOKUP(Issue!$J841,Table2[[Item Name]:[UoM]],2,0),"")</f>
        <v/>
      </c>
      <c r="L841" s="12"/>
      <c r="M841" s="32" t="str">
        <f>IFERROR(VLOOKUP(Issue!$J841,Table2[[#All],[Item Name]:[Open Rate]],8,0),"")</f>
        <v/>
      </c>
      <c r="N841" s="32" t="str">
        <f>IFERROR(+Issue!$L841*Issue!$M841,"")</f>
        <v/>
      </c>
      <c r="O841" s="12"/>
      <c r="P841" s="12"/>
      <c r="Q841" s="38"/>
    </row>
    <row r="842" spans="1:17" x14ac:dyDescent="0.25">
      <c r="A842" s="34"/>
      <c r="B842" s="12"/>
      <c r="C842" s="12"/>
      <c r="D842" s="12"/>
      <c r="E842" s="31" t="str">
        <f>IFERROR(VLOOKUP(Issue!$D842,Table5[#All],3,0),"")</f>
        <v/>
      </c>
      <c r="F842" s="31" t="str">
        <f>IFERROR(VLOOKUP(Issue!$D842,Table5[#All],2,0),"")</f>
        <v/>
      </c>
      <c r="G842" s="12"/>
      <c r="H842" s="31" t="str">
        <f>IFERROR(VLOOKUP(Issue!$G842,Table5[#All],3,0),"")</f>
        <v/>
      </c>
      <c r="I842" s="31" t="str">
        <f>IFERROR(VLOOKUP(Issue!$G842,Table5[#All],2,0),"")</f>
        <v/>
      </c>
      <c r="J842" s="12"/>
      <c r="K842" s="31" t="str">
        <f>IFERROR(VLOOKUP(Issue!$J842,Table2[[Item Name]:[UoM]],2,0),"")</f>
        <v/>
      </c>
      <c r="L842" s="12"/>
      <c r="M842" s="32" t="str">
        <f>IFERROR(VLOOKUP(Issue!$J842,Table2[[#All],[Item Name]:[Open Rate]],8,0),"")</f>
        <v/>
      </c>
      <c r="N842" s="32" t="str">
        <f>IFERROR(+Issue!$L842*Issue!$M842,"")</f>
        <v/>
      </c>
      <c r="O842" s="12"/>
      <c r="P842" s="12"/>
      <c r="Q842" s="37"/>
    </row>
    <row r="843" spans="1:17" x14ac:dyDescent="0.25">
      <c r="A843" s="34"/>
      <c r="B843" s="12"/>
      <c r="C843" s="12"/>
      <c r="D843" s="12"/>
      <c r="E843" s="31" t="str">
        <f>IFERROR(VLOOKUP(Issue!$D843,Table5[#All],3,0),"")</f>
        <v/>
      </c>
      <c r="F843" s="31" t="str">
        <f>IFERROR(VLOOKUP(Issue!$D843,Table5[#All],2,0),"")</f>
        <v/>
      </c>
      <c r="G843" s="12"/>
      <c r="H843" s="31" t="str">
        <f>IFERROR(VLOOKUP(Issue!$G843,Table5[#All],3,0),"")</f>
        <v/>
      </c>
      <c r="I843" s="31" t="str">
        <f>IFERROR(VLOOKUP(Issue!$G843,Table5[#All],2,0),"")</f>
        <v/>
      </c>
      <c r="J843" s="12"/>
      <c r="K843" s="31" t="str">
        <f>IFERROR(VLOOKUP(Issue!$J843,Table2[[Item Name]:[UoM]],2,0),"")</f>
        <v/>
      </c>
      <c r="L843" s="12"/>
      <c r="M843" s="32" t="str">
        <f>IFERROR(VLOOKUP(Issue!$J843,Table2[[#All],[Item Name]:[Open Rate]],8,0),"")</f>
        <v/>
      </c>
      <c r="N843" s="32" t="str">
        <f>IFERROR(+Issue!$L843*Issue!$M843,"")</f>
        <v/>
      </c>
      <c r="O843" s="12"/>
      <c r="P843" s="12"/>
      <c r="Q843" s="38"/>
    </row>
    <row r="844" spans="1:17" x14ac:dyDescent="0.25">
      <c r="A844" s="34"/>
      <c r="B844" s="12"/>
      <c r="C844" s="12"/>
      <c r="D844" s="12"/>
      <c r="E844" s="31" t="str">
        <f>IFERROR(VLOOKUP(Issue!$D844,Table5[#All],3,0),"")</f>
        <v/>
      </c>
      <c r="F844" s="31" t="str">
        <f>IFERROR(VLOOKUP(Issue!$D844,Table5[#All],2,0),"")</f>
        <v/>
      </c>
      <c r="G844" s="12"/>
      <c r="H844" s="31" t="str">
        <f>IFERROR(VLOOKUP(Issue!$G844,Table5[#All],3,0),"")</f>
        <v/>
      </c>
      <c r="I844" s="31" t="str">
        <f>IFERROR(VLOOKUP(Issue!$G844,Table5[#All],2,0),"")</f>
        <v/>
      </c>
      <c r="J844" s="12"/>
      <c r="K844" s="31" t="str">
        <f>IFERROR(VLOOKUP(Issue!$J844,Table2[[Item Name]:[UoM]],2,0),"")</f>
        <v/>
      </c>
      <c r="L844" s="12"/>
      <c r="M844" s="32" t="str">
        <f>IFERROR(VLOOKUP(Issue!$J844,Table2[[#All],[Item Name]:[Open Rate]],8,0),"")</f>
        <v/>
      </c>
      <c r="N844" s="32" t="str">
        <f>IFERROR(+Issue!$L844*Issue!$M844,"")</f>
        <v/>
      </c>
      <c r="O844" s="12"/>
      <c r="P844" s="12"/>
      <c r="Q844" s="37"/>
    </row>
    <row r="845" spans="1:17" x14ac:dyDescent="0.25">
      <c r="A845" s="34"/>
      <c r="B845" s="12"/>
      <c r="C845" s="12"/>
      <c r="D845" s="12"/>
      <c r="E845" s="31" t="str">
        <f>IFERROR(VLOOKUP(Issue!$D845,Table5[#All],3,0),"")</f>
        <v/>
      </c>
      <c r="F845" s="31" t="str">
        <f>IFERROR(VLOOKUP(Issue!$D845,Table5[#All],2,0),"")</f>
        <v/>
      </c>
      <c r="G845" s="12"/>
      <c r="H845" s="31" t="str">
        <f>IFERROR(VLOOKUP(Issue!$G845,Table5[#All],3,0),"")</f>
        <v/>
      </c>
      <c r="I845" s="31" t="str">
        <f>IFERROR(VLOOKUP(Issue!$G845,Table5[#All],2,0),"")</f>
        <v/>
      </c>
      <c r="J845" s="12"/>
      <c r="K845" s="31" t="str">
        <f>IFERROR(VLOOKUP(Issue!$J845,Table2[[Item Name]:[UoM]],2,0),"")</f>
        <v/>
      </c>
      <c r="L845" s="12"/>
      <c r="M845" s="32" t="str">
        <f>IFERROR(VLOOKUP(Issue!$J845,Table2[[#All],[Item Name]:[Open Rate]],8,0),"")</f>
        <v/>
      </c>
      <c r="N845" s="32" t="str">
        <f>IFERROR(+Issue!$L845*Issue!$M845,"")</f>
        <v/>
      </c>
      <c r="O845" s="12"/>
      <c r="P845" s="12"/>
      <c r="Q845" s="38"/>
    </row>
    <row r="846" spans="1:17" x14ac:dyDescent="0.25">
      <c r="A846" s="34"/>
      <c r="B846" s="12"/>
      <c r="C846" s="12"/>
      <c r="D846" s="12"/>
      <c r="E846" s="31" t="str">
        <f>IFERROR(VLOOKUP(Issue!$D846,Table5[#All],3,0),"")</f>
        <v/>
      </c>
      <c r="F846" s="31" t="str">
        <f>IFERROR(VLOOKUP(Issue!$D846,Table5[#All],2,0),"")</f>
        <v/>
      </c>
      <c r="G846" s="12"/>
      <c r="H846" s="31" t="str">
        <f>IFERROR(VLOOKUP(Issue!$G846,Table5[#All],3,0),"")</f>
        <v/>
      </c>
      <c r="I846" s="31" t="str">
        <f>IFERROR(VLOOKUP(Issue!$G846,Table5[#All],2,0),"")</f>
        <v/>
      </c>
      <c r="J846" s="12"/>
      <c r="K846" s="31" t="str">
        <f>IFERROR(VLOOKUP(Issue!$J846,Table2[[Item Name]:[UoM]],2,0),"")</f>
        <v/>
      </c>
      <c r="L846" s="12"/>
      <c r="M846" s="32" t="str">
        <f>IFERROR(VLOOKUP(Issue!$J846,Table2[[#All],[Item Name]:[Open Rate]],8,0),"")</f>
        <v/>
      </c>
      <c r="N846" s="32" t="str">
        <f>IFERROR(+Issue!$L846*Issue!$M846,"")</f>
        <v/>
      </c>
      <c r="O846" s="12"/>
      <c r="P846" s="12"/>
      <c r="Q846" s="37"/>
    </row>
    <row r="847" spans="1:17" x14ac:dyDescent="0.25">
      <c r="A847" s="34"/>
      <c r="B847" s="12"/>
      <c r="C847" s="12"/>
      <c r="D847" s="12"/>
      <c r="E847" s="31" t="str">
        <f>IFERROR(VLOOKUP(Issue!$D847,Table5[#All],3,0),"")</f>
        <v/>
      </c>
      <c r="F847" s="31" t="str">
        <f>IFERROR(VLOOKUP(Issue!$D847,Table5[#All],2,0),"")</f>
        <v/>
      </c>
      <c r="G847" s="12"/>
      <c r="H847" s="31" t="str">
        <f>IFERROR(VLOOKUP(Issue!$G847,Table5[#All],3,0),"")</f>
        <v/>
      </c>
      <c r="I847" s="31" t="str">
        <f>IFERROR(VLOOKUP(Issue!$G847,Table5[#All],2,0),"")</f>
        <v/>
      </c>
      <c r="J847" s="12"/>
      <c r="K847" s="31" t="str">
        <f>IFERROR(VLOOKUP(Issue!$J847,Table2[[Item Name]:[UoM]],2,0),"")</f>
        <v/>
      </c>
      <c r="L847" s="12"/>
      <c r="M847" s="32" t="str">
        <f>IFERROR(VLOOKUP(Issue!$J847,Table2[[#All],[Item Name]:[Open Rate]],8,0),"")</f>
        <v/>
      </c>
      <c r="N847" s="32" t="str">
        <f>IFERROR(+Issue!$L847*Issue!$M847,"")</f>
        <v/>
      </c>
      <c r="O847" s="12"/>
      <c r="P847" s="12"/>
      <c r="Q847" s="38"/>
    </row>
    <row r="848" spans="1:17" x14ac:dyDescent="0.25">
      <c r="A848" s="34"/>
      <c r="B848" s="12"/>
      <c r="C848" s="12"/>
      <c r="D848" s="12"/>
      <c r="E848" s="31" t="str">
        <f>IFERROR(VLOOKUP(Issue!$D848,Table5[#All],3,0),"")</f>
        <v/>
      </c>
      <c r="F848" s="31" t="str">
        <f>IFERROR(VLOOKUP(Issue!$D848,Table5[#All],2,0),"")</f>
        <v/>
      </c>
      <c r="G848" s="12"/>
      <c r="H848" s="31" t="str">
        <f>IFERROR(VLOOKUP(Issue!$G848,Table5[#All],3,0),"")</f>
        <v/>
      </c>
      <c r="I848" s="31" t="str">
        <f>IFERROR(VLOOKUP(Issue!$G848,Table5[#All],2,0),"")</f>
        <v/>
      </c>
      <c r="J848" s="12"/>
      <c r="K848" s="31" t="str">
        <f>IFERROR(VLOOKUP(Issue!$J848,Table2[[Item Name]:[UoM]],2,0),"")</f>
        <v/>
      </c>
      <c r="L848" s="12"/>
      <c r="M848" s="32" t="str">
        <f>IFERROR(VLOOKUP(Issue!$J848,Table2[[#All],[Item Name]:[Open Rate]],8,0),"")</f>
        <v/>
      </c>
      <c r="N848" s="32" t="str">
        <f>IFERROR(+Issue!$L848*Issue!$M848,"")</f>
        <v/>
      </c>
      <c r="O848" s="12"/>
      <c r="P848" s="12"/>
      <c r="Q848" s="37"/>
    </row>
    <row r="849" spans="1:17" x14ac:dyDescent="0.25">
      <c r="A849" s="34"/>
      <c r="B849" s="12"/>
      <c r="C849" s="12"/>
      <c r="D849" s="12"/>
      <c r="E849" s="31" t="str">
        <f>IFERROR(VLOOKUP(Issue!$D849,Table5[#All],3,0),"")</f>
        <v/>
      </c>
      <c r="F849" s="31" t="str">
        <f>IFERROR(VLOOKUP(Issue!$D849,Table5[#All],2,0),"")</f>
        <v/>
      </c>
      <c r="G849" s="12"/>
      <c r="H849" s="31" t="str">
        <f>IFERROR(VLOOKUP(Issue!$G849,Table5[#All],3,0),"")</f>
        <v/>
      </c>
      <c r="I849" s="31" t="str">
        <f>IFERROR(VLOOKUP(Issue!$G849,Table5[#All],2,0),"")</f>
        <v/>
      </c>
      <c r="J849" s="12"/>
      <c r="K849" s="31" t="str">
        <f>IFERROR(VLOOKUP(Issue!$J849,Table2[[Item Name]:[UoM]],2,0),"")</f>
        <v/>
      </c>
      <c r="L849" s="12"/>
      <c r="M849" s="32" t="str">
        <f>IFERROR(VLOOKUP(Issue!$J849,Table2[[#All],[Item Name]:[Open Rate]],8,0),"")</f>
        <v/>
      </c>
      <c r="N849" s="32" t="str">
        <f>IFERROR(+Issue!$L849*Issue!$M849,"")</f>
        <v/>
      </c>
      <c r="O849" s="12"/>
      <c r="P849" s="12"/>
      <c r="Q849" s="38"/>
    </row>
    <row r="850" spans="1:17" x14ac:dyDescent="0.25">
      <c r="A850" s="34"/>
      <c r="B850" s="12"/>
      <c r="C850" s="12"/>
      <c r="D850" s="12"/>
      <c r="E850" s="31" t="str">
        <f>IFERROR(VLOOKUP(Issue!$D850,Table5[#All],3,0),"")</f>
        <v/>
      </c>
      <c r="F850" s="31" t="str">
        <f>IFERROR(VLOOKUP(Issue!$D850,Table5[#All],2,0),"")</f>
        <v/>
      </c>
      <c r="G850" s="12"/>
      <c r="H850" s="31" t="str">
        <f>IFERROR(VLOOKUP(Issue!$G850,Table5[#All],3,0),"")</f>
        <v/>
      </c>
      <c r="I850" s="31" t="str">
        <f>IFERROR(VLOOKUP(Issue!$G850,Table5[#All],2,0),"")</f>
        <v/>
      </c>
      <c r="J850" s="12"/>
      <c r="K850" s="31" t="str">
        <f>IFERROR(VLOOKUP(Issue!$J850,Table2[[Item Name]:[UoM]],2,0),"")</f>
        <v/>
      </c>
      <c r="L850" s="12"/>
      <c r="M850" s="32" t="str">
        <f>IFERROR(VLOOKUP(Issue!$J850,Table2[[#All],[Item Name]:[Open Rate]],8,0),"")</f>
        <v/>
      </c>
      <c r="N850" s="32" t="str">
        <f>IFERROR(+Issue!$L850*Issue!$M850,"")</f>
        <v/>
      </c>
      <c r="O850" s="12"/>
      <c r="P850" s="12"/>
      <c r="Q850" s="37"/>
    </row>
    <row r="851" spans="1:17" x14ac:dyDescent="0.25">
      <c r="A851" s="34"/>
      <c r="B851" s="12"/>
      <c r="C851" s="12"/>
      <c r="D851" s="12"/>
      <c r="E851" s="31" t="str">
        <f>IFERROR(VLOOKUP(Issue!$D851,Table5[#All],3,0),"")</f>
        <v/>
      </c>
      <c r="F851" s="31" t="str">
        <f>IFERROR(VLOOKUP(Issue!$D851,Table5[#All],2,0),"")</f>
        <v/>
      </c>
      <c r="G851" s="12"/>
      <c r="H851" s="31" t="str">
        <f>IFERROR(VLOOKUP(Issue!$G851,Table5[#All],3,0),"")</f>
        <v/>
      </c>
      <c r="I851" s="31" t="str">
        <f>IFERROR(VLOOKUP(Issue!$G851,Table5[#All],2,0),"")</f>
        <v/>
      </c>
      <c r="J851" s="12"/>
      <c r="K851" s="31" t="str">
        <f>IFERROR(VLOOKUP(Issue!$J851,Table2[[Item Name]:[UoM]],2,0),"")</f>
        <v/>
      </c>
      <c r="L851" s="12"/>
      <c r="M851" s="32" t="str">
        <f>IFERROR(VLOOKUP(Issue!$J851,Table2[[#All],[Item Name]:[Open Rate]],8,0),"")</f>
        <v/>
      </c>
      <c r="N851" s="32" t="str">
        <f>IFERROR(+Issue!$L851*Issue!$M851,"")</f>
        <v/>
      </c>
      <c r="O851" s="12"/>
      <c r="P851" s="12"/>
      <c r="Q851" s="38"/>
    </row>
    <row r="852" spans="1:17" x14ac:dyDescent="0.25">
      <c r="A852" s="34"/>
      <c r="B852" s="12"/>
      <c r="C852" s="12"/>
      <c r="D852" s="12"/>
      <c r="E852" s="31" t="str">
        <f>IFERROR(VLOOKUP(Issue!$D852,Table5[#All],3,0),"")</f>
        <v/>
      </c>
      <c r="F852" s="31" t="str">
        <f>IFERROR(VLOOKUP(Issue!$D852,Table5[#All],2,0),"")</f>
        <v/>
      </c>
      <c r="G852" s="12"/>
      <c r="H852" s="31" t="str">
        <f>IFERROR(VLOOKUP(Issue!$G852,Table5[#All],3,0),"")</f>
        <v/>
      </c>
      <c r="I852" s="31" t="str">
        <f>IFERROR(VLOOKUP(Issue!$G852,Table5[#All],2,0),"")</f>
        <v/>
      </c>
      <c r="J852" s="12"/>
      <c r="K852" s="31" t="str">
        <f>IFERROR(VLOOKUP(Issue!$J852,Table2[[Item Name]:[UoM]],2,0),"")</f>
        <v/>
      </c>
      <c r="L852" s="12"/>
      <c r="M852" s="32" t="str">
        <f>IFERROR(VLOOKUP(Issue!$J852,Table2[[#All],[Item Name]:[Open Rate]],8,0),"")</f>
        <v/>
      </c>
      <c r="N852" s="32" t="str">
        <f>IFERROR(+Issue!$L852*Issue!$M852,"")</f>
        <v/>
      </c>
      <c r="O852" s="12"/>
      <c r="P852" s="12"/>
      <c r="Q852" s="37"/>
    </row>
    <row r="853" spans="1:17" x14ac:dyDescent="0.25">
      <c r="A853" s="34"/>
      <c r="B853" s="12"/>
      <c r="C853" s="12"/>
      <c r="D853" s="12"/>
      <c r="E853" s="31" t="str">
        <f>IFERROR(VLOOKUP(Issue!$D853,Table5[#All],3,0),"")</f>
        <v/>
      </c>
      <c r="F853" s="31" t="str">
        <f>IFERROR(VLOOKUP(Issue!$D853,Table5[#All],2,0),"")</f>
        <v/>
      </c>
      <c r="G853" s="12"/>
      <c r="H853" s="31" t="str">
        <f>IFERROR(VLOOKUP(Issue!$G853,Table5[#All],3,0),"")</f>
        <v/>
      </c>
      <c r="I853" s="31" t="str">
        <f>IFERROR(VLOOKUP(Issue!$G853,Table5[#All],2,0),"")</f>
        <v/>
      </c>
      <c r="J853" s="12"/>
      <c r="K853" s="31" t="str">
        <f>IFERROR(VLOOKUP(Issue!$J853,Table2[[Item Name]:[UoM]],2,0),"")</f>
        <v/>
      </c>
      <c r="L853" s="12"/>
      <c r="M853" s="32" t="str">
        <f>IFERROR(VLOOKUP(Issue!$J853,Table2[[#All],[Item Name]:[Open Rate]],8,0),"")</f>
        <v/>
      </c>
      <c r="N853" s="32" t="str">
        <f>IFERROR(+Issue!$L853*Issue!$M853,"")</f>
        <v/>
      </c>
      <c r="O853" s="12"/>
      <c r="P853" s="12"/>
      <c r="Q853" s="38"/>
    </row>
    <row r="854" spans="1:17" x14ac:dyDescent="0.25">
      <c r="A854" s="34"/>
      <c r="B854" s="12"/>
      <c r="C854" s="12"/>
      <c r="D854" s="12"/>
      <c r="E854" s="31" t="str">
        <f>IFERROR(VLOOKUP(Issue!$D854,Table5[#All],3,0),"")</f>
        <v/>
      </c>
      <c r="F854" s="31" t="str">
        <f>IFERROR(VLOOKUP(Issue!$D854,Table5[#All],2,0),"")</f>
        <v/>
      </c>
      <c r="G854" s="12"/>
      <c r="H854" s="31" t="str">
        <f>IFERROR(VLOOKUP(Issue!$G854,Table5[#All],3,0),"")</f>
        <v/>
      </c>
      <c r="I854" s="31" t="str">
        <f>IFERROR(VLOOKUP(Issue!$G854,Table5[#All],2,0),"")</f>
        <v/>
      </c>
      <c r="J854" s="12"/>
      <c r="K854" s="31" t="str">
        <f>IFERROR(VLOOKUP(Issue!$J854,Table2[[Item Name]:[UoM]],2,0),"")</f>
        <v/>
      </c>
      <c r="L854" s="12"/>
      <c r="M854" s="32" t="str">
        <f>IFERROR(VLOOKUP(Issue!$J854,Table2[[#All],[Item Name]:[Open Rate]],8,0),"")</f>
        <v/>
      </c>
      <c r="N854" s="32" t="str">
        <f>IFERROR(+Issue!$L854*Issue!$M854,"")</f>
        <v/>
      </c>
      <c r="O854" s="12"/>
      <c r="P854" s="12"/>
      <c r="Q854" s="37"/>
    </row>
    <row r="855" spans="1:17" x14ac:dyDescent="0.25">
      <c r="A855" s="34"/>
      <c r="B855" s="12"/>
      <c r="C855" s="12"/>
      <c r="D855" s="12"/>
      <c r="E855" s="31" t="str">
        <f>IFERROR(VLOOKUP(Issue!$D855,Table5[#All],3,0),"")</f>
        <v/>
      </c>
      <c r="F855" s="31" t="str">
        <f>IFERROR(VLOOKUP(Issue!$D855,Table5[#All],2,0),"")</f>
        <v/>
      </c>
      <c r="G855" s="12"/>
      <c r="H855" s="31" t="str">
        <f>IFERROR(VLOOKUP(Issue!$G855,Table5[#All],3,0),"")</f>
        <v/>
      </c>
      <c r="I855" s="31" t="str">
        <f>IFERROR(VLOOKUP(Issue!$G855,Table5[#All],2,0),"")</f>
        <v/>
      </c>
      <c r="J855" s="12"/>
      <c r="K855" s="31" t="str">
        <f>IFERROR(VLOOKUP(Issue!$J855,Table2[[Item Name]:[UoM]],2,0),"")</f>
        <v/>
      </c>
      <c r="L855" s="12"/>
      <c r="M855" s="32" t="str">
        <f>IFERROR(VLOOKUP(Issue!$J855,Table2[[#All],[Item Name]:[Open Rate]],8,0),"")</f>
        <v/>
      </c>
      <c r="N855" s="32" t="str">
        <f>IFERROR(+Issue!$L855*Issue!$M855,"")</f>
        <v/>
      </c>
      <c r="O855" s="12"/>
      <c r="P855" s="12"/>
      <c r="Q855" s="38"/>
    </row>
    <row r="856" spans="1:17" x14ac:dyDescent="0.25">
      <c r="A856" s="34"/>
      <c r="B856" s="12"/>
      <c r="C856" s="12"/>
      <c r="D856" s="12"/>
      <c r="E856" s="31" t="str">
        <f>IFERROR(VLOOKUP(Issue!$D856,Table5[#All],3,0),"")</f>
        <v/>
      </c>
      <c r="F856" s="31" t="str">
        <f>IFERROR(VLOOKUP(Issue!$D856,Table5[#All],2,0),"")</f>
        <v/>
      </c>
      <c r="G856" s="12"/>
      <c r="H856" s="31" t="str">
        <f>IFERROR(VLOOKUP(Issue!$G856,Table5[#All],3,0),"")</f>
        <v/>
      </c>
      <c r="I856" s="31" t="str">
        <f>IFERROR(VLOOKUP(Issue!$G856,Table5[#All],2,0),"")</f>
        <v/>
      </c>
      <c r="J856" s="12"/>
      <c r="K856" s="31" t="str">
        <f>IFERROR(VLOOKUP(Issue!$J856,Table2[[Item Name]:[UoM]],2,0),"")</f>
        <v/>
      </c>
      <c r="L856" s="12"/>
      <c r="M856" s="32" t="str">
        <f>IFERROR(VLOOKUP(Issue!$J856,Table2[[#All],[Item Name]:[Open Rate]],8,0),"")</f>
        <v/>
      </c>
      <c r="N856" s="32" t="str">
        <f>IFERROR(+Issue!$L856*Issue!$M856,"")</f>
        <v/>
      </c>
      <c r="O856" s="12"/>
      <c r="P856" s="12"/>
      <c r="Q856" s="37"/>
    </row>
    <row r="857" spans="1:17" x14ac:dyDescent="0.25">
      <c r="A857" s="34"/>
      <c r="B857" s="12"/>
      <c r="C857" s="12"/>
      <c r="D857" s="12"/>
      <c r="E857" s="31" t="str">
        <f>IFERROR(VLOOKUP(Issue!$D857,Table5[#All],3,0),"")</f>
        <v/>
      </c>
      <c r="F857" s="31" t="str">
        <f>IFERROR(VLOOKUP(Issue!$D857,Table5[#All],2,0),"")</f>
        <v/>
      </c>
      <c r="G857" s="12"/>
      <c r="H857" s="31" t="str">
        <f>IFERROR(VLOOKUP(Issue!$G857,Table5[#All],3,0),"")</f>
        <v/>
      </c>
      <c r="I857" s="31" t="str">
        <f>IFERROR(VLOOKUP(Issue!$G857,Table5[#All],2,0),"")</f>
        <v/>
      </c>
      <c r="J857" s="12"/>
      <c r="K857" s="31" t="str">
        <f>IFERROR(VLOOKUP(Issue!$J857,Table2[[Item Name]:[UoM]],2,0),"")</f>
        <v/>
      </c>
      <c r="L857" s="12"/>
      <c r="M857" s="32" t="str">
        <f>IFERROR(VLOOKUP(Issue!$J857,Table2[[#All],[Item Name]:[Open Rate]],8,0),"")</f>
        <v/>
      </c>
      <c r="N857" s="32" t="str">
        <f>IFERROR(+Issue!$L857*Issue!$M857,"")</f>
        <v/>
      </c>
      <c r="O857" s="12"/>
      <c r="P857" s="12"/>
      <c r="Q857" s="38"/>
    </row>
    <row r="858" spans="1:17" x14ac:dyDescent="0.25">
      <c r="A858" s="34"/>
      <c r="B858" s="12"/>
      <c r="C858" s="12"/>
      <c r="D858" s="12"/>
      <c r="E858" s="31" t="str">
        <f>IFERROR(VLOOKUP(Issue!$D858,Table5[#All],3,0),"")</f>
        <v/>
      </c>
      <c r="F858" s="31" t="str">
        <f>IFERROR(VLOOKUP(Issue!$D858,Table5[#All],2,0),"")</f>
        <v/>
      </c>
      <c r="G858" s="12"/>
      <c r="H858" s="31" t="str">
        <f>IFERROR(VLOOKUP(Issue!$G858,Table5[#All],3,0),"")</f>
        <v/>
      </c>
      <c r="I858" s="31" t="str">
        <f>IFERROR(VLOOKUP(Issue!$G858,Table5[#All],2,0),"")</f>
        <v/>
      </c>
      <c r="J858" s="12"/>
      <c r="K858" s="31" t="str">
        <f>IFERROR(VLOOKUP(Issue!$J858,Table2[[Item Name]:[UoM]],2,0),"")</f>
        <v/>
      </c>
      <c r="L858" s="12"/>
      <c r="M858" s="32" t="str">
        <f>IFERROR(VLOOKUP(Issue!$J858,Table2[[#All],[Item Name]:[Open Rate]],8,0),"")</f>
        <v/>
      </c>
      <c r="N858" s="32" t="str">
        <f>IFERROR(+Issue!$L858*Issue!$M858,"")</f>
        <v/>
      </c>
      <c r="O858" s="12"/>
      <c r="P858" s="12"/>
      <c r="Q858" s="37"/>
    </row>
    <row r="859" spans="1:17" x14ac:dyDescent="0.25">
      <c r="A859" s="34"/>
      <c r="B859" s="12"/>
      <c r="C859" s="12"/>
      <c r="D859" s="12"/>
      <c r="E859" s="31" t="str">
        <f>IFERROR(VLOOKUP(Issue!$D859,Table5[#All],3,0),"")</f>
        <v/>
      </c>
      <c r="F859" s="31" t="str">
        <f>IFERROR(VLOOKUP(Issue!$D859,Table5[#All],2,0),"")</f>
        <v/>
      </c>
      <c r="G859" s="12"/>
      <c r="H859" s="31" t="str">
        <f>IFERROR(VLOOKUP(Issue!$G859,Table5[#All],3,0),"")</f>
        <v/>
      </c>
      <c r="I859" s="31" t="str">
        <f>IFERROR(VLOOKUP(Issue!$G859,Table5[#All],2,0),"")</f>
        <v/>
      </c>
      <c r="J859" s="12"/>
      <c r="K859" s="31" t="str">
        <f>IFERROR(VLOOKUP(Issue!$J859,Table2[[Item Name]:[UoM]],2,0),"")</f>
        <v/>
      </c>
      <c r="L859" s="12"/>
      <c r="M859" s="32" t="str">
        <f>IFERROR(VLOOKUP(Issue!$J859,Table2[[#All],[Item Name]:[Open Rate]],8,0),"")</f>
        <v/>
      </c>
      <c r="N859" s="32" t="str">
        <f>IFERROR(+Issue!$L859*Issue!$M859,"")</f>
        <v/>
      </c>
      <c r="O859" s="12"/>
      <c r="P859" s="12"/>
      <c r="Q859" s="38"/>
    </row>
    <row r="860" spans="1:17" x14ac:dyDescent="0.25">
      <c r="A860" s="34"/>
      <c r="B860" s="12"/>
      <c r="C860" s="12"/>
      <c r="D860" s="12"/>
      <c r="E860" s="31" t="str">
        <f>IFERROR(VLOOKUP(Issue!$D860,Table5[#All],3,0),"")</f>
        <v/>
      </c>
      <c r="F860" s="31" t="str">
        <f>IFERROR(VLOOKUP(Issue!$D860,Table5[#All],2,0),"")</f>
        <v/>
      </c>
      <c r="G860" s="12"/>
      <c r="H860" s="31" t="str">
        <f>IFERROR(VLOOKUP(Issue!$G860,Table5[#All],3,0),"")</f>
        <v/>
      </c>
      <c r="I860" s="31" t="str">
        <f>IFERROR(VLOOKUP(Issue!$G860,Table5[#All],2,0),"")</f>
        <v/>
      </c>
      <c r="J860" s="12"/>
      <c r="K860" s="31" t="str">
        <f>IFERROR(VLOOKUP(Issue!$J860,Table2[[Item Name]:[UoM]],2,0),"")</f>
        <v/>
      </c>
      <c r="L860" s="12"/>
      <c r="M860" s="32" t="str">
        <f>IFERROR(VLOOKUP(Issue!$J860,Table2[[#All],[Item Name]:[Open Rate]],8,0),"")</f>
        <v/>
      </c>
      <c r="N860" s="32" t="str">
        <f>IFERROR(+Issue!$L860*Issue!$M860,"")</f>
        <v/>
      </c>
      <c r="O860" s="12"/>
      <c r="P860" s="12"/>
      <c r="Q860" s="37"/>
    </row>
    <row r="861" spans="1:17" x14ac:dyDescent="0.25">
      <c r="A861" s="34"/>
      <c r="B861" s="12"/>
      <c r="C861" s="12"/>
      <c r="D861" s="12"/>
      <c r="E861" s="31" t="str">
        <f>IFERROR(VLOOKUP(Issue!$D861,Table5[#All],3,0),"")</f>
        <v/>
      </c>
      <c r="F861" s="31" t="str">
        <f>IFERROR(VLOOKUP(Issue!$D861,Table5[#All],2,0),"")</f>
        <v/>
      </c>
      <c r="G861" s="12"/>
      <c r="H861" s="31" t="str">
        <f>IFERROR(VLOOKUP(Issue!$G861,Table5[#All],3,0),"")</f>
        <v/>
      </c>
      <c r="I861" s="31" t="str">
        <f>IFERROR(VLOOKUP(Issue!$G861,Table5[#All],2,0),"")</f>
        <v/>
      </c>
      <c r="J861" s="12"/>
      <c r="K861" s="31" t="str">
        <f>IFERROR(VLOOKUP(Issue!$J861,Table2[[Item Name]:[UoM]],2,0),"")</f>
        <v/>
      </c>
      <c r="L861" s="12"/>
      <c r="M861" s="32" t="str">
        <f>IFERROR(VLOOKUP(Issue!$J861,Table2[[#All],[Item Name]:[Open Rate]],8,0),"")</f>
        <v/>
      </c>
      <c r="N861" s="32" t="str">
        <f>IFERROR(+Issue!$L861*Issue!$M861,"")</f>
        <v/>
      </c>
      <c r="O861" s="12"/>
      <c r="P861" s="12"/>
      <c r="Q861" s="38"/>
    </row>
    <row r="862" spans="1:17" x14ac:dyDescent="0.25">
      <c r="A862" s="34"/>
      <c r="B862" s="12"/>
      <c r="C862" s="12"/>
      <c r="D862" s="12"/>
      <c r="E862" s="31" t="str">
        <f>IFERROR(VLOOKUP(Issue!$D862,Table5[#All],3,0),"")</f>
        <v/>
      </c>
      <c r="F862" s="31" t="str">
        <f>IFERROR(VLOOKUP(Issue!$D862,Table5[#All],2,0),"")</f>
        <v/>
      </c>
      <c r="G862" s="12"/>
      <c r="H862" s="31" t="str">
        <f>IFERROR(VLOOKUP(Issue!$G862,Table5[#All],3,0),"")</f>
        <v/>
      </c>
      <c r="I862" s="31" t="str">
        <f>IFERROR(VLOOKUP(Issue!$G862,Table5[#All],2,0),"")</f>
        <v/>
      </c>
      <c r="J862" s="12"/>
      <c r="K862" s="31" t="str">
        <f>IFERROR(VLOOKUP(Issue!$J862,Table2[[Item Name]:[UoM]],2,0),"")</f>
        <v/>
      </c>
      <c r="L862" s="12"/>
      <c r="M862" s="32" t="str">
        <f>IFERROR(VLOOKUP(Issue!$J862,Table2[[#All],[Item Name]:[Open Rate]],8,0),"")</f>
        <v/>
      </c>
      <c r="N862" s="32" t="str">
        <f>IFERROR(+Issue!$L862*Issue!$M862,"")</f>
        <v/>
      </c>
      <c r="O862" s="12"/>
      <c r="P862" s="12"/>
      <c r="Q862" s="37"/>
    </row>
    <row r="863" spans="1:17" x14ac:dyDescent="0.25">
      <c r="A863" s="34"/>
      <c r="B863" s="12"/>
      <c r="C863" s="12"/>
      <c r="D863" s="12"/>
      <c r="E863" s="31" t="str">
        <f>IFERROR(VLOOKUP(Issue!$D863,Table5[#All],3,0),"")</f>
        <v/>
      </c>
      <c r="F863" s="31" t="str">
        <f>IFERROR(VLOOKUP(Issue!$D863,Table5[#All],2,0),"")</f>
        <v/>
      </c>
      <c r="G863" s="12"/>
      <c r="H863" s="31" t="str">
        <f>IFERROR(VLOOKUP(Issue!$G863,Table5[#All],3,0),"")</f>
        <v/>
      </c>
      <c r="I863" s="31" t="str">
        <f>IFERROR(VLOOKUP(Issue!$G863,Table5[#All],2,0),"")</f>
        <v/>
      </c>
      <c r="J863" s="12"/>
      <c r="K863" s="31" t="str">
        <f>IFERROR(VLOOKUP(Issue!$J863,Table2[[Item Name]:[UoM]],2,0),"")</f>
        <v/>
      </c>
      <c r="L863" s="12"/>
      <c r="M863" s="32" t="str">
        <f>IFERROR(VLOOKUP(Issue!$J863,Table2[[#All],[Item Name]:[Open Rate]],8,0),"")</f>
        <v/>
      </c>
      <c r="N863" s="32" t="str">
        <f>IFERROR(+Issue!$L863*Issue!$M863,"")</f>
        <v/>
      </c>
      <c r="O863" s="12"/>
      <c r="P863" s="12"/>
      <c r="Q863" s="38"/>
    </row>
    <row r="864" spans="1:17" x14ac:dyDescent="0.25">
      <c r="A864" s="34"/>
      <c r="B864" s="12"/>
      <c r="C864" s="12"/>
      <c r="D864" s="12"/>
      <c r="E864" s="31" t="str">
        <f>IFERROR(VLOOKUP(Issue!$D864,Table5[#All],3,0),"")</f>
        <v/>
      </c>
      <c r="F864" s="31" t="str">
        <f>IFERROR(VLOOKUP(Issue!$D864,Table5[#All],2,0),"")</f>
        <v/>
      </c>
      <c r="G864" s="12"/>
      <c r="H864" s="31" t="str">
        <f>IFERROR(VLOOKUP(Issue!$G864,Table5[#All],3,0),"")</f>
        <v/>
      </c>
      <c r="I864" s="31" t="str">
        <f>IFERROR(VLOOKUP(Issue!$G864,Table5[#All],2,0),"")</f>
        <v/>
      </c>
      <c r="J864" s="12"/>
      <c r="K864" s="31" t="str">
        <f>IFERROR(VLOOKUP(Issue!$J864,Table2[[Item Name]:[UoM]],2,0),"")</f>
        <v/>
      </c>
      <c r="L864" s="12"/>
      <c r="M864" s="32" t="str">
        <f>IFERROR(VLOOKUP(Issue!$J864,Table2[[#All],[Item Name]:[Open Rate]],8,0),"")</f>
        <v/>
      </c>
      <c r="N864" s="32" t="str">
        <f>IFERROR(+Issue!$L864*Issue!$M864,"")</f>
        <v/>
      </c>
      <c r="O864" s="12"/>
      <c r="P864" s="12"/>
      <c r="Q864" s="37"/>
    </row>
    <row r="865" spans="1:17" x14ac:dyDescent="0.25">
      <c r="A865" s="34"/>
      <c r="B865" s="12"/>
      <c r="C865" s="12"/>
      <c r="D865" s="12"/>
      <c r="E865" s="31" t="str">
        <f>IFERROR(VLOOKUP(Issue!$D865,Table5[#All],3,0),"")</f>
        <v/>
      </c>
      <c r="F865" s="31" t="str">
        <f>IFERROR(VLOOKUP(Issue!$D865,Table5[#All],2,0),"")</f>
        <v/>
      </c>
      <c r="G865" s="12"/>
      <c r="H865" s="31" t="str">
        <f>IFERROR(VLOOKUP(Issue!$G865,Table5[#All],3,0),"")</f>
        <v/>
      </c>
      <c r="I865" s="31" t="str">
        <f>IFERROR(VLOOKUP(Issue!$G865,Table5[#All],2,0),"")</f>
        <v/>
      </c>
      <c r="J865" s="12"/>
      <c r="K865" s="31" t="str">
        <f>IFERROR(VLOOKUP(Issue!$J865,Table2[[Item Name]:[UoM]],2,0),"")</f>
        <v/>
      </c>
      <c r="L865" s="12"/>
      <c r="M865" s="32" t="str">
        <f>IFERROR(VLOOKUP(Issue!$J865,Table2[[#All],[Item Name]:[Open Rate]],8,0),"")</f>
        <v/>
      </c>
      <c r="N865" s="32" t="str">
        <f>IFERROR(+Issue!$L865*Issue!$M865,"")</f>
        <v/>
      </c>
      <c r="O865" s="12"/>
      <c r="P865" s="12"/>
      <c r="Q865" s="38"/>
    </row>
    <row r="866" spans="1:17" x14ac:dyDescent="0.25">
      <c r="A866" s="34"/>
      <c r="B866" s="12"/>
      <c r="C866" s="12"/>
      <c r="D866" s="12"/>
      <c r="E866" s="31" t="str">
        <f>IFERROR(VLOOKUP(Issue!$D866,Table5[#All],3,0),"")</f>
        <v/>
      </c>
      <c r="F866" s="31" t="str">
        <f>IFERROR(VLOOKUP(Issue!$D866,Table5[#All],2,0),"")</f>
        <v/>
      </c>
      <c r="G866" s="12"/>
      <c r="H866" s="31" t="str">
        <f>IFERROR(VLOOKUP(Issue!$G866,Table5[#All],3,0),"")</f>
        <v/>
      </c>
      <c r="I866" s="31" t="str">
        <f>IFERROR(VLOOKUP(Issue!$G866,Table5[#All],2,0),"")</f>
        <v/>
      </c>
      <c r="J866" s="12"/>
      <c r="K866" s="31" t="str">
        <f>IFERROR(VLOOKUP(Issue!$J866,Table2[[Item Name]:[UoM]],2,0),"")</f>
        <v/>
      </c>
      <c r="L866" s="12"/>
      <c r="M866" s="32" t="str">
        <f>IFERROR(VLOOKUP(Issue!$J866,Table2[[#All],[Item Name]:[Open Rate]],8,0),"")</f>
        <v/>
      </c>
      <c r="N866" s="32" t="str">
        <f>IFERROR(+Issue!$L866*Issue!$M866,"")</f>
        <v/>
      </c>
      <c r="O866" s="12"/>
      <c r="P866" s="12"/>
      <c r="Q866" s="37"/>
    </row>
    <row r="867" spans="1:17" x14ac:dyDescent="0.25">
      <c r="A867" s="34"/>
      <c r="B867" s="12"/>
      <c r="C867" s="12"/>
      <c r="D867" s="12"/>
      <c r="E867" s="31" t="str">
        <f>IFERROR(VLOOKUP(Issue!$D867,Table5[#All],3,0),"")</f>
        <v/>
      </c>
      <c r="F867" s="31" t="str">
        <f>IFERROR(VLOOKUP(Issue!$D867,Table5[#All],2,0),"")</f>
        <v/>
      </c>
      <c r="G867" s="12"/>
      <c r="H867" s="31" t="str">
        <f>IFERROR(VLOOKUP(Issue!$G867,Table5[#All],3,0),"")</f>
        <v/>
      </c>
      <c r="I867" s="31" t="str">
        <f>IFERROR(VLOOKUP(Issue!$G867,Table5[#All],2,0),"")</f>
        <v/>
      </c>
      <c r="J867" s="12"/>
      <c r="K867" s="31" t="str">
        <f>IFERROR(VLOOKUP(Issue!$J867,Table2[[Item Name]:[UoM]],2,0),"")</f>
        <v/>
      </c>
      <c r="L867" s="12"/>
      <c r="M867" s="32" t="str">
        <f>IFERROR(VLOOKUP(Issue!$J867,Table2[[#All],[Item Name]:[Open Rate]],8,0),"")</f>
        <v/>
      </c>
      <c r="N867" s="32" t="str">
        <f>IFERROR(+Issue!$L867*Issue!$M867,"")</f>
        <v/>
      </c>
      <c r="O867" s="12"/>
      <c r="P867" s="12"/>
      <c r="Q867" s="38"/>
    </row>
    <row r="868" spans="1:17" x14ac:dyDescent="0.25">
      <c r="A868" s="34"/>
      <c r="B868" s="12"/>
      <c r="C868" s="12"/>
      <c r="D868" s="12"/>
      <c r="E868" s="31" t="str">
        <f>IFERROR(VLOOKUP(Issue!$D868,Table5[#All],3,0),"")</f>
        <v/>
      </c>
      <c r="F868" s="31" t="str">
        <f>IFERROR(VLOOKUP(Issue!$D868,Table5[#All],2,0),"")</f>
        <v/>
      </c>
      <c r="G868" s="12"/>
      <c r="H868" s="31" t="str">
        <f>IFERROR(VLOOKUP(Issue!$G868,Table5[#All],3,0),"")</f>
        <v/>
      </c>
      <c r="I868" s="31" t="str">
        <f>IFERROR(VLOOKUP(Issue!$G868,Table5[#All],2,0),"")</f>
        <v/>
      </c>
      <c r="J868" s="12"/>
      <c r="K868" s="31" t="str">
        <f>IFERROR(VLOOKUP(Issue!$J868,Table2[[Item Name]:[UoM]],2,0),"")</f>
        <v/>
      </c>
      <c r="L868" s="12"/>
      <c r="M868" s="32" t="str">
        <f>IFERROR(VLOOKUP(Issue!$J868,Table2[[#All],[Item Name]:[Open Rate]],8,0),"")</f>
        <v/>
      </c>
      <c r="N868" s="32" t="str">
        <f>IFERROR(+Issue!$L868*Issue!$M868,"")</f>
        <v/>
      </c>
      <c r="O868" s="12"/>
      <c r="P868" s="12"/>
      <c r="Q868" s="37"/>
    </row>
    <row r="869" spans="1:17" x14ac:dyDescent="0.25">
      <c r="A869" s="34"/>
      <c r="B869" s="12"/>
      <c r="C869" s="12"/>
      <c r="D869" s="12"/>
      <c r="E869" s="31" t="str">
        <f>IFERROR(VLOOKUP(Issue!$D869,Table5[#All],3,0),"")</f>
        <v/>
      </c>
      <c r="F869" s="31" t="str">
        <f>IFERROR(VLOOKUP(Issue!$D869,Table5[#All],2,0),"")</f>
        <v/>
      </c>
      <c r="G869" s="12"/>
      <c r="H869" s="31" t="str">
        <f>IFERROR(VLOOKUP(Issue!$G869,Table5[#All],3,0),"")</f>
        <v/>
      </c>
      <c r="I869" s="31" t="str">
        <f>IFERROR(VLOOKUP(Issue!$G869,Table5[#All],2,0),"")</f>
        <v/>
      </c>
      <c r="J869" s="12"/>
      <c r="K869" s="31" t="str">
        <f>IFERROR(VLOOKUP(Issue!$J869,Table2[[Item Name]:[UoM]],2,0),"")</f>
        <v/>
      </c>
      <c r="L869" s="12"/>
      <c r="M869" s="32" t="str">
        <f>IFERROR(VLOOKUP(Issue!$J869,Table2[[#All],[Item Name]:[Open Rate]],8,0),"")</f>
        <v/>
      </c>
      <c r="N869" s="32" t="str">
        <f>IFERROR(+Issue!$L869*Issue!$M869,"")</f>
        <v/>
      </c>
      <c r="O869" s="12"/>
      <c r="P869" s="12"/>
      <c r="Q869" s="38"/>
    </row>
    <row r="870" spans="1:17" x14ac:dyDescent="0.25">
      <c r="A870" s="34"/>
      <c r="B870" s="12"/>
      <c r="C870" s="12"/>
      <c r="D870" s="12"/>
      <c r="E870" s="31" t="str">
        <f>IFERROR(VLOOKUP(Issue!$D870,Table5[#All],3,0),"")</f>
        <v/>
      </c>
      <c r="F870" s="31" t="str">
        <f>IFERROR(VLOOKUP(Issue!$D870,Table5[#All],2,0),"")</f>
        <v/>
      </c>
      <c r="G870" s="12"/>
      <c r="H870" s="31" t="str">
        <f>IFERROR(VLOOKUP(Issue!$G870,Table5[#All],3,0),"")</f>
        <v/>
      </c>
      <c r="I870" s="31" t="str">
        <f>IFERROR(VLOOKUP(Issue!$G870,Table5[#All],2,0),"")</f>
        <v/>
      </c>
      <c r="J870" s="12"/>
      <c r="K870" s="31" t="str">
        <f>IFERROR(VLOOKUP(Issue!$J870,Table2[[Item Name]:[UoM]],2,0),"")</f>
        <v/>
      </c>
      <c r="L870" s="12"/>
      <c r="M870" s="32" t="str">
        <f>IFERROR(VLOOKUP(Issue!$J870,Table2[[#All],[Item Name]:[Open Rate]],8,0),"")</f>
        <v/>
      </c>
      <c r="N870" s="32" t="str">
        <f>IFERROR(+Issue!$L870*Issue!$M870,"")</f>
        <v/>
      </c>
      <c r="O870" s="12"/>
      <c r="P870" s="12"/>
      <c r="Q870" s="37"/>
    </row>
    <row r="871" spans="1:17" x14ac:dyDescent="0.25">
      <c r="A871" s="34"/>
      <c r="B871" s="12"/>
      <c r="C871" s="12"/>
      <c r="D871" s="12"/>
      <c r="E871" s="31" t="str">
        <f>IFERROR(VLOOKUP(Issue!$D871,Table5[#All],3,0),"")</f>
        <v/>
      </c>
      <c r="F871" s="31" t="str">
        <f>IFERROR(VLOOKUP(Issue!$D871,Table5[#All],2,0),"")</f>
        <v/>
      </c>
      <c r="G871" s="12"/>
      <c r="H871" s="31" t="str">
        <f>IFERROR(VLOOKUP(Issue!$G871,Table5[#All],3,0),"")</f>
        <v/>
      </c>
      <c r="I871" s="31" t="str">
        <f>IFERROR(VLOOKUP(Issue!$G871,Table5[#All],2,0),"")</f>
        <v/>
      </c>
      <c r="J871" s="12"/>
      <c r="K871" s="31" t="str">
        <f>IFERROR(VLOOKUP(Issue!$J871,Table2[[Item Name]:[UoM]],2,0),"")</f>
        <v/>
      </c>
      <c r="L871" s="12"/>
      <c r="M871" s="32" t="str">
        <f>IFERROR(VLOOKUP(Issue!$J871,Table2[[#All],[Item Name]:[Open Rate]],8,0),"")</f>
        <v/>
      </c>
      <c r="N871" s="32" t="str">
        <f>IFERROR(+Issue!$L871*Issue!$M871,"")</f>
        <v/>
      </c>
      <c r="O871" s="12"/>
      <c r="P871" s="12"/>
      <c r="Q871" s="38"/>
    </row>
    <row r="872" spans="1:17" x14ac:dyDescent="0.25">
      <c r="A872" s="34"/>
      <c r="B872" s="12"/>
      <c r="C872" s="12"/>
      <c r="D872" s="12"/>
      <c r="E872" s="31" t="str">
        <f>IFERROR(VLOOKUP(Issue!$D872,Table5[#All],3,0),"")</f>
        <v/>
      </c>
      <c r="F872" s="31" t="str">
        <f>IFERROR(VLOOKUP(Issue!$D872,Table5[#All],2,0),"")</f>
        <v/>
      </c>
      <c r="G872" s="12"/>
      <c r="H872" s="31" t="str">
        <f>IFERROR(VLOOKUP(Issue!$G872,Table5[#All],3,0),"")</f>
        <v/>
      </c>
      <c r="I872" s="31" t="str">
        <f>IFERROR(VLOOKUP(Issue!$G872,Table5[#All],2,0),"")</f>
        <v/>
      </c>
      <c r="J872" s="12"/>
      <c r="K872" s="31" t="str">
        <f>IFERROR(VLOOKUP(Issue!$J872,Table2[[Item Name]:[UoM]],2,0),"")</f>
        <v/>
      </c>
      <c r="L872" s="12"/>
      <c r="M872" s="32" t="str">
        <f>IFERROR(VLOOKUP(Issue!$J872,Table2[[#All],[Item Name]:[Open Rate]],8,0),"")</f>
        <v/>
      </c>
      <c r="N872" s="32" t="str">
        <f>IFERROR(+Issue!$L872*Issue!$M872,"")</f>
        <v/>
      </c>
      <c r="O872" s="12"/>
      <c r="P872" s="12"/>
      <c r="Q872" s="37"/>
    </row>
    <row r="873" spans="1:17" x14ac:dyDescent="0.25">
      <c r="A873" s="34"/>
      <c r="B873" s="12"/>
      <c r="C873" s="12"/>
      <c r="D873" s="12"/>
      <c r="E873" s="31" t="str">
        <f>IFERROR(VLOOKUP(Issue!$D873,Table5[#All],3,0),"")</f>
        <v/>
      </c>
      <c r="F873" s="31" t="str">
        <f>IFERROR(VLOOKUP(Issue!$D873,Table5[#All],2,0),"")</f>
        <v/>
      </c>
      <c r="G873" s="12"/>
      <c r="H873" s="31" t="str">
        <f>IFERROR(VLOOKUP(Issue!$G873,Table5[#All],3,0),"")</f>
        <v/>
      </c>
      <c r="I873" s="31" t="str">
        <f>IFERROR(VLOOKUP(Issue!$G873,Table5[#All],2,0),"")</f>
        <v/>
      </c>
      <c r="J873" s="12"/>
      <c r="K873" s="31" t="str">
        <f>IFERROR(VLOOKUP(Issue!$J873,Table2[[Item Name]:[UoM]],2,0),"")</f>
        <v/>
      </c>
      <c r="L873" s="12"/>
      <c r="M873" s="32" t="str">
        <f>IFERROR(VLOOKUP(Issue!$J873,Table2[[#All],[Item Name]:[Open Rate]],8,0),"")</f>
        <v/>
      </c>
      <c r="N873" s="32" t="str">
        <f>IFERROR(+Issue!$L873*Issue!$M873,"")</f>
        <v/>
      </c>
      <c r="O873" s="12"/>
      <c r="P873" s="12"/>
      <c r="Q873" s="38"/>
    </row>
    <row r="874" spans="1:17" x14ac:dyDescent="0.25">
      <c r="A874" s="34"/>
      <c r="B874" s="12"/>
      <c r="C874" s="12"/>
      <c r="D874" s="12"/>
      <c r="E874" s="31" t="str">
        <f>IFERROR(VLOOKUP(Issue!$D874,Table5[#All],3,0),"")</f>
        <v/>
      </c>
      <c r="F874" s="31" t="str">
        <f>IFERROR(VLOOKUP(Issue!$D874,Table5[#All],2,0),"")</f>
        <v/>
      </c>
      <c r="G874" s="12"/>
      <c r="H874" s="31" t="str">
        <f>IFERROR(VLOOKUP(Issue!$G874,Table5[#All],3,0),"")</f>
        <v/>
      </c>
      <c r="I874" s="31" t="str">
        <f>IFERROR(VLOOKUP(Issue!$G874,Table5[#All],2,0),"")</f>
        <v/>
      </c>
      <c r="J874" s="12"/>
      <c r="K874" s="31" t="str">
        <f>IFERROR(VLOOKUP(Issue!$J874,Table2[[Item Name]:[UoM]],2,0),"")</f>
        <v/>
      </c>
      <c r="L874" s="12"/>
      <c r="M874" s="32" t="str">
        <f>IFERROR(VLOOKUP(Issue!$J874,Table2[[#All],[Item Name]:[Open Rate]],8,0),"")</f>
        <v/>
      </c>
      <c r="N874" s="32" t="str">
        <f>IFERROR(+Issue!$L874*Issue!$M874,"")</f>
        <v/>
      </c>
      <c r="O874" s="12"/>
      <c r="P874" s="12"/>
      <c r="Q874" s="37"/>
    </row>
    <row r="875" spans="1:17" x14ac:dyDescent="0.25">
      <c r="A875" s="34"/>
      <c r="B875" s="12"/>
      <c r="C875" s="12"/>
      <c r="D875" s="12"/>
      <c r="E875" s="31" t="str">
        <f>IFERROR(VLOOKUP(Issue!$D875,Table5[#All],3,0),"")</f>
        <v/>
      </c>
      <c r="F875" s="31" t="str">
        <f>IFERROR(VLOOKUP(Issue!$D875,Table5[#All],2,0),"")</f>
        <v/>
      </c>
      <c r="G875" s="12"/>
      <c r="H875" s="31" t="str">
        <f>IFERROR(VLOOKUP(Issue!$G875,Table5[#All],3,0),"")</f>
        <v/>
      </c>
      <c r="I875" s="31" t="str">
        <f>IFERROR(VLOOKUP(Issue!$G875,Table5[#All],2,0),"")</f>
        <v/>
      </c>
      <c r="J875" s="12"/>
      <c r="K875" s="31" t="str">
        <f>IFERROR(VLOOKUP(Issue!$J875,Table2[[Item Name]:[UoM]],2,0),"")</f>
        <v/>
      </c>
      <c r="L875" s="12"/>
      <c r="M875" s="32" t="str">
        <f>IFERROR(VLOOKUP(Issue!$J875,Table2[[#All],[Item Name]:[Open Rate]],8,0),"")</f>
        <v/>
      </c>
      <c r="N875" s="32" t="str">
        <f>IFERROR(+Issue!$L875*Issue!$M875,"")</f>
        <v/>
      </c>
      <c r="O875" s="12"/>
      <c r="P875" s="12"/>
      <c r="Q875" s="38"/>
    </row>
    <row r="876" spans="1:17" x14ac:dyDescent="0.25">
      <c r="A876" s="34"/>
      <c r="B876" s="12"/>
      <c r="C876" s="12"/>
      <c r="D876" s="12"/>
      <c r="E876" s="31" t="str">
        <f>IFERROR(VLOOKUP(Issue!$D876,Table5[#All],3,0),"")</f>
        <v/>
      </c>
      <c r="F876" s="31" t="str">
        <f>IFERROR(VLOOKUP(Issue!$D876,Table5[#All],2,0),"")</f>
        <v/>
      </c>
      <c r="G876" s="12"/>
      <c r="H876" s="31" t="str">
        <f>IFERROR(VLOOKUP(Issue!$G876,Table5[#All],3,0),"")</f>
        <v/>
      </c>
      <c r="I876" s="31" t="str">
        <f>IFERROR(VLOOKUP(Issue!$G876,Table5[#All],2,0),"")</f>
        <v/>
      </c>
      <c r="J876" s="12"/>
      <c r="K876" s="31" t="str">
        <f>IFERROR(VLOOKUP(Issue!$J876,Table2[[Item Name]:[UoM]],2,0),"")</f>
        <v/>
      </c>
      <c r="L876" s="12"/>
      <c r="M876" s="32" t="str">
        <f>IFERROR(VLOOKUP(Issue!$J876,Table2[[#All],[Item Name]:[Open Rate]],8,0),"")</f>
        <v/>
      </c>
      <c r="N876" s="32" t="str">
        <f>IFERROR(+Issue!$L876*Issue!$M876,"")</f>
        <v/>
      </c>
      <c r="O876" s="12"/>
      <c r="P876" s="12"/>
      <c r="Q876" s="37"/>
    </row>
    <row r="877" spans="1:17" x14ac:dyDescent="0.25">
      <c r="A877" s="34"/>
      <c r="B877" s="12"/>
      <c r="C877" s="12"/>
      <c r="D877" s="12"/>
      <c r="E877" s="31" t="str">
        <f>IFERROR(VLOOKUP(Issue!$D877,Table5[#All],3,0),"")</f>
        <v/>
      </c>
      <c r="F877" s="31" t="str">
        <f>IFERROR(VLOOKUP(Issue!$D877,Table5[#All],2,0),"")</f>
        <v/>
      </c>
      <c r="G877" s="12"/>
      <c r="H877" s="31" t="str">
        <f>IFERROR(VLOOKUP(Issue!$G877,Table5[#All],3,0),"")</f>
        <v/>
      </c>
      <c r="I877" s="31" t="str">
        <f>IFERROR(VLOOKUP(Issue!$G877,Table5[#All],2,0),"")</f>
        <v/>
      </c>
      <c r="J877" s="12"/>
      <c r="K877" s="31" t="str">
        <f>IFERROR(VLOOKUP(Issue!$J877,Table2[[Item Name]:[UoM]],2,0),"")</f>
        <v/>
      </c>
      <c r="L877" s="12"/>
      <c r="M877" s="32" t="str">
        <f>IFERROR(VLOOKUP(Issue!$J877,Table2[[#All],[Item Name]:[Open Rate]],8,0),"")</f>
        <v/>
      </c>
      <c r="N877" s="32" t="str">
        <f>IFERROR(+Issue!$L877*Issue!$M877,"")</f>
        <v/>
      </c>
      <c r="O877" s="12"/>
      <c r="P877" s="12"/>
      <c r="Q877" s="38"/>
    </row>
    <row r="878" spans="1:17" x14ac:dyDescent="0.25">
      <c r="A878" s="34"/>
      <c r="B878" s="12"/>
      <c r="C878" s="12"/>
      <c r="D878" s="12"/>
      <c r="E878" s="31" t="str">
        <f>IFERROR(VLOOKUP(Issue!$D878,Table5[#All],3,0),"")</f>
        <v/>
      </c>
      <c r="F878" s="31" t="str">
        <f>IFERROR(VLOOKUP(Issue!$D878,Table5[#All],2,0),"")</f>
        <v/>
      </c>
      <c r="G878" s="12"/>
      <c r="H878" s="31" t="str">
        <f>IFERROR(VLOOKUP(Issue!$G878,Table5[#All],3,0),"")</f>
        <v/>
      </c>
      <c r="I878" s="31" t="str">
        <f>IFERROR(VLOOKUP(Issue!$G878,Table5[#All],2,0),"")</f>
        <v/>
      </c>
      <c r="J878" s="12"/>
      <c r="K878" s="31" t="str">
        <f>IFERROR(VLOOKUP(Issue!$J878,Table2[[Item Name]:[UoM]],2,0),"")</f>
        <v/>
      </c>
      <c r="L878" s="12"/>
      <c r="M878" s="32" t="str">
        <f>IFERROR(VLOOKUP(Issue!$J878,Table2[[#All],[Item Name]:[Open Rate]],8,0),"")</f>
        <v/>
      </c>
      <c r="N878" s="32" t="str">
        <f>IFERROR(+Issue!$L878*Issue!$M878,"")</f>
        <v/>
      </c>
      <c r="O878" s="12"/>
      <c r="P878" s="12"/>
      <c r="Q878" s="37"/>
    </row>
    <row r="879" spans="1:17" x14ac:dyDescent="0.25">
      <c r="A879" s="34"/>
      <c r="B879" s="12"/>
      <c r="C879" s="12"/>
      <c r="D879" s="12"/>
      <c r="E879" s="31" t="str">
        <f>IFERROR(VLOOKUP(Issue!$D879,Table5[#All],3,0),"")</f>
        <v/>
      </c>
      <c r="F879" s="31" t="str">
        <f>IFERROR(VLOOKUP(Issue!$D879,Table5[#All],2,0),"")</f>
        <v/>
      </c>
      <c r="G879" s="12"/>
      <c r="H879" s="31" t="str">
        <f>IFERROR(VLOOKUP(Issue!$G879,Table5[#All],3,0),"")</f>
        <v/>
      </c>
      <c r="I879" s="31" t="str">
        <f>IFERROR(VLOOKUP(Issue!$G879,Table5[#All],2,0),"")</f>
        <v/>
      </c>
      <c r="J879" s="12"/>
      <c r="K879" s="31" t="str">
        <f>IFERROR(VLOOKUP(Issue!$J879,Table2[[Item Name]:[UoM]],2,0),"")</f>
        <v/>
      </c>
      <c r="L879" s="12"/>
      <c r="M879" s="32" t="str">
        <f>IFERROR(VLOOKUP(Issue!$J879,Table2[[#All],[Item Name]:[Open Rate]],8,0),"")</f>
        <v/>
      </c>
      <c r="N879" s="32" t="str">
        <f>IFERROR(+Issue!$L879*Issue!$M879,"")</f>
        <v/>
      </c>
      <c r="O879" s="12"/>
      <c r="P879" s="12"/>
      <c r="Q879" s="38"/>
    </row>
    <row r="880" spans="1:17" x14ac:dyDescent="0.25">
      <c r="A880" s="34"/>
      <c r="B880" s="12"/>
      <c r="C880" s="12"/>
      <c r="D880" s="12"/>
      <c r="E880" s="31" t="str">
        <f>IFERROR(VLOOKUP(Issue!$D880,Table5[#All],3,0),"")</f>
        <v/>
      </c>
      <c r="F880" s="31" t="str">
        <f>IFERROR(VLOOKUP(Issue!$D880,Table5[#All],2,0),"")</f>
        <v/>
      </c>
      <c r="G880" s="12"/>
      <c r="H880" s="31" t="str">
        <f>IFERROR(VLOOKUP(Issue!$G880,Table5[#All],3,0),"")</f>
        <v/>
      </c>
      <c r="I880" s="31" t="str">
        <f>IFERROR(VLOOKUP(Issue!$G880,Table5[#All],2,0),"")</f>
        <v/>
      </c>
      <c r="J880" s="12"/>
      <c r="K880" s="31" t="str">
        <f>IFERROR(VLOOKUP(Issue!$J880,Table2[[Item Name]:[UoM]],2,0),"")</f>
        <v/>
      </c>
      <c r="L880" s="12"/>
      <c r="M880" s="32" t="str">
        <f>IFERROR(VLOOKUP(Issue!$J880,Table2[[#All],[Item Name]:[Open Rate]],8,0),"")</f>
        <v/>
      </c>
      <c r="N880" s="32" t="str">
        <f>IFERROR(+Issue!$L880*Issue!$M880,"")</f>
        <v/>
      </c>
      <c r="O880" s="12"/>
      <c r="P880" s="12"/>
      <c r="Q880" s="37"/>
    </row>
    <row r="881" spans="1:17" x14ac:dyDescent="0.25">
      <c r="A881" s="34"/>
      <c r="B881" s="12"/>
      <c r="C881" s="12"/>
      <c r="D881" s="12"/>
      <c r="E881" s="31" t="str">
        <f>IFERROR(VLOOKUP(Issue!$D881,Table5[#All],3,0),"")</f>
        <v/>
      </c>
      <c r="F881" s="31" t="str">
        <f>IFERROR(VLOOKUP(Issue!$D881,Table5[#All],2,0),"")</f>
        <v/>
      </c>
      <c r="G881" s="12"/>
      <c r="H881" s="31" t="str">
        <f>IFERROR(VLOOKUP(Issue!$G881,Table5[#All],3,0),"")</f>
        <v/>
      </c>
      <c r="I881" s="31" t="str">
        <f>IFERROR(VLOOKUP(Issue!$G881,Table5[#All],2,0),"")</f>
        <v/>
      </c>
      <c r="J881" s="12"/>
      <c r="K881" s="31" t="str">
        <f>IFERROR(VLOOKUP(Issue!$J881,Table2[[Item Name]:[UoM]],2,0),"")</f>
        <v/>
      </c>
      <c r="L881" s="12"/>
      <c r="M881" s="32" t="str">
        <f>IFERROR(VLOOKUP(Issue!$J881,Table2[[#All],[Item Name]:[Open Rate]],8,0),"")</f>
        <v/>
      </c>
      <c r="N881" s="32" t="str">
        <f>IFERROR(+Issue!$L881*Issue!$M881,"")</f>
        <v/>
      </c>
      <c r="O881" s="12"/>
      <c r="P881" s="12"/>
      <c r="Q881" s="38"/>
    </row>
    <row r="882" spans="1:17" x14ac:dyDescent="0.25">
      <c r="A882" s="34"/>
      <c r="B882" s="12"/>
      <c r="C882" s="12"/>
      <c r="D882" s="12"/>
      <c r="E882" s="31" t="str">
        <f>IFERROR(VLOOKUP(Issue!$D882,Table5[#All],3,0),"")</f>
        <v/>
      </c>
      <c r="F882" s="31" t="str">
        <f>IFERROR(VLOOKUP(Issue!$D882,Table5[#All],2,0),"")</f>
        <v/>
      </c>
      <c r="G882" s="12"/>
      <c r="H882" s="31" t="str">
        <f>IFERROR(VLOOKUP(Issue!$G882,Table5[#All],3,0),"")</f>
        <v/>
      </c>
      <c r="I882" s="31" t="str">
        <f>IFERROR(VLOOKUP(Issue!$G882,Table5[#All],2,0),"")</f>
        <v/>
      </c>
      <c r="J882" s="12"/>
      <c r="K882" s="31" t="str">
        <f>IFERROR(VLOOKUP(Issue!$J882,Table2[[Item Name]:[UoM]],2,0),"")</f>
        <v/>
      </c>
      <c r="L882" s="12"/>
      <c r="M882" s="32" t="str">
        <f>IFERROR(VLOOKUP(Issue!$J882,Table2[[#All],[Item Name]:[Open Rate]],8,0),"")</f>
        <v/>
      </c>
      <c r="N882" s="32" t="str">
        <f>IFERROR(+Issue!$L882*Issue!$M882,"")</f>
        <v/>
      </c>
      <c r="O882" s="12"/>
      <c r="P882" s="12"/>
      <c r="Q882" s="37"/>
    </row>
    <row r="883" spans="1:17" x14ac:dyDescent="0.25">
      <c r="A883" s="34"/>
      <c r="B883" s="12"/>
      <c r="C883" s="12"/>
      <c r="D883" s="12"/>
      <c r="E883" s="31" t="str">
        <f>IFERROR(VLOOKUP(Issue!$D883,Table5[#All],3,0),"")</f>
        <v/>
      </c>
      <c r="F883" s="31" t="str">
        <f>IFERROR(VLOOKUP(Issue!$D883,Table5[#All],2,0),"")</f>
        <v/>
      </c>
      <c r="G883" s="12"/>
      <c r="H883" s="31" t="str">
        <f>IFERROR(VLOOKUP(Issue!$G883,Table5[#All],3,0),"")</f>
        <v/>
      </c>
      <c r="I883" s="31" t="str">
        <f>IFERROR(VLOOKUP(Issue!$G883,Table5[#All],2,0),"")</f>
        <v/>
      </c>
      <c r="J883" s="12"/>
      <c r="K883" s="31" t="str">
        <f>IFERROR(VLOOKUP(Issue!$J883,Table2[[Item Name]:[UoM]],2,0),"")</f>
        <v/>
      </c>
      <c r="L883" s="12"/>
      <c r="M883" s="32" t="str">
        <f>IFERROR(VLOOKUP(Issue!$J883,Table2[[#All],[Item Name]:[Open Rate]],8,0),"")</f>
        <v/>
      </c>
      <c r="N883" s="32" t="str">
        <f>IFERROR(+Issue!$L883*Issue!$M883,"")</f>
        <v/>
      </c>
      <c r="O883" s="12"/>
      <c r="P883" s="12"/>
      <c r="Q883" s="38"/>
    </row>
    <row r="884" spans="1:17" x14ac:dyDescent="0.25">
      <c r="A884" s="34"/>
      <c r="B884" s="12"/>
      <c r="C884" s="12"/>
      <c r="D884" s="12"/>
      <c r="E884" s="31" t="str">
        <f>IFERROR(VLOOKUP(Issue!$D884,Table5[#All],3,0),"")</f>
        <v/>
      </c>
      <c r="F884" s="31" t="str">
        <f>IFERROR(VLOOKUP(Issue!$D884,Table5[#All],2,0),"")</f>
        <v/>
      </c>
      <c r="G884" s="12"/>
      <c r="H884" s="31" t="str">
        <f>IFERROR(VLOOKUP(Issue!$G884,Table5[#All],3,0),"")</f>
        <v/>
      </c>
      <c r="I884" s="31" t="str">
        <f>IFERROR(VLOOKUP(Issue!$G884,Table5[#All],2,0),"")</f>
        <v/>
      </c>
      <c r="J884" s="12"/>
      <c r="K884" s="31" t="str">
        <f>IFERROR(VLOOKUP(Issue!$J884,Table2[[Item Name]:[UoM]],2,0),"")</f>
        <v/>
      </c>
      <c r="L884" s="12"/>
      <c r="M884" s="32" t="str">
        <f>IFERROR(VLOOKUP(Issue!$J884,Table2[[#All],[Item Name]:[Open Rate]],8,0),"")</f>
        <v/>
      </c>
      <c r="N884" s="32" t="str">
        <f>IFERROR(+Issue!$L884*Issue!$M884,"")</f>
        <v/>
      </c>
      <c r="O884" s="12"/>
      <c r="P884" s="12"/>
      <c r="Q884" s="37"/>
    </row>
    <row r="885" spans="1:17" x14ac:dyDescent="0.25">
      <c r="A885" s="34"/>
      <c r="B885" s="12"/>
      <c r="C885" s="12"/>
      <c r="D885" s="12"/>
      <c r="E885" s="31" t="str">
        <f>IFERROR(VLOOKUP(Issue!$D885,Table5[#All],3,0),"")</f>
        <v/>
      </c>
      <c r="F885" s="31" t="str">
        <f>IFERROR(VLOOKUP(Issue!$D885,Table5[#All],2,0),"")</f>
        <v/>
      </c>
      <c r="G885" s="12"/>
      <c r="H885" s="31" t="str">
        <f>IFERROR(VLOOKUP(Issue!$G885,Table5[#All],3,0),"")</f>
        <v/>
      </c>
      <c r="I885" s="31" t="str">
        <f>IFERROR(VLOOKUP(Issue!$G885,Table5[#All],2,0),"")</f>
        <v/>
      </c>
      <c r="J885" s="12"/>
      <c r="K885" s="31" t="str">
        <f>IFERROR(VLOOKUP(Issue!$J885,Table2[[Item Name]:[UoM]],2,0),"")</f>
        <v/>
      </c>
      <c r="L885" s="12"/>
      <c r="M885" s="32" t="str">
        <f>IFERROR(VLOOKUP(Issue!$J885,Table2[[#All],[Item Name]:[Open Rate]],8,0),"")</f>
        <v/>
      </c>
      <c r="N885" s="32" t="str">
        <f>IFERROR(+Issue!$L885*Issue!$M885,"")</f>
        <v/>
      </c>
      <c r="O885" s="12"/>
      <c r="P885" s="12"/>
      <c r="Q885" s="38"/>
    </row>
    <row r="886" spans="1:17" x14ac:dyDescent="0.25">
      <c r="A886" s="34"/>
      <c r="B886" s="12"/>
      <c r="C886" s="12"/>
      <c r="D886" s="12"/>
      <c r="E886" s="31" t="str">
        <f>IFERROR(VLOOKUP(Issue!$D886,Table5[#All],3,0),"")</f>
        <v/>
      </c>
      <c r="F886" s="31" t="str">
        <f>IFERROR(VLOOKUP(Issue!$D886,Table5[#All],2,0),"")</f>
        <v/>
      </c>
      <c r="G886" s="12"/>
      <c r="H886" s="31" t="str">
        <f>IFERROR(VLOOKUP(Issue!$G886,Table5[#All],3,0),"")</f>
        <v/>
      </c>
      <c r="I886" s="31" t="str">
        <f>IFERROR(VLOOKUP(Issue!$G886,Table5[#All],2,0),"")</f>
        <v/>
      </c>
      <c r="J886" s="12"/>
      <c r="K886" s="31" t="str">
        <f>IFERROR(VLOOKUP(Issue!$J886,Table2[[Item Name]:[UoM]],2,0),"")</f>
        <v/>
      </c>
      <c r="L886" s="12"/>
      <c r="M886" s="32" t="str">
        <f>IFERROR(VLOOKUP(Issue!$J886,Table2[[#All],[Item Name]:[Open Rate]],8,0),"")</f>
        <v/>
      </c>
      <c r="N886" s="32" t="str">
        <f>IFERROR(+Issue!$L886*Issue!$M886,"")</f>
        <v/>
      </c>
      <c r="O886" s="12"/>
      <c r="P886" s="12"/>
      <c r="Q886" s="37"/>
    </row>
    <row r="887" spans="1:17" x14ac:dyDescent="0.25">
      <c r="A887" s="34"/>
      <c r="B887" s="12"/>
      <c r="C887" s="12"/>
      <c r="D887" s="12"/>
      <c r="E887" s="31" t="str">
        <f>IFERROR(VLOOKUP(Issue!$D887,Table5[#All],3,0),"")</f>
        <v/>
      </c>
      <c r="F887" s="31" t="str">
        <f>IFERROR(VLOOKUP(Issue!$D887,Table5[#All],2,0),"")</f>
        <v/>
      </c>
      <c r="G887" s="12"/>
      <c r="H887" s="31" t="str">
        <f>IFERROR(VLOOKUP(Issue!$G887,Table5[#All],3,0),"")</f>
        <v/>
      </c>
      <c r="I887" s="31" t="str">
        <f>IFERROR(VLOOKUP(Issue!$G887,Table5[#All],2,0),"")</f>
        <v/>
      </c>
      <c r="J887" s="12"/>
      <c r="K887" s="31" t="str">
        <f>IFERROR(VLOOKUP(Issue!$J887,Table2[[Item Name]:[UoM]],2,0),"")</f>
        <v/>
      </c>
      <c r="L887" s="12"/>
      <c r="M887" s="32" t="str">
        <f>IFERROR(VLOOKUP(Issue!$J887,Table2[[#All],[Item Name]:[Open Rate]],8,0),"")</f>
        <v/>
      </c>
      <c r="N887" s="32" t="str">
        <f>IFERROR(+Issue!$L887*Issue!$M887,"")</f>
        <v/>
      </c>
      <c r="O887" s="12"/>
      <c r="P887" s="12"/>
      <c r="Q887" s="38"/>
    </row>
    <row r="888" spans="1:17" x14ac:dyDescent="0.25">
      <c r="A888" s="34"/>
      <c r="B888" s="12"/>
      <c r="C888" s="12"/>
      <c r="D888" s="12"/>
      <c r="E888" s="31" t="str">
        <f>IFERROR(VLOOKUP(Issue!$D888,Table5[#All],3,0),"")</f>
        <v/>
      </c>
      <c r="F888" s="31" t="str">
        <f>IFERROR(VLOOKUP(Issue!$D888,Table5[#All],2,0),"")</f>
        <v/>
      </c>
      <c r="G888" s="12"/>
      <c r="H888" s="31" t="str">
        <f>IFERROR(VLOOKUP(Issue!$G888,Table5[#All],3,0),"")</f>
        <v/>
      </c>
      <c r="I888" s="31" t="str">
        <f>IFERROR(VLOOKUP(Issue!$G888,Table5[#All],2,0),"")</f>
        <v/>
      </c>
      <c r="J888" s="12"/>
      <c r="K888" s="31" t="str">
        <f>IFERROR(VLOOKUP(Issue!$J888,Table2[[Item Name]:[UoM]],2,0),"")</f>
        <v/>
      </c>
      <c r="L888" s="12"/>
      <c r="M888" s="32" t="str">
        <f>IFERROR(VLOOKUP(Issue!$J888,Table2[[#All],[Item Name]:[Open Rate]],8,0),"")</f>
        <v/>
      </c>
      <c r="N888" s="32" t="str">
        <f>IFERROR(+Issue!$L888*Issue!$M888,"")</f>
        <v/>
      </c>
      <c r="O888" s="12"/>
      <c r="P888" s="12"/>
      <c r="Q888" s="37"/>
    </row>
    <row r="889" spans="1:17" x14ac:dyDescent="0.25">
      <c r="A889" s="34"/>
      <c r="B889" s="12"/>
      <c r="C889" s="12"/>
      <c r="D889" s="12"/>
      <c r="E889" s="31" t="str">
        <f>IFERROR(VLOOKUP(Issue!$D889,Table5[#All],3,0),"")</f>
        <v/>
      </c>
      <c r="F889" s="31" t="str">
        <f>IFERROR(VLOOKUP(Issue!$D889,Table5[#All],2,0),"")</f>
        <v/>
      </c>
      <c r="G889" s="12"/>
      <c r="H889" s="31" t="str">
        <f>IFERROR(VLOOKUP(Issue!$G889,Table5[#All],3,0),"")</f>
        <v/>
      </c>
      <c r="I889" s="31" t="str">
        <f>IFERROR(VLOOKUP(Issue!$G889,Table5[#All],2,0),"")</f>
        <v/>
      </c>
      <c r="J889" s="12"/>
      <c r="K889" s="31" t="str">
        <f>IFERROR(VLOOKUP(Issue!$J889,Table2[[Item Name]:[UoM]],2,0),"")</f>
        <v/>
      </c>
      <c r="L889" s="12"/>
      <c r="M889" s="32" t="str">
        <f>IFERROR(VLOOKUP(Issue!$J889,Table2[[#All],[Item Name]:[Open Rate]],8,0),"")</f>
        <v/>
      </c>
      <c r="N889" s="32" t="str">
        <f>IFERROR(+Issue!$L889*Issue!$M889,"")</f>
        <v/>
      </c>
      <c r="O889" s="12"/>
      <c r="P889" s="12"/>
      <c r="Q889" s="38"/>
    </row>
    <row r="890" spans="1:17" x14ac:dyDescent="0.25">
      <c r="A890" s="34"/>
      <c r="B890" s="12"/>
      <c r="C890" s="12"/>
      <c r="D890" s="12"/>
      <c r="E890" s="31" t="str">
        <f>IFERROR(VLOOKUP(Issue!$D890,Table5[#All],3,0),"")</f>
        <v/>
      </c>
      <c r="F890" s="31" t="str">
        <f>IFERROR(VLOOKUP(Issue!$D890,Table5[#All],2,0),"")</f>
        <v/>
      </c>
      <c r="G890" s="12"/>
      <c r="H890" s="31" t="str">
        <f>IFERROR(VLOOKUP(Issue!$G890,Table5[#All],3,0),"")</f>
        <v/>
      </c>
      <c r="I890" s="31" t="str">
        <f>IFERROR(VLOOKUP(Issue!$G890,Table5[#All],2,0),"")</f>
        <v/>
      </c>
      <c r="J890" s="12"/>
      <c r="K890" s="31" t="str">
        <f>IFERROR(VLOOKUP(Issue!$J890,Table2[[Item Name]:[UoM]],2,0),"")</f>
        <v/>
      </c>
      <c r="L890" s="12"/>
      <c r="M890" s="32" t="str">
        <f>IFERROR(VLOOKUP(Issue!$J890,Table2[[#All],[Item Name]:[Open Rate]],8,0),"")</f>
        <v/>
      </c>
      <c r="N890" s="32" t="str">
        <f>IFERROR(+Issue!$L890*Issue!$M890,"")</f>
        <v/>
      </c>
      <c r="O890" s="12"/>
      <c r="P890" s="12"/>
      <c r="Q890" s="37"/>
    </row>
    <row r="891" spans="1:17" x14ac:dyDescent="0.25">
      <c r="A891" s="34"/>
      <c r="B891" s="12"/>
      <c r="C891" s="12"/>
      <c r="D891" s="12"/>
      <c r="E891" s="31" t="str">
        <f>IFERROR(VLOOKUP(Issue!$D891,Table5[#All],3,0),"")</f>
        <v/>
      </c>
      <c r="F891" s="31" t="str">
        <f>IFERROR(VLOOKUP(Issue!$D891,Table5[#All],2,0),"")</f>
        <v/>
      </c>
      <c r="G891" s="12"/>
      <c r="H891" s="31" t="str">
        <f>IFERROR(VLOOKUP(Issue!$G891,Table5[#All],3,0),"")</f>
        <v/>
      </c>
      <c r="I891" s="31" t="str">
        <f>IFERROR(VLOOKUP(Issue!$G891,Table5[#All],2,0),"")</f>
        <v/>
      </c>
      <c r="J891" s="12"/>
      <c r="K891" s="31" t="str">
        <f>IFERROR(VLOOKUP(Issue!$J891,Table2[[Item Name]:[UoM]],2,0),"")</f>
        <v/>
      </c>
      <c r="L891" s="12"/>
      <c r="M891" s="32" t="str">
        <f>IFERROR(VLOOKUP(Issue!$J891,Table2[[#All],[Item Name]:[Open Rate]],8,0),"")</f>
        <v/>
      </c>
      <c r="N891" s="32" t="str">
        <f>IFERROR(+Issue!$L891*Issue!$M891,"")</f>
        <v/>
      </c>
      <c r="O891" s="12"/>
      <c r="P891" s="12"/>
      <c r="Q891" s="38"/>
    </row>
    <row r="892" spans="1:17" x14ac:dyDescent="0.25">
      <c r="A892" s="34"/>
      <c r="B892" s="12"/>
      <c r="C892" s="12"/>
      <c r="D892" s="12"/>
      <c r="E892" s="31" t="str">
        <f>IFERROR(VLOOKUP(Issue!$D892,Table5[#All],3,0),"")</f>
        <v/>
      </c>
      <c r="F892" s="31" t="str">
        <f>IFERROR(VLOOKUP(Issue!$D892,Table5[#All],2,0),"")</f>
        <v/>
      </c>
      <c r="G892" s="12"/>
      <c r="H892" s="31" t="str">
        <f>IFERROR(VLOOKUP(Issue!$G892,Table5[#All],3,0),"")</f>
        <v/>
      </c>
      <c r="I892" s="31" t="str">
        <f>IFERROR(VLOOKUP(Issue!$G892,Table5[#All],2,0),"")</f>
        <v/>
      </c>
      <c r="J892" s="12"/>
      <c r="K892" s="31" t="str">
        <f>IFERROR(VLOOKUP(Issue!$J892,Table2[[Item Name]:[UoM]],2,0),"")</f>
        <v/>
      </c>
      <c r="L892" s="12"/>
      <c r="M892" s="32" t="str">
        <f>IFERROR(VLOOKUP(Issue!$J892,Table2[[#All],[Item Name]:[Open Rate]],8,0),"")</f>
        <v/>
      </c>
      <c r="N892" s="32" t="str">
        <f>IFERROR(+Issue!$L892*Issue!$M892,"")</f>
        <v/>
      </c>
      <c r="O892" s="12"/>
      <c r="P892" s="12"/>
      <c r="Q892" s="37"/>
    </row>
    <row r="893" spans="1:17" x14ac:dyDescent="0.25">
      <c r="A893" s="34"/>
      <c r="B893" s="12"/>
      <c r="C893" s="12"/>
      <c r="D893" s="12"/>
      <c r="E893" s="31" t="str">
        <f>IFERROR(VLOOKUP(Issue!$D893,Table5[#All],3,0),"")</f>
        <v/>
      </c>
      <c r="F893" s="31" t="str">
        <f>IFERROR(VLOOKUP(Issue!$D893,Table5[#All],2,0),"")</f>
        <v/>
      </c>
      <c r="G893" s="12"/>
      <c r="H893" s="31" t="str">
        <f>IFERROR(VLOOKUP(Issue!$G893,Table5[#All],3,0),"")</f>
        <v/>
      </c>
      <c r="I893" s="31" t="str">
        <f>IFERROR(VLOOKUP(Issue!$G893,Table5[#All],2,0),"")</f>
        <v/>
      </c>
      <c r="J893" s="12"/>
      <c r="K893" s="31" t="str">
        <f>IFERROR(VLOOKUP(Issue!$J893,Table2[[Item Name]:[UoM]],2,0),"")</f>
        <v/>
      </c>
      <c r="L893" s="12"/>
      <c r="M893" s="32" t="str">
        <f>IFERROR(VLOOKUP(Issue!$J893,Table2[[#All],[Item Name]:[Open Rate]],8,0),"")</f>
        <v/>
      </c>
      <c r="N893" s="32" t="str">
        <f>IFERROR(+Issue!$L893*Issue!$M893,"")</f>
        <v/>
      </c>
      <c r="O893" s="12"/>
      <c r="P893" s="12"/>
      <c r="Q893" s="38"/>
    </row>
    <row r="894" spans="1:17" x14ac:dyDescent="0.25">
      <c r="A894" s="34"/>
      <c r="B894" s="12"/>
      <c r="C894" s="12"/>
      <c r="D894" s="12"/>
      <c r="E894" s="31" t="str">
        <f>IFERROR(VLOOKUP(Issue!$D894,Table5[#All],3,0),"")</f>
        <v/>
      </c>
      <c r="F894" s="31" t="str">
        <f>IFERROR(VLOOKUP(Issue!$D894,Table5[#All],2,0),"")</f>
        <v/>
      </c>
      <c r="G894" s="12"/>
      <c r="H894" s="31" t="str">
        <f>IFERROR(VLOOKUP(Issue!$G894,Table5[#All],3,0),"")</f>
        <v/>
      </c>
      <c r="I894" s="31" t="str">
        <f>IFERROR(VLOOKUP(Issue!$G894,Table5[#All],2,0),"")</f>
        <v/>
      </c>
      <c r="J894" s="12"/>
      <c r="K894" s="31" t="str">
        <f>IFERROR(VLOOKUP(Issue!$J894,Table2[[Item Name]:[UoM]],2,0),"")</f>
        <v/>
      </c>
      <c r="L894" s="12"/>
      <c r="M894" s="32" t="str">
        <f>IFERROR(VLOOKUP(Issue!$J894,Table2[[#All],[Item Name]:[Open Rate]],8,0),"")</f>
        <v/>
      </c>
      <c r="N894" s="32" t="str">
        <f>IFERROR(+Issue!$L894*Issue!$M894,"")</f>
        <v/>
      </c>
      <c r="O894" s="12"/>
      <c r="P894" s="12"/>
      <c r="Q894" s="37"/>
    </row>
    <row r="895" spans="1:17" x14ac:dyDescent="0.25">
      <c r="A895" s="34"/>
      <c r="B895" s="12"/>
      <c r="C895" s="12"/>
      <c r="D895" s="12"/>
      <c r="E895" s="31" t="str">
        <f>IFERROR(VLOOKUP(Issue!$D895,Table5[#All],3,0),"")</f>
        <v/>
      </c>
      <c r="F895" s="31" t="str">
        <f>IFERROR(VLOOKUP(Issue!$D895,Table5[#All],2,0),"")</f>
        <v/>
      </c>
      <c r="G895" s="12"/>
      <c r="H895" s="31" t="str">
        <f>IFERROR(VLOOKUP(Issue!$G895,Table5[#All],3,0),"")</f>
        <v/>
      </c>
      <c r="I895" s="31" t="str">
        <f>IFERROR(VLOOKUP(Issue!$G895,Table5[#All],2,0),"")</f>
        <v/>
      </c>
      <c r="J895" s="12"/>
      <c r="K895" s="31" t="str">
        <f>IFERROR(VLOOKUP(Issue!$J895,Table2[[Item Name]:[UoM]],2,0),"")</f>
        <v/>
      </c>
      <c r="L895" s="12"/>
      <c r="M895" s="32" t="str">
        <f>IFERROR(VLOOKUP(Issue!$J895,Table2[[#All],[Item Name]:[Open Rate]],8,0),"")</f>
        <v/>
      </c>
      <c r="N895" s="32" t="str">
        <f>IFERROR(+Issue!$L895*Issue!$M895,"")</f>
        <v/>
      </c>
      <c r="O895" s="12"/>
      <c r="P895" s="12"/>
      <c r="Q895" s="38"/>
    </row>
    <row r="896" spans="1:17" x14ac:dyDescent="0.25">
      <c r="A896" s="34"/>
      <c r="B896" s="12"/>
      <c r="C896" s="12"/>
      <c r="D896" s="12"/>
      <c r="E896" s="31" t="str">
        <f>IFERROR(VLOOKUP(Issue!$D896,Table5[#All],3,0),"")</f>
        <v/>
      </c>
      <c r="F896" s="31" t="str">
        <f>IFERROR(VLOOKUP(Issue!$D896,Table5[#All],2,0),"")</f>
        <v/>
      </c>
      <c r="G896" s="12"/>
      <c r="H896" s="31" t="str">
        <f>IFERROR(VLOOKUP(Issue!$G896,Table5[#All],3,0),"")</f>
        <v/>
      </c>
      <c r="I896" s="31" t="str">
        <f>IFERROR(VLOOKUP(Issue!$G896,Table5[#All],2,0),"")</f>
        <v/>
      </c>
      <c r="J896" s="12"/>
      <c r="K896" s="31" t="str">
        <f>IFERROR(VLOOKUP(Issue!$J896,Table2[[Item Name]:[UoM]],2,0),"")</f>
        <v/>
      </c>
      <c r="L896" s="12"/>
      <c r="M896" s="32" t="str">
        <f>IFERROR(VLOOKUP(Issue!$J896,Table2[[#All],[Item Name]:[Open Rate]],8,0),"")</f>
        <v/>
      </c>
      <c r="N896" s="32" t="str">
        <f>IFERROR(+Issue!$L896*Issue!$M896,"")</f>
        <v/>
      </c>
      <c r="O896" s="12"/>
      <c r="P896" s="12"/>
      <c r="Q896" s="37"/>
    </row>
    <row r="897" spans="1:17" x14ac:dyDescent="0.25">
      <c r="A897" s="34"/>
      <c r="B897" s="12"/>
      <c r="C897" s="12"/>
      <c r="D897" s="12"/>
      <c r="E897" s="31" t="str">
        <f>IFERROR(VLOOKUP(Issue!$D897,Table5[#All],3,0),"")</f>
        <v/>
      </c>
      <c r="F897" s="31" t="str">
        <f>IFERROR(VLOOKUP(Issue!$D897,Table5[#All],2,0),"")</f>
        <v/>
      </c>
      <c r="G897" s="12"/>
      <c r="H897" s="31" t="str">
        <f>IFERROR(VLOOKUP(Issue!$G897,Table5[#All],3,0),"")</f>
        <v/>
      </c>
      <c r="I897" s="31" t="str">
        <f>IFERROR(VLOOKUP(Issue!$G897,Table5[#All],2,0),"")</f>
        <v/>
      </c>
      <c r="J897" s="12"/>
      <c r="K897" s="31" t="str">
        <f>IFERROR(VLOOKUP(Issue!$J897,Table2[[Item Name]:[UoM]],2,0),"")</f>
        <v/>
      </c>
      <c r="L897" s="12"/>
      <c r="M897" s="32" t="str">
        <f>IFERROR(VLOOKUP(Issue!$J897,Table2[[#All],[Item Name]:[Open Rate]],8,0),"")</f>
        <v/>
      </c>
      <c r="N897" s="32" t="str">
        <f>IFERROR(+Issue!$L897*Issue!$M897,"")</f>
        <v/>
      </c>
      <c r="O897" s="12"/>
      <c r="P897" s="12"/>
      <c r="Q897" s="38"/>
    </row>
    <row r="898" spans="1:17" x14ac:dyDescent="0.25">
      <c r="A898" s="34"/>
      <c r="B898" s="12"/>
      <c r="C898" s="12"/>
      <c r="D898" s="12"/>
      <c r="E898" s="31" t="str">
        <f>IFERROR(VLOOKUP(Issue!$D898,Table5[#All],3,0),"")</f>
        <v/>
      </c>
      <c r="F898" s="31" t="str">
        <f>IFERROR(VLOOKUP(Issue!$D898,Table5[#All],2,0),"")</f>
        <v/>
      </c>
      <c r="G898" s="12"/>
      <c r="H898" s="31" t="str">
        <f>IFERROR(VLOOKUP(Issue!$G898,Table5[#All],3,0),"")</f>
        <v/>
      </c>
      <c r="I898" s="31" t="str">
        <f>IFERROR(VLOOKUP(Issue!$G898,Table5[#All],2,0),"")</f>
        <v/>
      </c>
      <c r="J898" s="12"/>
      <c r="K898" s="31" t="str">
        <f>IFERROR(VLOOKUP(Issue!$J898,Table2[[Item Name]:[UoM]],2,0),"")</f>
        <v/>
      </c>
      <c r="L898" s="12"/>
      <c r="M898" s="32" t="str">
        <f>IFERROR(VLOOKUP(Issue!$J898,Table2[[#All],[Item Name]:[Open Rate]],8,0),"")</f>
        <v/>
      </c>
      <c r="N898" s="32" t="str">
        <f>IFERROR(+Issue!$L898*Issue!$M898,"")</f>
        <v/>
      </c>
      <c r="O898" s="12"/>
      <c r="P898" s="12"/>
      <c r="Q898" s="37"/>
    </row>
    <row r="899" spans="1:17" x14ac:dyDescent="0.25">
      <c r="A899" s="34"/>
      <c r="B899" s="12"/>
      <c r="C899" s="12"/>
      <c r="D899" s="12"/>
      <c r="E899" s="31" t="str">
        <f>IFERROR(VLOOKUP(Issue!$D899,Table5[#All],3,0),"")</f>
        <v/>
      </c>
      <c r="F899" s="31" t="str">
        <f>IFERROR(VLOOKUP(Issue!$D899,Table5[#All],2,0),"")</f>
        <v/>
      </c>
      <c r="G899" s="12"/>
      <c r="H899" s="31" t="str">
        <f>IFERROR(VLOOKUP(Issue!$G899,Table5[#All],3,0),"")</f>
        <v/>
      </c>
      <c r="I899" s="31" t="str">
        <f>IFERROR(VLOOKUP(Issue!$G899,Table5[#All],2,0),"")</f>
        <v/>
      </c>
      <c r="J899" s="12"/>
      <c r="K899" s="31" t="str">
        <f>IFERROR(VLOOKUP(Issue!$J899,Table2[[Item Name]:[UoM]],2,0),"")</f>
        <v/>
      </c>
      <c r="L899" s="12"/>
      <c r="M899" s="32" t="str">
        <f>IFERROR(VLOOKUP(Issue!$J899,Table2[[#All],[Item Name]:[Open Rate]],8,0),"")</f>
        <v/>
      </c>
      <c r="N899" s="32" t="str">
        <f>IFERROR(+Issue!$L899*Issue!$M899,"")</f>
        <v/>
      </c>
      <c r="O899" s="12"/>
      <c r="P899" s="12"/>
      <c r="Q899" s="38"/>
    </row>
    <row r="900" spans="1:17" x14ac:dyDescent="0.25">
      <c r="A900" s="34"/>
      <c r="B900" s="12"/>
      <c r="C900" s="12"/>
      <c r="D900" s="12"/>
      <c r="E900" s="31" t="str">
        <f>IFERROR(VLOOKUP(Issue!$D900,Table5[#All],3,0),"")</f>
        <v/>
      </c>
      <c r="F900" s="31" t="str">
        <f>IFERROR(VLOOKUP(Issue!$D900,Table5[#All],2,0),"")</f>
        <v/>
      </c>
      <c r="G900" s="12"/>
      <c r="H900" s="31" t="str">
        <f>IFERROR(VLOOKUP(Issue!$G900,Table5[#All],3,0),"")</f>
        <v/>
      </c>
      <c r="I900" s="31" t="str">
        <f>IFERROR(VLOOKUP(Issue!$G900,Table5[#All],2,0),"")</f>
        <v/>
      </c>
      <c r="J900" s="12"/>
      <c r="K900" s="31" t="str">
        <f>IFERROR(VLOOKUP(Issue!$J900,Table2[[Item Name]:[UoM]],2,0),"")</f>
        <v/>
      </c>
      <c r="L900" s="12"/>
      <c r="M900" s="32" t="str">
        <f>IFERROR(VLOOKUP(Issue!$J900,Table2[[#All],[Item Name]:[Open Rate]],8,0),"")</f>
        <v/>
      </c>
      <c r="N900" s="32" t="str">
        <f>IFERROR(+Issue!$L900*Issue!$M900,"")</f>
        <v/>
      </c>
      <c r="O900" s="12"/>
      <c r="P900" s="12"/>
      <c r="Q900" s="37"/>
    </row>
    <row r="901" spans="1:17" x14ac:dyDescent="0.25">
      <c r="A901" s="34"/>
      <c r="B901" s="12"/>
      <c r="C901" s="12"/>
      <c r="D901" s="12"/>
      <c r="E901" s="31" t="str">
        <f>IFERROR(VLOOKUP(Issue!$D901,Table5[#All],3,0),"")</f>
        <v/>
      </c>
      <c r="F901" s="31" t="str">
        <f>IFERROR(VLOOKUP(Issue!$D901,Table5[#All],2,0),"")</f>
        <v/>
      </c>
      <c r="G901" s="12"/>
      <c r="H901" s="31" t="str">
        <f>IFERROR(VLOOKUP(Issue!$G901,Table5[#All],3,0),"")</f>
        <v/>
      </c>
      <c r="I901" s="31" t="str">
        <f>IFERROR(VLOOKUP(Issue!$G901,Table5[#All],2,0),"")</f>
        <v/>
      </c>
      <c r="J901" s="12"/>
      <c r="K901" s="31" t="str">
        <f>IFERROR(VLOOKUP(Issue!$J901,Table2[[Item Name]:[UoM]],2,0),"")</f>
        <v/>
      </c>
      <c r="L901" s="12"/>
      <c r="M901" s="32" t="str">
        <f>IFERROR(VLOOKUP(Issue!$J901,Table2[[#All],[Item Name]:[Open Rate]],8,0),"")</f>
        <v/>
      </c>
      <c r="N901" s="32" t="str">
        <f>IFERROR(+Issue!$L901*Issue!$M901,"")</f>
        <v/>
      </c>
      <c r="O901" s="12"/>
      <c r="P901" s="12"/>
      <c r="Q901" s="38"/>
    </row>
    <row r="902" spans="1:17" x14ac:dyDescent="0.25">
      <c r="A902" s="34"/>
      <c r="B902" s="12"/>
      <c r="C902" s="12"/>
      <c r="D902" s="12"/>
      <c r="E902" s="31" t="str">
        <f>IFERROR(VLOOKUP(Issue!$D902,Table5[#All],3,0),"")</f>
        <v/>
      </c>
      <c r="F902" s="31" t="str">
        <f>IFERROR(VLOOKUP(Issue!$D902,Table5[#All],2,0),"")</f>
        <v/>
      </c>
      <c r="G902" s="12"/>
      <c r="H902" s="31" t="str">
        <f>IFERROR(VLOOKUP(Issue!$G902,Table5[#All],3,0),"")</f>
        <v/>
      </c>
      <c r="I902" s="31" t="str">
        <f>IFERROR(VLOOKUP(Issue!$G902,Table5[#All],2,0),"")</f>
        <v/>
      </c>
      <c r="J902" s="12"/>
      <c r="K902" s="31" t="str">
        <f>IFERROR(VLOOKUP(Issue!$J902,Table2[[Item Name]:[UoM]],2,0),"")</f>
        <v/>
      </c>
      <c r="L902" s="12"/>
      <c r="M902" s="32" t="str">
        <f>IFERROR(VLOOKUP(Issue!$J902,Table2[[#All],[Item Name]:[Open Rate]],8,0),"")</f>
        <v/>
      </c>
      <c r="N902" s="32" t="str">
        <f>IFERROR(+Issue!$L902*Issue!$M902,"")</f>
        <v/>
      </c>
      <c r="O902" s="12"/>
      <c r="P902" s="12"/>
      <c r="Q902" s="37"/>
    </row>
    <row r="903" spans="1:17" x14ac:dyDescent="0.25">
      <c r="A903" s="34"/>
      <c r="B903" s="12"/>
      <c r="C903" s="12"/>
      <c r="D903" s="12"/>
      <c r="E903" s="31" t="str">
        <f>IFERROR(VLOOKUP(Issue!$D903,Table5[#All],3,0),"")</f>
        <v/>
      </c>
      <c r="F903" s="31" t="str">
        <f>IFERROR(VLOOKUP(Issue!$D903,Table5[#All],2,0),"")</f>
        <v/>
      </c>
      <c r="G903" s="12"/>
      <c r="H903" s="31" t="str">
        <f>IFERROR(VLOOKUP(Issue!$G903,Table5[#All],3,0),"")</f>
        <v/>
      </c>
      <c r="I903" s="31" t="str">
        <f>IFERROR(VLOOKUP(Issue!$G903,Table5[#All],2,0),"")</f>
        <v/>
      </c>
      <c r="J903" s="12"/>
      <c r="K903" s="31" t="str">
        <f>IFERROR(VLOOKUP(Issue!$J903,Table2[[Item Name]:[UoM]],2,0),"")</f>
        <v/>
      </c>
      <c r="L903" s="12"/>
      <c r="M903" s="32" t="str">
        <f>IFERROR(VLOOKUP(Issue!$J903,Table2[[#All],[Item Name]:[Open Rate]],8,0),"")</f>
        <v/>
      </c>
      <c r="N903" s="32" t="str">
        <f>IFERROR(+Issue!$L903*Issue!$M903,"")</f>
        <v/>
      </c>
      <c r="O903" s="12"/>
      <c r="P903" s="12"/>
      <c r="Q903" s="38"/>
    </row>
    <row r="904" spans="1:17" x14ac:dyDescent="0.25">
      <c r="A904" s="34"/>
      <c r="B904" s="12"/>
      <c r="C904" s="12"/>
      <c r="D904" s="12"/>
      <c r="E904" s="31" t="str">
        <f>IFERROR(VLOOKUP(Issue!$D904,Table5[#All],3,0),"")</f>
        <v/>
      </c>
      <c r="F904" s="31" t="str">
        <f>IFERROR(VLOOKUP(Issue!$D904,Table5[#All],2,0),"")</f>
        <v/>
      </c>
      <c r="G904" s="12"/>
      <c r="H904" s="31" t="str">
        <f>IFERROR(VLOOKUP(Issue!$G904,Table5[#All],3,0),"")</f>
        <v/>
      </c>
      <c r="I904" s="31" t="str">
        <f>IFERROR(VLOOKUP(Issue!$G904,Table5[#All],2,0),"")</f>
        <v/>
      </c>
      <c r="J904" s="12"/>
      <c r="K904" s="31" t="str">
        <f>IFERROR(VLOOKUP(Issue!$J904,Table2[[Item Name]:[UoM]],2,0),"")</f>
        <v/>
      </c>
      <c r="L904" s="12"/>
      <c r="M904" s="32" t="str">
        <f>IFERROR(VLOOKUP(Issue!$J904,Table2[[#All],[Item Name]:[Open Rate]],8,0),"")</f>
        <v/>
      </c>
      <c r="N904" s="32" t="str">
        <f>IFERROR(+Issue!$L904*Issue!$M904,"")</f>
        <v/>
      </c>
      <c r="O904" s="12"/>
      <c r="P904" s="12"/>
      <c r="Q904" s="37"/>
    </row>
    <row r="905" spans="1:17" x14ac:dyDescent="0.25">
      <c r="A905" s="34"/>
      <c r="B905" s="12"/>
      <c r="C905" s="12"/>
      <c r="D905" s="12"/>
      <c r="E905" s="31" t="str">
        <f>IFERROR(VLOOKUP(Issue!$D905,Table5[#All],3,0),"")</f>
        <v/>
      </c>
      <c r="F905" s="31" t="str">
        <f>IFERROR(VLOOKUP(Issue!$D905,Table5[#All],2,0),"")</f>
        <v/>
      </c>
      <c r="G905" s="12"/>
      <c r="H905" s="31" t="str">
        <f>IFERROR(VLOOKUP(Issue!$G905,Table5[#All],3,0),"")</f>
        <v/>
      </c>
      <c r="I905" s="31" t="str">
        <f>IFERROR(VLOOKUP(Issue!$G905,Table5[#All],2,0),"")</f>
        <v/>
      </c>
      <c r="J905" s="12"/>
      <c r="K905" s="31" t="str">
        <f>IFERROR(VLOOKUP(Issue!$J905,Table2[[Item Name]:[UoM]],2,0),"")</f>
        <v/>
      </c>
      <c r="L905" s="12"/>
      <c r="M905" s="32" t="str">
        <f>IFERROR(VLOOKUP(Issue!$J905,Table2[[#All],[Item Name]:[Open Rate]],8,0),"")</f>
        <v/>
      </c>
      <c r="N905" s="32" t="str">
        <f>IFERROR(+Issue!$L905*Issue!$M905,"")</f>
        <v/>
      </c>
      <c r="O905" s="12"/>
      <c r="P905" s="12"/>
      <c r="Q905" s="38"/>
    </row>
    <row r="906" spans="1:17" x14ac:dyDescent="0.25">
      <c r="A906" s="34"/>
      <c r="B906" s="12"/>
      <c r="C906" s="12"/>
      <c r="D906" s="12"/>
      <c r="E906" s="31" t="str">
        <f>IFERROR(VLOOKUP(Issue!$D906,Table5[#All],3,0),"")</f>
        <v/>
      </c>
      <c r="F906" s="31" t="str">
        <f>IFERROR(VLOOKUP(Issue!$D906,Table5[#All],2,0),"")</f>
        <v/>
      </c>
      <c r="G906" s="12"/>
      <c r="H906" s="31" t="str">
        <f>IFERROR(VLOOKUP(Issue!$G906,Table5[#All],3,0),"")</f>
        <v/>
      </c>
      <c r="I906" s="31" t="str">
        <f>IFERROR(VLOOKUP(Issue!$G906,Table5[#All],2,0),"")</f>
        <v/>
      </c>
      <c r="J906" s="12"/>
      <c r="K906" s="31" t="str">
        <f>IFERROR(VLOOKUP(Issue!$J906,Table2[[Item Name]:[UoM]],2,0),"")</f>
        <v/>
      </c>
      <c r="L906" s="12"/>
      <c r="M906" s="32" t="str">
        <f>IFERROR(VLOOKUP(Issue!$J906,Table2[[#All],[Item Name]:[Open Rate]],8,0),"")</f>
        <v/>
      </c>
      <c r="N906" s="32" t="str">
        <f>IFERROR(+Issue!$L906*Issue!$M906,"")</f>
        <v/>
      </c>
      <c r="O906" s="12"/>
      <c r="P906" s="12"/>
      <c r="Q906" s="37"/>
    </row>
    <row r="907" spans="1:17" x14ac:dyDescent="0.25">
      <c r="A907" s="34"/>
      <c r="B907" s="12"/>
      <c r="C907" s="12"/>
      <c r="D907" s="12"/>
      <c r="E907" s="31" t="str">
        <f>IFERROR(VLOOKUP(Issue!$D907,Table5[#All],3,0),"")</f>
        <v/>
      </c>
      <c r="F907" s="31" t="str">
        <f>IFERROR(VLOOKUP(Issue!$D907,Table5[#All],2,0),"")</f>
        <v/>
      </c>
      <c r="G907" s="12"/>
      <c r="H907" s="31" t="str">
        <f>IFERROR(VLOOKUP(Issue!$G907,Table5[#All],3,0),"")</f>
        <v/>
      </c>
      <c r="I907" s="31" t="str">
        <f>IFERROR(VLOOKUP(Issue!$G907,Table5[#All],2,0),"")</f>
        <v/>
      </c>
      <c r="J907" s="12"/>
      <c r="K907" s="31" t="str">
        <f>IFERROR(VLOOKUP(Issue!$J907,Table2[[Item Name]:[UoM]],2,0),"")</f>
        <v/>
      </c>
      <c r="L907" s="12"/>
      <c r="M907" s="32" t="str">
        <f>IFERROR(VLOOKUP(Issue!$J907,Table2[[#All],[Item Name]:[Open Rate]],8,0),"")</f>
        <v/>
      </c>
      <c r="N907" s="32" t="str">
        <f>IFERROR(+Issue!$L907*Issue!$M907,"")</f>
        <v/>
      </c>
      <c r="O907" s="12"/>
      <c r="P907" s="12"/>
      <c r="Q907" s="38"/>
    </row>
    <row r="908" spans="1:17" x14ac:dyDescent="0.25">
      <c r="A908" s="34"/>
      <c r="B908" s="12"/>
      <c r="C908" s="12"/>
      <c r="D908" s="12"/>
      <c r="E908" s="31" t="str">
        <f>IFERROR(VLOOKUP(Issue!$D908,Table5[#All],3,0),"")</f>
        <v/>
      </c>
      <c r="F908" s="31" t="str">
        <f>IFERROR(VLOOKUP(Issue!$D908,Table5[#All],2,0),"")</f>
        <v/>
      </c>
      <c r="G908" s="12"/>
      <c r="H908" s="31" t="str">
        <f>IFERROR(VLOOKUP(Issue!$G908,Table5[#All],3,0),"")</f>
        <v/>
      </c>
      <c r="I908" s="31" t="str">
        <f>IFERROR(VLOOKUP(Issue!$G908,Table5[#All],2,0),"")</f>
        <v/>
      </c>
      <c r="J908" s="12"/>
      <c r="K908" s="31" t="str">
        <f>IFERROR(VLOOKUP(Issue!$J908,Table2[[Item Name]:[UoM]],2,0),"")</f>
        <v/>
      </c>
      <c r="L908" s="12"/>
      <c r="M908" s="32" t="str">
        <f>IFERROR(VLOOKUP(Issue!$J908,Table2[[#All],[Item Name]:[Open Rate]],8,0),"")</f>
        <v/>
      </c>
      <c r="N908" s="32" t="str">
        <f>IFERROR(+Issue!$L908*Issue!$M908,"")</f>
        <v/>
      </c>
      <c r="O908" s="12"/>
      <c r="P908" s="12"/>
      <c r="Q908" s="37"/>
    </row>
    <row r="909" spans="1:17" x14ac:dyDescent="0.25">
      <c r="A909" s="34"/>
      <c r="B909" s="12"/>
      <c r="C909" s="12"/>
      <c r="D909" s="12"/>
      <c r="E909" s="31" t="str">
        <f>IFERROR(VLOOKUP(Issue!$D909,Table5[#All],3,0),"")</f>
        <v/>
      </c>
      <c r="F909" s="31" t="str">
        <f>IFERROR(VLOOKUP(Issue!$D909,Table5[#All],2,0),"")</f>
        <v/>
      </c>
      <c r="G909" s="12"/>
      <c r="H909" s="31" t="str">
        <f>IFERROR(VLOOKUP(Issue!$G909,Table5[#All],3,0),"")</f>
        <v/>
      </c>
      <c r="I909" s="31" t="str">
        <f>IFERROR(VLOOKUP(Issue!$G909,Table5[#All],2,0),"")</f>
        <v/>
      </c>
      <c r="J909" s="12"/>
      <c r="K909" s="31" t="str">
        <f>IFERROR(VLOOKUP(Issue!$J909,Table2[[Item Name]:[UoM]],2,0),"")</f>
        <v/>
      </c>
      <c r="L909" s="12"/>
      <c r="M909" s="32" t="str">
        <f>IFERROR(VLOOKUP(Issue!$J909,Table2[[#All],[Item Name]:[Open Rate]],8,0),"")</f>
        <v/>
      </c>
      <c r="N909" s="32" t="str">
        <f>IFERROR(+Issue!$L909*Issue!$M909,"")</f>
        <v/>
      </c>
      <c r="O909" s="12"/>
      <c r="P909" s="12"/>
      <c r="Q909" s="38"/>
    </row>
    <row r="910" spans="1:17" x14ac:dyDescent="0.25">
      <c r="A910" s="34"/>
      <c r="B910" s="12"/>
      <c r="C910" s="12"/>
      <c r="D910" s="12"/>
      <c r="E910" s="31" t="str">
        <f>IFERROR(VLOOKUP(Issue!$D910,Table5[#All],3,0),"")</f>
        <v/>
      </c>
      <c r="F910" s="31" t="str">
        <f>IFERROR(VLOOKUP(Issue!$D910,Table5[#All],2,0),"")</f>
        <v/>
      </c>
      <c r="G910" s="12"/>
      <c r="H910" s="31" t="str">
        <f>IFERROR(VLOOKUP(Issue!$G910,Table5[#All],3,0),"")</f>
        <v/>
      </c>
      <c r="I910" s="31" t="str">
        <f>IFERROR(VLOOKUP(Issue!$G910,Table5[#All],2,0),"")</f>
        <v/>
      </c>
      <c r="J910" s="12"/>
      <c r="K910" s="31" t="str">
        <f>IFERROR(VLOOKUP(Issue!$J910,Table2[[Item Name]:[UoM]],2,0),"")</f>
        <v/>
      </c>
      <c r="L910" s="12"/>
      <c r="M910" s="32" t="str">
        <f>IFERROR(VLOOKUP(Issue!$J910,Table2[[#All],[Item Name]:[Open Rate]],8,0),"")</f>
        <v/>
      </c>
      <c r="N910" s="32" t="str">
        <f>IFERROR(+Issue!$L910*Issue!$M910,"")</f>
        <v/>
      </c>
      <c r="O910" s="12"/>
      <c r="P910" s="12"/>
      <c r="Q910" s="37"/>
    </row>
    <row r="911" spans="1:17" x14ac:dyDescent="0.25">
      <c r="A911" s="34"/>
      <c r="B911" s="12"/>
      <c r="C911" s="12"/>
      <c r="D911" s="12"/>
      <c r="E911" s="31" t="str">
        <f>IFERROR(VLOOKUP(Issue!$D911,Table5[#All],3,0),"")</f>
        <v/>
      </c>
      <c r="F911" s="31" t="str">
        <f>IFERROR(VLOOKUP(Issue!$D911,Table5[#All],2,0),"")</f>
        <v/>
      </c>
      <c r="G911" s="12"/>
      <c r="H911" s="31" t="str">
        <f>IFERROR(VLOOKUP(Issue!$G911,Table5[#All],3,0),"")</f>
        <v/>
      </c>
      <c r="I911" s="31" t="str">
        <f>IFERROR(VLOOKUP(Issue!$G911,Table5[#All],2,0),"")</f>
        <v/>
      </c>
      <c r="J911" s="12"/>
      <c r="K911" s="31" t="str">
        <f>IFERROR(VLOOKUP(Issue!$J911,Table2[[Item Name]:[UoM]],2,0),"")</f>
        <v/>
      </c>
      <c r="L911" s="12"/>
      <c r="M911" s="32" t="str">
        <f>IFERROR(VLOOKUP(Issue!$J911,Table2[[#All],[Item Name]:[Open Rate]],8,0),"")</f>
        <v/>
      </c>
      <c r="N911" s="32" t="str">
        <f>IFERROR(+Issue!$L911*Issue!$M911,"")</f>
        <v/>
      </c>
      <c r="O911" s="12"/>
      <c r="P911" s="12"/>
      <c r="Q911" s="38"/>
    </row>
    <row r="912" spans="1:17" x14ac:dyDescent="0.25">
      <c r="A912" s="34"/>
      <c r="B912" s="12"/>
      <c r="C912" s="12"/>
      <c r="D912" s="12"/>
      <c r="E912" s="31" t="str">
        <f>IFERROR(VLOOKUP(Issue!$D912,Table5[#All],3,0),"")</f>
        <v/>
      </c>
      <c r="F912" s="31" t="str">
        <f>IFERROR(VLOOKUP(Issue!$D912,Table5[#All],2,0),"")</f>
        <v/>
      </c>
      <c r="G912" s="12"/>
      <c r="H912" s="31" t="str">
        <f>IFERROR(VLOOKUP(Issue!$G912,Table5[#All],3,0),"")</f>
        <v/>
      </c>
      <c r="I912" s="31" t="str">
        <f>IFERROR(VLOOKUP(Issue!$G912,Table5[#All],2,0),"")</f>
        <v/>
      </c>
      <c r="J912" s="12"/>
      <c r="K912" s="31" t="str">
        <f>IFERROR(VLOOKUP(Issue!$J912,Table2[[Item Name]:[UoM]],2,0),"")</f>
        <v/>
      </c>
      <c r="L912" s="12"/>
      <c r="M912" s="32" t="str">
        <f>IFERROR(VLOOKUP(Issue!$J912,Table2[[#All],[Item Name]:[Open Rate]],8,0),"")</f>
        <v/>
      </c>
      <c r="N912" s="32" t="str">
        <f>IFERROR(+Issue!$L912*Issue!$M912,"")</f>
        <v/>
      </c>
      <c r="O912" s="12"/>
      <c r="P912" s="12"/>
      <c r="Q912" s="37"/>
    </row>
    <row r="913" spans="1:17" x14ac:dyDescent="0.25">
      <c r="A913" s="34"/>
      <c r="B913" s="12"/>
      <c r="C913" s="12"/>
      <c r="D913" s="12"/>
      <c r="E913" s="31" t="str">
        <f>IFERROR(VLOOKUP(Issue!$D913,Table5[#All],3,0),"")</f>
        <v/>
      </c>
      <c r="F913" s="31" t="str">
        <f>IFERROR(VLOOKUP(Issue!$D913,Table5[#All],2,0),"")</f>
        <v/>
      </c>
      <c r="G913" s="12"/>
      <c r="H913" s="31" t="str">
        <f>IFERROR(VLOOKUP(Issue!$G913,Table5[#All],3,0),"")</f>
        <v/>
      </c>
      <c r="I913" s="31" t="str">
        <f>IFERROR(VLOOKUP(Issue!$G913,Table5[#All],2,0),"")</f>
        <v/>
      </c>
      <c r="J913" s="12"/>
      <c r="K913" s="31" t="str">
        <f>IFERROR(VLOOKUP(Issue!$J913,Table2[[Item Name]:[UoM]],2,0),"")</f>
        <v/>
      </c>
      <c r="L913" s="12"/>
      <c r="M913" s="32" t="str">
        <f>IFERROR(VLOOKUP(Issue!$J913,Table2[[#All],[Item Name]:[Open Rate]],8,0),"")</f>
        <v/>
      </c>
      <c r="N913" s="32" t="str">
        <f>IFERROR(+Issue!$L913*Issue!$M913,"")</f>
        <v/>
      </c>
      <c r="O913" s="12"/>
      <c r="P913" s="12"/>
      <c r="Q913" s="38"/>
    </row>
    <row r="914" spans="1:17" x14ac:dyDescent="0.25">
      <c r="A914" s="34"/>
      <c r="B914" s="12"/>
      <c r="C914" s="12"/>
      <c r="D914" s="12"/>
      <c r="E914" s="31" t="str">
        <f>IFERROR(VLOOKUP(Issue!$D914,Table5[#All],3,0),"")</f>
        <v/>
      </c>
      <c r="F914" s="31" t="str">
        <f>IFERROR(VLOOKUP(Issue!$D914,Table5[#All],2,0),"")</f>
        <v/>
      </c>
      <c r="G914" s="12"/>
      <c r="H914" s="31" t="str">
        <f>IFERROR(VLOOKUP(Issue!$G914,Table5[#All],3,0),"")</f>
        <v/>
      </c>
      <c r="I914" s="31" t="str">
        <f>IFERROR(VLOOKUP(Issue!$G914,Table5[#All],2,0),"")</f>
        <v/>
      </c>
      <c r="J914" s="12"/>
      <c r="K914" s="31" t="str">
        <f>IFERROR(VLOOKUP(Issue!$J914,Table2[[Item Name]:[UoM]],2,0),"")</f>
        <v/>
      </c>
      <c r="L914" s="12"/>
      <c r="M914" s="32" t="str">
        <f>IFERROR(VLOOKUP(Issue!$J914,Table2[[#All],[Item Name]:[Open Rate]],8,0),"")</f>
        <v/>
      </c>
      <c r="N914" s="32" t="str">
        <f>IFERROR(+Issue!$L914*Issue!$M914,"")</f>
        <v/>
      </c>
      <c r="O914" s="12"/>
      <c r="P914" s="12"/>
      <c r="Q914" s="37"/>
    </row>
    <row r="915" spans="1:17" x14ac:dyDescent="0.25">
      <c r="A915" s="34"/>
      <c r="B915" s="12"/>
      <c r="C915" s="12"/>
      <c r="D915" s="12"/>
      <c r="E915" s="31" t="str">
        <f>IFERROR(VLOOKUP(Issue!$D915,Table5[#All],3,0),"")</f>
        <v/>
      </c>
      <c r="F915" s="31" t="str">
        <f>IFERROR(VLOOKUP(Issue!$D915,Table5[#All],2,0),"")</f>
        <v/>
      </c>
      <c r="G915" s="12"/>
      <c r="H915" s="31" t="str">
        <f>IFERROR(VLOOKUP(Issue!$G915,Table5[#All],3,0),"")</f>
        <v/>
      </c>
      <c r="I915" s="31" t="str">
        <f>IFERROR(VLOOKUP(Issue!$G915,Table5[#All],2,0),"")</f>
        <v/>
      </c>
      <c r="J915" s="12"/>
      <c r="K915" s="31" t="str">
        <f>IFERROR(VLOOKUP(Issue!$J915,Table2[[Item Name]:[UoM]],2,0),"")</f>
        <v/>
      </c>
      <c r="L915" s="12"/>
      <c r="M915" s="32" t="str">
        <f>IFERROR(VLOOKUP(Issue!$J915,Table2[[#All],[Item Name]:[Open Rate]],8,0),"")</f>
        <v/>
      </c>
      <c r="N915" s="32" t="str">
        <f>IFERROR(+Issue!$L915*Issue!$M915,"")</f>
        <v/>
      </c>
      <c r="O915" s="12"/>
      <c r="P915" s="12"/>
      <c r="Q915" s="38"/>
    </row>
    <row r="916" spans="1:17" x14ac:dyDescent="0.25">
      <c r="A916" s="34"/>
      <c r="B916" s="12"/>
      <c r="C916" s="12"/>
      <c r="D916" s="12"/>
      <c r="E916" s="31" t="str">
        <f>IFERROR(VLOOKUP(Issue!$D916,Table5[#All],3,0),"")</f>
        <v/>
      </c>
      <c r="F916" s="31" t="str">
        <f>IFERROR(VLOOKUP(Issue!$D916,Table5[#All],2,0),"")</f>
        <v/>
      </c>
      <c r="G916" s="12"/>
      <c r="H916" s="31" t="str">
        <f>IFERROR(VLOOKUP(Issue!$G916,Table5[#All],3,0),"")</f>
        <v/>
      </c>
      <c r="I916" s="31" t="str">
        <f>IFERROR(VLOOKUP(Issue!$G916,Table5[#All],2,0),"")</f>
        <v/>
      </c>
      <c r="J916" s="12"/>
      <c r="K916" s="31" t="str">
        <f>IFERROR(VLOOKUP(Issue!$J916,Table2[[Item Name]:[UoM]],2,0),"")</f>
        <v/>
      </c>
      <c r="L916" s="12"/>
      <c r="M916" s="32" t="str">
        <f>IFERROR(VLOOKUP(Issue!$J916,Table2[[#All],[Item Name]:[Open Rate]],8,0),"")</f>
        <v/>
      </c>
      <c r="N916" s="32" t="str">
        <f>IFERROR(+Issue!$L916*Issue!$M916,"")</f>
        <v/>
      </c>
      <c r="O916" s="12"/>
      <c r="P916" s="12"/>
      <c r="Q916" s="37"/>
    </row>
    <row r="917" spans="1:17" x14ac:dyDescent="0.25">
      <c r="A917" s="34"/>
      <c r="B917" s="12"/>
      <c r="C917" s="12"/>
      <c r="D917" s="12"/>
      <c r="E917" s="31" t="str">
        <f>IFERROR(VLOOKUP(Issue!$D917,Table5[#All],3,0),"")</f>
        <v/>
      </c>
      <c r="F917" s="31" t="str">
        <f>IFERROR(VLOOKUP(Issue!$D917,Table5[#All],2,0),"")</f>
        <v/>
      </c>
      <c r="G917" s="12"/>
      <c r="H917" s="31" t="str">
        <f>IFERROR(VLOOKUP(Issue!$G917,Table5[#All],3,0),"")</f>
        <v/>
      </c>
      <c r="I917" s="31" t="str">
        <f>IFERROR(VLOOKUP(Issue!$G917,Table5[#All],2,0),"")</f>
        <v/>
      </c>
      <c r="J917" s="12"/>
      <c r="K917" s="31" t="str">
        <f>IFERROR(VLOOKUP(Issue!$J917,Table2[[Item Name]:[UoM]],2,0),"")</f>
        <v/>
      </c>
      <c r="L917" s="12"/>
      <c r="M917" s="32" t="str">
        <f>IFERROR(VLOOKUP(Issue!$J917,Table2[[#All],[Item Name]:[Open Rate]],8,0),"")</f>
        <v/>
      </c>
      <c r="N917" s="32" t="str">
        <f>IFERROR(+Issue!$L917*Issue!$M917,"")</f>
        <v/>
      </c>
      <c r="O917" s="12"/>
      <c r="P917" s="12"/>
      <c r="Q917" s="38"/>
    </row>
    <row r="918" spans="1:17" x14ac:dyDescent="0.25">
      <c r="A918" s="34"/>
      <c r="B918" s="12"/>
      <c r="C918" s="12"/>
      <c r="D918" s="12"/>
      <c r="E918" s="31" t="str">
        <f>IFERROR(VLOOKUP(Issue!$D918,Table5[#All],3,0),"")</f>
        <v/>
      </c>
      <c r="F918" s="31" t="str">
        <f>IFERROR(VLOOKUP(Issue!$D918,Table5[#All],2,0),"")</f>
        <v/>
      </c>
      <c r="G918" s="12"/>
      <c r="H918" s="31" t="str">
        <f>IFERROR(VLOOKUP(Issue!$G918,Table5[#All],3,0),"")</f>
        <v/>
      </c>
      <c r="I918" s="31" t="str">
        <f>IFERROR(VLOOKUP(Issue!$G918,Table5[#All],2,0),"")</f>
        <v/>
      </c>
      <c r="J918" s="12"/>
      <c r="K918" s="31" t="str">
        <f>IFERROR(VLOOKUP(Issue!$J918,Table2[[Item Name]:[UoM]],2,0),"")</f>
        <v/>
      </c>
      <c r="L918" s="12"/>
      <c r="M918" s="32" t="str">
        <f>IFERROR(VLOOKUP(Issue!$J918,Table2[[#All],[Item Name]:[Open Rate]],8,0),"")</f>
        <v/>
      </c>
      <c r="N918" s="32" t="str">
        <f>IFERROR(+Issue!$L918*Issue!$M918,"")</f>
        <v/>
      </c>
      <c r="O918" s="12"/>
      <c r="P918" s="12"/>
      <c r="Q918" s="37"/>
    </row>
    <row r="919" spans="1:17" x14ac:dyDescent="0.25">
      <c r="A919" s="34"/>
      <c r="B919" s="12"/>
      <c r="C919" s="12"/>
      <c r="D919" s="12"/>
      <c r="E919" s="31" t="str">
        <f>IFERROR(VLOOKUP(Issue!$D919,Table5[#All],3,0),"")</f>
        <v/>
      </c>
      <c r="F919" s="31" t="str">
        <f>IFERROR(VLOOKUP(Issue!$D919,Table5[#All],2,0),"")</f>
        <v/>
      </c>
      <c r="G919" s="12"/>
      <c r="H919" s="31" t="str">
        <f>IFERROR(VLOOKUP(Issue!$G919,Table5[#All],3,0),"")</f>
        <v/>
      </c>
      <c r="I919" s="31" t="str">
        <f>IFERROR(VLOOKUP(Issue!$G919,Table5[#All],2,0),"")</f>
        <v/>
      </c>
      <c r="J919" s="12"/>
      <c r="K919" s="31" t="str">
        <f>IFERROR(VLOOKUP(Issue!$J919,Table2[[Item Name]:[UoM]],2,0),"")</f>
        <v/>
      </c>
      <c r="L919" s="12"/>
      <c r="M919" s="32" t="str">
        <f>IFERROR(VLOOKUP(Issue!$J919,Table2[[#All],[Item Name]:[Open Rate]],8,0),"")</f>
        <v/>
      </c>
      <c r="N919" s="32" t="str">
        <f>IFERROR(+Issue!$L919*Issue!$M919,"")</f>
        <v/>
      </c>
      <c r="O919" s="12"/>
      <c r="P919" s="12"/>
      <c r="Q919" s="38"/>
    </row>
    <row r="920" spans="1:17" x14ac:dyDescent="0.25">
      <c r="A920" s="34"/>
      <c r="B920" s="12"/>
      <c r="C920" s="12"/>
      <c r="D920" s="12"/>
      <c r="E920" s="31" t="str">
        <f>IFERROR(VLOOKUP(Issue!$D920,Table5[#All],3,0),"")</f>
        <v/>
      </c>
      <c r="F920" s="31" t="str">
        <f>IFERROR(VLOOKUP(Issue!$D920,Table5[#All],2,0),"")</f>
        <v/>
      </c>
      <c r="G920" s="12"/>
      <c r="H920" s="31" t="str">
        <f>IFERROR(VLOOKUP(Issue!$G920,Table5[#All],3,0),"")</f>
        <v/>
      </c>
      <c r="I920" s="31" t="str">
        <f>IFERROR(VLOOKUP(Issue!$G920,Table5[#All],2,0),"")</f>
        <v/>
      </c>
      <c r="J920" s="12"/>
      <c r="K920" s="31" t="str">
        <f>IFERROR(VLOOKUP(Issue!$J920,Table2[[Item Name]:[UoM]],2,0),"")</f>
        <v/>
      </c>
      <c r="L920" s="12"/>
      <c r="M920" s="32" t="str">
        <f>IFERROR(VLOOKUP(Issue!$J920,Table2[[#All],[Item Name]:[Open Rate]],8,0),"")</f>
        <v/>
      </c>
      <c r="N920" s="32" t="str">
        <f>IFERROR(+Issue!$L920*Issue!$M920,"")</f>
        <v/>
      </c>
      <c r="O920" s="12"/>
      <c r="P920" s="12"/>
      <c r="Q920" s="37"/>
    </row>
    <row r="921" spans="1:17" x14ac:dyDescent="0.25">
      <c r="A921" s="34"/>
      <c r="B921" s="12"/>
      <c r="C921" s="12"/>
      <c r="D921" s="12"/>
      <c r="E921" s="31" t="str">
        <f>IFERROR(VLOOKUP(Issue!$D921,Table5[#All],3,0),"")</f>
        <v/>
      </c>
      <c r="F921" s="31" t="str">
        <f>IFERROR(VLOOKUP(Issue!$D921,Table5[#All],2,0),"")</f>
        <v/>
      </c>
      <c r="G921" s="12"/>
      <c r="H921" s="31" t="str">
        <f>IFERROR(VLOOKUP(Issue!$G921,Table5[#All],3,0),"")</f>
        <v/>
      </c>
      <c r="I921" s="31" t="str">
        <f>IFERROR(VLOOKUP(Issue!$G921,Table5[#All],2,0),"")</f>
        <v/>
      </c>
      <c r="J921" s="12"/>
      <c r="K921" s="31" t="str">
        <f>IFERROR(VLOOKUP(Issue!$J921,Table2[[Item Name]:[UoM]],2,0),"")</f>
        <v/>
      </c>
      <c r="L921" s="12"/>
      <c r="M921" s="32" t="str">
        <f>IFERROR(VLOOKUP(Issue!$J921,Table2[[#All],[Item Name]:[Open Rate]],8,0),"")</f>
        <v/>
      </c>
      <c r="N921" s="32" t="str">
        <f>IFERROR(+Issue!$L921*Issue!$M921,"")</f>
        <v/>
      </c>
      <c r="O921" s="12"/>
      <c r="P921" s="12"/>
      <c r="Q921" s="38"/>
    </row>
    <row r="922" spans="1:17" x14ac:dyDescent="0.25">
      <c r="A922" s="34"/>
      <c r="B922" s="12"/>
      <c r="C922" s="12"/>
      <c r="D922" s="12"/>
      <c r="E922" s="31" t="str">
        <f>IFERROR(VLOOKUP(Issue!$D922,Table5[#All],3,0),"")</f>
        <v/>
      </c>
      <c r="F922" s="31" t="str">
        <f>IFERROR(VLOOKUP(Issue!$D922,Table5[#All],2,0),"")</f>
        <v/>
      </c>
      <c r="G922" s="12"/>
      <c r="H922" s="31" t="str">
        <f>IFERROR(VLOOKUP(Issue!$G922,Table5[#All],3,0),"")</f>
        <v/>
      </c>
      <c r="I922" s="31" t="str">
        <f>IFERROR(VLOOKUP(Issue!$G922,Table5[#All],2,0),"")</f>
        <v/>
      </c>
      <c r="J922" s="12"/>
      <c r="K922" s="31" t="str">
        <f>IFERROR(VLOOKUP(Issue!$J922,Table2[[Item Name]:[UoM]],2,0),"")</f>
        <v/>
      </c>
      <c r="L922" s="12"/>
      <c r="M922" s="32" t="str">
        <f>IFERROR(VLOOKUP(Issue!$J922,Table2[[#All],[Item Name]:[Open Rate]],8,0),"")</f>
        <v/>
      </c>
      <c r="N922" s="32" t="str">
        <f>IFERROR(+Issue!$L922*Issue!$M922,"")</f>
        <v/>
      </c>
      <c r="O922" s="12"/>
      <c r="P922" s="12"/>
      <c r="Q922" s="37"/>
    </row>
    <row r="923" spans="1:17" x14ac:dyDescent="0.25">
      <c r="A923" s="34"/>
      <c r="B923" s="12"/>
      <c r="C923" s="12"/>
      <c r="D923" s="12"/>
      <c r="E923" s="31" t="str">
        <f>IFERROR(VLOOKUP(Issue!$D923,Table5[#All],3,0),"")</f>
        <v/>
      </c>
      <c r="F923" s="31" t="str">
        <f>IFERROR(VLOOKUP(Issue!$D923,Table5[#All],2,0),"")</f>
        <v/>
      </c>
      <c r="G923" s="12"/>
      <c r="H923" s="31" t="str">
        <f>IFERROR(VLOOKUP(Issue!$G923,Table5[#All],3,0),"")</f>
        <v/>
      </c>
      <c r="I923" s="31" t="str">
        <f>IFERROR(VLOOKUP(Issue!$G923,Table5[#All],2,0),"")</f>
        <v/>
      </c>
      <c r="J923" s="12"/>
      <c r="K923" s="31" t="str">
        <f>IFERROR(VLOOKUP(Issue!$J923,Table2[[Item Name]:[UoM]],2,0),"")</f>
        <v/>
      </c>
      <c r="L923" s="12"/>
      <c r="M923" s="32" t="str">
        <f>IFERROR(VLOOKUP(Issue!$J923,Table2[[#All],[Item Name]:[Open Rate]],8,0),"")</f>
        <v/>
      </c>
      <c r="N923" s="32" t="str">
        <f>IFERROR(+Issue!$L923*Issue!$M923,"")</f>
        <v/>
      </c>
      <c r="O923" s="12"/>
      <c r="P923" s="12"/>
      <c r="Q923" s="38"/>
    </row>
    <row r="924" spans="1:17" x14ac:dyDescent="0.25">
      <c r="A924" s="34"/>
      <c r="B924" s="12"/>
      <c r="C924" s="12"/>
      <c r="D924" s="12"/>
      <c r="E924" s="31" t="str">
        <f>IFERROR(VLOOKUP(Issue!$D924,Table5[#All],3,0),"")</f>
        <v/>
      </c>
      <c r="F924" s="31" t="str">
        <f>IFERROR(VLOOKUP(Issue!$D924,Table5[#All],2,0),"")</f>
        <v/>
      </c>
      <c r="G924" s="12"/>
      <c r="H924" s="31" t="str">
        <f>IFERROR(VLOOKUP(Issue!$G924,Table5[#All],3,0),"")</f>
        <v/>
      </c>
      <c r="I924" s="31" t="str">
        <f>IFERROR(VLOOKUP(Issue!$G924,Table5[#All],2,0),"")</f>
        <v/>
      </c>
      <c r="J924" s="12"/>
      <c r="K924" s="31" t="str">
        <f>IFERROR(VLOOKUP(Issue!$J924,Table2[[Item Name]:[UoM]],2,0),"")</f>
        <v/>
      </c>
      <c r="L924" s="12"/>
      <c r="M924" s="32" t="str">
        <f>IFERROR(VLOOKUP(Issue!$J924,Table2[[#All],[Item Name]:[Open Rate]],8,0),"")</f>
        <v/>
      </c>
      <c r="N924" s="32" t="str">
        <f>IFERROR(+Issue!$L924*Issue!$M924,"")</f>
        <v/>
      </c>
      <c r="O924" s="12"/>
      <c r="P924" s="12"/>
      <c r="Q924" s="37"/>
    </row>
    <row r="925" spans="1:17" x14ac:dyDescent="0.25">
      <c r="A925" s="34"/>
      <c r="B925" s="12"/>
      <c r="C925" s="12"/>
      <c r="D925" s="12"/>
      <c r="E925" s="31" t="str">
        <f>IFERROR(VLOOKUP(Issue!$D925,Table5[#All],3,0),"")</f>
        <v/>
      </c>
      <c r="F925" s="31" t="str">
        <f>IFERROR(VLOOKUP(Issue!$D925,Table5[#All],2,0),"")</f>
        <v/>
      </c>
      <c r="G925" s="12"/>
      <c r="H925" s="31" t="str">
        <f>IFERROR(VLOOKUP(Issue!$G925,Table5[#All],3,0),"")</f>
        <v/>
      </c>
      <c r="I925" s="31" t="str">
        <f>IFERROR(VLOOKUP(Issue!$G925,Table5[#All],2,0),"")</f>
        <v/>
      </c>
      <c r="J925" s="12"/>
      <c r="K925" s="31" t="str">
        <f>IFERROR(VLOOKUP(Issue!$J925,Table2[[Item Name]:[UoM]],2,0),"")</f>
        <v/>
      </c>
      <c r="L925" s="12"/>
      <c r="M925" s="32" t="str">
        <f>IFERROR(VLOOKUP(Issue!$J925,Table2[[#All],[Item Name]:[Open Rate]],8,0),"")</f>
        <v/>
      </c>
      <c r="N925" s="32" t="str">
        <f>IFERROR(+Issue!$L925*Issue!$M925,"")</f>
        <v/>
      </c>
      <c r="O925" s="12"/>
      <c r="P925" s="12"/>
      <c r="Q925" s="38"/>
    </row>
    <row r="926" spans="1:17" x14ac:dyDescent="0.25">
      <c r="A926" s="34"/>
      <c r="B926" s="12"/>
      <c r="C926" s="12"/>
      <c r="D926" s="12"/>
      <c r="E926" s="31" t="str">
        <f>IFERROR(VLOOKUP(Issue!$D926,Table5[#All],3,0),"")</f>
        <v/>
      </c>
      <c r="F926" s="31" t="str">
        <f>IFERROR(VLOOKUP(Issue!$D926,Table5[#All],2,0),"")</f>
        <v/>
      </c>
      <c r="G926" s="12"/>
      <c r="H926" s="31" t="str">
        <f>IFERROR(VLOOKUP(Issue!$G926,Table5[#All],3,0),"")</f>
        <v/>
      </c>
      <c r="I926" s="31" t="str">
        <f>IFERROR(VLOOKUP(Issue!$G926,Table5[#All],2,0),"")</f>
        <v/>
      </c>
      <c r="J926" s="12"/>
      <c r="K926" s="31" t="str">
        <f>IFERROR(VLOOKUP(Issue!$J926,Table2[[Item Name]:[UoM]],2,0),"")</f>
        <v/>
      </c>
      <c r="L926" s="12"/>
      <c r="M926" s="32" t="str">
        <f>IFERROR(VLOOKUP(Issue!$J926,Table2[[#All],[Item Name]:[Open Rate]],8,0),"")</f>
        <v/>
      </c>
      <c r="N926" s="32" t="str">
        <f>IFERROR(+Issue!$L926*Issue!$M926,"")</f>
        <v/>
      </c>
      <c r="O926" s="12"/>
      <c r="P926" s="12"/>
      <c r="Q926" s="37"/>
    </row>
    <row r="927" spans="1:17" x14ac:dyDescent="0.25">
      <c r="A927" s="34"/>
      <c r="B927" s="12"/>
      <c r="C927" s="12"/>
      <c r="D927" s="12"/>
      <c r="E927" s="31" t="str">
        <f>IFERROR(VLOOKUP(Issue!$D927,Table5[#All],3,0),"")</f>
        <v/>
      </c>
      <c r="F927" s="31" t="str">
        <f>IFERROR(VLOOKUP(Issue!$D927,Table5[#All],2,0),"")</f>
        <v/>
      </c>
      <c r="G927" s="12"/>
      <c r="H927" s="31" t="str">
        <f>IFERROR(VLOOKUP(Issue!$G927,Table5[#All],3,0),"")</f>
        <v/>
      </c>
      <c r="I927" s="31" t="str">
        <f>IFERROR(VLOOKUP(Issue!$G927,Table5[#All],2,0),"")</f>
        <v/>
      </c>
      <c r="J927" s="12"/>
      <c r="K927" s="31" t="str">
        <f>IFERROR(VLOOKUP(Issue!$J927,Table2[[Item Name]:[UoM]],2,0),"")</f>
        <v/>
      </c>
      <c r="L927" s="12"/>
      <c r="M927" s="32" t="str">
        <f>IFERROR(VLOOKUP(Issue!$J927,Table2[[#All],[Item Name]:[Open Rate]],8,0),"")</f>
        <v/>
      </c>
      <c r="N927" s="32" t="str">
        <f>IFERROR(+Issue!$L927*Issue!$M927,"")</f>
        <v/>
      </c>
      <c r="O927" s="12"/>
      <c r="P927" s="12"/>
      <c r="Q927" s="38"/>
    </row>
    <row r="928" spans="1:17" x14ac:dyDescent="0.25">
      <c r="A928" s="34"/>
      <c r="B928" s="12"/>
      <c r="C928" s="12"/>
      <c r="D928" s="12"/>
      <c r="E928" s="31" t="str">
        <f>IFERROR(VLOOKUP(Issue!$D928,Table5[#All],3,0),"")</f>
        <v/>
      </c>
      <c r="F928" s="31" t="str">
        <f>IFERROR(VLOOKUP(Issue!$D928,Table5[#All],2,0),"")</f>
        <v/>
      </c>
      <c r="G928" s="12"/>
      <c r="H928" s="31" t="str">
        <f>IFERROR(VLOOKUP(Issue!$G928,Table5[#All],3,0),"")</f>
        <v/>
      </c>
      <c r="I928" s="31" t="str">
        <f>IFERROR(VLOOKUP(Issue!$G928,Table5[#All],2,0),"")</f>
        <v/>
      </c>
      <c r="J928" s="12"/>
      <c r="K928" s="31" t="str">
        <f>IFERROR(VLOOKUP(Issue!$J928,Table2[[Item Name]:[UoM]],2,0),"")</f>
        <v/>
      </c>
      <c r="L928" s="12"/>
      <c r="M928" s="32" t="str">
        <f>IFERROR(VLOOKUP(Issue!$J928,Table2[[#All],[Item Name]:[Open Rate]],8,0),"")</f>
        <v/>
      </c>
      <c r="N928" s="32" t="str">
        <f>IFERROR(+Issue!$L928*Issue!$M928,"")</f>
        <v/>
      </c>
      <c r="O928" s="12"/>
      <c r="P928" s="12"/>
      <c r="Q928" s="37"/>
    </row>
    <row r="929" spans="1:17" x14ac:dyDescent="0.25">
      <c r="A929" s="34"/>
      <c r="B929" s="12"/>
      <c r="C929" s="12"/>
      <c r="D929" s="12"/>
      <c r="E929" s="31" t="str">
        <f>IFERROR(VLOOKUP(Issue!$D929,Table5[#All],3,0),"")</f>
        <v/>
      </c>
      <c r="F929" s="31" t="str">
        <f>IFERROR(VLOOKUP(Issue!$D929,Table5[#All],2,0),"")</f>
        <v/>
      </c>
      <c r="G929" s="12"/>
      <c r="H929" s="31" t="str">
        <f>IFERROR(VLOOKUP(Issue!$G929,Table5[#All],3,0),"")</f>
        <v/>
      </c>
      <c r="I929" s="31" t="str">
        <f>IFERROR(VLOOKUP(Issue!$G929,Table5[#All],2,0),"")</f>
        <v/>
      </c>
      <c r="J929" s="12"/>
      <c r="K929" s="31" t="str">
        <f>IFERROR(VLOOKUP(Issue!$J929,Table2[[Item Name]:[UoM]],2,0),"")</f>
        <v/>
      </c>
      <c r="L929" s="12"/>
      <c r="M929" s="32" t="str">
        <f>IFERROR(VLOOKUP(Issue!$J929,Table2[[#All],[Item Name]:[Open Rate]],8,0),"")</f>
        <v/>
      </c>
      <c r="N929" s="32" t="str">
        <f>IFERROR(+Issue!$L929*Issue!$M929,"")</f>
        <v/>
      </c>
      <c r="O929" s="12"/>
      <c r="P929" s="12"/>
      <c r="Q929" s="38"/>
    </row>
    <row r="930" spans="1:17" x14ac:dyDescent="0.25">
      <c r="A930" s="34"/>
      <c r="B930" s="12"/>
      <c r="C930" s="12"/>
      <c r="D930" s="12"/>
      <c r="E930" s="31" t="str">
        <f>IFERROR(VLOOKUP(Issue!$D930,Table5[#All],3,0),"")</f>
        <v/>
      </c>
      <c r="F930" s="31" t="str">
        <f>IFERROR(VLOOKUP(Issue!$D930,Table5[#All],2,0),"")</f>
        <v/>
      </c>
      <c r="G930" s="12"/>
      <c r="H930" s="31" t="str">
        <f>IFERROR(VLOOKUP(Issue!$G930,Table5[#All],3,0),"")</f>
        <v/>
      </c>
      <c r="I930" s="31" t="str">
        <f>IFERROR(VLOOKUP(Issue!$G930,Table5[#All],2,0),"")</f>
        <v/>
      </c>
      <c r="J930" s="12"/>
      <c r="K930" s="31" t="str">
        <f>IFERROR(VLOOKUP(Issue!$J930,Table2[[Item Name]:[UoM]],2,0),"")</f>
        <v/>
      </c>
      <c r="L930" s="12"/>
      <c r="M930" s="32" t="str">
        <f>IFERROR(VLOOKUP(Issue!$J930,Table2[[#All],[Item Name]:[Open Rate]],8,0),"")</f>
        <v/>
      </c>
      <c r="N930" s="32" t="str">
        <f>IFERROR(+Issue!$L930*Issue!$M930,"")</f>
        <v/>
      </c>
      <c r="O930" s="12"/>
      <c r="P930" s="12"/>
      <c r="Q930" s="37"/>
    </row>
    <row r="931" spans="1:17" x14ac:dyDescent="0.25">
      <c r="A931" s="34"/>
      <c r="B931" s="12"/>
      <c r="C931" s="12"/>
      <c r="D931" s="12"/>
      <c r="E931" s="31" t="str">
        <f>IFERROR(VLOOKUP(Issue!$D931,Table5[#All],3,0),"")</f>
        <v/>
      </c>
      <c r="F931" s="31" t="str">
        <f>IFERROR(VLOOKUP(Issue!$D931,Table5[#All],2,0),"")</f>
        <v/>
      </c>
      <c r="G931" s="12"/>
      <c r="H931" s="31" t="str">
        <f>IFERROR(VLOOKUP(Issue!$G931,Table5[#All],3,0),"")</f>
        <v/>
      </c>
      <c r="I931" s="31" t="str">
        <f>IFERROR(VLOOKUP(Issue!$G931,Table5[#All],2,0),"")</f>
        <v/>
      </c>
      <c r="J931" s="12"/>
      <c r="K931" s="31" t="str">
        <f>IFERROR(VLOOKUP(Issue!$J931,Table2[[Item Name]:[UoM]],2,0),"")</f>
        <v/>
      </c>
      <c r="L931" s="12"/>
      <c r="M931" s="32" t="str">
        <f>IFERROR(VLOOKUP(Issue!$J931,Table2[[#All],[Item Name]:[Open Rate]],8,0),"")</f>
        <v/>
      </c>
      <c r="N931" s="32" t="str">
        <f>IFERROR(+Issue!$L931*Issue!$M931,"")</f>
        <v/>
      </c>
      <c r="O931" s="12"/>
      <c r="P931" s="12"/>
      <c r="Q931" s="38"/>
    </row>
    <row r="932" spans="1:17" x14ac:dyDescent="0.25">
      <c r="A932" s="34"/>
      <c r="B932" s="12"/>
      <c r="C932" s="12"/>
      <c r="D932" s="12"/>
      <c r="E932" s="31" t="str">
        <f>IFERROR(VLOOKUP(Issue!$D932,Table5[#All],3,0),"")</f>
        <v/>
      </c>
      <c r="F932" s="31" t="str">
        <f>IFERROR(VLOOKUP(Issue!$D932,Table5[#All],2,0),"")</f>
        <v/>
      </c>
      <c r="G932" s="12"/>
      <c r="H932" s="31" t="str">
        <f>IFERROR(VLOOKUP(Issue!$G932,Table5[#All],3,0),"")</f>
        <v/>
      </c>
      <c r="I932" s="31" t="str">
        <f>IFERROR(VLOOKUP(Issue!$G932,Table5[#All],2,0),"")</f>
        <v/>
      </c>
      <c r="J932" s="12"/>
      <c r="K932" s="31" t="str">
        <f>IFERROR(VLOOKUP(Issue!$J932,Table2[[Item Name]:[UoM]],2,0),"")</f>
        <v/>
      </c>
      <c r="L932" s="12"/>
      <c r="M932" s="32" t="str">
        <f>IFERROR(VLOOKUP(Issue!$J932,Table2[[#All],[Item Name]:[Open Rate]],8,0),"")</f>
        <v/>
      </c>
      <c r="N932" s="32" t="str">
        <f>IFERROR(+Issue!$L932*Issue!$M932,"")</f>
        <v/>
      </c>
      <c r="O932" s="12"/>
      <c r="P932" s="12"/>
      <c r="Q932" s="37"/>
    </row>
    <row r="933" spans="1:17" x14ac:dyDescent="0.25">
      <c r="A933" s="34"/>
      <c r="B933" s="12"/>
      <c r="C933" s="12"/>
      <c r="D933" s="12"/>
      <c r="E933" s="31" t="str">
        <f>IFERROR(VLOOKUP(Issue!$D933,Table5[#All],3,0),"")</f>
        <v/>
      </c>
      <c r="F933" s="31" t="str">
        <f>IFERROR(VLOOKUP(Issue!$D933,Table5[#All],2,0),"")</f>
        <v/>
      </c>
      <c r="G933" s="12"/>
      <c r="H933" s="31" t="str">
        <f>IFERROR(VLOOKUP(Issue!$G933,Table5[#All],3,0),"")</f>
        <v/>
      </c>
      <c r="I933" s="31" t="str">
        <f>IFERROR(VLOOKUP(Issue!$G933,Table5[#All],2,0),"")</f>
        <v/>
      </c>
      <c r="J933" s="12"/>
      <c r="K933" s="31" t="str">
        <f>IFERROR(VLOOKUP(Issue!$J933,Table2[[Item Name]:[UoM]],2,0),"")</f>
        <v/>
      </c>
      <c r="L933" s="12"/>
      <c r="M933" s="32" t="str">
        <f>IFERROR(VLOOKUP(Issue!$J933,Table2[[#All],[Item Name]:[Open Rate]],8,0),"")</f>
        <v/>
      </c>
      <c r="N933" s="32" t="str">
        <f>IFERROR(+Issue!$L933*Issue!$M933,"")</f>
        <v/>
      </c>
      <c r="O933" s="12"/>
      <c r="P933" s="12"/>
      <c r="Q933" s="38"/>
    </row>
    <row r="934" spans="1:17" x14ac:dyDescent="0.25">
      <c r="A934" s="34"/>
      <c r="B934" s="12"/>
      <c r="C934" s="12"/>
      <c r="D934" s="12"/>
      <c r="E934" s="31" t="str">
        <f>IFERROR(VLOOKUP(Issue!$D934,Table5[#All],3,0),"")</f>
        <v/>
      </c>
      <c r="F934" s="31" t="str">
        <f>IFERROR(VLOOKUP(Issue!$D934,Table5[#All],2,0),"")</f>
        <v/>
      </c>
      <c r="G934" s="12"/>
      <c r="H934" s="31" t="str">
        <f>IFERROR(VLOOKUP(Issue!$G934,Table5[#All],3,0),"")</f>
        <v/>
      </c>
      <c r="I934" s="31" t="str">
        <f>IFERROR(VLOOKUP(Issue!$G934,Table5[#All],2,0),"")</f>
        <v/>
      </c>
      <c r="J934" s="12"/>
      <c r="K934" s="31" t="str">
        <f>IFERROR(VLOOKUP(Issue!$J934,Table2[[Item Name]:[UoM]],2,0),"")</f>
        <v/>
      </c>
      <c r="L934" s="12"/>
      <c r="M934" s="32" t="str">
        <f>IFERROR(VLOOKUP(Issue!$J934,Table2[[#All],[Item Name]:[Open Rate]],8,0),"")</f>
        <v/>
      </c>
      <c r="N934" s="32" t="str">
        <f>IFERROR(+Issue!$L934*Issue!$M934,"")</f>
        <v/>
      </c>
      <c r="O934" s="12"/>
      <c r="P934" s="12"/>
      <c r="Q934" s="37"/>
    </row>
    <row r="935" spans="1:17" x14ac:dyDescent="0.25">
      <c r="A935" s="34"/>
      <c r="B935" s="12"/>
      <c r="C935" s="12"/>
      <c r="D935" s="12"/>
      <c r="E935" s="31" t="str">
        <f>IFERROR(VLOOKUP(Issue!$D935,Table5[#All],3,0),"")</f>
        <v/>
      </c>
      <c r="F935" s="31" t="str">
        <f>IFERROR(VLOOKUP(Issue!$D935,Table5[#All],2,0),"")</f>
        <v/>
      </c>
      <c r="G935" s="12"/>
      <c r="H935" s="31" t="str">
        <f>IFERROR(VLOOKUP(Issue!$G935,Table5[#All],3,0),"")</f>
        <v/>
      </c>
      <c r="I935" s="31" t="str">
        <f>IFERROR(VLOOKUP(Issue!$G935,Table5[#All],2,0),"")</f>
        <v/>
      </c>
      <c r="J935" s="12"/>
      <c r="K935" s="31" t="str">
        <f>IFERROR(VLOOKUP(Issue!$J935,Table2[[Item Name]:[UoM]],2,0),"")</f>
        <v/>
      </c>
      <c r="L935" s="12"/>
      <c r="M935" s="32" t="str">
        <f>IFERROR(VLOOKUP(Issue!$J935,Table2[[#All],[Item Name]:[Open Rate]],8,0),"")</f>
        <v/>
      </c>
      <c r="N935" s="32" t="str">
        <f>IFERROR(+Issue!$L935*Issue!$M935,"")</f>
        <v/>
      </c>
      <c r="O935" s="12"/>
      <c r="P935" s="12"/>
      <c r="Q935" s="38"/>
    </row>
    <row r="936" spans="1:17" x14ac:dyDescent="0.25">
      <c r="A936" s="34"/>
      <c r="B936" s="12"/>
      <c r="C936" s="12"/>
      <c r="D936" s="12"/>
      <c r="E936" s="31" t="str">
        <f>IFERROR(VLOOKUP(Issue!$D936,Table5[#All],3,0),"")</f>
        <v/>
      </c>
      <c r="F936" s="31" t="str">
        <f>IFERROR(VLOOKUP(Issue!$D936,Table5[#All],2,0),"")</f>
        <v/>
      </c>
      <c r="G936" s="12"/>
      <c r="H936" s="31" t="str">
        <f>IFERROR(VLOOKUP(Issue!$G936,Table5[#All],3,0),"")</f>
        <v/>
      </c>
      <c r="I936" s="31" t="str">
        <f>IFERROR(VLOOKUP(Issue!$G936,Table5[#All],2,0),"")</f>
        <v/>
      </c>
      <c r="J936" s="12"/>
      <c r="K936" s="31" t="str">
        <f>IFERROR(VLOOKUP(Issue!$J936,Table2[[Item Name]:[UoM]],2,0),"")</f>
        <v/>
      </c>
      <c r="L936" s="12"/>
      <c r="M936" s="32" t="str">
        <f>IFERROR(VLOOKUP(Issue!$J936,Table2[[#All],[Item Name]:[Open Rate]],8,0),"")</f>
        <v/>
      </c>
      <c r="N936" s="32" t="str">
        <f>IFERROR(+Issue!$L936*Issue!$M936,"")</f>
        <v/>
      </c>
      <c r="O936" s="12"/>
      <c r="P936" s="12"/>
      <c r="Q936" s="37"/>
    </row>
    <row r="937" spans="1:17" x14ac:dyDescent="0.25">
      <c r="A937" s="34"/>
      <c r="B937" s="12"/>
      <c r="C937" s="12"/>
      <c r="D937" s="12"/>
      <c r="E937" s="31" t="str">
        <f>IFERROR(VLOOKUP(Issue!$D937,Table5[#All],3,0),"")</f>
        <v/>
      </c>
      <c r="F937" s="31" t="str">
        <f>IFERROR(VLOOKUP(Issue!$D937,Table5[#All],2,0),"")</f>
        <v/>
      </c>
      <c r="G937" s="12"/>
      <c r="H937" s="31" t="str">
        <f>IFERROR(VLOOKUP(Issue!$G937,Table5[#All],3,0),"")</f>
        <v/>
      </c>
      <c r="I937" s="31" t="str">
        <f>IFERROR(VLOOKUP(Issue!$G937,Table5[#All],2,0),"")</f>
        <v/>
      </c>
      <c r="J937" s="12"/>
      <c r="K937" s="31" t="str">
        <f>IFERROR(VLOOKUP(Issue!$J937,Table2[[Item Name]:[UoM]],2,0),"")</f>
        <v/>
      </c>
      <c r="L937" s="12"/>
      <c r="M937" s="32" t="str">
        <f>IFERROR(VLOOKUP(Issue!$J937,Table2[[#All],[Item Name]:[Open Rate]],8,0),"")</f>
        <v/>
      </c>
      <c r="N937" s="32" t="str">
        <f>IFERROR(+Issue!$L937*Issue!$M937,"")</f>
        <v/>
      </c>
      <c r="O937" s="12"/>
      <c r="P937" s="12"/>
      <c r="Q937" s="38"/>
    </row>
    <row r="938" spans="1:17" x14ac:dyDescent="0.25">
      <c r="A938" s="34"/>
      <c r="B938" s="12"/>
      <c r="C938" s="12"/>
      <c r="D938" s="12"/>
      <c r="E938" s="31" t="str">
        <f>IFERROR(VLOOKUP(Issue!$D938,Table5[#All],3,0),"")</f>
        <v/>
      </c>
      <c r="F938" s="31" t="str">
        <f>IFERROR(VLOOKUP(Issue!$D938,Table5[#All],2,0),"")</f>
        <v/>
      </c>
      <c r="G938" s="12"/>
      <c r="H938" s="31" t="str">
        <f>IFERROR(VLOOKUP(Issue!$G938,Table5[#All],3,0),"")</f>
        <v/>
      </c>
      <c r="I938" s="31" t="str">
        <f>IFERROR(VLOOKUP(Issue!$G938,Table5[#All],2,0),"")</f>
        <v/>
      </c>
      <c r="J938" s="12"/>
      <c r="K938" s="31" t="str">
        <f>IFERROR(VLOOKUP(Issue!$J938,Table2[[Item Name]:[UoM]],2,0),"")</f>
        <v/>
      </c>
      <c r="L938" s="12"/>
      <c r="M938" s="32" t="str">
        <f>IFERROR(VLOOKUP(Issue!$J938,Table2[[#All],[Item Name]:[Open Rate]],8,0),"")</f>
        <v/>
      </c>
      <c r="N938" s="32" t="str">
        <f>IFERROR(+Issue!$L938*Issue!$M938,"")</f>
        <v/>
      </c>
      <c r="O938" s="12"/>
      <c r="P938" s="12"/>
      <c r="Q938" s="37"/>
    </row>
    <row r="939" spans="1:17" x14ac:dyDescent="0.25">
      <c r="A939" s="34"/>
      <c r="B939" s="12"/>
      <c r="C939" s="12"/>
      <c r="D939" s="12"/>
      <c r="E939" s="31" t="str">
        <f>IFERROR(VLOOKUP(Issue!$D939,Table5[#All],3,0),"")</f>
        <v/>
      </c>
      <c r="F939" s="31" t="str">
        <f>IFERROR(VLOOKUP(Issue!$D939,Table5[#All],2,0),"")</f>
        <v/>
      </c>
      <c r="G939" s="12"/>
      <c r="H939" s="31" t="str">
        <f>IFERROR(VLOOKUP(Issue!$G939,Table5[#All],3,0),"")</f>
        <v/>
      </c>
      <c r="I939" s="31" t="str">
        <f>IFERROR(VLOOKUP(Issue!$G939,Table5[#All],2,0),"")</f>
        <v/>
      </c>
      <c r="J939" s="12"/>
      <c r="K939" s="31" t="str">
        <f>IFERROR(VLOOKUP(Issue!$J939,Table2[[Item Name]:[UoM]],2,0),"")</f>
        <v/>
      </c>
      <c r="L939" s="12"/>
      <c r="M939" s="32" t="str">
        <f>IFERROR(VLOOKUP(Issue!$J939,Table2[[#All],[Item Name]:[Open Rate]],8,0),"")</f>
        <v/>
      </c>
      <c r="N939" s="32" t="str">
        <f>IFERROR(+Issue!$L939*Issue!$M939,"")</f>
        <v/>
      </c>
      <c r="O939" s="12"/>
      <c r="P939" s="12"/>
      <c r="Q939" s="38"/>
    </row>
    <row r="940" spans="1:17" x14ac:dyDescent="0.25">
      <c r="A940" s="34"/>
      <c r="B940" s="12"/>
      <c r="C940" s="12"/>
      <c r="D940" s="12"/>
      <c r="E940" s="31" t="str">
        <f>IFERROR(VLOOKUP(Issue!$D940,Table5[#All],3,0),"")</f>
        <v/>
      </c>
      <c r="F940" s="31" t="str">
        <f>IFERROR(VLOOKUP(Issue!$D940,Table5[#All],2,0),"")</f>
        <v/>
      </c>
      <c r="G940" s="12"/>
      <c r="H940" s="31" t="str">
        <f>IFERROR(VLOOKUP(Issue!$G940,Table5[#All],3,0),"")</f>
        <v/>
      </c>
      <c r="I940" s="31" t="str">
        <f>IFERROR(VLOOKUP(Issue!$G940,Table5[#All],2,0),"")</f>
        <v/>
      </c>
      <c r="J940" s="12"/>
      <c r="K940" s="31" t="str">
        <f>IFERROR(VLOOKUP(Issue!$J940,Table2[[Item Name]:[UoM]],2,0),"")</f>
        <v/>
      </c>
      <c r="L940" s="12"/>
      <c r="M940" s="32" t="str">
        <f>IFERROR(VLOOKUP(Issue!$J940,Table2[[#All],[Item Name]:[Open Rate]],8,0),"")</f>
        <v/>
      </c>
      <c r="N940" s="32" t="str">
        <f>IFERROR(+Issue!$L940*Issue!$M940,"")</f>
        <v/>
      </c>
      <c r="O940" s="12"/>
      <c r="P940" s="12"/>
      <c r="Q940" s="37"/>
    </row>
    <row r="941" spans="1:17" x14ac:dyDescent="0.25">
      <c r="A941" s="34"/>
      <c r="B941" s="12"/>
      <c r="C941" s="12"/>
      <c r="D941" s="12"/>
      <c r="E941" s="31" t="str">
        <f>IFERROR(VLOOKUP(Issue!$D941,Table5[#All],3,0),"")</f>
        <v/>
      </c>
      <c r="F941" s="31" t="str">
        <f>IFERROR(VLOOKUP(Issue!$D941,Table5[#All],2,0),"")</f>
        <v/>
      </c>
      <c r="G941" s="12"/>
      <c r="H941" s="31" t="str">
        <f>IFERROR(VLOOKUP(Issue!$G941,Table5[#All],3,0),"")</f>
        <v/>
      </c>
      <c r="I941" s="31" t="str">
        <f>IFERROR(VLOOKUP(Issue!$G941,Table5[#All],2,0),"")</f>
        <v/>
      </c>
      <c r="J941" s="12"/>
      <c r="K941" s="31" t="str">
        <f>IFERROR(VLOOKUP(Issue!$J941,Table2[[Item Name]:[UoM]],2,0),"")</f>
        <v/>
      </c>
      <c r="L941" s="12"/>
      <c r="M941" s="32" t="str">
        <f>IFERROR(VLOOKUP(Issue!$J941,Table2[[#All],[Item Name]:[Open Rate]],8,0),"")</f>
        <v/>
      </c>
      <c r="N941" s="32" t="str">
        <f>IFERROR(+Issue!$L941*Issue!$M941,"")</f>
        <v/>
      </c>
      <c r="O941" s="12"/>
      <c r="P941" s="12"/>
      <c r="Q941" s="38"/>
    </row>
    <row r="942" spans="1:17" x14ac:dyDescent="0.25">
      <c r="A942" s="34"/>
      <c r="B942" s="12"/>
      <c r="C942" s="12"/>
      <c r="D942" s="12"/>
      <c r="E942" s="31" t="str">
        <f>IFERROR(VLOOKUP(Issue!$D942,Table5[#All],3,0),"")</f>
        <v/>
      </c>
      <c r="F942" s="31" t="str">
        <f>IFERROR(VLOOKUP(Issue!$D942,Table5[#All],2,0),"")</f>
        <v/>
      </c>
      <c r="G942" s="12"/>
      <c r="H942" s="31" t="str">
        <f>IFERROR(VLOOKUP(Issue!$G942,Table5[#All],3,0),"")</f>
        <v/>
      </c>
      <c r="I942" s="31" t="str">
        <f>IFERROR(VLOOKUP(Issue!$G942,Table5[#All],2,0),"")</f>
        <v/>
      </c>
      <c r="J942" s="12"/>
      <c r="K942" s="31" t="str">
        <f>IFERROR(VLOOKUP(Issue!$J942,Table2[[Item Name]:[UoM]],2,0),"")</f>
        <v/>
      </c>
      <c r="L942" s="12"/>
      <c r="M942" s="32" t="str">
        <f>IFERROR(VLOOKUP(Issue!$J942,Table2[[#All],[Item Name]:[Open Rate]],8,0),"")</f>
        <v/>
      </c>
      <c r="N942" s="32" t="str">
        <f>IFERROR(+Issue!$L942*Issue!$M942,"")</f>
        <v/>
      </c>
      <c r="O942" s="12"/>
      <c r="P942" s="12"/>
      <c r="Q942" s="37"/>
    </row>
    <row r="943" spans="1:17" x14ac:dyDescent="0.25">
      <c r="A943" s="34"/>
      <c r="B943" s="12"/>
      <c r="C943" s="12"/>
      <c r="D943" s="12"/>
      <c r="E943" s="31" t="str">
        <f>IFERROR(VLOOKUP(Issue!$D943,Table5[#All],3,0),"")</f>
        <v/>
      </c>
      <c r="F943" s="31" t="str">
        <f>IFERROR(VLOOKUP(Issue!$D943,Table5[#All],2,0),"")</f>
        <v/>
      </c>
      <c r="G943" s="12"/>
      <c r="H943" s="31" t="str">
        <f>IFERROR(VLOOKUP(Issue!$G943,Table5[#All],3,0),"")</f>
        <v/>
      </c>
      <c r="I943" s="31" t="str">
        <f>IFERROR(VLOOKUP(Issue!$G943,Table5[#All],2,0),"")</f>
        <v/>
      </c>
      <c r="J943" s="12"/>
      <c r="K943" s="31" t="str">
        <f>IFERROR(VLOOKUP(Issue!$J943,Table2[[Item Name]:[UoM]],2,0),"")</f>
        <v/>
      </c>
      <c r="L943" s="12"/>
      <c r="M943" s="32" t="str">
        <f>IFERROR(VLOOKUP(Issue!$J943,Table2[[#All],[Item Name]:[Open Rate]],8,0),"")</f>
        <v/>
      </c>
      <c r="N943" s="32" t="str">
        <f>IFERROR(+Issue!$L943*Issue!$M943,"")</f>
        <v/>
      </c>
      <c r="O943" s="12"/>
      <c r="P943" s="12"/>
      <c r="Q943" s="38"/>
    </row>
    <row r="944" spans="1:17" x14ac:dyDescent="0.25">
      <c r="A944" s="34"/>
      <c r="B944" s="12"/>
      <c r="C944" s="12"/>
      <c r="D944" s="12"/>
      <c r="E944" s="31" t="str">
        <f>IFERROR(VLOOKUP(Issue!$D944,Table5[#All],3,0),"")</f>
        <v/>
      </c>
      <c r="F944" s="31" t="str">
        <f>IFERROR(VLOOKUP(Issue!$D944,Table5[#All],2,0),"")</f>
        <v/>
      </c>
      <c r="G944" s="12"/>
      <c r="H944" s="31" t="str">
        <f>IFERROR(VLOOKUP(Issue!$G944,Table5[#All],3,0),"")</f>
        <v/>
      </c>
      <c r="I944" s="31" t="str">
        <f>IFERROR(VLOOKUP(Issue!$G944,Table5[#All],2,0),"")</f>
        <v/>
      </c>
      <c r="J944" s="12"/>
      <c r="K944" s="31" t="str">
        <f>IFERROR(VLOOKUP(Issue!$J944,Table2[[Item Name]:[UoM]],2,0),"")</f>
        <v/>
      </c>
      <c r="L944" s="12"/>
      <c r="M944" s="32" t="str">
        <f>IFERROR(VLOOKUP(Issue!$J944,Table2[[#All],[Item Name]:[Open Rate]],8,0),"")</f>
        <v/>
      </c>
      <c r="N944" s="32" t="str">
        <f>IFERROR(+Issue!$L944*Issue!$M944,"")</f>
        <v/>
      </c>
      <c r="O944" s="12"/>
      <c r="P944" s="12"/>
      <c r="Q944" s="37"/>
    </row>
    <row r="945" spans="1:17" x14ac:dyDescent="0.25">
      <c r="A945" s="34"/>
      <c r="B945" s="12"/>
      <c r="C945" s="12"/>
      <c r="D945" s="12"/>
      <c r="E945" s="31" t="str">
        <f>IFERROR(VLOOKUP(Issue!$D945,Table5[#All],3,0),"")</f>
        <v/>
      </c>
      <c r="F945" s="31" t="str">
        <f>IFERROR(VLOOKUP(Issue!$D945,Table5[#All],2,0),"")</f>
        <v/>
      </c>
      <c r="G945" s="12"/>
      <c r="H945" s="31" t="str">
        <f>IFERROR(VLOOKUP(Issue!$G945,Table5[#All],3,0),"")</f>
        <v/>
      </c>
      <c r="I945" s="31" t="str">
        <f>IFERROR(VLOOKUP(Issue!$G945,Table5[#All],2,0),"")</f>
        <v/>
      </c>
      <c r="J945" s="12"/>
      <c r="K945" s="31" t="str">
        <f>IFERROR(VLOOKUP(Issue!$J945,Table2[[Item Name]:[UoM]],2,0),"")</f>
        <v/>
      </c>
      <c r="L945" s="12"/>
      <c r="M945" s="32" t="str">
        <f>IFERROR(VLOOKUP(Issue!$J945,Table2[[#All],[Item Name]:[Open Rate]],8,0),"")</f>
        <v/>
      </c>
      <c r="N945" s="32" t="str">
        <f>IFERROR(+Issue!$L945*Issue!$M945,"")</f>
        <v/>
      </c>
      <c r="O945" s="12"/>
      <c r="P945" s="12"/>
      <c r="Q945" s="38"/>
    </row>
    <row r="946" spans="1:17" x14ac:dyDescent="0.25">
      <c r="A946" s="34"/>
      <c r="B946" s="12"/>
      <c r="C946" s="12"/>
      <c r="D946" s="12"/>
      <c r="E946" s="31" t="str">
        <f>IFERROR(VLOOKUP(Issue!$D946,Table5[#All],3,0),"")</f>
        <v/>
      </c>
      <c r="F946" s="31" t="str">
        <f>IFERROR(VLOOKUP(Issue!$D946,Table5[#All],2,0),"")</f>
        <v/>
      </c>
      <c r="G946" s="12"/>
      <c r="H946" s="31" t="str">
        <f>IFERROR(VLOOKUP(Issue!$G946,Table5[#All],3,0),"")</f>
        <v/>
      </c>
      <c r="I946" s="31" t="str">
        <f>IFERROR(VLOOKUP(Issue!$G946,Table5[#All],2,0),"")</f>
        <v/>
      </c>
      <c r="J946" s="12"/>
      <c r="K946" s="31" t="str">
        <f>IFERROR(VLOOKUP(Issue!$J946,Table2[[Item Name]:[UoM]],2,0),"")</f>
        <v/>
      </c>
      <c r="L946" s="12"/>
      <c r="M946" s="32" t="str">
        <f>IFERROR(VLOOKUP(Issue!$J946,Table2[[#All],[Item Name]:[Open Rate]],8,0),"")</f>
        <v/>
      </c>
      <c r="N946" s="32" t="str">
        <f>IFERROR(+Issue!$L946*Issue!$M946,"")</f>
        <v/>
      </c>
      <c r="O946" s="12"/>
      <c r="P946" s="12"/>
      <c r="Q946" s="37"/>
    </row>
    <row r="947" spans="1:17" x14ac:dyDescent="0.25">
      <c r="A947" s="34"/>
      <c r="B947" s="12"/>
      <c r="C947" s="12"/>
      <c r="D947" s="12"/>
      <c r="E947" s="31" t="str">
        <f>IFERROR(VLOOKUP(Issue!$D947,Table5[#All],3,0),"")</f>
        <v/>
      </c>
      <c r="F947" s="31" t="str">
        <f>IFERROR(VLOOKUP(Issue!$D947,Table5[#All],2,0),"")</f>
        <v/>
      </c>
      <c r="G947" s="12"/>
      <c r="H947" s="31" t="str">
        <f>IFERROR(VLOOKUP(Issue!$G947,Table5[#All],3,0),"")</f>
        <v/>
      </c>
      <c r="I947" s="31" t="str">
        <f>IFERROR(VLOOKUP(Issue!$G947,Table5[#All],2,0),"")</f>
        <v/>
      </c>
      <c r="J947" s="12"/>
      <c r="K947" s="31" t="str">
        <f>IFERROR(VLOOKUP(Issue!$J947,Table2[[Item Name]:[UoM]],2,0),"")</f>
        <v/>
      </c>
      <c r="L947" s="12"/>
      <c r="M947" s="32" t="str">
        <f>IFERROR(VLOOKUP(Issue!$J947,Table2[[#All],[Item Name]:[Open Rate]],8,0),"")</f>
        <v/>
      </c>
      <c r="N947" s="32" t="str">
        <f>IFERROR(+Issue!$L947*Issue!$M947,"")</f>
        <v/>
      </c>
      <c r="O947" s="12"/>
      <c r="P947" s="12"/>
      <c r="Q947" s="38"/>
    </row>
    <row r="948" spans="1:17" x14ac:dyDescent="0.25">
      <c r="A948" s="34"/>
      <c r="B948" s="12"/>
      <c r="C948" s="12"/>
      <c r="D948" s="12"/>
      <c r="E948" s="31" t="str">
        <f>IFERROR(VLOOKUP(Issue!$D948,Table5[#All],3,0),"")</f>
        <v/>
      </c>
      <c r="F948" s="31" t="str">
        <f>IFERROR(VLOOKUP(Issue!$D948,Table5[#All],2,0),"")</f>
        <v/>
      </c>
      <c r="G948" s="12"/>
      <c r="H948" s="31" t="str">
        <f>IFERROR(VLOOKUP(Issue!$G948,Table5[#All],3,0),"")</f>
        <v/>
      </c>
      <c r="I948" s="31" t="str">
        <f>IFERROR(VLOOKUP(Issue!$G948,Table5[#All],2,0),"")</f>
        <v/>
      </c>
      <c r="J948" s="12"/>
      <c r="K948" s="31" t="str">
        <f>IFERROR(VLOOKUP(Issue!$J948,Table2[[Item Name]:[UoM]],2,0),"")</f>
        <v/>
      </c>
      <c r="L948" s="12"/>
      <c r="M948" s="32" t="str">
        <f>IFERROR(VLOOKUP(Issue!$J948,Table2[[#All],[Item Name]:[Open Rate]],8,0),"")</f>
        <v/>
      </c>
      <c r="N948" s="32" t="str">
        <f>IFERROR(+Issue!$L948*Issue!$M948,"")</f>
        <v/>
      </c>
      <c r="O948" s="12"/>
      <c r="P948" s="12"/>
      <c r="Q948" s="37"/>
    </row>
    <row r="949" spans="1:17" x14ac:dyDescent="0.25">
      <c r="A949" s="34"/>
      <c r="B949" s="12"/>
      <c r="C949" s="12"/>
      <c r="D949" s="12"/>
      <c r="E949" s="31" t="str">
        <f>IFERROR(VLOOKUP(Issue!$D949,Table5[#All],3,0),"")</f>
        <v/>
      </c>
      <c r="F949" s="31" t="str">
        <f>IFERROR(VLOOKUP(Issue!$D949,Table5[#All],2,0),"")</f>
        <v/>
      </c>
      <c r="G949" s="12"/>
      <c r="H949" s="31" t="str">
        <f>IFERROR(VLOOKUP(Issue!$G949,Table5[#All],3,0),"")</f>
        <v/>
      </c>
      <c r="I949" s="31" t="str">
        <f>IFERROR(VLOOKUP(Issue!$G949,Table5[#All],2,0),"")</f>
        <v/>
      </c>
      <c r="J949" s="12"/>
      <c r="K949" s="31" t="str">
        <f>IFERROR(VLOOKUP(Issue!$J949,Table2[[Item Name]:[UoM]],2,0),"")</f>
        <v/>
      </c>
      <c r="L949" s="12"/>
      <c r="M949" s="32" t="str">
        <f>IFERROR(VLOOKUP(Issue!$J949,Table2[[#All],[Item Name]:[Open Rate]],8,0),"")</f>
        <v/>
      </c>
      <c r="N949" s="32" t="str">
        <f>IFERROR(+Issue!$L949*Issue!$M949,"")</f>
        <v/>
      </c>
      <c r="O949" s="12"/>
      <c r="P949" s="12"/>
      <c r="Q949" s="38"/>
    </row>
    <row r="950" spans="1:17" x14ac:dyDescent="0.25">
      <c r="A950" s="34"/>
      <c r="B950" s="12"/>
      <c r="C950" s="12"/>
      <c r="D950" s="12"/>
      <c r="E950" s="31" t="str">
        <f>IFERROR(VLOOKUP(Issue!$D950,Table5[#All],3,0),"")</f>
        <v/>
      </c>
      <c r="F950" s="31" t="str">
        <f>IFERROR(VLOOKUP(Issue!$D950,Table5[#All],2,0),"")</f>
        <v/>
      </c>
      <c r="G950" s="12"/>
      <c r="H950" s="31" t="str">
        <f>IFERROR(VLOOKUP(Issue!$G950,Table5[#All],3,0),"")</f>
        <v/>
      </c>
      <c r="I950" s="31" t="str">
        <f>IFERROR(VLOOKUP(Issue!$G950,Table5[#All],2,0),"")</f>
        <v/>
      </c>
      <c r="J950" s="12"/>
      <c r="K950" s="31" t="str">
        <f>IFERROR(VLOOKUP(Issue!$J950,Table2[[Item Name]:[UoM]],2,0),"")</f>
        <v/>
      </c>
      <c r="L950" s="12"/>
      <c r="M950" s="32" t="str">
        <f>IFERROR(VLOOKUP(Issue!$J950,Table2[[#All],[Item Name]:[Open Rate]],8,0),"")</f>
        <v/>
      </c>
      <c r="N950" s="32" t="str">
        <f>IFERROR(+Issue!$L950*Issue!$M950,"")</f>
        <v/>
      </c>
      <c r="O950" s="12"/>
      <c r="P950" s="12"/>
      <c r="Q950" s="37"/>
    </row>
    <row r="951" spans="1:17" x14ac:dyDescent="0.25">
      <c r="A951" s="34"/>
      <c r="B951" s="12"/>
      <c r="C951" s="12"/>
      <c r="D951" s="12"/>
      <c r="E951" s="31" t="str">
        <f>IFERROR(VLOOKUP(Issue!$D951,Table5[#All],3,0),"")</f>
        <v/>
      </c>
      <c r="F951" s="31" t="str">
        <f>IFERROR(VLOOKUP(Issue!$D951,Table5[#All],2,0),"")</f>
        <v/>
      </c>
      <c r="G951" s="12"/>
      <c r="H951" s="31" t="str">
        <f>IFERROR(VLOOKUP(Issue!$G951,Table5[#All],3,0),"")</f>
        <v/>
      </c>
      <c r="I951" s="31" t="str">
        <f>IFERROR(VLOOKUP(Issue!$G951,Table5[#All],2,0),"")</f>
        <v/>
      </c>
      <c r="J951" s="12"/>
      <c r="K951" s="31" t="str">
        <f>IFERROR(VLOOKUP(Issue!$J951,Table2[[Item Name]:[UoM]],2,0),"")</f>
        <v/>
      </c>
      <c r="L951" s="12"/>
      <c r="M951" s="32" t="str">
        <f>IFERROR(VLOOKUP(Issue!$J951,Table2[[#All],[Item Name]:[Open Rate]],8,0),"")</f>
        <v/>
      </c>
      <c r="N951" s="32" t="str">
        <f>IFERROR(+Issue!$L951*Issue!$M951,"")</f>
        <v/>
      </c>
      <c r="O951" s="12"/>
      <c r="P951" s="12"/>
      <c r="Q951" s="38"/>
    </row>
    <row r="952" spans="1:17" x14ac:dyDescent="0.25">
      <c r="A952" s="34"/>
      <c r="B952" s="12"/>
      <c r="C952" s="12"/>
      <c r="D952" s="12"/>
      <c r="E952" s="31" t="str">
        <f>IFERROR(VLOOKUP(Issue!$D952,Table5[#All],3,0),"")</f>
        <v/>
      </c>
      <c r="F952" s="31" t="str">
        <f>IFERROR(VLOOKUP(Issue!$D952,Table5[#All],2,0),"")</f>
        <v/>
      </c>
      <c r="G952" s="12"/>
      <c r="H952" s="31" t="str">
        <f>IFERROR(VLOOKUP(Issue!$G952,Table5[#All],3,0),"")</f>
        <v/>
      </c>
      <c r="I952" s="31" t="str">
        <f>IFERROR(VLOOKUP(Issue!$G952,Table5[#All],2,0),"")</f>
        <v/>
      </c>
      <c r="J952" s="12"/>
      <c r="K952" s="31" t="str">
        <f>IFERROR(VLOOKUP(Issue!$J952,Table2[[Item Name]:[UoM]],2,0),"")</f>
        <v/>
      </c>
      <c r="L952" s="12"/>
      <c r="M952" s="32" t="str">
        <f>IFERROR(VLOOKUP(Issue!$J952,Table2[[#All],[Item Name]:[Open Rate]],8,0),"")</f>
        <v/>
      </c>
      <c r="N952" s="32" t="str">
        <f>IFERROR(+Issue!$L952*Issue!$M952,"")</f>
        <v/>
      </c>
      <c r="O952" s="12"/>
      <c r="P952" s="12"/>
      <c r="Q952" s="37"/>
    </row>
    <row r="953" spans="1:17" x14ac:dyDescent="0.25">
      <c r="A953" s="34"/>
      <c r="B953" s="12"/>
      <c r="C953" s="12"/>
      <c r="D953" s="12"/>
      <c r="E953" s="31" t="str">
        <f>IFERROR(VLOOKUP(Issue!$D953,Table5[#All],3,0),"")</f>
        <v/>
      </c>
      <c r="F953" s="31" t="str">
        <f>IFERROR(VLOOKUP(Issue!$D953,Table5[#All],2,0),"")</f>
        <v/>
      </c>
      <c r="G953" s="12"/>
      <c r="H953" s="31" t="str">
        <f>IFERROR(VLOOKUP(Issue!$G953,Table5[#All],3,0),"")</f>
        <v/>
      </c>
      <c r="I953" s="31" t="str">
        <f>IFERROR(VLOOKUP(Issue!$G953,Table5[#All],2,0),"")</f>
        <v/>
      </c>
      <c r="J953" s="12"/>
      <c r="K953" s="31" t="str">
        <f>IFERROR(VLOOKUP(Issue!$J953,Table2[[Item Name]:[UoM]],2,0),"")</f>
        <v/>
      </c>
      <c r="L953" s="12"/>
      <c r="M953" s="32" t="str">
        <f>IFERROR(VLOOKUP(Issue!$J953,Table2[[#All],[Item Name]:[Open Rate]],8,0),"")</f>
        <v/>
      </c>
      <c r="N953" s="32" t="str">
        <f>IFERROR(+Issue!$L953*Issue!$M953,"")</f>
        <v/>
      </c>
      <c r="O953" s="12"/>
      <c r="P953" s="12"/>
      <c r="Q953" s="38"/>
    </row>
    <row r="954" spans="1:17" x14ac:dyDescent="0.25">
      <c r="A954" s="34"/>
      <c r="B954" s="12"/>
      <c r="C954" s="12"/>
      <c r="D954" s="12"/>
      <c r="E954" s="31" t="str">
        <f>IFERROR(VLOOKUP(Issue!$D954,Table5[#All],3,0),"")</f>
        <v/>
      </c>
      <c r="F954" s="31" t="str">
        <f>IFERROR(VLOOKUP(Issue!$D954,Table5[#All],2,0),"")</f>
        <v/>
      </c>
      <c r="G954" s="12"/>
      <c r="H954" s="31" t="str">
        <f>IFERROR(VLOOKUP(Issue!$G954,Table5[#All],3,0),"")</f>
        <v/>
      </c>
      <c r="I954" s="31" t="str">
        <f>IFERROR(VLOOKUP(Issue!$G954,Table5[#All],2,0),"")</f>
        <v/>
      </c>
      <c r="J954" s="12"/>
      <c r="K954" s="31" t="str">
        <f>IFERROR(VLOOKUP(Issue!$J954,Table2[[Item Name]:[UoM]],2,0),"")</f>
        <v/>
      </c>
      <c r="L954" s="12"/>
      <c r="M954" s="32" t="str">
        <f>IFERROR(VLOOKUP(Issue!$J954,Table2[[#All],[Item Name]:[Open Rate]],8,0),"")</f>
        <v/>
      </c>
      <c r="N954" s="32" t="str">
        <f>IFERROR(+Issue!$L954*Issue!$M954,"")</f>
        <v/>
      </c>
      <c r="O954" s="12"/>
      <c r="P954" s="12"/>
      <c r="Q954" s="37"/>
    </row>
    <row r="955" spans="1:17" x14ac:dyDescent="0.25">
      <c r="A955" s="34"/>
      <c r="B955" s="12"/>
      <c r="C955" s="12"/>
      <c r="D955" s="12"/>
      <c r="E955" s="31" t="str">
        <f>IFERROR(VLOOKUP(Issue!$D955,Table5[#All],3,0),"")</f>
        <v/>
      </c>
      <c r="F955" s="31" t="str">
        <f>IFERROR(VLOOKUP(Issue!$D955,Table5[#All],2,0),"")</f>
        <v/>
      </c>
      <c r="G955" s="12"/>
      <c r="H955" s="31" t="str">
        <f>IFERROR(VLOOKUP(Issue!$G955,Table5[#All],3,0),"")</f>
        <v/>
      </c>
      <c r="I955" s="31" t="str">
        <f>IFERROR(VLOOKUP(Issue!$G955,Table5[#All],2,0),"")</f>
        <v/>
      </c>
      <c r="J955" s="12"/>
      <c r="K955" s="31" t="str">
        <f>IFERROR(VLOOKUP(Issue!$J955,Table2[[Item Name]:[UoM]],2,0),"")</f>
        <v/>
      </c>
      <c r="L955" s="12"/>
      <c r="M955" s="32" t="str">
        <f>IFERROR(VLOOKUP(Issue!$J955,Table2[[#All],[Item Name]:[Open Rate]],8,0),"")</f>
        <v/>
      </c>
      <c r="N955" s="32" t="str">
        <f>IFERROR(+Issue!$L955*Issue!$M955,"")</f>
        <v/>
      </c>
      <c r="O955" s="12"/>
      <c r="P955" s="12"/>
      <c r="Q955" s="38"/>
    </row>
    <row r="956" spans="1:17" x14ac:dyDescent="0.25">
      <c r="A956" s="34"/>
      <c r="B956" s="12"/>
      <c r="C956" s="12"/>
      <c r="D956" s="12"/>
      <c r="E956" s="31" t="str">
        <f>IFERROR(VLOOKUP(Issue!$D956,Table5[#All],3,0),"")</f>
        <v/>
      </c>
      <c r="F956" s="31" t="str">
        <f>IFERROR(VLOOKUP(Issue!$D956,Table5[#All],2,0),"")</f>
        <v/>
      </c>
      <c r="G956" s="12"/>
      <c r="H956" s="31" t="str">
        <f>IFERROR(VLOOKUP(Issue!$G956,Table5[#All],3,0),"")</f>
        <v/>
      </c>
      <c r="I956" s="31" t="str">
        <f>IFERROR(VLOOKUP(Issue!$G956,Table5[#All],2,0),"")</f>
        <v/>
      </c>
      <c r="J956" s="12"/>
      <c r="K956" s="31" t="str">
        <f>IFERROR(VLOOKUP(Issue!$J956,Table2[[Item Name]:[UoM]],2,0),"")</f>
        <v/>
      </c>
      <c r="L956" s="12"/>
      <c r="M956" s="32" t="str">
        <f>IFERROR(VLOOKUP(Issue!$J956,Table2[[#All],[Item Name]:[Open Rate]],8,0),"")</f>
        <v/>
      </c>
      <c r="N956" s="32" t="str">
        <f>IFERROR(+Issue!$L956*Issue!$M956,"")</f>
        <v/>
      </c>
      <c r="O956" s="12"/>
      <c r="P956" s="12"/>
      <c r="Q956" s="37"/>
    </row>
    <row r="957" spans="1:17" x14ac:dyDescent="0.25">
      <c r="A957" s="34"/>
      <c r="B957" s="12"/>
      <c r="C957" s="12"/>
      <c r="D957" s="12"/>
      <c r="E957" s="31" t="str">
        <f>IFERROR(VLOOKUP(Issue!$D957,Table5[#All],3,0),"")</f>
        <v/>
      </c>
      <c r="F957" s="31" t="str">
        <f>IFERROR(VLOOKUP(Issue!$D957,Table5[#All],2,0),"")</f>
        <v/>
      </c>
      <c r="G957" s="12"/>
      <c r="H957" s="31" t="str">
        <f>IFERROR(VLOOKUP(Issue!$G957,Table5[#All],3,0),"")</f>
        <v/>
      </c>
      <c r="I957" s="31" t="str">
        <f>IFERROR(VLOOKUP(Issue!$G957,Table5[#All],2,0),"")</f>
        <v/>
      </c>
      <c r="J957" s="12"/>
      <c r="K957" s="31" t="str">
        <f>IFERROR(VLOOKUP(Issue!$J957,Table2[[Item Name]:[UoM]],2,0),"")</f>
        <v/>
      </c>
      <c r="L957" s="12"/>
      <c r="M957" s="32" t="str">
        <f>IFERROR(VLOOKUP(Issue!$J957,Table2[[#All],[Item Name]:[Open Rate]],8,0),"")</f>
        <v/>
      </c>
      <c r="N957" s="32" t="str">
        <f>IFERROR(+Issue!$L957*Issue!$M957,"")</f>
        <v/>
      </c>
      <c r="O957" s="12"/>
      <c r="P957" s="12"/>
      <c r="Q957" s="38"/>
    </row>
    <row r="958" spans="1:17" x14ac:dyDescent="0.25">
      <c r="A958" s="34"/>
      <c r="B958" s="12"/>
      <c r="C958" s="12"/>
      <c r="D958" s="12"/>
      <c r="E958" s="31" t="str">
        <f>IFERROR(VLOOKUP(Issue!$D958,Table5[#All],3,0),"")</f>
        <v/>
      </c>
      <c r="F958" s="31" t="str">
        <f>IFERROR(VLOOKUP(Issue!$D958,Table5[#All],2,0),"")</f>
        <v/>
      </c>
      <c r="G958" s="12"/>
      <c r="H958" s="31" t="str">
        <f>IFERROR(VLOOKUP(Issue!$G958,Table5[#All],3,0),"")</f>
        <v/>
      </c>
      <c r="I958" s="31" t="str">
        <f>IFERROR(VLOOKUP(Issue!$G958,Table5[#All],2,0),"")</f>
        <v/>
      </c>
      <c r="J958" s="12"/>
      <c r="K958" s="31" t="str">
        <f>IFERROR(VLOOKUP(Issue!$J958,Table2[[Item Name]:[UoM]],2,0),"")</f>
        <v/>
      </c>
      <c r="L958" s="12"/>
      <c r="M958" s="32" t="str">
        <f>IFERROR(VLOOKUP(Issue!$J958,Table2[[#All],[Item Name]:[Open Rate]],8,0),"")</f>
        <v/>
      </c>
      <c r="N958" s="32" t="str">
        <f>IFERROR(+Issue!$L958*Issue!$M958,"")</f>
        <v/>
      </c>
      <c r="O958" s="12"/>
      <c r="P958" s="12"/>
      <c r="Q958" s="37"/>
    </row>
    <row r="959" spans="1:17" x14ac:dyDescent="0.25">
      <c r="A959" s="34"/>
      <c r="B959" s="12"/>
      <c r="C959" s="12"/>
      <c r="D959" s="12"/>
      <c r="E959" s="31" t="str">
        <f>IFERROR(VLOOKUP(Issue!$D959,Table5[#All],3,0),"")</f>
        <v/>
      </c>
      <c r="F959" s="31" t="str">
        <f>IFERROR(VLOOKUP(Issue!$D959,Table5[#All],2,0),"")</f>
        <v/>
      </c>
      <c r="G959" s="12"/>
      <c r="H959" s="31" t="str">
        <f>IFERROR(VLOOKUP(Issue!$G959,Table5[#All],3,0),"")</f>
        <v/>
      </c>
      <c r="I959" s="31" t="str">
        <f>IFERROR(VLOOKUP(Issue!$G959,Table5[#All],2,0),"")</f>
        <v/>
      </c>
      <c r="J959" s="12"/>
      <c r="K959" s="31" t="str">
        <f>IFERROR(VLOOKUP(Issue!$J959,Table2[[Item Name]:[UoM]],2,0),"")</f>
        <v/>
      </c>
      <c r="L959" s="12"/>
      <c r="M959" s="32" t="str">
        <f>IFERROR(VLOOKUP(Issue!$J959,Table2[[#All],[Item Name]:[Open Rate]],8,0),"")</f>
        <v/>
      </c>
      <c r="N959" s="32" t="str">
        <f>IFERROR(+Issue!$L959*Issue!$M959,"")</f>
        <v/>
      </c>
      <c r="O959" s="12"/>
      <c r="P959" s="12"/>
      <c r="Q959" s="38"/>
    </row>
    <row r="960" spans="1:17" x14ac:dyDescent="0.25">
      <c r="A960" s="34"/>
      <c r="B960" s="12"/>
      <c r="C960" s="12"/>
      <c r="D960" s="12"/>
      <c r="E960" s="31" t="str">
        <f>IFERROR(VLOOKUP(Issue!$D960,Table5[#All],3,0),"")</f>
        <v/>
      </c>
      <c r="F960" s="31" t="str">
        <f>IFERROR(VLOOKUP(Issue!$D960,Table5[#All],2,0),"")</f>
        <v/>
      </c>
      <c r="G960" s="12"/>
      <c r="H960" s="31" t="str">
        <f>IFERROR(VLOOKUP(Issue!$G960,Table5[#All],3,0),"")</f>
        <v/>
      </c>
      <c r="I960" s="31" t="str">
        <f>IFERROR(VLOOKUP(Issue!$G960,Table5[#All],2,0),"")</f>
        <v/>
      </c>
      <c r="J960" s="12"/>
      <c r="K960" s="31" t="str">
        <f>IFERROR(VLOOKUP(Issue!$J960,Table2[[Item Name]:[UoM]],2,0),"")</f>
        <v/>
      </c>
      <c r="L960" s="12"/>
      <c r="M960" s="32" t="str">
        <f>IFERROR(VLOOKUP(Issue!$J960,Table2[[#All],[Item Name]:[Open Rate]],8,0),"")</f>
        <v/>
      </c>
      <c r="N960" s="32" t="str">
        <f>IFERROR(+Issue!$L960*Issue!$M960,"")</f>
        <v/>
      </c>
      <c r="O960" s="12"/>
      <c r="P960" s="12"/>
      <c r="Q960" s="37"/>
    </row>
    <row r="961" spans="1:17" x14ac:dyDescent="0.25">
      <c r="A961" s="34"/>
      <c r="B961" s="12"/>
      <c r="C961" s="12"/>
      <c r="D961" s="12"/>
      <c r="E961" s="31" t="str">
        <f>IFERROR(VLOOKUP(Issue!$D961,Table5[#All],3,0),"")</f>
        <v/>
      </c>
      <c r="F961" s="31" t="str">
        <f>IFERROR(VLOOKUP(Issue!$D961,Table5[#All],2,0),"")</f>
        <v/>
      </c>
      <c r="G961" s="12"/>
      <c r="H961" s="31" t="str">
        <f>IFERROR(VLOOKUP(Issue!$G961,Table5[#All],3,0),"")</f>
        <v/>
      </c>
      <c r="I961" s="31" t="str">
        <f>IFERROR(VLOOKUP(Issue!$G961,Table5[#All],2,0),"")</f>
        <v/>
      </c>
      <c r="J961" s="12"/>
      <c r="K961" s="31" t="str">
        <f>IFERROR(VLOOKUP(Issue!$J961,Table2[[Item Name]:[UoM]],2,0),"")</f>
        <v/>
      </c>
      <c r="L961" s="12"/>
      <c r="M961" s="32" t="str">
        <f>IFERROR(VLOOKUP(Issue!$J961,Table2[[#All],[Item Name]:[Open Rate]],8,0),"")</f>
        <v/>
      </c>
      <c r="N961" s="32" t="str">
        <f>IFERROR(+Issue!$L961*Issue!$M961,"")</f>
        <v/>
      </c>
      <c r="O961" s="12"/>
      <c r="P961" s="12"/>
      <c r="Q961" s="38"/>
    </row>
    <row r="962" spans="1:17" x14ac:dyDescent="0.25">
      <c r="A962" s="34"/>
      <c r="B962" s="12"/>
      <c r="C962" s="12"/>
      <c r="D962" s="12"/>
      <c r="E962" s="31" t="str">
        <f>IFERROR(VLOOKUP(Issue!$D962,Table5[#All],3,0),"")</f>
        <v/>
      </c>
      <c r="F962" s="31" t="str">
        <f>IFERROR(VLOOKUP(Issue!$D962,Table5[#All],2,0),"")</f>
        <v/>
      </c>
      <c r="G962" s="12"/>
      <c r="H962" s="31" t="str">
        <f>IFERROR(VLOOKUP(Issue!$G962,Table5[#All],3,0),"")</f>
        <v/>
      </c>
      <c r="I962" s="31" t="str">
        <f>IFERROR(VLOOKUP(Issue!$G962,Table5[#All],2,0),"")</f>
        <v/>
      </c>
      <c r="J962" s="12"/>
      <c r="K962" s="31" t="str">
        <f>IFERROR(VLOOKUP(Issue!$J962,Table2[[Item Name]:[UoM]],2,0),"")</f>
        <v/>
      </c>
      <c r="L962" s="12"/>
      <c r="M962" s="32" t="str">
        <f>IFERROR(VLOOKUP(Issue!$J962,Table2[[#All],[Item Name]:[Open Rate]],8,0),"")</f>
        <v/>
      </c>
      <c r="N962" s="32" t="str">
        <f>IFERROR(+Issue!$L962*Issue!$M962,"")</f>
        <v/>
      </c>
      <c r="O962" s="12"/>
      <c r="P962" s="12"/>
      <c r="Q962" s="37"/>
    </row>
    <row r="963" spans="1:17" x14ac:dyDescent="0.25">
      <c r="A963" s="34"/>
      <c r="B963" s="12"/>
      <c r="C963" s="12"/>
      <c r="D963" s="12"/>
      <c r="E963" s="31" t="str">
        <f>IFERROR(VLOOKUP(Issue!$D963,Table5[#All],3,0),"")</f>
        <v/>
      </c>
      <c r="F963" s="31" t="str">
        <f>IFERROR(VLOOKUP(Issue!$D963,Table5[#All],2,0),"")</f>
        <v/>
      </c>
      <c r="G963" s="12"/>
      <c r="H963" s="31" t="str">
        <f>IFERROR(VLOOKUP(Issue!$G963,Table5[#All],3,0),"")</f>
        <v/>
      </c>
      <c r="I963" s="31" t="str">
        <f>IFERROR(VLOOKUP(Issue!$G963,Table5[#All],2,0),"")</f>
        <v/>
      </c>
      <c r="J963" s="12"/>
      <c r="K963" s="31" t="str">
        <f>IFERROR(VLOOKUP(Issue!$J963,Table2[[Item Name]:[UoM]],2,0),"")</f>
        <v/>
      </c>
      <c r="L963" s="12"/>
      <c r="M963" s="32" t="str">
        <f>IFERROR(VLOOKUP(Issue!$J963,Table2[[#All],[Item Name]:[Open Rate]],8,0),"")</f>
        <v/>
      </c>
      <c r="N963" s="32" t="str">
        <f>IFERROR(+Issue!$L963*Issue!$M963,"")</f>
        <v/>
      </c>
      <c r="O963" s="12"/>
      <c r="P963" s="12"/>
      <c r="Q963" s="38"/>
    </row>
    <row r="964" spans="1:17" x14ac:dyDescent="0.25">
      <c r="A964" s="34"/>
      <c r="B964" s="12"/>
      <c r="C964" s="12"/>
      <c r="D964" s="12"/>
      <c r="E964" s="31" t="str">
        <f>IFERROR(VLOOKUP(Issue!$D964,Table5[#All],3,0),"")</f>
        <v/>
      </c>
      <c r="F964" s="31" t="str">
        <f>IFERROR(VLOOKUP(Issue!$D964,Table5[#All],2,0),"")</f>
        <v/>
      </c>
      <c r="G964" s="12"/>
      <c r="H964" s="31" t="str">
        <f>IFERROR(VLOOKUP(Issue!$G964,Table5[#All],3,0),"")</f>
        <v/>
      </c>
      <c r="I964" s="31" t="str">
        <f>IFERROR(VLOOKUP(Issue!$G964,Table5[#All],2,0),"")</f>
        <v/>
      </c>
      <c r="J964" s="12"/>
      <c r="K964" s="31" t="str">
        <f>IFERROR(VLOOKUP(Issue!$J964,Table2[[Item Name]:[UoM]],2,0),"")</f>
        <v/>
      </c>
      <c r="L964" s="12"/>
      <c r="M964" s="32" t="str">
        <f>IFERROR(VLOOKUP(Issue!$J964,Table2[[#All],[Item Name]:[Open Rate]],8,0),"")</f>
        <v/>
      </c>
      <c r="N964" s="32" t="str">
        <f>IFERROR(+Issue!$L964*Issue!$M964,"")</f>
        <v/>
      </c>
      <c r="O964" s="12"/>
      <c r="P964" s="12"/>
      <c r="Q964" s="37"/>
    </row>
    <row r="965" spans="1:17" x14ac:dyDescent="0.25">
      <c r="A965" s="34"/>
      <c r="B965" s="12"/>
      <c r="C965" s="12"/>
      <c r="D965" s="12"/>
      <c r="E965" s="31" t="str">
        <f>IFERROR(VLOOKUP(Issue!$D965,Table5[#All],3,0),"")</f>
        <v/>
      </c>
      <c r="F965" s="31" t="str">
        <f>IFERROR(VLOOKUP(Issue!$D965,Table5[#All],2,0),"")</f>
        <v/>
      </c>
      <c r="G965" s="12"/>
      <c r="H965" s="31" t="str">
        <f>IFERROR(VLOOKUP(Issue!$G965,Table5[#All],3,0),"")</f>
        <v/>
      </c>
      <c r="I965" s="31" t="str">
        <f>IFERROR(VLOOKUP(Issue!$G965,Table5[#All],2,0),"")</f>
        <v/>
      </c>
      <c r="J965" s="12"/>
      <c r="K965" s="31" t="str">
        <f>IFERROR(VLOOKUP(Issue!$J965,Table2[[Item Name]:[UoM]],2,0),"")</f>
        <v/>
      </c>
      <c r="L965" s="12"/>
      <c r="M965" s="32" t="str">
        <f>IFERROR(VLOOKUP(Issue!$J965,Table2[[#All],[Item Name]:[Open Rate]],8,0),"")</f>
        <v/>
      </c>
      <c r="N965" s="32" t="str">
        <f>IFERROR(+Issue!$L965*Issue!$M965,"")</f>
        <v/>
      </c>
      <c r="O965" s="12"/>
      <c r="P965" s="12"/>
      <c r="Q965" s="38"/>
    </row>
    <row r="966" spans="1:17" x14ac:dyDescent="0.25">
      <c r="A966" s="34"/>
      <c r="B966" s="12"/>
      <c r="C966" s="12"/>
      <c r="D966" s="12"/>
      <c r="E966" s="31" t="str">
        <f>IFERROR(VLOOKUP(Issue!$D966,Table5[#All],3,0),"")</f>
        <v/>
      </c>
      <c r="F966" s="31" t="str">
        <f>IFERROR(VLOOKUP(Issue!$D966,Table5[#All],2,0),"")</f>
        <v/>
      </c>
      <c r="G966" s="12"/>
      <c r="H966" s="31" t="str">
        <f>IFERROR(VLOOKUP(Issue!$G966,Table5[#All],3,0),"")</f>
        <v/>
      </c>
      <c r="I966" s="31" t="str">
        <f>IFERROR(VLOOKUP(Issue!$G966,Table5[#All],2,0),"")</f>
        <v/>
      </c>
      <c r="J966" s="12"/>
      <c r="K966" s="31" t="str">
        <f>IFERROR(VLOOKUP(Issue!$J966,Table2[[Item Name]:[UoM]],2,0),"")</f>
        <v/>
      </c>
      <c r="L966" s="12"/>
      <c r="M966" s="32" t="str">
        <f>IFERROR(VLOOKUP(Issue!$J966,Table2[[#All],[Item Name]:[Open Rate]],8,0),"")</f>
        <v/>
      </c>
      <c r="N966" s="32" t="str">
        <f>IFERROR(+Issue!$L966*Issue!$M966,"")</f>
        <v/>
      </c>
      <c r="O966" s="12"/>
      <c r="P966" s="12"/>
      <c r="Q966" s="37"/>
    </row>
    <row r="967" spans="1:17" x14ac:dyDescent="0.25">
      <c r="A967" s="34"/>
      <c r="B967" s="12"/>
      <c r="C967" s="12"/>
      <c r="D967" s="12"/>
      <c r="E967" s="31" t="str">
        <f>IFERROR(VLOOKUP(Issue!$D967,Table5[#All],3,0),"")</f>
        <v/>
      </c>
      <c r="F967" s="31" t="str">
        <f>IFERROR(VLOOKUP(Issue!$D967,Table5[#All],2,0),"")</f>
        <v/>
      </c>
      <c r="G967" s="12"/>
      <c r="H967" s="31" t="str">
        <f>IFERROR(VLOOKUP(Issue!$G967,Table5[#All],3,0),"")</f>
        <v/>
      </c>
      <c r="I967" s="31" t="str">
        <f>IFERROR(VLOOKUP(Issue!$G967,Table5[#All],2,0),"")</f>
        <v/>
      </c>
      <c r="J967" s="12"/>
      <c r="K967" s="31" t="str">
        <f>IFERROR(VLOOKUP(Issue!$J967,Table2[[Item Name]:[UoM]],2,0),"")</f>
        <v/>
      </c>
      <c r="L967" s="12"/>
      <c r="M967" s="32" t="str">
        <f>IFERROR(VLOOKUP(Issue!$J967,Table2[[#All],[Item Name]:[Open Rate]],8,0),"")</f>
        <v/>
      </c>
      <c r="N967" s="32" t="str">
        <f>IFERROR(+Issue!$L967*Issue!$M967,"")</f>
        <v/>
      </c>
      <c r="O967" s="12"/>
      <c r="P967" s="12"/>
      <c r="Q967" s="38"/>
    </row>
    <row r="968" spans="1:17" x14ac:dyDescent="0.25">
      <c r="A968" s="34"/>
      <c r="B968" s="12"/>
      <c r="C968" s="12"/>
      <c r="D968" s="12"/>
      <c r="E968" s="31" t="str">
        <f>IFERROR(VLOOKUP(Issue!$D968,Table5[#All],3,0),"")</f>
        <v/>
      </c>
      <c r="F968" s="31" t="str">
        <f>IFERROR(VLOOKUP(Issue!$D968,Table5[#All],2,0),"")</f>
        <v/>
      </c>
      <c r="G968" s="12"/>
      <c r="H968" s="31" t="str">
        <f>IFERROR(VLOOKUP(Issue!$G968,Table5[#All],3,0),"")</f>
        <v/>
      </c>
      <c r="I968" s="31" t="str">
        <f>IFERROR(VLOOKUP(Issue!$G968,Table5[#All],2,0),"")</f>
        <v/>
      </c>
      <c r="J968" s="12"/>
      <c r="K968" s="31" t="str">
        <f>IFERROR(VLOOKUP(Issue!$J968,Table2[[Item Name]:[UoM]],2,0),"")</f>
        <v/>
      </c>
      <c r="L968" s="12"/>
      <c r="M968" s="32" t="str">
        <f>IFERROR(VLOOKUP(Issue!$J968,Table2[[#All],[Item Name]:[Open Rate]],8,0),"")</f>
        <v/>
      </c>
      <c r="N968" s="32" t="str">
        <f>IFERROR(+Issue!$L968*Issue!$M968,"")</f>
        <v/>
      </c>
      <c r="O968" s="12"/>
      <c r="P968" s="12"/>
      <c r="Q968" s="37"/>
    </row>
    <row r="969" spans="1:17" x14ac:dyDescent="0.25">
      <c r="A969" s="34"/>
      <c r="B969" s="12"/>
      <c r="C969" s="12"/>
      <c r="D969" s="12"/>
      <c r="E969" s="31" t="str">
        <f>IFERROR(VLOOKUP(Issue!$D969,Table5[#All],3,0),"")</f>
        <v/>
      </c>
      <c r="F969" s="31" t="str">
        <f>IFERROR(VLOOKUP(Issue!$D969,Table5[#All],2,0),"")</f>
        <v/>
      </c>
      <c r="G969" s="12"/>
      <c r="H969" s="31" t="str">
        <f>IFERROR(VLOOKUP(Issue!$G969,Table5[#All],3,0),"")</f>
        <v/>
      </c>
      <c r="I969" s="31" t="str">
        <f>IFERROR(VLOOKUP(Issue!$G969,Table5[#All],2,0),"")</f>
        <v/>
      </c>
      <c r="J969" s="12"/>
      <c r="K969" s="31" t="str">
        <f>IFERROR(VLOOKUP(Issue!$J969,Table2[[Item Name]:[UoM]],2,0),"")</f>
        <v/>
      </c>
      <c r="L969" s="12"/>
      <c r="M969" s="32" t="str">
        <f>IFERROR(VLOOKUP(Issue!$J969,Table2[[#All],[Item Name]:[Open Rate]],8,0),"")</f>
        <v/>
      </c>
      <c r="N969" s="32" t="str">
        <f>IFERROR(+Issue!$L969*Issue!$M969,"")</f>
        <v/>
      </c>
      <c r="O969" s="12"/>
      <c r="P969" s="12"/>
      <c r="Q969" s="38"/>
    </row>
    <row r="970" spans="1:17" x14ac:dyDescent="0.25">
      <c r="A970" s="34"/>
      <c r="B970" s="12"/>
      <c r="C970" s="12"/>
      <c r="D970" s="12"/>
      <c r="E970" s="31" t="str">
        <f>IFERROR(VLOOKUP(Issue!$D970,Table5[#All],3,0),"")</f>
        <v/>
      </c>
      <c r="F970" s="31" t="str">
        <f>IFERROR(VLOOKUP(Issue!$D970,Table5[#All],2,0),"")</f>
        <v/>
      </c>
      <c r="G970" s="12"/>
      <c r="H970" s="31" t="str">
        <f>IFERROR(VLOOKUP(Issue!$G970,Table5[#All],3,0),"")</f>
        <v/>
      </c>
      <c r="I970" s="31" t="str">
        <f>IFERROR(VLOOKUP(Issue!$G970,Table5[#All],2,0),"")</f>
        <v/>
      </c>
      <c r="J970" s="12"/>
      <c r="K970" s="31" t="str">
        <f>IFERROR(VLOOKUP(Issue!$J970,Table2[[Item Name]:[UoM]],2,0),"")</f>
        <v/>
      </c>
      <c r="L970" s="12"/>
      <c r="M970" s="32" t="str">
        <f>IFERROR(VLOOKUP(Issue!$J970,Table2[[#All],[Item Name]:[Open Rate]],8,0),"")</f>
        <v/>
      </c>
      <c r="N970" s="32" t="str">
        <f>IFERROR(+Issue!$L970*Issue!$M970,"")</f>
        <v/>
      </c>
      <c r="O970" s="12"/>
      <c r="P970" s="12"/>
      <c r="Q970" s="37"/>
    </row>
    <row r="971" spans="1:17" x14ac:dyDescent="0.25">
      <c r="A971" s="34"/>
      <c r="B971" s="12"/>
      <c r="C971" s="12"/>
      <c r="D971" s="12"/>
      <c r="E971" s="31" t="str">
        <f>IFERROR(VLOOKUP(Issue!$D971,Table5[#All],3,0),"")</f>
        <v/>
      </c>
      <c r="F971" s="31" t="str">
        <f>IFERROR(VLOOKUP(Issue!$D971,Table5[#All],2,0),"")</f>
        <v/>
      </c>
      <c r="G971" s="12"/>
      <c r="H971" s="31" t="str">
        <f>IFERROR(VLOOKUP(Issue!$G971,Table5[#All],3,0),"")</f>
        <v/>
      </c>
      <c r="I971" s="31" t="str">
        <f>IFERROR(VLOOKUP(Issue!$G971,Table5[#All],2,0),"")</f>
        <v/>
      </c>
      <c r="J971" s="12"/>
      <c r="K971" s="31" t="str">
        <f>IFERROR(VLOOKUP(Issue!$J971,Table2[[Item Name]:[UoM]],2,0),"")</f>
        <v/>
      </c>
      <c r="L971" s="12"/>
      <c r="M971" s="32" t="str">
        <f>IFERROR(VLOOKUP(Issue!$J971,Table2[[#All],[Item Name]:[Open Rate]],8,0),"")</f>
        <v/>
      </c>
      <c r="N971" s="32" t="str">
        <f>IFERROR(+Issue!$L971*Issue!$M971,"")</f>
        <v/>
      </c>
      <c r="O971" s="12"/>
      <c r="P971" s="12"/>
      <c r="Q971" s="38"/>
    </row>
    <row r="972" spans="1:17" x14ac:dyDescent="0.25">
      <c r="A972" s="34"/>
      <c r="B972" s="12"/>
      <c r="C972" s="12"/>
      <c r="D972" s="12"/>
      <c r="E972" s="31" t="str">
        <f>IFERROR(VLOOKUP(Issue!$D972,Table5[#All],3,0),"")</f>
        <v/>
      </c>
      <c r="F972" s="31" t="str">
        <f>IFERROR(VLOOKUP(Issue!$D972,Table5[#All],2,0),"")</f>
        <v/>
      </c>
      <c r="G972" s="12"/>
      <c r="H972" s="31" t="str">
        <f>IFERROR(VLOOKUP(Issue!$G972,Table5[#All],3,0),"")</f>
        <v/>
      </c>
      <c r="I972" s="31" t="str">
        <f>IFERROR(VLOOKUP(Issue!$G972,Table5[#All],2,0),"")</f>
        <v/>
      </c>
      <c r="J972" s="12"/>
      <c r="K972" s="31" t="str">
        <f>IFERROR(VLOOKUP(Issue!$J972,Table2[[Item Name]:[UoM]],2,0),"")</f>
        <v/>
      </c>
      <c r="L972" s="12"/>
      <c r="M972" s="32" t="str">
        <f>IFERROR(VLOOKUP(Issue!$J972,Table2[[#All],[Item Name]:[Open Rate]],8,0),"")</f>
        <v/>
      </c>
      <c r="N972" s="32" t="str">
        <f>IFERROR(+Issue!$L972*Issue!$M972,"")</f>
        <v/>
      </c>
      <c r="O972" s="12"/>
      <c r="P972" s="12"/>
      <c r="Q972" s="37"/>
    </row>
    <row r="973" spans="1:17" x14ac:dyDescent="0.25">
      <c r="A973" s="34"/>
      <c r="B973" s="12"/>
      <c r="C973" s="12"/>
      <c r="D973" s="12"/>
      <c r="E973" s="31" t="str">
        <f>IFERROR(VLOOKUP(Issue!$D973,Table5[#All],3,0),"")</f>
        <v/>
      </c>
      <c r="F973" s="31" t="str">
        <f>IFERROR(VLOOKUP(Issue!$D973,Table5[#All],2,0),"")</f>
        <v/>
      </c>
      <c r="G973" s="12"/>
      <c r="H973" s="31" t="str">
        <f>IFERROR(VLOOKUP(Issue!$G973,Table5[#All],3,0),"")</f>
        <v/>
      </c>
      <c r="I973" s="31" t="str">
        <f>IFERROR(VLOOKUP(Issue!$G973,Table5[#All],2,0),"")</f>
        <v/>
      </c>
      <c r="J973" s="12"/>
      <c r="K973" s="31" t="str">
        <f>IFERROR(VLOOKUP(Issue!$J973,Table2[[Item Name]:[UoM]],2,0),"")</f>
        <v/>
      </c>
      <c r="L973" s="12"/>
      <c r="M973" s="32" t="str">
        <f>IFERROR(VLOOKUP(Issue!$J973,Table2[[#All],[Item Name]:[Open Rate]],8,0),"")</f>
        <v/>
      </c>
      <c r="N973" s="32" t="str">
        <f>IFERROR(+Issue!$L973*Issue!$M973,"")</f>
        <v/>
      </c>
      <c r="O973" s="12"/>
      <c r="P973" s="12"/>
      <c r="Q973" s="38"/>
    </row>
    <row r="974" spans="1:17" x14ac:dyDescent="0.25">
      <c r="A974" s="34"/>
      <c r="B974" s="12"/>
      <c r="C974" s="12"/>
      <c r="D974" s="12"/>
      <c r="E974" s="31" t="str">
        <f>IFERROR(VLOOKUP(Issue!$D974,Table5[#All],3,0),"")</f>
        <v/>
      </c>
      <c r="F974" s="31" t="str">
        <f>IFERROR(VLOOKUP(Issue!$D974,Table5[#All],2,0),"")</f>
        <v/>
      </c>
      <c r="G974" s="12"/>
      <c r="H974" s="31" t="str">
        <f>IFERROR(VLOOKUP(Issue!$G974,Table5[#All],3,0),"")</f>
        <v/>
      </c>
      <c r="I974" s="31" t="str">
        <f>IFERROR(VLOOKUP(Issue!$G974,Table5[#All],2,0),"")</f>
        <v/>
      </c>
      <c r="J974" s="12"/>
      <c r="K974" s="31" t="str">
        <f>IFERROR(VLOOKUP(Issue!$J974,Table2[[Item Name]:[UoM]],2,0),"")</f>
        <v/>
      </c>
      <c r="L974" s="12"/>
      <c r="M974" s="32" t="str">
        <f>IFERROR(VLOOKUP(Issue!$J974,Table2[[#All],[Item Name]:[Open Rate]],8,0),"")</f>
        <v/>
      </c>
      <c r="N974" s="32" t="str">
        <f>IFERROR(+Issue!$L974*Issue!$M974,"")</f>
        <v/>
      </c>
      <c r="O974" s="12"/>
      <c r="P974" s="12"/>
      <c r="Q974" s="37"/>
    </row>
    <row r="975" spans="1:17" x14ac:dyDescent="0.25">
      <c r="A975" s="34"/>
      <c r="B975" s="12"/>
      <c r="C975" s="12"/>
      <c r="D975" s="12"/>
      <c r="E975" s="31" t="str">
        <f>IFERROR(VLOOKUP(Issue!$D975,Table5[#All],3,0),"")</f>
        <v/>
      </c>
      <c r="F975" s="31" t="str">
        <f>IFERROR(VLOOKUP(Issue!$D975,Table5[#All],2,0),"")</f>
        <v/>
      </c>
      <c r="G975" s="12"/>
      <c r="H975" s="31" t="str">
        <f>IFERROR(VLOOKUP(Issue!$G975,Table5[#All],3,0),"")</f>
        <v/>
      </c>
      <c r="I975" s="31" t="str">
        <f>IFERROR(VLOOKUP(Issue!$G975,Table5[#All],2,0),"")</f>
        <v/>
      </c>
      <c r="J975" s="12"/>
      <c r="K975" s="31" t="str">
        <f>IFERROR(VLOOKUP(Issue!$J975,Table2[[Item Name]:[UoM]],2,0),"")</f>
        <v/>
      </c>
      <c r="L975" s="12"/>
      <c r="M975" s="32" t="str">
        <f>IFERROR(VLOOKUP(Issue!$J975,Table2[[#All],[Item Name]:[Open Rate]],8,0),"")</f>
        <v/>
      </c>
      <c r="N975" s="32" t="str">
        <f>IFERROR(+Issue!$L975*Issue!$M975,"")</f>
        <v/>
      </c>
      <c r="O975" s="12"/>
      <c r="P975" s="12"/>
      <c r="Q975" s="38"/>
    </row>
    <row r="976" spans="1:17" x14ac:dyDescent="0.25">
      <c r="A976" s="34"/>
      <c r="B976" s="12"/>
      <c r="C976" s="12"/>
      <c r="D976" s="12"/>
      <c r="E976" s="31" t="str">
        <f>IFERROR(VLOOKUP(Issue!$D976,Table5[#All],3,0),"")</f>
        <v/>
      </c>
      <c r="F976" s="31" t="str">
        <f>IFERROR(VLOOKUP(Issue!$D976,Table5[#All],2,0),"")</f>
        <v/>
      </c>
      <c r="G976" s="12"/>
      <c r="H976" s="31" t="str">
        <f>IFERROR(VLOOKUP(Issue!$G976,Table5[#All],3,0),"")</f>
        <v/>
      </c>
      <c r="I976" s="31" t="str">
        <f>IFERROR(VLOOKUP(Issue!$G976,Table5[#All],2,0),"")</f>
        <v/>
      </c>
      <c r="J976" s="12"/>
      <c r="K976" s="31" t="str">
        <f>IFERROR(VLOOKUP(Issue!$J976,Table2[[Item Name]:[UoM]],2,0),"")</f>
        <v/>
      </c>
      <c r="L976" s="12"/>
      <c r="M976" s="32" t="str">
        <f>IFERROR(VLOOKUP(Issue!$J976,Table2[[#All],[Item Name]:[Open Rate]],8,0),"")</f>
        <v/>
      </c>
      <c r="N976" s="32" t="str">
        <f>IFERROR(+Issue!$L976*Issue!$M976,"")</f>
        <v/>
      </c>
      <c r="O976" s="12"/>
      <c r="P976" s="12"/>
      <c r="Q976" s="37"/>
    </row>
    <row r="977" spans="1:17" x14ac:dyDescent="0.25">
      <c r="A977" s="34"/>
      <c r="B977" s="12"/>
      <c r="C977" s="12"/>
      <c r="D977" s="12"/>
      <c r="E977" s="31" t="str">
        <f>IFERROR(VLOOKUP(Issue!$D977,Table5[#All],3,0),"")</f>
        <v/>
      </c>
      <c r="F977" s="31" t="str">
        <f>IFERROR(VLOOKUP(Issue!$D977,Table5[#All],2,0),"")</f>
        <v/>
      </c>
      <c r="G977" s="12"/>
      <c r="H977" s="31" t="str">
        <f>IFERROR(VLOOKUP(Issue!$G977,Table5[#All],3,0),"")</f>
        <v/>
      </c>
      <c r="I977" s="31" t="str">
        <f>IFERROR(VLOOKUP(Issue!$G977,Table5[#All],2,0),"")</f>
        <v/>
      </c>
      <c r="J977" s="12"/>
      <c r="K977" s="31" t="str">
        <f>IFERROR(VLOOKUP(Issue!$J977,Table2[[Item Name]:[UoM]],2,0),"")</f>
        <v/>
      </c>
      <c r="L977" s="12"/>
      <c r="M977" s="32" t="str">
        <f>IFERROR(VLOOKUP(Issue!$J977,Table2[[#All],[Item Name]:[Open Rate]],8,0),"")</f>
        <v/>
      </c>
      <c r="N977" s="32" t="str">
        <f>IFERROR(+Issue!$L977*Issue!$M977,"")</f>
        <v/>
      </c>
      <c r="O977" s="12"/>
      <c r="P977" s="12"/>
      <c r="Q977" s="38"/>
    </row>
    <row r="978" spans="1:17" x14ac:dyDescent="0.25">
      <c r="A978" s="34"/>
      <c r="B978" s="12"/>
      <c r="C978" s="12"/>
      <c r="D978" s="12"/>
      <c r="E978" s="31" t="str">
        <f>IFERROR(VLOOKUP(Issue!$D978,Table5[#All],3,0),"")</f>
        <v/>
      </c>
      <c r="F978" s="31" t="str">
        <f>IFERROR(VLOOKUP(Issue!$D978,Table5[#All],2,0),"")</f>
        <v/>
      </c>
      <c r="G978" s="12"/>
      <c r="H978" s="31" t="str">
        <f>IFERROR(VLOOKUP(Issue!$G978,Table5[#All],3,0),"")</f>
        <v/>
      </c>
      <c r="I978" s="31" t="str">
        <f>IFERROR(VLOOKUP(Issue!$G978,Table5[#All],2,0),"")</f>
        <v/>
      </c>
      <c r="J978" s="12"/>
      <c r="K978" s="31" t="str">
        <f>IFERROR(VLOOKUP(Issue!$J978,Table2[[Item Name]:[UoM]],2,0),"")</f>
        <v/>
      </c>
      <c r="L978" s="12"/>
      <c r="M978" s="32" t="str">
        <f>IFERROR(VLOOKUP(Issue!$J978,Table2[[#All],[Item Name]:[Open Rate]],8,0),"")</f>
        <v/>
      </c>
      <c r="N978" s="32" t="str">
        <f>IFERROR(+Issue!$L978*Issue!$M978,"")</f>
        <v/>
      </c>
      <c r="O978" s="12"/>
      <c r="P978" s="12"/>
      <c r="Q978" s="37"/>
    </row>
    <row r="979" spans="1:17" x14ac:dyDescent="0.25">
      <c r="A979" s="34"/>
      <c r="B979" s="12"/>
      <c r="C979" s="12"/>
      <c r="D979" s="12"/>
      <c r="E979" s="31" t="str">
        <f>IFERROR(VLOOKUP(Issue!$D979,Table5[#All],3,0),"")</f>
        <v/>
      </c>
      <c r="F979" s="31" t="str">
        <f>IFERROR(VLOOKUP(Issue!$D979,Table5[#All],2,0),"")</f>
        <v/>
      </c>
      <c r="G979" s="12"/>
      <c r="H979" s="31" t="str">
        <f>IFERROR(VLOOKUP(Issue!$G979,Table5[#All],3,0),"")</f>
        <v/>
      </c>
      <c r="I979" s="31" t="str">
        <f>IFERROR(VLOOKUP(Issue!$G979,Table5[#All],2,0),"")</f>
        <v/>
      </c>
      <c r="J979" s="12"/>
      <c r="K979" s="31" t="str">
        <f>IFERROR(VLOOKUP(Issue!$J979,Table2[[Item Name]:[UoM]],2,0),"")</f>
        <v/>
      </c>
      <c r="L979" s="12"/>
      <c r="M979" s="32" t="str">
        <f>IFERROR(VLOOKUP(Issue!$J979,Table2[[#All],[Item Name]:[Open Rate]],8,0),"")</f>
        <v/>
      </c>
      <c r="N979" s="32" t="str">
        <f>IFERROR(+Issue!$L979*Issue!$M979,"")</f>
        <v/>
      </c>
      <c r="O979" s="12"/>
      <c r="P979" s="12"/>
      <c r="Q979" s="38"/>
    </row>
    <row r="980" spans="1:17" x14ac:dyDescent="0.25">
      <c r="A980" s="34"/>
      <c r="B980" s="12"/>
      <c r="C980" s="12"/>
      <c r="D980" s="12"/>
      <c r="E980" s="31" t="str">
        <f>IFERROR(VLOOKUP(Issue!$D980,Table5[#All],3,0),"")</f>
        <v/>
      </c>
      <c r="F980" s="31" t="str">
        <f>IFERROR(VLOOKUP(Issue!$D980,Table5[#All],2,0),"")</f>
        <v/>
      </c>
      <c r="G980" s="12"/>
      <c r="H980" s="31" t="str">
        <f>IFERROR(VLOOKUP(Issue!$G980,Table5[#All],3,0),"")</f>
        <v/>
      </c>
      <c r="I980" s="31" t="str">
        <f>IFERROR(VLOOKUP(Issue!$G980,Table5[#All],2,0),"")</f>
        <v/>
      </c>
      <c r="J980" s="12"/>
      <c r="K980" s="31" t="str">
        <f>IFERROR(VLOOKUP(Issue!$J980,Table2[[Item Name]:[UoM]],2,0),"")</f>
        <v/>
      </c>
      <c r="L980" s="12"/>
      <c r="M980" s="32" t="str">
        <f>IFERROR(VLOOKUP(Issue!$J980,Table2[[#All],[Item Name]:[Open Rate]],8,0),"")</f>
        <v/>
      </c>
      <c r="N980" s="32" t="str">
        <f>IFERROR(+Issue!$L980*Issue!$M980,"")</f>
        <v/>
      </c>
      <c r="O980" s="12"/>
      <c r="P980" s="12"/>
      <c r="Q980" s="37"/>
    </row>
    <row r="981" spans="1:17" x14ac:dyDescent="0.25">
      <c r="A981" s="34"/>
      <c r="B981" s="12"/>
      <c r="C981" s="12"/>
      <c r="D981" s="12"/>
      <c r="E981" s="31" t="str">
        <f>IFERROR(VLOOKUP(Issue!$D981,Table5[#All],3,0),"")</f>
        <v/>
      </c>
      <c r="F981" s="31" t="str">
        <f>IFERROR(VLOOKUP(Issue!$D981,Table5[#All],2,0),"")</f>
        <v/>
      </c>
      <c r="G981" s="12"/>
      <c r="H981" s="31" t="str">
        <f>IFERROR(VLOOKUP(Issue!$G981,Table5[#All],3,0),"")</f>
        <v/>
      </c>
      <c r="I981" s="31" t="str">
        <f>IFERROR(VLOOKUP(Issue!$G981,Table5[#All],2,0),"")</f>
        <v/>
      </c>
      <c r="J981" s="12"/>
      <c r="K981" s="31" t="str">
        <f>IFERROR(VLOOKUP(Issue!$J981,Table2[[Item Name]:[UoM]],2,0),"")</f>
        <v/>
      </c>
      <c r="L981" s="12"/>
      <c r="M981" s="32" t="str">
        <f>IFERROR(VLOOKUP(Issue!$J981,Table2[[#All],[Item Name]:[Open Rate]],8,0),"")</f>
        <v/>
      </c>
      <c r="N981" s="32" t="str">
        <f>IFERROR(+Issue!$L981*Issue!$M981,"")</f>
        <v/>
      </c>
      <c r="O981" s="12"/>
      <c r="P981" s="12"/>
      <c r="Q981" s="38"/>
    </row>
    <row r="982" spans="1:17" x14ac:dyDescent="0.25">
      <c r="A982" s="34"/>
      <c r="B982" s="12"/>
      <c r="C982" s="12"/>
      <c r="D982" s="12"/>
      <c r="E982" s="31" t="str">
        <f>IFERROR(VLOOKUP(Issue!$D982,Table5[#All],3,0),"")</f>
        <v/>
      </c>
      <c r="F982" s="31" t="str">
        <f>IFERROR(VLOOKUP(Issue!$D982,Table5[#All],2,0),"")</f>
        <v/>
      </c>
      <c r="G982" s="12"/>
      <c r="H982" s="31" t="str">
        <f>IFERROR(VLOOKUP(Issue!$G982,Table5[#All],3,0),"")</f>
        <v/>
      </c>
      <c r="I982" s="31" t="str">
        <f>IFERROR(VLOOKUP(Issue!$G982,Table5[#All],2,0),"")</f>
        <v/>
      </c>
      <c r="J982" s="12"/>
      <c r="K982" s="31" t="str">
        <f>IFERROR(VLOOKUP(Issue!$J982,Table2[[Item Name]:[UoM]],2,0),"")</f>
        <v/>
      </c>
      <c r="L982" s="12"/>
      <c r="M982" s="32" t="str">
        <f>IFERROR(VLOOKUP(Issue!$J982,Table2[[#All],[Item Name]:[Open Rate]],8,0),"")</f>
        <v/>
      </c>
      <c r="N982" s="32" t="str">
        <f>IFERROR(+Issue!$L982*Issue!$M982,"")</f>
        <v/>
      </c>
      <c r="O982" s="12"/>
      <c r="P982" s="12"/>
      <c r="Q982" s="37"/>
    </row>
    <row r="983" spans="1:17" x14ac:dyDescent="0.25">
      <c r="A983" s="34"/>
      <c r="B983" s="12"/>
      <c r="C983" s="12"/>
      <c r="D983" s="12"/>
      <c r="E983" s="31" t="str">
        <f>IFERROR(VLOOKUP(Issue!$D983,Table5[#All],3,0),"")</f>
        <v/>
      </c>
      <c r="F983" s="31" t="str">
        <f>IFERROR(VLOOKUP(Issue!$D983,Table5[#All],2,0),"")</f>
        <v/>
      </c>
      <c r="G983" s="12"/>
      <c r="H983" s="31" t="str">
        <f>IFERROR(VLOOKUP(Issue!$G983,Table5[#All],3,0),"")</f>
        <v/>
      </c>
      <c r="I983" s="31" t="str">
        <f>IFERROR(VLOOKUP(Issue!$G983,Table5[#All],2,0),"")</f>
        <v/>
      </c>
      <c r="J983" s="12"/>
      <c r="K983" s="31" t="str">
        <f>IFERROR(VLOOKUP(Issue!$J983,Table2[[Item Name]:[UoM]],2,0),"")</f>
        <v/>
      </c>
      <c r="L983" s="12"/>
      <c r="M983" s="32" t="str">
        <f>IFERROR(VLOOKUP(Issue!$J983,Table2[[#All],[Item Name]:[Open Rate]],8,0),"")</f>
        <v/>
      </c>
      <c r="N983" s="32" t="str">
        <f>IFERROR(+Issue!$L983*Issue!$M983,"")</f>
        <v/>
      </c>
      <c r="O983" s="12"/>
      <c r="P983" s="12"/>
      <c r="Q983" s="38"/>
    </row>
    <row r="984" spans="1:17" x14ac:dyDescent="0.25">
      <c r="A984" s="34"/>
      <c r="B984" s="12"/>
      <c r="C984" s="12"/>
      <c r="D984" s="12"/>
      <c r="E984" s="31" t="str">
        <f>IFERROR(VLOOKUP(Issue!$D984,Table5[#All],3,0),"")</f>
        <v/>
      </c>
      <c r="F984" s="31" t="str">
        <f>IFERROR(VLOOKUP(Issue!$D984,Table5[#All],2,0),"")</f>
        <v/>
      </c>
      <c r="G984" s="12"/>
      <c r="H984" s="31" t="str">
        <f>IFERROR(VLOOKUP(Issue!$G984,Table5[#All],3,0),"")</f>
        <v/>
      </c>
      <c r="I984" s="31" t="str">
        <f>IFERROR(VLOOKUP(Issue!$G984,Table5[#All],2,0),"")</f>
        <v/>
      </c>
      <c r="J984" s="12"/>
      <c r="K984" s="31" t="str">
        <f>IFERROR(VLOOKUP(Issue!$J984,Table2[[Item Name]:[UoM]],2,0),"")</f>
        <v/>
      </c>
      <c r="L984" s="12"/>
      <c r="M984" s="32" t="str">
        <f>IFERROR(VLOOKUP(Issue!$J984,Table2[[#All],[Item Name]:[Open Rate]],8,0),"")</f>
        <v/>
      </c>
      <c r="N984" s="32" t="str">
        <f>IFERROR(+Issue!$L984*Issue!$M984,"")</f>
        <v/>
      </c>
      <c r="O984" s="12"/>
      <c r="P984" s="12"/>
      <c r="Q984" s="37"/>
    </row>
    <row r="985" spans="1:17" x14ac:dyDescent="0.25">
      <c r="A985" s="34"/>
      <c r="B985" s="12"/>
      <c r="C985" s="12"/>
      <c r="D985" s="12"/>
      <c r="E985" s="31" t="str">
        <f>IFERROR(VLOOKUP(Issue!$D985,Table5[#All],3,0),"")</f>
        <v/>
      </c>
      <c r="F985" s="31" t="str">
        <f>IFERROR(VLOOKUP(Issue!$D985,Table5[#All],2,0),"")</f>
        <v/>
      </c>
      <c r="G985" s="12"/>
      <c r="H985" s="31" t="str">
        <f>IFERROR(VLOOKUP(Issue!$G985,Table5[#All],3,0),"")</f>
        <v/>
      </c>
      <c r="I985" s="31" t="str">
        <f>IFERROR(VLOOKUP(Issue!$G985,Table5[#All],2,0),"")</f>
        <v/>
      </c>
      <c r="J985" s="12"/>
      <c r="K985" s="31" t="str">
        <f>IFERROR(VLOOKUP(Issue!$J985,Table2[[Item Name]:[UoM]],2,0),"")</f>
        <v/>
      </c>
      <c r="L985" s="12"/>
      <c r="M985" s="32" t="str">
        <f>IFERROR(VLOOKUP(Issue!$J985,Table2[[#All],[Item Name]:[Open Rate]],8,0),"")</f>
        <v/>
      </c>
      <c r="N985" s="32" t="str">
        <f>IFERROR(+Issue!$L985*Issue!$M985,"")</f>
        <v/>
      </c>
      <c r="O985" s="12"/>
      <c r="P985" s="12"/>
      <c r="Q985" s="38"/>
    </row>
    <row r="986" spans="1:17" x14ac:dyDescent="0.25">
      <c r="A986" s="34"/>
      <c r="B986" s="12"/>
      <c r="C986" s="12"/>
      <c r="D986" s="12"/>
      <c r="E986" s="31" t="str">
        <f>IFERROR(VLOOKUP(Issue!$D986,Table5[#All],3,0),"")</f>
        <v/>
      </c>
      <c r="F986" s="31" t="str">
        <f>IFERROR(VLOOKUP(Issue!$D986,Table5[#All],2,0),"")</f>
        <v/>
      </c>
      <c r="G986" s="12"/>
      <c r="H986" s="31" t="str">
        <f>IFERROR(VLOOKUP(Issue!$G986,Table5[#All],3,0),"")</f>
        <v/>
      </c>
      <c r="I986" s="31" t="str">
        <f>IFERROR(VLOOKUP(Issue!$G986,Table5[#All],2,0),"")</f>
        <v/>
      </c>
      <c r="J986" s="12"/>
      <c r="K986" s="31" t="str">
        <f>IFERROR(VLOOKUP(Issue!$J986,Table2[[Item Name]:[UoM]],2,0),"")</f>
        <v/>
      </c>
      <c r="L986" s="12"/>
      <c r="M986" s="32" t="str">
        <f>IFERROR(VLOOKUP(Issue!$J986,Table2[[#All],[Item Name]:[Open Rate]],8,0),"")</f>
        <v/>
      </c>
      <c r="N986" s="32" t="str">
        <f>IFERROR(+Issue!$L986*Issue!$M986,"")</f>
        <v/>
      </c>
      <c r="O986" s="12"/>
      <c r="P986" s="12"/>
      <c r="Q986" s="37"/>
    </row>
    <row r="987" spans="1:17" x14ac:dyDescent="0.25">
      <c r="A987" s="34"/>
      <c r="B987" s="12"/>
      <c r="C987" s="12"/>
      <c r="D987" s="12"/>
      <c r="E987" s="31" t="str">
        <f>IFERROR(VLOOKUP(Issue!$D987,Table5[#All],3,0),"")</f>
        <v/>
      </c>
      <c r="F987" s="31" t="str">
        <f>IFERROR(VLOOKUP(Issue!$D987,Table5[#All],2,0),"")</f>
        <v/>
      </c>
      <c r="G987" s="12"/>
      <c r="H987" s="31" t="str">
        <f>IFERROR(VLOOKUP(Issue!$G987,Table5[#All],3,0),"")</f>
        <v/>
      </c>
      <c r="I987" s="31" t="str">
        <f>IFERROR(VLOOKUP(Issue!$G987,Table5[#All],2,0),"")</f>
        <v/>
      </c>
      <c r="J987" s="12"/>
      <c r="K987" s="31" t="str">
        <f>IFERROR(VLOOKUP(Issue!$J987,Table2[[Item Name]:[UoM]],2,0),"")</f>
        <v/>
      </c>
      <c r="L987" s="12"/>
      <c r="M987" s="32" t="str">
        <f>IFERROR(VLOOKUP(Issue!$J987,Table2[[#All],[Item Name]:[Open Rate]],8,0),"")</f>
        <v/>
      </c>
      <c r="N987" s="32" t="str">
        <f>IFERROR(+Issue!$L987*Issue!$M987,"")</f>
        <v/>
      </c>
      <c r="O987" s="12"/>
      <c r="P987" s="12"/>
      <c r="Q987" s="38"/>
    </row>
    <row r="988" spans="1:17" x14ac:dyDescent="0.25">
      <c r="A988" s="34"/>
      <c r="B988" s="12"/>
      <c r="C988" s="12"/>
      <c r="D988" s="12"/>
      <c r="E988" s="31" t="str">
        <f>IFERROR(VLOOKUP(Issue!$D988,Table5[#All],3,0),"")</f>
        <v/>
      </c>
      <c r="F988" s="31" t="str">
        <f>IFERROR(VLOOKUP(Issue!$D988,Table5[#All],2,0),"")</f>
        <v/>
      </c>
      <c r="G988" s="12"/>
      <c r="H988" s="31" t="str">
        <f>IFERROR(VLOOKUP(Issue!$G988,Table5[#All],3,0),"")</f>
        <v/>
      </c>
      <c r="I988" s="31" t="str">
        <f>IFERROR(VLOOKUP(Issue!$G988,Table5[#All],2,0),"")</f>
        <v/>
      </c>
      <c r="J988" s="12"/>
      <c r="K988" s="31" t="str">
        <f>IFERROR(VLOOKUP(Issue!$J988,Table2[[Item Name]:[UoM]],2,0),"")</f>
        <v/>
      </c>
      <c r="L988" s="12"/>
      <c r="M988" s="32" t="str">
        <f>IFERROR(VLOOKUP(Issue!$J988,Table2[[#All],[Item Name]:[Open Rate]],8,0),"")</f>
        <v/>
      </c>
      <c r="N988" s="32" t="str">
        <f>IFERROR(+Issue!$L988*Issue!$M988,"")</f>
        <v/>
      </c>
      <c r="O988" s="12"/>
      <c r="P988" s="12"/>
      <c r="Q988" s="37"/>
    </row>
    <row r="989" spans="1:17" x14ac:dyDescent="0.25">
      <c r="A989" s="34"/>
      <c r="B989" s="12"/>
      <c r="C989" s="12"/>
      <c r="D989" s="12"/>
      <c r="E989" s="31" t="str">
        <f>IFERROR(VLOOKUP(Issue!$D989,Table5[#All],3,0),"")</f>
        <v/>
      </c>
      <c r="F989" s="31" t="str">
        <f>IFERROR(VLOOKUP(Issue!$D989,Table5[#All],2,0),"")</f>
        <v/>
      </c>
      <c r="G989" s="12"/>
      <c r="H989" s="31" t="str">
        <f>IFERROR(VLOOKUP(Issue!$G989,Table5[#All],3,0),"")</f>
        <v/>
      </c>
      <c r="I989" s="31" t="str">
        <f>IFERROR(VLOOKUP(Issue!$G989,Table5[#All],2,0),"")</f>
        <v/>
      </c>
      <c r="J989" s="12"/>
      <c r="K989" s="31" t="str">
        <f>IFERROR(VLOOKUP(Issue!$J989,Table2[[Item Name]:[UoM]],2,0),"")</f>
        <v/>
      </c>
      <c r="L989" s="12"/>
      <c r="M989" s="32" t="str">
        <f>IFERROR(VLOOKUP(Issue!$J989,Table2[[#All],[Item Name]:[Open Rate]],8,0),"")</f>
        <v/>
      </c>
      <c r="N989" s="32" t="str">
        <f>IFERROR(+Issue!$L989*Issue!$M989,"")</f>
        <v/>
      </c>
      <c r="O989" s="12"/>
      <c r="P989" s="12"/>
      <c r="Q989" s="38"/>
    </row>
    <row r="990" spans="1:17" x14ac:dyDescent="0.25">
      <c r="A990" s="34"/>
      <c r="B990" s="12"/>
      <c r="C990" s="12"/>
      <c r="D990" s="12"/>
      <c r="E990" s="31" t="str">
        <f>IFERROR(VLOOKUP(Issue!$D990,Table5[#All],3,0),"")</f>
        <v/>
      </c>
      <c r="F990" s="31" t="str">
        <f>IFERROR(VLOOKUP(Issue!$D990,Table5[#All],2,0),"")</f>
        <v/>
      </c>
      <c r="G990" s="12"/>
      <c r="H990" s="31" t="str">
        <f>IFERROR(VLOOKUP(Issue!$G990,Table5[#All],3,0),"")</f>
        <v/>
      </c>
      <c r="I990" s="31" t="str">
        <f>IFERROR(VLOOKUP(Issue!$G990,Table5[#All],2,0),"")</f>
        <v/>
      </c>
      <c r="J990" s="12"/>
      <c r="K990" s="31" t="str">
        <f>IFERROR(VLOOKUP(Issue!$J990,Table2[[Item Name]:[UoM]],2,0),"")</f>
        <v/>
      </c>
      <c r="L990" s="12"/>
      <c r="M990" s="32" t="str">
        <f>IFERROR(VLOOKUP(Issue!$J990,Table2[[#All],[Item Name]:[Open Rate]],8,0),"")</f>
        <v/>
      </c>
      <c r="N990" s="32" t="str">
        <f>IFERROR(+Issue!$L990*Issue!$M990,"")</f>
        <v/>
      </c>
      <c r="O990" s="12"/>
      <c r="P990" s="12"/>
      <c r="Q990" s="37"/>
    </row>
    <row r="991" spans="1:17" x14ac:dyDescent="0.25">
      <c r="A991" s="34"/>
      <c r="B991" s="12"/>
      <c r="C991" s="12"/>
      <c r="D991" s="12"/>
      <c r="E991" s="31" t="str">
        <f>IFERROR(VLOOKUP(Issue!$D991,Table5[#All],3,0),"")</f>
        <v/>
      </c>
      <c r="F991" s="31" t="str">
        <f>IFERROR(VLOOKUP(Issue!$D991,Table5[#All],2,0),"")</f>
        <v/>
      </c>
      <c r="G991" s="12"/>
      <c r="H991" s="31" t="str">
        <f>IFERROR(VLOOKUP(Issue!$G991,Table5[#All],3,0),"")</f>
        <v/>
      </c>
      <c r="I991" s="31" t="str">
        <f>IFERROR(VLOOKUP(Issue!$G991,Table5[#All],2,0),"")</f>
        <v/>
      </c>
      <c r="J991" s="12"/>
      <c r="K991" s="31" t="str">
        <f>IFERROR(VLOOKUP(Issue!$J991,Table2[[Item Name]:[UoM]],2,0),"")</f>
        <v/>
      </c>
      <c r="L991" s="12"/>
      <c r="M991" s="32" t="str">
        <f>IFERROR(VLOOKUP(Issue!$J991,Table2[[#All],[Item Name]:[Open Rate]],8,0),"")</f>
        <v/>
      </c>
      <c r="N991" s="32" t="str">
        <f>IFERROR(+Issue!$L991*Issue!$M991,"")</f>
        <v/>
      </c>
      <c r="O991" s="12"/>
      <c r="P991" s="12"/>
      <c r="Q991" s="38"/>
    </row>
    <row r="992" spans="1:17" x14ac:dyDescent="0.25">
      <c r="A992" s="34"/>
      <c r="B992" s="12"/>
      <c r="C992" s="12"/>
      <c r="D992" s="12"/>
      <c r="E992" s="31" t="str">
        <f>IFERROR(VLOOKUP(Issue!$D992,Table5[#All],3,0),"")</f>
        <v/>
      </c>
      <c r="F992" s="31" t="str">
        <f>IFERROR(VLOOKUP(Issue!$D992,Table5[#All],2,0),"")</f>
        <v/>
      </c>
      <c r="G992" s="12"/>
      <c r="H992" s="31" t="str">
        <f>IFERROR(VLOOKUP(Issue!$G992,Table5[#All],3,0),"")</f>
        <v/>
      </c>
      <c r="I992" s="31" t="str">
        <f>IFERROR(VLOOKUP(Issue!$G992,Table5[#All],2,0),"")</f>
        <v/>
      </c>
      <c r="J992" s="12"/>
      <c r="K992" s="31" t="str">
        <f>IFERROR(VLOOKUP(Issue!$J992,Table2[[Item Name]:[UoM]],2,0),"")</f>
        <v/>
      </c>
      <c r="L992" s="12"/>
      <c r="M992" s="32" t="str">
        <f>IFERROR(VLOOKUP(Issue!$J992,Table2[[#All],[Item Name]:[Open Rate]],8,0),"")</f>
        <v/>
      </c>
      <c r="N992" s="32" t="str">
        <f>IFERROR(+Issue!$L992*Issue!$M992,"")</f>
        <v/>
      </c>
      <c r="O992" s="12"/>
      <c r="P992" s="12"/>
      <c r="Q992" s="37"/>
    </row>
    <row r="993" spans="1:17" x14ac:dyDescent="0.25">
      <c r="A993" s="34"/>
      <c r="B993" s="12"/>
      <c r="C993" s="12"/>
      <c r="D993" s="12"/>
      <c r="E993" s="31" t="str">
        <f>IFERROR(VLOOKUP(Issue!$D993,Table5[#All],3,0),"")</f>
        <v/>
      </c>
      <c r="F993" s="31" t="str">
        <f>IFERROR(VLOOKUP(Issue!$D993,Table5[#All],2,0),"")</f>
        <v/>
      </c>
      <c r="G993" s="12"/>
      <c r="H993" s="31" t="str">
        <f>IFERROR(VLOOKUP(Issue!$G993,Table5[#All],3,0),"")</f>
        <v/>
      </c>
      <c r="I993" s="31" t="str">
        <f>IFERROR(VLOOKUP(Issue!$G993,Table5[#All],2,0),"")</f>
        <v/>
      </c>
      <c r="J993" s="12"/>
      <c r="K993" s="31" t="str">
        <f>IFERROR(VLOOKUP(Issue!$J993,Table2[[Item Name]:[UoM]],2,0),"")</f>
        <v/>
      </c>
      <c r="L993" s="12"/>
      <c r="M993" s="32" t="str">
        <f>IFERROR(VLOOKUP(Issue!$J993,Table2[[#All],[Item Name]:[Open Rate]],8,0),"")</f>
        <v/>
      </c>
      <c r="N993" s="32" t="str">
        <f>IFERROR(+Issue!$L993*Issue!$M993,"")</f>
        <v/>
      </c>
      <c r="O993" s="12"/>
      <c r="P993" s="12"/>
      <c r="Q993" s="38"/>
    </row>
    <row r="994" spans="1:17" x14ac:dyDescent="0.25">
      <c r="A994" s="34"/>
      <c r="B994" s="12"/>
      <c r="C994" s="12"/>
      <c r="D994" s="12"/>
      <c r="E994" s="31" t="str">
        <f>IFERROR(VLOOKUP(Issue!$D994,Table5[#All],3,0),"")</f>
        <v/>
      </c>
      <c r="F994" s="31" t="str">
        <f>IFERROR(VLOOKUP(Issue!$D994,Table5[#All],2,0),"")</f>
        <v/>
      </c>
      <c r="G994" s="12"/>
      <c r="H994" s="31" t="str">
        <f>IFERROR(VLOOKUP(Issue!$G994,Table5[#All],3,0),"")</f>
        <v/>
      </c>
      <c r="I994" s="31" t="str">
        <f>IFERROR(VLOOKUP(Issue!$G994,Table5[#All],2,0),"")</f>
        <v/>
      </c>
      <c r="J994" s="12"/>
      <c r="K994" s="31" t="str">
        <f>IFERROR(VLOOKUP(Issue!$J994,Table2[[Item Name]:[UoM]],2,0),"")</f>
        <v/>
      </c>
      <c r="L994" s="12"/>
      <c r="M994" s="32" t="str">
        <f>IFERROR(VLOOKUP(Issue!$J994,Table2[[#All],[Item Name]:[Open Rate]],8,0),"")</f>
        <v/>
      </c>
      <c r="N994" s="32" t="str">
        <f>IFERROR(+Issue!$L994*Issue!$M994,"")</f>
        <v/>
      </c>
      <c r="O994" s="12"/>
      <c r="P994" s="12"/>
      <c r="Q994" s="37"/>
    </row>
    <row r="995" spans="1:17" x14ac:dyDescent="0.25">
      <c r="A995" s="34"/>
      <c r="B995" s="12"/>
      <c r="C995" s="12"/>
      <c r="D995" s="12"/>
      <c r="E995" s="31" t="str">
        <f>IFERROR(VLOOKUP(Issue!$D995,Table5[#All],3,0),"")</f>
        <v/>
      </c>
      <c r="F995" s="31" t="str">
        <f>IFERROR(VLOOKUP(Issue!$D995,Table5[#All],2,0),"")</f>
        <v/>
      </c>
      <c r="G995" s="12"/>
      <c r="H995" s="31" t="str">
        <f>IFERROR(VLOOKUP(Issue!$G995,Table5[#All],3,0),"")</f>
        <v/>
      </c>
      <c r="I995" s="31" t="str">
        <f>IFERROR(VLOOKUP(Issue!$G995,Table5[#All],2,0),"")</f>
        <v/>
      </c>
      <c r="J995" s="12"/>
      <c r="K995" s="31" t="str">
        <f>IFERROR(VLOOKUP(Issue!$J995,Table2[[Item Name]:[UoM]],2,0),"")</f>
        <v/>
      </c>
      <c r="L995" s="12"/>
      <c r="M995" s="32" t="str">
        <f>IFERROR(VLOOKUP(Issue!$J995,Table2[[#All],[Item Name]:[Open Rate]],8,0),"")</f>
        <v/>
      </c>
      <c r="N995" s="32" t="str">
        <f>IFERROR(+Issue!$L995*Issue!$M995,"")</f>
        <v/>
      </c>
      <c r="O995" s="12"/>
      <c r="P995" s="12"/>
      <c r="Q995" s="38"/>
    </row>
    <row r="996" spans="1:17" x14ac:dyDescent="0.25">
      <c r="A996" s="34"/>
      <c r="B996" s="12"/>
      <c r="C996" s="12"/>
      <c r="D996" s="12"/>
      <c r="E996" s="31" t="str">
        <f>IFERROR(VLOOKUP(Issue!$D996,Table5[#All],3,0),"")</f>
        <v/>
      </c>
      <c r="F996" s="31" t="str">
        <f>IFERROR(VLOOKUP(Issue!$D996,Table5[#All],2,0),"")</f>
        <v/>
      </c>
      <c r="G996" s="12"/>
      <c r="H996" s="31" t="str">
        <f>IFERROR(VLOOKUP(Issue!$G996,Table5[#All],3,0),"")</f>
        <v/>
      </c>
      <c r="I996" s="31" t="str">
        <f>IFERROR(VLOOKUP(Issue!$G996,Table5[#All],2,0),"")</f>
        <v/>
      </c>
      <c r="J996" s="12"/>
      <c r="K996" s="31" t="str">
        <f>IFERROR(VLOOKUP(Issue!$J996,Table2[[Item Name]:[UoM]],2,0),"")</f>
        <v/>
      </c>
      <c r="L996" s="12"/>
      <c r="M996" s="32" t="str">
        <f>IFERROR(VLOOKUP(Issue!$J996,Table2[[#All],[Item Name]:[Open Rate]],8,0),"")</f>
        <v/>
      </c>
      <c r="N996" s="32" t="str">
        <f>IFERROR(+Issue!$L996*Issue!$M996,"")</f>
        <v/>
      </c>
      <c r="O996" s="12"/>
      <c r="P996" s="12"/>
      <c r="Q996" s="37"/>
    </row>
    <row r="997" spans="1:17" x14ac:dyDescent="0.25">
      <c r="A997" s="34"/>
      <c r="B997" s="12"/>
      <c r="C997" s="12"/>
      <c r="D997" s="12"/>
      <c r="E997" s="31" t="str">
        <f>IFERROR(VLOOKUP(Issue!$D997,Table5[#All],3,0),"")</f>
        <v/>
      </c>
      <c r="F997" s="31" t="str">
        <f>IFERROR(VLOOKUP(Issue!$D997,Table5[#All],2,0),"")</f>
        <v/>
      </c>
      <c r="G997" s="12"/>
      <c r="H997" s="31" t="str">
        <f>IFERROR(VLOOKUP(Issue!$G997,Table5[#All],3,0),"")</f>
        <v/>
      </c>
      <c r="I997" s="31" t="str">
        <f>IFERROR(VLOOKUP(Issue!$G997,Table5[#All],2,0),"")</f>
        <v/>
      </c>
      <c r="J997" s="12"/>
      <c r="K997" s="31" t="str">
        <f>IFERROR(VLOOKUP(Issue!$J997,Table2[[Item Name]:[UoM]],2,0),"")</f>
        <v/>
      </c>
      <c r="L997" s="12"/>
      <c r="M997" s="32" t="str">
        <f>IFERROR(VLOOKUP(Issue!$J997,Table2[[#All],[Item Name]:[Open Rate]],8,0),"")</f>
        <v/>
      </c>
      <c r="N997" s="32" t="str">
        <f>IFERROR(+Issue!$L997*Issue!$M997,"")</f>
        <v/>
      </c>
      <c r="O997" s="12"/>
      <c r="P997" s="12"/>
      <c r="Q997" s="38"/>
    </row>
    <row r="998" spans="1:17" x14ac:dyDescent="0.25">
      <c r="A998" s="34"/>
      <c r="B998" s="12"/>
      <c r="C998" s="12"/>
      <c r="D998" s="12"/>
      <c r="E998" s="31" t="str">
        <f>IFERROR(VLOOKUP(Issue!$D998,Table5[#All],3,0),"")</f>
        <v/>
      </c>
      <c r="F998" s="31" t="str">
        <f>IFERROR(VLOOKUP(Issue!$D998,Table5[#All],2,0),"")</f>
        <v/>
      </c>
      <c r="G998" s="12"/>
      <c r="H998" s="31" t="str">
        <f>IFERROR(VLOOKUP(Issue!$G998,Table5[#All],3,0),"")</f>
        <v/>
      </c>
      <c r="I998" s="31" t="str">
        <f>IFERROR(VLOOKUP(Issue!$G998,Table5[#All],2,0),"")</f>
        <v/>
      </c>
      <c r="J998" s="12"/>
      <c r="K998" s="31" t="str">
        <f>IFERROR(VLOOKUP(Issue!$J998,Table2[[Item Name]:[UoM]],2,0),"")</f>
        <v/>
      </c>
      <c r="L998" s="12"/>
      <c r="M998" s="32" t="str">
        <f>IFERROR(VLOOKUP(Issue!$J998,Table2[[#All],[Item Name]:[Open Rate]],8,0),"")</f>
        <v/>
      </c>
      <c r="N998" s="32" t="str">
        <f>IFERROR(+Issue!$L998*Issue!$M998,"")</f>
        <v/>
      </c>
      <c r="O998" s="12"/>
      <c r="P998" s="12"/>
      <c r="Q998" s="37"/>
    </row>
    <row r="999" spans="1:17" x14ac:dyDescent="0.25">
      <c r="A999" s="34"/>
      <c r="B999" s="12"/>
      <c r="C999" s="12"/>
      <c r="D999" s="12"/>
      <c r="E999" s="31" t="str">
        <f>IFERROR(VLOOKUP(Issue!$D999,Table5[#All],3,0),"")</f>
        <v/>
      </c>
      <c r="F999" s="31" t="str">
        <f>IFERROR(VLOOKUP(Issue!$D999,Table5[#All],2,0),"")</f>
        <v/>
      </c>
      <c r="G999" s="12"/>
      <c r="H999" s="31" t="str">
        <f>IFERROR(VLOOKUP(Issue!$G999,Table5[#All],3,0),"")</f>
        <v/>
      </c>
      <c r="I999" s="31" t="str">
        <f>IFERROR(VLOOKUP(Issue!$G999,Table5[#All],2,0),"")</f>
        <v/>
      </c>
      <c r="J999" s="12"/>
      <c r="K999" s="31" t="str">
        <f>IFERROR(VLOOKUP(Issue!$J999,Table2[[Item Name]:[UoM]],2,0),"")</f>
        <v/>
      </c>
      <c r="L999" s="12"/>
      <c r="M999" s="32" t="str">
        <f>IFERROR(VLOOKUP(Issue!$J999,Table2[[#All],[Item Name]:[Open Rate]],8,0),"")</f>
        <v/>
      </c>
      <c r="N999" s="32" t="str">
        <f>IFERROR(+Issue!$L999*Issue!$M999,"")</f>
        <v/>
      </c>
      <c r="O999" s="12"/>
      <c r="P999" s="12"/>
      <c r="Q999" s="38"/>
    </row>
    <row r="1000" spans="1:17" x14ac:dyDescent="0.25">
      <c r="A1000" s="34"/>
      <c r="B1000" s="12"/>
      <c r="C1000" s="12"/>
      <c r="D1000" s="12"/>
      <c r="E1000" s="31" t="str">
        <f>IFERROR(VLOOKUP(Issue!$D1000,Table5[#All],3,0),"")</f>
        <v/>
      </c>
      <c r="F1000" s="31" t="str">
        <f>IFERROR(VLOOKUP(Issue!$D1000,Table5[#All],2,0),"")</f>
        <v/>
      </c>
      <c r="G1000" s="12"/>
      <c r="H1000" s="31" t="str">
        <f>IFERROR(VLOOKUP(Issue!$G1000,Table5[#All],3,0),"")</f>
        <v/>
      </c>
      <c r="I1000" s="31" t="str">
        <f>IFERROR(VLOOKUP(Issue!$G1000,Table5[#All],2,0),"")</f>
        <v/>
      </c>
      <c r="J1000" s="12"/>
      <c r="K1000" s="31" t="str">
        <f>IFERROR(VLOOKUP(Issue!$J1000,Table2[[Item Name]:[UoM]],2,0),"")</f>
        <v/>
      </c>
      <c r="L1000" s="12"/>
      <c r="M1000" s="32" t="str">
        <f>IFERROR(VLOOKUP(Issue!$J1000,Table2[[#All],[Item Name]:[Open Rate]],8,0),"")</f>
        <v/>
      </c>
      <c r="N1000" s="32" t="str">
        <f>IFERROR(+Issue!$L1000*Issue!$M1000,"")</f>
        <v/>
      </c>
      <c r="O1000" s="12"/>
      <c r="P1000" s="12"/>
      <c r="Q1000" s="37"/>
    </row>
    <row r="1001" spans="1:17" x14ac:dyDescent="0.25">
      <c r="A1001" s="34"/>
      <c r="B1001" s="12"/>
      <c r="C1001" s="12"/>
      <c r="D1001" s="12"/>
      <c r="E1001" s="31" t="str">
        <f>IFERROR(VLOOKUP(Issue!$D1001,Table5[#All],3,0),"")</f>
        <v/>
      </c>
      <c r="F1001" s="31" t="str">
        <f>IFERROR(VLOOKUP(Issue!$D1001,Table5[#All],2,0),"")</f>
        <v/>
      </c>
      <c r="G1001" s="12"/>
      <c r="H1001" s="31" t="str">
        <f>IFERROR(VLOOKUP(Issue!$G1001,Table5[#All],3,0),"")</f>
        <v/>
      </c>
      <c r="I1001" s="31" t="str">
        <f>IFERROR(VLOOKUP(Issue!$G1001,Table5[#All],2,0),"")</f>
        <v/>
      </c>
      <c r="J1001" s="12"/>
      <c r="K1001" s="31" t="str">
        <f>IFERROR(VLOOKUP(Issue!$J1001,Table2[[Item Name]:[UoM]],2,0),"")</f>
        <v/>
      </c>
      <c r="L1001" s="12"/>
      <c r="M1001" s="32" t="str">
        <f>IFERROR(VLOOKUP(Issue!$J1001,Table2[[#All],[Item Name]:[Open Rate]],8,0),"")</f>
        <v/>
      </c>
      <c r="N1001" s="32" t="str">
        <f>IFERROR(+Issue!$L1001*Issue!$M1001,"")</f>
        <v/>
      </c>
      <c r="O1001" s="12"/>
      <c r="P1001" s="12"/>
      <c r="Q1001" s="38"/>
    </row>
    <row r="1002" spans="1:17" x14ac:dyDescent="0.25">
      <c r="A1002" s="34"/>
      <c r="B1002" s="12"/>
      <c r="C1002" s="12"/>
      <c r="D1002" s="12"/>
      <c r="E1002" s="31" t="str">
        <f>IFERROR(VLOOKUP(Issue!$D1002,Table5[#All],3,0),"")</f>
        <v/>
      </c>
      <c r="F1002" s="31" t="str">
        <f>IFERROR(VLOOKUP(Issue!$D1002,Table5[#All],2,0),"")</f>
        <v/>
      </c>
      <c r="G1002" s="12"/>
      <c r="H1002" s="31" t="str">
        <f>IFERROR(VLOOKUP(Issue!$G1002,Table5[#All],3,0),"")</f>
        <v/>
      </c>
      <c r="I1002" s="31" t="str">
        <f>IFERROR(VLOOKUP(Issue!$G1002,Table5[#All],2,0),"")</f>
        <v/>
      </c>
      <c r="J1002" s="12"/>
      <c r="K1002" s="31" t="str">
        <f>IFERROR(VLOOKUP(Issue!$J1002,Table2[[Item Name]:[UoM]],2,0),"")</f>
        <v/>
      </c>
      <c r="L1002" s="12"/>
      <c r="M1002" s="32" t="str">
        <f>IFERROR(VLOOKUP(Issue!$J1002,Table2[[#All],[Item Name]:[Open Rate]],8,0),"")</f>
        <v/>
      </c>
      <c r="N1002" s="32" t="str">
        <f>IFERROR(+Issue!$L1002*Issue!$M1002,"")</f>
        <v/>
      </c>
      <c r="O1002" s="12"/>
      <c r="P1002" s="12"/>
      <c r="Q1002" s="37"/>
    </row>
    <row r="1003" spans="1:17" x14ac:dyDescent="0.25">
      <c r="A1003" s="34"/>
      <c r="B1003" s="12"/>
      <c r="C1003" s="12"/>
      <c r="D1003" s="12"/>
      <c r="E1003" s="31" t="str">
        <f>IFERROR(VLOOKUP(Issue!$D1003,Table5[#All],3,0),"")</f>
        <v/>
      </c>
      <c r="F1003" s="31" t="str">
        <f>IFERROR(VLOOKUP(Issue!$D1003,Table5[#All],2,0),"")</f>
        <v/>
      </c>
      <c r="G1003" s="12"/>
      <c r="H1003" s="31" t="str">
        <f>IFERROR(VLOOKUP(Issue!$G1003,Table5[#All],3,0),"")</f>
        <v/>
      </c>
      <c r="I1003" s="31" t="str">
        <f>IFERROR(VLOOKUP(Issue!$G1003,Table5[#All],2,0),"")</f>
        <v/>
      </c>
      <c r="J1003" s="12"/>
      <c r="K1003" s="31" t="str">
        <f>IFERROR(VLOOKUP(Issue!$J1003,Table2[[Item Name]:[UoM]],2,0),"")</f>
        <v/>
      </c>
      <c r="L1003" s="12"/>
      <c r="M1003" s="32" t="str">
        <f>IFERROR(VLOOKUP(Issue!$J1003,Table2[[#All],[Item Name]:[Open Rate]],8,0),"")</f>
        <v/>
      </c>
      <c r="N1003" s="32" t="str">
        <f>IFERROR(+Issue!$L1003*Issue!$M1003,"")</f>
        <v/>
      </c>
      <c r="O1003" s="12"/>
      <c r="P1003" s="12"/>
      <c r="Q1003" s="38"/>
    </row>
    <row r="1004" spans="1:17" x14ac:dyDescent="0.25">
      <c r="A1004" s="34"/>
      <c r="B1004" s="12"/>
      <c r="C1004" s="12"/>
      <c r="D1004" s="12"/>
      <c r="E1004" s="31" t="str">
        <f>IFERROR(VLOOKUP(Issue!$D1004,Table5[#All],3,0),"")</f>
        <v/>
      </c>
      <c r="F1004" s="31" t="str">
        <f>IFERROR(VLOOKUP(Issue!$D1004,Table5[#All],2,0),"")</f>
        <v/>
      </c>
      <c r="G1004" s="12"/>
      <c r="H1004" s="31" t="str">
        <f>IFERROR(VLOOKUP(Issue!$G1004,Table5[#All],3,0),"")</f>
        <v/>
      </c>
      <c r="I1004" s="31" t="str">
        <f>IFERROR(VLOOKUP(Issue!$G1004,Table5[#All],2,0),"")</f>
        <v/>
      </c>
      <c r="J1004" s="12"/>
      <c r="K1004" s="31" t="str">
        <f>IFERROR(VLOOKUP(Issue!$J1004,Table2[[Item Name]:[UoM]],2,0),"")</f>
        <v/>
      </c>
      <c r="L1004" s="12"/>
      <c r="M1004" s="32" t="str">
        <f>IFERROR(VLOOKUP(Issue!$J1004,Table2[[#All],[Item Name]:[Open Rate]],8,0),"")</f>
        <v/>
      </c>
      <c r="N1004" s="32" t="str">
        <f>IFERROR(+Issue!$L1004*Issue!$M1004,"")</f>
        <v/>
      </c>
      <c r="O1004" s="12"/>
      <c r="P1004" s="12"/>
      <c r="Q1004" s="37"/>
    </row>
    <row r="1005" spans="1:17" x14ac:dyDescent="0.25">
      <c r="A1005" s="34"/>
      <c r="B1005" s="12"/>
      <c r="C1005" s="12"/>
      <c r="D1005" s="12"/>
      <c r="E1005" s="31" t="str">
        <f>IFERROR(VLOOKUP(Issue!$D1005,Table5[#All],3,0),"")</f>
        <v/>
      </c>
      <c r="F1005" s="31" t="str">
        <f>IFERROR(VLOOKUP(Issue!$D1005,Table5[#All],2,0),"")</f>
        <v/>
      </c>
      <c r="G1005" s="12"/>
      <c r="H1005" s="31" t="str">
        <f>IFERROR(VLOOKUP(Issue!$G1005,Table5[#All],3,0),"")</f>
        <v/>
      </c>
      <c r="I1005" s="31" t="str">
        <f>IFERROR(VLOOKUP(Issue!$G1005,Table5[#All],2,0),"")</f>
        <v/>
      </c>
      <c r="J1005" s="12"/>
      <c r="K1005" s="31" t="str">
        <f>IFERROR(VLOOKUP(Issue!$J1005,Table2[[Item Name]:[UoM]],2,0),"")</f>
        <v/>
      </c>
      <c r="L1005" s="12"/>
      <c r="M1005" s="32" t="str">
        <f>IFERROR(VLOOKUP(Issue!$J1005,Table2[[#All],[Item Name]:[Open Rate]],8,0),"")</f>
        <v/>
      </c>
      <c r="N1005" s="32" t="str">
        <f>IFERROR(+Issue!$L1005*Issue!$M1005,"")</f>
        <v/>
      </c>
      <c r="O1005" s="12"/>
      <c r="P1005" s="12"/>
      <c r="Q1005" s="38"/>
    </row>
    <row r="1006" spans="1:17" x14ac:dyDescent="0.25">
      <c r="A1006" s="34"/>
      <c r="B1006" s="12"/>
      <c r="C1006" s="12"/>
      <c r="D1006" s="12"/>
      <c r="E1006" s="31" t="str">
        <f>IFERROR(VLOOKUP(Issue!$D1006,Table5[#All],3,0),"")</f>
        <v/>
      </c>
      <c r="F1006" s="31" t="str">
        <f>IFERROR(VLOOKUP(Issue!$D1006,Table5[#All],2,0),"")</f>
        <v/>
      </c>
      <c r="G1006" s="12"/>
      <c r="H1006" s="31" t="str">
        <f>IFERROR(VLOOKUP(Issue!$G1006,Table5[#All],3,0),"")</f>
        <v/>
      </c>
      <c r="I1006" s="31" t="str">
        <f>IFERROR(VLOOKUP(Issue!$G1006,Table5[#All],2,0),"")</f>
        <v/>
      </c>
      <c r="J1006" s="12"/>
      <c r="K1006" s="31" t="str">
        <f>IFERROR(VLOOKUP(Issue!$J1006,Table2[[Item Name]:[UoM]],2,0),"")</f>
        <v/>
      </c>
      <c r="L1006" s="12"/>
      <c r="M1006" s="32" t="str">
        <f>IFERROR(VLOOKUP(Issue!$J1006,Table2[[#All],[Item Name]:[Open Rate]],8,0),"")</f>
        <v/>
      </c>
      <c r="N1006" s="32" t="str">
        <f>IFERROR(+Issue!$L1006*Issue!$M1006,"")</f>
        <v/>
      </c>
      <c r="O1006" s="12"/>
      <c r="P1006" s="12"/>
      <c r="Q1006" s="37"/>
    </row>
    <row r="1007" spans="1:17" x14ac:dyDescent="0.25">
      <c r="A1007" s="34"/>
      <c r="B1007" s="12"/>
      <c r="C1007" s="12"/>
      <c r="D1007" s="12"/>
      <c r="E1007" s="31" t="str">
        <f>IFERROR(VLOOKUP(Issue!$D1007,Table5[#All],3,0),"")</f>
        <v/>
      </c>
      <c r="F1007" s="31" t="str">
        <f>IFERROR(VLOOKUP(Issue!$D1007,Table5[#All],2,0),"")</f>
        <v/>
      </c>
      <c r="G1007" s="12"/>
      <c r="H1007" s="31" t="str">
        <f>IFERROR(VLOOKUP(Issue!$G1007,Table5[#All],3,0),"")</f>
        <v/>
      </c>
      <c r="I1007" s="31" t="str">
        <f>IFERROR(VLOOKUP(Issue!$G1007,Table5[#All],2,0),"")</f>
        <v/>
      </c>
      <c r="J1007" s="12"/>
      <c r="K1007" s="31" t="str">
        <f>IFERROR(VLOOKUP(Issue!$J1007,Table2[[Item Name]:[UoM]],2,0),"")</f>
        <v/>
      </c>
      <c r="L1007" s="12"/>
      <c r="M1007" s="32" t="str">
        <f>IFERROR(VLOOKUP(Issue!$J1007,Table2[[#All],[Item Name]:[Open Rate]],8,0),"")</f>
        <v/>
      </c>
      <c r="N1007" s="32" t="str">
        <f>IFERROR(+Issue!$L1007*Issue!$M1007,"")</f>
        <v/>
      </c>
      <c r="O1007" s="12"/>
      <c r="P1007" s="12"/>
      <c r="Q1007" s="38"/>
    </row>
    <row r="1008" spans="1:17" x14ac:dyDescent="0.25">
      <c r="A1008" s="34"/>
      <c r="B1008" s="12"/>
      <c r="C1008" s="12"/>
      <c r="D1008" s="12"/>
      <c r="E1008" s="31" t="str">
        <f>IFERROR(VLOOKUP(Issue!$D1008,Table5[#All],3,0),"")</f>
        <v/>
      </c>
      <c r="F1008" s="31" t="str">
        <f>IFERROR(VLOOKUP(Issue!$D1008,Table5[#All],2,0),"")</f>
        <v/>
      </c>
      <c r="G1008" s="12"/>
      <c r="H1008" s="31" t="str">
        <f>IFERROR(VLOOKUP(Issue!$G1008,Table5[#All],3,0),"")</f>
        <v/>
      </c>
      <c r="I1008" s="31" t="str">
        <f>IFERROR(VLOOKUP(Issue!$G1008,Table5[#All],2,0),"")</f>
        <v/>
      </c>
      <c r="J1008" s="12"/>
      <c r="K1008" s="31" t="str">
        <f>IFERROR(VLOOKUP(Issue!$J1008,Table2[[Item Name]:[UoM]],2,0),"")</f>
        <v/>
      </c>
      <c r="L1008" s="12"/>
      <c r="M1008" s="32" t="str">
        <f>IFERROR(VLOOKUP(Issue!$J1008,Table2[[#All],[Item Name]:[Open Rate]],8,0),"")</f>
        <v/>
      </c>
      <c r="N1008" s="32" t="str">
        <f>IFERROR(+Issue!$L1008*Issue!$M1008,"")</f>
        <v/>
      </c>
      <c r="O1008" s="12"/>
      <c r="P1008" s="12"/>
      <c r="Q1008" s="37"/>
    </row>
    <row r="1009" spans="1:17" x14ac:dyDescent="0.25">
      <c r="A1009" s="34"/>
      <c r="B1009" s="12"/>
      <c r="C1009" s="12"/>
      <c r="D1009" s="12"/>
      <c r="E1009" s="31" t="str">
        <f>IFERROR(VLOOKUP(Issue!$D1009,Table5[#All],3,0),"")</f>
        <v/>
      </c>
      <c r="F1009" s="31" t="str">
        <f>IFERROR(VLOOKUP(Issue!$D1009,Table5[#All],2,0),"")</f>
        <v/>
      </c>
      <c r="G1009" s="12"/>
      <c r="H1009" s="31" t="str">
        <f>IFERROR(VLOOKUP(Issue!$G1009,Table5[#All],3,0),"")</f>
        <v/>
      </c>
      <c r="I1009" s="31" t="str">
        <f>IFERROR(VLOOKUP(Issue!$G1009,Table5[#All],2,0),"")</f>
        <v/>
      </c>
      <c r="J1009" s="12"/>
      <c r="K1009" s="31" t="str">
        <f>IFERROR(VLOOKUP(Issue!$J1009,Table2[[Item Name]:[UoM]],2,0),"")</f>
        <v/>
      </c>
      <c r="L1009" s="12"/>
      <c r="M1009" s="32" t="str">
        <f>IFERROR(VLOOKUP(Issue!$J1009,Table2[[#All],[Item Name]:[Open Rate]],8,0),"")</f>
        <v/>
      </c>
      <c r="N1009" s="32" t="str">
        <f>IFERROR(+Issue!$L1009*Issue!$M1009,"")</f>
        <v/>
      </c>
      <c r="O1009" s="12"/>
      <c r="P1009" s="12"/>
      <c r="Q1009" s="38"/>
    </row>
    <row r="1010" spans="1:17" x14ac:dyDescent="0.25">
      <c r="A1010" s="34"/>
      <c r="B1010" s="12"/>
      <c r="C1010" s="12"/>
      <c r="D1010" s="12"/>
      <c r="E1010" s="31" t="str">
        <f>IFERROR(VLOOKUP(Issue!$D1010,Table5[#All],3,0),"")</f>
        <v/>
      </c>
      <c r="F1010" s="31" t="str">
        <f>IFERROR(VLOOKUP(Issue!$D1010,Table5[#All],2,0),"")</f>
        <v/>
      </c>
      <c r="G1010" s="12"/>
      <c r="H1010" s="31" t="str">
        <f>IFERROR(VLOOKUP(Issue!$G1010,Table5[#All],3,0),"")</f>
        <v/>
      </c>
      <c r="I1010" s="31" t="str">
        <f>IFERROR(VLOOKUP(Issue!$G1010,Table5[#All],2,0),"")</f>
        <v/>
      </c>
      <c r="J1010" s="12"/>
      <c r="K1010" s="31" t="str">
        <f>IFERROR(VLOOKUP(Issue!$J1010,Table2[[Item Name]:[UoM]],2,0),"")</f>
        <v/>
      </c>
      <c r="L1010" s="12"/>
      <c r="M1010" s="32" t="str">
        <f>IFERROR(VLOOKUP(Issue!$J1010,Table2[[#All],[Item Name]:[Open Rate]],8,0),"")</f>
        <v/>
      </c>
      <c r="N1010" s="32" t="str">
        <f>IFERROR(+Issue!$L1010*Issue!$M1010,"")</f>
        <v/>
      </c>
      <c r="O1010" s="12"/>
      <c r="P1010" s="12"/>
      <c r="Q1010" s="37"/>
    </row>
    <row r="1011" spans="1:17" x14ac:dyDescent="0.25">
      <c r="A1011" s="34"/>
      <c r="B1011" s="12"/>
      <c r="C1011" s="12"/>
      <c r="D1011" s="12"/>
      <c r="E1011" s="31" t="str">
        <f>IFERROR(VLOOKUP(Issue!$D1011,Table5[#All],3,0),"")</f>
        <v/>
      </c>
      <c r="F1011" s="31" t="str">
        <f>IFERROR(VLOOKUP(Issue!$D1011,Table5[#All],2,0),"")</f>
        <v/>
      </c>
      <c r="G1011" s="12"/>
      <c r="H1011" s="31" t="str">
        <f>IFERROR(VLOOKUP(Issue!$G1011,Table5[#All],3,0),"")</f>
        <v/>
      </c>
      <c r="I1011" s="31" t="str">
        <f>IFERROR(VLOOKUP(Issue!$G1011,Table5[#All],2,0),"")</f>
        <v/>
      </c>
      <c r="J1011" s="12"/>
      <c r="K1011" s="31" t="str">
        <f>IFERROR(VLOOKUP(Issue!$J1011,Table2[[Item Name]:[UoM]],2,0),"")</f>
        <v/>
      </c>
      <c r="L1011" s="12"/>
      <c r="M1011" s="32" t="str">
        <f>IFERROR(VLOOKUP(Issue!$J1011,Table2[[#All],[Item Name]:[Open Rate]],8,0),"")</f>
        <v/>
      </c>
      <c r="N1011" s="32" t="str">
        <f>IFERROR(+Issue!$L1011*Issue!$M1011,"")</f>
        <v/>
      </c>
      <c r="O1011" s="12"/>
      <c r="P1011" s="12"/>
      <c r="Q1011" s="38"/>
    </row>
    <row r="1012" spans="1:17" x14ac:dyDescent="0.25">
      <c r="A1012" s="34"/>
      <c r="B1012" s="12"/>
      <c r="C1012" s="12"/>
      <c r="D1012" s="12"/>
      <c r="E1012" s="31" t="str">
        <f>IFERROR(VLOOKUP(Issue!$D1012,Table5[#All],3,0),"")</f>
        <v/>
      </c>
      <c r="F1012" s="31" t="str">
        <f>IFERROR(VLOOKUP(Issue!$D1012,Table5[#All],2,0),"")</f>
        <v/>
      </c>
      <c r="G1012" s="12"/>
      <c r="H1012" s="31" t="str">
        <f>IFERROR(VLOOKUP(Issue!$G1012,Table5[#All],3,0),"")</f>
        <v/>
      </c>
      <c r="I1012" s="31" t="str">
        <f>IFERROR(VLOOKUP(Issue!$G1012,Table5[#All],2,0),"")</f>
        <v/>
      </c>
      <c r="J1012" s="12"/>
      <c r="K1012" s="31" t="str">
        <f>IFERROR(VLOOKUP(Issue!$J1012,Table2[[Item Name]:[UoM]],2,0),"")</f>
        <v/>
      </c>
      <c r="L1012" s="12"/>
      <c r="M1012" s="32" t="str">
        <f>IFERROR(VLOOKUP(Issue!$J1012,Table2[[#All],[Item Name]:[Open Rate]],8,0),"")</f>
        <v/>
      </c>
      <c r="N1012" s="32" t="str">
        <f>IFERROR(+Issue!$L1012*Issue!$M1012,"")</f>
        <v/>
      </c>
      <c r="O1012" s="12"/>
      <c r="P1012" s="12"/>
      <c r="Q1012" s="37"/>
    </row>
    <row r="1013" spans="1:17" x14ac:dyDescent="0.25">
      <c r="A1013" s="34"/>
      <c r="B1013" s="12"/>
      <c r="C1013" s="12"/>
      <c r="D1013" s="12"/>
      <c r="E1013" s="31" t="str">
        <f>IFERROR(VLOOKUP(Issue!$D1013,Table5[#All],3,0),"")</f>
        <v/>
      </c>
      <c r="F1013" s="31" t="str">
        <f>IFERROR(VLOOKUP(Issue!$D1013,Table5[#All],2,0),"")</f>
        <v/>
      </c>
      <c r="G1013" s="12"/>
      <c r="H1013" s="31" t="str">
        <f>IFERROR(VLOOKUP(Issue!$G1013,Table5[#All],3,0),"")</f>
        <v/>
      </c>
      <c r="I1013" s="31" t="str">
        <f>IFERROR(VLOOKUP(Issue!$G1013,Table5[#All],2,0),"")</f>
        <v/>
      </c>
      <c r="J1013" s="12"/>
      <c r="K1013" s="31" t="str">
        <f>IFERROR(VLOOKUP(Issue!$J1013,Table2[[Item Name]:[UoM]],2,0),"")</f>
        <v/>
      </c>
      <c r="L1013" s="12"/>
      <c r="M1013" s="32" t="str">
        <f>IFERROR(VLOOKUP(Issue!$J1013,Table2[[#All],[Item Name]:[Open Rate]],8,0),"")</f>
        <v/>
      </c>
      <c r="N1013" s="32" t="str">
        <f>IFERROR(+Issue!$L1013*Issue!$M1013,"")</f>
        <v/>
      </c>
      <c r="O1013" s="12"/>
      <c r="P1013" s="12"/>
      <c r="Q1013" s="38"/>
    </row>
    <row r="1014" spans="1:17" x14ac:dyDescent="0.25">
      <c r="A1014" s="34"/>
      <c r="B1014" s="12"/>
      <c r="C1014" s="12"/>
      <c r="D1014" s="12"/>
      <c r="E1014" s="31" t="str">
        <f>IFERROR(VLOOKUP(Issue!$D1014,Table5[#All],3,0),"")</f>
        <v/>
      </c>
      <c r="F1014" s="31" t="str">
        <f>IFERROR(VLOOKUP(Issue!$D1014,Table5[#All],2,0),"")</f>
        <v/>
      </c>
      <c r="G1014" s="12"/>
      <c r="H1014" s="31" t="str">
        <f>IFERROR(VLOOKUP(Issue!$G1014,Table5[#All],3,0),"")</f>
        <v/>
      </c>
      <c r="I1014" s="31" t="str">
        <f>IFERROR(VLOOKUP(Issue!$G1014,Table5[#All],2,0),"")</f>
        <v/>
      </c>
      <c r="J1014" s="12"/>
      <c r="K1014" s="31" t="str">
        <f>IFERROR(VLOOKUP(Issue!$J1014,Table2[[Item Name]:[UoM]],2,0),"")</f>
        <v/>
      </c>
      <c r="L1014" s="12"/>
      <c r="M1014" s="32" t="str">
        <f>IFERROR(VLOOKUP(Issue!$J1014,Table2[[#All],[Item Name]:[Open Rate]],8,0),"")</f>
        <v/>
      </c>
      <c r="N1014" s="32" t="str">
        <f>IFERROR(+Issue!$L1014*Issue!$M1014,"")</f>
        <v/>
      </c>
      <c r="O1014" s="12"/>
      <c r="P1014" s="12"/>
      <c r="Q1014" s="37"/>
    </row>
    <row r="1015" spans="1:17" x14ac:dyDescent="0.25">
      <c r="A1015" s="34"/>
      <c r="B1015" s="12"/>
      <c r="C1015" s="12"/>
      <c r="D1015" s="12"/>
      <c r="E1015" s="31" t="str">
        <f>IFERROR(VLOOKUP(Issue!$D1015,Table5[#All],3,0),"")</f>
        <v/>
      </c>
      <c r="F1015" s="31" t="str">
        <f>IFERROR(VLOOKUP(Issue!$D1015,Table5[#All],2,0),"")</f>
        <v/>
      </c>
      <c r="G1015" s="12"/>
      <c r="H1015" s="31" t="str">
        <f>IFERROR(VLOOKUP(Issue!$G1015,Table5[#All],3,0),"")</f>
        <v/>
      </c>
      <c r="I1015" s="31" t="str">
        <f>IFERROR(VLOOKUP(Issue!$G1015,Table5[#All],2,0),"")</f>
        <v/>
      </c>
      <c r="J1015" s="12"/>
      <c r="K1015" s="31" t="str">
        <f>IFERROR(VLOOKUP(Issue!$J1015,Table2[[Item Name]:[UoM]],2,0),"")</f>
        <v/>
      </c>
      <c r="L1015" s="12"/>
      <c r="M1015" s="32" t="str">
        <f>IFERROR(VLOOKUP(Issue!$J1015,Table2[[#All],[Item Name]:[Open Rate]],8,0),"")</f>
        <v/>
      </c>
      <c r="N1015" s="32" t="str">
        <f>IFERROR(+Issue!$L1015*Issue!$M1015,"")</f>
        <v/>
      </c>
      <c r="O1015" s="12"/>
      <c r="P1015" s="12"/>
      <c r="Q1015" s="38"/>
    </row>
    <row r="1016" spans="1:17" x14ac:dyDescent="0.25">
      <c r="A1016" s="34"/>
      <c r="B1016" s="12"/>
      <c r="C1016" s="12"/>
      <c r="D1016" s="12"/>
      <c r="E1016" s="31" t="str">
        <f>IFERROR(VLOOKUP(Issue!$D1016,Table5[#All],3,0),"")</f>
        <v/>
      </c>
      <c r="F1016" s="31" t="str">
        <f>IFERROR(VLOOKUP(Issue!$D1016,Table5[#All],2,0),"")</f>
        <v/>
      </c>
      <c r="G1016" s="12"/>
      <c r="H1016" s="31" t="str">
        <f>IFERROR(VLOOKUP(Issue!$G1016,Table5[#All],3,0),"")</f>
        <v/>
      </c>
      <c r="I1016" s="31" t="str">
        <f>IFERROR(VLOOKUP(Issue!$G1016,Table5[#All],2,0),"")</f>
        <v/>
      </c>
      <c r="J1016" s="12"/>
      <c r="K1016" s="31" t="str">
        <f>IFERROR(VLOOKUP(Issue!$J1016,Table2[[Item Name]:[UoM]],2,0),"")</f>
        <v/>
      </c>
      <c r="L1016" s="12"/>
      <c r="M1016" s="32" t="str">
        <f>IFERROR(VLOOKUP(Issue!$J1016,Table2[[#All],[Item Name]:[Open Rate]],8,0),"")</f>
        <v/>
      </c>
      <c r="N1016" s="32" t="str">
        <f>IFERROR(+Issue!$L1016*Issue!$M1016,"")</f>
        <v/>
      </c>
      <c r="O1016" s="12"/>
      <c r="P1016" s="12"/>
      <c r="Q1016" s="37"/>
    </row>
    <row r="1017" spans="1:17" x14ac:dyDescent="0.25">
      <c r="A1017" s="34"/>
      <c r="B1017" s="12"/>
      <c r="C1017" s="12"/>
      <c r="D1017" s="12"/>
      <c r="E1017" s="31" t="str">
        <f>IFERROR(VLOOKUP(Issue!$D1017,Table5[#All],3,0),"")</f>
        <v/>
      </c>
      <c r="F1017" s="31" t="str">
        <f>IFERROR(VLOOKUP(Issue!$D1017,Table5[#All],2,0),"")</f>
        <v/>
      </c>
      <c r="G1017" s="12"/>
      <c r="H1017" s="31" t="str">
        <f>IFERROR(VLOOKUP(Issue!$G1017,Table5[#All],3,0),"")</f>
        <v/>
      </c>
      <c r="I1017" s="31" t="str">
        <f>IFERROR(VLOOKUP(Issue!$G1017,Table5[#All],2,0),"")</f>
        <v/>
      </c>
      <c r="J1017" s="12"/>
      <c r="K1017" s="31" t="str">
        <f>IFERROR(VLOOKUP(Issue!$J1017,Table2[[Item Name]:[UoM]],2,0),"")</f>
        <v/>
      </c>
      <c r="L1017" s="12"/>
      <c r="M1017" s="32" t="str">
        <f>IFERROR(VLOOKUP(Issue!$J1017,Table2[[#All],[Item Name]:[Open Rate]],8,0),"")</f>
        <v/>
      </c>
      <c r="N1017" s="32" t="str">
        <f>IFERROR(+Issue!$L1017*Issue!$M1017,"")</f>
        <v/>
      </c>
      <c r="O1017" s="12"/>
      <c r="P1017" s="12"/>
      <c r="Q1017" s="38"/>
    </row>
    <row r="1018" spans="1:17" x14ac:dyDescent="0.25">
      <c r="A1018" s="34"/>
      <c r="B1018" s="12"/>
      <c r="C1018" s="12"/>
      <c r="D1018" s="12"/>
      <c r="E1018" s="31" t="str">
        <f>IFERROR(VLOOKUP(Issue!$D1018,Table5[#All],3,0),"")</f>
        <v/>
      </c>
      <c r="F1018" s="31" t="str">
        <f>IFERROR(VLOOKUP(Issue!$D1018,Table5[#All],2,0),"")</f>
        <v/>
      </c>
      <c r="G1018" s="12"/>
      <c r="H1018" s="31" t="str">
        <f>IFERROR(VLOOKUP(Issue!$G1018,Table5[#All],3,0),"")</f>
        <v/>
      </c>
      <c r="I1018" s="31" t="str">
        <f>IFERROR(VLOOKUP(Issue!$G1018,Table5[#All],2,0),"")</f>
        <v/>
      </c>
      <c r="J1018" s="12"/>
      <c r="K1018" s="31" t="str">
        <f>IFERROR(VLOOKUP(Issue!$J1018,Table2[[Item Name]:[UoM]],2,0),"")</f>
        <v/>
      </c>
      <c r="L1018" s="12"/>
      <c r="M1018" s="32" t="str">
        <f>IFERROR(VLOOKUP(Issue!$J1018,Table2[[#All],[Item Name]:[Open Rate]],8,0),"")</f>
        <v/>
      </c>
      <c r="N1018" s="32" t="str">
        <f>IFERROR(+Issue!$L1018*Issue!$M1018,"")</f>
        <v/>
      </c>
      <c r="O1018" s="12"/>
      <c r="P1018" s="12"/>
      <c r="Q1018" s="37"/>
    </row>
    <row r="1019" spans="1:17" x14ac:dyDescent="0.25">
      <c r="A1019" s="34"/>
      <c r="B1019" s="12"/>
      <c r="C1019" s="12"/>
      <c r="D1019" s="12"/>
      <c r="E1019" s="31" t="str">
        <f>IFERROR(VLOOKUP(Issue!$D1019,Table5[#All],3,0),"")</f>
        <v/>
      </c>
      <c r="F1019" s="31" t="str">
        <f>IFERROR(VLOOKUP(Issue!$D1019,Table5[#All],2,0),"")</f>
        <v/>
      </c>
      <c r="G1019" s="12"/>
      <c r="H1019" s="31" t="str">
        <f>IFERROR(VLOOKUP(Issue!$G1019,Table5[#All],3,0),"")</f>
        <v/>
      </c>
      <c r="I1019" s="31" t="str">
        <f>IFERROR(VLOOKUP(Issue!$G1019,Table5[#All],2,0),"")</f>
        <v/>
      </c>
      <c r="J1019" s="12"/>
      <c r="K1019" s="31" t="str">
        <f>IFERROR(VLOOKUP(Issue!$J1019,Table2[[Item Name]:[UoM]],2,0),"")</f>
        <v/>
      </c>
      <c r="L1019" s="12"/>
      <c r="M1019" s="32" t="str">
        <f>IFERROR(VLOOKUP(Issue!$J1019,Table2[[#All],[Item Name]:[Open Rate]],8,0),"")</f>
        <v/>
      </c>
      <c r="N1019" s="32" t="str">
        <f>IFERROR(+Issue!$L1019*Issue!$M1019,"")</f>
        <v/>
      </c>
      <c r="O1019" s="12"/>
      <c r="P1019" s="12"/>
      <c r="Q1019" s="38"/>
    </row>
    <row r="1020" spans="1:17" x14ac:dyDescent="0.25">
      <c r="A1020" s="34"/>
      <c r="B1020" s="12"/>
      <c r="C1020" s="12"/>
      <c r="D1020" s="12"/>
      <c r="E1020" s="31" t="str">
        <f>IFERROR(VLOOKUP(Issue!$D1020,Table5[#All],3,0),"")</f>
        <v/>
      </c>
      <c r="F1020" s="31" t="str">
        <f>IFERROR(VLOOKUP(Issue!$D1020,Table5[#All],2,0),"")</f>
        <v/>
      </c>
      <c r="G1020" s="12"/>
      <c r="H1020" s="31" t="str">
        <f>IFERROR(VLOOKUP(Issue!$G1020,Table5[#All],3,0),"")</f>
        <v/>
      </c>
      <c r="I1020" s="31" t="str">
        <f>IFERROR(VLOOKUP(Issue!$G1020,Table5[#All],2,0),"")</f>
        <v/>
      </c>
      <c r="J1020" s="12"/>
      <c r="K1020" s="31" t="str">
        <f>IFERROR(VLOOKUP(Issue!$J1020,Table2[[Item Name]:[UoM]],2,0),"")</f>
        <v/>
      </c>
      <c r="L1020" s="12"/>
      <c r="M1020" s="32" t="str">
        <f>IFERROR(VLOOKUP(Issue!$J1020,Table2[[#All],[Item Name]:[Open Rate]],8,0),"")</f>
        <v/>
      </c>
      <c r="N1020" s="32" t="str">
        <f>IFERROR(+Issue!$L1020*Issue!$M1020,"")</f>
        <v/>
      </c>
      <c r="O1020" s="12"/>
      <c r="P1020" s="12"/>
      <c r="Q1020" s="37"/>
    </row>
    <row r="1021" spans="1:17" x14ac:dyDescent="0.25">
      <c r="A1021" s="34"/>
      <c r="B1021" s="12"/>
      <c r="C1021" s="12"/>
      <c r="D1021" s="12"/>
      <c r="E1021" s="31" t="str">
        <f>IFERROR(VLOOKUP(Issue!$D1021,Table5[#All],3,0),"")</f>
        <v/>
      </c>
      <c r="F1021" s="31" t="str">
        <f>IFERROR(VLOOKUP(Issue!$D1021,Table5[#All],2,0),"")</f>
        <v/>
      </c>
      <c r="G1021" s="12"/>
      <c r="H1021" s="31" t="str">
        <f>IFERROR(VLOOKUP(Issue!$G1021,Table5[#All],3,0),"")</f>
        <v/>
      </c>
      <c r="I1021" s="31" t="str">
        <f>IFERROR(VLOOKUP(Issue!$G1021,Table5[#All],2,0),"")</f>
        <v/>
      </c>
      <c r="J1021" s="12"/>
      <c r="K1021" s="31" t="str">
        <f>IFERROR(VLOOKUP(Issue!$J1021,Table2[[Item Name]:[UoM]],2,0),"")</f>
        <v/>
      </c>
      <c r="L1021" s="12"/>
      <c r="M1021" s="32" t="str">
        <f>IFERROR(VLOOKUP(Issue!$J1021,Table2[[#All],[Item Name]:[Open Rate]],8,0),"")</f>
        <v/>
      </c>
      <c r="N1021" s="32" t="str">
        <f>IFERROR(+Issue!$L1021*Issue!$M1021,"")</f>
        <v/>
      </c>
      <c r="O1021" s="12"/>
      <c r="P1021" s="12"/>
      <c r="Q1021" s="38"/>
    </row>
    <row r="1022" spans="1:17" x14ac:dyDescent="0.25">
      <c r="A1022" s="34"/>
      <c r="B1022" s="12"/>
      <c r="C1022" s="12"/>
      <c r="D1022" s="12"/>
      <c r="E1022" s="31" t="str">
        <f>IFERROR(VLOOKUP(Issue!$D1022,Table5[#All],3,0),"")</f>
        <v/>
      </c>
      <c r="F1022" s="31" t="str">
        <f>IFERROR(VLOOKUP(Issue!$D1022,Table5[#All],2,0),"")</f>
        <v/>
      </c>
      <c r="G1022" s="12"/>
      <c r="H1022" s="31" t="str">
        <f>IFERROR(VLOOKUP(Issue!$G1022,Table5[#All],3,0),"")</f>
        <v/>
      </c>
      <c r="I1022" s="31" t="str">
        <f>IFERROR(VLOOKUP(Issue!$G1022,Table5[#All],2,0),"")</f>
        <v/>
      </c>
      <c r="J1022" s="12"/>
      <c r="K1022" s="31" t="str">
        <f>IFERROR(VLOOKUP(Issue!$J1022,Table2[[Item Name]:[UoM]],2,0),"")</f>
        <v/>
      </c>
      <c r="L1022" s="12"/>
      <c r="M1022" s="32" t="str">
        <f>IFERROR(VLOOKUP(Issue!$J1022,Table2[[#All],[Item Name]:[Open Rate]],8,0),"")</f>
        <v/>
      </c>
      <c r="N1022" s="32" t="str">
        <f>IFERROR(+Issue!$L1022*Issue!$M1022,"")</f>
        <v/>
      </c>
      <c r="O1022" s="12"/>
      <c r="P1022" s="12"/>
      <c r="Q1022" s="37"/>
    </row>
    <row r="1023" spans="1:17" x14ac:dyDescent="0.25">
      <c r="A1023" s="34"/>
      <c r="B1023" s="12"/>
      <c r="C1023" s="12"/>
      <c r="D1023" s="12"/>
      <c r="E1023" s="31" t="str">
        <f>IFERROR(VLOOKUP(Issue!$D1023,Table5[#All],3,0),"")</f>
        <v/>
      </c>
      <c r="F1023" s="31" t="str">
        <f>IFERROR(VLOOKUP(Issue!$D1023,Table5[#All],2,0),"")</f>
        <v/>
      </c>
      <c r="G1023" s="12"/>
      <c r="H1023" s="31" t="str">
        <f>IFERROR(VLOOKUP(Issue!$G1023,Table5[#All],3,0),"")</f>
        <v/>
      </c>
      <c r="I1023" s="31" t="str">
        <f>IFERROR(VLOOKUP(Issue!$G1023,Table5[#All],2,0),"")</f>
        <v/>
      </c>
      <c r="J1023" s="12"/>
      <c r="K1023" s="31" t="str">
        <f>IFERROR(VLOOKUP(Issue!$J1023,Table2[[Item Name]:[UoM]],2,0),"")</f>
        <v/>
      </c>
      <c r="L1023" s="12"/>
      <c r="M1023" s="32" t="str">
        <f>IFERROR(VLOOKUP(Issue!$J1023,Table2[[#All],[Item Name]:[Open Rate]],8,0),"")</f>
        <v/>
      </c>
      <c r="N1023" s="32" t="str">
        <f>IFERROR(+Issue!$L1023*Issue!$M1023,"")</f>
        <v/>
      </c>
      <c r="O1023" s="12"/>
      <c r="P1023" s="12"/>
      <c r="Q1023" s="38"/>
    </row>
    <row r="1024" spans="1:17" x14ac:dyDescent="0.25">
      <c r="A1024" s="34"/>
      <c r="B1024" s="12"/>
      <c r="C1024" s="12"/>
      <c r="D1024" s="12"/>
      <c r="E1024" s="31" t="str">
        <f>IFERROR(VLOOKUP(Issue!$D1024,Table5[#All],3,0),"")</f>
        <v/>
      </c>
      <c r="F1024" s="31" t="str">
        <f>IFERROR(VLOOKUP(Issue!$D1024,Table5[#All],2,0),"")</f>
        <v/>
      </c>
      <c r="G1024" s="12"/>
      <c r="H1024" s="31" t="str">
        <f>IFERROR(VLOOKUP(Issue!$G1024,Table5[#All],3,0),"")</f>
        <v/>
      </c>
      <c r="I1024" s="31" t="str">
        <f>IFERROR(VLOOKUP(Issue!$G1024,Table5[#All],2,0),"")</f>
        <v/>
      </c>
      <c r="J1024" s="12"/>
      <c r="K1024" s="31" t="str">
        <f>IFERROR(VLOOKUP(Issue!$J1024,Table2[[Item Name]:[UoM]],2,0),"")</f>
        <v/>
      </c>
      <c r="L1024" s="12"/>
      <c r="M1024" s="32" t="str">
        <f>IFERROR(VLOOKUP(Issue!$J1024,Table2[[#All],[Item Name]:[Open Rate]],8,0),"")</f>
        <v/>
      </c>
      <c r="N1024" s="32" t="str">
        <f>IFERROR(+Issue!$L1024*Issue!$M1024,"")</f>
        <v/>
      </c>
      <c r="O1024" s="12"/>
      <c r="P1024" s="12"/>
      <c r="Q1024" s="37"/>
    </row>
    <row r="1025" spans="1:17" x14ac:dyDescent="0.25">
      <c r="A1025" s="34"/>
      <c r="B1025" s="12"/>
      <c r="C1025" s="12"/>
      <c r="D1025" s="12"/>
      <c r="E1025" s="31" t="str">
        <f>IFERROR(VLOOKUP(Issue!$D1025,Table5[#All],3,0),"")</f>
        <v/>
      </c>
      <c r="F1025" s="31" t="str">
        <f>IFERROR(VLOOKUP(Issue!$D1025,Table5[#All],2,0),"")</f>
        <v/>
      </c>
      <c r="G1025" s="12"/>
      <c r="H1025" s="31" t="str">
        <f>IFERROR(VLOOKUP(Issue!$G1025,Table5[#All],3,0),"")</f>
        <v/>
      </c>
      <c r="I1025" s="31" t="str">
        <f>IFERROR(VLOOKUP(Issue!$G1025,Table5[#All],2,0),"")</f>
        <v/>
      </c>
      <c r="J1025" s="12"/>
      <c r="K1025" s="31" t="str">
        <f>IFERROR(VLOOKUP(Issue!$J1025,Table2[[Item Name]:[UoM]],2,0),"")</f>
        <v/>
      </c>
      <c r="L1025" s="12"/>
      <c r="M1025" s="32" t="str">
        <f>IFERROR(VLOOKUP(Issue!$J1025,Table2[[#All],[Item Name]:[Open Rate]],8,0),"")</f>
        <v/>
      </c>
      <c r="N1025" s="32" t="str">
        <f>IFERROR(+Issue!$L1025*Issue!$M1025,"")</f>
        <v/>
      </c>
      <c r="O1025" s="12"/>
      <c r="P1025" s="12"/>
      <c r="Q1025" s="38"/>
    </row>
    <row r="1026" spans="1:17" x14ac:dyDescent="0.25">
      <c r="A1026" s="34"/>
      <c r="B1026" s="12"/>
      <c r="C1026" s="12"/>
      <c r="D1026" s="12"/>
      <c r="E1026" s="31" t="str">
        <f>IFERROR(VLOOKUP(Issue!$D1026,Table5[#All],3,0),"")</f>
        <v/>
      </c>
      <c r="F1026" s="31" t="str">
        <f>IFERROR(VLOOKUP(Issue!$D1026,Table5[#All],2,0),"")</f>
        <v/>
      </c>
      <c r="G1026" s="12"/>
      <c r="H1026" s="31" t="str">
        <f>IFERROR(VLOOKUP(Issue!$G1026,Table5[#All],3,0),"")</f>
        <v/>
      </c>
      <c r="I1026" s="31" t="str">
        <f>IFERROR(VLOOKUP(Issue!$G1026,Table5[#All],2,0),"")</f>
        <v/>
      </c>
      <c r="J1026" s="12"/>
      <c r="K1026" s="31" t="str">
        <f>IFERROR(VLOOKUP(Issue!$J1026,Table2[[Item Name]:[UoM]],2,0),"")</f>
        <v/>
      </c>
      <c r="L1026" s="12"/>
      <c r="M1026" s="32" t="str">
        <f>IFERROR(VLOOKUP(Issue!$J1026,Table2[[#All],[Item Name]:[Open Rate]],8,0),"")</f>
        <v/>
      </c>
      <c r="N1026" s="32" t="str">
        <f>IFERROR(+Issue!$L1026*Issue!$M1026,"")</f>
        <v/>
      </c>
      <c r="O1026" s="12"/>
      <c r="P1026" s="12"/>
      <c r="Q1026" s="37"/>
    </row>
    <row r="1027" spans="1:17" x14ac:dyDescent="0.25">
      <c r="A1027" s="34"/>
      <c r="B1027" s="12"/>
      <c r="C1027" s="12"/>
      <c r="D1027" s="12"/>
      <c r="E1027" s="31" t="str">
        <f>IFERROR(VLOOKUP(Issue!$D1027,Table5[#All],3,0),"")</f>
        <v/>
      </c>
      <c r="F1027" s="31" t="str">
        <f>IFERROR(VLOOKUP(Issue!$D1027,Table5[#All],2,0),"")</f>
        <v/>
      </c>
      <c r="G1027" s="12"/>
      <c r="H1027" s="31" t="str">
        <f>IFERROR(VLOOKUP(Issue!$G1027,Table5[#All],3,0),"")</f>
        <v/>
      </c>
      <c r="I1027" s="31" t="str">
        <f>IFERROR(VLOOKUP(Issue!$G1027,Table5[#All],2,0),"")</f>
        <v/>
      </c>
      <c r="J1027" s="12"/>
      <c r="K1027" s="31" t="str">
        <f>IFERROR(VLOOKUP(Issue!$J1027,Table2[[Item Name]:[UoM]],2,0),"")</f>
        <v/>
      </c>
      <c r="L1027" s="12"/>
      <c r="M1027" s="32" t="str">
        <f>IFERROR(VLOOKUP(Issue!$J1027,Table2[[#All],[Item Name]:[Open Rate]],8,0),"")</f>
        <v/>
      </c>
      <c r="N1027" s="32" t="str">
        <f>IFERROR(+Issue!$L1027*Issue!$M1027,"")</f>
        <v/>
      </c>
      <c r="O1027" s="12"/>
      <c r="P1027" s="12"/>
      <c r="Q1027" s="38"/>
    </row>
    <row r="1028" spans="1:17" x14ac:dyDescent="0.25">
      <c r="A1028" s="34"/>
      <c r="B1028" s="12"/>
      <c r="C1028" s="12"/>
      <c r="D1028" s="12"/>
      <c r="E1028" s="31" t="str">
        <f>IFERROR(VLOOKUP(Issue!$D1028,Table5[#All],3,0),"")</f>
        <v/>
      </c>
      <c r="F1028" s="31" t="str">
        <f>IFERROR(VLOOKUP(Issue!$D1028,Table5[#All],2,0),"")</f>
        <v/>
      </c>
      <c r="G1028" s="12"/>
      <c r="H1028" s="31" t="str">
        <f>IFERROR(VLOOKUP(Issue!$G1028,Table5[#All],3,0),"")</f>
        <v/>
      </c>
      <c r="I1028" s="31" t="str">
        <f>IFERROR(VLOOKUP(Issue!$G1028,Table5[#All],2,0),"")</f>
        <v/>
      </c>
      <c r="J1028" s="12"/>
      <c r="K1028" s="31" t="str">
        <f>IFERROR(VLOOKUP(Issue!$J1028,Table2[[Item Name]:[UoM]],2,0),"")</f>
        <v/>
      </c>
      <c r="L1028" s="12"/>
      <c r="M1028" s="32" t="str">
        <f>IFERROR(VLOOKUP(Issue!$J1028,Table2[[#All],[Item Name]:[Open Rate]],8,0),"")</f>
        <v/>
      </c>
      <c r="N1028" s="32" t="str">
        <f>IFERROR(+Issue!$L1028*Issue!$M1028,"")</f>
        <v/>
      </c>
      <c r="O1028" s="12"/>
      <c r="P1028" s="12"/>
      <c r="Q1028" s="37"/>
    </row>
    <row r="1029" spans="1:17" x14ac:dyDescent="0.25">
      <c r="A1029" s="34"/>
      <c r="B1029" s="12"/>
      <c r="C1029" s="12"/>
      <c r="D1029" s="12"/>
      <c r="E1029" s="31" t="str">
        <f>IFERROR(VLOOKUP(Issue!$D1029,Table5[#All],3,0),"")</f>
        <v/>
      </c>
      <c r="F1029" s="31" t="str">
        <f>IFERROR(VLOOKUP(Issue!$D1029,Table5[#All],2,0),"")</f>
        <v/>
      </c>
      <c r="G1029" s="12"/>
      <c r="H1029" s="31" t="str">
        <f>IFERROR(VLOOKUP(Issue!$G1029,Table5[#All],3,0),"")</f>
        <v/>
      </c>
      <c r="I1029" s="31" t="str">
        <f>IFERROR(VLOOKUP(Issue!$G1029,Table5[#All],2,0),"")</f>
        <v/>
      </c>
      <c r="J1029" s="12"/>
      <c r="K1029" s="31" t="str">
        <f>IFERROR(VLOOKUP(Issue!$J1029,Table2[[Item Name]:[UoM]],2,0),"")</f>
        <v/>
      </c>
      <c r="L1029" s="12"/>
      <c r="M1029" s="32" t="str">
        <f>IFERROR(VLOOKUP(Issue!$J1029,Table2[[#All],[Item Name]:[Open Rate]],8,0),"")</f>
        <v/>
      </c>
      <c r="N1029" s="32" t="str">
        <f>IFERROR(+Issue!$L1029*Issue!$M1029,"")</f>
        <v/>
      </c>
      <c r="O1029" s="12"/>
      <c r="P1029" s="12"/>
      <c r="Q1029" s="38"/>
    </row>
    <row r="1030" spans="1:17" x14ac:dyDescent="0.25">
      <c r="A1030" s="34"/>
      <c r="B1030" s="12"/>
      <c r="C1030" s="12"/>
      <c r="D1030" s="12"/>
      <c r="E1030" s="31" t="str">
        <f>IFERROR(VLOOKUP(Issue!$D1030,Table5[#All],3,0),"")</f>
        <v/>
      </c>
      <c r="F1030" s="31" t="str">
        <f>IFERROR(VLOOKUP(Issue!$D1030,Table5[#All],2,0),"")</f>
        <v/>
      </c>
      <c r="G1030" s="12"/>
      <c r="H1030" s="31" t="str">
        <f>IFERROR(VLOOKUP(Issue!$G1030,Table5[#All],3,0),"")</f>
        <v/>
      </c>
      <c r="I1030" s="31" t="str">
        <f>IFERROR(VLOOKUP(Issue!$G1030,Table5[#All],2,0),"")</f>
        <v/>
      </c>
      <c r="J1030" s="12"/>
      <c r="K1030" s="31" t="str">
        <f>IFERROR(VLOOKUP(Issue!$J1030,Table2[[Item Name]:[UoM]],2,0),"")</f>
        <v/>
      </c>
      <c r="L1030" s="12"/>
      <c r="M1030" s="32" t="str">
        <f>IFERROR(VLOOKUP(Issue!$J1030,Table2[[#All],[Item Name]:[Open Rate]],8,0),"")</f>
        <v/>
      </c>
      <c r="N1030" s="32" t="str">
        <f>IFERROR(+Issue!$L1030*Issue!$M1030,"")</f>
        <v/>
      </c>
      <c r="O1030" s="12"/>
      <c r="P1030" s="12"/>
      <c r="Q1030" s="37"/>
    </row>
    <row r="1031" spans="1:17" x14ac:dyDescent="0.25">
      <c r="A1031" s="34"/>
      <c r="B1031" s="12"/>
      <c r="C1031" s="12"/>
      <c r="D1031" s="12"/>
      <c r="E1031" s="31" t="str">
        <f>IFERROR(VLOOKUP(Issue!$D1031,Table5[#All],3,0),"")</f>
        <v/>
      </c>
      <c r="F1031" s="31" t="str">
        <f>IFERROR(VLOOKUP(Issue!$D1031,Table5[#All],2,0),"")</f>
        <v/>
      </c>
      <c r="G1031" s="12"/>
      <c r="H1031" s="31" t="str">
        <f>IFERROR(VLOOKUP(Issue!$G1031,Table5[#All],3,0),"")</f>
        <v/>
      </c>
      <c r="I1031" s="31" t="str">
        <f>IFERROR(VLOOKUP(Issue!$G1031,Table5[#All],2,0),"")</f>
        <v/>
      </c>
      <c r="J1031" s="12"/>
      <c r="K1031" s="31" t="str">
        <f>IFERROR(VLOOKUP(Issue!$J1031,Table2[[Item Name]:[UoM]],2,0),"")</f>
        <v/>
      </c>
      <c r="L1031" s="12"/>
      <c r="M1031" s="32" t="str">
        <f>IFERROR(VLOOKUP(Issue!$J1031,Table2[[#All],[Item Name]:[Open Rate]],8,0),"")</f>
        <v/>
      </c>
      <c r="N1031" s="32" t="str">
        <f>IFERROR(+Issue!$L1031*Issue!$M1031,"")</f>
        <v/>
      </c>
      <c r="O1031" s="12"/>
      <c r="P1031" s="12"/>
      <c r="Q1031" s="38"/>
    </row>
    <row r="1032" spans="1:17" x14ac:dyDescent="0.25">
      <c r="A1032" s="34"/>
      <c r="B1032" s="12"/>
      <c r="C1032" s="12"/>
      <c r="D1032" s="12"/>
      <c r="E1032" s="31" t="str">
        <f>IFERROR(VLOOKUP(Issue!$D1032,Table5[#All],3,0),"")</f>
        <v/>
      </c>
      <c r="F1032" s="31" t="str">
        <f>IFERROR(VLOOKUP(Issue!$D1032,Table5[#All],2,0),"")</f>
        <v/>
      </c>
      <c r="G1032" s="12"/>
      <c r="H1032" s="31" t="str">
        <f>IFERROR(VLOOKUP(Issue!$G1032,Table5[#All],3,0),"")</f>
        <v/>
      </c>
      <c r="I1032" s="31" t="str">
        <f>IFERROR(VLOOKUP(Issue!$G1032,Table5[#All],2,0),"")</f>
        <v/>
      </c>
      <c r="J1032" s="12"/>
      <c r="K1032" s="31" t="str">
        <f>IFERROR(VLOOKUP(Issue!$J1032,Table2[[Item Name]:[UoM]],2,0),"")</f>
        <v/>
      </c>
      <c r="L1032" s="12"/>
      <c r="M1032" s="32" t="str">
        <f>IFERROR(VLOOKUP(Issue!$J1032,Table2[[#All],[Item Name]:[Open Rate]],8,0),"")</f>
        <v/>
      </c>
      <c r="N1032" s="32" t="str">
        <f>IFERROR(+Issue!$L1032*Issue!$M1032,"")</f>
        <v/>
      </c>
      <c r="O1032" s="12"/>
      <c r="P1032" s="12"/>
      <c r="Q1032" s="37"/>
    </row>
    <row r="1033" spans="1:17" x14ac:dyDescent="0.25">
      <c r="A1033" s="34"/>
      <c r="B1033" s="12"/>
      <c r="C1033" s="12"/>
      <c r="D1033" s="12"/>
      <c r="E1033" s="31" t="str">
        <f>IFERROR(VLOOKUP(Issue!$D1033,Table5[#All],3,0),"")</f>
        <v/>
      </c>
      <c r="F1033" s="31" t="str">
        <f>IFERROR(VLOOKUP(Issue!$D1033,Table5[#All],2,0),"")</f>
        <v/>
      </c>
      <c r="G1033" s="12"/>
      <c r="H1033" s="31" t="str">
        <f>IFERROR(VLOOKUP(Issue!$G1033,Table5[#All],3,0),"")</f>
        <v/>
      </c>
      <c r="I1033" s="31" t="str">
        <f>IFERROR(VLOOKUP(Issue!$G1033,Table5[#All],2,0),"")</f>
        <v/>
      </c>
      <c r="J1033" s="12"/>
      <c r="K1033" s="31" t="str">
        <f>IFERROR(VLOOKUP(Issue!$J1033,Table2[[Item Name]:[UoM]],2,0),"")</f>
        <v/>
      </c>
      <c r="L1033" s="12"/>
      <c r="M1033" s="32" t="str">
        <f>IFERROR(VLOOKUP(Issue!$J1033,Table2[[#All],[Item Name]:[Open Rate]],8,0),"")</f>
        <v/>
      </c>
      <c r="N1033" s="32" t="str">
        <f>IFERROR(+Issue!$L1033*Issue!$M1033,"")</f>
        <v/>
      </c>
      <c r="O1033" s="12"/>
      <c r="P1033" s="12"/>
      <c r="Q1033" s="38"/>
    </row>
    <row r="1034" spans="1:17" x14ac:dyDescent="0.25">
      <c r="A1034" s="34"/>
      <c r="B1034" s="12"/>
      <c r="C1034" s="12"/>
      <c r="D1034" s="12"/>
      <c r="E1034" s="31" t="str">
        <f>IFERROR(VLOOKUP(Issue!$D1034,Table5[#All],3,0),"")</f>
        <v/>
      </c>
      <c r="F1034" s="31" t="str">
        <f>IFERROR(VLOOKUP(Issue!$D1034,Table5[#All],2,0),"")</f>
        <v/>
      </c>
      <c r="G1034" s="12"/>
      <c r="H1034" s="31" t="str">
        <f>IFERROR(VLOOKUP(Issue!$G1034,Table5[#All],3,0),"")</f>
        <v/>
      </c>
      <c r="I1034" s="31" t="str">
        <f>IFERROR(VLOOKUP(Issue!$G1034,Table5[#All],2,0),"")</f>
        <v/>
      </c>
      <c r="J1034" s="12"/>
      <c r="K1034" s="31" t="str">
        <f>IFERROR(VLOOKUP(Issue!$J1034,Table2[[Item Name]:[UoM]],2,0),"")</f>
        <v/>
      </c>
      <c r="L1034" s="12"/>
      <c r="M1034" s="32" t="str">
        <f>IFERROR(VLOOKUP(Issue!$J1034,Table2[[#All],[Item Name]:[Open Rate]],8,0),"")</f>
        <v/>
      </c>
      <c r="N1034" s="32" t="str">
        <f>IFERROR(+Issue!$L1034*Issue!$M1034,"")</f>
        <v/>
      </c>
      <c r="O1034" s="12"/>
      <c r="P1034" s="12"/>
      <c r="Q1034" s="37"/>
    </row>
    <row r="1035" spans="1:17" x14ac:dyDescent="0.25">
      <c r="A1035" s="34"/>
      <c r="B1035" s="12"/>
      <c r="C1035" s="12"/>
      <c r="D1035" s="12"/>
      <c r="E1035" s="31" t="str">
        <f>IFERROR(VLOOKUP(Issue!$D1035,Table5[#All],3,0),"")</f>
        <v/>
      </c>
      <c r="F1035" s="31" t="str">
        <f>IFERROR(VLOOKUP(Issue!$D1035,Table5[#All],2,0),"")</f>
        <v/>
      </c>
      <c r="G1035" s="12"/>
      <c r="H1035" s="31" t="str">
        <f>IFERROR(VLOOKUP(Issue!$G1035,Table5[#All],3,0),"")</f>
        <v/>
      </c>
      <c r="I1035" s="31" t="str">
        <f>IFERROR(VLOOKUP(Issue!$G1035,Table5[#All],2,0),"")</f>
        <v/>
      </c>
      <c r="J1035" s="12"/>
      <c r="K1035" s="31" t="str">
        <f>IFERROR(VLOOKUP(Issue!$J1035,Table2[[Item Name]:[UoM]],2,0),"")</f>
        <v/>
      </c>
      <c r="L1035" s="12"/>
      <c r="M1035" s="32" t="str">
        <f>IFERROR(VLOOKUP(Issue!$J1035,Table2[[#All],[Item Name]:[Open Rate]],8,0),"")</f>
        <v/>
      </c>
      <c r="N1035" s="32" t="str">
        <f>IFERROR(+Issue!$L1035*Issue!$M1035,"")</f>
        <v/>
      </c>
      <c r="O1035" s="12"/>
      <c r="P1035" s="12"/>
      <c r="Q1035" s="38"/>
    </row>
    <row r="1036" spans="1:17" x14ac:dyDescent="0.25">
      <c r="A1036" s="34"/>
      <c r="B1036" s="12"/>
      <c r="C1036" s="12"/>
      <c r="D1036" s="12"/>
      <c r="E1036" s="31" t="str">
        <f>IFERROR(VLOOKUP(Issue!$D1036,Table5[#All],3,0),"")</f>
        <v/>
      </c>
      <c r="F1036" s="31" t="str">
        <f>IFERROR(VLOOKUP(Issue!$D1036,Table5[#All],2,0),"")</f>
        <v/>
      </c>
      <c r="G1036" s="12"/>
      <c r="H1036" s="31" t="str">
        <f>IFERROR(VLOOKUP(Issue!$G1036,Table5[#All],3,0),"")</f>
        <v/>
      </c>
      <c r="I1036" s="31" t="str">
        <f>IFERROR(VLOOKUP(Issue!$G1036,Table5[#All],2,0),"")</f>
        <v/>
      </c>
      <c r="J1036" s="12"/>
      <c r="K1036" s="31" t="str">
        <f>IFERROR(VLOOKUP(Issue!$J1036,Table2[[Item Name]:[UoM]],2,0),"")</f>
        <v/>
      </c>
      <c r="L1036" s="12"/>
      <c r="M1036" s="32" t="str">
        <f>IFERROR(VLOOKUP(Issue!$J1036,Table2[[#All],[Item Name]:[Open Rate]],8,0),"")</f>
        <v/>
      </c>
      <c r="N1036" s="32" t="str">
        <f>IFERROR(+Issue!$L1036*Issue!$M1036,"")</f>
        <v/>
      </c>
      <c r="O1036" s="12"/>
      <c r="P1036" s="12"/>
      <c r="Q1036" s="37"/>
    </row>
    <row r="1037" spans="1:17" x14ac:dyDescent="0.25">
      <c r="A1037" s="34"/>
      <c r="B1037" s="12"/>
      <c r="C1037" s="12"/>
      <c r="D1037" s="12"/>
      <c r="E1037" s="31" t="str">
        <f>IFERROR(VLOOKUP(Issue!$D1037,Table5[#All],3,0),"")</f>
        <v/>
      </c>
      <c r="F1037" s="31" t="str">
        <f>IFERROR(VLOOKUP(Issue!$D1037,Table5[#All],2,0),"")</f>
        <v/>
      </c>
      <c r="G1037" s="12"/>
      <c r="H1037" s="31" t="str">
        <f>IFERROR(VLOOKUP(Issue!$G1037,Table5[#All],3,0),"")</f>
        <v/>
      </c>
      <c r="I1037" s="31" t="str">
        <f>IFERROR(VLOOKUP(Issue!$G1037,Table5[#All],2,0),"")</f>
        <v/>
      </c>
      <c r="J1037" s="12"/>
      <c r="K1037" s="31" t="str">
        <f>IFERROR(VLOOKUP(Issue!$J1037,Table2[[Item Name]:[UoM]],2,0),"")</f>
        <v/>
      </c>
      <c r="L1037" s="12"/>
      <c r="M1037" s="32" t="str">
        <f>IFERROR(VLOOKUP(Issue!$J1037,Table2[[#All],[Item Name]:[Open Rate]],8,0),"")</f>
        <v/>
      </c>
      <c r="N1037" s="32" t="str">
        <f>IFERROR(+Issue!$L1037*Issue!$M1037,"")</f>
        <v/>
      </c>
      <c r="O1037" s="12"/>
      <c r="P1037" s="12"/>
      <c r="Q1037" s="38"/>
    </row>
    <row r="1038" spans="1:17" x14ac:dyDescent="0.25">
      <c r="A1038" s="34"/>
      <c r="B1038" s="12"/>
      <c r="C1038" s="12"/>
      <c r="D1038" s="12"/>
      <c r="E1038" s="31" t="str">
        <f>IFERROR(VLOOKUP(Issue!$D1038,Table5[#All],3,0),"")</f>
        <v/>
      </c>
      <c r="F1038" s="31" t="str">
        <f>IFERROR(VLOOKUP(Issue!$D1038,Table5[#All],2,0),"")</f>
        <v/>
      </c>
      <c r="G1038" s="12"/>
      <c r="H1038" s="31" t="str">
        <f>IFERROR(VLOOKUP(Issue!$G1038,Table5[#All],3,0),"")</f>
        <v/>
      </c>
      <c r="I1038" s="31" t="str">
        <f>IFERROR(VLOOKUP(Issue!$G1038,Table5[#All],2,0),"")</f>
        <v/>
      </c>
      <c r="J1038" s="12"/>
      <c r="K1038" s="31" t="str">
        <f>IFERROR(VLOOKUP(Issue!$J1038,Table2[[Item Name]:[UoM]],2,0),"")</f>
        <v/>
      </c>
      <c r="L1038" s="12"/>
      <c r="M1038" s="32" t="str">
        <f>IFERROR(VLOOKUP(Issue!$J1038,Table2[[#All],[Item Name]:[Open Rate]],8,0),"")</f>
        <v/>
      </c>
      <c r="N1038" s="32" t="str">
        <f>IFERROR(+Issue!$L1038*Issue!$M1038,"")</f>
        <v/>
      </c>
      <c r="O1038" s="12"/>
      <c r="P1038" s="12"/>
      <c r="Q1038" s="37"/>
    </row>
    <row r="1039" spans="1:17" x14ac:dyDescent="0.25">
      <c r="A1039" s="34"/>
      <c r="B1039" s="12"/>
      <c r="C1039" s="12"/>
      <c r="D1039" s="12"/>
      <c r="E1039" s="31" t="str">
        <f>IFERROR(VLOOKUP(Issue!$D1039,Table5[#All],3,0),"")</f>
        <v/>
      </c>
      <c r="F1039" s="31" t="str">
        <f>IFERROR(VLOOKUP(Issue!$D1039,Table5[#All],2,0),"")</f>
        <v/>
      </c>
      <c r="G1039" s="12"/>
      <c r="H1039" s="31" t="str">
        <f>IFERROR(VLOOKUP(Issue!$G1039,Table5[#All],3,0),"")</f>
        <v/>
      </c>
      <c r="I1039" s="31" t="str">
        <f>IFERROR(VLOOKUP(Issue!$G1039,Table5[#All],2,0),"")</f>
        <v/>
      </c>
      <c r="J1039" s="12"/>
      <c r="K1039" s="31" t="str">
        <f>IFERROR(VLOOKUP(Issue!$J1039,Table2[[Item Name]:[UoM]],2,0),"")</f>
        <v/>
      </c>
      <c r="L1039" s="12"/>
      <c r="M1039" s="32" t="str">
        <f>IFERROR(VLOOKUP(Issue!$J1039,Table2[[#All],[Item Name]:[Open Rate]],8,0),"")</f>
        <v/>
      </c>
      <c r="N1039" s="32" t="str">
        <f>IFERROR(+Issue!$L1039*Issue!$M1039,"")</f>
        <v/>
      </c>
      <c r="O1039" s="12"/>
      <c r="P1039" s="12"/>
      <c r="Q1039" s="38"/>
    </row>
    <row r="1040" spans="1:17" x14ac:dyDescent="0.25">
      <c r="A1040" s="34"/>
      <c r="B1040" s="12"/>
      <c r="C1040" s="12"/>
      <c r="D1040" s="12"/>
      <c r="E1040" s="31" t="str">
        <f>IFERROR(VLOOKUP(Issue!$D1040,Table5[#All],3,0),"")</f>
        <v/>
      </c>
      <c r="F1040" s="31" t="str">
        <f>IFERROR(VLOOKUP(Issue!$D1040,Table5[#All],2,0),"")</f>
        <v/>
      </c>
      <c r="G1040" s="12"/>
      <c r="H1040" s="31" t="str">
        <f>IFERROR(VLOOKUP(Issue!$G1040,Table5[#All],3,0),"")</f>
        <v/>
      </c>
      <c r="I1040" s="31" t="str">
        <f>IFERROR(VLOOKUP(Issue!$G1040,Table5[#All],2,0),"")</f>
        <v/>
      </c>
      <c r="J1040" s="12"/>
      <c r="K1040" s="31" t="str">
        <f>IFERROR(VLOOKUP(Issue!$J1040,Table2[[Item Name]:[UoM]],2,0),"")</f>
        <v/>
      </c>
      <c r="L1040" s="12"/>
      <c r="M1040" s="32" t="str">
        <f>IFERROR(VLOOKUP(Issue!$J1040,Table2[[#All],[Item Name]:[Open Rate]],8,0),"")</f>
        <v/>
      </c>
      <c r="N1040" s="32" t="str">
        <f>IFERROR(+Issue!$L1040*Issue!$M1040,"")</f>
        <v/>
      </c>
      <c r="O1040" s="12"/>
      <c r="P1040" s="12"/>
      <c r="Q1040" s="37"/>
    </row>
    <row r="1041" spans="1:17" x14ac:dyDescent="0.25">
      <c r="A1041" s="34"/>
      <c r="B1041" s="12"/>
      <c r="C1041" s="12"/>
      <c r="D1041" s="12"/>
      <c r="E1041" s="31" t="str">
        <f>IFERROR(VLOOKUP(Issue!$D1041,Table5[#All],3,0),"")</f>
        <v/>
      </c>
      <c r="F1041" s="31" t="str">
        <f>IFERROR(VLOOKUP(Issue!$D1041,Table5[#All],2,0),"")</f>
        <v/>
      </c>
      <c r="G1041" s="12"/>
      <c r="H1041" s="31" t="str">
        <f>IFERROR(VLOOKUP(Issue!$G1041,Table5[#All],3,0),"")</f>
        <v/>
      </c>
      <c r="I1041" s="31" t="str">
        <f>IFERROR(VLOOKUP(Issue!$G1041,Table5[#All],2,0),"")</f>
        <v/>
      </c>
      <c r="J1041" s="12"/>
      <c r="K1041" s="31" t="str">
        <f>IFERROR(VLOOKUP(Issue!$J1041,Table2[[Item Name]:[UoM]],2,0),"")</f>
        <v/>
      </c>
      <c r="L1041" s="12"/>
      <c r="M1041" s="32" t="str">
        <f>IFERROR(VLOOKUP(Issue!$J1041,Table2[[#All],[Item Name]:[Open Rate]],8,0),"")</f>
        <v/>
      </c>
      <c r="N1041" s="32" t="str">
        <f>IFERROR(+Issue!$L1041*Issue!$M1041,"")</f>
        <v/>
      </c>
      <c r="O1041" s="12"/>
      <c r="P1041" s="12"/>
      <c r="Q1041" s="38"/>
    </row>
    <row r="1042" spans="1:17" x14ac:dyDescent="0.25">
      <c r="A1042" s="34"/>
      <c r="B1042" s="12"/>
      <c r="C1042" s="12"/>
      <c r="D1042" s="12"/>
      <c r="E1042" s="31" t="str">
        <f>IFERROR(VLOOKUP(Issue!$D1042,Table5[#All],3,0),"")</f>
        <v/>
      </c>
      <c r="F1042" s="31" t="str">
        <f>IFERROR(VLOOKUP(Issue!$D1042,Table5[#All],2,0),"")</f>
        <v/>
      </c>
      <c r="G1042" s="12"/>
      <c r="H1042" s="31" t="str">
        <f>IFERROR(VLOOKUP(Issue!$G1042,Table5[#All],3,0),"")</f>
        <v/>
      </c>
      <c r="I1042" s="31" t="str">
        <f>IFERROR(VLOOKUP(Issue!$G1042,Table5[#All],2,0),"")</f>
        <v/>
      </c>
      <c r="J1042" s="12"/>
      <c r="K1042" s="31" t="str">
        <f>IFERROR(VLOOKUP(Issue!$J1042,Table2[[Item Name]:[UoM]],2,0),"")</f>
        <v/>
      </c>
      <c r="L1042" s="12"/>
      <c r="M1042" s="32" t="str">
        <f>IFERROR(VLOOKUP(Issue!$J1042,Table2[[#All],[Item Name]:[Open Rate]],8,0),"")</f>
        <v/>
      </c>
      <c r="N1042" s="32" t="str">
        <f>IFERROR(+Issue!$L1042*Issue!$M1042,"")</f>
        <v/>
      </c>
      <c r="O1042" s="12"/>
      <c r="P1042" s="12"/>
      <c r="Q1042" s="37"/>
    </row>
    <row r="1043" spans="1:17" x14ac:dyDescent="0.25">
      <c r="A1043" s="34"/>
      <c r="B1043" s="12"/>
      <c r="C1043" s="12"/>
      <c r="D1043" s="12"/>
      <c r="E1043" s="31" t="str">
        <f>IFERROR(VLOOKUP(Issue!$D1043,Table5[#All],3,0),"")</f>
        <v/>
      </c>
      <c r="F1043" s="31" t="str">
        <f>IFERROR(VLOOKUP(Issue!$D1043,Table5[#All],2,0),"")</f>
        <v/>
      </c>
      <c r="G1043" s="12"/>
      <c r="H1043" s="31" t="str">
        <f>IFERROR(VLOOKUP(Issue!$G1043,Table5[#All],3,0),"")</f>
        <v/>
      </c>
      <c r="I1043" s="31" t="str">
        <f>IFERROR(VLOOKUP(Issue!$G1043,Table5[#All],2,0),"")</f>
        <v/>
      </c>
      <c r="J1043" s="12"/>
      <c r="K1043" s="31" t="str">
        <f>IFERROR(VLOOKUP(Issue!$J1043,Table2[[Item Name]:[UoM]],2,0),"")</f>
        <v/>
      </c>
      <c r="L1043" s="12"/>
      <c r="M1043" s="32" t="str">
        <f>IFERROR(VLOOKUP(Issue!$J1043,Table2[[#All],[Item Name]:[Open Rate]],8,0),"")</f>
        <v/>
      </c>
      <c r="N1043" s="32" t="str">
        <f>IFERROR(+Issue!$L1043*Issue!$M1043,"")</f>
        <v/>
      </c>
      <c r="O1043" s="12"/>
      <c r="P1043" s="12"/>
      <c r="Q1043" s="38"/>
    </row>
    <row r="1044" spans="1:17" x14ac:dyDescent="0.25">
      <c r="A1044" s="34"/>
      <c r="B1044" s="12"/>
      <c r="C1044" s="12"/>
      <c r="D1044" s="12"/>
      <c r="E1044" s="31" t="str">
        <f>IFERROR(VLOOKUP(Issue!$D1044,Table5[#All],3,0),"")</f>
        <v/>
      </c>
      <c r="F1044" s="31" t="str">
        <f>IFERROR(VLOOKUP(Issue!$D1044,Table5[#All],2,0),"")</f>
        <v/>
      </c>
      <c r="G1044" s="12"/>
      <c r="H1044" s="31" t="str">
        <f>IFERROR(VLOOKUP(Issue!$G1044,Table5[#All],3,0),"")</f>
        <v/>
      </c>
      <c r="I1044" s="31" t="str">
        <f>IFERROR(VLOOKUP(Issue!$G1044,Table5[#All],2,0),"")</f>
        <v/>
      </c>
      <c r="J1044" s="12"/>
      <c r="K1044" s="31" t="str">
        <f>IFERROR(VLOOKUP(Issue!$J1044,Table2[[Item Name]:[UoM]],2,0),"")</f>
        <v/>
      </c>
      <c r="L1044" s="12"/>
      <c r="M1044" s="32" t="str">
        <f>IFERROR(VLOOKUP(Issue!$J1044,Table2[[#All],[Item Name]:[Open Rate]],8,0),"")</f>
        <v/>
      </c>
      <c r="N1044" s="32" t="str">
        <f>IFERROR(+Issue!$L1044*Issue!$M1044,"")</f>
        <v/>
      </c>
      <c r="O1044" s="12"/>
      <c r="P1044" s="12"/>
      <c r="Q1044" s="37"/>
    </row>
    <row r="1045" spans="1:17" x14ac:dyDescent="0.25">
      <c r="A1045" s="34"/>
      <c r="B1045" s="12"/>
      <c r="C1045" s="12"/>
      <c r="D1045" s="12"/>
      <c r="E1045" s="31" t="str">
        <f>IFERROR(VLOOKUP(Issue!$D1045,Table5[#All],3,0),"")</f>
        <v/>
      </c>
      <c r="F1045" s="31" t="str">
        <f>IFERROR(VLOOKUP(Issue!$D1045,Table5[#All],2,0),"")</f>
        <v/>
      </c>
      <c r="G1045" s="12"/>
      <c r="H1045" s="31" t="str">
        <f>IFERROR(VLOOKUP(Issue!$G1045,Table5[#All],3,0),"")</f>
        <v/>
      </c>
      <c r="I1045" s="31" t="str">
        <f>IFERROR(VLOOKUP(Issue!$G1045,Table5[#All],2,0),"")</f>
        <v/>
      </c>
      <c r="J1045" s="12"/>
      <c r="K1045" s="31" t="str">
        <f>IFERROR(VLOOKUP(Issue!$J1045,Table2[[Item Name]:[UoM]],2,0),"")</f>
        <v/>
      </c>
      <c r="L1045" s="12"/>
      <c r="M1045" s="32" t="str">
        <f>IFERROR(VLOOKUP(Issue!$J1045,Table2[[#All],[Item Name]:[Open Rate]],8,0),"")</f>
        <v/>
      </c>
      <c r="N1045" s="32" t="str">
        <f>IFERROR(+Issue!$L1045*Issue!$M1045,"")</f>
        <v/>
      </c>
      <c r="O1045" s="12"/>
      <c r="P1045" s="12"/>
      <c r="Q1045" s="38"/>
    </row>
    <row r="1046" spans="1:17" x14ac:dyDescent="0.25">
      <c r="A1046" s="34"/>
      <c r="B1046" s="12"/>
      <c r="C1046" s="12"/>
      <c r="D1046" s="12"/>
      <c r="E1046" s="31" t="str">
        <f>IFERROR(VLOOKUP(Issue!$D1046,Table5[#All],3,0),"")</f>
        <v/>
      </c>
      <c r="F1046" s="31" t="str">
        <f>IFERROR(VLOOKUP(Issue!$D1046,Table5[#All],2,0),"")</f>
        <v/>
      </c>
      <c r="G1046" s="12"/>
      <c r="H1046" s="31" t="str">
        <f>IFERROR(VLOOKUP(Issue!$G1046,Table5[#All],3,0),"")</f>
        <v/>
      </c>
      <c r="I1046" s="31" t="str">
        <f>IFERROR(VLOOKUP(Issue!$G1046,Table5[#All],2,0),"")</f>
        <v/>
      </c>
      <c r="J1046" s="12"/>
      <c r="K1046" s="31" t="str">
        <f>IFERROR(VLOOKUP(Issue!$J1046,Table2[[Item Name]:[UoM]],2,0),"")</f>
        <v/>
      </c>
      <c r="L1046" s="12"/>
      <c r="M1046" s="32" t="str">
        <f>IFERROR(VLOOKUP(Issue!$J1046,Table2[[#All],[Item Name]:[Open Rate]],8,0),"")</f>
        <v/>
      </c>
      <c r="N1046" s="32" t="str">
        <f>IFERROR(+Issue!$L1046*Issue!$M1046,"")</f>
        <v/>
      </c>
      <c r="O1046" s="12"/>
      <c r="P1046" s="12"/>
      <c r="Q1046" s="37"/>
    </row>
    <row r="1047" spans="1:17" x14ac:dyDescent="0.25">
      <c r="A1047" s="34"/>
      <c r="B1047" s="12"/>
      <c r="C1047" s="12"/>
      <c r="D1047" s="12"/>
      <c r="E1047" s="31" t="str">
        <f>IFERROR(VLOOKUP(Issue!$D1047,Table5[#All],3,0),"")</f>
        <v/>
      </c>
      <c r="F1047" s="31" t="str">
        <f>IFERROR(VLOOKUP(Issue!$D1047,Table5[#All],2,0),"")</f>
        <v/>
      </c>
      <c r="G1047" s="12"/>
      <c r="H1047" s="31" t="str">
        <f>IFERROR(VLOOKUP(Issue!$G1047,Table5[#All],3,0),"")</f>
        <v/>
      </c>
      <c r="I1047" s="31" t="str">
        <f>IFERROR(VLOOKUP(Issue!$G1047,Table5[#All],2,0),"")</f>
        <v/>
      </c>
      <c r="J1047" s="12"/>
      <c r="K1047" s="31" t="str">
        <f>IFERROR(VLOOKUP(Issue!$J1047,Table2[[Item Name]:[UoM]],2,0),"")</f>
        <v/>
      </c>
      <c r="L1047" s="12"/>
      <c r="M1047" s="32" t="str">
        <f>IFERROR(VLOOKUP(Issue!$J1047,Table2[[#All],[Item Name]:[Open Rate]],8,0),"")</f>
        <v/>
      </c>
      <c r="N1047" s="32" t="str">
        <f>IFERROR(+Issue!$L1047*Issue!$M1047,"")</f>
        <v/>
      </c>
      <c r="O1047" s="12"/>
      <c r="P1047" s="12"/>
      <c r="Q1047" s="38"/>
    </row>
    <row r="1048" spans="1:17" x14ac:dyDescent="0.25">
      <c r="A1048" s="34"/>
      <c r="B1048" s="12"/>
      <c r="C1048" s="12"/>
      <c r="D1048" s="12"/>
      <c r="E1048" s="31" t="str">
        <f>IFERROR(VLOOKUP(Issue!$D1048,Table5[#All],3,0),"")</f>
        <v/>
      </c>
      <c r="F1048" s="31" t="str">
        <f>IFERROR(VLOOKUP(Issue!$D1048,Table5[#All],2,0),"")</f>
        <v/>
      </c>
      <c r="G1048" s="12"/>
      <c r="H1048" s="31" t="str">
        <f>IFERROR(VLOOKUP(Issue!$G1048,Table5[#All],3,0),"")</f>
        <v/>
      </c>
      <c r="I1048" s="31" t="str">
        <f>IFERROR(VLOOKUP(Issue!$G1048,Table5[#All],2,0),"")</f>
        <v/>
      </c>
      <c r="J1048" s="12"/>
      <c r="K1048" s="31" t="str">
        <f>IFERROR(VLOOKUP(Issue!$J1048,Table2[[Item Name]:[UoM]],2,0),"")</f>
        <v/>
      </c>
      <c r="L1048" s="12"/>
      <c r="M1048" s="32" t="str">
        <f>IFERROR(VLOOKUP(Issue!$J1048,Table2[[#All],[Item Name]:[Open Rate]],8,0),"")</f>
        <v/>
      </c>
      <c r="N1048" s="32" t="str">
        <f>IFERROR(+Issue!$L1048*Issue!$M1048,"")</f>
        <v/>
      </c>
      <c r="O1048" s="12"/>
      <c r="P1048" s="12"/>
      <c r="Q1048" s="37"/>
    </row>
    <row r="1049" spans="1:17" x14ac:dyDescent="0.25">
      <c r="A1049" s="34"/>
      <c r="B1049" s="12"/>
      <c r="C1049" s="12"/>
      <c r="D1049" s="12"/>
      <c r="E1049" s="31" t="str">
        <f>IFERROR(VLOOKUP(Issue!$D1049,Table5[#All],3,0),"")</f>
        <v/>
      </c>
      <c r="F1049" s="31" t="str">
        <f>IFERROR(VLOOKUP(Issue!$D1049,Table5[#All],2,0),"")</f>
        <v/>
      </c>
      <c r="G1049" s="12"/>
      <c r="H1049" s="31" t="str">
        <f>IFERROR(VLOOKUP(Issue!$G1049,Table5[#All],3,0),"")</f>
        <v/>
      </c>
      <c r="I1049" s="31" t="str">
        <f>IFERROR(VLOOKUP(Issue!$G1049,Table5[#All],2,0),"")</f>
        <v/>
      </c>
      <c r="J1049" s="12"/>
      <c r="K1049" s="31" t="str">
        <f>IFERROR(VLOOKUP(Issue!$J1049,Table2[[Item Name]:[UoM]],2,0),"")</f>
        <v/>
      </c>
      <c r="L1049" s="12"/>
      <c r="M1049" s="32" t="str">
        <f>IFERROR(VLOOKUP(Issue!$J1049,Table2[[#All],[Item Name]:[Open Rate]],8,0),"")</f>
        <v/>
      </c>
      <c r="N1049" s="32" t="str">
        <f>IFERROR(+Issue!$L1049*Issue!$M1049,"")</f>
        <v/>
      </c>
      <c r="O1049" s="12"/>
      <c r="P1049" s="12"/>
      <c r="Q1049" s="38"/>
    </row>
    <row r="1050" spans="1:17" x14ac:dyDescent="0.25">
      <c r="A1050" s="34"/>
      <c r="B1050" s="12"/>
      <c r="C1050" s="12"/>
      <c r="D1050" s="12"/>
      <c r="E1050" s="31" t="str">
        <f>IFERROR(VLOOKUP(Issue!$D1050,Table5[#All],3,0),"")</f>
        <v/>
      </c>
      <c r="F1050" s="31" t="str">
        <f>IFERROR(VLOOKUP(Issue!$D1050,Table5[#All],2,0),"")</f>
        <v/>
      </c>
      <c r="G1050" s="12"/>
      <c r="H1050" s="31" t="str">
        <f>IFERROR(VLOOKUP(Issue!$G1050,Table5[#All],3,0),"")</f>
        <v/>
      </c>
      <c r="I1050" s="31" t="str">
        <f>IFERROR(VLOOKUP(Issue!$G1050,Table5[#All],2,0),"")</f>
        <v/>
      </c>
      <c r="J1050" s="12"/>
      <c r="K1050" s="31" t="str">
        <f>IFERROR(VLOOKUP(Issue!$J1050,Table2[[Item Name]:[UoM]],2,0),"")</f>
        <v/>
      </c>
      <c r="L1050" s="12"/>
      <c r="M1050" s="32" t="str">
        <f>IFERROR(VLOOKUP(Issue!$J1050,Table2[[#All],[Item Name]:[Open Rate]],8,0),"")</f>
        <v/>
      </c>
      <c r="N1050" s="32" t="str">
        <f>IFERROR(+Issue!$L1050*Issue!$M1050,"")</f>
        <v/>
      </c>
      <c r="O1050" s="12"/>
      <c r="P1050" s="12"/>
      <c r="Q1050" s="37"/>
    </row>
    <row r="1051" spans="1:17" x14ac:dyDescent="0.25">
      <c r="A1051" s="34"/>
      <c r="B1051" s="12"/>
      <c r="C1051" s="12"/>
      <c r="D1051" s="12"/>
      <c r="E1051" s="31" t="str">
        <f>IFERROR(VLOOKUP(Issue!$D1051,Table5[#All],3,0),"")</f>
        <v/>
      </c>
      <c r="F1051" s="31" t="str">
        <f>IFERROR(VLOOKUP(Issue!$D1051,Table5[#All],2,0),"")</f>
        <v/>
      </c>
      <c r="G1051" s="12"/>
      <c r="H1051" s="31" t="str">
        <f>IFERROR(VLOOKUP(Issue!$G1051,Table5[#All],3,0),"")</f>
        <v/>
      </c>
      <c r="I1051" s="31" t="str">
        <f>IFERROR(VLOOKUP(Issue!$G1051,Table5[#All],2,0),"")</f>
        <v/>
      </c>
      <c r="J1051" s="12"/>
      <c r="K1051" s="31" t="str">
        <f>IFERROR(VLOOKUP(Issue!$J1051,Table2[[Item Name]:[UoM]],2,0),"")</f>
        <v/>
      </c>
      <c r="L1051" s="12"/>
      <c r="M1051" s="32" t="str">
        <f>IFERROR(VLOOKUP(Issue!$J1051,Table2[[#All],[Item Name]:[Open Rate]],8,0),"")</f>
        <v/>
      </c>
      <c r="N1051" s="32" t="str">
        <f>IFERROR(+Issue!$L1051*Issue!$M1051,"")</f>
        <v/>
      </c>
      <c r="O1051" s="12"/>
      <c r="P1051" s="12"/>
      <c r="Q1051" s="38"/>
    </row>
    <row r="1052" spans="1:17" x14ac:dyDescent="0.25">
      <c r="A1052" s="34"/>
      <c r="B1052" s="12"/>
      <c r="C1052" s="12"/>
      <c r="D1052" s="12"/>
      <c r="E1052" s="31" t="str">
        <f>IFERROR(VLOOKUP(Issue!$D1052,Table5[#All],3,0),"")</f>
        <v/>
      </c>
      <c r="F1052" s="31" t="str">
        <f>IFERROR(VLOOKUP(Issue!$D1052,Table5[#All],2,0),"")</f>
        <v/>
      </c>
      <c r="G1052" s="12"/>
      <c r="H1052" s="31" t="str">
        <f>IFERROR(VLOOKUP(Issue!$G1052,Table5[#All],3,0),"")</f>
        <v/>
      </c>
      <c r="I1052" s="31" t="str">
        <f>IFERROR(VLOOKUP(Issue!$G1052,Table5[#All],2,0),"")</f>
        <v/>
      </c>
      <c r="J1052" s="12"/>
      <c r="K1052" s="31" t="str">
        <f>IFERROR(VLOOKUP(Issue!$J1052,Table2[[Item Name]:[UoM]],2,0),"")</f>
        <v/>
      </c>
      <c r="L1052" s="12"/>
      <c r="M1052" s="32" t="str">
        <f>IFERROR(VLOOKUP(Issue!$J1052,Table2[[#All],[Item Name]:[Open Rate]],8,0),"")</f>
        <v/>
      </c>
      <c r="N1052" s="32" t="str">
        <f>IFERROR(+Issue!$L1052*Issue!$M1052,"")</f>
        <v/>
      </c>
      <c r="O1052" s="12"/>
      <c r="P1052" s="12"/>
      <c r="Q1052" s="37"/>
    </row>
    <row r="1053" spans="1:17" x14ac:dyDescent="0.25">
      <c r="A1053" s="34"/>
      <c r="B1053" s="12"/>
      <c r="C1053" s="12"/>
      <c r="D1053" s="12"/>
      <c r="E1053" s="31" t="str">
        <f>IFERROR(VLOOKUP(Issue!$D1053,Table5[#All],3,0),"")</f>
        <v/>
      </c>
      <c r="F1053" s="31" t="str">
        <f>IFERROR(VLOOKUP(Issue!$D1053,Table5[#All],2,0),"")</f>
        <v/>
      </c>
      <c r="G1053" s="12"/>
      <c r="H1053" s="31" t="str">
        <f>IFERROR(VLOOKUP(Issue!$G1053,Table5[#All],3,0),"")</f>
        <v/>
      </c>
      <c r="I1053" s="31" t="str">
        <f>IFERROR(VLOOKUP(Issue!$G1053,Table5[#All],2,0),"")</f>
        <v/>
      </c>
      <c r="J1053" s="12"/>
      <c r="K1053" s="31" t="str">
        <f>IFERROR(VLOOKUP(Issue!$J1053,Table2[[Item Name]:[UoM]],2,0),"")</f>
        <v/>
      </c>
      <c r="L1053" s="12"/>
      <c r="M1053" s="32" t="str">
        <f>IFERROR(VLOOKUP(Issue!$J1053,Table2[[#All],[Item Name]:[Open Rate]],8,0),"")</f>
        <v/>
      </c>
      <c r="N1053" s="32" t="str">
        <f>IFERROR(+Issue!$L1053*Issue!$M1053,"")</f>
        <v/>
      </c>
      <c r="O1053" s="12"/>
      <c r="P1053" s="12"/>
      <c r="Q1053" s="38"/>
    </row>
    <row r="1054" spans="1:17" x14ac:dyDescent="0.25">
      <c r="A1054" s="34"/>
      <c r="B1054" s="12"/>
      <c r="C1054" s="12"/>
      <c r="D1054" s="12"/>
      <c r="E1054" s="31" t="str">
        <f>IFERROR(VLOOKUP(Issue!$D1054,Table5[#All],3,0),"")</f>
        <v/>
      </c>
      <c r="F1054" s="31" t="str">
        <f>IFERROR(VLOOKUP(Issue!$D1054,Table5[#All],2,0),"")</f>
        <v/>
      </c>
      <c r="G1054" s="12"/>
      <c r="H1054" s="31" t="str">
        <f>IFERROR(VLOOKUP(Issue!$G1054,Table5[#All],3,0),"")</f>
        <v/>
      </c>
      <c r="I1054" s="31" t="str">
        <f>IFERROR(VLOOKUP(Issue!$G1054,Table5[#All],2,0),"")</f>
        <v/>
      </c>
      <c r="J1054" s="12"/>
      <c r="K1054" s="31" t="str">
        <f>IFERROR(VLOOKUP(Issue!$J1054,Table2[[Item Name]:[UoM]],2,0),"")</f>
        <v/>
      </c>
      <c r="L1054" s="12"/>
      <c r="M1054" s="32" t="str">
        <f>IFERROR(VLOOKUP(Issue!$J1054,Table2[[#All],[Item Name]:[Open Rate]],8,0),"")</f>
        <v/>
      </c>
      <c r="N1054" s="32" t="str">
        <f>IFERROR(+Issue!$L1054*Issue!$M1054,"")</f>
        <v/>
      </c>
      <c r="O1054" s="12"/>
      <c r="P1054" s="12"/>
      <c r="Q1054" s="37"/>
    </row>
    <row r="1055" spans="1:17" x14ac:dyDescent="0.25">
      <c r="A1055" s="34"/>
      <c r="B1055" s="12"/>
      <c r="C1055" s="12"/>
      <c r="D1055" s="12"/>
      <c r="E1055" s="31" t="str">
        <f>IFERROR(VLOOKUP(Issue!$D1055,Table5[#All],3,0),"")</f>
        <v/>
      </c>
      <c r="F1055" s="31" t="str">
        <f>IFERROR(VLOOKUP(Issue!$D1055,Table5[#All],2,0),"")</f>
        <v/>
      </c>
      <c r="G1055" s="12"/>
      <c r="H1055" s="31" t="str">
        <f>IFERROR(VLOOKUP(Issue!$G1055,Table5[#All],3,0),"")</f>
        <v/>
      </c>
      <c r="I1055" s="31" t="str">
        <f>IFERROR(VLOOKUP(Issue!$G1055,Table5[#All],2,0),"")</f>
        <v/>
      </c>
      <c r="J1055" s="12"/>
      <c r="K1055" s="31" t="str">
        <f>IFERROR(VLOOKUP(Issue!$J1055,Table2[[Item Name]:[UoM]],2,0),"")</f>
        <v/>
      </c>
      <c r="L1055" s="12"/>
      <c r="M1055" s="32" t="str">
        <f>IFERROR(VLOOKUP(Issue!$J1055,Table2[[#All],[Item Name]:[Open Rate]],8,0),"")</f>
        <v/>
      </c>
      <c r="N1055" s="32" t="str">
        <f>IFERROR(+Issue!$L1055*Issue!$M1055,"")</f>
        <v/>
      </c>
      <c r="O1055" s="12"/>
      <c r="P1055" s="12"/>
      <c r="Q1055" s="38"/>
    </row>
    <row r="1056" spans="1:17" x14ac:dyDescent="0.25">
      <c r="A1056" s="34"/>
      <c r="B1056" s="12"/>
      <c r="C1056" s="12"/>
      <c r="D1056" s="12"/>
      <c r="E1056" s="31" t="str">
        <f>IFERROR(VLOOKUP(Issue!$D1056,Table5[#All],3,0),"")</f>
        <v/>
      </c>
      <c r="F1056" s="31" t="str">
        <f>IFERROR(VLOOKUP(Issue!$D1056,Table5[#All],2,0),"")</f>
        <v/>
      </c>
      <c r="G1056" s="12"/>
      <c r="H1056" s="31" t="str">
        <f>IFERROR(VLOOKUP(Issue!$G1056,Table5[#All],3,0),"")</f>
        <v/>
      </c>
      <c r="I1056" s="31" t="str">
        <f>IFERROR(VLOOKUP(Issue!$G1056,Table5[#All],2,0),"")</f>
        <v/>
      </c>
      <c r="J1056" s="12"/>
      <c r="K1056" s="31" t="str">
        <f>IFERROR(VLOOKUP(Issue!$J1056,Table2[[Item Name]:[UoM]],2,0),"")</f>
        <v/>
      </c>
      <c r="L1056" s="12"/>
      <c r="M1056" s="32" t="str">
        <f>IFERROR(VLOOKUP(Issue!$J1056,Table2[[#All],[Item Name]:[Open Rate]],8,0),"")</f>
        <v/>
      </c>
      <c r="N1056" s="32" t="str">
        <f>IFERROR(+Issue!$L1056*Issue!$M1056,"")</f>
        <v/>
      </c>
      <c r="O1056" s="12"/>
      <c r="P1056" s="12"/>
      <c r="Q1056" s="37"/>
    </row>
    <row r="1057" spans="1:17" x14ac:dyDescent="0.25">
      <c r="A1057" s="34"/>
      <c r="B1057" s="12"/>
      <c r="C1057" s="12"/>
      <c r="D1057" s="12"/>
      <c r="E1057" s="31" t="str">
        <f>IFERROR(VLOOKUP(Issue!$D1057,Table5[#All],3,0),"")</f>
        <v/>
      </c>
      <c r="F1057" s="31" t="str">
        <f>IFERROR(VLOOKUP(Issue!$D1057,Table5[#All],2,0),"")</f>
        <v/>
      </c>
      <c r="G1057" s="12"/>
      <c r="H1057" s="31" t="str">
        <f>IFERROR(VLOOKUP(Issue!$G1057,Table5[#All],3,0),"")</f>
        <v/>
      </c>
      <c r="I1057" s="31" t="str">
        <f>IFERROR(VLOOKUP(Issue!$G1057,Table5[#All],2,0),"")</f>
        <v/>
      </c>
      <c r="J1057" s="12"/>
      <c r="K1057" s="31" t="str">
        <f>IFERROR(VLOOKUP(Issue!$J1057,Table2[[Item Name]:[UoM]],2,0),"")</f>
        <v/>
      </c>
      <c r="L1057" s="12"/>
      <c r="M1057" s="32" t="str">
        <f>IFERROR(VLOOKUP(Issue!$J1057,Table2[[#All],[Item Name]:[Open Rate]],8,0),"")</f>
        <v/>
      </c>
      <c r="N1057" s="32" t="str">
        <f>IFERROR(+Issue!$L1057*Issue!$M1057,"")</f>
        <v/>
      </c>
      <c r="O1057" s="12"/>
      <c r="P1057" s="12"/>
      <c r="Q1057" s="38"/>
    </row>
    <row r="1058" spans="1:17" x14ac:dyDescent="0.25">
      <c r="A1058" s="34"/>
      <c r="B1058" s="12"/>
      <c r="C1058" s="12"/>
      <c r="D1058" s="12"/>
      <c r="E1058" s="31" t="str">
        <f>IFERROR(VLOOKUP(Issue!$D1058,Table5[#All],3,0),"")</f>
        <v/>
      </c>
      <c r="F1058" s="31" t="str">
        <f>IFERROR(VLOOKUP(Issue!$D1058,Table5[#All],2,0),"")</f>
        <v/>
      </c>
      <c r="G1058" s="12"/>
      <c r="H1058" s="31" t="str">
        <f>IFERROR(VLOOKUP(Issue!$G1058,Table5[#All],3,0),"")</f>
        <v/>
      </c>
      <c r="I1058" s="31" t="str">
        <f>IFERROR(VLOOKUP(Issue!$G1058,Table5[#All],2,0),"")</f>
        <v/>
      </c>
      <c r="J1058" s="12"/>
      <c r="K1058" s="31" t="str">
        <f>IFERROR(VLOOKUP(Issue!$J1058,Table2[[Item Name]:[UoM]],2,0),"")</f>
        <v/>
      </c>
      <c r="L1058" s="12"/>
      <c r="M1058" s="32" t="str">
        <f>IFERROR(VLOOKUP(Issue!$J1058,Table2[[#All],[Item Name]:[Open Rate]],8,0),"")</f>
        <v/>
      </c>
      <c r="N1058" s="32" t="str">
        <f>IFERROR(+Issue!$L1058*Issue!$M1058,"")</f>
        <v/>
      </c>
      <c r="O1058" s="12"/>
      <c r="P1058" s="12"/>
      <c r="Q1058" s="37"/>
    </row>
    <row r="1059" spans="1:17" x14ac:dyDescent="0.25">
      <c r="A1059" s="34"/>
      <c r="B1059" s="12"/>
      <c r="C1059" s="12"/>
      <c r="D1059" s="12"/>
      <c r="E1059" s="31" t="str">
        <f>IFERROR(VLOOKUP(Issue!$D1059,Table5[#All],3,0),"")</f>
        <v/>
      </c>
      <c r="F1059" s="31" t="str">
        <f>IFERROR(VLOOKUP(Issue!$D1059,Table5[#All],2,0),"")</f>
        <v/>
      </c>
      <c r="G1059" s="12"/>
      <c r="H1059" s="31" t="str">
        <f>IFERROR(VLOOKUP(Issue!$G1059,Table5[#All],3,0),"")</f>
        <v/>
      </c>
      <c r="I1059" s="31" t="str">
        <f>IFERROR(VLOOKUP(Issue!$G1059,Table5[#All],2,0),"")</f>
        <v/>
      </c>
      <c r="J1059" s="12"/>
      <c r="K1059" s="31" t="str">
        <f>IFERROR(VLOOKUP(Issue!$J1059,Table2[[Item Name]:[UoM]],2,0),"")</f>
        <v/>
      </c>
      <c r="L1059" s="12"/>
      <c r="M1059" s="32" t="str">
        <f>IFERROR(VLOOKUP(Issue!$J1059,Table2[[#All],[Item Name]:[Open Rate]],8,0),"")</f>
        <v/>
      </c>
      <c r="N1059" s="32" t="str">
        <f>IFERROR(+Issue!$L1059*Issue!$M1059,"")</f>
        <v/>
      </c>
      <c r="O1059" s="12"/>
      <c r="P1059" s="12"/>
      <c r="Q1059" s="38"/>
    </row>
    <row r="1060" spans="1:17" x14ac:dyDescent="0.25">
      <c r="A1060" s="34"/>
      <c r="B1060" s="12"/>
      <c r="C1060" s="12"/>
      <c r="D1060" s="12"/>
      <c r="E1060" s="31" t="str">
        <f>IFERROR(VLOOKUP(Issue!$D1060,Table5[#All],3,0),"")</f>
        <v/>
      </c>
      <c r="F1060" s="31" t="str">
        <f>IFERROR(VLOOKUP(Issue!$D1060,Table5[#All],2,0),"")</f>
        <v/>
      </c>
      <c r="G1060" s="12"/>
      <c r="H1060" s="31" t="str">
        <f>IFERROR(VLOOKUP(Issue!$G1060,Table5[#All],3,0),"")</f>
        <v/>
      </c>
      <c r="I1060" s="31" t="str">
        <f>IFERROR(VLOOKUP(Issue!$G1060,Table5[#All],2,0),"")</f>
        <v/>
      </c>
      <c r="J1060" s="12"/>
      <c r="K1060" s="31" t="str">
        <f>IFERROR(VLOOKUP(Issue!$J1060,Table2[[Item Name]:[UoM]],2,0),"")</f>
        <v/>
      </c>
      <c r="L1060" s="12"/>
      <c r="M1060" s="32" t="str">
        <f>IFERROR(VLOOKUP(Issue!$J1060,Table2[[#All],[Item Name]:[Open Rate]],8,0),"")</f>
        <v/>
      </c>
      <c r="N1060" s="32" t="str">
        <f>IFERROR(+Issue!$L1060*Issue!$M1060,"")</f>
        <v/>
      </c>
      <c r="O1060" s="12"/>
      <c r="P1060" s="12"/>
      <c r="Q1060" s="37"/>
    </row>
    <row r="1061" spans="1:17" x14ac:dyDescent="0.25">
      <c r="A1061" s="34"/>
      <c r="B1061" s="12"/>
      <c r="C1061" s="12"/>
      <c r="D1061" s="12"/>
      <c r="E1061" s="31" t="str">
        <f>IFERROR(VLOOKUP(Issue!$D1061,Table5[#All],3,0),"")</f>
        <v/>
      </c>
      <c r="F1061" s="31" t="str">
        <f>IFERROR(VLOOKUP(Issue!$D1061,Table5[#All],2,0),"")</f>
        <v/>
      </c>
      <c r="G1061" s="12"/>
      <c r="H1061" s="31" t="str">
        <f>IFERROR(VLOOKUP(Issue!$G1061,Table5[#All],3,0),"")</f>
        <v/>
      </c>
      <c r="I1061" s="31" t="str">
        <f>IFERROR(VLOOKUP(Issue!$G1061,Table5[#All],2,0),"")</f>
        <v/>
      </c>
      <c r="J1061" s="12"/>
      <c r="K1061" s="31" t="str">
        <f>IFERROR(VLOOKUP(Issue!$J1061,Table2[[Item Name]:[UoM]],2,0),"")</f>
        <v/>
      </c>
      <c r="L1061" s="12"/>
      <c r="M1061" s="32" t="str">
        <f>IFERROR(VLOOKUP(Issue!$J1061,Table2[[#All],[Item Name]:[Open Rate]],8,0),"")</f>
        <v/>
      </c>
      <c r="N1061" s="32" t="str">
        <f>IFERROR(+Issue!$L1061*Issue!$M1061,"")</f>
        <v/>
      </c>
      <c r="O1061" s="12"/>
      <c r="P1061" s="12"/>
      <c r="Q1061" s="38"/>
    </row>
    <row r="1062" spans="1:17" x14ac:dyDescent="0.25">
      <c r="A1062" s="34"/>
      <c r="B1062" s="12"/>
      <c r="C1062" s="12"/>
      <c r="D1062" s="12"/>
      <c r="E1062" s="31" t="str">
        <f>IFERROR(VLOOKUP(Issue!$D1062,Table5[#All],3,0),"")</f>
        <v/>
      </c>
      <c r="F1062" s="31" t="str">
        <f>IFERROR(VLOOKUP(Issue!$D1062,Table5[#All],2,0),"")</f>
        <v/>
      </c>
      <c r="G1062" s="12"/>
      <c r="H1062" s="31" t="str">
        <f>IFERROR(VLOOKUP(Issue!$G1062,Table5[#All],3,0),"")</f>
        <v/>
      </c>
      <c r="I1062" s="31" t="str">
        <f>IFERROR(VLOOKUP(Issue!$G1062,Table5[#All],2,0),"")</f>
        <v/>
      </c>
      <c r="J1062" s="12"/>
      <c r="K1062" s="31" t="str">
        <f>IFERROR(VLOOKUP(Issue!$J1062,Table2[[Item Name]:[UoM]],2,0),"")</f>
        <v/>
      </c>
      <c r="L1062" s="12"/>
      <c r="M1062" s="32" t="str">
        <f>IFERROR(VLOOKUP(Issue!$J1062,Table2[[#All],[Item Name]:[Open Rate]],8,0),"")</f>
        <v/>
      </c>
      <c r="N1062" s="32" t="str">
        <f>IFERROR(+Issue!$L1062*Issue!$M1062,"")</f>
        <v/>
      </c>
      <c r="O1062" s="12"/>
      <c r="P1062" s="12"/>
      <c r="Q1062" s="37"/>
    </row>
    <row r="1063" spans="1:17" x14ac:dyDescent="0.25">
      <c r="A1063" s="34"/>
      <c r="B1063" s="12"/>
      <c r="C1063" s="12"/>
      <c r="D1063" s="12"/>
      <c r="E1063" s="31" t="str">
        <f>IFERROR(VLOOKUP(Issue!$D1063,Table5[#All],3,0),"")</f>
        <v/>
      </c>
      <c r="F1063" s="31" t="str">
        <f>IFERROR(VLOOKUP(Issue!$D1063,Table5[#All],2,0),"")</f>
        <v/>
      </c>
      <c r="G1063" s="12"/>
      <c r="H1063" s="31" t="str">
        <f>IFERROR(VLOOKUP(Issue!$G1063,Table5[#All],3,0),"")</f>
        <v/>
      </c>
      <c r="I1063" s="31" t="str">
        <f>IFERROR(VLOOKUP(Issue!$G1063,Table5[#All],2,0),"")</f>
        <v/>
      </c>
      <c r="J1063" s="12"/>
      <c r="K1063" s="31" t="str">
        <f>IFERROR(VLOOKUP(Issue!$J1063,Table2[[Item Name]:[UoM]],2,0),"")</f>
        <v/>
      </c>
      <c r="L1063" s="12"/>
      <c r="M1063" s="32" t="str">
        <f>IFERROR(VLOOKUP(Issue!$J1063,Table2[[#All],[Item Name]:[Open Rate]],8,0),"")</f>
        <v/>
      </c>
      <c r="N1063" s="32" t="str">
        <f>IFERROR(+Issue!$L1063*Issue!$M1063,"")</f>
        <v/>
      </c>
      <c r="O1063" s="12"/>
      <c r="P1063" s="12"/>
      <c r="Q1063" s="38"/>
    </row>
    <row r="1064" spans="1:17" x14ac:dyDescent="0.25">
      <c r="A1064" s="34"/>
      <c r="B1064" s="12"/>
      <c r="C1064" s="12"/>
      <c r="D1064" s="12"/>
      <c r="E1064" s="31" t="str">
        <f>IFERROR(VLOOKUP(Issue!$D1064,Table5[#All],3,0),"")</f>
        <v/>
      </c>
      <c r="F1064" s="31" t="str">
        <f>IFERROR(VLOOKUP(Issue!$D1064,Table5[#All],2,0),"")</f>
        <v/>
      </c>
      <c r="G1064" s="12"/>
      <c r="H1064" s="31" t="str">
        <f>IFERROR(VLOOKUP(Issue!$G1064,Table5[#All],3,0),"")</f>
        <v/>
      </c>
      <c r="I1064" s="31" t="str">
        <f>IFERROR(VLOOKUP(Issue!$G1064,Table5[#All],2,0),"")</f>
        <v/>
      </c>
      <c r="J1064" s="12"/>
      <c r="K1064" s="31" t="str">
        <f>IFERROR(VLOOKUP(Issue!$J1064,Table2[[Item Name]:[UoM]],2,0),"")</f>
        <v/>
      </c>
      <c r="L1064" s="12"/>
      <c r="M1064" s="32" t="str">
        <f>IFERROR(VLOOKUP(Issue!$J1064,Table2[[#All],[Item Name]:[Open Rate]],8,0),"")</f>
        <v/>
      </c>
      <c r="N1064" s="32" t="str">
        <f>IFERROR(+Issue!$L1064*Issue!$M1064,"")</f>
        <v/>
      </c>
      <c r="O1064" s="12"/>
      <c r="P1064" s="12"/>
      <c r="Q1064" s="37"/>
    </row>
    <row r="1065" spans="1:17" x14ac:dyDescent="0.25">
      <c r="A1065" s="34"/>
      <c r="B1065" s="12"/>
      <c r="C1065" s="12"/>
      <c r="D1065" s="12"/>
      <c r="E1065" s="31" t="str">
        <f>IFERROR(VLOOKUP(Issue!$D1065,Table5[#All],3,0),"")</f>
        <v/>
      </c>
      <c r="F1065" s="31" t="str">
        <f>IFERROR(VLOOKUP(Issue!$D1065,Table5[#All],2,0),"")</f>
        <v/>
      </c>
      <c r="G1065" s="12"/>
      <c r="H1065" s="31" t="str">
        <f>IFERROR(VLOOKUP(Issue!$G1065,Table5[#All],3,0),"")</f>
        <v/>
      </c>
      <c r="I1065" s="31" t="str">
        <f>IFERROR(VLOOKUP(Issue!$G1065,Table5[#All],2,0),"")</f>
        <v/>
      </c>
      <c r="J1065" s="12"/>
      <c r="K1065" s="31" t="str">
        <f>IFERROR(VLOOKUP(Issue!$J1065,Table2[[Item Name]:[UoM]],2,0),"")</f>
        <v/>
      </c>
      <c r="L1065" s="12"/>
      <c r="M1065" s="32" t="str">
        <f>IFERROR(VLOOKUP(Issue!$J1065,Table2[[#All],[Item Name]:[Open Rate]],8,0),"")</f>
        <v/>
      </c>
      <c r="N1065" s="32" t="str">
        <f>IFERROR(+Issue!$L1065*Issue!$M1065,"")</f>
        <v/>
      </c>
      <c r="O1065" s="12"/>
      <c r="P1065" s="12"/>
      <c r="Q1065" s="38"/>
    </row>
    <row r="1066" spans="1:17" x14ac:dyDescent="0.25">
      <c r="A1066" s="34"/>
      <c r="B1066" s="12"/>
      <c r="C1066" s="12"/>
      <c r="D1066" s="12"/>
      <c r="E1066" s="31" t="str">
        <f>IFERROR(VLOOKUP(Issue!$D1066,Table5[#All],3,0),"")</f>
        <v/>
      </c>
      <c r="F1066" s="31" t="str">
        <f>IFERROR(VLOOKUP(Issue!$D1066,Table5[#All],2,0),"")</f>
        <v/>
      </c>
      <c r="G1066" s="12"/>
      <c r="H1066" s="31" t="str">
        <f>IFERROR(VLOOKUP(Issue!$G1066,Table5[#All],3,0),"")</f>
        <v/>
      </c>
      <c r="I1066" s="31" t="str">
        <f>IFERROR(VLOOKUP(Issue!$G1066,Table5[#All],2,0),"")</f>
        <v/>
      </c>
      <c r="J1066" s="12"/>
      <c r="K1066" s="31" t="str">
        <f>IFERROR(VLOOKUP(Issue!$J1066,Table2[[Item Name]:[UoM]],2,0),"")</f>
        <v/>
      </c>
      <c r="L1066" s="12"/>
      <c r="M1066" s="32" t="str">
        <f>IFERROR(VLOOKUP(Issue!$J1066,Table2[[#All],[Item Name]:[Open Rate]],8,0),"")</f>
        <v/>
      </c>
      <c r="N1066" s="32" t="str">
        <f>IFERROR(+Issue!$L1066*Issue!$M1066,"")</f>
        <v/>
      </c>
      <c r="O1066" s="12"/>
      <c r="P1066" s="12"/>
      <c r="Q1066" s="37"/>
    </row>
    <row r="1067" spans="1:17" x14ac:dyDescent="0.25">
      <c r="A1067" s="34"/>
      <c r="B1067" s="12"/>
      <c r="C1067" s="12"/>
      <c r="D1067" s="12"/>
      <c r="E1067" s="31" t="str">
        <f>IFERROR(VLOOKUP(Issue!$D1067,Table5[#All],3,0),"")</f>
        <v/>
      </c>
      <c r="F1067" s="31" t="str">
        <f>IFERROR(VLOOKUP(Issue!$D1067,Table5[#All],2,0),"")</f>
        <v/>
      </c>
      <c r="G1067" s="12"/>
      <c r="H1067" s="31" t="str">
        <f>IFERROR(VLOOKUP(Issue!$G1067,Table5[#All],3,0),"")</f>
        <v/>
      </c>
      <c r="I1067" s="31" t="str">
        <f>IFERROR(VLOOKUP(Issue!$G1067,Table5[#All],2,0),"")</f>
        <v/>
      </c>
      <c r="J1067" s="12"/>
      <c r="K1067" s="31" t="str">
        <f>IFERROR(VLOOKUP(Issue!$J1067,Table2[[Item Name]:[UoM]],2,0),"")</f>
        <v/>
      </c>
      <c r="L1067" s="12"/>
      <c r="M1067" s="32" t="str">
        <f>IFERROR(VLOOKUP(Issue!$J1067,Table2[[#All],[Item Name]:[Open Rate]],8,0),"")</f>
        <v/>
      </c>
      <c r="N1067" s="32" t="str">
        <f>IFERROR(+Issue!$L1067*Issue!$M1067,"")</f>
        <v/>
      </c>
      <c r="O1067" s="12"/>
      <c r="P1067" s="12"/>
      <c r="Q1067" s="38"/>
    </row>
    <row r="1068" spans="1:17" x14ac:dyDescent="0.25">
      <c r="A1068" s="34"/>
      <c r="B1068" s="12"/>
      <c r="C1068" s="12"/>
      <c r="D1068" s="12"/>
      <c r="E1068" s="31" t="str">
        <f>IFERROR(VLOOKUP(Issue!$D1068,Table5[#All],3,0),"")</f>
        <v/>
      </c>
      <c r="F1068" s="31" t="str">
        <f>IFERROR(VLOOKUP(Issue!$D1068,Table5[#All],2,0),"")</f>
        <v/>
      </c>
      <c r="G1068" s="12"/>
      <c r="H1068" s="31" t="str">
        <f>IFERROR(VLOOKUP(Issue!$G1068,Table5[#All],3,0),"")</f>
        <v/>
      </c>
      <c r="I1068" s="31" t="str">
        <f>IFERROR(VLOOKUP(Issue!$G1068,Table5[#All],2,0),"")</f>
        <v/>
      </c>
      <c r="J1068" s="12"/>
      <c r="K1068" s="31" t="str">
        <f>IFERROR(VLOOKUP(Issue!$J1068,Table2[[Item Name]:[UoM]],2,0),"")</f>
        <v/>
      </c>
      <c r="L1068" s="12"/>
      <c r="M1068" s="32" t="str">
        <f>IFERROR(VLOOKUP(Issue!$J1068,Table2[[#All],[Item Name]:[Open Rate]],8,0),"")</f>
        <v/>
      </c>
      <c r="N1068" s="32" t="str">
        <f>IFERROR(+Issue!$L1068*Issue!$M1068,"")</f>
        <v/>
      </c>
      <c r="O1068" s="12"/>
      <c r="P1068" s="12"/>
      <c r="Q1068" s="37"/>
    </row>
    <row r="1069" spans="1:17" x14ac:dyDescent="0.25">
      <c r="A1069" s="34"/>
      <c r="B1069" s="12"/>
      <c r="C1069" s="12"/>
      <c r="D1069" s="12"/>
      <c r="E1069" s="31" t="str">
        <f>IFERROR(VLOOKUP(Issue!$D1069,Table5[#All],3,0),"")</f>
        <v/>
      </c>
      <c r="F1069" s="31" t="str">
        <f>IFERROR(VLOOKUP(Issue!$D1069,Table5[#All],2,0),"")</f>
        <v/>
      </c>
      <c r="G1069" s="12"/>
      <c r="H1069" s="31" t="str">
        <f>IFERROR(VLOOKUP(Issue!$G1069,Table5[#All],3,0),"")</f>
        <v/>
      </c>
      <c r="I1069" s="31" t="str">
        <f>IFERROR(VLOOKUP(Issue!$G1069,Table5[#All],2,0),"")</f>
        <v/>
      </c>
      <c r="J1069" s="12"/>
      <c r="K1069" s="31" t="str">
        <f>IFERROR(VLOOKUP(Issue!$J1069,Table2[[Item Name]:[UoM]],2,0),"")</f>
        <v/>
      </c>
      <c r="L1069" s="12"/>
      <c r="M1069" s="32" t="str">
        <f>IFERROR(VLOOKUP(Issue!$J1069,Table2[[#All],[Item Name]:[Open Rate]],8,0),"")</f>
        <v/>
      </c>
      <c r="N1069" s="32" t="str">
        <f>IFERROR(+Issue!$L1069*Issue!$M1069,"")</f>
        <v/>
      </c>
      <c r="O1069" s="12"/>
      <c r="P1069" s="12"/>
      <c r="Q1069" s="38"/>
    </row>
    <row r="1070" spans="1:17" x14ac:dyDescent="0.25">
      <c r="A1070" s="34"/>
      <c r="B1070" s="12"/>
      <c r="C1070" s="12"/>
      <c r="D1070" s="12"/>
      <c r="E1070" s="31" t="str">
        <f>IFERROR(VLOOKUP(Issue!$D1070,Table5[#All],3,0),"")</f>
        <v/>
      </c>
      <c r="F1070" s="31" t="str">
        <f>IFERROR(VLOOKUP(Issue!$D1070,Table5[#All],2,0),"")</f>
        <v/>
      </c>
      <c r="G1070" s="12"/>
      <c r="H1070" s="31" t="str">
        <f>IFERROR(VLOOKUP(Issue!$G1070,Table5[#All],3,0),"")</f>
        <v/>
      </c>
      <c r="I1070" s="31" t="str">
        <f>IFERROR(VLOOKUP(Issue!$G1070,Table5[#All],2,0),"")</f>
        <v/>
      </c>
      <c r="J1070" s="12"/>
      <c r="K1070" s="31" t="str">
        <f>IFERROR(VLOOKUP(Issue!$J1070,Table2[[Item Name]:[UoM]],2,0),"")</f>
        <v/>
      </c>
      <c r="L1070" s="12"/>
      <c r="M1070" s="32" t="str">
        <f>IFERROR(VLOOKUP(Issue!$J1070,Table2[[#All],[Item Name]:[Open Rate]],8,0),"")</f>
        <v/>
      </c>
      <c r="N1070" s="32" t="str">
        <f>IFERROR(+Issue!$L1070*Issue!$M1070,"")</f>
        <v/>
      </c>
      <c r="O1070" s="12"/>
      <c r="P1070" s="12"/>
      <c r="Q1070" s="37"/>
    </row>
    <row r="1071" spans="1:17" x14ac:dyDescent="0.25">
      <c r="A1071" s="34"/>
      <c r="B1071" s="12"/>
      <c r="C1071" s="12"/>
      <c r="D1071" s="12"/>
      <c r="E1071" s="31" t="str">
        <f>IFERROR(VLOOKUP(Issue!$D1071,Table5[#All],3,0),"")</f>
        <v/>
      </c>
      <c r="F1071" s="31" t="str">
        <f>IFERROR(VLOOKUP(Issue!$D1071,Table5[#All],2,0),"")</f>
        <v/>
      </c>
      <c r="G1071" s="12"/>
      <c r="H1071" s="31" t="str">
        <f>IFERROR(VLOOKUP(Issue!$G1071,Table5[#All],3,0),"")</f>
        <v/>
      </c>
      <c r="I1071" s="31" t="str">
        <f>IFERROR(VLOOKUP(Issue!$G1071,Table5[#All],2,0),"")</f>
        <v/>
      </c>
      <c r="J1071" s="12"/>
      <c r="K1071" s="31" t="str">
        <f>IFERROR(VLOOKUP(Issue!$J1071,Table2[[Item Name]:[UoM]],2,0),"")</f>
        <v/>
      </c>
      <c r="L1071" s="12"/>
      <c r="M1071" s="32" t="str">
        <f>IFERROR(VLOOKUP(Issue!$J1071,Table2[[#All],[Item Name]:[Open Rate]],8,0),"")</f>
        <v/>
      </c>
      <c r="N1071" s="32" t="str">
        <f>IFERROR(+Issue!$L1071*Issue!$M1071,"")</f>
        <v/>
      </c>
      <c r="O1071" s="12"/>
      <c r="P1071" s="12"/>
      <c r="Q1071" s="38"/>
    </row>
    <row r="1072" spans="1:17" x14ac:dyDescent="0.25">
      <c r="A1072" s="34"/>
      <c r="B1072" s="12"/>
      <c r="C1072" s="12"/>
      <c r="D1072" s="12"/>
      <c r="E1072" s="31" t="str">
        <f>IFERROR(VLOOKUP(Issue!$D1072,Table5[#All],3,0),"")</f>
        <v/>
      </c>
      <c r="F1072" s="31" t="str">
        <f>IFERROR(VLOOKUP(Issue!$D1072,Table5[#All],2,0),"")</f>
        <v/>
      </c>
      <c r="G1072" s="12"/>
      <c r="H1072" s="31" t="str">
        <f>IFERROR(VLOOKUP(Issue!$G1072,Table5[#All],3,0),"")</f>
        <v/>
      </c>
      <c r="I1072" s="31" t="str">
        <f>IFERROR(VLOOKUP(Issue!$G1072,Table5[#All],2,0),"")</f>
        <v/>
      </c>
      <c r="J1072" s="12"/>
      <c r="K1072" s="31" t="str">
        <f>IFERROR(VLOOKUP(Issue!$J1072,Table2[[Item Name]:[UoM]],2,0),"")</f>
        <v/>
      </c>
      <c r="L1072" s="12"/>
      <c r="M1072" s="32" t="str">
        <f>IFERROR(VLOOKUP(Issue!$J1072,Table2[[#All],[Item Name]:[Open Rate]],8,0),"")</f>
        <v/>
      </c>
      <c r="N1072" s="32" t="str">
        <f>IFERROR(+Issue!$L1072*Issue!$M1072,"")</f>
        <v/>
      </c>
      <c r="O1072" s="12"/>
      <c r="P1072" s="12"/>
      <c r="Q1072" s="37"/>
    </row>
    <row r="1073" spans="1:17" x14ac:dyDescent="0.25">
      <c r="A1073" s="34"/>
      <c r="B1073" s="12"/>
      <c r="C1073" s="12"/>
      <c r="D1073" s="12"/>
      <c r="E1073" s="31" t="str">
        <f>IFERROR(VLOOKUP(Issue!$D1073,Table5[#All],3,0),"")</f>
        <v/>
      </c>
      <c r="F1073" s="31" t="str">
        <f>IFERROR(VLOOKUP(Issue!$D1073,Table5[#All],2,0),"")</f>
        <v/>
      </c>
      <c r="G1073" s="12"/>
      <c r="H1073" s="31" t="str">
        <f>IFERROR(VLOOKUP(Issue!$G1073,Table5[#All],3,0),"")</f>
        <v/>
      </c>
      <c r="I1073" s="31" t="str">
        <f>IFERROR(VLOOKUP(Issue!$G1073,Table5[#All],2,0),"")</f>
        <v/>
      </c>
      <c r="J1073" s="12"/>
      <c r="K1073" s="31" t="str">
        <f>IFERROR(VLOOKUP(Issue!$J1073,Table2[[Item Name]:[UoM]],2,0),"")</f>
        <v/>
      </c>
      <c r="L1073" s="12"/>
      <c r="M1073" s="32" t="str">
        <f>IFERROR(VLOOKUP(Issue!$J1073,Table2[[#All],[Item Name]:[Open Rate]],8,0),"")</f>
        <v/>
      </c>
      <c r="N1073" s="32" t="str">
        <f>IFERROR(+Issue!$L1073*Issue!$M1073,"")</f>
        <v/>
      </c>
      <c r="O1073" s="12"/>
      <c r="P1073" s="12"/>
      <c r="Q1073" s="38"/>
    </row>
    <row r="1074" spans="1:17" x14ac:dyDescent="0.25">
      <c r="A1074" s="34"/>
      <c r="B1074" s="12"/>
      <c r="C1074" s="12"/>
      <c r="D1074" s="12"/>
      <c r="E1074" s="31" t="str">
        <f>IFERROR(VLOOKUP(Issue!$D1074,Table5[#All],3,0),"")</f>
        <v/>
      </c>
      <c r="F1074" s="31" t="str">
        <f>IFERROR(VLOOKUP(Issue!$D1074,Table5[#All],2,0),"")</f>
        <v/>
      </c>
      <c r="G1074" s="12"/>
      <c r="H1074" s="31" t="str">
        <f>IFERROR(VLOOKUP(Issue!$G1074,Table5[#All],3,0),"")</f>
        <v/>
      </c>
      <c r="I1074" s="31" t="str">
        <f>IFERROR(VLOOKUP(Issue!$G1074,Table5[#All],2,0),"")</f>
        <v/>
      </c>
      <c r="J1074" s="12"/>
      <c r="K1074" s="31" t="str">
        <f>IFERROR(VLOOKUP(Issue!$J1074,Table2[[Item Name]:[UoM]],2,0),"")</f>
        <v/>
      </c>
      <c r="L1074" s="12"/>
      <c r="M1074" s="32" t="str">
        <f>IFERROR(VLOOKUP(Issue!$J1074,Table2[[#All],[Item Name]:[Open Rate]],8,0),"")</f>
        <v/>
      </c>
      <c r="N1074" s="32" t="str">
        <f>IFERROR(+Issue!$L1074*Issue!$M1074,"")</f>
        <v/>
      </c>
      <c r="O1074" s="12"/>
      <c r="P1074" s="12"/>
      <c r="Q1074" s="37"/>
    </row>
    <row r="1075" spans="1:17" x14ac:dyDescent="0.25">
      <c r="A1075" s="34"/>
      <c r="B1075" s="12"/>
      <c r="C1075" s="12"/>
      <c r="D1075" s="12"/>
      <c r="E1075" s="31" t="str">
        <f>IFERROR(VLOOKUP(Issue!$D1075,Table5[#All],3,0),"")</f>
        <v/>
      </c>
      <c r="F1075" s="31" t="str">
        <f>IFERROR(VLOOKUP(Issue!$D1075,Table5[#All],2,0),"")</f>
        <v/>
      </c>
      <c r="G1075" s="12"/>
      <c r="H1075" s="31" t="str">
        <f>IFERROR(VLOOKUP(Issue!$G1075,Table5[#All],3,0),"")</f>
        <v/>
      </c>
      <c r="I1075" s="31" t="str">
        <f>IFERROR(VLOOKUP(Issue!$G1075,Table5[#All],2,0),"")</f>
        <v/>
      </c>
      <c r="J1075" s="12"/>
      <c r="K1075" s="31" t="str">
        <f>IFERROR(VLOOKUP(Issue!$J1075,Table2[[Item Name]:[UoM]],2,0),"")</f>
        <v/>
      </c>
      <c r="L1075" s="12"/>
      <c r="M1075" s="32" t="str">
        <f>IFERROR(VLOOKUP(Issue!$J1075,Table2[[#All],[Item Name]:[Open Rate]],8,0),"")</f>
        <v/>
      </c>
      <c r="N1075" s="32" t="str">
        <f>IFERROR(+Issue!$L1075*Issue!$M1075,"")</f>
        <v/>
      </c>
      <c r="O1075" s="12"/>
      <c r="P1075" s="12"/>
      <c r="Q1075" s="38"/>
    </row>
    <row r="1076" spans="1:17" x14ac:dyDescent="0.25">
      <c r="A1076" s="34"/>
      <c r="B1076" s="12"/>
      <c r="C1076" s="12"/>
      <c r="D1076" s="12"/>
      <c r="E1076" s="31" t="str">
        <f>IFERROR(VLOOKUP(Issue!$D1076,Table5[#All],3,0),"")</f>
        <v/>
      </c>
      <c r="F1076" s="31" t="str">
        <f>IFERROR(VLOOKUP(Issue!$D1076,Table5[#All],2,0),"")</f>
        <v/>
      </c>
      <c r="G1076" s="12"/>
      <c r="H1076" s="31" t="str">
        <f>IFERROR(VLOOKUP(Issue!$G1076,Table5[#All],3,0),"")</f>
        <v/>
      </c>
      <c r="I1076" s="31" t="str">
        <f>IFERROR(VLOOKUP(Issue!$G1076,Table5[#All],2,0),"")</f>
        <v/>
      </c>
      <c r="J1076" s="12"/>
      <c r="K1076" s="31" t="str">
        <f>IFERROR(VLOOKUP(Issue!$J1076,Table2[[Item Name]:[UoM]],2,0),"")</f>
        <v/>
      </c>
      <c r="L1076" s="12"/>
      <c r="M1076" s="32" t="str">
        <f>IFERROR(VLOOKUP(Issue!$J1076,Table2[[#All],[Item Name]:[Open Rate]],8,0),"")</f>
        <v/>
      </c>
      <c r="N1076" s="32" t="str">
        <f>IFERROR(+Issue!$L1076*Issue!$M1076,"")</f>
        <v/>
      </c>
      <c r="O1076" s="12"/>
      <c r="P1076" s="12"/>
      <c r="Q1076" s="37"/>
    </row>
    <row r="1077" spans="1:17" x14ac:dyDescent="0.25">
      <c r="A1077" s="34"/>
      <c r="B1077" s="12"/>
      <c r="C1077" s="12"/>
      <c r="D1077" s="12"/>
      <c r="E1077" s="31" t="str">
        <f>IFERROR(VLOOKUP(Issue!$D1077,Table5[#All],3,0),"")</f>
        <v/>
      </c>
      <c r="F1077" s="31" t="str">
        <f>IFERROR(VLOOKUP(Issue!$D1077,Table5[#All],2,0),"")</f>
        <v/>
      </c>
      <c r="G1077" s="12"/>
      <c r="H1077" s="31" t="str">
        <f>IFERROR(VLOOKUP(Issue!$G1077,Table5[#All],3,0),"")</f>
        <v/>
      </c>
      <c r="I1077" s="31" t="str">
        <f>IFERROR(VLOOKUP(Issue!$G1077,Table5[#All],2,0),"")</f>
        <v/>
      </c>
      <c r="J1077" s="12"/>
      <c r="K1077" s="31" t="str">
        <f>IFERROR(VLOOKUP(Issue!$J1077,Table2[[Item Name]:[UoM]],2,0),"")</f>
        <v/>
      </c>
      <c r="L1077" s="12"/>
      <c r="M1077" s="32" t="str">
        <f>IFERROR(VLOOKUP(Issue!$J1077,Table2[[#All],[Item Name]:[Open Rate]],8,0),"")</f>
        <v/>
      </c>
      <c r="N1077" s="32" t="str">
        <f>IFERROR(+Issue!$L1077*Issue!$M1077,"")</f>
        <v/>
      </c>
      <c r="O1077" s="12"/>
      <c r="P1077" s="12"/>
      <c r="Q1077" s="38"/>
    </row>
    <row r="1078" spans="1:17" x14ac:dyDescent="0.25">
      <c r="A1078" s="34"/>
      <c r="B1078" s="12"/>
      <c r="C1078" s="12"/>
      <c r="D1078" s="12"/>
      <c r="E1078" s="31" t="str">
        <f>IFERROR(VLOOKUP(Issue!$D1078,Table5[#All],3,0),"")</f>
        <v/>
      </c>
      <c r="F1078" s="31" t="str">
        <f>IFERROR(VLOOKUP(Issue!$D1078,Table5[#All],2,0),"")</f>
        <v/>
      </c>
      <c r="G1078" s="12"/>
      <c r="H1078" s="31" t="str">
        <f>IFERROR(VLOOKUP(Issue!$G1078,Table5[#All],3,0),"")</f>
        <v/>
      </c>
      <c r="I1078" s="31" t="str">
        <f>IFERROR(VLOOKUP(Issue!$G1078,Table5[#All],2,0),"")</f>
        <v/>
      </c>
      <c r="J1078" s="12"/>
      <c r="K1078" s="31" t="str">
        <f>IFERROR(VLOOKUP(Issue!$J1078,Table2[[Item Name]:[UoM]],2,0),"")</f>
        <v/>
      </c>
      <c r="L1078" s="12"/>
      <c r="M1078" s="32" t="str">
        <f>IFERROR(VLOOKUP(Issue!$J1078,Table2[[#All],[Item Name]:[Open Rate]],8,0),"")</f>
        <v/>
      </c>
      <c r="N1078" s="32" t="str">
        <f>IFERROR(+Issue!$L1078*Issue!$M1078,"")</f>
        <v/>
      </c>
      <c r="O1078" s="12"/>
      <c r="P1078" s="12"/>
      <c r="Q1078" s="37"/>
    </row>
    <row r="1079" spans="1:17" x14ac:dyDescent="0.25">
      <c r="A1079" s="34"/>
      <c r="B1079" s="12"/>
      <c r="C1079" s="12"/>
      <c r="D1079" s="12"/>
      <c r="E1079" s="31" t="str">
        <f>IFERROR(VLOOKUP(Issue!$D1079,Table5[#All],3,0),"")</f>
        <v/>
      </c>
      <c r="F1079" s="31" t="str">
        <f>IFERROR(VLOOKUP(Issue!$D1079,Table5[#All],2,0),"")</f>
        <v/>
      </c>
      <c r="G1079" s="12"/>
      <c r="H1079" s="31" t="str">
        <f>IFERROR(VLOOKUP(Issue!$G1079,Table5[#All],3,0),"")</f>
        <v/>
      </c>
      <c r="I1079" s="31" t="str">
        <f>IFERROR(VLOOKUP(Issue!$G1079,Table5[#All],2,0),"")</f>
        <v/>
      </c>
      <c r="J1079" s="12"/>
      <c r="K1079" s="31" t="str">
        <f>IFERROR(VLOOKUP(Issue!$J1079,Table2[[Item Name]:[UoM]],2,0),"")</f>
        <v/>
      </c>
      <c r="L1079" s="12"/>
      <c r="M1079" s="32" t="str">
        <f>IFERROR(VLOOKUP(Issue!$J1079,Table2[[#All],[Item Name]:[Open Rate]],8,0),"")</f>
        <v/>
      </c>
      <c r="N1079" s="32" t="str">
        <f>IFERROR(+Issue!$L1079*Issue!$M1079,"")</f>
        <v/>
      </c>
      <c r="O1079" s="12"/>
      <c r="P1079" s="12"/>
      <c r="Q1079" s="38"/>
    </row>
    <row r="1080" spans="1:17" x14ac:dyDescent="0.25">
      <c r="A1080" s="34"/>
      <c r="B1080" s="12"/>
      <c r="C1080" s="12"/>
      <c r="D1080" s="12"/>
      <c r="E1080" s="31" t="str">
        <f>IFERROR(VLOOKUP(Issue!$D1080,Table5[#All],3,0),"")</f>
        <v/>
      </c>
      <c r="F1080" s="31" t="str">
        <f>IFERROR(VLOOKUP(Issue!$D1080,Table5[#All],2,0),"")</f>
        <v/>
      </c>
      <c r="G1080" s="12"/>
      <c r="H1080" s="31" t="str">
        <f>IFERROR(VLOOKUP(Issue!$G1080,Table5[#All],3,0),"")</f>
        <v/>
      </c>
      <c r="I1080" s="31" t="str">
        <f>IFERROR(VLOOKUP(Issue!$G1080,Table5[#All],2,0),"")</f>
        <v/>
      </c>
      <c r="J1080" s="12"/>
      <c r="K1080" s="31" t="str">
        <f>IFERROR(VLOOKUP(Issue!$J1080,Table2[[Item Name]:[UoM]],2,0),"")</f>
        <v/>
      </c>
      <c r="L1080" s="12"/>
      <c r="M1080" s="32" t="str">
        <f>IFERROR(VLOOKUP(Issue!$J1080,Table2[[#All],[Item Name]:[Open Rate]],8,0),"")</f>
        <v/>
      </c>
      <c r="N1080" s="32" t="str">
        <f>IFERROR(+Issue!$L1080*Issue!$M1080,"")</f>
        <v/>
      </c>
      <c r="O1080" s="12"/>
      <c r="P1080" s="12"/>
      <c r="Q1080" s="37"/>
    </row>
    <row r="1081" spans="1:17" x14ac:dyDescent="0.25">
      <c r="A1081" s="34"/>
      <c r="B1081" s="12"/>
      <c r="C1081" s="12"/>
      <c r="D1081" s="12"/>
      <c r="E1081" s="31" t="str">
        <f>IFERROR(VLOOKUP(Issue!$D1081,Table5[#All],3,0),"")</f>
        <v/>
      </c>
      <c r="F1081" s="31" t="str">
        <f>IFERROR(VLOOKUP(Issue!$D1081,Table5[#All],2,0),"")</f>
        <v/>
      </c>
      <c r="G1081" s="12"/>
      <c r="H1081" s="31" t="str">
        <f>IFERROR(VLOOKUP(Issue!$G1081,Table5[#All],3,0),"")</f>
        <v/>
      </c>
      <c r="I1081" s="31" t="str">
        <f>IFERROR(VLOOKUP(Issue!$G1081,Table5[#All],2,0),"")</f>
        <v/>
      </c>
      <c r="J1081" s="12"/>
      <c r="K1081" s="31" t="str">
        <f>IFERROR(VLOOKUP(Issue!$J1081,Table2[[Item Name]:[UoM]],2,0),"")</f>
        <v/>
      </c>
      <c r="L1081" s="12"/>
      <c r="M1081" s="32" t="str">
        <f>IFERROR(VLOOKUP(Issue!$J1081,Table2[[#All],[Item Name]:[Open Rate]],8,0),"")</f>
        <v/>
      </c>
      <c r="N1081" s="32" t="str">
        <f>IFERROR(+Issue!$L1081*Issue!$M1081,"")</f>
        <v/>
      </c>
      <c r="O1081" s="12"/>
      <c r="P1081" s="12"/>
      <c r="Q1081" s="38"/>
    </row>
    <row r="1082" spans="1:17" x14ac:dyDescent="0.25">
      <c r="A1082" s="34"/>
      <c r="B1082" s="12"/>
      <c r="C1082" s="12"/>
      <c r="D1082" s="12"/>
      <c r="E1082" s="31" t="str">
        <f>IFERROR(VLOOKUP(Issue!$D1082,Table5[#All],3,0),"")</f>
        <v/>
      </c>
      <c r="F1082" s="31" t="str">
        <f>IFERROR(VLOOKUP(Issue!$D1082,Table5[#All],2,0),"")</f>
        <v/>
      </c>
      <c r="G1082" s="12"/>
      <c r="H1082" s="31" t="str">
        <f>IFERROR(VLOOKUP(Issue!$G1082,Table5[#All],3,0),"")</f>
        <v/>
      </c>
      <c r="I1082" s="31" t="str">
        <f>IFERROR(VLOOKUP(Issue!$G1082,Table5[#All],2,0),"")</f>
        <v/>
      </c>
      <c r="J1082" s="12"/>
      <c r="K1082" s="31" t="str">
        <f>IFERROR(VLOOKUP(Issue!$J1082,Table2[[Item Name]:[UoM]],2,0),"")</f>
        <v/>
      </c>
      <c r="L1082" s="12"/>
      <c r="M1082" s="32" t="str">
        <f>IFERROR(VLOOKUP(Issue!$J1082,Table2[[#All],[Item Name]:[Open Rate]],8,0),"")</f>
        <v/>
      </c>
      <c r="N1082" s="32" t="str">
        <f>IFERROR(+Issue!$L1082*Issue!$M1082,"")</f>
        <v/>
      </c>
      <c r="O1082" s="12"/>
      <c r="P1082" s="12"/>
      <c r="Q1082" s="37"/>
    </row>
    <row r="1083" spans="1:17" x14ac:dyDescent="0.25">
      <c r="A1083" s="34"/>
      <c r="B1083" s="12"/>
      <c r="C1083" s="12"/>
      <c r="D1083" s="12"/>
      <c r="E1083" s="31" t="str">
        <f>IFERROR(VLOOKUP(Issue!$D1083,Table5[#All],3,0),"")</f>
        <v/>
      </c>
      <c r="F1083" s="31" t="str">
        <f>IFERROR(VLOOKUP(Issue!$D1083,Table5[#All],2,0),"")</f>
        <v/>
      </c>
      <c r="G1083" s="12"/>
      <c r="H1083" s="31" t="str">
        <f>IFERROR(VLOOKUP(Issue!$G1083,Table5[#All],3,0),"")</f>
        <v/>
      </c>
      <c r="I1083" s="31" t="str">
        <f>IFERROR(VLOOKUP(Issue!$G1083,Table5[#All],2,0),"")</f>
        <v/>
      </c>
      <c r="J1083" s="12"/>
      <c r="K1083" s="31" t="str">
        <f>IFERROR(VLOOKUP(Issue!$J1083,Table2[[Item Name]:[UoM]],2,0),"")</f>
        <v/>
      </c>
      <c r="L1083" s="12"/>
      <c r="M1083" s="32" t="str">
        <f>IFERROR(VLOOKUP(Issue!$J1083,Table2[[#All],[Item Name]:[Open Rate]],8,0),"")</f>
        <v/>
      </c>
      <c r="N1083" s="32" t="str">
        <f>IFERROR(+Issue!$L1083*Issue!$M1083,"")</f>
        <v/>
      </c>
      <c r="O1083" s="12"/>
      <c r="P1083" s="12"/>
      <c r="Q1083" s="38"/>
    </row>
    <row r="1084" spans="1:17" x14ac:dyDescent="0.25">
      <c r="A1084" s="34"/>
      <c r="B1084" s="12"/>
      <c r="C1084" s="12"/>
      <c r="D1084" s="12"/>
      <c r="E1084" s="31" t="str">
        <f>IFERROR(VLOOKUP(Issue!$D1084,Table5[#All],3,0),"")</f>
        <v/>
      </c>
      <c r="F1084" s="31" t="str">
        <f>IFERROR(VLOOKUP(Issue!$D1084,Table5[#All],2,0),"")</f>
        <v/>
      </c>
      <c r="G1084" s="12"/>
      <c r="H1084" s="31" t="str">
        <f>IFERROR(VLOOKUP(Issue!$G1084,Table5[#All],3,0),"")</f>
        <v/>
      </c>
      <c r="I1084" s="31" t="str">
        <f>IFERROR(VLOOKUP(Issue!$G1084,Table5[#All],2,0),"")</f>
        <v/>
      </c>
      <c r="J1084" s="12"/>
      <c r="K1084" s="31" t="str">
        <f>IFERROR(VLOOKUP(Issue!$J1084,Table2[[Item Name]:[UoM]],2,0),"")</f>
        <v/>
      </c>
      <c r="L1084" s="12"/>
      <c r="M1084" s="32" t="str">
        <f>IFERROR(VLOOKUP(Issue!$J1084,Table2[[#All],[Item Name]:[Open Rate]],8,0),"")</f>
        <v/>
      </c>
      <c r="N1084" s="32" t="str">
        <f>IFERROR(+Issue!$L1084*Issue!$M1084,"")</f>
        <v/>
      </c>
      <c r="O1084" s="12"/>
      <c r="P1084" s="12"/>
      <c r="Q1084" s="37"/>
    </row>
    <row r="1085" spans="1:17" x14ac:dyDescent="0.25">
      <c r="A1085" s="34"/>
      <c r="B1085" s="12"/>
      <c r="C1085" s="12"/>
      <c r="D1085" s="12"/>
      <c r="E1085" s="31" t="str">
        <f>IFERROR(VLOOKUP(Issue!$D1085,Table5[#All],3,0),"")</f>
        <v/>
      </c>
      <c r="F1085" s="31" t="str">
        <f>IFERROR(VLOOKUP(Issue!$D1085,Table5[#All],2,0),"")</f>
        <v/>
      </c>
      <c r="G1085" s="12"/>
      <c r="H1085" s="31" t="str">
        <f>IFERROR(VLOOKUP(Issue!$G1085,Table5[#All],3,0),"")</f>
        <v/>
      </c>
      <c r="I1085" s="31" t="str">
        <f>IFERROR(VLOOKUP(Issue!$G1085,Table5[#All],2,0),"")</f>
        <v/>
      </c>
      <c r="J1085" s="12"/>
      <c r="K1085" s="31" t="str">
        <f>IFERROR(VLOOKUP(Issue!$J1085,Table2[[Item Name]:[UoM]],2,0),"")</f>
        <v/>
      </c>
      <c r="L1085" s="12"/>
      <c r="M1085" s="32" t="str">
        <f>IFERROR(VLOOKUP(Issue!$J1085,Table2[[#All],[Item Name]:[Open Rate]],8,0),"")</f>
        <v/>
      </c>
      <c r="N1085" s="32" t="str">
        <f>IFERROR(+Issue!$L1085*Issue!$M1085,"")</f>
        <v/>
      </c>
      <c r="O1085" s="12"/>
      <c r="P1085" s="12"/>
      <c r="Q1085" s="38"/>
    </row>
    <row r="1086" spans="1:17" x14ac:dyDescent="0.25">
      <c r="A1086" s="34"/>
      <c r="B1086" s="12"/>
      <c r="C1086" s="12"/>
      <c r="D1086" s="12"/>
      <c r="E1086" s="31" t="str">
        <f>IFERROR(VLOOKUP(Issue!$D1086,Table5[#All],3,0),"")</f>
        <v/>
      </c>
      <c r="F1086" s="31" t="str">
        <f>IFERROR(VLOOKUP(Issue!$D1086,Table5[#All],2,0),"")</f>
        <v/>
      </c>
      <c r="G1086" s="12"/>
      <c r="H1086" s="31" t="str">
        <f>IFERROR(VLOOKUP(Issue!$G1086,Table5[#All],3,0),"")</f>
        <v/>
      </c>
      <c r="I1086" s="31" t="str">
        <f>IFERROR(VLOOKUP(Issue!$G1086,Table5[#All],2,0),"")</f>
        <v/>
      </c>
      <c r="J1086" s="12"/>
      <c r="K1086" s="31" t="str">
        <f>IFERROR(VLOOKUP(Issue!$J1086,Table2[[Item Name]:[UoM]],2,0),"")</f>
        <v/>
      </c>
      <c r="L1086" s="12"/>
      <c r="M1086" s="32" t="str">
        <f>IFERROR(VLOOKUP(Issue!$J1086,Table2[[#All],[Item Name]:[Open Rate]],8,0),"")</f>
        <v/>
      </c>
      <c r="N1086" s="32" t="str">
        <f>IFERROR(+Issue!$L1086*Issue!$M1086,"")</f>
        <v/>
      </c>
      <c r="O1086" s="12"/>
      <c r="P1086" s="12"/>
      <c r="Q1086" s="37"/>
    </row>
    <row r="1087" spans="1:17" x14ac:dyDescent="0.25">
      <c r="A1087" s="34"/>
      <c r="B1087" s="12"/>
      <c r="C1087" s="12"/>
      <c r="D1087" s="12"/>
      <c r="E1087" s="31" t="str">
        <f>IFERROR(VLOOKUP(Issue!$D1087,Table5[#All],3,0),"")</f>
        <v/>
      </c>
      <c r="F1087" s="31" t="str">
        <f>IFERROR(VLOOKUP(Issue!$D1087,Table5[#All],2,0),"")</f>
        <v/>
      </c>
      <c r="G1087" s="12"/>
      <c r="H1087" s="31" t="str">
        <f>IFERROR(VLOOKUP(Issue!$G1087,Table5[#All],3,0),"")</f>
        <v/>
      </c>
      <c r="I1087" s="31" t="str">
        <f>IFERROR(VLOOKUP(Issue!$G1087,Table5[#All],2,0),"")</f>
        <v/>
      </c>
      <c r="J1087" s="12"/>
      <c r="K1087" s="31" t="str">
        <f>IFERROR(VLOOKUP(Issue!$J1087,Table2[[Item Name]:[UoM]],2,0),"")</f>
        <v/>
      </c>
      <c r="L1087" s="12"/>
      <c r="M1087" s="32" t="str">
        <f>IFERROR(VLOOKUP(Issue!$J1087,Table2[[#All],[Item Name]:[Open Rate]],8,0),"")</f>
        <v/>
      </c>
      <c r="N1087" s="32" t="str">
        <f>IFERROR(+Issue!$L1087*Issue!$M1087,"")</f>
        <v/>
      </c>
      <c r="O1087" s="12"/>
      <c r="P1087" s="12"/>
      <c r="Q1087" s="38"/>
    </row>
    <row r="1088" spans="1:17" x14ac:dyDescent="0.25">
      <c r="A1088" s="34"/>
      <c r="B1088" s="12"/>
      <c r="C1088" s="12"/>
      <c r="D1088" s="12"/>
      <c r="E1088" s="31" t="str">
        <f>IFERROR(VLOOKUP(Issue!$D1088,Table5[#All],3,0),"")</f>
        <v/>
      </c>
      <c r="F1088" s="31" t="str">
        <f>IFERROR(VLOOKUP(Issue!$D1088,Table5[#All],2,0),"")</f>
        <v/>
      </c>
      <c r="G1088" s="12"/>
      <c r="H1088" s="31" t="str">
        <f>IFERROR(VLOOKUP(Issue!$G1088,Table5[#All],3,0),"")</f>
        <v/>
      </c>
      <c r="I1088" s="31" t="str">
        <f>IFERROR(VLOOKUP(Issue!$G1088,Table5[#All],2,0),"")</f>
        <v/>
      </c>
      <c r="J1088" s="12"/>
      <c r="K1088" s="31" t="str">
        <f>IFERROR(VLOOKUP(Issue!$J1088,Table2[[Item Name]:[UoM]],2,0),"")</f>
        <v/>
      </c>
      <c r="L1088" s="12"/>
      <c r="M1088" s="32" t="str">
        <f>IFERROR(VLOOKUP(Issue!$J1088,Table2[[#All],[Item Name]:[Open Rate]],8,0),"")</f>
        <v/>
      </c>
      <c r="N1088" s="32" t="str">
        <f>IFERROR(+Issue!$L1088*Issue!$M1088,"")</f>
        <v/>
      </c>
      <c r="O1088" s="12"/>
      <c r="P1088" s="12"/>
      <c r="Q1088" s="37"/>
    </row>
    <row r="1089" spans="1:17" x14ac:dyDescent="0.25">
      <c r="A1089" s="34"/>
      <c r="B1089" s="12"/>
      <c r="C1089" s="12"/>
      <c r="D1089" s="12"/>
      <c r="E1089" s="31" t="str">
        <f>IFERROR(VLOOKUP(Issue!$D1089,Table5[#All],3,0),"")</f>
        <v/>
      </c>
      <c r="F1089" s="31" t="str">
        <f>IFERROR(VLOOKUP(Issue!$D1089,Table5[#All],2,0),"")</f>
        <v/>
      </c>
      <c r="G1089" s="12"/>
      <c r="H1089" s="31" t="str">
        <f>IFERROR(VLOOKUP(Issue!$G1089,Table5[#All],3,0),"")</f>
        <v/>
      </c>
      <c r="I1089" s="31" t="str">
        <f>IFERROR(VLOOKUP(Issue!$G1089,Table5[#All],2,0),"")</f>
        <v/>
      </c>
      <c r="J1089" s="12"/>
      <c r="K1089" s="31" t="str">
        <f>IFERROR(VLOOKUP(Issue!$J1089,Table2[[Item Name]:[UoM]],2,0),"")</f>
        <v/>
      </c>
      <c r="L1089" s="12"/>
      <c r="M1089" s="32" t="str">
        <f>IFERROR(VLOOKUP(Issue!$J1089,Table2[[#All],[Item Name]:[Open Rate]],8,0),"")</f>
        <v/>
      </c>
      <c r="N1089" s="32" t="str">
        <f>IFERROR(+Issue!$L1089*Issue!$M1089,"")</f>
        <v/>
      </c>
      <c r="O1089" s="12"/>
      <c r="P1089" s="12"/>
      <c r="Q1089" s="38"/>
    </row>
    <row r="1090" spans="1:17" x14ac:dyDescent="0.25">
      <c r="A1090" s="34"/>
      <c r="B1090" s="12"/>
      <c r="C1090" s="12"/>
      <c r="D1090" s="12"/>
      <c r="E1090" s="31" t="str">
        <f>IFERROR(VLOOKUP(Issue!$D1090,Table5[#All],3,0),"")</f>
        <v/>
      </c>
      <c r="F1090" s="31" t="str">
        <f>IFERROR(VLOOKUP(Issue!$D1090,Table5[#All],2,0),"")</f>
        <v/>
      </c>
      <c r="G1090" s="12"/>
      <c r="H1090" s="31" t="str">
        <f>IFERROR(VLOOKUP(Issue!$G1090,Table5[#All],3,0),"")</f>
        <v/>
      </c>
      <c r="I1090" s="31" t="str">
        <f>IFERROR(VLOOKUP(Issue!$G1090,Table5[#All],2,0),"")</f>
        <v/>
      </c>
      <c r="J1090" s="12"/>
      <c r="K1090" s="31" t="str">
        <f>IFERROR(VLOOKUP(Issue!$J1090,Table2[[Item Name]:[UoM]],2,0),"")</f>
        <v/>
      </c>
      <c r="L1090" s="12"/>
      <c r="M1090" s="32" t="str">
        <f>IFERROR(VLOOKUP(Issue!$J1090,Table2[[#All],[Item Name]:[Open Rate]],8,0),"")</f>
        <v/>
      </c>
      <c r="N1090" s="32" t="str">
        <f>IFERROR(+Issue!$L1090*Issue!$M1090,"")</f>
        <v/>
      </c>
      <c r="O1090" s="12"/>
      <c r="P1090" s="12"/>
      <c r="Q1090" s="37"/>
    </row>
    <row r="1091" spans="1:17" x14ac:dyDescent="0.25">
      <c r="A1091" s="34"/>
      <c r="B1091" s="12"/>
      <c r="C1091" s="12"/>
      <c r="D1091" s="12"/>
      <c r="E1091" s="31" t="str">
        <f>IFERROR(VLOOKUP(Issue!$D1091,Table5[#All],3,0),"")</f>
        <v/>
      </c>
      <c r="F1091" s="31" t="str">
        <f>IFERROR(VLOOKUP(Issue!$D1091,Table5[#All],2,0),"")</f>
        <v/>
      </c>
      <c r="G1091" s="12"/>
      <c r="H1091" s="31" t="str">
        <f>IFERROR(VLOOKUP(Issue!$G1091,Table5[#All],3,0),"")</f>
        <v/>
      </c>
      <c r="I1091" s="31" t="str">
        <f>IFERROR(VLOOKUP(Issue!$G1091,Table5[#All],2,0),"")</f>
        <v/>
      </c>
      <c r="J1091" s="12"/>
      <c r="K1091" s="31" t="str">
        <f>IFERROR(VLOOKUP(Issue!$J1091,Table2[[Item Name]:[UoM]],2,0),"")</f>
        <v/>
      </c>
      <c r="L1091" s="12"/>
      <c r="M1091" s="32" t="str">
        <f>IFERROR(VLOOKUP(Issue!$J1091,Table2[[#All],[Item Name]:[Open Rate]],8,0),"")</f>
        <v/>
      </c>
      <c r="N1091" s="32" t="str">
        <f>IFERROR(+Issue!$L1091*Issue!$M1091,"")</f>
        <v/>
      </c>
      <c r="O1091" s="12"/>
      <c r="P1091" s="12"/>
      <c r="Q1091" s="38"/>
    </row>
    <row r="1092" spans="1:17" x14ac:dyDescent="0.25">
      <c r="A1092" s="34"/>
      <c r="B1092" s="12"/>
      <c r="C1092" s="12"/>
      <c r="D1092" s="12"/>
      <c r="E1092" s="31" t="str">
        <f>IFERROR(VLOOKUP(Issue!$D1092,Table5[#All],3,0),"")</f>
        <v/>
      </c>
      <c r="F1092" s="31" t="str">
        <f>IFERROR(VLOOKUP(Issue!$D1092,Table5[#All],2,0),"")</f>
        <v/>
      </c>
      <c r="G1092" s="12"/>
      <c r="H1092" s="31" t="str">
        <f>IFERROR(VLOOKUP(Issue!$G1092,Table5[#All],3,0),"")</f>
        <v/>
      </c>
      <c r="I1092" s="31" t="str">
        <f>IFERROR(VLOOKUP(Issue!$G1092,Table5[#All],2,0),"")</f>
        <v/>
      </c>
      <c r="J1092" s="12"/>
      <c r="K1092" s="31" t="str">
        <f>IFERROR(VLOOKUP(Issue!$J1092,Table2[[Item Name]:[UoM]],2,0),"")</f>
        <v/>
      </c>
      <c r="L1092" s="12"/>
      <c r="M1092" s="32" t="str">
        <f>IFERROR(VLOOKUP(Issue!$J1092,Table2[[#All],[Item Name]:[Open Rate]],8,0),"")</f>
        <v/>
      </c>
      <c r="N1092" s="32" t="str">
        <f>IFERROR(+Issue!$L1092*Issue!$M1092,"")</f>
        <v/>
      </c>
      <c r="O1092" s="12"/>
      <c r="P1092" s="12"/>
      <c r="Q1092" s="37"/>
    </row>
    <row r="1093" spans="1:17" x14ac:dyDescent="0.25">
      <c r="A1093" s="34"/>
      <c r="B1093" s="12"/>
      <c r="C1093" s="12"/>
      <c r="D1093" s="12"/>
      <c r="E1093" s="31" t="str">
        <f>IFERROR(VLOOKUP(Issue!$D1093,Table5[#All],3,0),"")</f>
        <v/>
      </c>
      <c r="F1093" s="31" t="str">
        <f>IFERROR(VLOOKUP(Issue!$D1093,Table5[#All],2,0),"")</f>
        <v/>
      </c>
      <c r="G1093" s="12"/>
      <c r="H1093" s="31" t="str">
        <f>IFERROR(VLOOKUP(Issue!$G1093,Table5[#All],3,0),"")</f>
        <v/>
      </c>
      <c r="I1093" s="31" t="str">
        <f>IFERROR(VLOOKUP(Issue!$G1093,Table5[#All],2,0),"")</f>
        <v/>
      </c>
      <c r="J1093" s="12"/>
      <c r="K1093" s="31" t="str">
        <f>IFERROR(VLOOKUP(Issue!$J1093,Table2[[Item Name]:[UoM]],2,0),"")</f>
        <v/>
      </c>
      <c r="L1093" s="12"/>
      <c r="M1093" s="32" t="str">
        <f>IFERROR(VLOOKUP(Issue!$J1093,Table2[[#All],[Item Name]:[Open Rate]],8,0),"")</f>
        <v/>
      </c>
      <c r="N1093" s="32" t="str">
        <f>IFERROR(+Issue!$L1093*Issue!$M1093,"")</f>
        <v/>
      </c>
      <c r="O1093" s="12"/>
      <c r="P1093" s="12"/>
      <c r="Q1093" s="38"/>
    </row>
    <row r="1094" spans="1:17" x14ac:dyDescent="0.25">
      <c r="A1094" s="34"/>
      <c r="B1094" s="12"/>
      <c r="C1094" s="12"/>
      <c r="D1094" s="12"/>
      <c r="E1094" s="31" t="str">
        <f>IFERROR(VLOOKUP(Issue!$D1094,Table5[#All],3,0),"")</f>
        <v/>
      </c>
      <c r="F1094" s="31" t="str">
        <f>IFERROR(VLOOKUP(Issue!$D1094,Table5[#All],2,0),"")</f>
        <v/>
      </c>
      <c r="G1094" s="12"/>
      <c r="H1094" s="31" t="str">
        <f>IFERROR(VLOOKUP(Issue!$G1094,Table5[#All],3,0),"")</f>
        <v/>
      </c>
      <c r="I1094" s="31" t="str">
        <f>IFERROR(VLOOKUP(Issue!$G1094,Table5[#All],2,0),"")</f>
        <v/>
      </c>
      <c r="J1094" s="12"/>
      <c r="K1094" s="31" t="str">
        <f>IFERROR(VLOOKUP(Issue!$J1094,Table2[[Item Name]:[UoM]],2,0),"")</f>
        <v/>
      </c>
      <c r="L1094" s="12"/>
      <c r="M1094" s="32" t="str">
        <f>IFERROR(VLOOKUP(Issue!$J1094,Table2[[#All],[Item Name]:[Open Rate]],8,0),"")</f>
        <v/>
      </c>
      <c r="N1094" s="32" t="str">
        <f>IFERROR(+Issue!$L1094*Issue!$M1094,"")</f>
        <v/>
      </c>
      <c r="O1094" s="12"/>
      <c r="P1094" s="12"/>
      <c r="Q1094" s="37"/>
    </row>
    <row r="1095" spans="1:17" x14ac:dyDescent="0.25">
      <c r="A1095" s="34"/>
      <c r="B1095" s="12"/>
      <c r="C1095" s="12"/>
      <c r="D1095" s="12"/>
      <c r="E1095" s="31" t="str">
        <f>IFERROR(VLOOKUP(Issue!$D1095,Table5[#All],3,0),"")</f>
        <v/>
      </c>
      <c r="F1095" s="31" t="str">
        <f>IFERROR(VLOOKUP(Issue!$D1095,Table5[#All],2,0),"")</f>
        <v/>
      </c>
      <c r="G1095" s="12"/>
      <c r="H1095" s="31" t="str">
        <f>IFERROR(VLOOKUP(Issue!$G1095,Table5[#All],3,0),"")</f>
        <v/>
      </c>
      <c r="I1095" s="31" t="str">
        <f>IFERROR(VLOOKUP(Issue!$G1095,Table5[#All],2,0),"")</f>
        <v/>
      </c>
      <c r="J1095" s="12"/>
      <c r="K1095" s="31" t="str">
        <f>IFERROR(VLOOKUP(Issue!$J1095,Table2[[Item Name]:[UoM]],2,0),"")</f>
        <v/>
      </c>
      <c r="L1095" s="12"/>
      <c r="M1095" s="32" t="str">
        <f>IFERROR(VLOOKUP(Issue!$J1095,Table2[[#All],[Item Name]:[Open Rate]],8,0),"")</f>
        <v/>
      </c>
      <c r="N1095" s="32" t="str">
        <f>IFERROR(+Issue!$L1095*Issue!$M1095,"")</f>
        <v/>
      </c>
      <c r="O1095" s="12"/>
      <c r="P1095" s="12"/>
      <c r="Q1095" s="38"/>
    </row>
    <row r="1096" spans="1:17" x14ac:dyDescent="0.25">
      <c r="A1096" s="34"/>
      <c r="B1096" s="12"/>
      <c r="C1096" s="12"/>
      <c r="D1096" s="12"/>
      <c r="E1096" s="31" t="str">
        <f>IFERROR(VLOOKUP(Issue!$D1096,Table5[#All],3,0),"")</f>
        <v/>
      </c>
      <c r="F1096" s="31" t="str">
        <f>IFERROR(VLOOKUP(Issue!$D1096,Table5[#All],2,0),"")</f>
        <v/>
      </c>
      <c r="G1096" s="12"/>
      <c r="H1096" s="31" t="str">
        <f>IFERROR(VLOOKUP(Issue!$G1096,Table5[#All],3,0),"")</f>
        <v/>
      </c>
      <c r="I1096" s="31" t="str">
        <f>IFERROR(VLOOKUP(Issue!$G1096,Table5[#All],2,0),"")</f>
        <v/>
      </c>
      <c r="J1096" s="12"/>
      <c r="K1096" s="31" t="str">
        <f>IFERROR(VLOOKUP(Issue!$J1096,Table2[[Item Name]:[UoM]],2,0),"")</f>
        <v/>
      </c>
      <c r="L1096" s="12"/>
      <c r="M1096" s="32" t="str">
        <f>IFERROR(VLOOKUP(Issue!$J1096,Table2[[#All],[Item Name]:[Open Rate]],8,0),"")</f>
        <v/>
      </c>
      <c r="N1096" s="32" t="str">
        <f>IFERROR(+Issue!$L1096*Issue!$M1096,"")</f>
        <v/>
      </c>
      <c r="O1096" s="12"/>
      <c r="P1096" s="12"/>
      <c r="Q1096" s="37"/>
    </row>
    <row r="1097" spans="1:17" x14ac:dyDescent="0.25">
      <c r="A1097" s="34"/>
      <c r="B1097" s="12"/>
      <c r="C1097" s="12"/>
      <c r="D1097" s="12"/>
      <c r="E1097" s="31" t="str">
        <f>IFERROR(VLOOKUP(Issue!$D1097,Table5[#All],3,0),"")</f>
        <v/>
      </c>
      <c r="F1097" s="31" t="str">
        <f>IFERROR(VLOOKUP(Issue!$D1097,Table5[#All],2,0),"")</f>
        <v/>
      </c>
      <c r="G1097" s="12"/>
      <c r="H1097" s="31" t="str">
        <f>IFERROR(VLOOKUP(Issue!$G1097,Table5[#All],3,0),"")</f>
        <v/>
      </c>
      <c r="I1097" s="31" t="str">
        <f>IFERROR(VLOOKUP(Issue!$G1097,Table5[#All],2,0),"")</f>
        <v/>
      </c>
      <c r="J1097" s="12"/>
      <c r="K1097" s="31" t="str">
        <f>IFERROR(VLOOKUP(Issue!$J1097,Table2[[Item Name]:[UoM]],2,0),"")</f>
        <v/>
      </c>
      <c r="L1097" s="12"/>
      <c r="M1097" s="32" t="str">
        <f>IFERROR(VLOOKUP(Issue!$J1097,Table2[[#All],[Item Name]:[Open Rate]],8,0),"")</f>
        <v/>
      </c>
      <c r="N1097" s="32" t="str">
        <f>IFERROR(+Issue!$L1097*Issue!$M1097,"")</f>
        <v/>
      </c>
      <c r="O1097" s="12"/>
      <c r="P1097" s="12"/>
      <c r="Q1097" s="38"/>
    </row>
    <row r="1098" spans="1:17" x14ac:dyDescent="0.25">
      <c r="A1098" s="34"/>
      <c r="B1098" s="12"/>
      <c r="C1098" s="12"/>
      <c r="D1098" s="12"/>
      <c r="E1098" s="31" t="str">
        <f>IFERROR(VLOOKUP(Issue!$D1098,Table5[#All],3,0),"")</f>
        <v/>
      </c>
      <c r="F1098" s="31" t="str">
        <f>IFERROR(VLOOKUP(Issue!$D1098,Table5[#All],2,0),"")</f>
        <v/>
      </c>
      <c r="G1098" s="12"/>
      <c r="H1098" s="31" t="str">
        <f>IFERROR(VLOOKUP(Issue!$G1098,Table5[#All],3,0),"")</f>
        <v/>
      </c>
      <c r="I1098" s="31" t="str">
        <f>IFERROR(VLOOKUP(Issue!$G1098,Table5[#All],2,0),"")</f>
        <v/>
      </c>
      <c r="J1098" s="12"/>
      <c r="K1098" s="31" t="str">
        <f>IFERROR(VLOOKUP(Issue!$J1098,Table2[[Item Name]:[UoM]],2,0),"")</f>
        <v/>
      </c>
      <c r="L1098" s="12"/>
      <c r="M1098" s="32" t="str">
        <f>IFERROR(VLOOKUP(Issue!$J1098,Table2[[#All],[Item Name]:[Open Rate]],8,0),"")</f>
        <v/>
      </c>
      <c r="N1098" s="32" t="str">
        <f>IFERROR(+Issue!$L1098*Issue!$M1098,"")</f>
        <v/>
      </c>
      <c r="O1098" s="12"/>
      <c r="P1098" s="12"/>
      <c r="Q1098" s="37"/>
    </row>
    <row r="1099" spans="1:17" x14ac:dyDescent="0.25">
      <c r="A1099" s="34"/>
      <c r="B1099" s="12"/>
      <c r="C1099" s="12"/>
      <c r="D1099" s="12"/>
      <c r="E1099" s="31" t="str">
        <f>IFERROR(VLOOKUP(Issue!$D1099,Table5[#All],3,0),"")</f>
        <v/>
      </c>
      <c r="F1099" s="31" t="str">
        <f>IFERROR(VLOOKUP(Issue!$D1099,Table5[#All],2,0),"")</f>
        <v/>
      </c>
      <c r="G1099" s="12"/>
      <c r="H1099" s="31" t="str">
        <f>IFERROR(VLOOKUP(Issue!$G1099,Table5[#All],3,0),"")</f>
        <v/>
      </c>
      <c r="I1099" s="31" t="str">
        <f>IFERROR(VLOOKUP(Issue!$G1099,Table5[#All],2,0),"")</f>
        <v/>
      </c>
      <c r="J1099" s="12"/>
      <c r="K1099" s="31" t="str">
        <f>IFERROR(VLOOKUP(Issue!$J1099,Table2[[Item Name]:[UoM]],2,0),"")</f>
        <v/>
      </c>
      <c r="L1099" s="12"/>
      <c r="M1099" s="32" t="str">
        <f>IFERROR(VLOOKUP(Issue!$J1099,Table2[[#All],[Item Name]:[Open Rate]],8,0),"")</f>
        <v/>
      </c>
      <c r="N1099" s="32" t="str">
        <f>IFERROR(+Issue!$L1099*Issue!$M1099,"")</f>
        <v/>
      </c>
      <c r="O1099" s="12"/>
      <c r="P1099" s="12"/>
      <c r="Q1099" s="38"/>
    </row>
    <row r="1100" spans="1:17" x14ac:dyDescent="0.25">
      <c r="A1100" s="34"/>
      <c r="B1100" s="12"/>
      <c r="C1100" s="12"/>
      <c r="D1100" s="12"/>
      <c r="E1100" s="31" t="str">
        <f>IFERROR(VLOOKUP(Issue!$D1100,Table5[#All],3,0),"")</f>
        <v/>
      </c>
      <c r="F1100" s="31" t="str">
        <f>IFERROR(VLOOKUP(Issue!$D1100,Table5[#All],2,0),"")</f>
        <v/>
      </c>
      <c r="G1100" s="12"/>
      <c r="H1100" s="31" t="str">
        <f>IFERROR(VLOOKUP(Issue!$G1100,Table5[#All],3,0),"")</f>
        <v/>
      </c>
      <c r="I1100" s="31" t="str">
        <f>IFERROR(VLOOKUP(Issue!$G1100,Table5[#All],2,0),"")</f>
        <v/>
      </c>
      <c r="J1100" s="12"/>
      <c r="K1100" s="31" t="str">
        <f>IFERROR(VLOOKUP(Issue!$J1100,Table2[[Item Name]:[UoM]],2,0),"")</f>
        <v/>
      </c>
      <c r="L1100" s="12"/>
      <c r="M1100" s="32" t="str">
        <f>IFERROR(VLOOKUP(Issue!$J1100,Table2[[#All],[Item Name]:[Open Rate]],8,0),"")</f>
        <v/>
      </c>
      <c r="N1100" s="32" t="str">
        <f>IFERROR(+Issue!$L1100*Issue!$M1100,"")</f>
        <v/>
      </c>
      <c r="O1100" s="12"/>
      <c r="P1100" s="12"/>
      <c r="Q1100" s="37"/>
    </row>
    <row r="1101" spans="1:17" x14ac:dyDescent="0.25">
      <c r="A1101" s="34"/>
      <c r="B1101" s="12"/>
      <c r="C1101" s="12"/>
      <c r="D1101" s="12"/>
      <c r="E1101" s="31" t="str">
        <f>IFERROR(VLOOKUP(Issue!$D1101,Table5[#All],3,0),"")</f>
        <v/>
      </c>
      <c r="F1101" s="31" t="str">
        <f>IFERROR(VLOOKUP(Issue!$D1101,Table5[#All],2,0),"")</f>
        <v/>
      </c>
      <c r="G1101" s="12"/>
      <c r="H1101" s="31" t="str">
        <f>IFERROR(VLOOKUP(Issue!$G1101,Table5[#All],3,0),"")</f>
        <v/>
      </c>
      <c r="I1101" s="31" t="str">
        <f>IFERROR(VLOOKUP(Issue!$G1101,Table5[#All],2,0),"")</f>
        <v/>
      </c>
      <c r="J1101" s="12"/>
      <c r="K1101" s="31" t="str">
        <f>IFERROR(VLOOKUP(Issue!$J1101,Table2[[Item Name]:[UoM]],2,0),"")</f>
        <v/>
      </c>
      <c r="L1101" s="12"/>
      <c r="M1101" s="32" t="str">
        <f>IFERROR(VLOOKUP(Issue!$J1101,Table2[[#All],[Item Name]:[Open Rate]],8,0),"")</f>
        <v/>
      </c>
      <c r="N1101" s="32" t="str">
        <f>IFERROR(+Issue!$L1101*Issue!$M1101,"")</f>
        <v/>
      </c>
      <c r="O1101" s="12"/>
      <c r="P1101" s="12"/>
      <c r="Q1101" s="38"/>
    </row>
    <row r="1102" spans="1:17" x14ac:dyDescent="0.25">
      <c r="A1102" s="34"/>
      <c r="B1102" s="12"/>
      <c r="C1102" s="12"/>
      <c r="D1102" s="12"/>
      <c r="E1102" s="31" t="str">
        <f>IFERROR(VLOOKUP(Issue!$D1102,Table5[#All],3,0),"")</f>
        <v/>
      </c>
      <c r="F1102" s="31" t="str">
        <f>IFERROR(VLOOKUP(Issue!$D1102,Table5[#All],2,0),"")</f>
        <v/>
      </c>
      <c r="G1102" s="12"/>
      <c r="H1102" s="31" t="str">
        <f>IFERROR(VLOOKUP(Issue!$G1102,Table5[#All],3,0),"")</f>
        <v/>
      </c>
      <c r="I1102" s="31" t="str">
        <f>IFERROR(VLOOKUP(Issue!$G1102,Table5[#All],2,0),"")</f>
        <v/>
      </c>
      <c r="J1102" s="12"/>
      <c r="K1102" s="31" t="str">
        <f>IFERROR(VLOOKUP(Issue!$J1102,Table2[[Item Name]:[UoM]],2,0),"")</f>
        <v/>
      </c>
      <c r="L1102" s="12"/>
      <c r="M1102" s="32" t="str">
        <f>IFERROR(VLOOKUP(Issue!$J1102,Table2[[#All],[Item Name]:[Open Rate]],8,0),"")</f>
        <v/>
      </c>
      <c r="N1102" s="32" t="str">
        <f>IFERROR(+Issue!$L1102*Issue!$M1102,"")</f>
        <v/>
      </c>
      <c r="O1102" s="12"/>
      <c r="P1102" s="12"/>
      <c r="Q1102" s="37"/>
    </row>
    <row r="1103" spans="1:17" x14ac:dyDescent="0.25">
      <c r="A1103" s="34"/>
      <c r="B1103" s="12"/>
      <c r="C1103" s="12"/>
      <c r="D1103" s="12"/>
      <c r="E1103" s="31" t="str">
        <f>IFERROR(VLOOKUP(Issue!$D1103,Table5[#All],3,0),"")</f>
        <v/>
      </c>
      <c r="F1103" s="31" t="str">
        <f>IFERROR(VLOOKUP(Issue!$D1103,Table5[#All],2,0),"")</f>
        <v/>
      </c>
      <c r="G1103" s="12"/>
      <c r="H1103" s="31" t="str">
        <f>IFERROR(VLOOKUP(Issue!$G1103,Table5[#All],3,0),"")</f>
        <v/>
      </c>
      <c r="I1103" s="31" t="str">
        <f>IFERROR(VLOOKUP(Issue!$G1103,Table5[#All],2,0),"")</f>
        <v/>
      </c>
      <c r="J1103" s="12"/>
      <c r="K1103" s="31" t="str">
        <f>IFERROR(VLOOKUP(Issue!$J1103,Table2[[Item Name]:[UoM]],2,0),"")</f>
        <v/>
      </c>
      <c r="L1103" s="12"/>
      <c r="M1103" s="32" t="str">
        <f>IFERROR(VLOOKUP(Issue!$J1103,Table2[[#All],[Item Name]:[Open Rate]],8,0),"")</f>
        <v/>
      </c>
      <c r="N1103" s="32" t="str">
        <f>IFERROR(+Issue!$L1103*Issue!$M1103,"")</f>
        <v/>
      </c>
      <c r="O1103" s="12"/>
      <c r="P1103" s="12"/>
      <c r="Q1103" s="38"/>
    </row>
    <row r="1104" spans="1:17" x14ac:dyDescent="0.25">
      <c r="A1104" s="34"/>
      <c r="B1104" s="12"/>
      <c r="C1104" s="12"/>
      <c r="D1104" s="12"/>
      <c r="E1104" s="31" t="str">
        <f>IFERROR(VLOOKUP(Issue!$D1104,Table5[#All],3,0),"")</f>
        <v/>
      </c>
      <c r="F1104" s="31" t="str">
        <f>IFERROR(VLOOKUP(Issue!$D1104,Table5[#All],2,0),"")</f>
        <v/>
      </c>
      <c r="G1104" s="12"/>
      <c r="H1104" s="31" t="str">
        <f>IFERROR(VLOOKUP(Issue!$G1104,Table5[#All],3,0),"")</f>
        <v/>
      </c>
      <c r="I1104" s="31" t="str">
        <f>IFERROR(VLOOKUP(Issue!$G1104,Table5[#All],2,0),"")</f>
        <v/>
      </c>
      <c r="J1104" s="12"/>
      <c r="K1104" s="31" t="str">
        <f>IFERROR(VLOOKUP(Issue!$J1104,Table2[[Item Name]:[UoM]],2,0),"")</f>
        <v/>
      </c>
      <c r="L1104" s="12"/>
      <c r="M1104" s="32" t="str">
        <f>IFERROR(VLOOKUP(Issue!$J1104,Table2[[#All],[Item Name]:[Open Rate]],8,0),"")</f>
        <v/>
      </c>
      <c r="N1104" s="32" t="str">
        <f>IFERROR(+Issue!$L1104*Issue!$M1104,"")</f>
        <v/>
      </c>
      <c r="O1104" s="12"/>
      <c r="P1104" s="12"/>
      <c r="Q1104" s="37"/>
    </row>
    <row r="1105" spans="1:17" x14ac:dyDescent="0.25">
      <c r="A1105" s="34"/>
      <c r="B1105" s="12"/>
      <c r="C1105" s="12"/>
      <c r="D1105" s="12"/>
      <c r="E1105" s="31" t="str">
        <f>IFERROR(VLOOKUP(Issue!$D1105,Table5[#All],3,0),"")</f>
        <v/>
      </c>
      <c r="F1105" s="31" t="str">
        <f>IFERROR(VLOOKUP(Issue!$D1105,Table5[#All],2,0),"")</f>
        <v/>
      </c>
      <c r="G1105" s="12"/>
      <c r="H1105" s="31" t="str">
        <f>IFERROR(VLOOKUP(Issue!$G1105,Table5[#All],3,0),"")</f>
        <v/>
      </c>
      <c r="I1105" s="31" t="str">
        <f>IFERROR(VLOOKUP(Issue!$G1105,Table5[#All],2,0),"")</f>
        <v/>
      </c>
      <c r="J1105" s="12"/>
      <c r="K1105" s="31" t="str">
        <f>IFERROR(VLOOKUP(Issue!$J1105,Table2[[Item Name]:[UoM]],2,0),"")</f>
        <v/>
      </c>
      <c r="L1105" s="12"/>
      <c r="M1105" s="32" t="str">
        <f>IFERROR(VLOOKUP(Issue!$J1105,Table2[[#All],[Item Name]:[Open Rate]],8,0),"")</f>
        <v/>
      </c>
      <c r="N1105" s="32" t="str">
        <f>IFERROR(+Issue!$L1105*Issue!$M1105,"")</f>
        <v/>
      </c>
      <c r="O1105" s="12"/>
      <c r="P1105" s="12"/>
      <c r="Q1105" s="38"/>
    </row>
    <row r="1106" spans="1:17" x14ac:dyDescent="0.25">
      <c r="A1106" s="34"/>
      <c r="B1106" s="12"/>
      <c r="C1106" s="12"/>
      <c r="D1106" s="12"/>
      <c r="E1106" s="31" t="str">
        <f>IFERROR(VLOOKUP(Issue!$D1106,Table5[#All],3,0),"")</f>
        <v/>
      </c>
      <c r="F1106" s="31" t="str">
        <f>IFERROR(VLOOKUP(Issue!$D1106,Table5[#All],2,0),"")</f>
        <v/>
      </c>
      <c r="G1106" s="12"/>
      <c r="H1106" s="31" t="str">
        <f>IFERROR(VLOOKUP(Issue!$G1106,Table5[#All],3,0),"")</f>
        <v/>
      </c>
      <c r="I1106" s="31" t="str">
        <f>IFERROR(VLOOKUP(Issue!$G1106,Table5[#All],2,0),"")</f>
        <v/>
      </c>
      <c r="J1106" s="12"/>
      <c r="K1106" s="31" t="str">
        <f>IFERROR(VLOOKUP(Issue!$J1106,Table2[[Item Name]:[UoM]],2,0),"")</f>
        <v/>
      </c>
      <c r="L1106" s="12"/>
      <c r="M1106" s="32" t="str">
        <f>IFERROR(VLOOKUP(Issue!$J1106,Table2[[#All],[Item Name]:[Open Rate]],8,0),"")</f>
        <v/>
      </c>
      <c r="N1106" s="32" t="str">
        <f>IFERROR(+Issue!$L1106*Issue!$M1106,"")</f>
        <v/>
      </c>
      <c r="O1106" s="12"/>
      <c r="P1106" s="12"/>
      <c r="Q1106" s="37"/>
    </row>
    <row r="1107" spans="1:17" x14ac:dyDescent="0.25">
      <c r="A1107" s="34"/>
      <c r="B1107" s="12"/>
      <c r="C1107" s="12"/>
      <c r="D1107" s="12"/>
      <c r="E1107" s="31" t="str">
        <f>IFERROR(VLOOKUP(Issue!$D1107,Table5[#All],3,0),"")</f>
        <v/>
      </c>
      <c r="F1107" s="31" t="str">
        <f>IFERROR(VLOOKUP(Issue!$D1107,Table5[#All],2,0),"")</f>
        <v/>
      </c>
      <c r="G1107" s="12"/>
      <c r="H1107" s="31" t="str">
        <f>IFERROR(VLOOKUP(Issue!$G1107,Table5[#All],3,0),"")</f>
        <v/>
      </c>
      <c r="I1107" s="31" t="str">
        <f>IFERROR(VLOOKUP(Issue!$G1107,Table5[#All],2,0),"")</f>
        <v/>
      </c>
      <c r="J1107" s="12"/>
      <c r="K1107" s="31" t="str">
        <f>IFERROR(VLOOKUP(Issue!$J1107,Table2[[Item Name]:[UoM]],2,0),"")</f>
        <v/>
      </c>
      <c r="L1107" s="12"/>
      <c r="M1107" s="32" t="str">
        <f>IFERROR(VLOOKUP(Issue!$J1107,Table2[[#All],[Item Name]:[Open Rate]],8,0),"")</f>
        <v/>
      </c>
      <c r="N1107" s="32" t="str">
        <f>IFERROR(+Issue!$L1107*Issue!$M1107,"")</f>
        <v/>
      </c>
      <c r="O1107" s="12"/>
      <c r="P1107" s="12"/>
      <c r="Q1107" s="38"/>
    </row>
    <row r="1108" spans="1:17" x14ac:dyDescent="0.25">
      <c r="A1108" s="34"/>
      <c r="B1108" s="12"/>
      <c r="C1108" s="12"/>
      <c r="D1108" s="12"/>
      <c r="E1108" s="31" t="str">
        <f>IFERROR(VLOOKUP(Issue!$D1108,Table5[#All],3,0),"")</f>
        <v/>
      </c>
      <c r="F1108" s="31" t="str">
        <f>IFERROR(VLOOKUP(Issue!$D1108,Table5[#All],2,0),"")</f>
        <v/>
      </c>
      <c r="G1108" s="12"/>
      <c r="H1108" s="31" t="str">
        <f>IFERROR(VLOOKUP(Issue!$G1108,Table5[#All],3,0),"")</f>
        <v/>
      </c>
      <c r="I1108" s="31" t="str">
        <f>IFERROR(VLOOKUP(Issue!$G1108,Table5[#All],2,0),"")</f>
        <v/>
      </c>
      <c r="J1108" s="12"/>
      <c r="K1108" s="31" t="str">
        <f>IFERROR(VLOOKUP(Issue!$J1108,Table2[[Item Name]:[UoM]],2,0),"")</f>
        <v/>
      </c>
      <c r="L1108" s="12"/>
      <c r="M1108" s="32" t="str">
        <f>IFERROR(VLOOKUP(Issue!$J1108,Table2[[#All],[Item Name]:[Open Rate]],8,0),"")</f>
        <v/>
      </c>
      <c r="N1108" s="32" t="str">
        <f>IFERROR(+Issue!$L1108*Issue!$M1108,"")</f>
        <v/>
      </c>
      <c r="O1108" s="12"/>
      <c r="P1108" s="12"/>
      <c r="Q1108" s="37"/>
    </row>
    <row r="1109" spans="1:17" x14ac:dyDescent="0.25">
      <c r="A1109" s="34"/>
      <c r="B1109" s="12"/>
      <c r="C1109" s="12"/>
      <c r="D1109" s="12"/>
      <c r="E1109" s="31" t="str">
        <f>IFERROR(VLOOKUP(Issue!$D1109,Table5[#All],3,0),"")</f>
        <v/>
      </c>
      <c r="F1109" s="31" t="str">
        <f>IFERROR(VLOOKUP(Issue!$D1109,Table5[#All],2,0),"")</f>
        <v/>
      </c>
      <c r="G1109" s="12"/>
      <c r="H1109" s="31" t="str">
        <f>IFERROR(VLOOKUP(Issue!$G1109,Table5[#All],3,0),"")</f>
        <v/>
      </c>
      <c r="I1109" s="31" t="str">
        <f>IFERROR(VLOOKUP(Issue!$G1109,Table5[#All],2,0),"")</f>
        <v/>
      </c>
      <c r="J1109" s="12"/>
      <c r="K1109" s="31" t="str">
        <f>IFERROR(VLOOKUP(Issue!$J1109,Table2[[Item Name]:[UoM]],2,0),"")</f>
        <v/>
      </c>
      <c r="L1109" s="12"/>
      <c r="M1109" s="32" t="str">
        <f>IFERROR(VLOOKUP(Issue!$J1109,Table2[[#All],[Item Name]:[Open Rate]],8,0),"")</f>
        <v/>
      </c>
      <c r="N1109" s="32" t="str">
        <f>IFERROR(+Issue!$L1109*Issue!$M1109,"")</f>
        <v/>
      </c>
      <c r="O1109" s="12"/>
      <c r="P1109" s="12"/>
      <c r="Q1109" s="38"/>
    </row>
    <row r="1110" spans="1:17" x14ac:dyDescent="0.25">
      <c r="A1110" s="34"/>
      <c r="B1110" s="12"/>
      <c r="C1110" s="12"/>
      <c r="D1110" s="12"/>
      <c r="E1110" s="31" t="str">
        <f>IFERROR(VLOOKUP(Issue!$D1110,Table5[#All],3,0),"")</f>
        <v/>
      </c>
      <c r="F1110" s="31" t="str">
        <f>IFERROR(VLOOKUP(Issue!$D1110,Table5[#All],2,0),"")</f>
        <v/>
      </c>
      <c r="G1110" s="12"/>
      <c r="H1110" s="31" t="str">
        <f>IFERROR(VLOOKUP(Issue!$G1110,Table5[#All],3,0),"")</f>
        <v/>
      </c>
      <c r="I1110" s="31" t="str">
        <f>IFERROR(VLOOKUP(Issue!$G1110,Table5[#All],2,0),"")</f>
        <v/>
      </c>
      <c r="J1110" s="12"/>
      <c r="K1110" s="31" t="str">
        <f>IFERROR(VLOOKUP(Issue!$J1110,Table2[[Item Name]:[UoM]],2,0),"")</f>
        <v/>
      </c>
      <c r="L1110" s="12"/>
      <c r="M1110" s="32" t="str">
        <f>IFERROR(VLOOKUP(Issue!$J1110,Table2[[#All],[Item Name]:[Open Rate]],8,0),"")</f>
        <v/>
      </c>
      <c r="N1110" s="32" t="str">
        <f>IFERROR(+Issue!$L1110*Issue!$M1110,"")</f>
        <v/>
      </c>
      <c r="O1110" s="12"/>
      <c r="P1110" s="12"/>
      <c r="Q1110" s="37"/>
    </row>
    <row r="1111" spans="1:17" x14ac:dyDescent="0.25">
      <c r="A1111" s="34"/>
      <c r="B1111" s="12"/>
      <c r="C1111" s="12"/>
      <c r="D1111" s="12"/>
      <c r="E1111" s="31" t="str">
        <f>IFERROR(VLOOKUP(Issue!$D1111,Table5[#All],3,0),"")</f>
        <v/>
      </c>
      <c r="F1111" s="31" t="str">
        <f>IFERROR(VLOOKUP(Issue!$D1111,Table5[#All],2,0),"")</f>
        <v/>
      </c>
      <c r="G1111" s="12"/>
      <c r="H1111" s="31" t="str">
        <f>IFERROR(VLOOKUP(Issue!$G1111,Table5[#All],3,0),"")</f>
        <v/>
      </c>
      <c r="I1111" s="31" t="str">
        <f>IFERROR(VLOOKUP(Issue!$G1111,Table5[#All],2,0),"")</f>
        <v/>
      </c>
      <c r="J1111" s="12"/>
      <c r="K1111" s="31" t="str">
        <f>IFERROR(VLOOKUP(Issue!$J1111,Table2[[Item Name]:[UoM]],2,0),"")</f>
        <v/>
      </c>
      <c r="L1111" s="12"/>
      <c r="M1111" s="32" t="str">
        <f>IFERROR(VLOOKUP(Issue!$J1111,Table2[[#All],[Item Name]:[Open Rate]],8,0),"")</f>
        <v/>
      </c>
      <c r="N1111" s="32" t="str">
        <f>IFERROR(+Issue!$L1111*Issue!$M1111,"")</f>
        <v/>
      </c>
      <c r="O1111" s="12"/>
      <c r="P1111" s="12"/>
      <c r="Q1111" s="38"/>
    </row>
    <row r="1112" spans="1:17" x14ac:dyDescent="0.25">
      <c r="A1112" s="34"/>
      <c r="B1112" s="12"/>
      <c r="C1112" s="12"/>
      <c r="D1112" s="12"/>
      <c r="E1112" s="31" t="str">
        <f>IFERROR(VLOOKUP(Issue!$D1112,Table5[#All],3,0),"")</f>
        <v/>
      </c>
      <c r="F1112" s="31" t="str">
        <f>IFERROR(VLOOKUP(Issue!$D1112,Table5[#All],2,0),"")</f>
        <v/>
      </c>
      <c r="G1112" s="12"/>
      <c r="H1112" s="31" t="str">
        <f>IFERROR(VLOOKUP(Issue!$G1112,Table5[#All],3,0),"")</f>
        <v/>
      </c>
      <c r="I1112" s="31" t="str">
        <f>IFERROR(VLOOKUP(Issue!$G1112,Table5[#All],2,0),"")</f>
        <v/>
      </c>
      <c r="J1112" s="12"/>
      <c r="K1112" s="31" t="str">
        <f>IFERROR(VLOOKUP(Issue!$J1112,Table2[[Item Name]:[UoM]],2,0),"")</f>
        <v/>
      </c>
      <c r="L1112" s="12"/>
      <c r="M1112" s="32" t="str">
        <f>IFERROR(VLOOKUP(Issue!$J1112,Table2[[#All],[Item Name]:[Open Rate]],8,0),"")</f>
        <v/>
      </c>
      <c r="N1112" s="32" t="str">
        <f>IFERROR(+Issue!$L1112*Issue!$M1112,"")</f>
        <v/>
      </c>
      <c r="O1112" s="12"/>
      <c r="P1112" s="12"/>
      <c r="Q1112" s="37"/>
    </row>
    <row r="1113" spans="1:17" x14ac:dyDescent="0.25">
      <c r="A1113" s="34"/>
      <c r="B1113" s="12"/>
      <c r="C1113" s="12"/>
      <c r="D1113" s="12"/>
      <c r="E1113" s="31" t="str">
        <f>IFERROR(VLOOKUP(Issue!$D1113,Table5[#All],3,0),"")</f>
        <v/>
      </c>
      <c r="F1113" s="31" t="str">
        <f>IFERROR(VLOOKUP(Issue!$D1113,Table5[#All],2,0),"")</f>
        <v/>
      </c>
      <c r="G1113" s="12"/>
      <c r="H1113" s="31" t="str">
        <f>IFERROR(VLOOKUP(Issue!$G1113,Table5[#All],3,0),"")</f>
        <v/>
      </c>
      <c r="I1113" s="31" t="str">
        <f>IFERROR(VLOOKUP(Issue!$G1113,Table5[#All],2,0),"")</f>
        <v/>
      </c>
      <c r="J1113" s="12"/>
      <c r="K1113" s="31" t="str">
        <f>IFERROR(VLOOKUP(Issue!$J1113,Table2[[Item Name]:[UoM]],2,0),"")</f>
        <v/>
      </c>
      <c r="L1113" s="12"/>
      <c r="M1113" s="32" t="str">
        <f>IFERROR(VLOOKUP(Issue!$J1113,Table2[[#All],[Item Name]:[Open Rate]],8,0),"")</f>
        <v/>
      </c>
      <c r="N1113" s="32" t="str">
        <f>IFERROR(+Issue!$L1113*Issue!$M1113,"")</f>
        <v/>
      </c>
      <c r="O1113" s="12"/>
      <c r="P1113" s="12"/>
      <c r="Q1113" s="38"/>
    </row>
    <row r="1114" spans="1:17" x14ac:dyDescent="0.25">
      <c r="A1114" s="34"/>
      <c r="B1114" s="12"/>
      <c r="C1114" s="12"/>
      <c r="D1114" s="12"/>
      <c r="E1114" s="31" t="str">
        <f>IFERROR(VLOOKUP(Issue!$D1114,Table5[#All],3,0),"")</f>
        <v/>
      </c>
      <c r="F1114" s="31" t="str">
        <f>IFERROR(VLOOKUP(Issue!$D1114,Table5[#All],2,0),"")</f>
        <v/>
      </c>
      <c r="G1114" s="12"/>
      <c r="H1114" s="31" t="str">
        <f>IFERROR(VLOOKUP(Issue!$G1114,Table5[#All],3,0),"")</f>
        <v/>
      </c>
      <c r="I1114" s="31" t="str">
        <f>IFERROR(VLOOKUP(Issue!$G1114,Table5[#All],2,0),"")</f>
        <v/>
      </c>
      <c r="J1114" s="12"/>
      <c r="K1114" s="31" t="str">
        <f>IFERROR(VLOOKUP(Issue!$J1114,Table2[[Item Name]:[UoM]],2,0),"")</f>
        <v/>
      </c>
      <c r="L1114" s="12"/>
      <c r="M1114" s="32" t="str">
        <f>IFERROR(VLOOKUP(Issue!$J1114,Table2[[#All],[Item Name]:[Open Rate]],8,0),"")</f>
        <v/>
      </c>
      <c r="N1114" s="32" t="str">
        <f>IFERROR(+Issue!$L1114*Issue!$M1114,"")</f>
        <v/>
      </c>
      <c r="O1114" s="12"/>
      <c r="P1114" s="12"/>
      <c r="Q1114" s="37"/>
    </row>
    <row r="1115" spans="1:17" x14ac:dyDescent="0.25">
      <c r="A1115" s="34"/>
      <c r="B1115" s="12"/>
      <c r="C1115" s="12"/>
      <c r="D1115" s="12"/>
      <c r="E1115" s="31" t="str">
        <f>IFERROR(VLOOKUP(Issue!$D1115,Table5[#All],3,0),"")</f>
        <v/>
      </c>
      <c r="F1115" s="31" t="str">
        <f>IFERROR(VLOOKUP(Issue!$D1115,Table5[#All],2,0),"")</f>
        <v/>
      </c>
      <c r="G1115" s="12"/>
      <c r="H1115" s="31" t="str">
        <f>IFERROR(VLOOKUP(Issue!$G1115,Table5[#All],3,0),"")</f>
        <v/>
      </c>
      <c r="I1115" s="31" t="str">
        <f>IFERROR(VLOOKUP(Issue!$G1115,Table5[#All],2,0),"")</f>
        <v/>
      </c>
      <c r="J1115" s="12"/>
      <c r="K1115" s="31" t="str">
        <f>IFERROR(VLOOKUP(Issue!$J1115,Table2[[Item Name]:[UoM]],2,0),"")</f>
        <v/>
      </c>
      <c r="L1115" s="12"/>
      <c r="M1115" s="32" t="str">
        <f>IFERROR(VLOOKUP(Issue!$J1115,Table2[[#All],[Item Name]:[Open Rate]],8,0),"")</f>
        <v/>
      </c>
      <c r="N1115" s="32" t="str">
        <f>IFERROR(+Issue!$L1115*Issue!$M1115,"")</f>
        <v/>
      </c>
      <c r="O1115" s="12"/>
      <c r="P1115" s="12"/>
      <c r="Q1115" s="38"/>
    </row>
    <row r="1116" spans="1:17" x14ac:dyDescent="0.25">
      <c r="A1116" s="34"/>
      <c r="B1116" s="12"/>
      <c r="C1116" s="12"/>
      <c r="D1116" s="12"/>
      <c r="E1116" s="31" t="str">
        <f>IFERROR(VLOOKUP(Issue!$D1116,Table5[#All],3,0),"")</f>
        <v/>
      </c>
      <c r="F1116" s="31" t="str">
        <f>IFERROR(VLOOKUP(Issue!$D1116,Table5[#All],2,0),"")</f>
        <v/>
      </c>
      <c r="G1116" s="12"/>
      <c r="H1116" s="31" t="str">
        <f>IFERROR(VLOOKUP(Issue!$G1116,Table5[#All],3,0),"")</f>
        <v/>
      </c>
      <c r="I1116" s="31" t="str">
        <f>IFERROR(VLOOKUP(Issue!$G1116,Table5[#All],2,0),"")</f>
        <v/>
      </c>
      <c r="J1116" s="12"/>
      <c r="K1116" s="31" t="str">
        <f>IFERROR(VLOOKUP(Issue!$J1116,Table2[[Item Name]:[UoM]],2,0),"")</f>
        <v/>
      </c>
      <c r="L1116" s="12"/>
      <c r="M1116" s="32" t="str">
        <f>IFERROR(VLOOKUP(Issue!$J1116,Table2[[#All],[Item Name]:[Open Rate]],8,0),"")</f>
        <v/>
      </c>
      <c r="N1116" s="32" t="str">
        <f>IFERROR(+Issue!$L1116*Issue!$M1116,"")</f>
        <v/>
      </c>
      <c r="O1116" s="12"/>
      <c r="P1116" s="12"/>
      <c r="Q1116" s="37"/>
    </row>
    <row r="1117" spans="1:17" x14ac:dyDescent="0.25">
      <c r="A1117" s="34"/>
      <c r="B1117" s="12"/>
      <c r="C1117" s="12"/>
      <c r="D1117" s="12"/>
      <c r="E1117" s="31" t="str">
        <f>IFERROR(VLOOKUP(Issue!$D1117,Table5[#All],3,0),"")</f>
        <v/>
      </c>
      <c r="F1117" s="31" t="str">
        <f>IFERROR(VLOOKUP(Issue!$D1117,Table5[#All],2,0),"")</f>
        <v/>
      </c>
      <c r="G1117" s="12"/>
      <c r="H1117" s="31" t="str">
        <f>IFERROR(VLOOKUP(Issue!$G1117,Table5[#All],3,0),"")</f>
        <v/>
      </c>
      <c r="I1117" s="31" t="str">
        <f>IFERROR(VLOOKUP(Issue!$G1117,Table5[#All],2,0),"")</f>
        <v/>
      </c>
      <c r="J1117" s="12"/>
      <c r="K1117" s="31" t="str">
        <f>IFERROR(VLOOKUP(Issue!$J1117,Table2[[Item Name]:[UoM]],2,0),"")</f>
        <v/>
      </c>
      <c r="L1117" s="12"/>
      <c r="M1117" s="32" t="str">
        <f>IFERROR(VLOOKUP(Issue!$J1117,Table2[[#All],[Item Name]:[Open Rate]],8,0),"")</f>
        <v/>
      </c>
      <c r="N1117" s="32" t="str">
        <f>IFERROR(+Issue!$L1117*Issue!$M1117,"")</f>
        <v/>
      </c>
      <c r="O1117" s="12"/>
      <c r="P1117" s="12"/>
      <c r="Q1117" s="38"/>
    </row>
    <row r="1118" spans="1:17" x14ac:dyDescent="0.25">
      <c r="A1118" s="34"/>
      <c r="B1118" s="12"/>
      <c r="C1118" s="12"/>
      <c r="D1118" s="12"/>
      <c r="E1118" s="31" t="str">
        <f>IFERROR(VLOOKUP(Issue!$D1118,Table5[#All],3,0),"")</f>
        <v/>
      </c>
      <c r="F1118" s="31" t="str">
        <f>IFERROR(VLOOKUP(Issue!$D1118,Table5[#All],2,0),"")</f>
        <v/>
      </c>
      <c r="G1118" s="12"/>
      <c r="H1118" s="31" t="str">
        <f>IFERROR(VLOOKUP(Issue!$G1118,Table5[#All],3,0),"")</f>
        <v/>
      </c>
      <c r="I1118" s="31" t="str">
        <f>IFERROR(VLOOKUP(Issue!$G1118,Table5[#All],2,0),"")</f>
        <v/>
      </c>
      <c r="J1118" s="12"/>
      <c r="K1118" s="31" t="str">
        <f>IFERROR(VLOOKUP(Issue!$J1118,Table2[[Item Name]:[UoM]],2,0),"")</f>
        <v/>
      </c>
      <c r="L1118" s="12"/>
      <c r="M1118" s="32" t="str">
        <f>IFERROR(VLOOKUP(Issue!$J1118,Table2[[#All],[Item Name]:[Open Rate]],8,0),"")</f>
        <v/>
      </c>
      <c r="N1118" s="32" t="str">
        <f>IFERROR(+Issue!$L1118*Issue!$M1118,"")</f>
        <v/>
      </c>
      <c r="O1118" s="12"/>
      <c r="P1118" s="12"/>
      <c r="Q1118" s="37"/>
    </row>
    <row r="1119" spans="1:17" x14ac:dyDescent="0.25">
      <c r="A1119" s="34"/>
      <c r="B1119" s="12"/>
      <c r="C1119" s="12"/>
      <c r="D1119" s="12"/>
      <c r="E1119" s="31" t="str">
        <f>IFERROR(VLOOKUP(Issue!$D1119,Table5[#All],3,0),"")</f>
        <v/>
      </c>
      <c r="F1119" s="31" t="str">
        <f>IFERROR(VLOOKUP(Issue!$D1119,Table5[#All],2,0),"")</f>
        <v/>
      </c>
      <c r="G1119" s="12"/>
      <c r="H1119" s="31" t="str">
        <f>IFERROR(VLOOKUP(Issue!$G1119,Table5[#All],3,0),"")</f>
        <v/>
      </c>
      <c r="I1119" s="31" t="str">
        <f>IFERROR(VLOOKUP(Issue!$G1119,Table5[#All],2,0),"")</f>
        <v/>
      </c>
      <c r="J1119" s="12"/>
      <c r="K1119" s="31" t="str">
        <f>IFERROR(VLOOKUP(Issue!$J1119,Table2[[Item Name]:[UoM]],2,0),"")</f>
        <v/>
      </c>
      <c r="L1119" s="12"/>
      <c r="M1119" s="32" t="str">
        <f>IFERROR(VLOOKUP(Issue!$J1119,Table2[[#All],[Item Name]:[Open Rate]],8,0),"")</f>
        <v/>
      </c>
      <c r="N1119" s="32" t="str">
        <f>IFERROR(+Issue!$L1119*Issue!$M1119,"")</f>
        <v/>
      </c>
      <c r="O1119" s="12"/>
      <c r="P1119" s="12"/>
      <c r="Q1119" s="38"/>
    </row>
    <row r="1120" spans="1:17" x14ac:dyDescent="0.25">
      <c r="A1120" s="34"/>
      <c r="B1120" s="12"/>
      <c r="C1120" s="12"/>
      <c r="D1120" s="12"/>
      <c r="E1120" s="31" t="str">
        <f>IFERROR(VLOOKUP(Issue!$D1120,Table5[#All],3,0),"")</f>
        <v/>
      </c>
      <c r="F1120" s="31" t="str">
        <f>IFERROR(VLOOKUP(Issue!$D1120,Table5[#All],2,0),"")</f>
        <v/>
      </c>
      <c r="G1120" s="12"/>
      <c r="H1120" s="31" t="str">
        <f>IFERROR(VLOOKUP(Issue!$G1120,Table5[#All],3,0),"")</f>
        <v/>
      </c>
      <c r="I1120" s="31" t="str">
        <f>IFERROR(VLOOKUP(Issue!$G1120,Table5[#All],2,0),"")</f>
        <v/>
      </c>
      <c r="J1120" s="12"/>
      <c r="K1120" s="31" t="str">
        <f>IFERROR(VLOOKUP(Issue!$J1120,Table2[[Item Name]:[UoM]],2,0),"")</f>
        <v/>
      </c>
      <c r="L1120" s="12"/>
      <c r="M1120" s="32" t="str">
        <f>IFERROR(VLOOKUP(Issue!$J1120,Table2[[#All],[Item Name]:[Open Rate]],8,0),"")</f>
        <v/>
      </c>
      <c r="N1120" s="32" t="str">
        <f>IFERROR(+Issue!$L1120*Issue!$M1120,"")</f>
        <v/>
      </c>
      <c r="O1120" s="12"/>
      <c r="P1120" s="12"/>
      <c r="Q1120" s="37"/>
    </row>
    <row r="1121" spans="1:17" x14ac:dyDescent="0.25">
      <c r="A1121" s="34"/>
      <c r="B1121" s="12"/>
      <c r="C1121" s="12"/>
      <c r="D1121" s="12"/>
      <c r="E1121" s="31" t="str">
        <f>IFERROR(VLOOKUP(Issue!$D1121,Table5[#All],3,0),"")</f>
        <v/>
      </c>
      <c r="F1121" s="31" t="str">
        <f>IFERROR(VLOOKUP(Issue!$D1121,Table5[#All],2,0),"")</f>
        <v/>
      </c>
      <c r="G1121" s="12"/>
      <c r="H1121" s="31" t="str">
        <f>IFERROR(VLOOKUP(Issue!$G1121,Table5[#All],3,0),"")</f>
        <v/>
      </c>
      <c r="I1121" s="31" t="str">
        <f>IFERROR(VLOOKUP(Issue!$G1121,Table5[#All],2,0),"")</f>
        <v/>
      </c>
      <c r="J1121" s="12"/>
      <c r="K1121" s="31" t="str">
        <f>IFERROR(VLOOKUP(Issue!$J1121,Table2[[Item Name]:[UoM]],2,0),"")</f>
        <v/>
      </c>
      <c r="L1121" s="12"/>
      <c r="M1121" s="32" t="str">
        <f>IFERROR(VLOOKUP(Issue!$J1121,Table2[[#All],[Item Name]:[Open Rate]],8,0),"")</f>
        <v/>
      </c>
      <c r="N1121" s="32" t="str">
        <f>IFERROR(+Issue!$L1121*Issue!$M1121,"")</f>
        <v/>
      </c>
      <c r="O1121" s="12"/>
      <c r="P1121" s="12"/>
      <c r="Q1121" s="38"/>
    </row>
    <row r="1122" spans="1:17" x14ac:dyDescent="0.25">
      <c r="A1122" s="34"/>
      <c r="B1122" s="12"/>
      <c r="C1122" s="12"/>
      <c r="D1122" s="12"/>
      <c r="E1122" s="31" t="str">
        <f>IFERROR(VLOOKUP(Issue!$D1122,Table5[#All],3,0),"")</f>
        <v/>
      </c>
      <c r="F1122" s="31" t="str">
        <f>IFERROR(VLOOKUP(Issue!$D1122,Table5[#All],2,0),"")</f>
        <v/>
      </c>
      <c r="G1122" s="12"/>
      <c r="H1122" s="31" t="str">
        <f>IFERROR(VLOOKUP(Issue!$G1122,Table5[#All],3,0),"")</f>
        <v/>
      </c>
      <c r="I1122" s="31" t="str">
        <f>IFERROR(VLOOKUP(Issue!$G1122,Table5[#All],2,0),"")</f>
        <v/>
      </c>
      <c r="J1122" s="12"/>
      <c r="K1122" s="31" t="str">
        <f>IFERROR(VLOOKUP(Issue!$J1122,Table2[[Item Name]:[UoM]],2,0),"")</f>
        <v/>
      </c>
      <c r="L1122" s="12"/>
      <c r="M1122" s="32" t="str">
        <f>IFERROR(VLOOKUP(Issue!$J1122,Table2[[#All],[Item Name]:[Open Rate]],8,0),"")</f>
        <v/>
      </c>
      <c r="N1122" s="32" t="str">
        <f>IFERROR(+Issue!$L1122*Issue!$M1122,"")</f>
        <v/>
      </c>
      <c r="O1122" s="12"/>
      <c r="P1122" s="12"/>
      <c r="Q1122" s="37"/>
    </row>
    <row r="1123" spans="1:17" x14ac:dyDescent="0.25">
      <c r="A1123" s="34"/>
      <c r="B1123" s="12"/>
      <c r="C1123" s="12"/>
      <c r="D1123" s="12"/>
      <c r="E1123" s="31" t="str">
        <f>IFERROR(VLOOKUP(Issue!$D1123,Table5[#All],3,0),"")</f>
        <v/>
      </c>
      <c r="F1123" s="31" t="str">
        <f>IFERROR(VLOOKUP(Issue!$D1123,Table5[#All],2,0),"")</f>
        <v/>
      </c>
      <c r="G1123" s="12"/>
      <c r="H1123" s="31" t="str">
        <f>IFERROR(VLOOKUP(Issue!$G1123,Table5[#All],3,0),"")</f>
        <v/>
      </c>
      <c r="I1123" s="31" t="str">
        <f>IFERROR(VLOOKUP(Issue!$G1123,Table5[#All],2,0),"")</f>
        <v/>
      </c>
      <c r="J1123" s="12"/>
      <c r="K1123" s="31" t="str">
        <f>IFERROR(VLOOKUP(Issue!$J1123,Table2[[Item Name]:[UoM]],2,0),"")</f>
        <v/>
      </c>
      <c r="L1123" s="12"/>
      <c r="M1123" s="32" t="str">
        <f>IFERROR(VLOOKUP(Issue!$J1123,Table2[[#All],[Item Name]:[Open Rate]],8,0),"")</f>
        <v/>
      </c>
      <c r="N1123" s="32" t="str">
        <f>IFERROR(+Issue!$L1123*Issue!$M1123,"")</f>
        <v/>
      </c>
      <c r="O1123" s="12"/>
      <c r="P1123" s="12"/>
      <c r="Q1123" s="38"/>
    </row>
    <row r="1124" spans="1:17" x14ac:dyDescent="0.25">
      <c r="A1124" s="34"/>
      <c r="B1124" s="12"/>
      <c r="C1124" s="12"/>
      <c r="D1124" s="12"/>
      <c r="E1124" s="31" t="str">
        <f>IFERROR(VLOOKUP(Issue!$D1124,Table5[#All],3,0),"")</f>
        <v/>
      </c>
      <c r="F1124" s="31" t="str">
        <f>IFERROR(VLOOKUP(Issue!$D1124,Table5[#All],2,0),"")</f>
        <v/>
      </c>
      <c r="G1124" s="12"/>
      <c r="H1124" s="31" t="str">
        <f>IFERROR(VLOOKUP(Issue!$G1124,Table5[#All],3,0),"")</f>
        <v/>
      </c>
      <c r="I1124" s="31" t="str">
        <f>IFERROR(VLOOKUP(Issue!$G1124,Table5[#All],2,0),"")</f>
        <v/>
      </c>
      <c r="J1124" s="12"/>
      <c r="K1124" s="31" t="str">
        <f>IFERROR(VLOOKUP(Issue!$J1124,Table2[[Item Name]:[UoM]],2,0),"")</f>
        <v/>
      </c>
      <c r="L1124" s="12"/>
      <c r="M1124" s="32" t="str">
        <f>IFERROR(VLOOKUP(Issue!$J1124,Table2[[#All],[Item Name]:[Open Rate]],8,0),"")</f>
        <v/>
      </c>
      <c r="N1124" s="32" t="str">
        <f>IFERROR(+Issue!$L1124*Issue!$M1124,"")</f>
        <v/>
      </c>
      <c r="O1124" s="12"/>
      <c r="P1124" s="12"/>
      <c r="Q1124" s="37"/>
    </row>
    <row r="1125" spans="1:17" x14ac:dyDescent="0.25">
      <c r="A1125" s="34"/>
      <c r="B1125" s="12"/>
      <c r="C1125" s="12"/>
      <c r="D1125" s="12"/>
      <c r="E1125" s="31" t="str">
        <f>IFERROR(VLOOKUP(Issue!$D1125,Table5[#All],3,0),"")</f>
        <v/>
      </c>
      <c r="F1125" s="31" t="str">
        <f>IFERROR(VLOOKUP(Issue!$D1125,Table5[#All],2,0),"")</f>
        <v/>
      </c>
      <c r="G1125" s="12"/>
      <c r="H1125" s="31" t="str">
        <f>IFERROR(VLOOKUP(Issue!$G1125,Table5[#All],3,0),"")</f>
        <v/>
      </c>
      <c r="I1125" s="31" t="str">
        <f>IFERROR(VLOOKUP(Issue!$G1125,Table5[#All],2,0),"")</f>
        <v/>
      </c>
      <c r="J1125" s="12"/>
      <c r="K1125" s="31" t="str">
        <f>IFERROR(VLOOKUP(Issue!$J1125,Table2[[Item Name]:[UoM]],2,0),"")</f>
        <v/>
      </c>
      <c r="L1125" s="12"/>
      <c r="M1125" s="32" t="str">
        <f>IFERROR(VLOOKUP(Issue!$J1125,Table2[[#All],[Item Name]:[Open Rate]],8,0),"")</f>
        <v/>
      </c>
      <c r="N1125" s="32" t="str">
        <f>IFERROR(+Issue!$L1125*Issue!$M1125,"")</f>
        <v/>
      </c>
      <c r="O1125" s="12"/>
      <c r="P1125" s="12"/>
      <c r="Q1125" s="38"/>
    </row>
    <row r="1126" spans="1:17" x14ac:dyDescent="0.25">
      <c r="A1126" s="34"/>
      <c r="B1126" s="12"/>
      <c r="C1126" s="12"/>
      <c r="D1126" s="12"/>
      <c r="E1126" s="31" t="str">
        <f>IFERROR(VLOOKUP(Issue!$D1126,Table5[#All],3,0),"")</f>
        <v/>
      </c>
      <c r="F1126" s="31" t="str">
        <f>IFERROR(VLOOKUP(Issue!$D1126,Table5[#All],2,0),"")</f>
        <v/>
      </c>
      <c r="G1126" s="12"/>
      <c r="H1126" s="31" t="str">
        <f>IFERROR(VLOOKUP(Issue!$G1126,Table5[#All],3,0),"")</f>
        <v/>
      </c>
      <c r="I1126" s="31" t="str">
        <f>IFERROR(VLOOKUP(Issue!$G1126,Table5[#All],2,0),"")</f>
        <v/>
      </c>
      <c r="J1126" s="12"/>
      <c r="K1126" s="31" t="str">
        <f>IFERROR(VLOOKUP(Issue!$J1126,Table2[[Item Name]:[UoM]],2,0),"")</f>
        <v/>
      </c>
      <c r="L1126" s="12"/>
      <c r="M1126" s="32" t="str">
        <f>IFERROR(VLOOKUP(Issue!$J1126,Table2[[#All],[Item Name]:[Open Rate]],8,0),"")</f>
        <v/>
      </c>
      <c r="N1126" s="32" t="str">
        <f>IFERROR(+Issue!$L1126*Issue!$M1126,"")</f>
        <v/>
      </c>
      <c r="O1126" s="12"/>
      <c r="P1126" s="12"/>
      <c r="Q1126" s="37"/>
    </row>
    <row r="1127" spans="1:17" x14ac:dyDescent="0.25">
      <c r="A1127" s="34"/>
      <c r="B1127" s="12"/>
      <c r="C1127" s="12"/>
      <c r="D1127" s="12"/>
      <c r="E1127" s="31" t="str">
        <f>IFERROR(VLOOKUP(Issue!$D1127,Table5[#All],3,0),"")</f>
        <v/>
      </c>
      <c r="F1127" s="31" t="str">
        <f>IFERROR(VLOOKUP(Issue!$D1127,Table5[#All],2,0),"")</f>
        <v/>
      </c>
      <c r="G1127" s="12"/>
      <c r="H1127" s="31" t="str">
        <f>IFERROR(VLOOKUP(Issue!$G1127,Table5[#All],3,0),"")</f>
        <v/>
      </c>
      <c r="I1127" s="31" t="str">
        <f>IFERROR(VLOOKUP(Issue!$G1127,Table5[#All],2,0),"")</f>
        <v/>
      </c>
      <c r="J1127" s="12"/>
      <c r="K1127" s="31" t="str">
        <f>IFERROR(VLOOKUP(Issue!$J1127,Table2[[Item Name]:[UoM]],2,0),"")</f>
        <v/>
      </c>
      <c r="L1127" s="12"/>
      <c r="M1127" s="32" t="str">
        <f>IFERROR(VLOOKUP(Issue!$J1127,Table2[[#All],[Item Name]:[Open Rate]],8,0),"")</f>
        <v/>
      </c>
      <c r="N1127" s="32" t="str">
        <f>IFERROR(+Issue!$L1127*Issue!$M1127,"")</f>
        <v/>
      </c>
      <c r="O1127" s="12"/>
      <c r="P1127" s="12"/>
      <c r="Q1127" s="38"/>
    </row>
    <row r="1128" spans="1:17" x14ac:dyDescent="0.25">
      <c r="A1128" s="34"/>
      <c r="B1128" s="12"/>
      <c r="C1128" s="12"/>
      <c r="D1128" s="12"/>
      <c r="E1128" s="31" t="str">
        <f>IFERROR(VLOOKUP(Issue!$D1128,Table5[#All],3,0),"")</f>
        <v/>
      </c>
      <c r="F1128" s="31" t="str">
        <f>IFERROR(VLOOKUP(Issue!$D1128,Table5[#All],2,0),"")</f>
        <v/>
      </c>
      <c r="G1128" s="12"/>
      <c r="H1128" s="31" t="str">
        <f>IFERROR(VLOOKUP(Issue!$G1128,Table5[#All],3,0),"")</f>
        <v/>
      </c>
      <c r="I1128" s="31" t="str">
        <f>IFERROR(VLOOKUP(Issue!$G1128,Table5[#All],2,0),"")</f>
        <v/>
      </c>
      <c r="J1128" s="12"/>
      <c r="K1128" s="31" t="str">
        <f>IFERROR(VLOOKUP(Issue!$J1128,Table2[[Item Name]:[UoM]],2,0),"")</f>
        <v/>
      </c>
      <c r="L1128" s="12"/>
      <c r="M1128" s="32" t="str">
        <f>IFERROR(VLOOKUP(Issue!$J1128,Table2[[#All],[Item Name]:[Open Rate]],8,0),"")</f>
        <v/>
      </c>
      <c r="N1128" s="32" t="str">
        <f>IFERROR(+Issue!$L1128*Issue!$M1128,"")</f>
        <v/>
      </c>
      <c r="O1128" s="12"/>
      <c r="P1128" s="12"/>
      <c r="Q1128" s="37"/>
    </row>
    <row r="1129" spans="1:17" x14ac:dyDescent="0.25">
      <c r="A1129" s="34"/>
      <c r="B1129" s="12"/>
      <c r="C1129" s="12"/>
      <c r="D1129" s="12"/>
      <c r="E1129" s="31" t="str">
        <f>IFERROR(VLOOKUP(Issue!$D1129,Table5[#All],3,0),"")</f>
        <v/>
      </c>
      <c r="F1129" s="31" t="str">
        <f>IFERROR(VLOOKUP(Issue!$D1129,Table5[#All],2,0),"")</f>
        <v/>
      </c>
      <c r="G1129" s="12"/>
      <c r="H1129" s="31" t="str">
        <f>IFERROR(VLOOKUP(Issue!$G1129,Table5[#All],3,0),"")</f>
        <v/>
      </c>
      <c r="I1129" s="31" t="str">
        <f>IFERROR(VLOOKUP(Issue!$G1129,Table5[#All],2,0),"")</f>
        <v/>
      </c>
      <c r="J1129" s="12"/>
      <c r="K1129" s="31" t="str">
        <f>IFERROR(VLOOKUP(Issue!$J1129,Table2[[Item Name]:[UoM]],2,0),"")</f>
        <v/>
      </c>
      <c r="L1129" s="12"/>
      <c r="M1129" s="32" t="str">
        <f>IFERROR(VLOOKUP(Issue!$J1129,Table2[[#All],[Item Name]:[Open Rate]],8,0),"")</f>
        <v/>
      </c>
      <c r="N1129" s="32" t="str">
        <f>IFERROR(+Issue!$L1129*Issue!$M1129,"")</f>
        <v/>
      </c>
      <c r="O1129" s="12"/>
      <c r="P1129" s="12"/>
      <c r="Q1129" s="38"/>
    </row>
    <row r="1130" spans="1:17" x14ac:dyDescent="0.25">
      <c r="A1130" s="34"/>
      <c r="B1130" s="12"/>
      <c r="C1130" s="12"/>
      <c r="D1130" s="12"/>
      <c r="E1130" s="31" t="str">
        <f>IFERROR(VLOOKUP(Issue!$D1130,Table5[#All],3,0),"")</f>
        <v/>
      </c>
      <c r="F1130" s="31" t="str">
        <f>IFERROR(VLOOKUP(Issue!$D1130,Table5[#All],2,0),"")</f>
        <v/>
      </c>
      <c r="G1130" s="12"/>
      <c r="H1130" s="31" t="str">
        <f>IFERROR(VLOOKUP(Issue!$G1130,Table5[#All],3,0),"")</f>
        <v/>
      </c>
      <c r="I1130" s="31" t="str">
        <f>IFERROR(VLOOKUP(Issue!$G1130,Table5[#All],2,0),"")</f>
        <v/>
      </c>
      <c r="J1130" s="12"/>
      <c r="K1130" s="31" t="str">
        <f>IFERROR(VLOOKUP(Issue!$J1130,Table2[[Item Name]:[UoM]],2,0),"")</f>
        <v/>
      </c>
      <c r="L1130" s="12"/>
      <c r="M1130" s="32" t="str">
        <f>IFERROR(VLOOKUP(Issue!$J1130,Table2[[#All],[Item Name]:[Open Rate]],8,0),"")</f>
        <v/>
      </c>
      <c r="N1130" s="32" t="str">
        <f>IFERROR(+Issue!$L1130*Issue!$M1130,"")</f>
        <v/>
      </c>
      <c r="O1130" s="12"/>
      <c r="P1130" s="12"/>
      <c r="Q1130" s="37"/>
    </row>
    <row r="1131" spans="1:17" x14ac:dyDescent="0.25">
      <c r="A1131" s="34"/>
      <c r="B1131" s="12"/>
      <c r="C1131" s="12"/>
      <c r="D1131" s="12"/>
      <c r="E1131" s="31" t="str">
        <f>IFERROR(VLOOKUP(Issue!$D1131,Table5[#All],3,0),"")</f>
        <v/>
      </c>
      <c r="F1131" s="31" t="str">
        <f>IFERROR(VLOOKUP(Issue!$D1131,Table5[#All],2,0),"")</f>
        <v/>
      </c>
      <c r="G1131" s="12"/>
      <c r="H1131" s="31" t="str">
        <f>IFERROR(VLOOKUP(Issue!$G1131,Table5[#All],3,0),"")</f>
        <v/>
      </c>
      <c r="I1131" s="31" t="str">
        <f>IFERROR(VLOOKUP(Issue!$G1131,Table5[#All],2,0),"")</f>
        <v/>
      </c>
      <c r="J1131" s="12"/>
      <c r="K1131" s="31" t="str">
        <f>IFERROR(VLOOKUP(Issue!$J1131,Table2[[Item Name]:[UoM]],2,0),"")</f>
        <v/>
      </c>
      <c r="L1131" s="12"/>
      <c r="M1131" s="32" t="str">
        <f>IFERROR(VLOOKUP(Issue!$J1131,Table2[[#All],[Item Name]:[Open Rate]],8,0),"")</f>
        <v/>
      </c>
      <c r="N1131" s="32" t="str">
        <f>IFERROR(+Issue!$L1131*Issue!$M1131,"")</f>
        <v/>
      </c>
      <c r="O1131" s="12"/>
      <c r="P1131" s="12"/>
      <c r="Q1131" s="38"/>
    </row>
    <row r="1132" spans="1:17" x14ac:dyDescent="0.25">
      <c r="A1132" s="34"/>
      <c r="B1132" s="12"/>
      <c r="C1132" s="12"/>
      <c r="D1132" s="12"/>
      <c r="E1132" s="31" t="str">
        <f>IFERROR(VLOOKUP(Issue!$D1132,Table5[#All],3,0),"")</f>
        <v/>
      </c>
      <c r="F1132" s="31" t="str">
        <f>IFERROR(VLOOKUP(Issue!$D1132,Table5[#All],2,0),"")</f>
        <v/>
      </c>
      <c r="G1132" s="12"/>
      <c r="H1132" s="31" t="str">
        <f>IFERROR(VLOOKUP(Issue!$G1132,Table5[#All],3,0),"")</f>
        <v/>
      </c>
      <c r="I1132" s="31" t="str">
        <f>IFERROR(VLOOKUP(Issue!$G1132,Table5[#All],2,0),"")</f>
        <v/>
      </c>
      <c r="J1132" s="12"/>
      <c r="K1132" s="31" t="str">
        <f>IFERROR(VLOOKUP(Issue!$J1132,Table2[[Item Name]:[UoM]],2,0),"")</f>
        <v/>
      </c>
      <c r="L1132" s="12"/>
      <c r="M1132" s="32" t="str">
        <f>IFERROR(VLOOKUP(Issue!$J1132,Table2[[#All],[Item Name]:[Open Rate]],8,0),"")</f>
        <v/>
      </c>
      <c r="N1132" s="32" t="str">
        <f>IFERROR(+Issue!$L1132*Issue!$M1132,"")</f>
        <v/>
      </c>
      <c r="O1132" s="12"/>
      <c r="P1132" s="12"/>
      <c r="Q1132" s="37"/>
    </row>
    <row r="1133" spans="1:17" x14ac:dyDescent="0.25">
      <c r="A1133" s="34"/>
      <c r="B1133" s="12"/>
      <c r="C1133" s="12"/>
      <c r="D1133" s="12"/>
      <c r="E1133" s="31" t="str">
        <f>IFERROR(VLOOKUP(Issue!$D1133,Table5[#All],3,0),"")</f>
        <v/>
      </c>
      <c r="F1133" s="31" t="str">
        <f>IFERROR(VLOOKUP(Issue!$D1133,Table5[#All],2,0),"")</f>
        <v/>
      </c>
      <c r="G1133" s="12"/>
      <c r="H1133" s="31" t="str">
        <f>IFERROR(VLOOKUP(Issue!$G1133,Table5[#All],3,0),"")</f>
        <v/>
      </c>
      <c r="I1133" s="31" t="str">
        <f>IFERROR(VLOOKUP(Issue!$G1133,Table5[#All],2,0),"")</f>
        <v/>
      </c>
      <c r="J1133" s="12"/>
      <c r="K1133" s="31" t="str">
        <f>IFERROR(VLOOKUP(Issue!$J1133,Table2[[Item Name]:[UoM]],2,0),"")</f>
        <v/>
      </c>
      <c r="L1133" s="12"/>
      <c r="M1133" s="32" t="str">
        <f>IFERROR(VLOOKUP(Issue!$J1133,Table2[[#All],[Item Name]:[Open Rate]],8,0),"")</f>
        <v/>
      </c>
      <c r="N1133" s="32" t="str">
        <f>IFERROR(+Issue!$L1133*Issue!$M1133,"")</f>
        <v/>
      </c>
      <c r="O1133" s="12"/>
      <c r="P1133" s="12"/>
      <c r="Q1133" s="38"/>
    </row>
    <row r="1134" spans="1:17" x14ac:dyDescent="0.25">
      <c r="A1134" s="34"/>
      <c r="B1134" s="12"/>
      <c r="C1134" s="12"/>
      <c r="D1134" s="12"/>
      <c r="E1134" s="31" t="str">
        <f>IFERROR(VLOOKUP(Issue!$D1134,Table5[#All],3,0),"")</f>
        <v/>
      </c>
      <c r="F1134" s="31" t="str">
        <f>IFERROR(VLOOKUP(Issue!$D1134,Table5[#All],2,0),"")</f>
        <v/>
      </c>
      <c r="G1134" s="12"/>
      <c r="H1134" s="31" t="str">
        <f>IFERROR(VLOOKUP(Issue!$G1134,Table5[#All],3,0),"")</f>
        <v/>
      </c>
      <c r="I1134" s="31" t="str">
        <f>IFERROR(VLOOKUP(Issue!$G1134,Table5[#All],2,0),"")</f>
        <v/>
      </c>
      <c r="J1134" s="12"/>
      <c r="K1134" s="31" t="str">
        <f>IFERROR(VLOOKUP(Issue!$J1134,Table2[[Item Name]:[UoM]],2,0),"")</f>
        <v/>
      </c>
      <c r="L1134" s="12"/>
      <c r="M1134" s="32" t="str">
        <f>IFERROR(VLOOKUP(Issue!$J1134,Table2[[#All],[Item Name]:[Open Rate]],8,0),"")</f>
        <v/>
      </c>
      <c r="N1134" s="32" t="str">
        <f>IFERROR(+Issue!$L1134*Issue!$M1134,"")</f>
        <v/>
      </c>
      <c r="O1134" s="12"/>
      <c r="P1134" s="12"/>
      <c r="Q1134" s="37"/>
    </row>
    <row r="1135" spans="1:17" x14ac:dyDescent="0.25">
      <c r="A1135" s="34"/>
      <c r="B1135" s="12"/>
      <c r="C1135" s="12"/>
      <c r="D1135" s="12"/>
      <c r="E1135" s="31" t="str">
        <f>IFERROR(VLOOKUP(Issue!$D1135,Table5[#All],3,0),"")</f>
        <v/>
      </c>
      <c r="F1135" s="31" t="str">
        <f>IFERROR(VLOOKUP(Issue!$D1135,Table5[#All],2,0),"")</f>
        <v/>
      </c>
      <c r="G1135" s="12"/>
      <c r="H1135" s="31" t="str">
        <f>IFERROR(VLOOKUP(Issue!$G1135,Table5[#All],3,0),"")</f>
        <v/>
      </c>
      <c r="I1135" s="31" t="str">
        <f>IFERROR(VLOOKUP(Issue!$G1135,Table5[#All],2,0),"")</f>
        <v/>
      </c>
      <c r="J1135" s="12"/>
      <c r="K1135" s="31" t="str">
        <f>IFERROR(VLOOKUP(Issue!$J1135,Table2[[Item Name]:[UoM]],2,0),"")</f>
        <v/>
      </c>
      <c r="L1135" s="12"/>
      <c r="M1135" s="32" t="str">
        <f>IFERROR(VLOOKUP(Issue!$J1135,Table2[[#All],[Item Name]:[Open Rate]],8,0),"")</f>
        <v/>
      </c>
      <c r="N1135" s="32" t="str">
        <f>IFERROR(+Issue!$L1135*Issue!$M1135,"")</f>
        <v/>
      </c>
      <c r="O1135" s="12"/>
      <c r="P1135" s="12"/>
      <c r="Q1135" s="38"/>
    </row>
    <row r="1136" spans="1:17" x14ac:dyDescent="0.25">
      <c r="A1136" s="34"/>
      <c r="B1136" s="12"/>
      <c r="C1136" s="12"/>
      <c r="D1136" s="12"/>
      <c r="E1136" s="31" t="str">
        <f>IFERROR(VLOOKUP(Issue!$D1136,Table5[#All],3,0),"")</f>
        <v/>
      </c>
      <c r="F1136" s="31" t="str">
        <f>IFERROR(VLOOKUP(Issue!$D1136,Table5[#All],2,0),"")</f>
        <v/>
      </c>
      <c r="G1136" s="12"/>
      <c r="H1136" s="31" t="str">
        <f>IFERROR(VLOOKUP(Issue!$G1136,Table5[#All],3,0),"")</f>
        <v/>
      </c>
      <c r="I1136" s="31" t="str">
        <f>IFERROR(VLOOKUP(Issue!$G1136,Table5[#All],2,0),"")</f>
        <v/>
      </c>
      <c r="J1136" s="12"/>
      <c r="K1136" s="31" t="str">
        <f>IFERROR(VLOOKUP(Issue!$J1136,Table2[[Item Name]:[UoM]],2,0),"")</f>
        <v/>
      </c>
      <c r="L1136" s="12"/>
      <c r="M1136" s="32" t="str">
        <f>IFERROR(VLOOKUP(Issue!$J1136,Table2[[#All],[Item Name]:[Open Rate]],8,0),"")</f>
        <v/>
      </c>
      <c r="N1136" s="32" t="str">
        <f>IFERROR(+Issue!$L1136*Issue!$M1136,"")</f>
        <v/>
      </c>
      <c r="O1136" s="12"/>
      <c r="P1136" s="12"/>
      <c r="Q1136" s="37"/>
    </row>
    <row r="1137" spans="1:17" x14ac:dyDescent="0.25">
      <c r="A1137" s="34"/>
      <c r="B1137" s="12"/>
      <c r="C1137" s="12"/>
      <c r="D1137" s="12"/>
      <c r="E1137" s="31" t="str">
        <f>IFERROR(VLOOKUP(Issue!$D1137,Table5[#All],3,0),"")</f>
        <v/>
      </c>
      <c r="F1137" s="31" t="str">
        <f>IFERROR(VLOOKUP(Issue!$D1137,Table5[#All],2,0),"")</f>
        <v/>
      </c>
      <c r="G1137" s="12"/>
      <c r="H1137" s="31" t="str">
        <f>IFERROR(VLOOKUP(Issue!$G1137,Table5[#All],3,0),"")</f>
        <v/>
      </c>
      <c r="I1137" s="31" t="str">
        <f>IFERROR(VLOOKUP(Issue!$G1137,Table5[#All],2,0),"")</f>
        <v/>
      </c>
      <c r="J1137" s="12"/>
      <c r="K1137" s="31" t="str">
        <f>IFERROR(VLOOKUP(Issue!$J1137,Table2[[Item Name]:[UoM]],2,0),"")</f>
        <v/>
      </c>
      <c r="L1137" s="12"/>
      <c r="M1137" s="32" t="str">
        <f>IFERROR(VLOOKUP(Issue!$J1137,Table2[[#All],[Item Name]:[Open Rate]],8,0),"")</f>
        <v/>
      </c>
      <c r="N1137" s="32" t="str">
        <f>IFERROR(+Issue!$L1137*Issue!$M1137,"")</f>
        <v/>
      </c>
      <c r="O1137" s="12"/>
      <c r="P1137" s="12"/>
      <c r="Q1137" s="38"/>
    </row>
    <row r="1138" spans="1:17" x14ac:dyDescent="0.25">
      <c r="A1138" s="34"/>
      <c r="B1138" s="12"/>
      <c r="C1138" s="12"/>
      <c r="D1138" s="12"/>
      <c r="E1138" s="31" t="str">
        <f>IFERROR(VLOOKUP(Issue!$D1138,Table5[#All],3,0),"")</f>
        <v/>
      </c>
      <c r="F1138" s="31" t="str">
        <f>IFERROR(VLOOKUP(Issue!$D1138,Table5[#All],2,0),"")</f>
        <v/>
      </c>
      <c r="G1138" s="12"/>
      <c r="H1138" s="31" t="str">
        <f>IFERROR(VLOOKUP(Issue!$G1138,Table5[#All],3,0),"")</f>
        <v/>
      </c>
      <c r="I1138" s="31" t="str">
        <f>IFERROR(VLOOKUP(Issue!$G1138,Table5[#All],2,0),"")</f>
        <v/>
      </c>
      <c r="J1138" s="12"/>
      <c r="K1138" s="31" t="str">
        <f>IFERROR(VLOOKUP(Issue!$J1138,Table2[[Item Name]:[UoM]],2,0),"")</f>
        <v/>
      </c>
      <c r="L1138" s="12"/>
      <c r="M1138" s="32" t="str">
        <f>IFERROR(VLOOKUP(Issue!$J1138,Table2[[#All],[Item Name]:[Open Rate]],8,0),"")</f>
        <v/>
      </c>
      <c r="N1138" s="32" t="str">
        <f>IFERROR(+Issue!$L1138*Issue!$M1138,"")</f>
        <v/>
      </c>
      <c r="O1138" s="12"/>
      <c r="P1138" s="12"/>
      <c r="Q1138" s="37"/>
    </row>
    <row r="1139" spans="1:17" x14ac:dyDescent="0.25">
      <c r="A1139" s="34"/>
      <c r="B1139" s="12"/>
      <c r="C1139" s="12"/>
      <c r="D1139" s="12"/>
      <c r="E1139" s="31" t="str">
        <f>IFERROR(VLOOKUP(Issue!$D1139,Table5[#All],3,0),"")</f>
        <v/>
      </c>
      <c r="F1139" s="31" t="str">
        <f>IFERROR(VLOOKUP(Issue!$D1139,Table5[#All],2,0),"")</f>
        <v/>
      </c>
      <c r="G1139" s="12"/>
      <c r="H1139" s="31" t="str">
        <f>IFERROR(VLOOKUP(Issue!$G1139,Table5[#All],3,0),"")</f>
        <v/>
      </c>
      <c r="I1139" s="31" t="str">
        <f>IFERROR(VLOOKUP(Issue!$G1139,Table5[#All],2,0),"")</f>
        <v/>
      </c>
      <c r="J1139" s="12"/>
      <c r="K1139" s="31" t="str">
        <f>IFERROR(VLOOKUP(Issue!$J1139,Table2[[Item Name]:[UoM]],2,0),"")</f>
        <v/>
      </c>
      <c r="L1139" s="12"/>
      <c r="M1139" s="32" t="str">
        <f>IFERROR(VLOOKUP(Issue!$J1139,Table2[[#All],[Item Name]:[Open Rate]],8,0),"")</f>
        <v/>
      </c>
      <c r="N1139" s="32" t="str">
        <f>IFERROR(+Issue!$L1139*Issue!$M1139,"")</f>
        <v/>
      </c>
      <c r="O1139" s="12"/>
      <c r="P1139" s="12"/>
      <c r="Q1139" s="38"/>
    </row>
    <row r="1140" spans="1:17" x14ac:dyDescent="0.25">
      <c r="A1140" s="34"/>
      <c r="B1140" s="12"/>
      <c r="C1140" s="12"/>
      <c r="D1140" s="12"/>
      <c r="E1140" s="31" t="str">
        <f>IFERROR(VLOOKUP(Issue!$D1140,Table5[#All],3,0),"")</f>
        <v/>
      </c>
      <c r="F1140" s="31" t="str">
        <f>IFERROR(VLOOKUP(Issue!$D1140,Table5[#All],2,0),"")</f>
        <v/>
      </c>
      <c r="G1140" s="12"/>
      <c r="H1140" s="31" t="str">
        <f>IFERROR(VLOOKUP(Issue!$G1140,Table5[#All],3,0),"")</f>
        <v/>
      </c>
      <c r="I1140" s="31" t="str">
        <f>IFERROR(VLOOKUP(Issue!$G1140,Table5[#All],2,0),"")</f>
        <v/>
      </c>
      <c r="J1140" s="12"/>
      <c r="K1140" s="31" t="str">
        <f>IFERROR(VLOOKUP(Issue!$J1140,Table2[[Item Name]:[UoM]],2,0),"")</f>
        <v/>
      </c>
      <c r="L1140" s="12"/>
      <c r="M1140" s="32" t="str">
        <f>IFERROR(VLOOKUP(Issue!$J1140,Table2[[#All],[Item Name]:[Open Rate]],8,0),"")</f>
        <v/>
      </c>
      <c r="N1140" s="32" t="str">
        <f>IFERROR(+Issue!$L1140*Issue!$M1140,"")</f>
        <v/>
      </c>
      <c r="O1140" s="12"/>
      <c r="P1140" s="12"/>
      <c r="Q1140" s="37"/>
    </row>
    <row r="1141" spans="1:17" x14ac:dyDescent="0.25">
      <c r="A1141" s="34"/>
      <c r="B1141" s="12"/>
      <c r="C1141" s="12"/>
      <c r="D1141" s="12"/>
      <c r="E1141" s="31" t="str">
        <f>IFERROR(VLOOKUP(Issue!$D1141,Table5[#All],3,0),"")</f>
        <v/>
      </c>
      <c r="F1141" s="31" t="str">
        <f>IFERROR(VLOOKUP(Issue!$D1141,Table5[#All],2,0),"")</f>
        <v/>
      </c>
      <c r="G1141" s="12"/>
      <c r="H1141" s="31" t="str">
        <f>IFERROR(VLOOKUP(Issue!$G1141,Table5[#All],3,0),"")</f>
        <v/>
      </c>
      <c r="I1141" s="31" t="str">
        <f>IFERROR(VLOOKUP(Issue!$G1141,Table5[#All],2,0),"")</f>
        <v/>
      </c>
      <c r="J1141" s="12"/>
      <c r="K1141" s="31" t="str">
        <f>IFERROR(VLOOKUP(Issue!$J1141,Table2[[Item Name]:[UoM]],2,0),"")</f>
        <v/>
      </c>
      <c r="L1141" s="12"/>
      <c r="M1141" s="32" t="str">
        <f>IFERROR(VLOOKUP(Issue!$J1141,Table2[[#All],[Item Name]:[Open Rate]],8,0),"")</f>
        <v/>
      </c>
      <c r="N1141" s="32" t="str">
        <f>IFERROR(+Issue!$L1141*Issue!$M1141,"")</f>
        <v/>
      </c>
      <c r="O1141" s="12"/>
      <c r="P1141" s="12"/>
      <c r="Q1141" s="38"/>
    </row>
    <row r="1142" spans="1:17" x14ac:dyDescent="0.25">
      <c r="A1142" s="34"/>
      <c r="B1142" s="12"/>
      <c r="C1142" s="12"/>
      <c r="D1142" s="12"/>
      <c r="E1142" s="31" t="str">
        <f>IFERROR(VLOOKUP(Issue!$D1142,Table5[#All],3,0),"")</f>
        <v/>
      </c>
      <c r="F1142" s="31" t="str">
        <f>IFERROR(VLOOKUP(Issue!$D1142,Table5[#All],2,0),"")</f>
        <v/>
      </c>
      <c r="G1142" s="12"/>
      <c r="H1142" s="31" t="str">
        <f>IFERROR(VLOOKUP(Issue!$G1142,Table5[#All],3,0),"")</f>
        <v/>
      </c>
      <c r="I1142" s="31" t="str">
        <f>IFERROR(VLOOKUP(Issue!$G1142,Table5[#All],2,0),"")</f>
        <v/>
      </c>
      <c r="J1142" s="12"/>
      <c r="K1142" s="31" t="str">
        <f>IFERROR(VLOOKUP(Issue!$J1142,Table2[[Item Name]:[UoM]],2,0),"")</f>
        <v/>
      </c>
      <c r="L1142" s="12"/>
      <c r="M1142" s="32" t="str">
        <f>IFERROR(VLOOKUP(Issue!$J1142,Table2[[#All],[Item Name]:[Open Rate]],8,0),"")</f>
        <v/>
      </c>
      <c r="N1142" s="32" t="str">
        <f>IFERROR(+Issue!$L1142*Issue!$M1142,"")</f>
        <v/>
      </c>
      <c r="O1142" s="12"/>
      <c r="P1142" s="12"/>
      <c r="Q1142" s="37"/>
    </row>
    <row r="1143" spans="1:17" x14ac:dyDescent="0.25">
      <c r="A1143" s="34"/>
      <c r="B1143" s="12"/>
      <c r="C1143" s="12"/>
      <c r="D1143" s="12"/>
      <c r="E1143" s="31" t="str">
        <f>IFERROR(VLOOKUP(Issue!$D1143,Table5[#All],3,0),"")</f>
        <v/>
      </c>
      <c r="F1143" s="31" t="str">
        <f>IFERROR(VLOOKUP(Issue!$D1143,Table5[#All],2,0),"")</f>
        <v/>
      </c>
      <c r="G1143" s="12"/>
      <c r="H1143" s="31" t="str">
        <f>IFERROR(VLOOKUP(Issue!$G1143,Table5[#All],3,0),"")</f>
        <v/>
      </c>
      <c r="I1143" s="31" t="str">
        <f>IFERROR(VLOOKUP(Issue!$G1143,Table5[#All],2,0),"")</f>
        <v/>
      </c>
      <c r="J1143" s="12"/>
      <c r="K1143" s="31" t="str">
        <f>IFERROR(VLOOKUP(Issue!$J1143,Table2[[Item Name]:[UoM]],2,0),"")</f>
        <v/>
      </c>
      <c r="L1143" s="12"/>
      <c r="M1143" s="32" t="str">
        <f>IFERROR(VLOOKUP(Issue!$J1143,Table2[[#All],[Item Name]:[Open Rate]],8,0),"")</f>
        <v/>
      </c>
      <c r="N1143" s="32" t="str">
        <f>IFERROR(+Issue!$L1143*Issue!$M1143,"")</f>
        <v/>
      </c>
      <c r="O1143" s="12"/>
      <c r="P1143" s="12"/>
      <c r="Q1143" s="38"/>
    </row>
    <row r="1144" spans="1:17" x14ac:dyDescent="0.25">
      <c r="A1144" s="34"/>
      <c r="B1144" s="12"/>
      <c r="C1144" s="12"/>
      <c r="D1144" s="12"/>
      <c r="E1144" s="31" t="str">
        <f>IFERROR(VLOOKUP(Issue!$D1144,Table5[#All],3,0),"")</f>
        <v/>
      </c>
      <c r="F1144" s="31" t="str">
        <f>IFERROR(VLOOKUP(Issue!$D1144,Table5[#All],2,0),"")</f>
        <v/>
      </c>
      <c r="G1144" s="12"/>
      <c r="H1144" s="31" t="str">
        <f>IFERROR(VLOOKUP(Issue!$G1144,Table5[#All],3,0),"")</f>
        <v/>
      </c>
      <c r="I1144" s="31" t="str">
        <f>IFERROR(VLOOKUP(Issue!$G1144,Table5[#All],2,0),"")</f>
        <v/>
      </c>
      <c r="J1144" s="12"/>
      <c r="K1144" s="31" t="str">
        <f>IFERROR(VLOOKUP(Issue!$J1144,Table2[[Item Name]:[UoM]],2,0),"")</f>
        <v/>
      </c>
      <c r="L1144" s="12"/>
      <c r="M1144" s="32" t="str">
        <f>IFERROR(VLOOKUP(Issue!$J1144,Table2[[#All],[Item Name]:[Open Rate]],8,0),"")</f>
        <v/>
      </c>
      <c r="N1144" s="32" t="str">
        <f>IFERROR(+Issue!$L1144*Issue!$M1144,"")</f>
        <v/>
      </c>
      <c r="O1144" s="12"/>
      <c r="P1144" s="12"/>
      <c r="Q1144" s="37"/>
    </row>
    <row r="1145" spans="1:17" x14ac:dyDescent="0.25">
      <c r="A1145" s="34"/>
      <c r="B1145" s="12"/>
      <c r="C1145" s="12"/>
      <c r="D1145" s="12"/>
      <c r="E1145" s="31" t="str">
        <f>IFERROR(VLOOKUP(Issue!$D1145,Table5[#All],3,0),"")</f>
        <v/>
      </c>
      <c r="F1145" s="31" t="str">
        <f>IFERROR(VLOOKUP(Issue!$D1145,Table5[#All],2,0),"")</f>
        <v/>
      </c>
      <c r="G1145" s="12"/>
      <c r="H1145" s="31" t="str">
        <f>IFERROR(VLOOKUP(Issue!$G1145,Table5[#All],3,0),"")</f>
        <v/>
      </c>
      <c r="I1145" s="31" t="str">
        <f>IFERROR(VLOOKUP(Issue!$G1145,Table5[#All],2,0),"")</f>
        <v/>
      </c>
      <c r="J1145" s="12"/>
      <c r="K1145" s="31" t="str">
        <f>IFERROR(VLOOKUP(Issue!$J1145,Table2[[Item Name]:[UoM]],2,0),"")</f>
        <v/>
      </c>
      <c r="L1145" s="12"/>
      <c r="M1145" s="32" t="str">
        <f>IFERROR(VLOOKUP(Issue!$J1145,Table2[[#All],[Item Name]:[Open Rate]],8,0),"")</f>
        <v/>
      </c>
      <c r="N1145" s="32" t="str">
        <f>IFERROR(+Issue!$L1145*Issue!$M1145,"")</f>
        <v/>
      </c>
      <c r="O1145" s="12"/>
      <c r="P1145" s="12"/>
      <c r="Q1145" s="38"/>
    </row>
    <row r="1146" spans="1:17" x14ac:dyDescent="0.25">
      <c r="A1146" s="34"/>
      <c r="B1146" s="12"/>
      <c r="C1146" s="12"/>
      <c r="D1146" s="12"/>
      <c r="E1146" s="31" t="str">
        <f>IFERROR(VLOOKUP(Issue!$D1146,Table5[#All],3,0),"")</f>
        <v/>
      </c>
      <c r="F1146" s="31" t="str">
        <f>IFERROR(VLOOKUP(Issue!$D1146,Table5[#All],2,0),"")</f>
        <v/>
      </c>
      <c r="G1146" s="12"/>
      <c r="H1146" s="31" t="str">
        <f>IFERROR(VLOOKUP(Issue!$G1146,Table5[#All],3,0),"")</f>
        <v/>
      </c>
      <c r="I1146" s="31" t="str">
        <f>IFERROR(VLOOKUP(Issue!$G1146,Table5[#All],2,0),"")</f>
        <v/>
      </c>
      <c r="J1146" s="12"/>
      <c r="K1146" s="31" t="str">
        <f>IFERROR(VLOOKUP(Issue!$J1146,Table2[[Item Name]:[UoM]],2,0),"")</f>
        <v/>
      </c>
      <c r="L1146" s="12"/>
      <c r="M1146" s="32" t="str">
        <f>IFERROR(VLOOKUP(Issue!$J1146,Table2[[#All],[Item Name]:[Open Rate]],8,0),"")</f>
        <v/>
      </c>
      <c r="N1146" s="32" t="str">
        <f>IFERROR(+Issue!$L1146*Issue!$M1146,"")</f>
        <v/>
      </c>
      <c r="O1146" s="12"/>
      <c r="P1146" s="12"/>
      <c r="Q1146" s="37"/>
    </row>
    <row r="1147" spans="1:17" x14ac:dyDescent="0.25">
      <c r="A1147" s="34"/>
      <c r="B1147" s="12"/>
      <c r="C1147" s="12"/>
      <c r="D1147" s="12"/>
      <c r="E1147" s="31" t="str">
        <f>IFERROR(VLOOKUP(Issue!$D1147,Table5[#All],3,0),"")</f>
        <v/>
      </c>
      <c r="F1147" s="31" t="str">
        <f>IFERROR(VLOOKUP(Issue!$D1147,Table5[#All],2,0),"")</f>
        <v/>
      </c>
      <c r="G1147" s="12"/>
      <c r="H1147" s="31" t="str">
        <f>IFERROR(VLOOKUP(Issue!$G1147,Table5[#All],3,0),"")</f>
        <v/>
      </c>
      <c r="I1147" s="31" t="str">
        <f>IFERROR(VLOOKUP(Issue!$G1147,Table5[#All],2,0),"")</f>
        <v/>
      </c>
      <c r="J1147" s="12"/>
      <c r="K1147" s="31" t="str">
        <f>IFERROR(VLOOKUP(Issue!$J1147,Table2[[Item Name]:[UoM]],2,0),"")</f>
        <v/>
      </c>
      <c r="L1147" s="12"/>
      <c r="M1147" s="32" t="str">
        <f>IFERROR(VLOOKUP(Issue!$J1147,Table2[[#All],[Item Name]:[Open Rate]],8,0),"")</f>
        <v/>
      </c>
      <c r="N1147" s="32" t="str">
        <f>IFERROR(+Issue!$L1147*Issue!$M1147,"")</f>
        <v/>
      </c>
      <c r="O1147" s="12"/>
      <c r="P1147" s="12"/>
      <c r="Q1147" s="38"/>
    </row>
    <row r="1148" spans="1:17" x14ac:dyDescent="0.25">
      <c r="A1148" s="34"/>
      <c r="B1148" s="12"/>
      <c r="C1148" s="12"/>
      <c r="D1148" s="12"/>
      <c r="E1148" s="31" t="str">
        <f>IFERROR(VLOOKUP(Issue!$D1148,Table5[#All],3,0),"")</f>
        <v/>
      </c>
      <c r="F1148" s="31" t="str">
        <f>IFERROR(VLOOKUP(Issue!$D1148,Table5[#All],2,0),"")</f>
        <v/>
      </c>
      <c r="G1148" s="12"/>
      <c r="H1148" s="31" t="str">
        <f>IFERROR(VLOOKUP(Issue!$G1148,Table5[#All],3,0),"")</f>
        <v/>
      </c>
      <c r="I1148" s="31" t="str">
        <f>IFERROR(VLOOKUP(Issue!$G1148,Table5[#All],2,0),"")</f>
        <v/>
      </c>
      <c r="J1148" s="12"/>
      <c r="K1148" s="31" t="str">
        <f>IFERROR(VLOOKUP(Issue!$J1148,Table2[[Item Name]:[UoM]],2,0),"")</f>
        <v/>
      </c>
      <c r="L1148" s="12"/>
      <c r="M1148" s="32" t="str">
        <f>IFERROR(VLOOKUP(Issue!$J1148,Table2[[#All],[Item Name]:[Open Rate]],8,0),"")</f>
        <v/>
      </c>
      <c r="N1148" s="32" t="str">
        <f>IFERROR(+Issue!$L1148*Issue!$M1148,"")</f>
        <v/>
      </c>
      <c r="O1148" s="12"/>
      <c r="P1148" s="12"/>
      <c r="Q1148" s="37"/>
    </row>
    <row r="1149" spans="1:17" x14ac:dyDescent="0.25">
      <c r="A1149" s="34"/>
      <c r="B1149" s="12"/>
      <c r="C1149" s="12"/>
      <c r="D1149" s="12"/>
      <c r="E1149" s="31" t="str">
        <f>IFERROR(VLOOKUP(Issue!$D1149,Table5[#All],3,0),"")</f>
        <v/>
      </c>
      <c r="F1149" s="31" t="str">
        <f>IFERROR(VLOOKUP(Issue!$D1149,Table5[#All],2,0),"")</f>
        <v/>
      </c>
      <c r="G1149" s="12"/>
      <c r="H1149" s="31" t="str">
        <f>IFERROR(VLOOKUP(Issue!$G1149,Table5[#All],3,0),"")</f>
        <v/>
      </c>
      <c r="I1149" s="31" t="str">
        <f>IFERROR(VLOOKUP(Issue!$G1149,Table5[#All],2,0),"")</f>
        <v/>
      </c>
      <c r="J1149" s="12"/>
      <c r="K1149" s="31" t="str">
        <f>IFERROR(VLOOKUP(Issue!$J1149,Table2[[Item Name]:[UoM]],2,0),"")</f>
        <v/>
      </c>
      <c r="L1149" s="12"/>
      <c r="M1149" s="32" t="str">
        <f>IFERROR(VLOOKUP(Issue!$J1149,Table2[[#All],[Item Name]:[Open Rate]],8,0),"")</f>
        <v/>
      </c>
      <c r="N1149" s="32" t="str">
        <f>IFERROR(+Issue!$L1149*Issue!$M1149,"")</f>
        <v/>
      </c>
      <c r="O1149" s="12"/>
      <c r="P1149" s="12"/>
      <c r="Q1149" s="38"/>
    </row>
    <row r="1150" spans="1:17" x14ac:dyDescent="0.25">
      <c r="A1150" s="34"/>
      <c r="B1150" s="12"/>
      <c r="C1150" s="12"/>
      <c r="D1150" s="12"/>
      <c r="E1150" s="31" t="str">
        <f>IFERROR(VLOOKUP(Issue!$D1150,Table5[#All],3,0),"")</f>
        <v/>
      </c>
      <c r="F1150" s="31" t="str">
        <f>IFERROR(VLOOKUP(Issue!$D1150,Table5[#All],2,0),"")</f>
        <v/>
      </c>
      <c r="G1150" s="12"/>
      <c r="H1150" s="31" t="str">
        <f>IFERROR(VLOOKUP(Issue!$G1150,Table5[#All],3,0),"")</f>
        <v/>
      </c>
      <c r="I1150" s="31" t="str">
        <f>IFERROR(VLOOKUP(Issue!$G1150,Table5[#All],2,0),"")</f>
        <v/>
      </c>
      <c r="J1150" s="12"/>
      <c r="K1150" s="31" t="str">
        <f>IFERROR(VLOOKUP(Issue!$J1150,Table2[[Item Name]:[UoM]],2,0),"")</f>
        <v/>
      </c>
      <c r="L1150" s="12"/>
      <c r="M1150" s="32" t="str">
        <f>IFERROR(VLOOKUP(Issue!$J1150,Table2[[#All],[Item Name]:[Open Rate]],8,0),"")</f>
        <v/>
      </c>
      <c r="N1150" s="32" t="str">
        <f>IFERROR(+Issue!$L1150*Issue!$M1150,"")</f>
        <v/>
      </c>
      <c r="O1150" s="12"/>
      <c r="P1150" s="12"/>
      <c r="Q1150" s="37"/>
    </row>
    <row r="1151" spans="1:17" x14ac:dyDescent="0.25">
      <c r="A1151" s="34"/>
      <c r="B1151" s="12"/>
      <c r="C1151" s="12"/>
      <c r="D1151" s="12"/>
      <c r="E1151" s="31" t="str">
        <f>IFERROR(VLOOKUP(Issue!$D1151,Table5[#All],3,0),"")</f>
        <v/>
      </c>
      <c r="F1151" s="31" t="str">
        <f>IFERROR(VLOOKUP(Issue!$D1151,Table5[#All],2,0),"")</f>
        <v/>
      </c>
      <c r="G1151" s="12"/>
      <c r="H1151" s="31" t="str">
        <f>IFERROR(VLOOKUP(Issue!$G1151,Table5[#All],3,0),"")</f>
        <v/>
      </c>
      <c r="I1151" s="31" t="str">
        <f>IFERROR(VLOOKUP(Issue!$G1151,Table5[#All],2,0),"")</f>
        <v/>
      </c>
      <c r="J1151" s="12"/>
      <c r="K1151" s="31" t="str">
        <f>IFERROR(VLOOKUP(Issue!$J1151,Table2[[Item Name]:[UoM]],2,0),"")</f>
        <v/>
      </c>
      <c r="L1151" s="12"/>
      <c r="M1151" s="32" t="str">
        <f>IFERROR(VLOOKUP(Issue!$J1151,Table2[[#All],[Item Name]:[Open Rate]],8,0),"")</f>
        <v/>
      </c>
      <c r="N1151" s="32" t="str">
        <f>IFERROR(+Issue!$L1151*Issue!$M1151,"")</f>
        <v/>
      </c>
      <c r="O1151" s="12"/>
      <c r="P1151" s="12"/>
      <c r="Q1151" s="38"/>
    </row>
    <row r="1152" spans="1:17" x14ac:dyDescent="0.25">
      <c r="A1152" s="34"/>
      <c r="B1152" s="12"/>
      <c r="C1152" s="12"/>
      <c r="D1152" s="12"/>
      <c r="E1152" s="31" t="str">
        <f>IFERROR(VLOOKUP(Issue!$D1152,Table5[#All],3,0),"")</f>
        <v/>
      </c>
      <c r="F1152" s="31" t="str">
        <f>IFERROR(VLOOKUP(Issue!$D1152,Table5[#All],2,0),"")</f>
        <v/>
      </c>
      <c r="G1152" s="12"/>
      <c r="H1152" s="31" t="str">
        <f>IFERROR(VLOOKUP(Issue!$G1152,Table5[#All],3,0),"")</f>
        <v/>
      </c>
      <c r="I1152" s="31" t="str">
        <f>IFERROR(VLOOKUP(Issue!$G1152,Table5[#All],2,0),"")</f>
        <v/>
      </c>
      <c r="J1152" s="12"/>
      <c r="K1152" s="31" t="str">
        <f>IFERROR(VLOOKUP(Issue!$J1152,Table2[[Item Name]:[UoM]],2,0),"")</f>
        <v/>
      </c>
      <c r="L1152" s="12"/>
      <c r="M1152" s="32" t="str">
        <f>IFERROR(VLOOKUP(Issue!$J1152,Table2[[#All],[Item Name]:[Open Rate]],8,0),"")</f>
        <v/>
      </c>
      <c r="N1152" s="32" t="str">
        <f>IFERROR(+Issue!$L1152*Issue!$M1152,"")</f>
        <v/>
      </c>
      <c r="O1152" s="12"/>
      <c r="P1152" s="12"/>
      <c r="Q1152" s="37"/>
    </row>
    <row r="1153" spans="1:17" x14ac:dyDescent="0.25">
      <c r="A1153" s="34"/>
      <c r="B1153" s="12"/>
      <c r="C1153" s="12"/>
      <c r="D1153" s="12"/>
      <c r="E1153" s="31" t="str">
        <f>IFERROR(VLOOKUP(Issue!$D1153,Table5[#All],3,0),"")</f>
        <v/>
      </c>
      <c r="F1153" s="31" t="str">
        <f>IFERROR(VLOOKUP(Issue!$D1153,Table5[#All],2,0),"")</f>
        <v/>
      </c>
      <c r="G1153" s="12"/>
      <c r="H1153" s="31" t="str">
        <f>IFERROR(VLOOKUP(Issue!$G1153,Table5[#All],3,0),"")</f>
        <v/>
      </c>
      <c r="I1153" s="31" t="str">
        <f>IFERROR(VLOOKUP(Issue!$G1153,Table5[#All],2,0),"")</f>
        <v/>
      </c>
      <c r="J1153" s="12"/>
      <c r="K1153" s="31" t="str">
        <f>IFERROR(VLOOKUP(Issue!$J1153,Table2[[Item Name]:[UoM]],2,0),"")</f>
        <v/>
      </c>
      <c r="L1153" s="12"/>
      <c r="M1153" s="32" t="str">
        <f>IFERROR(VLOOKUP(Issue!$J1153,Table2[[#All],[Item Name]:[Open Rate]],8,0),"")</f>
        <v/>
      </c>
      <c r="N1153" s="32" t="str">
        <f>IFERROR(+Issue!$L1153*Issue!$M1153,"")</f>
        <v/>
      </c>
      <c r="O1153" s="12"/>
      <c r="P1153" s="12"/>
      <c r="Q1153" s="38"/>
    </row>
    <row r="1154" spans="1:17" x14ac:dyDescent="0.25">
      <c r="A1154" s="34"/>
      <c r="B1154" s="12"/>
      <c r="C1154" s="12"/>
      <c r="D1154" s="12"/>
      <c r="E1154" s="31" t="str">
        <f>IFERROR(VLOOKUP(Issue!$D1154,Table5[#All],3,0),"")</f>
        <v/>
      </c>
      <c r="F1154" s="31" t="str">
        <f>IFERROR(VLOOKUP(Issue!$D1154,Table5[#All],2,0),"")</f>
        <v/>
      </c>
      <c r="G1154" s="12"/>
      <c r="H1154" s="31" t="str">
        <f>IFERROR(VLOOKUP(Issue!$G1154,Table5[#All],3,0),"")</f>
        <v/>
      </c>
      <c r="I1154" s="31" t="str">
        <f>IFERROR(VLOOKUP(Issue!$G1154,Table5[#All],2,0),"")</f>
        <v/>
      </c>
      <c r="J1154" s="12"/>
      <c r="K1154" s="31" t="str">
        <f>IFERROR(VLOOKUP(Issue!$J1154,Table2[[Item Name]:[UoM]],2,0),"")</f>
        <v/>
      </c>
      <c r="L1154" s="12"/>
      <c r="M1154" s="32" t="str">
        <f>IFERROR(VLOOKUP(Issue!$J1154,Table2[[#All],[Item Name]:[Open Rate]],8,0),"")</f>
        <v/>
      </c>
      <c r="N1154" s="32" t="str">
        <f>IFERROR(+Issue!$L1154*Issue!$M1154,"")</f>
        <v/>
      </c>
      <c r="O1154" s="12"/>
      <c r="P1154" s="12"/>
      <c r="Q1154" s="37"/>
    </row>
    <row r="1155" spans="1:17" x14ac:dyDescent="0.25">
      <c r="A1155" s="34"/>
      <c r="B1155" s="12"/>
      <c r="C1155" s="12"/>
      <c r="D1155" s="12"/>
      <c r="E1155" s="31" t="str">
        <f>IFERROR(VLOOKUP(Issue!$D1155,Table5[#All],3,0),"")</f>
        <v/>
      </c>
      <c r="F1155" s="31" t="str">
        <f>IFERROR(VLOOKUP(Issue!$D1155,Table5[#All],2,0),"")</f>
        <v/>
      </c>
      <c r="G1155" s="12"/>
      <c r="H1155" s="31" t="str">
        <f>IFERROR(VLOOKUP(Issue!$G1155,Table5[#All],3,0),"")</f>
        <v/>
      </c>
      <c r="I1155" s="31" t="str">
        <f>IFERROR(VLOOKUP(Issue!$G1155,Table5[#All],2,0),"")</f>
        <v/>
      </c>
      <c r="J1155" s="12"/>
      <c r="K1155" s="31" t="str">
        <f>IFERROR(VLOOKUP(Issue!$J1155,Table2[[Item Name]:[UoM]],2,0),"")</f>
        <v/>
      </c>
      <c r="L1155" s="12"/>
      <c r="M1155" s="32" t="str">
        <f>IFERROR(VLOOKUP(Issue!$J1155,Table2[[#All],[Item Name]:[Open Rate]],8,0),"")</f>
        <v/>
      </c>
      <c r="N1155" s="32" t="str">
        <f>IFERROR(+Issue!$L1155*Issue!$M1155,"")</f>
        <v/>
      </c>
      <c r="O1155" s="12"/>
      <c r="P1155" s="12"/>
      <c r="Q1155" s="38"/>
    </row>
    <row r="1156" spans="1:17" x14ac:dyDescent="0.25">
      <c r="A1156" s="34"/>
      <c r="B1156" s="12"/>
      <c r="C1156" s="12"/>
      <c r="D1156" s="12"/>
      <c r="E1156" s="31" t="str">
        <f>IFERROR(VLOOKUP(Issue!$D1156,Table5[#All],3,0),"")</f>
        <v/>
      </c>
      <c r="F1156" s="31" t="str">
        <f>IFERROR(VLOOKUP(Issue!$D1156,Table5[#All],2,0),"")</f>
        <v/>
      </c>
      <c r="G1156" s="12"/>
      <c r="H1156" s="31" t="str">
        <f>IFERROR(VLOOKUP(Issue!$G1156,Table5[#All],3,0),"")</f>
        <v/>
      </c>
      <c r="I1156" s="31" t="str">
        <f>IFERROR(VLOOKUP(Issue!$G1156,Table5[#All],2,0),"")</f>
        <v/>
      </c>
      <c r="J1156" s="12"/>
      <c r="K1156" s="31" t="str">
        <f>IFERROR(VLOOKUP(Issue!$J1156,Table2[[Item Name]:[UoM]],2,0),"")</f>
        <v/>
      </c>
      <c r="L1156" s="12"/>
      <c r="M1156" s="32" t="str">
        <f>IFERROR(VLOOKUP(Issue!$J1156,Table2[[#All],[Item Name]:[Open Rate]],8,0),"")</f>
        <v/>
      </c>
      <c r="N1156" s="32" t="str">
        <f>IFERROR(+Issue!$L1156*Issue!$M1156,"")</f>
        <v/>
      </c>
      <c r="O1156" s="12"/>
      <c r="P1156" s="12"/>
      <c r="Q1156" s="37"/>
    </row>
    <row r="1157" spans="1:17" x14ac:dyDescent="0.25">
      <c r="A1157" s="34"/>
      <c r="B1157" s="12"/>
      <c r="C1157" s="12"/>
      <c r="D1157" s="12"/>
      <c r="E1157" s="31" t="str">
        <f>IFERROR(VLOOKUP(Issue!$D1157,Table5[#All],3,0),"")</f>
        <v/>
      </c>
      <c r="F1157" s="31" t="str">
        <f>IFERROR(VLOOKUP(Issue!$D1157,Table5[#All],2,0),"")</f>
        <v/>
      </c>
      <c r="G1157" s="12"/>
      <c r="H1157" s="31" t="str">
        <f>IFERROR(VLOOKUP(Issue!$G1157,Table5[#All],3,0),"")</f>
        <v/>
      </c>
      <c r="I1157" s="31" t="str">
        <f>IFERROR(VLOOKUP(Issue!$G1157,Table5[#All],2,0),"")</f>
        <v/>
      </c>
      <c r="J1157" s="12"/>
      <c r="K1157" s="31" t="str">
        <f>IFERROR(VLOOKUP(Issue!$J1157,Table2[[Item Name]:[UoM]],2,0),"")</f>
        <v/>
      </c>
      <c r="L1157" s="12"/>
      <c r="M1157" s="32" t="str">
        <f>IFERROR(VLOOKUP(Issue!$J1157,Table2[[#All],[Item Name]:[Open Rate]],8,0),"")</f>
        <v/>
      </c>
      <c r="N1157" s="32" t="str">
        <f>IFERROR(+Issue!$L1157*Issue!$M1157,"")</f>
        <v/>
      </c>
      <c r="O1157" s="12"/>
      <c r="P1157" s="12"/>
      <c r="Q1157" s="38"/>
    </row>
    <row r="1158" spans="1:17" x14ac:dyDescent="0.25">
      <c r="A1158" s="34"/>
      <c r="B1158" s="12"/>
      <c r="C1158" s="12"/>
      <c r="D1158" s="12"/>
      <c r="E1158" s="31" t="str">
        <f>IFERROR(VLOOKUP(Issue!$D1158,Table5[#All],3,0),"")</f>
        <v/>
      </c>
      <c r="F1158" s="31" t="str">
        <f>IFERROR(VLOOKUP(Issue!$D1158,Table5[#All],2,0),"")</f>
        <v/>
      </c>
      <c r="G1158" s="12"/>
      <c r="H1158" s="31" t="str">
        <f>IFERROR(VLOOKUP(Issue!$G1158,Table5[#All],3,0),"")</f>
        <v/>
      </c>
      <c r="I1158" s="31" t="str">
        <f>IFERROR(VLOOKUP(Issue!$G1158,Table5[#All],2,0),"")</f>
        <v/>
      </c>
      <c r="J1158" s="12"/>
      <c r="K1158" s="31" t="str">
        <f>IFERROR(VLOOKUP(Issue!$J1158,Table2[[Item Name]:[UoM]],2,0),"")</f>
        <v/>
      </c>
      <c r="L1158" s="12"/>
      <c r="M1158" s="32" t="str">
        <f>IFERROR(VLOOKUP(Issue!$J1158,Table2[[#All],[Item Name]:[Open Rate]],8,0),"")</f>
        <v/>
      </c>
      <c r="N1158" s="32" t="str">
        <f>IFERROR(+Issue!$L1158*Issue!$M1158,"")</f>
        <v/>
      </c>
      <c r="O1158" s="12"/>
      <c r="P1158" s="12"/>
      <c r="Q1158" s="37"/>
    </row>
    <row r="1159" spans="1:17" x14ac:dyDescent="0.25">
      <c r="A1159" s="34"/>
      <c r="B1159" s="12"/>
      <c r="C1159" s="12"/>
      <c r="D1159" s="12"/>
      <c r="E1159" s="31" t="str">
        <f>IFERROR(VLOOKUP(Issue!$D1159,Table5[#All],3,0),"")</f>
        <v/>
      </c>
      <c r="F1159" s="31" t="str">
        <f>IFERROR(VLOOKUP(Issue!$D1159,Table5[#All],2,0),"")</f>
        <v/>
      </c>
      <c r="G1159" s="12"/>
      <c r="H1159" s="31" t="str">
        <f>IFERROR(VLOOKUP(Issue!$G1159,Table5[#All],3,0),"")</f>
        <v/>
      </c>
      <c r="I1159" s="31" t="str">
        <f>IFERROR(VLOOKUP(Issue!$G1159,Table5[#All],2,0),"")</f>
        <v/>
      </c>
      <c r="J1159" s="12"/>
      <c r="K1159" s="31" t="str">
        <f>IFERROR(VLOOKUP(Issue!$J1159,Table2[[Item Name]:[UoM]],2,0),"")</f>
        <v/>
      </c>
      <c r="L1159" s="12"/>
      <c r="M1159" s="32" t="str">
        <f>IFERROR(VLOOKUP(Issue!$J1159,Table2[[#All],[Item Name]:[Open Rate]],8,0),"")</f>
        <v/>
      </c>
      <c r="N1159" s="32" t="str">
        <f>IFERROR(+Issue!$L1159*Issue!$M1159,"")</f>
        <v/>
      </c>
      <c r="O1159" s="12"/>
      <c r="P1159" s="12"/>
      <c r="Q1159" s="38"/>
    </row>
    <row r="1160" spans="1:17" x14ac:dyDescent="0.25">
      <c r="A1160" s="34"/>
      <c r="B1160" s="12"/>
      <c r="C1160" s="12"/>
      <c r="D1160" s="12"/>
      <c r="E1160" s="31" t="str">
        <f>IFERROR(VLOOKUP(Issue!$D1160,Table5[#All],3,0),"")</f>
        <v/>
      </c>
      <c r="F1160" s="31" t="str">
        <f>IFERROR(VLOOKUP(Issue!$D1160,Table5[#All],2,0),"")</f>
        <v/>
      </c>
      <c r="G1160" s="12"/>
      <c r="H1160" s="31" t="str">
        <f>IFERROR(VLOOKUP(Issue!$G1160,Table5[#All],3,0),"")</f>
        <v/>
      </c>
      <c r="I1160" s="31" t="str">
        <f>IFERROR(VLOOKUP(Issue!$G1160,Table5[#All],2,0),"")</f>
        <v/>
      </c>
      <c r="J1160" s="12"/>
      <c r="K1160" s="31" t="str">
        <f>IFERROR(VLOOKUP(Issue!$J1160,Table2[[Item Name]:[UoM]],2,0),"")</f>
        <v/>
      </c>
      <c r="L1160" s="12"/>
      <c r="M1160" s="32" t="str">
        <f>IFERROR(VLOOKUP(Issue!$J1160,Table2[[#All],[Item Name]:[Open Rate]],8,0),"")</f>
        <v/>
      </c>
      <c r="N1160" s="32" t="str">
        <f>IFERROR(+Issue!$L1160*Issue!$M1160,"")</f>
        <v/>
      </c>
      <c r="O1160" s="12"/>
      <c r="P1160" s="12"/>
      <c r="Q1160" s="37"/>
    </row>
    <row r="1161" spans="1:17" x14ac:dyDescent="0.25">
      <c r="A1161" s="34"/>
      <c r="B1161" s="12"/>
      <c r="C1161" s="12"/>
      <c r="D1161" s="12"/>
      <c r="E1161" s="31" t="str">
        <f>IFERROR(VLOOKUP(Issue!$D1161,Table5[#All],3,0),"")</f>
        <v/>
      </c>
      <c r="F1161" s="31" t="str">
        <f>IFERROR(VLOOKUP(Issue!$D1161,Table5[#All],2,0),"")</f>
        <v/>
      </c>
      <c r="G1161" s="12"/>
      <c r="H1161" s="31" t="str">
        <f>IFERROR(VLOOKUP(Issue!$G1161,Table5[#All],3,0),"")</f>
        <v/>
      </c>
      <c r="I1161" s="31" t="str">
        <f>IFERROR(VLOOKUP(Issue!$G1161,Table5[#All],2,0),"")</f>
        <v/>
      </c>
      <c r="J1161" s="12"/>
      <c r="K1161" s="31" t="str">
        <f>IFERROR(VLOOKUP(Issue!$J1161,Table2[[Item Name]:[UoM]],2,0),"")</f>
        <v/>
      </c>
      <c r="L1161" s="12"/>
      <c r="M1161" s="32" t="str">
        <f>IFERROR(VLOOKUP(Issue!$J1161,Table2[[#All],[Item Name]:[Open Rate]],8,0),"")</f>
        <v/>
      </c>
      <c r="N1161" s="32" t="str">
        <f>IFERROR(+Issue!$L1161*Issue!$M1161,"")</f>
        <v/>
      </c>
      <c r="O1161" s="12"/>
      <c r="P1161" s="12"/>
      <c r="Q1161" s="38"/>
    </row>
    <row r="1162" spans="1:17" x14ac:dyDescent="0.25">
      <c r="A1162" s="34"/>
      <c r="B1162" s="12"/>
      <c r="C1162" s="12"/>
      <c r="D1162" s="12"/>
      <c r="E1162" s="31" t="str">
        <f>IFERROR(VLOOKUP(Issue!$D1162,Table5[#All],3,0),"")</f>
        <v/>
      </c>
      <c r="F1162" s="31" t="str">
        <f>IFERROR(VLOOKUP(Issue!$D1162,Table5[#All],2,0),"")</f>
        <v/>
      </c>
      <c r="G1162" s="12"/>
      <c r="H1162" s="31" t="str">
        <f>IFERROR(VLOOKUP(Issue!$G1162,Table5[#All],3,0),"")</f>
        <v/>
      </c>
      <c r="I1162" s="31" t="str">
        <f>IFERROR(VLOOKUP(Issue!$G1162,Table5[#All],2,0),"")</f>
        <v/>
      </c>
      <c r="J1162" s="12"/>
      <c r="K1162" s="31" t="str">
        <f>IFERROR(VLOOKUP(Issue!$J1162,Table2[[Item Name]:[UoM]],2,0),"")</f>
        <v/>
      </c>
      <c r="L1162" s="12"/>
      <c r="M1162" s="32" t="str">
        <f>IFERROR(VLOOKUP(Issue!$J1162,Table2[[#All],[Item Name]:[Open Rate]],8,0),"")</f>
        <v/>
      </c>
      <c r="N1162" s="32" t="str">
        <f>IFERROR(+Issue!$L1162*Issue!$M1162,"")</f>
        <v/>
      </c>
      <c r="O1162" s="12"/>
      <c r="P1162" s="12"/>
      <c r="Q1162" s="37"/>
    </row>
    <row r="1163" spans="1:17" x14ac:dyDescent="0.25">
      <c r="A1163" s="34"/>
      <c r="B1163" s="12"/>
      <c r="C1163" s="12"/>
      <c r="D1163" s="12"/>
      <c r="E1163" s="31" t="str">
        <f>IFERROR(VLOOKUP(Issue!$D1163,Table5[#All],3,0),"")</f>
        <v/>
      </c>
      <c r="F1163" s="31" t="str">
        <f>IFERROR(VLOOKUP(Issue!$D1163,Table5[#All],2,0),"")</f>
        <v/>
      </c>
      <c r="G1163" s="12"/>
      <c r="H1163" s="31" t="str">
        <f>IFERROR(VLOOKUP(Issue!$G1163,Table5[#All],3,0),"")</f>
        <v/>
      </c>
      <c r="I1163" s="31" t="str">
        <f>IFERROR(VLOOKUP(Issue!$G1163,Table5[#All],2,0),"")</f>
        <v/>
      </c>
      <c r="J1163" s="12"/>
      <c r="K1163" s="31" t="str">
        <f>IFERROR(VLOOKUP(Issue!$J1163,Table2[[Item Name]:[UoM]],2,0),"")</f>
        <v/>
      </c>
      <c r="L1163" s="12"/>
      <c r="M1163" s="32" t="str">
        <f>IFERROR(VLOOKUP(Issue!$J1163,Table2[[#All],[Item Name]:[Open Rate]],8,0),"")</f>
        <v/>
      </c>
      <c r="N1163" s="32" t="str">
        <f>IFERROR(+Issue!$L1163*Issue!$M1163,"")</f>
        <v/>
      </c>
      <c r="O1163" s="12"/>
      <c r="P1163" s="12"/>
      <c r="Q1163" s="38"/>
    </row>
    <row r="1164" spans="1:17" x14ac:dyDescent="0.25">
      <c r="A1164" s="34"/>
      <c r="B1164" s="12"/>
      <c r="C1164" s="12"/>
      <c r="D1164" s="12"/>
      <c r="E1164" s="31" t="str">
        <f>IFERROR(VLOOKUP(Issue!$D1164,Table5[#All],3,0),"")</f>
        <v/>
      </c>
      <c r="F1164" s="31" t="str">
        <f>IFERROR(VLOOKUP(Issue!$D1164,Table5[#All],2,0),"")</f>
        <v/>
      </c>
      <c r="G1164" s="12"/>
      <c r="H1164" s="31" t="str">
        <f>IFERROR(VLOOKUP(Issue!$G1164,Table5[#All],3,0),"")</f>
        <v/>
      </c>
      <c r="I1164" s="31" t="str">
        <f>IFERROR(VLOOKUP(Issue!$G1164,Table5[#All],2,0),"")</f>
        <v/>
      </c>
      <c r="J1164" s="12"/>
      <c r="K1164" s="31" t="str">
        <f>IFERROR(VLOOKUP(Issue!$J1164,Table2[[Item Name]:[UoM]],2,0),"")</f>
        <v/>
      </c>
      <c r="L1164" s="12"/>
      <c r="M1164" s="32" t="str">
        <f>IFERROR(VLOOKUP(Issue!$J1164,Table2[[#All],[Item Name]:[Open Rate]],8,0),"")</f>
        <v/>
      </c>
      <c r="N1164" s="32" t="str">
        <f>IFERROR(+Issue!$L1164*Issue!$M1164,"")</f>
        <v/>
      </c>
      <c r="O1164" s="12"/>
      <c r="P1164" s="12"/>
      <c r="Q1164" s="37"/>
    </row>
    <row r="1165" spans="1:17" x14ac:dyDescent="0.25">
      <c r="A1165" s="34"/>
      <c r="B1165" s="12"/>
      <c r="C1165" s="12"/>
      <c r="D1165" s="12"/>
      <c r="E1165" s="31" t="str">
        <f>IFERROR(VLOOKUP(Issue!$D1165,Table5[#All],3,0),"")</f>
        <v/>
      </c>
      <c r="F1165" s="31" t="str">
        <f>IFERROR(VLOOKUP(Issue!$D1165,Table5[#All],2,0),"")</f>
        <v/>
      </c>
      <c r="G1165" s="12"/>
      <c r="H1165" s="31" t="str">
        <f>IFERROR(VLOOKUP(Issue!$G1165,Table5[#All],3,0),"")</f>
        <v/>
      </c>
      <c r="I1165" s="31" t="str">
        <f>IFERROR(VLOOKUP(Issue!$G1165,Table5[#All],2,0),"")</f>
        <v/>
      </c>
      <c r="J1165" s="12"/>
      <c r="K1165" s="31" t="str">
        <f>IFERROR(VLOOKUP(Issue!$J1165,Table2[[Item Name]:[UoM]],2,0),"")</f>
        <v/>
      </c>
      <c r="L1165" s="12"/>
      <c r="M1165" s="32" t="str">
        <f>IFERROR(VLOOKUP(Issue!$J1165,Table2[[#All],[Item Name]:[Open Rate]],8,0),"")</f>
        <v/>
      </c>
      <c r="N1165" s="32" t="str">
        <f>IFERROR(+Issue!$L1165*Issue!$M1165,"")</f>
        <v/>
      </c>
      <c r="O1165" s="12"/>
      <c r="P1165" s="12"/>
      <c r="Q1165" s="38"/>
    </row>
    <row r="1166" spans="1:17" x14ac:dyDescent="0.25">
      <c r="A1166" s="34"/>
      <c r="B1166" s="12"/>
      <c r="C1166" s="12"/>
      <c r="D1166" s="12"/>
      <c r="E1166" s="31" t="str">
        <f>IFERROR(VLOOKUP(Issue!$D1166,Table5[#All],3,0),"")</f>
        <v/>
      </c>
      <c r="F1166" s="31" t="str">
        <f>IFERROR(VLOOKUP(Issue!$D1166,Table5[#All],2,0),"")</f>
        <v/>
      </c>
      <c r="G1166" s="12"/>
      <c r="H1166" s="31" t="str">
        <f>IFERROR(VLOOKUP(Issue!$G1166,Table5[#All],3,0),"")</f>
        <v/>
      </c>
      <c r="I1166" s="31" t="str">
        <f>IFERROR(VLOOKUP(Issue!$G1166,Table5[#All],2,0),"")</f>
        <v/>
      </c>
      <c r="J1166" s="12"/>
      <c r="K1166" s="31" t="str">
        <f>IFERROR(VLOOKUP(Issue!$J1166,Table2[[Item Name]:[UoM]],2,0),"")</f>
        <v/>
      </c>
      <c r="L1166" s="12"/>
      <c r="M1166" s="32" t="str">
        <f>IFERROR(VLOOKUP(Issue!$J1166,Table2[[#All],[Item Name]:[Open Rate]],8,0),"")</f>
        <v/>
      </c>
      <c r="N1166" s="32" t="str">
        <f>IFERROR(+Issue!$L1166*Issue!$M1166,"")</f>
        <v/>
      </c>
      <c r="O1166" s="12"/>
      <c r="P1166" s="12"/>
      <c r="Q1166" s="37"/>
    </row>
    <row r="1167" spans="1:17" x14ac:dyDescent="0.25">
      <c r="A1167" s="34"/>
      <c r="B1167" s="12"/>
      <c r="C1167" s="12"/>
      <c r="D1167" s="12"/>
      <c r="E1167" s="31" t="str">
        <f>IFERROR(VLOOKUP(Issue!$D1167,Table5[#All],3,0),"")</f>
        <v/>
      </c>
      <c r="F1167" s="31" t="str">
        <f>IFERROR(VLOOKUP(Issue!$D1167,Table5[#All],2,0),"")</f>
        <v/>
      </c>
      <c r="G1167" s="12"/>
      <c r="H1167" s="31" t="str">
        <f>IFERROR(VLOOKUP(Issue!$G1167,Table5[#All],3,0),"")</f>
        <v/>
      </c>
      <c r="I1167" s="31" t="str">
        <f>IFERROR(VLOOKUP(Issue!$G1167,Table5[#All],2,0),"")</f>
        <v/>
      </c>
      <c r="J1167" s="12"/>
      <c r="K1167" s="31" t="str">
        <f>IFERROR(VLOOKUP(Issue!$J1167,Table2[[Item Name]:[UoM]],2,0),"")</f>
        <v/>
      </c>
      <c r="L1167" s="12"/>
      <c r="M1167" s="32" t="str">
        <f>IFERROR(VLOOKUP(Issue!$J1167,Table2[[#All],[Item Name]:[Open Rate]],8,0),"")</f>
        <v/>
      </c>
      <c r="N1167" s="32" t="str">
        <f>IFERROR(+Issue!$L1167*Issue!$M1167,"")</f>
        <v/>
      </c>
      <c r="O1167" s="12"/>
      <c r="P1167" s="12"/>
      <c r="Q1167" s="38"/>
    </row>
    <row r="1168" spans="1:17" x14ac:dyDescent="0.25">
      <c r="A1168" s="34"/>
      <c r="B1168" s="12"/>
      <c r="C1168" s="12"/>
      <c r="D1168" s="12"/>
      <c r="E1168" s="31" t="str">
        <f>IFERROR(VLOOKUP(Issue!$D1168,Table5[#All],3,0),"")</f>
        <v/>
      </c>
      <c r="F1168" s="31" t="str">
        <f>IFERROR(VLOOKUP(Issue!$D1168,Table5[#All],2,0),"")</f>
        <v/>
      </c>
      <c r="G1168" s="12"/>
      <c r="H1168" s="31" t="str">
        <f>IFERROR(VLOOKUP(Issue!$G1168,Table5[#All],3,0),"")</f>
        <v/>
      </c>
      <c r="I1168" s="31" t="str">
        <f>IFERROR(VLOOKUP(Issue!$G1168,Table5[#All],2,0),"")</f>
        <v/>
      </c>
      <c r="J1168" s="12"/>
      <c r="K1168" s="31" t="str">
        <f>IFERROR(VLOOKUP(Issue!$J1168,Table2[[Item Name]:[UoM]],2,0),"")</f>
        <v/>
      </c>
      <c r="L1168" s="12"/>
      <c r="M1168" s="32" t="str">
        <f>IFERROR(VLOOKUP(Issue!$J1168,Table2[[#All],[Item Name]:[Open Rate]],8,0),"")</f>
        <v/>
      </c>
      <c r="N1168" s="32" t="str">
        <f>IFERROR(+Issue!$L1168*Issue!$M1168,"")</f>
        <v/>
      </c>
      <c r="O1168" s="12"/>
      <c r="P1168" s="12"/>
      <c r="Q1168" s="37"/>
    </row>
    <row r="1169" spans="1:17" x14ac:dyDescent="0.25">
      <c r="A1169" s="34"/>
      <c r="B1169" s="12"/>
      <c r="C1169" s="12"/>
      <c r="D1169" s="12"/>
      <c r="E1169" s="31" t="str">
        <f>IFERROR(VLOOKUP(Issue!$D1169,Table5[#All],3,0),"")</f>
        <v/>
      </c>
      <c r="F1169" s="31" t="str">
        <f>IFERROR(VLOOKUP(Issue!$D1169,Table5[#All],2,0),"")</f>
        <v/>
      </c>
      <c r="G1169" s="12"/>
      <c r="H1169" s="31" t="str">
        <f>IFERROR(VLOOKUP(Issue!$G1169,Table5[#All],3,0),"")</f>
        <v/>
      </c>
      <c r="I1169" s="31" t="str">
        <f>IFERROR(VLOOKUP(Issue!$G1169,Table5[#All],2,0),"")</f>
        <v/>
      </c>
      <c r="J1169" s="12"/>
      <c r="K1169" s="31" t="str">
        <f>IFERROR(VLOOKUP(Issue!$J1169,Table2[[Item Name]:[UoM]],2,0),"")</f>
        <v/>
      </c>
      <c r="L1169" s="12"/>
      <c r="M1169" s="32" t="str">
        <f>IFERROR(VLOOKUP(Issue!$J1169,Table2[[#All],[Item Name]:[Open Rate]],8,0),"")</f>
        <v/>
      </c>
      <c r="N1169" s="32" t="str">
        <f>IFERROR(+Issue!$L1169*Issue!$M1169,"")</f>
        <v/>
      </c>
      <c r="O1169" s="12"/>
      <c r="P1169" s="12"/>
      <c r="Q1169" s="38"/>
    </row>
    <row r="1170" spans="1:17" x14ac:dyDescent="0.25">
      <c r="A1170" s="34"/>
      <c r="B1170" s="12"/>
      <c r="C1170" s="12"/>
      <c r="D1170" s="12"/>
      <c r="E1170" s="31" t="str">
        <f>IFERROR(VLOOKUP(Issue!$D1170,Table5[#All],3,0),"")</f>
        <v/>
      </c>
      <c r="F1170" s="31" t="str">
        <f>IFERROR(VLOOKUP(Issue!$D1170,Table5[#All],2,0),"")</f>
        <v/>
      </c>
      <c r="G1170" s="12"/>
      <c r="H1170" s="31" t="str">
        <f>IFERROR(VLOOKUP(Issue!$G1170,Table5[#All],3,0),"")</f>
        <v/>
      </c>
      <c r="I1170" s="31" t="str">
        <f>IFERROR(VLOOKUP(Issue!$G1170,Table5[#All],2,0),"")</f>
        <v/>
      </c>
      <c r="J1170" s="12"/>
      <c r="K1170" s="31" t="str">
        <f>IFERROR(VLOOKUP(Issue!$J1170,Table2[[Item Name]:[UoM]],2,0),"")</f>
        <v/>
      </c>
      <c r="L1170" s="12"/>
      <c r="M1170" s="32" t="str">
        <f>IFERROR(VLOOKUP(Issue!$J1170,Table2[[#All],[Item Name]:[Open Rate]],8,0),"")</f>
        <v/>
      </c>
      <c r="N1170" s="32" t="str">
        <f>IFERROR(+Issue!$L1170*Issue!$M1170,"")</f>
        <v/>
      </c>
      <c r="O1170" s="12"/>
      <c r="P1170" s="12"/>
      <c r="Q1170" s="37"/>
    </row>
    <row r="1171" spans="1:17" x14ac:dyDescent="0.25">
      <c r="A1171" s="34"/>
      <c r="B1171" s="12"/>
      <c r="C1171" s="12"/>
      <c r="D1171" s="12"/>
      <c r="E1171" s="31" t="str">
        <f>IFERROR(VLOOKUP(Issue!$D1171,Table5[#All],3,0),"")</f>
        <v/>
      </c>
      <c r="F1171" s="31" t="str">
        <f>IFERROR(VLOOKUP(Issue!$D1171,Table5[#All],2,0),"")</f>
        <v/>
      </c>
      <c r="G1171" s="12"/>
      <c r="H1171" s="31" t="str">
        <f>IFERROR(VLOOKUP(Issue!$G1171,Table5[#All],3,0),"")</f>
        <v/>
      </c>
      <c r="I1171" s="31" t="str">
        <f>IFERROR(VLOOKUP(Issue!$G1171,Table5[#All],2,0),"")</f>
        <v/>
      </c>
      <c r="J1171" s="12"/>
      <c r="K1171" s="31" t="str">
        <f>IFERROR(VLOOKUP(Issue!$J1171,Table2[[Item Name]:[UoM]],2,0),"")</f>
        <v/>
      </c>
      <c r="L1171" s="12"/>
      <c r="M1171" s="32" t="str">
        <f>IFERROR(VLOOKUP(Issue!$J1171,Table2[[#All],[Item Name]:[Open Rate]],8,0),"")</f>
        <v/>
      </c>
      <c r="N1171" s="32" t="str">
        <f>IFERROR(+Issue!$L1171*Issue!$M1171,"")</f>
        <v/>
      </c>
      <c r="O1171" s="12"/>
      <c r="P1171" s="12"/>
      <c r="Q1171" s="38"/>
    </row>
    <row r="1172" spans="1:17" x14ac:dyDescent="0.25">
      <c r="A1172" s="34"/>
      <c r="B1172" s="12"/>
      <c r="C1172" s="12"/>
      <c r="D1172" s="12"/>
      <c r="E1172" s="31" t="str">
        <f>IFERROR(VLOOKUP(Issue!$D1172,Table5[#All],3,0),"")</f>
        <v/>
      </c>
      <c r="F1172" s="31" t="str">
        <f>IFERROR(VLOOKUP(Issue!$D1172,Table5[#All],2,0),"")</f>
        <v/>
      </c>
      <c r="G1172" s="12"/>
      <c r="H1172" s="31" t="str">
        <f>IFERROR(VLOOKUP(Issue!$G1172,Table5[#All],3,0),"")</f>
        <v/>
      </c>
      <c r="I1172" s="31" t="str">
        <f>IFERROR(VLOOKUP(Issue!$G1172,Table5[#All],2,0),"")</f>
        <v/>
      </c>
      <c r="J1172" s="12"/>
      <c r="K1172" s="31" t="str">
        <f>IFERROR(VLOOKUP(Issue!$J1172,Table2[[Item Name]:[UoM]],2,0),"")</f>
        <v/>
      </c>
      <c r="L1172" s="12"/>
      <c r="M1172" s="32" t="str">
        <f>IFERROR(VLOOKUP(Issue!$J1172,Table2[[#All],[Item Name]:[Open Rate]],8,0),"")</f>
        <v/>
      </c>
      <c r="N1172" s="32" t="str">
        <f>IFERROR(+Issue!$L1172*Issue!$M1172,"")</f>
        <v/>
      </c>
      <c r="O1172" s="12"/>
      <c r="P1172" s="12"/>
      <c r="Q1172" s="37"/>
    </row>
    <row r="1173" spans="1:17" x14ac:dyDescent="0.25">
      <c r="A1173" s="34"/>
      <c r="B1173" s="12"/>
      <c r="C1173" s="12"/>
      <c r="D1173" s="12"/>
      <c r="E1173" s="31" t="str">
        <f>IFERROR(VLOOKUP(Issue!$D1173,Table5[#All],3,0),"")</f>
        <v/>
      </c>
      <c r="F1173" s="31" t="str">
        <f>IFERROR(VLOOKUP(Issue!$D1173,Table5[#All],2,0),"")</f>
        <v/>
      </c>
      <c r="G1173" s="12"/>
      <c r="H1173" s="31" t="str">
        <f>IFERROR(VLOOKUP(Issue!$G1173,Table5[#All],3,0),"")</f>
        <v/>
      </c>
      <c r="I1173" s="31" t="str">
        <f>IFERROR(VLOOKUP(Issue!$G1173,Table5[#All],2,0),"")</f>
        <v/>
      </c>
      <c r="J1173" s="12"/>
      <c r="K1173" s="31" t="str">
        <f>IFERROR(VLOOKUP(Issue!$J1173,Table2[[Item Name]:[UoM]],2,0),"")</f>
        <v/>
      </c>
      <c r="L1173" s="12"/>
      <c r="M1173" s="32" t="str">
        <f>IFERROR(VLOOKUP(Issue!$J1173,Table2[[#All],[Item Name]:[Open Rate]],8,0),"")</f>
        <v/>
      </c>
      <c r="N1173" s="32" t="str">
        <f>IFERROR(+Issue!$L1173*Issue!$M1173,"")</f>
        <v/>
      </c>
      <c r="O1173" s="12"/>
      <c r="P1173" s="12"/>
      <c r="Q1173" s="38"/>
    </row>
    <row r="1174" spans="1:17" x14ac:dyDescent="0.25">
      <c r="A1174" s="34"/>
      <c r="B1174" s="12"/>
      <c r="C1174" s="12"/>
      <c r="D1174" s="12"/>
      <c r="E1174" s="31" t="str">
        <f>IFERROR(VLOOKUP(Issue!$D1174,Table5[#All],3,0),"")</f>
        <v/>
      </c>
      <c r="F1174" s="31" t="str">
        <f>IFERROR(VLOOKUP(Issue!$D1174,Table5[#All],2,0),"")</f>
        <v/>
      </c>
      <c r="G1174" s="12"/>
      <c r="H1174" s="31" t="str">
        <f>IFERROR(VLOOKUP(Issue!$G1174,Table5[#All],3,0),"")</f>
        <v/>
      </c>
      <c r="I1174" s="31" t="str">
        <f>IFERROR(VLOOKUP(Issue!$G1174,Table5[#All],2,0),"")</f>
        <v/>
      </c>
      <c r="J1174" s="12"/>
      <c r="K1174" s="31" t="str">
        <f>IFERROR(VLOOKUP(Issue!$J1174,Table2[[Item Name]:[UoM]],2,0),"")</f>
        <v/>
      </c>
      <c r="L1174" s="12"/>
      <c r="M1174" s="32" t="str">
        <f>IFERROR(VLOOKUP(Issue!$J1174,Table2[[#All],[Item Name]:[Open Rate]],8,0),"")</f>
        <v/>
      </c>
      <c r="N1174" s="32" t="str">
        <f>IFERROR(+Issue!$L1174*Issue!$M1174,"")</f>
        <v/>
      </c>
      <c r="O1174" s="12"/>
      <c r="P1174" s="12"/>
      <c r="Q1174" s="37"/>
    </row>
    <row r="1175" spans="1:17" x14ac:dyDescent="0.25">
      <c r="A1175" s="34"/>
      <c r="B1175" s="12"/>
      <c r="C1175" s="12"/>
      <c r="D1175" s="12"/>
      <c r="E1175" s="31" t="str">
        <f>IFERROR(VLOOKUP(Issue!$D1175,Table5[#All],3,0),"")</f>
        <v/>
      </c>
      <c r="F1175" s="31" t="str">
        <f>IFERROR(VLOOKUP(Issue!$D1175,Table5[#All],2,0),"")</f>
        <v/>
      </c>
      <c r="G1175" s="12"/>
      <c r="H1175" s="31" t="str">
        <f>IFERROR(VLOOKUP(Issue!$G1175,Table5[#All],3,0),"")</f>
        <v/>
      </c>
      <c r="I1175" s="31" t="str">
        <f>IFERROR(VLOOKUP(Issue!$G1175,Table5[#All],2,0),"")</f>
        <v/>
      </c>
      <c r="J1175" s="12"/>
      <c r="K1175" s="31" t="str">
        <f>IFERROR(VLOOKUP(Issue!$J1175,Table2[[Item Name]:[UoM]],2,0),"")</f>
        <v/>
      </c>
      <c r="L1175" s="12"/>
      <c r="M1175" s="32" t="str">
        <f>IFERROR(VLOOKUP(Issue!$J1175,Table2[[#All],[Item Name]:[Open Rate]],8,0),"")</f>
        <v/>
      </c>
      <c r="N1175" s="32" t="str">
        <f>IFERROR(+Issue!$L1175*Issue!$M1175,"")</f>
        <v/>
      </c>
      <c r="O1175" s="12"/>
      <c r="P1175" s="12"/>
      <c r="Q1175" s="38"/>
    </row>
    <row r="1176" spans="1:17" x14ac:dyDescent="0.25">
      <c r="A1176" s="34"/>
      <c r="B1176" s="12"/>
      <c r="C1176" s="12"/>
      <c r="D1176" s="12"/>
      <c r="E1176" s="31" t="str">
        <f>IFERROR(VLOOKUP(Issue!$D1176,Table5[#All],3,0),"")</f>
        <v/>
      </c>
      <c r="F1176" s="31" t="str">
        <f>IFERROR(VLOOKUP(Issue!$D1176,Table5[#All],2,0),"")</f>
        <v/>
      </c>
      <c r="G1176" s="12"/>
      <c r="H1176" s="31" t="str">
        <f>IFERROR(VLOOKUP(Issue!$G1176,Table5[#All],3,0),"")</f>
        <v/>
      </c>
      <c r="I1176" s="31" t="str">
        <f>IFERROR(VLOOKUP(Issue!$G1176,Table5[#All],2,0),"")</f>
        <v/>
      </c>
      <c r="J1176" s="12"/>
      <c r="K1176" s="31" t="str">
        <f>IFERROR(VLOOKUP(Issue!$J1176,Table2[[Item Name]:[UoM]],2,0),"")</f>
        <v/>
      </c>
      <c r="L1176" s="12"/>
      <c r="M1176" s="32" t="str">
        <f>IFERROR(VLOOKUP(Issue!$J1176,Table2[[#All],[Item Name]:[Open Rate]],8,0),"")</f>
        <v/>
      </c>
      <c r="N1176" s="32" t="str">
        <f>IFERROR(+Issue!$L1176*Issue!$M1176,"")</f>
        <v/>
      </c>
      <c r="O1176" s="12"/>
      <c r="P1176" s="12"/>
      <c r="Q1176" s="37"/>
    </row>
    <row r="1177" spans="1:17" x14ac:dyDescent="0.25">
      <c r="A1177" s="34"/>
      <c r="B1177" s="12"/>
      <c r="C1177" s="12"/>
      <c r="D1177" s="12"/>
      <c r="E1177" s="31" t="str">
        <f>IFERROR(VLOOKUP(Issue!$D1177,Table5[#All],3,0),"")</f>
        <v/>
      </c>
      <c r="F1177" s="31" t="str">
        <f>IFERROR(VLOOKUP(Issue!$D1177,Table5[#All],2,0),"")</f>
        <v/>
      </c>
      <c r="G1177" s="12"/>
      <c r="H1177" s="31" t="str">
        <f>IFERROR(VLOOKUP(Issue!$G1177,Table5[#All],3,0),"")</f>
        <v/>
      </c>
      <c r="I1177" s="31" t="str">
        <f>IFERROR(VLOOKUP(Issue!$G1177,Table5[#All],2,0),"")</f>
        <v/>
      </c>
      <c r="J1177" s="12"/>
      <c r="K1177" s="31" t="str">
        <f>IFERROR(VLOOKUP(Issue!$J1177,Table2[[Item Name]:[UoM]],2,0),"")</f>
        <v/>
      </c>
      <c r="L1177" s="12"/>
      <c r="M1177" s="32" t="str">
        <f>IFERROR(VLOOKUP(Issue!$J1177,Table2[[#All],[Item Name]:[Open Rate]],8,0),"")</f>
        <v/>
      </c>
      <c r="N1177" s="32" t="str">
        <f>IFERROR(+Issue!$L1177*Issue!$M1177,"")</f>
        <v/>
      </c>
      <c r="O1177" s="12"/>
      <c r="P1177" s="12"/>
      <c r="Q1177" s="38"/>
    </row>
    <row r="1178" spans="1:17" x14ac:dyDescent="0.25">
      <c r="A1178" s="34"/>
      <c r="B1178" s="12"/>
      <c r="C1178" s="12"/>
      <c r="D1178" s="12"/>
      <c r="E1178" s="31" t="str">
        <f>IFERROR(VLOOKUP(Issue!$D1178,Table5[#All],3,0),"")</f>
        <v/>
      </c>
      <c r="F1178" s="31" t="str">
        <f>IFERROR(VLOOKUP(Issue!$D1178,Table5[#All],2,0),"")</f>
        <v/>
      </c>
      <c r="G1178" s="12"/>
      <c r="H1178" s="31" t="str">
        <f>IFERROR(VLOOKUP(Issue!$G1178,Table5[#All],3,0),"")</f>
        <v/>
      </c>
      <c r="I1178" s="31" t="str">
        <f>IFERROR(VLOOKUP(Issue!$G1178,Table5[#All],2,0),"")</f>
        <v/>
      </c>
      <c r="J1178" s="12"/>
      <c r="K1178" s="31" t="str">
        <f>IFERROR(VLOOKUP(Issue!$J1178,Table2[[Item Name]:[UoM]],2,0),"")</f>
        <v/>
      </c>
      <c r="L1178" s="12"/>
      <c r="M1178" s="32" t="str">
        <f>IFERROR(VLOOKUP(Issue!$J1178,Table2[[#All],[Item Name]:[Open Rate]],8,0),"")</f>
        <v/>
      </c>
      <c r="N1178" s="32" t="str">
        <f>IFERROR(+Issue!$L1178*Issue!$M1178,"")</f>
        <v/>
      </c>
      <c r="O1178" s="12"/>
      <c r="P1178" s="12"/>
      <c r="Q1178" s="37"/>
    </row>
    <row r="1179" spans="1:17" x14ac:dyDescent="0.25">
      <c r="A1179" s="34"/>
      <c r="B1179" s="12"/>
      <c r="C1179" s="12"/>
      <c r="D1179" s="12"/>
      <c r="E1179" s="31" t="str">
        <f>IFERROR(VLOOKUP(Issue!$D1179,Table5[#All],3,0),"")</f>
        <v/>
      </c>
      <c r="F1179" s="31" t="str">
        <f>IFERROR(VLOOKUP(Issue!$D1179,Table5[#All],2,0),"")</f>
        <v/>
      </c>
      <c r="G1179" s="12"/>
      <c r="H1179" s="31" t="str">
        <f>IFERROR(VLOOKUP(Issue!$G1179,Table5[#All],3,0),"")</f>
        <v/>
      </c>
      <c r="I1179" s="31" t="str">
        <f>IFERROR(VLOOKUP(Issue!$G1179,Table5[#All],2,0),"")</f>
        <v/>
      </c>
      <c r="J1179" s="12"/>
      <c r="K1179" s="31" t="str">
        <f>IFERROR(VLOOKUP(Issue!$J1179,Table2[[Item Name]:[UoM]],2,0),"")</f>
        <v/>
      </c>
      <c r="L1179" s="12"/>
      <c r="M1179" s="32" t="str">
        <f>IFERROR(VLOOKUP(Issue!$J1179,Table2[[#All],[Item Name]:[Open Rate]],8,0),"")</f>
        <v/>
      </c>
      <c r="N1179" s="32" t="str">
        <f>IFERROR(+Issue!$L1179*Issue!$M1179,"")</f>
        <v/>
      </c>
      <c r="O1179" s="12"/>
      <c r="P1179" s="12"/>
      <c r="Q1179" s="38"/>
    </row>
    <row r="1180" spans="1:17" x14ac:dyDescent="0.25">
      <c r="A1180" s="34"/>
      <c r="B1180" s="12"/>
      <c r="C1180" s="12"/>
      <c r="D1180" s="12"/>
      <c r="E1180" s="31" t="str">
        <f>IFERROR(VLOOKUP(Issue!$D1180,Table5[#All],3,0),"")</f>
        <v/>
      </c>
      <c r="F1180" s="31" t="str">
        <f>IFERROR(VLOOKUP(Issue!$D1180,Table5[#All],2,0),"")</f>
        <v/>
      </c>
      <c r="G1180" s="12"/>
      <c r="H1180" s="31" t="str">
        <f>IFERROR(VLOOKUP(Issue!$G1180,Table5[#All],3,0),"")</f>
        <v/>
      </c>
      <c r="I1180" s="31" t="str">
        <f>IFERROR(VLOOKUP(Issue!$G1180,Table5[#All],2,0),"")</f>
        <v/>
      </c>
      <c r="J1180" s="12"/>
      <c r="K1180" s="31" t="str">
        <f>IFERROR(VLOOKUP(Issue!$J1180,Table2[[Item Name]:[UoM]],2,0),"")</f>
        <v/>
      </c>
      <c r="L1180" s="12"/>
      <c r="M1180" s="32" t="str">
        <f>IFERROR(VLOOKUP(Issue!$J1180,Table2[[#All],[Item Name]:[Open Rate]],8,0),"")</f>
        <v/>
      </c>
      <c r="N1180" s="32" t="str">
        <f>IFERROR(+Issue!$L1180*Issue!$M1180,"")</f>
        <v/>
      </c>
      <c r="O1180" s="12"/>
      <c r="P1180" s="12"/>
      <c r="Q1180" s="37"/>
    </row>
    <row r="1181" spans="1:17" x14ac:dyDescent="0.25">
      <c r="A1181" s="34"/>
      <c r="B1181" s="12"/>
      <c r="C1181" s="12"/>
      <c r="D1181" s="12"/>
      <c r="E1181" s="31" t="str">
        <f>IFERROR(VLOOKUP(Issue!$D1181,Table5[#All],3,0),"")</f>
        <v/>
      </c>
      <c r="F1181" s="31" t="str">
        <f>IFERROR(VLOOKUP(Issue!$D1181,Table5[#All],2,0),"")</f>
        <v/>
      </c>
      <c r="G1181" s="12"/>
      <c r="H1181" s="31" t="str">
        <f>IFERROR(VLOOKUP(Issue!$G1181,Table5[#All],3,0),"")</f>
        <v/>
      </c>
      <c r="I1181" s="31" t="str">
        <f>IFERROR(VLOOKUP(Issue!$G1181,Table5[#All],2,0),"")</f>
        <v/>
      </c>
      <c r="J1181" s="12"/>
      <c r="K1181" s="31" t="str">
        <f>IFERROR(VLOOKUP(Issue!$J1181,Table2[[Item Name]:[UoM]],2,0),"")</f>
        <v/>
      </c>
      <c r="L1181" s="12"/>
      <c r="M1181" s="32" t="str">
        <f>IFERROR(VLOOKUP(Issue!$J1181,Table2[[#All],[Item Name]:[Open Rate]],8,0),"")</f>
        <v/>
      </c>
      <c r="N1181" s="32" t="str">
        <f>IFERROR(+Issue!$L1181*Issue!$M1181,"")</f>
        <v/>
      </c>
      <c r="O1181" s="12"/>
      <c r="P1181" s="12"/>
      <c r="Q1181" s="38"/>
    </row>
    <row r="1182" spans="1:17" x14ac:dyDescent="0.25">
      <c r="A1182" s="34"/>
      <c r="B1182" s="12"/>
      <c r="C1182" s="12"/>
      <c r="D1182" s="12"/>
      <c r="E1182" s="31" t="str">
        <f>IFERROR(VLOOKUP(Issue!$D1182,Table5[#All],3,0),"")</f>
        <v/>
      </c>
      <c r="F1182" s="31" t="str">
        <f>IFERROR(VLOOKUP(Issue!$D1182,Table5[#All],2,0),"")</f>
        <v/>
      </c>
      <c r="G1182" s="12"/>
      <c r="H1182" s="31" t="str">
        <f>IFERROR(VLOOKUP(Issue!$G1182,Table5[#All],3,0),"")</f>
        <v/>
      </c>
      <c r="I1182" s="31" t="str">
        <f>IFERROR(VLOOKUP(Issue!$G1182,Table5[#All],2,0),"")</f>
        <v/>
      </c>
      <c r="J1182" s="12"/>
      <c r="K1182" s="31" t="str">
        <f>IFERROR(VLOOKUP(Issue!$J1182,Table2[[Item Name]:[UoM]],2,0),"")</f>
        <v/>
      </c>
      <c r="L1182" s="12"/>
      <c r="M1182" s="32" t="str">
        <f>IFERROR(VLOOKUP(Issue!$J1182,Table2[[#All],[Item Name]:[Open Rate]],8,0),"")</f>
        <v/>
      </c>
      <c r="N1182" s="32" t="str">
        <f>IFERROR(+Issue!$L1182*Issue!$M1182,"")</f>
        <v/>
      </c>
      <c r="O1182" s="12"/>
      <c r="P1182" s="12"/>
      <c r="Q1182" s="37"/>
    </row>
    <row r="1183" spans="1:17" x14ac:dyDescent="0.25">
      <c r="A1183" s="34"/>
      <c r="B1183" s="12"/>
      <c r="C1183" s="12"/>
      <c r="D1183" s="12"/>
      <c r="E1183" s="31" t="str">
        <f>IFERROR(VLOOKUP(Issue!$D1183,Table5[#All],3,0),"")</f>
        <v/>
      </c>
      <c r="F1183" s="31" t="str">
        <f>IFERROR(VLOOKUP(Issue!$D1183,Table5[#All],2,0),"")</f>
        <v/>
      </c>
      <c r="G1183" s="12"/>
      <c r="H1183" s="31" t="str">
        <f>IFERROR(VLOOKUP(Issue!$G1183,Table5[#All],3,0),"")</f>
        <v/>
      </c>
      <c r="I1183" s="31" t="str">
        <f>IFERROR(VLOOKUP(Issue!$G1183,Table5[#All],2,0),"")</f>
        <v/>
      </c>
      <c r="J1183" s="12"/>
      <c r="K1183" s="31" t="str">
        <f>IFERROR(VLOOKUP(Issue!$J1183,Table2[[Item Name]:[UoM]],2,0),"")</f>
        <v/>
      </c>
      <c r="L1183" s="12"/>
      <c r="M1183" s="32" t="str">
        <f>IFERROR(VLOOKUP(Issue!$J1183,Table2[[#All],[Item Name]:[Open Rate]],8,0),"")</f>
        <v/>
      </c>
      <c r="N1183" s="32" t="str">
        <f>IFERROR(+Issue!$L1183*Issue!$M1183,"")</f>
        <v/>
      </c>
      <c r="O1183" s="12"/>
      <c r="P1183" s="12"/>
      <c r="Q1183" s="38"/>
    </row>
    <row r="1184" spans="1:17" x14ac:dyDescent="0.25">
      <c r="A1184" s="34"/>
      <c r="B1184" s="12"/>
      <c r="C1184" s="12"/>
      <c r="D1184" s="12"/>
      <c r="E1184" s="31" t="str">
        <f>IFERROR(VLOOKUP(Issue!$D1184,Table5[#All],3,0),"")</f>
        <v/>
      </c>
      <c r="F1184" s="31" t="str">
        <f>IFERROR(VLOOKUP(Issue!$D1184,Table5[#All],2,0),"")</f>
        <v/>
      </c>
      <c r="G1184" s="12"/>
      <c r="H1184" s="31" t="str">
        <f>IFERROR(VLOOKUP(Issue!$G1184,Table5[#All],3,0),"")</f>
        <v/>
      </c>
      <c r="I1184" s="31" t="str">
        <f>IFERROR(VLOOKUP(Issue!$G1184,Table5[#All],2,0),"")</f>
        <v/>
      </c>
      <c r="J1184" s="12"/>
      <c r="K1184" s="31" t="str">
        <f>IFERROR(VLOOKUP(Issue!$J1184,Table2[[Item Name]:[UoM]],2,0),"")</f>
        <v/>
      </c>
      <c r="L1184" s="12"/>
      <c r="M1184" s="32" t="str">
        <f>IFERROR(VLOOKUP(Issue!$J1184,Table2[[#All],[Item Name]:[Open Rate]],8,0),"")</f>
        <v/>
      </c>
      <c r="N1184" s="32" t="str">
        <f>IFERROR(+Issue!$L1184*Issue!$M1184,"")</f>
        <v/>
      </c>
      <c r="O1184" s="12"/>
      <c r="P1184" s="12"/>
      <c r="Q1184" s="37"/>
    </row>
    <row r="1185" spans="1:17" x14ac:dyDescent="0.25">
      <c r="A1185" s="34"/>
      <c r="B1185" s="12"/>
      <c r="C1185" s="12"/>
      <c r="D1185" s="12"/>
      <c r="E1185" s="31" t="str">
        <f>IFERROR(VLOOKUP(Issue!$D1185,Table5[#All],3,0),"")</f>
        <v/>
      </c>
      <c r="F1185" s="31" t="str">
        <f>IFERROR(VLOOKUP(Issue!$D1185,Table5[#All],2,0),"")</f>
        <v/>
      </c>
      <c r="G1185" s="12"/>
      <c r="H1185" s="31" t="str">
        <f>IFERROR(VLOOKUP(Issue!$G1185,Table5[#All],3,0),"")</f>
        <v/>
      </c>
      <c r="I1185" s="31" t="str">
        <f>IFERROR(VLOOKUP(Issue!$G1185,Table5[#All],2,0),"")</f>
        <v/>
      </c>
      <c r="J1185" s="12"/>
      <c r="K1185" s="31" t="str">
        <f>IFERROR(VLOOKUP(Issue!$J1185,Table2[[Item Name]:[UoM]],2,0),"")</f>
        <v/>
      </c>
      <c r="L1185" s="12"/>
      <c r="M1185" s="32" t="str">
        <f>IFERROR(VLOOKUP(Issue!$J1185,Table2[[#All],[Item Name]:[Open Rate]],8,0),"")</f>
        <v/>
      </c>
      <c r="N1185" s="32" t="str">
        <f>IFERROR(+Issue!$L1185*Issue!$M1185,"")</f>
        <v/>
      </c>
      <c r="O1185" s="12"/>
      <c r="P1185" s="12"/>
      <c r="Q1185" s="38"/>
    </row>
    <row r="1186" spans="1:17" x14ac:dyDescent="0.25">
      <c r="A1186" s="34"/>
      <c r="B1186" s="12"/>
      <c r="C1186" s="12"/>
      <c r="D1186" s="12"/>
      <c r="E1186" s="31" t="str">
        <f>IFERROR(VLOOKUP(Issue!$D1186,Table5[#All],3,0),"")</f>
        <v/>
      </c>
      <c r="F1186" s="31" t="str">
        <f>IFERROR(VLOOKUP(Issue!$D1186,Table5[#All],2,0),"")</f>
        <v/>
      </c>
      <c r="G1186" s="12"/>
      <c r="H1186" s="31" t="str">
        <f>IFERROR(VLOOKUP(Issue!$G1186,Table5[#All],3,0),"")</f>
        <v/>
      </c>
      <c r="I1186" s="31" t="str">
        <f>IFERROR(VLOOKUP(Issue!$G1186,Table5[#All],2,0),"")</f>
        <v/>
      </c>
      <c r="J1186" s="12"/>
      <c r="K1186" s="31" t="str">
        <f>IFERROR(VLOOKUP(Issue!$J1186,Table2[[Item Name]:[UoM]],2,0),"")</f>
        <v/>
      </c>
      <c r="L1186" s="12"/>
      <c r="M1186" s="32" t="str">
        <f>IFERROR(VLOOKUP(Issue!$J1186,Table2[[#All],[Item Name]:[Open Rate]],8,0),"")</f>
        <v/>
      </c>
      <c r="N1186" s="32" t="str">
        <f>IFERROR(+Issue!$L1186*Issue!$M1186,"")</f>
        <v/>
      </c>
      <c r="O1186" s="12"/>
      <c r="P1186" s="12"/>
      <c r="Q1186" s="37"/>
    </row>
    <row r="1187" spans="1:17" x14ac:dyDescent="0.25">
      <c r="A1187" s="34"/>
      <c r="B1187" s="12"/>
      <c r="C1187" s="12"/>
      <c r="D1187" s="12"/>
      <c r="E1187" s="31" t="str">
        <f>IFERROR(VLOOKUP(Issue!$D1187,Table5[#All],3,0),"")</f>
        <v/>
      </c>
      <c r="F1187" s="31" t="str">
        <f>IFERROR(VLOOKUP(Issue!$D1187,Table5[#All],2,0),"")</f>
        <v/>
      </c>
      <c r="G1187" s="12"/>
      <c r="H1187" s="31" t="str">
        <f>IFERROR(VLOOKUP(Issue!$G1187,Table5[#All],3,0),"")</f>
        <v/>
      </c>
      <c r="I1187" s="31" t="str">
        <f>IFERROR(VLOOKUP(Issue!$G1187,Table5[#All],2,0),"")</f>
        <v/>
      </c>
      <c r="J1187" s="12"/>
      <c r="K1187" s="31" t="str">
        <f>IFERROR(VLOOKUP(Issue!$J1187,Table2[[Item Name]:[UoM]],2,0),"")</f>
        <v/>
      </c>
      <c r="L1187" s="12"/>
      <c r="M1187" s="32" t="str">
        <f>IFERROR(VLOOKUP(Issue!$J1187,Table2[[#All],[Item Name]:[Open Rate]],8,0),"")</f>
        <v/>
      </c>
      <c r="N1187" s="32" t="str">
        <f>IFERROR(+Issue!$L1187*Issue!$M1187,"")</f>
        <v/>
      </c>
      <c r="O1187" s="12"/>
      <c r="P1187" s="12"/>
      <c r="Q1187" s="38"/>
    </row>
    <row r="1188" spans="1:17" x14ac:dyDescent="0.25">
      <c r="A1188" s="34"/>
      <c r="B1188" s="12"/>
      <c r="C1188" s="12"/>
      <c r="D1188" s="12"/>
      <c r="E1188" s="31" t="str">
        <f>IFERROR(VLOOKUP(Issue!$D1188,Table5[#All],3,0),"")</f>
        <v/>
      </c>
      <c r="F1188" s="31" t="str">
        <f>IFERROR(VLOOKUP(Issue!$D1188,Table5[#All],2,0),"")</f>
        <v/>
      </c>
      <c r="G1188" s="12"/>
      <c r="H1188" s="31" t="str">
        <f>IFERROR(VLOOKUP(Issue!$G1188,Table5[#All],3,0),"")</f>
        <v/>
      </c>
      <c r="I1188" s="31" t="str">
        <f>IFERROR(VLOOKUP(Issue!$G1188,Table5[#All],2,0),"")</f>
        <v/>
      </c>
      <c r="J1188" s="12"/>
      <c r="K1188" s="31" t="str">
        <f>IFERROR(VLOOKUP(Issue!$J1188,Table2[[Item Name]:[UoM]],2,0),"")</f>
        <v/>
      </c>
      <c r="L1188" s="12"/>
      <c r="M1188" s="32" t="str">
        <f>IFERROR(VLOOKUP(Issue!$J1188,Table2[[#All],[Item Name]:[Open Rate]],8,0),"")</f>
        <v/>
      </c>
      <c r="N1188" s="32" t="str">
        <f>IFERROR(+Issue!$L1188*Issue!$M1188,"")</f>
        <v/>
      </c>
      <c r="O1188" s="12"/>
      <c r="P1188" s="12"/>
      <c r="Q1188" s="37"/>
    </row>
    <row r="1189" spans="1:17" x14ac:dyDescent="0.25">
      <c r="A1189" s="34"/>
      <c r="B1189" s="12"/>
      <c r="C1189" s="12"/>
      <c r="D1189" s="12"/>
      <c r="E1189" s="31" t="str">
        <f>IFERROR(VLOOKUP(Issue!$D1189,Table5[#All],3,0),"")</f>
        <v/>
      </c>
      <c r="F1189" s="31" t="str">
        <f>IFERROR(VLOOKUP(Issue!$D1189,Table5[#All],2,0),"")</f>
        <v/>
      </c>
      <c r="G1189" s="12"/>
      <c r="H1189" s="31" t="str">
        <f>IFERROR(VLOOKUP(Issue!$G1189,Table5[#All],3,0),"")</f>
        <v/>
      </c>
      <c r="I1189" s="31" t="str">
        <f>IFERROR(VLOOKUP(Issue!$G1189,Table5[#All],2,0),"")</f>
        <v/>
      </c>
      <c r="J1189" s="12"/>
      <c r="K1189" s="31" t="str">
        <f>IFERROR(VLOOKUP(Issue!$J1189,Table2[[Item Name]:[UoM]],2,0),"")</f>
        <v/>
      </c>
      <c r="L1189" s="12"/>
      <c r="M1189" s="32" t="str">
        <f>IFERROR(VLOOKUP(Issue!$J1189,Table2[[#All],[Item Name]:[Open Rate]],8,0),"")</f>
        <v/>
      </c>
      <c r="N1189" s="32" t="str">
        <f>IFERROR(+Issue!$L1189*Issue!$M1189,"")</f>
        <v/>
      </c>
      <c r="O1189" s="12"/>
      <c r="P1189" s="12"/>
      <c r="Q1189" s="38"/>
    </row>
    <row r="1190" spans="1:17" x14ac:dyDescent="0.25">
      <c r="A1190" s="34"/>
      <c r="B1190" s="12"/>
      <c r="C1190" s="12"/>
      <c r="D1190" s="12"/>
      <c r="E1190" s="31" t="str">
        <f>IFERROR(VLOOKUP(Issue!$D1190,Table5[#All],3,0),"")</f>
        <v/>
      </c>
      <c r="F1190" s="31" t="str">
        <f>IFERROR(VLOOKUP(Issue!$D1190,Table5[#All],2,0),"")</f>
        <v/>
      </c>
      <c r="G1190" s="12"/>
      <c r="H1190" s="31" t="str">
        <f>IFERROR(VLOOKUP(Issue!$G1190,Table5[#All],3,0),"")</f>
        <v/>
      </c>
      <c r="I1190" s="31" t="str">
        <f>IFERROR(VLOOKUP(Issue!$G1190,Table5[#All],2,0),"")</f>
        <v/>
      </c>
      <c r="J1190" s="12"/>
      <c r="K1190" s="31" t="str">
        <f>IFERROR(VLOOKUP(Issue!$J1190,Table2[[Item Name]:[UoM]],2,0),"")</f>
        <v/>
      </c>
      <c r="L1190" s="12"/>
      <c r="M1190" s="32" t="str">
        <f>IFERROR(VLOOKUP(Issue!$J1190,Table2[[#All],[Item Name]:[Open Rate]],8,0),"")</f>
        <v/>
      </c>
      <c r="N1190" s="32" t="str">
        <f>IFERROR(+Issue!$L1190*Issue!$M1190,"")</f>
        <v/>
      </c>
      <c r="O1190" s="12"/>
      <c r="P1190" s="12"/>
      <c r="Q1190" s="37"/>
    </row>
    <row r="1191" spans="1:17" x14ac:dyDescent="0.25">
      <c r="A1191" s="34"/>
      <c r="B1191" s="12"/>
      <c r="C1191" s="12"/>
      <c r="D1191" s="12"/>
      <c r="E1191" s="31" t="str">
        <f>IFERROR(VLOOKUP(Issue!$D1191,Table5[#All],3,0),"")</f>
        <v/>
      </c>
      <c r="F1191" s="31" t="str">
        <f>IFERROR(VLOOKUP(Issue!$D1191,Table5[#All],2,0),"")</f>
        <v/>
      </c>
      <c r="G1191" s="12"/>
      <c r="H1191" s="31" t="str">
        <f>IFERROR(VLOOKUP(Issue!$G1191,Table5[#All],3,0),"")</f>
        <v/>
      </c>
      <c r="I1191" s="31" t="str">
        <f>IFERROR(VLOOKUP(Issue!$G1191,Table5[#All],2,0),"")</f>
        <v/>
      </c>
      <c r="J1191" s="12"/>
      <c r="K1191" s="31" t="str">
        <f>IFERROR(VLOOKUP(Issue!$J1191,Table2[[Item Name]:[UoM]],2,0),"")</f>
        <v/>
      </c>
      <c r="L1191" s="12"/>
      <c r="M1191" s="32" t="str">
        <f>IFERROR(VLOOKUP(Issue!$J1191,Table2[[#All],[Item Name]:[Open Rate]],8,0),"")</f>
        <v/>
      </c>
      <c r="N1191" s="32" t="str">
        <f>IFERROR(+Issue!$L1191*Issue!$M1191,"")</f>
        <v/>
      </c>
      <c r="O1191" s="12"/>
      <c r="P1191" s="12"/>
      <c r="Q1191" s="38"/>
    </row>
    <row r="1192" spans="1:17" x14ac:dyDescent="0.25">
      <c r="A1192" s="34"/>
      <c r="B1192" s="12"/>
      <c r="C1192" s="12"/>
      <c r="D1192" s="12"/>
      <c r="E1192" s="31" t="str">
        <f>IFERROR(VLOOKUP(Issue!$D1192,Table5[#All],3,0),"")</f>
        <v/>
      </c>
      <c r="F1192" s="31" t="str">
        <f>IFERROR(VLOOKUP(Issue!$D1192,Table5[#All],2,0),"")</f>
        <v/>
      </c>
      <c r="G1192" s="12"/>
      <c r="H1192" s="31" t="str">
        <f>IFERROR(VLOOKUP(Issue!$G1192,Table5[#All],3,0),"")</f>
        <v/>
      </c>
      <c r="I1192" s="31" t="str">
        <f>IFERROR(VLOOKUP(Issue!$G1192,Table5[#All],2,0),"")</f>
        <v/>
      </c>
      <c r="J1192" s="12"/>
      <c r="K1192" s="31" t="str">
        <f>IFERROR(VLOOKUP(Issue!$J1192,Table2[[Item Name]:[UoM]],2,0),"")</f>
        <v/>
      </c>
      <c r="L1192" s="12"/>
      <c r="M1192" s="32" t="str">
        <f>IFERROR(VLOOKUP(Issue!$J1192,Table2[[#All],[Item Name]:[Open Rate]],8,0),"")</f>
        <v/>
      </c>
      <c r="N1192" s="32" t="str">
        <f>IFERROR(+Issue!$L1192*Issue!$M1192,"")</f>
        <v/>
      </c>
      <c r="O1192" s="12"/>
      <c r="P1192" s="12"/>
      <c r="Q1192" s="37"/>
    </row>
    <row r="1193" spans="1:17" x14ac:dyDescent="0.25">
      <c r="A1193" s="34"/>
      <c r="B1193" s="12"/>
      <c r="C1193" s="12"/>
      <c r="D1193" s="12"/>
      <c r="E1193" s="31" t="str">
        <f>IFERROR(VLOOKUP(Issue!$D1193,Table5[#All],3,0),"")</f>
        <v/>
      </c>
      <c r="F1193" s="31" t="str">
        <f>IFERROR(VLOOKUP(Issue!$D1193,Table5[#All],2,0),"")</f>
        <v/>
      </c>
      <c r="G1193" s="12"/>
      <c r="H1193" s="31" t="str">
        <f>IFERROR(VLOOKUP(Issue!$G1193,Table5[#All],3,0),"")</f>
        <v/>
      </c>
      <c r="I1193" s="31" t="str">
        <f>IFERROR(VLOOKUP(Issue!$G1193,Table5[#All],2,0),"")</f>
        <v/>
      </c>
      <c r="J1193" s="12"/>
      <c r="K1193" s="31" t="str">
        <f>IFERROR(VLOOKUP(Issue!$J1193,Table2[[Item Name]:[UoM]],2,0),"")</f>
        <v/>
      </c>
      <c r="L1193" s="12"/>
      <c r="M1193" s="32" t="str">
        <f>IFERROR(VLOOKUP(Issue!$J1193,Table2[[#All],[Item Name]:[Open Rate]],8,0),"")</f>
        <v/>
      </c>
      <c r="N1193" s="32" t="str">
        <f>IFERROR(+Issue!$L1193*Issue!$M1193,"")</f>
        <v/>
      </c>
      <c r="O1193" s="12"/>
      <c r="P1193" s="12"/>
      <c r="Q1193" s="38"/>
    </row>
    <row r="1194" spans="1:17" x14ac:dyDescent="0.25">
      <c r="A1194" s="34"/>
      <c r="B1194" s="12"/>
      <c r="C1194" s="12"/>
      <c r="D1194" s="12"/>
      <c r="E1194" s="31" t="str">
        <f>IFERROR(VLOOKUP(Issue!$D1194,Table5[#All],3,0),"")</f>
        <v/>
      </c>
      <c r="F1194" s="31" t="str">
        <f>IFERROR(VLOOKUP(Issue!$D1194,Table5[#All],2,0),"")</f>
        <v/>
      </c>
      <c r="G1194" s="12"/>
      <c r="H1194" s="31" t="str">
        <f>IFERROR(VLOOKUP(Issue!$G1194,Table5[#All],3,0),"")</f>
        <v/>
      </c>
      <c r="I1194" s="31" t="str">
        <f>IFERROR(VLOOKUP(Issue!$G1194,Table5[#All],2,0),"")</f>
        <v/>
      </c>
      <c r="J1194" s="12"/>
      <c r="K1194" s="31" t="str">
        <f>IFERROR(VLOOKUP(Issue!$J1194,Table2[[Item Name]:[UoM]],2,0),"")</f>
        <v/>
      </c>
      <c r="L1194" s="12"/>
      <c r="M1194" s="32" t="str">
        <f>IFERROR(VLOOKUP(Issue!$J1194,Table2[[#All],[Item Name]:[Open Rate]],8,0),"")</f>
        <v/>
      </c>
      <c r="N1194" s="32" t="str">
        <f>IFERROR(+Issue!$L1194*Issue!$M1194,"")</f>
        <v/>
      </c>
      <c r="O1194" s="12"/>
      <c r="P1194" s="12"/>
      <c r="Q1194" s="37"/>
    </row>
    <row r="1195" spans="1:17" x14ac:dyDescent="0.25">
      <c r="A1195" s="34"/>
      <c r="B1195" s="12"/>
      <c r="C1195" s="12"/>
      <c r="D1195" s="12"/>
      <c r="E1195" s="31" t="str">
        <f>IFERROR(VLOOKUP(Issue!$D1195,Table5[#All],3,0),"")</f>
        <v/>
      </c>
      <c r="F1195" s="31" t="str">
        <f>IFERROR(VLOOKUP(Issue!$D1195,Table5[#All],2,0),"")</f>
        <v/>
      </c>
      <c r="G1195" s="12"/>
      <c r="H1195" s="31" t="str">
        <f>IFERROR(VLOOKUP(Issue!$G1195,Table5[#All],3,0),"")</f>
        <v/>
      </c>
      <c r="I1195" s="31" t="str">
        <f>IFERROR(VLOOKUP(Issue!$G1195,Table5[#All],2,0),"")</f>
        <v/>
      </c>
      <c r="J1195" s="12"/>
      <c r="K1195" s="31" t="str">
        <f>IFERROR(VLOOKUP(Issue!$J1195,Table2[[Item Name]:[UoM]],2,0),"")</f>
        <v/>
      </c>
      <c r="L1195" s="12"/>
      <c r="M1195" s="32" t="str">
        <f>IFERROR(VLOOKUP(Issue!$J1195,Table2[[#All],[Item Name]:[Open Rate]],8,0),"")</f>
        <v/>
      </c>
      <c r="N1195" s="32" t="str">
        <f>IFERROR(+Issue!$L1195*Issue!$M1195,"")</f>
        <v/>
      </c>
      <c r="O1195" s="12"/>
      <c r="P1195" s="12"/>
      <c r="Q1195" s="38"/>
    </row>
    <row r="1196" spans="1:17" x14ac:dyDescent="0.25">
      <c r="A1196" s="34"/>
      <c r="B1196" s="12"/>
      <c r="C1196" s="12"/>
      <c r="D1196" s="12"/>
      <c r="E1196" s="31" t="str">
        <f>IFERROR(VLOOKUP(Issue!$D1196,Table5[#All],3,0),"")</f>
        <v/>
      </c>
      <c r="F1196" s="31" t="str">
        <f>IFERROR(VLOOKUP(Issue!$D1196,Table5[#All],2,0),"")</f>
        <v/>
      </c>
      <c r="G1196" s="12"/>
      <c r="H1196" s="31" t="str">
        <f>IFERROR(VLOOKUP(Issue!$G1196,Table5[#All],3,0),"")</f>
        <v/>
      </c>
      <c r="I1196" s="31" t="str">
        <f>IFERROR(VLOOKUP(Issue!$G1196,Table5[#All],2,0),"")</f>
        <v/>
      </c>
      <c r="J1196" s="12"/>
      <c r="K1196" s="31" t="str">
        <f>IFERROR(VLOOKUP(Issue!$J1196,Table2[[Item Name]:[UoM]],2,0),"")</f>
        <v/>
      </c>
      <c r="L1196" s="12"/>
      <c r="M1196" s="32" t="str">
        <f>IFERROR(VLOOKUP(Issue!$J1196,Table2[[#All],[Item Name]:[Open Rate]],8,0),"")</f>
        <v/>
      </c>
      <c r="N1196" s="32" t="str">
        <f>IFERROR(+Issue!$L1196*Issue!$M1196,"")</f>
        <v/>
      </c>
      <c r="O1196" s="12"/>
      <c r="P1196" s="12"/>
      <c r="Q1196" s="37"/>
    </row>
    <row r="1197" spans="1:17" x14ac:dyDescent="0.25">
      <c r="A1197" s="34"/>
      <c r="B1197" s="12"/>
      <c r="C1197" s="12"/>
      <c r="D1197" s="12"/>
      <c r="E1197" s="31" t="str">
        <f>IFERROR(VLOOKUP(Issue!$D1197,Table5[#All],3,0),"")</f>
        <v/>
      </c>
      <c r="F1197" s="31" t="str">
        <f>IFERROR(VLOOKUP(Issue!$D1197,Table5[#All],2,0),"")</f>
        <v/>
      </c>
      <c r="G1197" s="12"/>
      <c r="H1197" s="31" t="str">
        <f>IFERROR(VLOOKUP(Issue!$G1197,Table5[#All],3,0),"")</f>
        <v/>
      </c>
      <c r="I1197" s="31" t="str">
        <f>IFERROR(VLOOKUP(Issue!$G1197,Table5[#All],2,0),"")</f>
        <v/>
      </c>
      <c r="J1197" s="12"/>
      <c r="K1197" s="31" t="str">
        <f>IFERROR(VLOOKUP(Issue!$J1197,Table2[[Item Name]:[UoM]],2,0),"")</f>
        <v/>
      </c>
      <c r="L1197" s="12"/>
      <c r="M1197" s="32" t="str">
        <f>IFERROR(VLOOKUP(Issue!$J1197,Table2[[#All],[Item Name]:[Open Rate]],8,0),"")</f>
        <v/>
      </c>
      <c r="N1197" s="32" t="str">
        <f>IFERROR(+Issue!$L1197*Issue!$M1197,"")</f>
        <v/>
      </c>
      <c r="O1197" s="12"/>
      <c r="P1197" s="12"/>
      <c r="Q1197" s="38"/>
    </row>
    <row r="1198" spans="1:17" x14ac:dyDescent="0.25">
      <c r="A1198" s="34"/>
      <c r="B1198" s="12"/>
      <c r="C1198" s="12"/>
      <c r="D1198" s="12"/>
      <c r="E1198" s="31" t="str">
        <f>IFERROR(VLOOKUP(Issue!$D1198,Table5[#All],3,0),"")</f>
        <v/>
      </c>
      <c r="F1198" s="31" t="str">
        <f>IFERROR(VLOOKUP(Issue!$D1198,Table5[#All],2,0),"")</f>
        <v/>
      </c>
      <c r="G1198" s="12"/>
      <c r="H1198" s="31" t="str">
        <f>IFERROR(VLOOKUP(Issue!$G1198,Table5[#All],3,0),"")</f>
        <v/>
      </c>
      <c r="I1198" s="31" t="str">
        <f>IFERROR(VLOOKUP(Issue!$G1198,Table5[#All],2,0),"")</f>
        <v/>
      </c>
      <c r="J1198" s="12"/>
      <c r="K1198" s="31" t="str">
        <f>IFERROR(VLOOKUP(Issue!$J1198,Table2[[Item Name]:[UoM]],2,0),"")</f>
        <v/>
      </c>
      <c r="L1198" s="12"/>
      <c r="M1198" s="32" t="str">
        <f>IFERROR(VLOOKUP(Issue!$J1198,Table2[[#All],[Item Name]:[Open Rate]],8,0),"")</f>
        <v/>
      </c>
      <c r="N1198" s="32" t="str">
        <f>IFERROR(+Issue!$L1198*Issue!$M1198,"")</f>
        <v/>
      </c>
      <c r="O1198" s="12"/>
      <c r="P1198" s="12"/>
      <c r="Q1198" s="37"/>
    </row>
    <row r="1199" spans="1:17" x14ac:dyDescent="0.25">
      <c r="A1199" s="34"/>
      <c r="B1199" s="12"/>
      <c r="C1199" s="12"/>
      <c r="D1199" s="12"/>
      <c r="E1199" s="31" t="str">
        <f>IFERROR(VLOOKUP(Issue!$D1199,Table5[#All],3,0),"")</f>
        <v/>
      </c>
      <c r="F1199" s="31" t="str">
        <f>IFERROR(VLOOKUP(Issue!$D1199,Table5[#All],2,0),"")</f>
        <v/>
      </c>
      <c r="G1199" s="12"/>
      <c r="H1199" s="31" t="str">
        <f>IFERROR(VLOOKUP(Issue!$G1199,Table5[#All],3,0),"")</f>
        <v/>
      </c>
      <c r="I1199" s="31" t="str">
        <f>IFERROR(VLOOKUP(Issue!$G1199,Table5[#All],2,0),"")</f>
        <v/>
      </c>
      <c r="J1199" s="12"/>
      <c r="K1199" s="31" t="str">
        <f>IFERROR(VLOOKUP(Issue!$J1199,Table2[[Item Name]:[UoM]],2,0),"")</f>
        <v/>
      </c>
      <c r="L1199" s="12"/>
      <c r="M1199" s="32" t="str">
        <f>IFERROR(VLOOKUP(Issue!$J1199,Table2[[#All],[Item Name]:[Open Rate]],8,0),"")</f>
        <v/>
      </c>
      <c r="N1199" s="32" t="str">
        <f>IFERROR(+Issue!$L1199*Issue!$M1199,"")</f>
        <v/>
      </c>
      <c r="O1199" s="12"/>
      <c r="P1199" s="12"/>
      <c r="Q1199" s="38"/>
    </row>
    <row r="1200" spans="1:17" x14ac:dyDescent="0.25">
      <c r="A1200" s="34"/>
      <c r="B1200" s="12"/>
      <c r="C1200" s="12"/>
      <c r="D1200" s="12"/>
      <c r="E1200" s="31" t="str">
        <f>IFERROR(VLOOKUP(Issue!$D1200,Table5[#All],3,0),"")</f>
        <v/>
      </c>
      <c r="F1200" s="31" t="str">
        <f>IFERROR(VLOOKUP(Issue!$D1200,Table5[#All],2,0),"")</f>
        <v/>
      </c>
      <c r="G1200" s="12"/>
      <c r="H1200" s="31" t="str">
        <f>IFERROR(VLOOKUP(Issue!$G1200,Table5[#All],3,0),"")</f>
        <v/>
      </c>
      <c r="I1200" s="31" t="str">
        <f>IFERROR(VLOOKUP(Issue!$G1200,Table5[#All],2,0),"")</f>
        <v/>
      </c>
      <c r="J1200" s="12"/>
      <c r="K1200" s="31" t="str">
        <f>IFERROR(VLOOKUP(Issue!$J1200,Table2[[Item Name]:[UoM]],2,0),"")</f>
        <v/>
      </c>
      <c r="L1200" s="12"/>
      <c r="M1200" s="32" t="str">
        <f>IFERROR(VLOOKUP(Issue!$J1200,Table2[[#All],[Item Name]:[Open Rate]],8,0),"")</f>
        <v/>
      </c>
      <c r="N1200" s="32" t="str">
        <f>IFERROR(+Issue!$L1200*Issue!$M1200,"")</f>
        <v/>
      </c>
      <c r="O1200" s="12"/>
      <c r="P1200" s="12"/>
      <c r="Q1200" s="37"/>
    </row>
    <row r="1201" spans="1:17" x14ac:dyDescent="0.25">
      <c r="A1201" s="34"/>
      <c r="B1201" s="12"/>
      <c r="C1201" s="12"/>
      <c r="D1201" s="12"/>
      <c r="E1201" s="31" t="str">
        <f>IFERROR(VLOOKUP(Issue!$D1201,Table5[#All],3,0),"")</f>
        <v/>
      </c>
      <c r="F1201" s="31" t="str">
        <f>IFERROR(VLOOKUP(Issue!$D1201,Table5[#All],2,0),"")</f>
        <v/>
      </c>
      <c r="G1201" s="12"/>
      <c r="H1201" s="31" t="str">
        <f>IFERROR(VLOOKUP(Issue!$G1201,Table5[#All],3,0),"")</f>
        <v/>
      </c>
      <c r="I1201" s="31" t="str">
        <f>IFERROR(VLOOKUP(Issue!$G1201,Table5[#All],2,0),"")</f>
        <v/>
      </c>
      <c r="J1201" s="12"/>
      <c r="K1201" s="31" t="str">
        <f>IFERROR(VLOOKUP(Issue!$J1201,Table2[[Item Name]:[UoM]],2,0),"")</f>
        <v/>
      </c>
      <c r="L1201" s="12"/>
      <c r="M1201" s="32" t="str">
        <f>IFERROR(VLOOKUP(Issue!$J1201,Table2[[#All],[Item Name]:[Open Rate]],8,0),"")</f>
        <v/>
      </c>
      <c r="N1201" s="32" t="str">
        <f>IFERROR(+Issue!$L1201*Issue!$M1201,"")</f>
        <v/>
      </c>
      <c r="O1201" s="12"/>
      <c r="P1201" s="12"/>
      <c r="Q1201" s="38"/>
    </row>
    <row r="1202" spans="1:17" x14ac:dyDescent="0.25">
      <c r="A1202" s="34"/>
      <c r="B1202" s="12"/>
      <c r="C1202" s="12"/>
      <c r="D1202" s="12"/>
      <c r="E1202" s="31" t="str">
        <f>IFERROR(VLOOKUP(Issue!$D1202,Table5[#All],3,0),"")</f>
        <v/>
      </c>
      <c r="F1202" s="31" t="str">
        <f>IFERROR(VLOOKUP(Issue!$D1202,Table5[#All],2,0),"")</f>
        <v/>
      </c>
      <c r="G1202" s="12"/>
      <c r="H1202" s="31" t="str">
        <f>IFERROR(VLOOKUP(Issue!$G1202,Table5[#All],3,0),"")</f>
        <v/>
      </c>
      <c r="I1202" s="31" t="str">
        <f>IFERROR(VLOOKUP(Issue!$G1202,Table5[#All],2,0),"")</f>
        <v/>
      </c>
      <c r="J1202" s="12"/>
      <c r="K1202" s="31" t="str">
        <f>IFERROR(VLOOKUP(Issue!$J1202,Table2[[Item Name]:[UoM]],2,0),"")</f>
        <v/>
      </c>
      <c r="L1202" s="12"/>
      <c r="M1202" s="32" t="str">
        <f>IFERROR(VLOOKUP(Issue!$J1202,Table2[[#All],[Item Name]:[Open Rate]],8,0),"")</f>
        <v/>
      </c>
      <c r="N1202" s="32" t="str">
        <f>IFERROR(+Issue!$L1202*Issue!$M1202,"")</f>
        <v/>
      </c>
      <c r="O1202" s="12"/>
      <c r="P1202" s="12"/>
      <c r="Q1202" s="37"/>
    </row>
    <row r="1203" spans="1:17" x14ac:dyDescent="0.25">
      <c r="A1203" s="34"/>
      <c r="B1203" s="12"/>
      <c r="C1203" s="12"/>
      <c r="D1203" s="12"/>
      <c r="E1203" s="31" t="str">
        <f>IFERROR(VLOOKUP(Issue!$D1203,Table5[#All],3,0),"")</f>
        <v/>
      </c>
      <c r="F1203" s="31" t="str">
        <f>IFERROR(VLOOKUP(Issue!$D1203,Table5[#All],2,0),"")</f>
        <v/>
      </c>
      <c r="G1203" s="12"/>
      <c r="H1203" s="31" t="str">
        <f>IFERROR(VLOOKUP(Issue!$G1203,Table5[#All],3,0),"")</f>
        <v/>
      </c>
      <c r="I1203" s="31" t="str">
        <f>IFERROR(VLOOKUP(Issue!$G1203,Table5[#All],2,0),"")</f>
        <v/>
      </c>
      <c r="J1203" s="12"/>
      <c r="K1203" s="31" t="str">
        <f>IFERROR(VLOOKUP(Issue!$J1203,Table2[[Item Name]:[UoM]],2,0),"")</f>
        <v/>
      </c>
      <c r="L1203" s="12"/>
      <c r="M1203" s="32" t="str">
        <f>IFERROR(VLOOKUP(Issue!$J1203,Table2[[#All],[Item Name]:[Open Rate]],8,0),"")</f>
        <v/>
      </c>
      <c r="N1203" s="32" t="str">
        <f>IFERROR(+Issue!$L1203*Issue!$M1203,"")</f>
        <v/>
      </c>
      <c r="O1203" s="12"/>
      <c r="P1203" s="12"/>
      <c r="Q1203" s="38"/>
    </row>
    <row r="1204" spans="1:17" x14ac:dyDescent="0.25">
      <c r="A1204" s="34"/>
      <c r="B1204" s="12"/>
      <c r="C1204" s="12"/>
      <c r="D1204" s="12"/>
      <c r="E1204" s="31" t="str">
        <f>IFERROR(VLOOKUP(Issue!$D1204,Table5[#All],3,0),"")</f>
        <v/>
      </c>
      <c r="F1204" s="31" t="str">
        <f>IFERROR(VLOOKUP(Issue!$D1204,Table5[#All],2,0),"")</f>
        <v/>
      </c>
      <c r="G1204" s="12"/>
      <c r="H1204" s="31" t="str">
        <f>IFERROR(VLOOKUP(Issue!$G1204,Table5[#All],3,0),"")</f>
        <v/>
      </c>
      <c r="I1204" s="31" t="str">
        <f>IFERROR(VLOOKUP(Issue!$G1204,Table5[#All],2,0),"")</f>
        <v/>
      </c>
      <c r="J1204" s="12"/>
      <c r="K1204" s="31" t="str">
        <f>IFERROR(VLOOKUP(Issue!$J1204,Table2[[Item Name]:[UoM]],2,0),"")</f>
        <v/>
      </c>
      <c r="L1204" s="12"/>
      <c r="M1204" s="32" t="str">
        <f>IFERROR(VLOOKUP(Issue!$J1204,Table2[[#All],[Item Name]:[Open Rate]],8,0),"")</f>
        <v/>
      </c>
      <c r="N1204" s="32" t="str">
        <f>IFERROR(+Issue!$L1204*Issue!$M1204,"")</f>
        <v/>
      </c>
      <c r="O1204" s="12"/>
      <c r="P1204" s="12"/>
      <c r="Q1204" s="37"/>
    </row>
    <row r="1205" spans="1:17" x14ac:dyDescent="0.25">
      <c r="A1205" s="34"/>
      <c r="B1205" s="12"/>
      <c r="C1205" s="12"/>
      <c r="D1205" s="12"/>
      <c r="E1205" s="31" t="str">
        <f>IFERROR(VLOOKUP(Issue!$D1205,Table5[#All],3,0),"")</f>
        <v/>
      </c>
      <c r="F1205" s="31" t="str">
        <f>IFERROR(VLOOKUP(Issue!$D1205,Table5[#All],2,0),"")</f>
        <v/>
      </c>
      <c r="G1205" s="12"/>
      <c r="H1205" s="31" t="str">
        <f>IFERROR(VLOOKUP(Issue!$G1205,Table5[#All],3,0),"")</f>
        <v/>
      </c>
      <c r="I1205" s="31" t="str">
        <f>IFERROR(VLOOKUP(Issue!$G1205,Table5[#All],2,0),"")</f>
        <v/>
      </c>
      <c r="J1205" s="12"/>
      <c r="K1205" s="31" t="str">
        <f>IFERROR(VLOOKUP(Issue!$J1205,Table2[[Item Name]:[UoM]],2,0),"")</f>
        <v/>
      </c>
      <c r="L1205" s="12"/>
      <c r="M1205" s="32" t="str">
        <f>IFERROR(VLOOKUP(Issue!$J1205,Table2[[#All],[Item Name]:[Open Rate]],8,0),"")</f>
        <v/>
      </c>
      <c r="N1205" s="32" t="str">
        <f>IFERROR(+Issue!$L1205*Issue!$M1205,"")</f>
        <v/>
      </c>
      <c r="O1205" s="12"/>
      <c r="P1205" s="12"/>
      <c r="Q1205" s="38"/>
    </row>
    <row r="1206" spans="1:17" x14ac:dyDescent="0.25">
      <c r="A1206" s="34"/>
      <c r="B1206" s="12"/>
      <c r="C1206" s="12"/>
      <c r="D1206" s="12"/>
      <c r="E1206" s="31" t="str">
        <f>IFERROR(VLOOKUP(Issue!$D1206,Table5[#All],3,0),"")</f>
        <v/>
      </c>
      <c r="F1206" s="31" t="str">
        <f>IFERROR(VLOOKUP(Issue!$D1206,Table5[#All],2,0),"")</f>
        <v/>
      </c>
      <c r="G1206" s="12"/>
      <c r="H1206" s="31" t="str">
        <f>IFERROR(VLOOKUP(Issue!$G1206,Table5[#All],3,0),"")</f>
        <v/>
      </c>
      <c r="I1206" s="31" t="str">
        <f>IFERROR(VLOOKUP(Issue!$G1206,Table5[#All],2,0),"")</f>
        <v/>
      </c>
      <c r="J1206" s="12"/>
      <c r="K1206" s="31" t="str">
        <f>IFERROR(VLOOKUP(Issue!$J1206,Table2[[Item Name]:[UoM]],2,0),"")</f>
        <v/>
      </c>
      <c r="L1206" s="12"/>
      <c r="M1206" s="32" t="str">
        <f>IFERROR(VLOOKUP(Issue!$J1206,Table2[[#All],[Item Name]:[Open Rate]],8,0),"")</f>
        <v/>
      </c>
      <c r="N1206" s="32" t="str">
        <f>IFERROR(+Issue!$L1206*Issue!$M1206,"")</f>
        <v/>
      </c>
      <c r="O1206" s="12"/>
      <c r="P1206" s="12"/>
      <c r="Q1206" s="37"/>
    </row>
    <row r="1207" spans="1:17" x14ac:dyDescent="0.25">
      <c r="A1207" s="34"/>
      <c r="B1207" s="12"/>
      <c r="C1207" s="12"/>
      <c r="D1207" s="12"/>
      <c r="E1207" s="31" t="str">
        <f>IFERROR(VLOOKUP(Issue!$D1207,Table5[#All],3,0),"")</f>
        <v/>
      </c>
      <c r="F1207" s="31" t="str">
        <f>IFERROR(VLOOKUP(Issue!$D1207,Table5[#All],2,0),"")</f>
        <v/>
      </c>
      <c r="G1207" s="12"/>
      <c r="H1207" s="31" t="str">
        <f>IFERROR(VLOOKUP(Issue!$G1207,Table5[#All],3,0),"")</f>
        <v/>
      </c>
      <c r="I1207" s="31" t="str">
        <f>IFERROR(VLOOKUP(Issue!$G1207,Table5[#All],2,0),"")</f>
        <v/>
      </c>
      <c r="J1207" s="12"/>
      <c r="K1207" s="31" t="str">
        <f>IFERROR(VLOOKUP(Issue!$J1207,Table2[[Item Name]:[UoM]],2,0),"")</f>
        <v/>
      </c>
      <c r="L1207" s="12"/>
      <c r="M1207" s="32" t="str">
        <f>IFERROR(VLOOKUP(Issue!$J1207,Table2[[#All],[Item Name]:[Open Rate]],8,0),"")</f>
        <v/>
      </c>
      <c r="N1207" s="32" t="str">
        <f>IFERROR(+Issue!$L1207*Issue!$M1207,"")</f>
        <v/>
      </c>
      <c r="O1207" s="12"/>
      <c r="P1207" s="12"/>
      <c r="Q1207" s="38"/>
    </row>
    <row r="1208" spans="1:17" x14ac:dyDescent="0.25">
      <c r="A1208" s="34"/>
      <c r="B1208" s="12"/>
      <c r="C1208" s="12"/>
      <c r="D1208" s="12"/>
      <c r="E1208" s="31" t="str">
        <f>IFERROR(VLOOKUP(Issue!$D1208,Table5[#All],3,0),"")</f>
        <v/>
      </c>
      <c r="F1208" s="31" t="str">
        <f>IFERROR(VLOOKUP(Issue!$D1208,Table5[#All],2,0),"")</f>
        <v/>
      </c>
      <c r="G1208" s="12"/>
      <c r="H1208" s="31" t="str">
        <f>IFERROR(VLOOKUP(Issue!$G1208,Table5[#All],3,0),"")</f>
        <v/>
      </c>
      <c r="I1208" s="31" t="str">
        <f>IFERROR(VLOOKUP(Issue!$G1208,Table5[#All],2,0),"")</f>
        <v/>
      </c>
      <c r="J1208" s="12"/>
      <c r="K1208" s="31" t="str">
        <f>IFERROR(VLOOKUP(Issue!$J1208,Table2[[Item Name]:[UoM]],2,0),"")</f>
        <v/>
      </c>
      <c r="L1208" s="12"/>
      <c r="M1208" s="32" t="str">
        <f>IFERROR(VLOOKUP(Issue!$J1208,Table2[[#All],[Item Name]:[Open Rate]],8,0),"")</f>
        <v/>
      </c>
      <c r="N1208" s="32" t="str">
        <f>IFERROR(+Issue!$L1208*Issue!$M1208,"")</f>
        <v/>
      </c>
      <c r="O1208" s="12"/>
      <c r="P1208" s="12"/>
      <c r="Q1208" s="37"/>
    </row>
    <row r="1209" spans="1:17" x14ac:dyDescent="0.25">
      <c r="A1209" s="34"/>
      <c r="B1209" s="12"/>
      <c r="C1209" s="12"/>
      <c r="D1209" s="12"/>
      <c r="E1209" s="31" t="str">
        <f>IFERROR(VLOOKUP(Issue!$D1209,Table5[#All],3,0),"")</f>
        <v/>
      </c>
      <c r="F1209" s="31" t="str">
        <f>IFERROR(VLOOKUP(Issue!$D1209,Table5[#All],2,0),"")</f>
        <v/>
      </c>
      <c r="G1209" s="12"/>
      <c r="H1209" s="31" t="str">
        <f>IFERROR(VLOOKUP(Issue!$G1209,Table5[#All],3,0),"")</f>
        <v/>
      </c>
      <c r="I1209" s="31" t="str">
        <f>IFERROR(VLOOKUP(Issue!$G1209,Table5[#All],2,0),"")</f>
        <v/>
      </c>
      <c r="J1209" s="12"/>
      <c r="K1209" s="31" t="str">
        <f>IFERROR(VLOOKUP(Issue!$J1209,Table2[[Item Name]:[UoM]],2,0),"")</f>
        <v/>
      </c>
      <c r="L1209" s="12"/>
      <c r="M1209" s="32" t="str">
        <f>IFERROR(VLOOKUP(Issue!$J1209,Table2[[#All],[Item Name]:[Open Rate]],8,0),"")</f>
        <v/>
      </c>
      <c r="N1209" s="32" t="str">
        <f>IFERROR(+Issue!$L1209*Issue!$M1209,"")</f>
        <v/>
      </c>
      <c r="O1209" s="12"/>
      <c r="P1209" s="12"/>
      <c r="Q1209" s="38"/>
    </row>
    <row r="1210" spans="1:17" x14ac:dyDescent="0.25">
      <c r="A1210" s="34"/>
      <c r="B1210" s="12"/>
      <c r="C1210" s="12"/>
      <c r="D1210" s="12"/>
      <c r="E1210" s="31" t="str">
        <f>IFERROR(VLOOKUP(Issue!$D1210,Table5[#All],3,0),"")</f>
        <v/>
      </c>
      <c r="F1210" s="31" t="str">
        <f>IFERROR(VLOOKUP(Issue!$D1210,Table5[#All],2,0),"")</f>
        <v/>
      </c>
      <c r="G1210" s="12"/>
      <c r="H1210" s="31" t="str">
        <f>IFERROR(VLOOKUP(Issue!$G1210,Table5[#All],3,0),"")</f>
        <v/>
      </c>
      <c r="I1210" s="31" t="str">
        <f>IFERROR(VLOOKUP(Issue!$G1210,Table5[#All],2,0),"")</f>
        <v/>
      </c>
      <c r="J1210" s="12"/>
      <c r="K1210" s="31" t="str">
        <f>IFERROR(VLOOKUP(Issue!$J1210,Table2[[Item Name]:[UoM]],2,0),"")</f>
        <v/>
      </c>
      <c r="L1210" s="12"/>
      <c r="M1210" s="32" t="str">
        <f>IFERROR(VLOOKUP(Issue!$J1210,Table2[[#All],[Item Name]:[Open Rate]],8,0),"")</f>
        <v/>
      </c>
      <c r="N1210" s="32" t="str">
        <f>IFERROR(+Issue!$L1210*Issue!$M1210,"")</f>
        <v/>
      </c>
      <c r="O1210" s="12"/>
      <c r="P1210" s="12"/>
      <c r="Q1210" s="37"/>
    </row>
    <row r="1211" spans="1:17" x14ac:dyDescent="0.25">
      <c r="A1211" s="34"/>
      <c r="B1211" s="12"/>
      <c r="C1211" s="12"/>
      <c r="D1211" s="12"/>
      <c r="E1211" s="31" t="str">
        <f>IFERROR(VLOOKUP(Issue!$D1211,Table5[#All],3,0),"")</f>
        <v/>
      </c>
      <c r="F1211" s="31" t="str">
        <f>IFERROR(VLOOKUP(Issue!$D1211,Table5[#All],2,0),"")</f>
        <v/>
      </c>
      <c r="G1211" s="12"/>
      <c r="H1211" s="31" t="str">
        <f>IFERROR(VLOOKUP(Issue!$G1211,Table5[#All],3,0),"")</f>
        <v/>
      </c>
      <c r="I1211" s="31" t="str">
        <f>IFERROR(VLOOKUP(Issue!$G1211,Table5[#All],2,0),"")</f>
        <v/>
      </c>
      <c r="J1211" s="12"/>
      <c r="K1211" s="31" t="str">
        <f>IFERROR(VLOOKUP(Issue!$J1211,Table2[[Item Name]:[UoM]],2,0),"")</f>
        <v/>
      </c>
      <c r="L1211" s="12"/>
      <c r="M1211" s="32" t="str">
        <f>IFERROR(VLOOKUP(Issue!$J1211,Table2[[#All],[Item Name]:[Open Rate]],8,0),"")</f>
        <v/>
      </c>
      <c r="N1211" s="32" t="str">
        <f>IFERROR(+Issue!$L1211*Issue!$M1211,"")</f>
        <v/>
      </c>
      <c r="O1211" s="12"/>
      <c r="P1211" s="12"/>
      <c r="Q1211" s="38"/>
    </row>
    <row r="1212" spans="1:17" x14ac:dyDescent="0.25">
      <c r="A1212" s="34"/>
      <c r="B1212" s="12"/>
      <c r="C1212" s="12"/>
      <c r="D1212" s="12"/>
      <c r="E1212" s="31" t="str">
        <f>IFERROR(VLOOKUP(Issue!$D1212,Table5[#All],3,0),"")</f>
        <v/>
      </c>
      <c r="F1212" s="31" t="str">
        <f>IFERROR(VLOOKUP(Issue!$D1212,Table5[#All],2,0),"")</f>
        <v/>
      </c>
      <c r="G1212" s="12"/>
      <c r="H1212" s="31" t="str">
        <f>IFERROR(VLOOKUP(Issue!$G1212,Table5[#All],3,0),"")</f>
        <v/>
      </c>
      <c r="I1212" s="31" t="str">
        <f>IFERROR(VLOOKUP(Issue!$G1212,Table5[#All],2,0),"")</f>
        <v/>
      </c>
      <c r="J1212" s="12"/>
      <c r="K1212" s="31" t="str">
        <f>IFERROR(VLOOKUP(Issue!$J1212,Table2[[Item Name]:[UoM]],2,0),"")</f>
        <v/>
      </c>
      <c r="L1212" s="12"/>
      <c r="M1212" s="32" t="str">
        <f>IFERROR(VLOOKUP(Issue!$J1212,Table2[[#All],[Item Name]:[Open Rate]],8,0),"")</f>
        <v/>
      </c>
      <c r="N1212" s="32" t="str">
        <f>IFERROR(+Issue!$L1212*Issue!$M1212,"")</f>
        <v/>
      </c>
      <c r="O1212" s="12"/>
      <c r="P1212" s="12"/>
      <c r="Q1212" s="37"/>
    </row>
    <row r="1213" spans="1:17" x14ac:dyDescent="0.25">
      <c r="A1213" s="34"/>
      <c r="B1213" s="12"/>
      <c r="C1213" s="12"/>
      <c r="D1213" s="12"/>
      <c r="E1213" s="31" t="str">
        <f>IFERROR(VLOOKUP(Issue!$D1213,Table5[#All],3,0),"")</f>
        <v/>
      </c>
      <c r="F1213" s="31" t="str">
        <f>IFERROR(VLOOKUP(Issue!$D1213,Table5[#All],2,0),"")</f>
        <v/>
      </c>
      <c r="G1213" s="12"/>
      <c r="H1213" s="31" t="str">
        <f>IFERROR(VLOOKUP(Issue!$G1213,Table5[#All],3,0),"")</f>
        <v/>
      </c>
      <c r="I1213" s="31" t="str">
        <f>IFERROR(VLOOKUP(Issue!$G1213,Table5[#All],2,0),"")</f>
        <v/>
      </c>
      <c r="J1213" s="12"/>
      <c r="K1213" s="31" t="str">
        <f>IFERROR(VLOOKUP(Issue!$J1213,Table2[[Item Name]:[UoM]],2,0),"")</f>
        <v/>
      </c>
      <c r="L1213" s="12"/>
      <c r="M1213" s="32" t="str">
        <f>IFERROR(VLOOKUP(Issue!$J1213,Table2[[#All],[Item Name]:[Open Rate]],8,0),"")</f>
        <v/>
      </c>
      <c r="N1213" s="32" t="str">
        <f>IFERROR(+Issue!$L1213*Issue!$M1213,"")</f>
        <v/>
      </c>
      <c r="O1213" s="12"/>
      <c r="P1213" s="12"/>
      <c r="Q1213" s="38"/>
    </row>
    <row r="1214" spans="1:17" x14ac:dyDescent="0.25">
      <c r="A1214" s="34"/>
      <c r="B1214" s="12"/>
      <c r="C1214" s="12"/>
      <c r="D1214" s="12"/>
      <c r="E1214" s="31" t="str">
        <f>IFERROR(VLOOKUP(Issue!$D1214,Table5[#All],3,0),"")</f>
        <v/>
      </c>
      <c r="F1214" s="31" t="str">
        <f>IFERROR(VLOOKUP(Issue!$D1214,Table5[#All],2,0),"")</f>
        <v/>
      </c>
      <c r="G1214" s="12"/>
      <c r="H1214" s="31" t="str">
        <f>IFERROR(VLOOKUP(Issue!$G1214,Table5[#All],3,0),"")</f>
        <v/>
      </c>
      <c r="I1214" s="31" t="str">
        <f>IFERROR(VLOOKUP(Issue!$G1214,Table5[#All],2,0),"")</f>
        <v/>
      </c>
      <c r="J1214" s="12"/>
      <c r="K1214" s="31" t="str">
        <f>IFERROR(VLOOKUP(Issue!$J1214,Table2[[Item Name]:[UoM]],2,0),"")</f>
        <v/>
      </c>
      <c r="L1214" s="12"/>
      <c r="M1214" s="32" t="str">
        <f>IFERROR(VLOOKUP(Issue!$J1214,Table2[[#All],[Item Name]:[Open Rate]],8,0),"")</f>
        <v/>
      </c>
      <c r="N1214" s="32" t="str">
        <f>IFERROR(+Issue!$L1214*Issue!$M1214,"")</f>
        <v/>
      </c>
      <c r="O1214" s="12"/>
      <c r="P1214" s="12"/>
      <c r="Q1214" s="37"/>
    </row>
    <row r="1215" spans="1:17" x14ac:dyDescent="0.25">
      <c r="A1215" s="34"/>
      <c r="B1215" s="12"/>
      <c r="C1215" s="12"/>
      <c r="D1215" s="12"/>
      <c r="E1215" s="31" t="str">
        <f>IFERROR(VLOOKUP(Issue!$D1215,Table5[#All],3,0),"")</f>
        <v/>
      </c>
      <c r="F1215" s="31" t="str">
        <f>IFERROR(VLOOKUP(Issue!$D1215,Table5[#All],2,0),"")</f>
        <v/>
      </c>
      <c r="G1215" s="12"/>
      <c r="H1215" s="31" t="str">
        <f>IFERROR(VLOOKUP(Issue!$G1215,Table5[#All],3,0),"")</f>
        <v/>
      </c>
      <c r="I1215" s="31" t="str">
        <f>IFERROR(VLOOKUP(Issue!$G1215,Table5[#All],2,0),"")</f>
        <v/>
      </c>
      <c r="J1215" s="12"/>
      <c r="K1215" s="31" t="str">
        <f>IFERROR(VLOOKUP(Issue!$J1215,Table2[[Item Name]:[UoM]],2,0),"")</f>
        <v/>
      </c>
      <c r="L1215" s="12"/>
      <c r="M1215" s="32" t="str">
        <f>IFERROR(VLOOKUP(Issue!$J1215,Table2[[#All],[Item Name]:[Open Rate]],8,0),"")</f>
        <v/>
      </c>
      <c r="N1215" s="32" t="str">
        <f>IFERROR(+Issue!$L1215*Issue!$M1215,"")</f>
        <v/>
      </c>
      <c r="O1215" s="12"/>
      <c r="P1215" s="12"/>
      <c r="Q1215" s="38"/>
    </row>
    <row r="1216" spans="1:17" x14ac:dyDescent="0.25">
      <c r="A1216" s="34"/>
      <c r="B1216" s="12"/>
      <c r="C1216" s="12"/>
      <c r="D1216" s="12"/>
      <c r="E1216" s="31" t="str">
        <f>IFERROR(VLOOKUP(Issue!$D1216,Table5[#All],3,0),"")</f>
        <v/>
      </c>
      <c r="F1216" s="31" t="str">
        <f>IFERROR(VLOOKUP(Issue!$D1216,Table5[#All],2,0),"")</f>
        <v/>
      </c>
      <c r="G1216" s="12"/>
      <c r="H1216" s="31" t="str">
        <f>IFERROR(VLOOKUP(Issue!$G1216,Table5[#All],3,0),"")</f>
        <v/>
      </c>
      <c r="I1216" s="31" t="str">
        <f>IFERROR(VLOOKUP(Issue!$G1216,Table5[#All],2,0),"")</f>
        <v/>
      </c>
      <c r="J1216" s="12"/>
      <c r="K1216" s="31" t="str">
        <f>IFERROR(VLOOKUP(Issue!$J1216,Table2[[Item Name]:[UoM]],2,0),"")</f>
        <v/>
      </c>
      <c r="L1216" s="12"/>
      <c r="M1216" s="32" t="str">
        <f>IFERROR(VLOOKUP(Issue!$J1216,Table2[[#All],[Item Name]:[Open Rate]],8,0),"")</f>
        <v/>
      </c>
      <c r="N1216" s="32" t="str">
        <f>IFERROR(+Issue!$L1216*Issue!$M1216,"")</f>
        <v/>
      </c>
      <c r="O1216" s="12"/>
      <c r="P1216" s="12"/>
      <c r="Q1216" s="37"/>
    </row>
    <row r="1217" spans="1:17" x14ac:dyDescent="0.25">
      <c r="A1217" s="34"/>
      <c r="B1217" s="12"/>
      <c r="C1217" s="12"/>
      <c r="D1217" s="12"/>
      <c r="E1217" s="31" t="str">
        <f>IFERROR(VLOOKUP(Issue!$D1217,Table5[#All],3,0),"")</f>
        <v/>
      </c>
      <c r="F1217" s="31" t="str">
        <f>IFERROR(VLOOKUP(Issue!$D1217,Table5[#All],2,0),"")</f>
        <v/>
      </c>
      <c r="G1217" s="12"/>
      <c r="H1217" s="31" t="str">
        <f>IFERROR(VLOOKUP(Issue!$G1217,Table5[#All],3,0),"")</f>
        <v/>
      </c>
      <c r="I1217" s="31" t="str">
        <f>IFERROR(VLOOKUP(Issue!$G1217,Table5[#All],2,0),"")</f>
        <v/>
      </c>
      <c r="J1217" s="12"/>
      <c r="K1217" s="31" t="str">
        <f>IFERROR(VLOOKUP(Issue!$J1217,Table2[[Item Name]:[UoM]],2,0),"")</f>
        <v/>
      </c>
      <c r="L1217" s="12"/>
      <c r="M1217" s="32" t="str">
        <f>IFERROR(VLOOKUP(Issue!$J1217,Table2[[#All],[Item Name]:[Open Rate]],8,0),"")</f>
        <v/>
      </c>
      <c r="N1217" s="32" t="str">
        <f>IFERROR(+Issue!$L1217*Issue!$M1217,"")</f>
        <v/>
      </c>
      <c r="O1217" s="12"/>
      <c r="P1217" s="12"/>
      <c r="Q1217" s="38"/>
    </row>
    <row r="1218" spans="1:17" x14ac:dyDescent="0.25">
      <c r="A1218" s="34"/>
      <c r="B1218" s="12"/>
      <c r="C1218" s="12"/>
      <c r="D1218" s="12"/>
      <c r="E1218" s="31" t="str">
        <f>IFERROR(VLOOKUP(Issue!$D1218,Table5[#All],3,0),"")</f>
        <v/>
      </c>
      <c r="F1218" s="31" t="str">
        <f>IFERROR(VLOOKUP(Issue!$D1218,Table5[#All],2,0),"")</f>
        <v/>
      </c>
      <c r="G1218" s="12"/>
      <c r="H1218" s="31" t="str">
        <f>IFERROR(VLOOKUP(Issue!$G1218,Table5[#All],3,0),"")</f>
        <v/>
      </c>
      <c r="I1218" s="31" t="str">
        <f>IFERROR(VLOOKUP(Issue!$G1218,Table5[#All],2,0),"")</f>
        <v/>
      </c>
      <c r="J1218" s="12"/>
      <c r="K1218" s="31" t="str">
        <f>IFERROR(VLOOKUP(Issue!$J1218,Table2[[Item Name]:[UoM]],2,0),"")</f>
        <v/>
      </c>
      <c r="L1218" s="12"/>
      <c r="M1218" s="32" t="str">
        <f>IFERROR(VLOOKUP(Issue!$J1218,Table2[[#All],[Item Name]:[Open Rate]],8,0),"")</f>
        <v/>
      </c>
      <c r="N1218" s="32" t="str">
        <f>IFERROR(+Issue!$L1218*Issue!$M1218,"")</f>
        <v/>
      </c>
      <c r="O1218" s="12"/>
      <c r="P1218" s="12"/>
      <c r="Q1218" s="37"/>
    </row>
    <row r="1219" spans="1:17" x14ac:dyDescent="0.25">
      <c r="A1219" s="34"/>
      <c r="B1219" s="12"/>
      <c r="C1219" s="12"/>
      <c r="D1219" s="12"/>
      <c r="E1219" s="31" t="str">
        <f>IFERROR(VLOOKUP(Issue!$D1219,Table5[#All],3,0),"")</f>
        <v/>
      </c>
      <c r="F1219" s="31" t="str">
        <f>IFERROR(VLOOKUP(Issue!$D1219,Table5[#All],2,0),"")</f>
        <v/>
      </c>
      <c r="G1219" s="12"/>
      <c r="H1219" s="31" t="str">
        <f>IFERROR(VLOOKUP(Issue!$G1219,Table5[#All],3,0),"")</f>
        <v/>
      </c>
      <c r="I1219" s="31" t="str">
        <f>IFERROR(VLOOKUP(Issue!$G1219,Table5[#All],2,0),"")</f>
        <v/>
      </c>
      <c r="J1219" s="12"/>
      <c r="K1219" s="31" t="str">
        <f>IFERROR(VLOOKUP(Issue!$J1219,Table2[[Item Name]:[UoM]],2,0),"")</f>
        <v/>
      </c>
      <c r="L1219" s="12"/>
      <c r="M1219" s="32" t="str">
        <f>IFERROR(VLOOKUP(Issue!$J1219,Table2[[#All],[Item Name]:[Open Rate]],8,0),"")</f>
        <v/>
      </c>
      <c r="N1219" s="32" t="str">
        <f>IFERROR(+Issue!$L1219*Issue!$M1219,"")</f>
        <v/>
      </c>
      <c r="O1219" s="12"/>
      <c r="P1219" s="12"/>
      <c r="Q1219" s="38"/>
    </row>
    <row r="1220" spans="1:17" x14ac:dyDescent="0.25">
      <c r="A1220" s="34"/>
      <c r="B1220" s="12"/>
      <c r="C1220" s="12"/>
      <c r="D1220" s="12"/>
      <c r="E1220" s="31" t="str">
        <f>IFERROR(VLOOKUP(Issue!$D1220,Table5[#All],3,0),"")</f>
        <v/>
      </c>
      <c r="F1220" s="31" t="str">
        <f>IFERROR(VLOOKUP(Issue!$D1220,Table5[#All],2,0),"")</f>
        <v/>
      </c>
      <c r="G1220" s="12"/>
      <c r="H1220" s="31" t="str">
        <f>IFERROR(VLOOKUP(Issue!$G1220,Table5[#All],3,0),"")</f>
        <v/>
      </c>
      <c r="I1220" s="31" t="str">
        <f>IFERROR(VLOOKUP(Issue!$G1220,Table5[#All],2,0),"")</f>
        <v/>
      </c>
      <c r="J1220" s="12"/>
      <c r="K1220" s="31" t="str">
        <f>IFERROR(VLOOKUP(Issue!$J1220,Table2[[Item Name]:[UoM]],2,0),"")</f>
        <v/>
      </c>
      <c r="L1220" s="12"/>
      <c r="M1220" s="32" t="str">
        <f>IFERROR(VLOOKUP(Issue!$J1220,Table2[[#All],[Item Name]:[Open Rate]],8,0),"")</f>
        <v/>
      </c>
      <c r="N1220" s="32" t="str">
        <f>IFERROR(+Issue!$L1220*Issue!$M1220,"")</f>
        <v/>
      </c>
      <c r="O1220" s="12"/>
      <c r="P1220" s="12"/>
      <c r="Q1220" s="37"/>
    </row>
    <row r="1221" spans="1:17" x14ac:dyDescent="0.25">
      <c r="A1221" s="34"/>
      <c r="B1221" s="12"/>
      <c r="C1221" s="12"/>
      <c r="D1221" s="12"/>
      <c r="E1221" s="31" t="str">
        <f>IFERROR(VLOOKUP(Issue!$D1221,Table5[#All],3,0),"")</f>
        <v/>
      </c>
      <c r="F1221" s="31" t="str">
        <f>IFERROR(VLOOKUP(Issue!$D1221,Table5[#All],2,0),"")</f>
        <v/>
      </c>
      <c r="G1221" s="12"/>
      <c r="H1221" s="31" t="str">
        <f>IFERROR(VLOOKUP(Issue!$G1221,Table5[#All],3,0),"")</f>
        <v/>
      </c>
      <c r="I1221" s="31" t="str">
        <f>IFERROR(VLOOKUP(Issue!$G1221,Table5[#All],2,0),"")</f>
        <v/>
      </c>
      <c r="J1221" s="12"/>
      <c r="K1221" s="31" t="str">
        <f>IFERROR(VLOOKUP(Issue!$J1221,Table2[[Item Name]:[UoM]],2,0),"")</f>
        <v/>
      </c>
      <c r="L1221" s="12"/>
      <c r="M1221" s="32" t="str">
        <f>IFERROR(VLOOKUP(Issue!$J1221,Table2[[#All],[Item Name]:[Open Rate]],8,0),"")</f>
        <v/>
      </c>
      <c r="N1221" s="32" t="str">
        <f>IFERROR(+Issue!$L1221*Issue!$M1221,"")</f>
        <v/>
      </c>
      <c r="O1221" s="12"/>
      <c r="P1221" s="12"/>
      <c r="Q1221" s="38"/>
    </row>
    <row r="1222" spans="1:17" x14ac:dyDescent="0.25">
      <c r="A1222" s="34"/>
      <c r="B1222" s="12"/>
      <c r="C1222" s="12"/>
      <c r="D1222" s="12"/>
      <c r="E1222" s="31" t="str">
        <f>IFERROR(VLOOKUP(Issue!$D1222,Table5[#All],3,0),"")</f>
        <v/>
      </c>
      <c r="F1222" s="31" t="str">
        <f>IFERROR(VLOOKUP(Issue!$D1222,Table5[#All],2,0),"")</f>
        <v/>
      </c>
      <c r="G1222" s="12"/>
      <c r="H1222" s="31" t="str">
        <f>IFERROR(VLOOKUP(Issue!$G1222,Table5[#All],3,0),"")</f>
        <v/>
      </c>
      <c r="I1222" s="31" t="str">
        <f>IFERROR(VLOOKUP(Issue!$G1222,Table5[#All],2,0),"")</f>
        <v/>
      </c>
      <c r="J1222" s="12"/>
      <c r="K1222" s="31" t="str">
        <f>IFERROR(VLOOKUP(Issue!$J1222,Table2[[Item Name]:[UoM]],2,0),"")</f>
        <v/>
      </c>
      <c r="L1222" s="12"/>
      <c r="M1222" s="32" t="str">
        <f>IFERROR(VLOOKUP(Issue!$J1222,Table2[[#All],[Item Name]:[Open Rate]],8,0),"")</f>
        <v/>
      </c>
      <c r="N1222" s="32" t="str">
        <f>IFERROR(+Issue!$L1222*Issue!$M1222,"")</f>
        <v/>
      </c>
      <c r="O1222" s="12"/>
      <c r="P1222" s="12"/>
      <c r="Q1222" s="37"/>
    </row>
    <row r="1223" spans="1:17" x14ac:dyDescent="0.25">
      <c r="A1223" s="34"/>
      <c r="B1223" s="12"/>
      <c r="C1223" s="12"/>
      <c r="D1223" s="12"/>
      <c r="E1223" s="31" t="str">
        <f>IFERROR(VLOOKUP(Issue!$D1223,Table5[#All],3,0),"")</f>
        <v/>
      </c>
      <c r="F1223" s="31" t="str">
        <f>IFERROR(VLOOKUP(Issue!$D1223,Table5[#All],2,0),"")</f>
        <v/>
      </c>
      <c r="G1223" s="12"/>
      <c r="H1223" s="31" t="str">
        <f>IFERROR(VLOOKUP(Issue!$G1223,Table5[#All],3,0),"")</f>
        <v/>
      </c>
      <c r="I1223" s="31" t="str">
        <f>IFERROR(VLOOKUP(Issue!$G1223,Table5[#All],2,0),"")</f>
        <v/>
      </c>
      <c r="J1223" s="12"/>
      <c r="K1223" s="31" t="str">
        <f>IFERROR(VLOOKUP(Issue!$J1223,Table2[[Item Name]:[UoM]],2,0),"")</f>
        <v/>
      </c>
      <c r="L1223" s="12"/>
      <c r="M1223" s="32" t="str">
        <f>IFERROR(VLOOKUP(Issue!$J1223,Table2[[#All],[Item Name]:[Open Rate]],8,0),"")</f>
        <v/>
      </c>
      <c r="N1223" s="32" t="str">
        <f>IFERROR(+Issue!$L1223*Issue!$M1223,"")</f>
        <v/>
      </c>
      <c r="O1223" s="12"/>
      <c r="P1223" s="12"/>
      <c r="Q1223" s="38"/>
    </row>
    <row r="1224" spans="1:17" x14ac:dyDescent="0.25">
      <c r="A1224" s="34"/>
      <c r="B1224" s="12"/>
      <c r="C1224" s="12"/>
      <c r="D1224" s="12"/>
      <c r="E1224" s="31" t="str">
        <f>IFERROR(VLOOKUP(Issue!$D1224,Table5[#All],3,0),"")</f>
        <v/>
      </c>
      <c r="F1224" s="31" t="str">
        <f>IFERROR(VLOOKUP(Issue!$D1224,Table5[#All],2,0),"")</f>
        <v/>
      </c>
      <c r="G1224" s="12"/>
      <c r="H1224" s="31" t="str">
        <f>IFERROR(VLOOKUP(Issue!$G1224,Table5[#All],3,0),"")</f>
        <v/>
      </c>
      <c r="I1224" s="31" t="str">
        <f>IFERROR(VLOOKUP(Issue!$G1224,Table5[#All],2,0),"")</f>
        <v/>
      </c>
      <c r="J1224" s="12"/>
      <c r="K1224" s="31" t="str">
        <f>IFERROR(VLOOKUP(Issue!$J1224,Table2[[Item Name]:[UoM]],2,0),"")</f>
        <v/>
      </c>
      <c r="L1224" s="12"/>
      <c r="M1224" s="32" t="str">
        <f>IFERROR(VLOOKUP(Issue!$J1224,Table2[[#All],[Item Name]:[Open Rate]],8,0),"")</f>
        <v/>
      </c>
      <c r="N1224" s="32" t="str">
        <f>IFERROR(+Issue!$L1224*Issue!$M1224,"")</f>
        <v/>
      </c>
      <c r="O1224" s="12"/>
      <c r="P1224" s="12"/>
      <c r="Q1224" s="37"/>
    </row>
    <row r="1225" spans="1:17" x14ac:dyDescent="0.25">
      <c r="A1225" s="34"/>
      <c r="B1225" s="12"/>
      <c r="C1225" s="12"/>
      <c r="D1225" s="12"/>
      <c r="E1225" s="31" t="str">
        <f>IFERROR(VLOOKUP(Issue!$D1225,Table5[#All],3,0),"")</f>
        <v/>
      </c>
      <c r="F1225" s="31" t="str">
        <f>IFERROR(VLOOKUP(Issue!$D1225,Table5[#All],2,0),"")</f>
        <v/>
      </c>
      <c r="G1225" s="12"/>
      <c r="H1225" s="31" t="str">
        <f>IFERROR(VLOOKUP(Issue!$G1225,Table5[#All],3,0),"")</f>
        <v/>
      </c>
      <c r="I1225" s="31" t="str">
        <f>IFERROR(VLOOKUP(Issue!$G1225,Table5[#All],2,0),"")</f>
        <v/>
      </c>
      <c r="J1225" s="12"/>
      <c r="K1225" s="31" t="str">
        <f>IFERROR(VLOOKUP(Issue!$J1225,Table2[[Item Name]:[UoM]],2,0),"")</f>
        <v/>
      </c>
      <c r="L1225" s="12"/>
      <c r="M1225" s="32" t="str">
        <f>IFERROR(VLOOKUP(Issue!$J1225,Table2[[#All],[Item Name]:[Open Rate]],8,0),"")</f>
        <v/>
      </c>
      <c r="N1225" s="32" t="str">
        <f>IFERROR(+Issue!$L1225*Issue!$M1225,"")</f>
        <v/>
      </c>
      <c r="O1225" s="12"/>
      <c r="P1225" s="12"/>
      <c r="Q1225" s="38"/>
    </row>
    <row r="1226" spans="1:17" x14ac:dyDescent="0.25">
      <c r="A1226" s="34"/>
      <c r="B1226" s="12"/>
      <c r="C1226" s="12"/>
      <c r="D1226" s="12"/>
      <c r="E1226" s="31" t="str">
        <f>IFERROR(VLOOKUP(Issue!$D1226,Table5[#All],3,0),"")</f>
        <v/>
      </c>
      <c r="F1226" s="31" t="str">
        <f>IFERROR(VLOOKUP(Issue!$D1226,Table5[#All],2,0),"")</f>
        <v/>
      </c>
      <c r="G1226" s="12"/>
      <c r="H1226" s="31" t="str">
        <f>IFERROR(VLOOKUP(Issue!$G1226,Table5[#All],3,0),"")</f>
        <v/>
      </c>
      <c r="I1226" s="31" t="str">
        <f>IFERROR(VLOOKUP(Issue!$G1226,Table5[#All],2,0),"")</f>
        <v/>
      </c>
      <c r="J1226" s="12"/>
      <c r="K1226" s="31" t="str">
        <f>IFERROR(VLOOKUP(Issue!$J1226,Table2[[Item Name]:[UoM]],2,0),"")</f>
        <v/>
      </c>
      <c r="L1226" s="12"/>
      <c r="M1226" s="32" t="str">
        <f>IFERROR(VLOOKUP(Issue!$J1226,Table2[[#All],[Item Name]:[Open Rate]],8,0),"")</f>
        <v/>
      </c>
      <c r="N1226" s="32" t="str">
        <f>IFERROR(+Issue!$L1226*Issue!$M1226,"")</f>
        <v/>
      </c>
      <c r="O1226" s="12"/>
      <c r="P1226" s="12"/>
      <c r="Q1226" s="37"/>
    </row>
    <row r="1227" spans="1:17" x14ac:dyDescent="0.25">
      <c r="A1227" s="34"/>
      <c r="B1227" s="12"/>
      <c r="C1227" s="12"/>
      <c r="D1227" s="12"/>
      <c r="E1227" s="31" t="str">
        <f>IFERROR(VLOOKUP(Issue!$D1227,Table5[#All],3,0),"")</f>
        <v/>
      </c>
      <c r="F1227" s="31" t="str">
        <f>IFERROR(VLOOKUP(Issue!$D1227,Table5[#All],2,0),"")</f>
        <v/>
      </c>
      <c r="G1227" s="12"/>
      <c r="H1227" s="31" t="str">
        <f>IFERROR(VLOOKUP(Issue!$G1227,Table5[#All],3,0),"")</f>
        <v/>
      </c>
      <c r="I1227" s="31" t="str">
        <f>IFERROR(VLOOKUP(Issue!$G1227,Table5[#All],2,0),"")</f>
        <v/>
      </c>
      <c r="J1227" s="12"/>
      <c r="K1227" s="31" t="str">
        <f>IFERROR(VLOOKUP(Issue!$J1227,Table2[[Item Name]:[UoM]],2,0),"")</f>
        <v/>
      </c>
      <c r="L1227" s="12"/>
      <c r="M1227" s="32" t="str">
        <f>IFERROR(VLOOKUP(Issue!$J1227,Table2[[#All],[Item Name]:[Open Rate]],8,0),"")</f>
        <v/>
      </c>
      <c r="N1227" s="32" t="str">
        <f>IFERROR(+Issue!$L1227*Issue!$M1227,"")</f>
        <v/>
      </c>
      <c r="O1227" s="12"/>
      <c r="P1227" s="12"/>
      <c r="Q1227" s="38"/>
    </row>
    <row r="1228" spans="1:17" x14ac:dyDescent="0.25">
      <c r="A1228" s="34"/>
      <c r="B1228" s="12"/>
      <c r="C1228" s="12"/>
      <c r="D1228" s="12"/>
      <c r="E1228" s="31" t="str">
        <f>IFERROR(VLOOKUP(Issue!$D1228,Table5[#All],3,0),"")</f>
        <v/>
      </c>
      <c r="F1228" s="31" t="str">
        <f>IFERROR(VLOOKUP(Issue!$D1228,Table5[#All],2,0),"")</f>
        <v/>
      </c>
      <c r="G1228" s="12"/>
      <c r="H1228" s="31" t="str">
        <f>IFERROR(VLOOKUP(Issue!$G1228,Table5[#All],3,0),"")</f>
        <v/>
      </c>
      <c r="I1228" s="31" t="str">
        <f>IFERROR(VLOOKUP(Issue!$G1228,Table5[#All],2,0),"")</f>
        <v/>
      </c>
      <c r="J1228" s="12"/>
      <c r="K1228" s="31" t="str">
        <f>IFERROR(VLOOKUP(Issue!$J1228,Table2[[Item Name]:[UoM]],2,0),"")</f>
        <v/>
      </c>
      <c r="L1228" s="12"/>
      <c r="M1228" s="32" t="str">
        <f>IFERROR(VLOOKUP(Issue!$J1228,Table2[[#All],[Item Name]:[Open Rate]],8,0),"")</f>
        <v/>
      </c>
      <c r="N1228" s="32" t="str">
        <f>IFERROR(+Issue!$L1228*Issue!$M1228,"")</f>
        <v/>
      </c>
      <c r="O1228" s="12"/>
      <c r="P1228" s="12"/>
      <c r="Q1228" s="37"/>
    </row>
    <row r="1229" spans="1:17" x14ac:dyDescent="0.25">
      <c r="A1229" s="34"/>
      <c r="B1229" s="12"/>
      <c r="C1229" s="12"/>
      <c r="D1229" s="12"/>
      <c r="E1229" s="31" t="str">
        <f>IFERROR(VLOOKUP(Issue!$D1229,Table5[#All],3,0),"")</f>
        <v/>
      </c>
      <c r="F1229" s="31" t="str">
        <f>IFERROR(VLOOKUP(Issue!$D1229,Table5[#All],2,0),"")</f>
        <v/>
      </c>
      <c r="G1229" s="12"/>
      <c r="H1229" s="31" t="str">
        <f>IFERROR(VLOOKUP(Issue!$G1229,Table5[#All],3,0),"")</f>
        <v/>
      </c>
      <c r="I1229" s="31" t="str">
        <f>IFERROR(VLOOKUP(Issue!$G1229,Table5[#All],2,0),"")</f>
        <v/>
      </c>
      <c r="J1229" s="12"/>
      <c r="K1229" s="31" t="str">
        <f>IFERROR(VLOOKUP(Issue!$J1229,Table2[[Item Name]:[UoM]],2,0),"")</f>
        <v/>
      </c>
      <c r="L1229" s="12"/>
      <c r="M1229" s="32" t="str">
        <f>IFERROR(VLOOKUP(Issue!$J1229,Table2[[#All],[Item Name]:[Open Rate]],8,0),"")</f>
        <v/>
      </c>
      <c r="N1229" s="32" t="str">
        <f>IFERROR(+Issue!$L1229*Issue!$M1229,"")</f>
        <v/>
      </c>
      <c r="O1229" s="12"/>
      <c r="P1229" s="12"/>
      <c r="Q1229" s="38"/>
    </row>
    <row r="1230" spans="1:17" x14ac:dyDescent="0.25">
      <c r="A1230" s="34"/>
      <c r="B1230" s="12"/>
      <c r="C1230" s="12"/>
      <c r="D1230" s="12"/>
      <c r="E1230" s="31" t="str">
        <f>IFERROR(VLOOKUP(Issue!$D1230,Table5[#All],3,0),"")</f>
        <v/>
      </c>
      <c r="F1230" s="31" t="str">
        <f>IFERROR(VLOOKUP(Issue!$D1230,Table5[#All],2,0),"")</f>
        <v/>
      </c>
      <c r="G1230" s="12"/>
      <c r="H1230" s="31" t="str">
        <f>IFERROR(VLOOKUP(Issue!$G1230,Table5[#All],3,0),"")</f>
        <v/>
      </c>
      <c r="I1230" s="31" t="str">
        <f>IFERROR(VLOOKUP(Issue!$G1230,Table5[#All],2,0),"")</f>
        <v/>
      </c>
      <c r="J1230" s="12"/>
      <c r="K1230" s="31" t="str">
        <f>IFERROR(VLOOKUP(Issue!$J1230,Table2[[Item Name]:[UoM]],2,0),"")</f>
        <v/>
      </c>
      <c r="L1230" s="12"/>
      <c r="M1230" s="32" t="str">
        <f>IFERROR(VLOOKUP(Issue!$J1230,Table2[[#All],[Item Name]:[Open Rate]],8,0),"")</f>
        <v/>
      </c>
      <c r="N1230" s="32" t="str">
        <f>IFERROR(+Issue!$L1230*Issue!$M1230,"")</f>
        <v/>
      </c>
      <c r="O1230" s="12"/>
      <c r="P1230" s="12"/>
      <c r="Q1230" s="37"/>
    </row>
    <row r="1231" spans="1:17" x14ac:dyDescent="0.25">
      <c r="A1231" s="34"/>
      <c r="B1231" s="12"/>
      <c r="C1231" s="12"/>
      <c r="D1231" s="12"/>
      <c r="E1231" s="31" t="str">
        <f>IFERROR(VLOOKUP(Issue!$D1231,Table5[#All],3,0),"")</f>
        <v/>
      </c>
      <c r="F1231" s="31" t="str">
        <f>IFERROR(VLOOKUP(Issue!$D1231,Table5[#All],2,0),"")</f>
        <v/>
      </c>
      <c r="G1231" s="12"/>
      <c r="H1231" s="31" t="str">
        <f>IFERROR(VLOOKUP(Issue!$G1231,Table5[#All],3,0),"")</f>
        <v/>
      </c>
      <c r="I1231" s="31" t="str">
        <f>IFERROR(VLOOKUP(Issue!$G1231,Table5[#All],2,0),"")</f>
        <v/>
      </c>
      <c r="J1231" s="12"/>
      <c r="K1231" s="31" t="str">
        <f>IFERROR(VLOOKUP(Issue!$J1231,Table2[[Item Name]:[UoM]],2,0),"")</f>
        <v/>
      </c>
      <c r="L1231" s="12"/>
      <c r="M1231" s="32" t="str">
        <f>IFERROR(VLOOKUP(Issue!$J1231,Table2[[#All],[Item Name]:[Open Rate]],8,0),"")</f>
        <v/>
      </c>
      <c r="N1231" s="32" t="str">
        <f>IFERROR(+Issue!$L1231*Issue!$M1231,"")</f>
        <v/>
      </c>
      <c r="O1231" s="12"/>
      <c r="P1231" s="12"/>
      <c r="Q1231" s="38"/>
    </row>
    <row r="1232" spans="1:17" x14ac:dyDescent="0.25">
      <c r="A1232" s="34"/>
      <c r="B1232" s="12"/>
      <c r="C1232" s="12"/>
      <c r="D1232" s="12"/>
      <c r="E1232" s="31" t="str">
        <f>IFERROR(VLOOKUP(Issue!$D1232,Table5[#All],3,0),"")</f>
        <v/>
      </c>
      <c r="F1232" s="31" t="str">
        <f>IFERROR(VLOOKUP(Issue!$D1232,Table5[#All],2,0),"")</f>
        <v/>
      </c>
      <c r="G1232" s="12"/>
      <c r="H1232" s="31" t="str">
        <f>IFERROR(VLOOKUP(Issue!$G1232,Table5[#All],3,0),"")</f>
        <v/>
      </c>
      <c r="I1232" s="31" t="str">
        <f>IFERROR(VLOOKUP(Issue!$G1232,Table5[#All],2,0),"")</f>
        <v/>
      </c>
      <c r="J1232" s="12"/>
      <c r="K1232" s="31" t="str">
        <f>IFERROR(VLOOKUP(Issue!$J1232,Table2[[Item Name]:[UoM]],2,0),"")</f>
        <v/>
      </c>
      <c r="L1232" s="12"/>
      <c r="M1232" s="32" t="str">
        <f>IFERROR(VLOOKUP(Issue!$J1232,Table2[[#All],[Item Name]:[Open Rate]],8,0),"")</f>
        <v/>
      </c>
      <c r="N1232" s="32" t="str">
        <f>IFERROR(+Issue!$L1232*Issue!$M1232,"")</f>
        <v/>
      </c>
      <c r="O1232" s="12"/>
      <c r="P1232" s="12"/>
      <c r="Q1232" s="37"/>
    </row>
    <row r="1233" spans="1:17" x14ac:dyDescent="0.25">
      <c r="A1233" s="34"/>
      <c r="B1233" s="12"/>
      <c r="C1233" s="12"/>
      <c r="D1233" s="12"/>
      <c r="E1233" s="31" t="str">
        <f>IFERROR(VLOOKUP(Issue!$D1233,Table5[#All],3,0),"")</f>
        <v/>
      </c>
      <c r="F1233" s="31" t="str">
        <f>IFERROR(VLOOKUP(Issue!$D1233,Table5[#All],2,0),"")</f>
        <v/>
      </c>
      <c r="G1233" s="12"/>
      <c r="H1233" s="31" t="str">
        <f>IFERROR(VLOOKUP(Issue!$G1233,Table5[#All],3,0),"")</f>
        <v/>
      </c>
      <c r="I1233" s="31" t="str">
        <f>IFERROR(VLOOKUP(Issue!$G1233,Table5[#All],2,0),"")</f>
        <v/>
      </c>
      <c r="J1233" s="12"/>
      <c r="K1233" s="31" t="str">
        <f>IFERROR(VLOOKUP(Issue!$J1233,Table2[[Item Name]:[UoM]],2,0),"")</f>
        <v/>
      </c>
      <c r="L1233" s="12"/>
      <c r="M1233" s="32" t="str">
        <f>IFERROR(VLOOKUP(Issue!$J1233,Table2[[#All],[Item Name]:[Open Rate]],8,0),"")</f>
        <v/>
      </c>
      <c r="N1233" s="32" t="str">
        <f>IFERROR(+Issue!$L1233*Issue!$M1233,"")</f>
        <v/>
      </c>
      <c r="O1233" s="12"/>
      <c r="P1233" s="12"/>
      <c r="Q1233" s="38"/>
    </row>
    <row r="1234" spans="1:17" x14ac:dyDescent="0.25">
      <c r="A1234" s="34"/>
      <c r="B1234" s="12"/>
      <c r="C1234" s="12"/>
      <c r="D1234" s="12"/>
      <c r="E1234" s="31" t="str">
        <f>IFERROR(VLOOKUP(Issue!$D1234,Table5[#All],3,0),"")</f>
        <v/>
      </c>
      <c r="F1234" s="31" t="str">
        <f>IFERROR(VLOOKUP(Issue!$D1234,Table5[#All],2,0),"")</f>
        <v/>
      </c>
      <c r="G1234" s="12"/>
      <c r="H1234" s="31" t="str">
        <f>IFERROR(VLOOKUP(Issue!$G1234,Table5[#All],3,0),"")</f>
        <v/>
      </c>
      <c r="I1234" s="31" t="str">
        <f>IFERROR(VLOOKUP(Issue!$G1234,Table5[#All],2,0),"")</f>
        <v/>
      </c>
      <c r="J1234" s="12"/>
      <c r="K1234" s="31" t="str">
        <f>IFERROR(VLOOKUP(Issue!$J1234,Table2[[Item Name]:[UoM]],2,0),"")</f>
        <v/>
      </c>
      <c r="L1234" s="12"/>
      <c r="M1234" s="32" t="str">
        <f>IFERROR(VLOOKUP(Issue!$J1234,Table2[[#All],[Item Name]:[Open Rate]],8,0),"")</f>
        <v/>
      </c>
      <c r="N1234" s="32" t="str">
        <f>IFERROR(+Issue!$L1234*Issue!$M1234,"")</f>
        <v/>
      </c>
      <c r="O1234" s="12"/>
      <c r="P1234" s="12"/>
      <c r="Q1234" s="37"/>
    </row>
    <row r="1235" spans="1:17" x14ac:dyDescent="0.25">
      <c r="A1235" s="34"/>
      <c r="B1235" s="12"/>
      <c r="C1235" s="12"/>
      <c r="D1235" s="12"/>
      <c r="E1235" s="31" t="str">
        <f>IFERROR(VLOOKUP(Issue!$D1235,Table5[#All],3,0),"")</f>
        <v/>
      </c>
      <c r="F1235" s="31" t="str">
        <f>IFERROR(VLOOKUP(Issue!$D1235,Table5[#All],2,0),"")</f>
        <v/>
      </c>
      <c r="G1235" s="12"/>
      <c r="H1235" s="31" t="str">
        <f>IFERROR(VLOOKUP(Issue!$G1235,Table5[#All],3,0),"")</f>
        <v/>
      </c>
      <c r="I1235" s="31" t="str">
        <f>IFERROR(VLOOKUP(Issue!$G1235,Table5[#All],2,0),"")</f>
        <v/>
      </c>
      <c r="J1235" s="12"/>
      <c r="K1235" s="31" t="str">
        <f>IFERROR(VLOOKUP(Issue!$J1235,Table2[[Item Name]:[UoM]],2,0),"")</f>
        <v/>
      </c>
      <c r="L1235" s="12"/>
      <c r="M1235" s="32" t="str">
        <f>IFERROR(VLOOKUP(Issue!$J1235,Table2[[#All],[Item Name]:[Open Rate]],8,0),"")</f>
        <v/>
      </c>
      <c r="N1235" s="32" t="str">
        <f>IFERROR(+Issue!$L1235*Issue!$M1235,"")</f>
        <v/>
      </c>
      <c r="O1235" s="12"/>
      <c r="P1235" s="12"/>
      <c r="Q1235" s="38"/>
    </row>
    <row r="1236" spans="1:17" x14ac:dyDescent="0.25">
      <c r="A1236" s="34"/>
      <c r="B1236" s="12"/>
      <c r="C1236" s="12"/>
      <c r="D1236" s="12"/>
      <c r="E1236" s="31" t="str">
        <f>IFERROR(VLOOKUP(Issue!$D1236,Table5[#All],3,0),"")</f>
        <v/>
      </c>
      <c r="F1236" s="31" t="str">
        <f>IFERROR(VLOOKUP(Issue!$D1236,Table5[#All],2,0),"")</f>
        <v/>
      </c>
      <c r="G1236" s="12"/>
      <c r="H1236" s="31" t="str">
        <f>IFERROR(VLOOKUP(Issue!$G1236,Table5[#All],3,0),"")</f>
        <v/>
      </c>
      <c r="I1236" s="31" t="str">
        <f>IFERROR(VLOOKUP(Issue!$G1236,Table5[#All],2,0),"")</f>
        <v/>
      </c>
      <c r="J1236" s="12"/>
      <c r="K1236" s="31" t="str">
        <f>IFERROR(VLOOKUP(Issue!$J1236,Table2[[Item Name]:[UoM]],2,0),"")</f>
        <v/>
      </c>
      <c r="L1236" s="12"/>
      <c r="M1236" s="32" t="str">
        <f>IFERROR(VLOOKUP(Issue!$J1236,Table2[[#All],[Item Name]:[Open Rate]],8,0),"")</f>
        <v/>
      </c>
      <c r="N1236" s="32" t="str">
        <f>IFERROR(+Issue!$L1236*Issue!$M1236,"")</f>
        <v/>
      </c>
      <c r="O1236" s="12"/>
      <c r="P1236" s="12"/>
      <c r="Q1236" s="37"/>
    </row>
    <row r="1237" spans="1:17" x14ac:dyDescent="0.25">
      <c r="A1237" s="34"/>
      <c r="B1237" s="12"/>
      <c r="C1237" s="12"/>
      <c r="D1237" s="12"/>
      <c r="E1237" s="31" t="str">
        <f>IFERROR(VLOOKUP(Issue!$D1237,Table5[#All],3,0),"")</f>
        <v/>
      </c>
      <c r="F1237" s="31" t="str">
        <f>IFERROR(VLOOKUP(Issue!$D1237,Table5[#All],2,0),"")</f>
        <v/>
      </c>
      <c r="G1237" s="12"/>
      <c r="H1237" s="31" t="str">
        <f>IFERROR(VLOOKUP(Issue!$G1237,Table5[#All],3,0),"")</f>
        <v/>
      </c>
      <c r="I1237" s="31" t="str">
        <f>IFERROR(VLOOKUP(Issue!$G1237,Table5[#All],2,0),"")</f>
        <v/>
      </c>
      <c r="J1237" s="12"/>
      <c r="K1237" s="31" t="str">
        <f>IFERROR(VLOOKUP(Issue!$J1237,Table2[[Item Name]:[UoM]],2,0),"")</f>
        <v/>
      </c>
      <c r="L1237" s="12"/>
      <c r="M1237" s="32" t="str">
        <f>IFERROR(VLOOKUP(Issue!$J1237,Table2[[#All],[Item Name]:[Open Rate]],8,0),"")</f>
        <v/>
      </c>
      <c r="N1237" s="32" t="str">
        <f>IFERROR(+Issue!$L1237*Issue!$M1237,"")</f>
        <v/>
      </c>
      <c r="O1237" s="12"/>
      <c r="P1237" s="12"/>
      <c r="Q1237" s="38"/>
    </row>
    <row r="1238" spans="1:17" x14ac:dyDescent="0.25">
      <c r="A1238" s="34"/>
      <c r="B1238" s="12"/>
      <c r="C1238" s="12"/>
      <c r="D1238" s="12"/>
      <c r="E1238" s="31" t="str">
        <f>IFERROR(VLOOKUP(Issue!$D1238,Table5[#All],3,0),"")</f>
        <v/>
      </c>
      <c r="F1238" s="31" t="str">
        <f>IFERROR(VLOOKUP(Issue!$D1238,Table5[#All],2,0),"")</f>
        <v/>
      </c>
      <c r="G1238" s="12"/>
      <c r="H1238" s="31" t="str">
        <f>IFERROR(VLOOKUP(Issue!$G1238,Table5[#All],3,0),"")</f>
        <v/>
      </c>
      <c r="I1238" s="31" t="str">
        <f>IFERROR(VLOOKUP(Issue!$G1238,Table5[#All],2,0),"")</f>
        <v/>
      </c>
      <c r="J1238" s="12"/>
      <c r="K1238" s="31" t="str">
        <f>IFERROR(VLOOKUP(Issue!$J1238,Table2[[Item Name]:[UoM]],2,0),"")</f>
        <v/>
      </c>
      <c r="L1238" s="12"/>
      <c r="M1238" s="32" t="str">
        <f>IFERROR(VLOOKUP(Issue!$J1238,Table2[[#All],[Item Name]:[Open Rate]],8,0),"")</f>
        <v/>
      </c>
      <c r="N1238" s="32" t="str">
        <f>IFERROR(+Issue!$L1238*Issue!$M1238,"")</f>
        <v/>
      </c>
      <c r="O1238" s="12"/>
      <c r="P1238" s="12"/>
      <c r="Q1238" s="37"/>
    </row>
    <row r="1239" spans="1:17" x14ac:dyDescent="0.25">
      <c r="A1239" s="34"/>
      <c r="B1239" s="12"/>
      <c r="C1239" s="12"/>
      <c r="D1239" s="12"/>
      <c r="E1239" s="31" t="str">
        <f>IFERROR(VLOOKUP(Issue!$D1239,Table5[#All],3,0),"")</f>
        <v/>
      </c>
      <c r="F1239" s="31" t="str">
        <f>IFERROR(VLOOKUP(Issue!$D1239,Table5[#All],2,0),"")</f>
        <v/>
      </c>
      <c r="G1239" s="12"/>
      <c r="H1239" s="31" t="str">
        <f>IFERROR(VLOOKUP(Issue!$G1239,Table5[#All],3,0),"")</f>
        <v/>
      </c>
      <c r="I1239" s="31" t="str">
        <f>IFERROR(VLOOKUP(Issue!$G1239,Table5[#All],2,0),"")</f>
        <v/>
      </c>
      <c r="J1239" s="12"/>
      <c r="K1239" s="31" t="str">
        <f>IFERROR(VLOOKUP(Issue!$J1239,Table2[[Item Name]:[UoM]],2,0),"")</f>
        <v/>
      </c>
      <c r="L1239" s="12"/>
      <c r="M1239" s="32" t="str">
        <f>IFERROR(VLOOKUP(Issue!$J1239,Table2[[#All],[Item Name]:[Open Rate]],8,0),"")</f>
        <v/>
      </c>
      <c r="N1239" s="32" t="str">
        <f>IFERROR(+Issue!$L1239*Issue!$M1239,"")</f>
        <v/>
      </c>
      <c r="O1239" s="12"/>
      <c r="P1239" s="12"/>
      <c r="Q1239" s="38"/>
    </row>
    <row r="1240" spans="1:17" x14ac:dyDescent="0.25">
      <c r="A1240" s="34"/>
      <c r="B1240" s="12"/>
      <c r="C1240" s="12"/>
      <c r="D1240" s="12"/>
      <c r="E1240" s="31" t="str">
        <f>IFERROR(VLOOKUP(Issue!$D1240,Table5[#All],3,0),"")</f>
        <v/>
      </c>
      <c r="F1240" s="31" t="str">
        <f>IFERROR(VLOOKUP(Issue!$D1240,Table5[#All],2,0),"")</f>
        <v/>
      </c>
      <c r="G1240" s="12"/>
      <c r="H1240" s="31" t="str">
        <f>IFERROR(VLOOKUP(Issue!$G1240,Table5[#All],3,0),"")</f>
        <v/>
      </c>
      <c r="I1240" s="31" t="str">
        <f>IFERROR(VLOOKUP(Issue!$G1240,Table5[#All],2,0),"")</f>
        <v/>
      </c>
      <c r="J1240" s="12"/>
      <c r="K1240" s="31" t="str">
        <f>IFERROR(VLOOKUP(Issue!$J1240,Table2[[Item Name]:[UoM]],2,0),"")</f>
        <v/>
      </c>
      <c r="L1240" s="12"/>
      <c r="M1240" s="32" t="str">
        <f>IFERROR(VLOOKUP(Issue!$J1240,Table2[[#All],[Item Name]:[Open Rate]],8,0),"")</f>
        <v/>
      </c>
      <c r="N1240" s="32" t="str">
        <f>IFERROR(+Issue!$L1240*Issue!$M1240,"")</f>
        <v/>
      </c>
      <c r="O1240" s="12"/>
      <c r="P1240" s="12"/>
      <c r="Q1240" s="37"/>
    </row>
    <row r="1241" spans="1:17" x14ac:dyDescent="0.25">
      <c r="A1241" s="34"/>
      <c r="B1241" s="12"/>
      <c r="C1241" s="12"/>
      <c r="D1241" s="12"/>
      <c r="E1241" s="31" t="str">
        <f>IFERROR(VLOOKUP(Issue!$D1241,Table5[#All],3,0),"")</f>
        <v/>
      </c>
      <c r="F1241" s="31" t="str">
        <f>IFERROR(VLOOKUP(Issue!$D1241,Table5[#All],2,0),"")</f>
        <v/>
      </c>
      <c r="G1241" s="12"/>
      <c r="H1241" s="31" t="str">
        <f>IFERROR(VLOOKUP(Issue!$G1241,Table5[#All],3,0),"")</f>
        <v/>
      </c>
      <c r="I1241" s="31" t="str">
        <f>IFERROR(VLOOKUP(Issue!$G1241,Table5[#All],2,0),"")</f>
        <v/>
      </c>
      <c r="J1241" s="12"/>
      <c r="K1241" s="31" t="str">
        <f>IFERROR(VLOOKUP(Issue!$J1241,Table2[[Item Name]:[UoM]],2,0),"")</f>
        <v/>
      </c>
      <c r="L1241" s="12"/>
      <c r="M1241" s="32" t="str">
        <f>IFERROR(VLOOKUP(Issue!$J1241,Table2[[#All],[Item Name]:[Open Rate]],8,0),"")</f>
        <v/>
      </c>
      <c r="N1241" s="32" t="str">
        <f>IFERROR(+Issue!$L1241*Issue!$M1241,"")</f>
        <v/>
      </c>
      <c r="O1241" s="12"/>
      <c r="P1241" s="12"/>
      <c r="Q1241" s="38"/>
    </row>
    <row r="1242" spans="1:17" x14ac:dyDescent="0.25">
      <c r="A1242" s="34"/>
      <c r="B1242" s="12"/>
      <c r="C1242" s="12"/>
      <c r="D1242" s="12"/>
      <c r="E1242" s="31" t="str">
        <f>IFERROR(VLOOKUP(Issue!$D1242,Table5[#All],3,0),"")</f>
        <v/>
      </c>
      <c r="F1242" s="31" t="str">
        <f>IFERROR(VLOOKUP(Issue!$D1242,Table5[#All],2,0),"")</f>
        <v/>
      </c>
      <c r="G1242" s="12"/>
      <c r="H1242" s="31" t="str">
        <f>IFERROR(VLOOKUP(Issue!$G1242,Table5[#All],3,0),"")</f>
        <v/>
      </c>
      <c r="I1242" s="31" t="str">
        <f>IFERROR(VLOOKUP(Issue!$G1242,Table5[#All],2,0),"")</f>
        <v/>
      </c>
      <c r="J1242" s="12"/>
      <c r="K1242" s="31" t="str">
        <f>IFERROR(VLOOKUP(Issue!$J1242,Table2[[Item Name]:[UoM]],2,0),"")</f>
        <v/>
      </c>
      <c r="L1242" s="12"/>
      <c r="M1242" s="32" t="str">
        <f>IFERROR(VLOOKUP(Issue!$J1242,Table2[[#All],[Item Name]:[Open Rate]],8,0),"")</f>
        <v/>
      </c>
      <c r="N1242" s="32" t="str">
        <f>IFERROR(+Issue!$L1242*Issue!$M1242,"")</f>
        <v/>
      </c>
      <c r="O1242" s="12"/>
      <c r="P1242" s="12"/>
      <c r="Q1242" s="37"/>
    </row>
    <row r="1243" spans="1:17" x14ac:dyDescent="0.25">
      <c r="A1243" s="34"/>
      <c r="B1243" s="12"/>
      <c r="C1243" s="12"/>
      <c r="D1243" s="12"/>
      <c r="E1243" s="31" t="str">
        <f>IFERROR(VLOOKUP(Issue!$D1243,Table5[#All],3,0),"")</f>
        <v/>
      </c>
      <c r="F1243" s="31" t="str">
        <f>IFERROR(VLOOKUP(Issue!$D1243,Table5[#All],2,0),"")</f>
        <v/>
      </c>
      <c r="G1243" s="12"/>
      <c r="H1243" s="31" t="str">
        <f>IFERROR(VLOOKUP(Issue!$G1243,Table5[#All],3,0),"")</f>
        <v/>
      </c>
      <c r="I1243" s="31" t="str">
        <f>IFERROR(VLOOKUP(Issue!$G1243,Table5[#All],2,0),"")</f>
        <v/>
      </c>
      <c r="J1243" s="12"/>
      <c r="K1243" s="31" t="str">
        <f>IFERROR(VLOOKUP(Issue!$J1243,Table2[[Item Name]:[UoM]],2,0),"")</f>
        <v/>
      </c>
      <c r="L1243" s="12"/>
      <c r="M1243" s="32" t="str">
        <f>IFERROR(VLOOKUP(Issue!$J1243,Table2[[#All],[Item Name]:[Open Rate]],8,0),"")</f>
        <v/>
      </c>
      <c r="N1243" s="32" t="str">
        <f>IFERROR(+Issue!$L1243*Issue!$M1243,"")</f>
        <v/>
      </c>
      <c r="O1243" s="12"/>
      <c r="P1243" s="12"/>
      <c r="Q1243" s="38"/>
    </row>
    <row r="1244" spans="1:17" x14ac:dyDescent="0.25">
      <c r="A1244" s="34"/>
      <c r="B1244" s="12"/>
      <c r="C1244" s="12"/>
      <c r="D1244" s="12"/>
      <c r="E1244" s="31" t="str">
        <f>IFERROR(VLOOKUP(Issue!$D1244,Table5[#All],3,0),"")</f>
        <v/>
      </c>
      <c r="F1244" s="31" t="str">
        <f>IFERROR(VLOOKUP(Issue!$D1244,Table5[#All],2,0),"")</f>
        <v/>
      </c>
      <c r="G1244" s="12"/>
      <c r="H1244" s="31" t="str">
        <f>IFERROR(VLOOKUP(Issue!$G1244,Table5[#All],3,0),"")</f>
        <v/>
      </c>
      <c r="I1244" s="31" t="str">
        <f>IFERROR(VLOOKUP(Issue!$G1244,Table5[#All],2,0),"")</f>
        <v/>
      </c>
      <c r="J1244" s="12"/>
      <c r="K1244" s="31" t="str">
        <f>IFERROR(VLOOKUP(Issue!$J1244,Table2[[Item Name]:[UoM]],2,0),"")</f>
        <v/>
      </c>
      <c r="L1244" s="12"/>
      <c r="M1244" s="32" t="str">
        <f>IFERROR(VLOOKUP(Issue!$J1244,Table2[[#All],[Item Name]:[Open Rate]],8,0),"")</f>
        <v/>
      </c>
      <c r="N1244" s="32" t="str">
        <f>IFERROR(+Issue!$L1244*Issue!$M1244,"")</f>
        <v/>
      </c>
      <c r="O1244" s="12"/>
      <c r="P1244" s="12"/>
      <c r="Q1244" s="37"/>
    </row>
    <row r="1245" spans="1:17" x14ac:dyDescent="0.25">
      <c r="A1245" s="34"/>
      <c r="B1245" s="12"/>
      <c r="C1245" s="12"/>
      <c r="D1245" s="12"/>
      <c r="E1245" s="31" t="str">
        <f>IFERROR(VLOOKUP(Issue!$D1245,Table5[#All],3,0),"")</f>
        <v/>
      </c>
      <c r="F1245" s="31" t="str">
        <f>IFERROR(VLOOKUP(Issue!$D1245,Table5[#All],2,0),"")</f>
        <v/>
      </c>
      <c r="G1245" s="12"/>
      <c r="H1245" s="31" t="str">
        <f>IFERROR(VLOOKUP(Issue!$G1245,Table5[#All],3,0),"")</f>
        <v/>
      </c>
      <c r="I1245" s="31" t="str">
        <f>IFERROR(VLOOKUP(Issue!$G1245,Table5[#All],2,0),"")</f>
        <v/>
      </c>
      <c r="J1245" s="12"/>
      <c r="K1245" s="31" t="str">
        <f>IFERROR(VLOOKUP(Issue!$J1245,Table2[[Item Name]:[UoM]],2,0),"")</f>
        <v/>
      </c>
      <c r="L1245" s="12"/>
      <c r="M1245" s="32" t="str">
        <f>IFERROR(VLOOKUP(Issue!$J1245,Table2[[#All],[Item Name]:[Open Rate]],8,0),"")</f>
        <v/>
      </c>
      <c r="N1245" s="32" t="str">
        <f>IFERROR(+Issue!$L1245*Issue!$M1245,"")</f>
        <v/>
      </c>
      <c r="O1245" s="12"/>
      <c r="P1245" s="12"/>
      <c r="Q1245" s="38"/>
    </row>
    <row r="1246" spans="1:17" x14ac:dyDescent="0.25">
      <c r="A1246" s="34"/>
      <c r="B1246" s="12"/>
      <c r="C1246" s="12"/>
      <c r="D1246" s="12"/>
      <c r="E1246" s="31" t="str">
        <f>IFERROR(VLOOKUP(Issue!$D1246,Table5[#All],3,0),"")</f>
        <v/>
      </c>
      <c r="F1246" s="31" t="str">
        <f>IFERROR(VLOOKUP(Issue!$D1246,Table5[#All],2,0),"")</f>
        <v/>
      </c>
      <c r="G1246" s="12"/>
      <c r="H1246" s="31" t="str">
        <f>IFERROR(VLOOKUP(Issue!$G1246,Table5[#All],3,0),"")</f>
        <v/>
      </c>
      <c r="I1246" s="31" t="str">
        <f>IFERROR(VLOOKUP(Issue!$G1246,Table5[#All],2,0),"")</f>
        <v/>
      </c>
      <c r="J1246" s="12"/>
      <c r="K1246" s="31" t="str">
        <f>IFERROR(VLOOKUP(Issue!$J1246,Table2[[Item Name]:[UoM]],2,0),"")</f>
        <v/>
      </c>
      <c r="L1246" s="12"/>
      <c r="M1246" s="32" t="str">
        <f>IFERROR(VLOOKUP(Issue!$J1246,Table2[[#All],[Item Name]:[Open Rate]],8,0),"")</f>
        <v/>
      </c>
      <c r="N1246" s="32" t="str">
        <f>IFERROR(+Issue!$L1246*Issue!$M1246,"")</f>
        <v/>
      </c>
      <c r="O1246" s="12"/>
      <c r="P1246" s="12"/>
      <c r="Q1246" s="37"/>
    </row>
    <row r="1247" spans="1:17" x14ac:dyDescent="0.25">
      <c r="A1247" s="34"/>
      <c r="B1247" s="12"/>
      <c r="C1247" s="12"/>
      <c r="D1247" s="12"/>
      <c r="E1247" s="31" t="str">
        <f>IFERROR(VLOOKUP(Issue!$D1247,Table5[#All],3,0),"")</f>
        <v/>
      </c>
      <c r="F1247" s="31" t="str">
        <f>IFERROR(VLOOKUP(Issue!$D1247,Table5[#All],2,0),"")</f>
        <v/>
      </c>
      <c r="G1247" s="12"/>
      <c r="H1247" s="31" t="str">
        <f>IFERROR(VLOOKUP(Issue!$G1247,Table5[#All],3,0),"")</f>
        <v/>
      </c>
      <c r="I1247" s="31" t="str">
        <f>IFERROR(VLOOKUP(Issue!$G1247,Table5[#All],2,0),"")</f>
        <v/>
      </c>
      <c r="J1247" s="12"/>
      <c r="K1247" s="31" t="str">
        <f>IFERROR(VLOOKUP(Issue!$J1247,Table2[[Item Name]:[UoM]],2,0),"")</f>
        <v/>
      </c>
      <c r="L1247" s="12"/>
      <c r="M1247" s="32" t="str">
        <f>IFERROR(VLOOKUP(Issue!$J1247,Table2[[#All],[Item Name]:[Open Rate]],8,0),"")</f>
        <v/>
      </c>
      <c r="N1247" s="32" t="str">
        <f>IFERROR(+Issue!$L1247*Issue!$M1247,"")</f>
        <v/>
      </c>
      <c r="O1247" s="12"/>
      <c r="P1247" s="12"/>
      <c r="Q1247" s="38"/>
    </row>
    <row r="1248" spans="1:17" x14ac:dyDescent="0.25">
      <c r="A1248" s="34"/>
      <c r="B1248" s="12"/>
      <c r="C1248" s="12"/>
      <c r="D1248" s="12"/>
      <c r="E1248" s="31" t="str">
        <f>IFERROR(VLOOKUP(Issue!$D1248,Table5[#All],3,0),"")</f>
        <v/>
      </c>
      <c r="F1248" s="31" t="str">
        <f>IFERROR(VLOOKUP(Issue!$D1248,Table5[#All],2,0),"")</f>
        <v/>
      </c>
      <c r="G1248" s="12"/>
      <c r="H1248" s="31" t="str">
        <f>IFERROR(VLOOKUP(Issue!$G1248,Table5[#All],3,0),"")</f>
        <v/>
      </c>
      <c r="I1248" s="31" t="str">
        <f>IFERROR(VLOOKUP(Issue!$G1248,Table5[#All],2,0),"")</f>
        <v/>
      </c>
      <c r="J1248" s="12"/>
      <c r="K1248" s="31" t="str">
        <f>IFERROR(VLOOKUP(Issue!$J1248,Table2[[Item Name]:[UoM]],2,0),"")</f>
        <v/>
      </c>
      <c r="L1248" s="12"/>
      <c r="M1248" s="32" t="str">
        <f>IFERROR(VLOOKUP(Issue!$J1248,Table2[[#All],[Item Name]:[Open Rate]],8,0),"")</f>
        <v/>
      </c>
      <c r="N1248" s="32" t="str">
        <f>IFERROR(+Issue!$L1248*Issue!$M1248,"")</f>
        <v/>
      </c>
      <c r="O1248" s="12"/>
      <c r="P1248" s="12"/>
      <c r="Q1248" s="37"/>
    </row>
    <row r="1249" spans="1:17" x14ac:dyDescent="0.25">
      <c r="A1249" s="34"/>
      <c r="B1249" s="12"/>
      <c r="C1249" s="12"/>
      <c r="D1249" s="12"/>
      <c r="E1249" s="31" t="str">
        <f>IFERROR(VLOOKUP(Issue!$D1249,Table5[#All],3,0),"")</f>
        <v/>
      </c>
      <c r="F1249" s="31" t="str">
        <f>IFERROR(VLOOKUP(Issue!$D1249,Table5[#All],2,0),"")</f>
        <v/>
      </c>
      <c r="G1249" s="12"/>
      <c r="H1249" s="31" t="str">
        <f>IFERROR(VLOOKUP(Issue!$G1249,Table5[#All],3,0),"")</f>
        <v/>
      </c>
      <c r="I1249" s="31" t="str">
        <f>IFERROR(VLOOKUP(Issue!$G1249,Table5[#All],2,0),"")</f>
        <v/>
      </c>
      <c r="J1249" s="12"/>
      <c r="K1249" s="31" t="str">
        <f>IFERROR(VLOOKUP(Issue!$J1249,Table2[[Item Name]:[UoM]],2,0),"")</f>
        <v/>
      </c>
      <c r="L1249" s="12"/>
      <c r="M1249" s="32" t="str">
        <f>IFERROR(VLOOKUP(Issue!$J1249,Table2[[#All],[Item Name]:[Open Rate]],8,0),"")</f>
        <v/>
      </c>
      <c r="N1249" s="32" t="str">
        <f>IFERROR(+Issue!$L1249*Issue!$M1249,"")</f>
        <v/>
      </c>
      <c r="O1249" s="12"/>
      <c r="P1249" s="12"/>
      <c r="Q1249" s="38"/>
    </row>
    <row r="1250" spans="1:17" x14ac:dyDescent="0.25">
      <c r="A1250" s="34"/>
      <c r="B1250" s="12"/>
      <c r="C1250" s="12"/>
      <c r="D1250" s="12"/>
      <c r="E1250" s="31" t="str">
        <f>IFERROR(VLOOKUP(Issue!$D1250,Table5[#All],3,0),"")</f>
        <v/>
      </c>
      <c r="F1250" s="31" t="str">
        <f>IFERROR(VLOOKUP(Issue!$D1250,Table5[#All],2,0),"")</f>
        <v/>
      </c>
      <c r="G1250" s="12"/>
      <c r="H1250" s="31" t="str">
        <f>IFERROR(VLOOKUP(Issue!$G1250,Table5[#All],3,0),"")</f>
        <v/>
      </c>
      <c r="I1250" s="31" t="str">
        <f>IFERROR(VLOOKUP(Issue!$G1250,Table5[#All],2,0),"")</f>
        <v/>
      </c>
      <c r="J1250" s="12"/>
      <c r="K1250" s="31" t="str">
        <f>IFERROR(VLOOKUP(Issue!$J1250,Table2[[Item Name]:[UoM]],2,0),"")</f>
        <v/>
      </c>
      <c r="L1250" s="12"/>
      <c r="M1250" s="32" t="str">
        <f>IFERROR(VLOOKUP(Issue!$J1250,Table2[[#All],[Item Name]:[Open Rate]],8,0),"")</f>
        <v/>
      </c>
      <c r="N1250" s="32" t="str">
        <f>IFERROR(+Issue!$L1250*Issue!$M1250,"")</f>
        <v/>
      </c>
      <c r="O1250" s="12"/>
      <c r="P1250" s="12"/>
      <c r="Q1250" s="37"/>
    </row>
    <row r="1251" spans="1:17" x14ac:dyDescent="0.25">
      <c r="A1251" s="34"/>
      <c r="B1251" s="12"/>
      <c r="C1251" s="12"/>
      <c r="D1251" s="12"/>
      <c r="E1251" s="31" t="str">
        <f>IFERROR(VLOOKUP(Issue!$D1251,Table5[#All],3,0),"")</f>
        <v/>
      </c>
      <c r="F1251" s="31" t="str">
        <f>IFERROR(VLOOKUP(Issue!$D1251,Table5[#All],2,0),"")</f>
        <v/>
      </c>
      <c r="G1251" s="12"/>
      <c r="H1251" s="31" t="str">
        <f>IFERROR(VLOOKUP(Issue!$G1251,Table5[#All],3,0),"")</f>
        <v/>
      </c>
      <c r="I1251" s="31" t="str">
        <f>IFERROR(VLOOKUP(Issue!$G1251,Table5[#All],2,0),"")</f>
        <v/>
      </c>
      <c r="J1251" s="12"/>
      <c r="K1251" s="31" t="str">
        <f>IFERROR(VLOOKUP(Issue!$J1251,Table2[[Item Name]:[UoM]],2,0),"")</f>
        <v/>
      </c>
      <c r="L1251" s="12"/>
      <c r="M1251" s="32" t="str">
        <f>IFERROR(VLOOKUP(Issue!$J1251,Table2[[#All],[Item Name]:[Open Rate]],8,0),"")</f>
        <v/>
      </c>
      <c r="N1251" s="32" t="str">
        <f>IFERROR(+Issue!$L1251*Issue!$M1251,"")</f>
        <v/>
      </c>
      <c r="O1251" s="12"/>
      <c r="P1251" s="12"/>
      <c r="Q1251" s="38"/>
    </row>
    <row r="1252" spans="1:17" x14ac:dyDescent="0.25">
      <c r="A1252" s="34"/>
      <c r="B1252" s="12"/>
      <c r="C1252" s="12"/>
      <c r="D1252" s="12"/>
      <c r="E1252" s="31" t="str">
        <f>IFERROR(VLOOKUP(Issue!$D1252,Table5[#All],3,0),"")</f>
        <v/>
      </c>
      <c r="F1252" s="31" t="str">
        <f>IFERROR(VLOOKUP(Issue!$D1252,Table5[#All],2,0),"")</f>
        <v/>
      </c>
      <c r="G1252" s="12"/>
      <c r="H1252" s="31" t="str">
        <f>IFERROR(VLOOKUP(Issue!$G1252,Table5[#All],3,0),"")</f>
        <v/>
      </c>
      <c r="I1252" s="31" t="str">
        <f>IFERROR(VLOOKUP(Issue!$G1252,Table5[#All],2,0),"")</f>
        <v/>
      </c>
      <c r="J1252" s="12"/>
      <c r="K1252" s="31" t="str">
        <f>IFERROR(VLOOKUP(Issue!$J1252,Table2[[Item Name]:[UoM]],2,0),"")</f>
        <v/>
      </c>
      <c r="L1252" s="12"/>
      <c r="M1252" s="32" t="str">
        <f>IFERROR(VLOOKUP(Issue!$J1252,Table2[[#All],[Item Name]:[Open Rate]],8,0),"")</f>
        <v/>
      </c>
      <c r="N1252" s="32" t="str">
        <f>IFERROR(+Issue!$L1252*Issue!$M1252,"")</f>
        <v/>
      </c>
      <c r="O1252" s="12"/>
      <c r="P1252" s="12"/>
      <c r="Q1252" s="37"/>
    </row>
    <row r="1253" spans="1:17" x14ac:dyDescent="0.25">
      <c r="A1253" s="34"/>
      <c r="B1253" s="12"/>
      <c r="C1253" s="12"/>
      <c r="D1253" s="12"/>
      <c r="E1253" s="31" t="str">
        <f>IFERROR(VLOOKUP(Issue!$D1253,Table5[#All],3,0),"")</f>
        <v/>
      </c>
      <c r="F1253" s="31" t="str">
        <f>IFERROR(VLOOKUP(Issue!$D1253,Table5[#All],2,0),"")</f>
        <v/>
      </c>
      <c r="G1253" s="12"/>
      <c r="H1253" s="31" t="str">
        <f>IFERROR(VLOOKUP(Issue!$G1253,Table5[#All],3,0),"")</f>
        <v/>
      </c>
      <c r="I1253" s="31" t="str">
        <f>IFERROR(VLOOKUP(Issue!$G1253,Table5[#All],2,0),"")</f>
        <v/>
      </c>
      <c r="J1253" s="12"/>
      <c r="K1253" s="31" t="str">
        <f>IFERROR(VLOOKUP(Issue!$J1253,Table2[[Item Name]:[UoM]],2,0),"")</f>
        <v/>
      </c>
      <c r="L1253" s="12"/>
      <c r="M1253" s="32" t="str">
        <f>IFERROR(VLOOKUP(Issue!$J1253,Table2[[#All],[Item Name]:[Open Rate]],8,0),"")</f>
        <v/>
      </c>
      <c r="N1253" s="32" t="str">
        <f>IFERROR(+Issue!$L1253*Issue!$M1253,"")</f>
        <v/>
      </c>
      <c r="O1253" s="12"/>
      <c r="P1253" s="12"/>
      <c r="Q1253" s="38"/>
    </row>
    <row r="1254" spans="1:17" x14ac:dyDescent="0.25">
      <c r="A1254" s="34"/>
      <c r="B1254" s="12"/>
      <c r="C1254" s="12"/>
      <c r="D1254" s="12"/>
      <c r="E1254" s="31" t="str">
        <f>IFERROR(VLOOKUP(Issue!$D1254,Table5[#All],3,0),"")</f>
        <v/>
      </c>
      <c r="F1254" s="31" t="str">
        <f>IFERROR(VLOOKUP(Issue!$D1254,Table5[#All],2,0),"")</f>
        <v/>
      </c>
      <c r="G1254" s="12"/>
      <c r="H1254" s="31" t="str">
        <f>IFERROR(VLOOKUP(Issue!$G1254,Table5[#All],3,0),"")</f>
        <v/>
      </c>
      <c r="I1254" s="31" t="str">
        <f>IFERROR(VLOOKUP(Issue!$G1254,Table5[#All],2,0),"")</f>
        <v/>
      </c>
      <c r="J1254" s="12"/>
      <c r="K1254" s="31" t="str">
        <f>IFERROR(VLOOKUP(Issue!$J1254,Table2[[Item Name]:[UoM]],2,0),"")</f>
        <v/>
      </c>
      <c r="L1254" s="12"/>
      <c r="M1254" s="32" t="str">
        <f>IFERROR(VLOOKUP(Issue!$J1254,Table2[[#All],[Item Name]:[Open Rate]],8,0),"")</f>
        <v/>
      </c>
      <c r="N1254" s="32" t="str">
        <f>IFERROR(+Issue!$L1254*Issue!$M1254,"")</f>
        <v/>
      </c>
      <c r="O1254" s="12"/>
      <c r="P1254" s="12"/>
      <c r="Q1254" s="37"/>
    </row>
    <row r="1255" spans="1:17" x14ac:dyDescent="0.25">
      <c r="A1255" s="34"/>
      <c r="B1255" s="12"/>
      <c r="C1255" s="12"/>
      <c r="D1255" s="12"/>
      <c r="E1255" s="31" t="str">
        <f>IFERROR(VLOOKUP(Issue!$D1255,Table5[#All],3,0),"")</f>
        <v/>
      </c>
      <c r="F1255" s="31" t="str">
        <f>IFERROR(VLOOKUP(Issue!$D1255,Table5[#All],2,0),"")</f>
        <v/>
      </c>
      <c r="G1255" s="12"/>
      <c r="H1255" s="31" t="str">
        <f>IFERROR(VLOOKUP(Issue!$G1255,Table5[#All],3,0),"")</f>
        <v/>
      </c>
      <c r="I1255" s="31" t="str">
        <f>IFERROR(VLOOKUP(Issue!$G1255,Table5[#All],2,0),"")</f>
        <v/>
      </c>
      <c r="J1255" s="12"/>
      <c r="K1255" s="31" t="str">
        <f>IFERROR(VLOOKUP(Issue!$J1255,Table2[[Item Name]:[UoM]],2,0),"")</f>
        <v/>
      </c>
      <c r="L1255" s="12"/>
      <c r="M1255" s="32" t="str">
        <f>IFERROR(VLOOKUP(Issue!$J1255,Table2[[#All],[Item Name]:[Open Rate]],8,0),"")</f>
        <v/>
      </c>
      <c r="N1255" s="32" t="str">
        <f>IFERROR(+Issue!$L1255*Issue!$M1255,"")</f>
        <v/>
      </c>
      <c r="O1255" s="12"/>
      <c r="P1255" s="12"/>
      <c r="Q1255" s="38"/>
    </row>
    <row r="1256" spans="1:17" x14ac:dyDescent="0.25">
      <c r="A1256" s="34"/>
      <c r="B1256" s="12"/>
      <c r="C1256" s="12"/>
      <c r="D1256" s="12"/>
      <c r="E1256" s="31" t="str">
        <f>IFERROR(VLOOKUP(Issue!$D1256,Table5[#All],3,0),"")</f>
        <v/>
      </c>
      <c r="F1256" s="31" t="str">
        <f>IFERROR(VLOOKUP(Issue!$D1256,Table5[#All],2,0),"")</f>
        <v/>
      </c>
      <c r="G1256" s="12"/>
      <c r="H1256" s="31" t="str">
        <f>IFERROR(VLOOKUP(Issue!$G1256,Table5[#All],3,0),"")</f>
        <v/>
      </c>
      <c r="I1256" s="31" t="str">
        <f>IFERROR(VLOOKUP(Issue!$G1256,Table5[#All],2,0),"")</f>
        <v/>
      </c>
      <c r="J1256" s="12"/>
      <c r="K1256" s="31" t="str">
        <f>IFERROR(VLOOKUP(Issue!$J1256,Table2[[Item Name]:[UoM]],2,0),"")</f>
        <v/>
      </c>
      <c r="L1256" s="12"/>
      <c r="M1256" s="32" t="str">
        <f>IFERROR(VLOOKUP(Issue!$J1256,Table2[[#All],[Item Name]:[Open Rate]],8,0),"")</f>
        <v/>
      </c>
      <c r="N1256" s="32" t="str">
        <f>IFERROR(+Issue!$L1256*Issue!$M1256,"")</f>
        <v/>
      </c>
      <c r="O1256" s="12"/>
      <c r="P1256" s="12"/>
      <c r="Q1256" s="37"/>
    </row>
    <row r="1257" spans="1:17" x14ac:dyDescent="0.25">
      <c r="A1257" s="34"/>
      <c r="B1257" s="12"/>
      <c r="C1257" s="12"/>
      <c r="D1257" s="12"/>
      <c r="E1257" s="31" t="str">
        <f>IFERROR(VLOOKUP(Issue!$D1257,Table5[#All],3,0),"")</f>
        <v/>
      </c>
      <c r="F1257" s="31" t="str">
        <f>IFERROR(VLOOKUP(Issue!$D1257,Table5[#All],2,0),"")</f>
        <v/>
      </c>
      <c r="G1257" s="12"/>
      <c r="H1257" s="31" t="str">
        <f>IFERROR(VLOOKUP(Issue!$G1257,Table5[#All],3,0),"")</f>
        <v/>
      </c>
      <c r="I1257" s="31" t="str">
        <f>IFERROR(VLOOKUP(Issue!$G1257,Table5[#All],2,0),"")</f>
        <v/>
      </c>
      <c r="J1257" s="12"/>
      <c r="K1257" s="31" t="str">
        <f>IFERROR(VLOOKUP(Issue!$J1257,Table2[[Item Name]:[UoM]],2,0),"")</f>
        <v/>
      </c>
      <c r="L1257" s="12"/>
      <c r="M1257" s="32" t="str">
        <f>IFERROR(VLOOKUP(Issue!$J1257,Table2[[#All],[Item Name]:[Open Rate]],8,0),"")</f>
        <v/>
      </c>
      <c r="N1257" s="32" t="str">
        <f>IFERROR(+Issue!$L1257*Issue!$M1257,"")</f>
        <v/>
      </c>
      <c r="O1257" s="12"/>
      <c r="P1257" s="12"/>
      <c r="Q1257" s="38"/>
    </row>
    <row r="1258" spans="1:17" x14ac:dyDescent="0.25">
      <c r="A1258" s="34"/>
      <c r="B1258" s="12"/>
      <c r="C1258" s="12"/>
      <c r="D1258" s="12"/>
      <c r="E1258" s="31" t="str">
        <f>IFERROR(VLOOKUP(Issue!$D1258,Table5[#All],3,0),"")</f>
        <v/>
      </c>
      <c r="F1258" s="31" t="str">
        <f>IFERROR(VLOOKUP(Issue!$D1258,Table5[#All],2,0),"")</f>
        <v/>
      </c>
      <c r="G1258" s="12"/>
      <c r="H1258" s="31" t="str">
        <f>IFERROR(VLOOKUP(Issue!$G1258,Table5[#All],3,0),"")</f>
        <v/>
      </c>
      <c r="I1258" s="31" t="str">
        <f>IFERROR(VLOOKUP(Issue!$G1258,Table5[#All],2,0),"")</f>
        <v/>
      </c>
      <c r="J1258" s="12"/>
      <c r="K1258" s="31" t="str">
        <f>IFERROR(VLOOKUP(Issue!$J1258,Table2[[Item Name]:[UoM]],2,0),"")</f>
        <v/>
      </c>
      <c r="L1258" s="12"/>
      <c r="M1258" s="32" t="str">
        <f>IFERROR(VLOOKUP(Issue!$J1258,Table2[[#All],[Item Name]:[Open Rate]],8,0),"")</f>
        <v/>
      </c>
      <c r="N1258" s="32" t="str">
        <f>IFERROR(+Issue!$L1258*Issue!$M1258,"")</f>
        <v/>
      </c>
      <c r="O1258" s="12"/>
      <c r="P1258" s="12"/>
      <c r="Q1258" s="37"/>
    </row>
    <row r="1259" spans="1:17" x14ac:dyDescent="0.25">
      <c r="A1259" s="34"/>
      <c r="B1259" s="12"/>
      <c r="C1259" s="12"/>
      <c r="D1259" s="12"/>
      <c r="E1259" s="31" t="str">
        <f>IFERROR(VLOOKUP(Issue!$D1259,Table5[#All],3,0),"")</f>
        <v/>
      </c>
      <c r="F1259" s="31" t="str">
        <f>IFERROR(VLOOKUP(Issue!$D1259,Table5[#All],2,0),"")</f>
        <v/>
      </c>
      <c r="G1259" s="12"/>
      <c r="H1259" s="31" t="str">
        <f>IFERROR(VLOOKUP(Issue!$G1259,Table5[#All],3,0),"")</f>
        <v/>
      </c>
      <c r="I1259" s="31" t="str">
        <f>IFERROR(VLOOKUP(Issue!$G1259,Table5[#All],2,0),"")</f>
        <v/>
      </c>
      <c r="J1259" s="12"/>
      <c r="K1259" s="31" t="str">
        <f>IFERROR(VLOOKUP(Issue!$J1259,Table2[[Item Name]:[UoM]],2,0),"")</f>
        <v/>
      </c>
      <c r="L1259" s="12"/>
      <c r="M1259" s="32" t="str">
        <f>IFERROR(VLOOKUP(Issue!$J1259,Table2[[#All],[Item Name]:[Open Rate]],8,0),"")</f>
        <v/>
      </c>
      <c r="N1259" s="32" t="str">
        <f>IFERROR(+Issue!$L1259*Issue!$M1259,"")</f>
        <v/>
      </c>
      <c r="O1259" s="12"/>
      <c r="P1259" s="12"/>
      <c r="Q1259" s="38"/>
    </row>
    <row r="1260" spans="1:17" x14ac:dyDescent="0.25">
      <c r="A1260" s="34"/>
      <c r="B1260" s="12"/>
      <c r="C1260" s="12"/>
      <c r="D1260" s="12"/>
      <c r="E1260" s="31" t="str">
        <f>IFERROR(VLOOKUP(Issue!$D1260,Table5[#All],3,0),"")</f>
        <v/>
      </c>
      <c r="F1260" s="31" t="str">
        <f>IFERROR(VLOOKUP(Issue!$D1260,Table5[#All],2,0),"")</f>
        <v/>
      </c>
      <c r="G1260" s="12"/>
      <c r="H1260" s="31" t="str">
        <f>IFERROR(VLOOKUP(Issue!$G1260,Table5[#All],3,0),"")</f>
        <v/>
      </c>
      <c r="I1260" s="31" t="str">
        <f>IFERROR(VLOOKUP(Issue!$G1260,Table5[#All],2,0),"")</f>
        <v/>
      </c>
      <c r="J1260" s="12"/>
      <c r="K1260" s="31" t="str">
        <f>IFERROR(VLOOKUP(Issue!$J1260,Table2[[Item Name]:[UoM]],2,0),"")</f>
        <v/>
      </c>
      <c r="L1260" s="12"/>
      <c r="M1260" s="32" t="str">
        <f>IFERROR(VLOOKUP(Issue!$J1260,Table2[[#All],[Item Name]:[Open Rate]],8,0),"")</f>
        <v/>
      </c>
      <c r="N1260" s="32" t="str">
        <f>IFERROR(+Issue!$L1260*Issue!$M1260,"")</f>
        <v/>
      </c>
      <c r="O1260" s="12"/>
      <c r="P1260" s="12"/>
      <c r="Q1260" s="37"/>
    </row>
    <row r="1261" spans="1:17" x14ac:dyDescent="0.25">
      <c r="A1261" s="34"/>
      <c r="B1261" s="12"/>
      <c r="C1261" s="12"/>
      <c r="D1261" s="12"/>
      <c r="E1261" s="31" t="str">
        <f>IFERROR(VLOOKUP(Issue!$D1261,Table5[#All],3,0),"")</f>
        <v/>
      </c>
      <c r="F1261" s="31" t="str">
        <f>IFERROR(VLOOKUP(Issue!$D1261,Table5[#All],2,0),"")</f>
        <v/>
      </c>
      <c r="G1261" s="12"/>
      <c r="H1261" s="31" t="str">
        <f>IFERROR(VLOOKUP(Issue!$G1261,Table5[#All],3,0),"")</f>
        <v/>
      </c>
      <c r="I1261" s="31" t="str">
        <f>IFERROR(VLOOKUP(Issue!$G1261,Table5[#All],2,0),"")</f>
        <v/>
      </c>
      <c r="J1261" s="12"/>
      <c r="K1261" s="31" t="str">
        <f>IFERROR(VLOOKUP(Issue!$J1261,Table2[[Item Name]:[UoM]],2,0),"")</f>
        <v/>
      </c>
      <c r="L1261" s="12"/>
      <c r="M1261" s="32" t="str">
        <f>IFERROR(VLOOKUP(Issue!$J1261,Table2[[#All],[Item Name]:[Open Rate]],8,0),"")</f>
        <v/>
      </c>
      <c r="N1261" s="32" t="str">
        <f>IFERROR(+Issue!$L1261*Issue!$M1261,"")</f>
        <v/>
      </c>
      <c r="O1261" s="12"/>
      <c r="P1261" s="12"/>
      <c r="Q1261" s="38"/>
    </row>
    <row r="1262" spans="1:17" x14ac:dyDescent="0.25">
      <c r="A1262" s="34"/>
      <c r="B1262" s="12"/>
      <c r="C1262" s="12"/>
      <c r="D1262" s="12"/>
      <c r="E1262" s="31" t="str">
        <f>IFERROR(VLOOKUP(Issue!$D1262,Table5[#All],3,0),"")</f>
        <v/>
      </c>
      <c r="F1262" s="31" t="str">
        <f>IFERROR(VLOOKUP(Issue!$D1262,Table5[#All],2,0),"")</f>
        <v/>
      </c>
      <c r="G1262" s="12"/>
      <c r="H1262" s="31" t="str">
        <f>IFERROR(VLOOKUP(Issue!$G1262,Table5[#All],3,0),"")</f>
        <v/>
      </c>
      <c r="I1262" s="31" t="str">
        <f>IFERROR(VLOOKUP(Issue!$G1262,Table5[#All],2,0),"")</f>
        <v/>
      </c>
      <c r="J1262" s="12"/>
      <c r="K1262" s="31" t="str">
        <f>IFERROR(VLOOKUP(Issue!$J1262,Table2[[Item Name]:[UoM]],2,0),"")</f>
        <v/>
      </c>
      <c r="L1262" s="12"/>
      <c r="M1262" s="32" t="str">
        <f>IFERROR(VLOOKUP(Issue!$J1262,Table2[[#All],[Item Name]:[Open Rate]],8,0),"")</f>
        <v/>
      </c>
      <c r="N1262" s="32" t="str">
        <f>IFERROR(+Issue!$L1262*Issue!$M1262,"")</f>
        <v/>
      </c>
      <c r="O1262" s="12"/>
      <c r="P1262" s="12"/>
      <c r="Q1262" s="37"/>
    </row>
    <row r="1263" spans="1:17" x14ac:dyDescent="0.25">
      <c r="A1263" s="34"/>
      <c r="B1263" s="12"/>
      <c r="C1263" s="12"/>
      <c r="D1263" s="12"/>
      <c r="E1263" s="31" t="str">
        <f>IFERROR(VLOOKUP(Issue!$D1263,Table5[#All],3,0),"")</f>
        <v/>
      </c>
      <c r="F1263" s="31" t="str">
        <f>IFERROR(VLOOKUP(Issue!$D1263,Table5[#All],2,0),"")</f>
        <v/>
      </c>
      <c r="G1263" s="12"/>
      <c r="H1263" s="31" t="str">
        <f>IFERROR(VLOOKUP(Issue!$G1263,Table5[#All],3,0),"")</f>
        <v/>
      </c>
      <c r="I1263" s="31" t="str">
        <f>IFERROR(VLOOKUP(Issue!$G1263,Table5[#All],2,0),"")</f>
        <v/>
      </c>
      <c r="J1263" s="12"/>
      <c r="K1263" s="31" t="str">
        <f>IFERROR(VLOOKUP(Issue!$J1263,Table2[[Item Name]:[UoM]],2,0),"")</f>
        <v/>
      </c>
      <c r="L1263" s="12"/>
      <c r="M1263" s="32" t="str">
        <f>IFERROR(VLOOKUP(Issue!$J1263,Table2[[#All],[Item Name]:[Open Rate]],8,0),"")</f>
        <v/>
      </c>
      <c r="N1263" s="32" t="str">
        <f>IFERROR(+Issue!$L1263*Issue!$M1263,"")</f>
        <v/>
      </c>
      <c r="O1263" s="12"/>
      <c r="P1263" s="12"/>
      <c r="Q1263" s="38"/>
    </row>
    <row r="1264" spans="1:17" x14ac:dyDescent="0.25">
      <c r="A1264" s="34"/>
      <c r="B1264" s="12"/>
      <c r="C1264" s="12"/>
      <c r="D1264" s="12"/>
      <c r="E1264" s="31" t="str">
        <f>IFERROR(VLOOKUP(Issue!$D1264,Table5[#All],3,0),"")</f>
        <v/>
      </c>
      <c r="F1264" s="31" t="str">
        <f>IFERROR(VLOOKUP(Issue!$D1264,Table5[#All],2,0),"")</f>
        <v/>
      </c>
      <c r="G1264" s="12"/>
      <c r="H1264" s="31" t="str">
        <f>IFERROR(VLOOKUP(Issue!$G1264,Table5[#All],3,0),"")</f>
        <v/>
      </c>
      <c r="I1264" s="31" t="str">
        <f>IFERROR(VLOOKUP(Issue!$G1264,Table5[#All],2,0),"")</f>
        <v/>
      </c>
      <c r="J1264" s="12"/>
      <c r="K1264" s="31" t="str">
        <f>IFERROR(VLOOKUP(Issue!$J1264,Table2[[Item Name]:[UoM]],2,0),"")</f>
        <v/>
      </c>
      <c r="L1264" s="12"/>
      <c r="M1264" s="32" t="str">
        <f>IFERROR(VLOOKUP(Issue!$J1264,Table2[[#All],[Item Name]:[Open Rate]],8,0),"")</f>
        <v/>
      </c>
      <c r="N1264" s="32" t="str">
        <f>IFERROR(+Issue!$L1264*Issue!$M1264,"")</f>
        <v/>
      </c>
      <c r="O1264" s="12"/>
      <c r="P1264" s="12"/>
      <c r="Q1264" s="37"/>
    </row>
    <row r="1265" spans="1:17" x14ac:dyDescent="0.25">
      <c r="A1265" s="34"/>
      <c r="B1265" s="12"/>
      <c r="C1265" s="12"/>
      <c r="D1265" s="12"/>
      <c r="E1265" s="31" t="str">
        <f>IFERROR(VLOOKUP(Issue!$D1265,Table5[#All],3,0),"")</f>
        <v/>
      </c>
      <c r="F1265" s="31" t="str">
        <f>IFERROR(VLOOKUP(Issue!$D1265,Table5[#All],2,0),"")</f>
        <v/>
      </c>
      <c r="G1265" s="12"/>
      <c r="H1265" s="31" t="str">
        <f>IFERROR(VLOOKUP(Issue!$G1265,Table5[#All],3,0),"")</f>
        <v/>
      </c>
      <c r="I1265" s="31" t="str">
        <f>IFERROR(VLOOKUP(Issue!$G1265,Table5[#All],2,0),"")</f>
        <v/>
      </c>
      <c r="J1265" s="12"/>
      <c r="K1265" s="31" t="str">
        <f>IFERROR(VLOOKUP(Issue!$J1265,Table2[[Item Name]:[UoM]],2,0),"")</f>
        <v/>
      </c>
      <c r="L1265" s="12"/>
      <c r="M1265" s="32" t="str">
        <f>IFERROR(VLOOKUP(Issue!$J1265,Table2[[#All],[Item Name]:[Open Rate]],8,0),"")</f>
        <v/>
      </c>
      <c r="N1265" s="32" t="str">
        <f>IFERROR(+Issue!$L1265*Issue!$M1265,"")</f>
        <v/>
      </c>
      <c r="O1265" s="12"/>
      <c r="P1265" s="12"/>
      <c r="Q1265" s="38"/>
    </row>
    <row r="1266" spans="1:17" x14ac:dyDescent="0.25">
      <c r="A1266" s="34"/>
      <c r="B1266" s="12"/>
      <c r="C1266" s="12"/>
      <c r="D1266" s="12"/>
      <c r="E1266" s="31" t="str">
        <f>IFERROR(VLOOKUP(Issue!$D1266,Table5[#All],3,0),"")</f>
        <v/>
      </c>
      <c r="F1266" s="31" t="str">
        <f>IFERROR(VLOOKUP(Issue!$D1266,Table5[#All],2,0),"")</f>
        <v/>
      </c>
      <c r="G1266" s="12"/>
      <c r="H1266" s="31" t="str">
        <f>IFERROR(VLOOKUP(Issue!$G1266,Table5[#All],3,0),"")</f>
        <v/>
      </c>
      <c r="I1266" s="31" t="str">
        <f>IFERROR(VLOOKUP(Issue!$G1266,Table5[#All],2,0),"")</f>
        <v/>
      </c>
      <c r="J1266" s="12"/>
      <c r="K1266" s="31" t="str">
        <f>IFERROR(VLOOKUP(Issue!$J1266,Table2[[Item Name]:[UoM]],2,0),"")</f>
        <v/>
      </c>
      <c r="L1266" s="12"/>
      <c r="M1266" s="32" t="str">
        <f>IFERROR(VLOOKUP(Issue!$J1266,Table2[[#All],[Item Name]:[Open Rate]],8,0),"")</f>
        <v/>
      </c>
      <c r="N1266" s="32" t="str">
        <f>IFERROR(+Issue!$L1266*Issue!$M1266,"")</f>
        <v/>
      </c>
      <c r="O1266" s="12"/>
      <c r="P1266" s="12"/>
      <c r="Q1266" s="37"/>
    </row>
    <row r="1267" spans="1:17" x14ac:dyDescent="0.25">
      <c r="A1267" s="34"/>
      <c r="B1267" s="12"/>
      <c r="C1267" s="12"/>
      <c r="D1267" s="12"/>
      <c r="E1267" s="31" t="str">
        <f>IFERROR(VLOOKUP(Issue!$D1267,Table5[#All],3,0),"")</f>
        <v/>
      </c>
      <c r="F1267" s="31" t="str">
        <f>IFERROR(VLOOKUP(Issue!$D1267,Table5[#All],2,0),"")</f>
        <v/>
      </c>
      <c r="G1267" s="12"/>
      <c r="H1267" s="31" t="str">
        <f>IFERROR(VLOOKUP(Issue!$G1267,Table5[#All],3,0),"")</f>
        <v/>
      </c>
      <c r="I1267" s="31" t="str">
        <f>IFERROR(VLOOKUP(Issue!$G1267,Table5[#All],2,0),"")</f>
        <v/>
      </c>
      <c r="J1267" s="12"/>
      <c r="K1267" s="31" t="str">
        <f>IFERROR(VLOOKUP(Issue!$J1267,Table2[[Item Name]:[UoM]],2,0),"")</f>
        <v/>
      </c>
      <c r="L1267" s="12"/>
      <c r="M1267" s="32" t="str">
        <f>IFERROR(VLOOKUP(Issue!$J1267,Table2[[#All],[Item Name]:[Open Rate]],8,0),"")</f>
        <v/>
      </c>
      <c r="N1267" s="32" t="str">
        <f>IFERROR(+Issue!$L1267*Issue!$M1267,"")</f>
        <v/>
      </c>
      <c r="O1267" s="12"/>
      <c r="P1267" s="12"/>
      <c r="Q1267" s="38"/>
    </row>
    <row r="1268" spans="1:17" x14ac:dyDescent="0.25">
      <c r="A1268" s="34"/>
      <c r="B1268" s="12"/>
      <c r="C1268" s="12"/>
      <c r="D1268" s="12"/>
      <c r="E1268" s="31" t="str">
        <f>IFERROR(VLOOKUP(Issue!$D1268,Table5[#All],3,0),"")</f>
        <v/>
      </c>
      <c r="F1268" s="31" t="str">
        <f>IFERROR(VLOOKUP(Issue!$D1268,Table5[#All],2,0),"")</f>
        <v/>
      </c>
      <c r="G1268" s="12"/>
      <c r="H1268" s="31" t="str">
        <f>IFERROR(VLOOKUP(Issue!$G1268,Table5[#All],3,0),"")</f>
        <v/>
      </c>
      <c r="I1268" s="31" t="str">
        <f>IFERROR(VLOOKUP(Issue!$G1268,Table5[#All],2,0),"")</f>
        <v/>
      </c>
      <c r="J1268" s="12"/>
      <c r="K1268" s="31" t="str">
        <f>IFERROR(VLOOKUP(Issue!$J1268,Table2[[Item Name]:[UoM]],2,0),"")</f>
        <v/>
      </c>
      <c r="L1268" s="12"/>
      <c r="M1268" s="32" t="str">
        <f>IFERROR(VLOOKUP(Issue!$J1268,Table2[[#All],[Item Name]:[Open Rate]],8,0),"")</f>
        <v/>
      </c>
      <c r="N1268" s="32" t="str">
        <f>IFERROR(+Issue!$L1268*Issue!$M1268,"")</f>
        <v/>
      </c>
      <c r="O1268" s="12"/>
      <c r="P1268" s="12"/>
      <c r="Q1268" s="37"/>
    </row>
    <row r="1269" spans="1:17" x14ac:dyDescent="0.25">
      <c r="A1269" s="34"/>
      <c r="B1269" s="12"/>
      <c r="C1269" s="12"/>
      <c r="D1269" s="12"/>
      <c r="E1269" s="31" t="str">
        <f>IFERROR(VLOOKUP(Issue!$D1269,Table5[#All],3,0),"")</f>
        <v/>
      </c>
      <c r="F1269" s="31" t="str">
        <f>IFERROR(VLOOKUP(Issue!$D1269,Table5[#All],2,0),"")</f>
        <v/>
      </c>
      <c r="G1269" s="12"/>
      <c r="H1269" s="31" t="str">
        <f>IFERROR(VLOOKUP(Issue!$G1269,Table5[#All],3,0),"")</f>
        <v/>
      </c>
      <c r="I1269" s="31" t="str">
        <f>IFERROR(VLOOKUP(Issue!$G1269,Table5[#All],2,0),"")</f>
        <v/>
      </c>
      <c r="J1269" s="12"/>
      <c r="K1269" s="31" t="str">
        <f>IFERROR(VLOOKUP(Issue!$J1269,Table2[[Item Name]:[UoM]],2,0),"")</f>
        <v/>
      </c>
      <c r="L1269" s="12"/>
      <c r="M1269" s="32" t="str">
        <f>IFERROR(VLOOKUP(Issue!$J1269,Table2[[#All],[Item Name]:[Open Rate]],8,0),"")</f>
        <v/>
      </c>
      <c r="N1269" s="32" t="str">
        <f>IFERROR(+Issue!$L1269*Issue!$M1269,"")</f>
        <v/>
      </c>
      <c r="O1269" s="12"/>
      <c r="P1269" s="12"/>
      <c r="Q1269" s="38"/>
    </row>
    <row r="1270" spans="1:17" x14ac:dyDescent="0.25">
      <c r="A1270" s="34"/>
      <c r="B1270" s="12"/>
      <c r="C1270" s="12"/>
      <c r="D1270" s="12"/>
      <c r="E1270" s="31" t="str">
        <f>IFERROR(VLOOKUP(Issue!$D1270,Table5[#All],3,0),"")</f>
        <v/>
      </c>
      <c r="F1270" s="31" t="str">
        <f>IFERROR(VLOOKUP(Issue!$D1270,Table5[#All],2,0),"")</f>
        <v/>
      </c>
      <c r="G1270" s="12"/>
      <c r="H1270" s="31" t="str">
        <f>IFERROR(VLOOKUP(Issue!$G1270,Table5[#All],3,0),"")</f>
        <v/>
      </c>
      <c r="I1270" s="31" t="str">
        <f>IFERROR(VLOOKUP(Issue!$G1270,Table5[#All],2,0),"")</f>
        <v/>
      </c>
      <c r="J1270" s="12"/>
      <c r="K1270" s="31" t="str">
        <f>IFERROR(VLOOKUP(Issue!$J1270,Table2[[Item Name]:[UoM]],2,0),"")</f>
        <v/>
      </c>
      <c r="L1270" s="12"/>
      <c r="M1270" s="32" t="str">
        <f>IFERROR(VLOOKUP(Issue!$J1270,Table2[[#All],[Item Name]:[Open Rate]],8,0),"")</f>
        <v/>
      </c>
      <c r="N1270" s="32" t="str">
        <f>IFERROR(+Issue!$L1270*Issue!$M1270,"")</f>
        <v/>
      </c>
      <c r="O1270" s="12"/>
      <c r="P1270" s="12"/>
      <c r="Q1270" s="37"/>
    </row>
    <row r="1271" spans="1:17" x14ac:dyDescent="0.25">
      <c r="A1271" s="34"/>
      <c r="B1271" s="12"/>
      <c r="C1271" s="12"/>
      <c r="D1271" s="12"/>
      <c r="E1271" s="31" t="str">
        <f>IFERROR(VLOOKUP(Issue!$D1271,Table5[#All],3,0),"")</f>
        <v/>
      </c>
      <c r="F1271" s="31" t="str">
        <f>IFERROR(VLOOKUP(Issue!$D1271,Table5[#All],2,0),"")</f>
        <v/>
      </c>
      <c r="G1271" s="12"/>
      <c r="H1271" s="31" t="str">
        <f>IFERROR(VLOOKUP(Issue!$G1271,Table5[#All],3,0),"")</f>
        <v/>
      </c>
      <c r="I1271" s="31" t="str">
        <f>IFERROR(VLOOKUP(Issue!$G1271,Table5[#All],2,0),"")</f>
        <v/>
      </c>
      <c r="J1271" s="12"/>
      <c r="K1271" s="31" t="str">
        <f>IFERROR(VLOOKUP(Issue!$J1271,Table2[[Item Name]:[UoM]],2,0),"")</f>
        <v/>
      </c>
      <c r="L1271" s="12"/>
      <c r="M1271" s="32" t="str">
        <f>IFERROR(VLOOKUP(Issue!$J1271,Table2[[#All],[Item Name]:[Open Rate]],8,0),"")</f>
        <v/>
      </c>
      <c r="N1271" s="32" t="str">
        <f>IFERROR(+Issue!$L1271*Issue!$M1271,"")</f>
        <v/>
      </c>
      <c r="O1271" s="12"/>
      <c r="P1271" s="12"/>
      <c r="Q1271" s="38"/>
    </row>
    <row r="1272" spans="1:17" x14ac:dyDescent="0.25">
      <c r="A1272" s="34"/>
      <c r="B1272" s="12"/>
      <c r="C1272" s="12"/>
      <c r="D1272" s="12"/>
      <c r="E1272" s="31" t="str">
        <f>IFERROR(VLOOKUP(Issue!$D1272,Table5[#All],3,0),"")</f>
        <v/>
      </c>
      <c r="F1272" s="31" t="str">
        <f>IFERROR(VLOOKUP(Issue!$D1272,Table5[#All],2,0),"")</f>
        <v/>
      </c>
      <c r="G1272" s="12"/>
      <c r="H1272" s="31" t="str">
        <f>IFERROR(VLOOKUP(Issue!$G1272,Table5[#All],3,0),"")</f>
        <v/>
      </c>
      <c r="I1272" s="31" t="str">
        <f>IFERROR(VLOOKUP(Issue!$G1272,Table5[#All],2,0),"")</f>
        <v/>
      </c>
      <c r="J1272" s="12"/>
      <c r="K1272" s="31" t="str">
        <f>IFERROR(VLOOKUP(Issue!$J1272,Table2[[Item Name]:[UoM]],2,0),"")</f>
        <v/>
      </c>
      <c r="L1272" s="12"/>
      <c r="M1272" s="32" t="str">
        <f>IFERROR(VLOOKUP(Issue!$J1272,Table2[[#All],[Item Name]:[Open Rate]],8,0),"")</f>
        <v/>
      </c>
      <c r="N1272" s="32" t="str">
        <f>IFERROR(+Issue!$L1272*Issue!$M1272,"")</f>
        <v/>
      </c>
      <c r="O1272" s="12"/>
      <c r="P1272" s="12"/>
      <c r="Q1272" s="37"/>
    </row>
    <row r="1273" spans="1:17" x14ac:dyDescent="0.25">
      <c r="A1273" s="34"/>
      <c r="B1273" s="12"/>
      <c r="C1273" s="12"/>
      <c r="D1273" s="12"/>
      <c r="E1273" s="31" t="str">
        <f>IFERROR(VLOOKUP(Issue!$D1273,Table5[#All],3,0),"")</f>
        <v/>
      </c>
      <c r="F1273" s="31" t="str">
        <f>IFERROR(VLOOKUP(Issue!$D1273,Table5[#All],2,0),"")</f>
        <v/>
      </c>
      <c r="G1273" s="12"/>
      <c r="H1273" s="31" t="str">
        <f>IFERROR(VLOOKUP(Issue!$G1273,Table5[#All],3,0),"")</f>
        <v/>
      </c>
      <c r="I1273" s="31" t="str">
        <f>IFERROR(VLOOKUP(Issue!$G1273,Table5[#All],2,0),"")</f>
        <v/>
      </c>
      <c r="J1273" s="12"/>
      <c r="K1273" s="31" t="str">
        <f>IFERROR(VLOOKUP(Issue!$J1273,Table2[[Item Name]:[UoM]],2,0),"")</f>
        <v/>
      </c>
      <c r="L1273" s="12"/>
      <c r="M1273" s="32" t="str">
        <f>IFERROR(VLOOKUP(Issue!$J1273,Table2[[#All],[Item Name]:[Open Rate]],8,0),"")</f>
        <v/>
      </c>
      <c r="N1273" s="32" t="str">
        <f>IFERROR(+Issue!$L1273*Issue!$M1273,"")</f>
        <v/>
      </c>
      <c r="O1273" s="12"/>
      <c r="P1273" s="12"/>
      <c r="Q1273" s="38"/>
    </row>
    <row r="1274" spans="1:17" x14ac:dyDescent="0.25">
      <c r="A1274" s="34"/>
      <c r="B1274" s="12"/>
      <c r="C1274" s="12"/>
      <c r="D1274" s="12"/>
      <c r="E1274" s="31" t="str">
        <f>IFERROR(VLOOKUP(Issue!$D1274,Table5[#All],3,0),"")</f>
        <v/>
      </c>
      <c r="F1274" s="31" t="str">
        <f>IFERROR(VLOOKUP(Issue!$D1274,Table5[#All],2,0),"")</f>
        <v/>
      </c>
      <c r="G1274" s="12"/>
      <c r="H1274" s="31" t="str">
        <f>IFERROR(VLOOKUP(Issue!$G1274,Table5[#All],3,0),"")</f>
        <v/>
      </c>
      <c r="I1274" s="31" t="str">
        <f>IFERROR(VLOOKUP(Issue!$G1274,Table5[#All],2,0),"")</f>
        <v/>
      </c>
      <c r="J1274" s="12"/>
      <c r="K1274" s="31" t="str">
        <f>IFERROR(VLOOKUP(Issue!$J1274,Table2[[Item Name]:[UoM]],2,0),"")</f>
        <v/>
      </c>
      <c r="L1274" s="12"/>
      <c r="M1274" s="32" t="str">
        <f>IFERROR(VLOOKUP(Issue!$J1274,Table2[[#All],[Item Name]:[Open Rate]],8,0),"")</f>
        <v/>
      </c>
      <c r="N1274" s="32" t="str">
        <f>IFERROR(+Issue!$L1274*Issue!$M1274,"")</f>
        <v/>
      </c>
      <c r="O1274" s="12"/>
      <c r="P1274" s="12"/>
      <c r="Q1274" s="37"/>
    </row>
    <row r="1275" spans="1:17" x14ac:dyDescent="0.25">
      <c r="A1275" s="34"/>
      <c r="B1275" s="12"/>
      <c r="C1275" s="12"/>
      <c r="D1275" s="12"/>
      <c r="E1275" s="31" t="str">
        <f>IFERROR(VLOOKUP(Issue!$D1275,Table5[#All],3,0),"")</f>
        <v/>
      </c>
      <c r="F1275" s="31" t="str">
        <f>IFERROR(VLOOKUP(Issue!$D1275,Table5[#All],2,0),"")</f>
        <v/>
      </c>
      <c r="G1275" s="12"/>
      <c r="H1275" s="31" t="str">
        <f>IFERROR(VLOOKUP(Issue!$G1275,Table5[#All],3,0),"")</f>
        <v/>
      </c>
      <c r="I1275" s="31" t="str">
        <f>IFERROR(VLOOKUP(Issue!$G1275,Table5[#All],2,0),"")</f>
        <v/>
      </c>
      <c r="J1275" s="12"/>
      <c r="K1275" s="31" t="str">
        <f>IFERROR(VLOOKUP(Issue!$J1275,Table2[[Item Name]:[UoM]],2,0),"")</f>
        <v/>
      </c>
      <c r="L1275" s="12"/>
      <c r="M1275" s="32" t="str">
        <f>IFERROR(VLOOKUP(Issue!$J1275,Table2[[#All],[Item Name]:[Open Rate]],8,0),"")</f>
        <v/>
      </c>
      <c r="N1275" s="32" t="str">
        <f>IFERROR(+Issue!$L1275*Issue!$M1275,"")</f>
        <v/>
      </c>
      <c r="O1275" s="12"/>
      <c r="P1275" s="12"/>
      <c r="Q1275" s="38"/>
    </row>
    <row r="1276" spans="1:17" x14ac:dyDescent="0.25">
      <c r="A1276" s="34"/>
      <c r="B1276" s="12"/>
      <c r="C1276" s="12"/>
      <c r="D1276" s="12"/>
      <c r="E1276" s="31" t="str">
        <f>IFERROR(VLOOKUP(Issue!$D1276,Table5[#All],3,0),"")</f>
        <v/>
      </c>
      <c r="F1276" s="31" t="str">
        <f>IFERROR(VLOOKUP(Issue!$D1276,Table5[#All],2,0),"")</f>
        <v/>
      </c>
      <c r="G1276" s="12"/>
      <c r="H1276" s="31" t="str">
        <f>IFERROR(VLOOKUP(Issue!$G1276,Table5[#All],3,0),"")</f>
        <v/>
      </c>
      <c r="I1276" s="31" t="str">
        <f>IFERROR(VLOOKUP(Issue!$G1276,Table5[#All],2,0),"")</f>
        <v/>
      </c>
      <c r="J1276" s="12"/>
      <c r="K1276" s="31" t="str">
        <f>IFERROR(VLOOKUP(Issue!$J1276,Table2[[Item Name]:[UoM]],2,0),"")</f>
        <v/>
      </c>
      <c r="L1276" s="12"/>
      <c r="M1276" s="32" t="str">
        <f>IFERROR(VLOOKUP(Issue!$J1276,Table2[[#All],[Item Name]:[Open Rate]],8,0),"")</f>
        <v/>
      </c>
      <c r="N1276" s="32" t="str">
        <f>IFERROR(+Issue!$L1276*Issue!$M1276,"")</f>
        <v/>
      </c>
      <c r="O1276" s="12"/>
      <c r="P1276" s="12"/>
      <c r="Q1276" s="37"/>
    </row>
    <row r="1277" spans="1:17" x14ac:dyDescent="0.25">
      <c r="A1277" s="34"/>
      <c r="B1277" s="12"/>
      <c r="C1277" s="12"/>
      <c r="D1277" s="12"/>
      <c r="E1277" s="31" t="str">
        <f>IFERROR(VLOOKUP(Issue!$D1277,Table5[#All],3,0),"")</f>
        <v/>
      </c>
      <c r="F1277" s="31" t="str">
        <f>IFERROR(VLOOKUP(Issue!$D1277,Table5[#All],2,0),"")</f>
        <v/>
      </c>
      <c r="G1277" s="12"/>
      <c r="H1277" s="31" t="str">
        <f>IFERROR(VLOOKUP(Issue!$G1277,Table5[#All],3,0),"")</f>
        <v/>
      </c>
      <c r="I1277" s="31" t="str">
        <f>IFERROR(VLOOKUP(Issue!$G1277,Table5[#All],2,0),"")</f>
        <v/>
      </c>
      <c r="J1277" s="12"/>
      <c r="K1277" s="31" t="str">
        <f>IFERROR(VLOOKUP(Issue!$J1277,Table2[[Item Name]:[UoM]],2,0),"")</f>
        <v/>
      </c>
      <c r="L1277" s="12"/>
      <c r="M1277" s="32" t="str">
        <f>IFERROR(VLOOKUP(Issue!$J1277,Table2[[#All],[Item Name]:[Open Rate]],8,0),"")</f>
        <v/>
      </c>
      <c r="N1277" s="32" t="str">
        <f>IFERROR(+Issue!$L1277*Issue!$M1277,"")</f>
        <v/>
      </c>
      <c r="O1277" s="12"/>
      <c r="P1277" s="12"/>
      <c r="Q1277" s="38"/>
    </row>
    <row r="1278" spans="1:17" x14ac:dyDescent="0.25">
      <c r="A1278" s="34"/>
      <c r="B1278" s="12"/>
      <c r="C1278" s="12"/>
      <c r="D1278" s="12"/>
      <c r="E1278" s="31" t="str">
        <f>IFERROR(VLOOKUP(Issue!$D1278,Table5[#All],3,0),"")</f>
        <v/>
      </c>
      <c r="F1278" s="31" t="str">
        <f>IFERROR(VLOOKUP(Issue!$D1278,Table5[#All],2,0),"")</f>
        <v/>
      </c>
      <c r="G1278" s="12"/>
      <c r="H1278" s="31" t="str">
        <f>IFERROR(VLOOKUP(Issue!$G1278,Table5[#All],3,0),"")</f>
        <v/>
      </c>
      <c r="I1278" s="31" t="str">
        <f>IFERROR(VLOOKUP(Issue!$G1278,Table5[#All],2,0),"")</f>
        <v/>
      </c>
      <c r="J1278" s="12"/>
      <c r="K1278" s="31" t="str">
        <f>IFERROR(VLOOKUP(Issue!$J1278,Table2[[Item Name]:[UoM]],2,0),"")</f>
        <v/>
      </c>
      <c r="L1278" s="12"/>
      <c r="M1278" s="32" t="str">
        <f>IFERROR(VLOOKUP(Issue!$J1278,Table2[[#All],[Item Name]:[Open Rate]],8,0),"")</f>
        <v/>
      </c>
      <c r="N1278" s="32" t="str">
        <f>IFERROR(+Issue!$L1278*Issue!$M1278,"")</f>
        <v/>
      </c>
      <c r="O1278" s="12"/>
      <c r="P1278" s="12"/>
      <c r="Q1278" s="37"/>
    </row>
    <row r="1279" spans="1:17" x14ac:dyDescent="0.25">
      <c r="A1279" s="34"/>
      <c r="B1279" s="12"/>
      <c r="C1279" s="12"/>
      <c r="D1279" s="12"/>
      <c r="E1279" s="31" t="str">
        <f>IFERROR(VLOOKUP(Issue!$D1279,Table5[#All],3,0),"")</f>
        <v/>
      </c>
      <c r="F1279" s="31" t="str">
        <f>IFERROR(VLOOKUP(Issue!$D1279,Table5[#All],2,0),"")</f>
        <v/>
      </c>
      <c r="G1279" s="12"/>
      <c r="H1279" s="31" t="str">
        <f>IFERROR(VLOOKUP(Issue!$G1279,Table5[#All],3,0),"")</f>
        <v/>
      </c>
      <c r="I1279" s="31" t="str">
        <f>IFERROR(VLOOKUP(Issue!$G1279,Table5[#All],2,0),"")</f>
        <v/>
      </c>
      <c r="J1279" s="12"/>
      <c r="K1279" s="31" t="str">
        <f>IFERROR(VLOOKUP(Issue!$J1279,Table2[[Item Name]:[UoM]],2,0),"")</f>
        <v/>
      </c>
      <c r="L1279" s="12"/>
      <c r="M1279" s="32" t="str">
        <f>IFERROR(VLOOKUP(Issue!$J1279,Table2[[#All],[Item Name]:[Open Rate]],8,0),"")</f>
        <v/>
      </c>
      <c r="N1279" s="32" t="str">
        <f>IFERROR(+Issue!$L1279*Issue!$M1279,"")</f>
        <v/>
      </c>
      <c r="O1279" s="12"/>
      <c r="P1279" s="12"/>
      <c r="Q1279" s="38"/>
    </row>
    <row r="1280" spans="1:17" x14ac:dyDescent="0.25">
      <c r="A1280" s="34"/>
      <c r="B1280" s="12"/>
      <c r="C1280" s="12"/>
      <c r="D1280" s="12"/>
      <c r="E1280" s="31" t="str">
        <f>IFERROR(VLOOKUP(Issue!$D1280,Table5[#All],3,0),"")</f>
        <v/>
      </c>
      <c r="F1280" s="31" t="str">
        <f>IFERROR(VLOOKUP(Issue!$D1280,Table5[#All],2,0),"")</f>
        <v/>
      </c>
      <c r="G1280" s="12"/>
      <c r="H1280" s="31" t="str">
        <f>IFERROR(VLOOKUP(Issue!$G1280,Table5[#All],3,0),"")</f>
        <v/>
      </c>
      <c r="I1280" s="31" t="str">
        <f>IFERROR(VLOOKUP(Issue!$G1280,Table5[#All],2,0),"")</f>
        <v/>
      </c>
      <c r="J1280" s="12"/>
      <c r="K1280" s="31" t="str">
        <f>IFERROR(VLOOKUP(Issue!$J1280,Table2[[Item Name]:[UoM]],2,0),"")</f>
        <v/>
      </c>
      <c r="L1280" s="12"/>
      <c r="M1280" s="32" t="str">
        <f>IFERROR(VLOOKUP(Issue!$J1280,Table2[[#All],[Item Name]:[Open Rate]],8,0),"")</f>
        <v/>
      </c>
      <c r="N1280" s="32" t="str">
        <f>IFERROR(+Issue!$L1280*Issue!$M1280,"")</f>
        <v/>
      </c>
      <c r="O1280" s="12"/>
      <c r="P1280" s="12"/>
      <c r="Q1280" s="37"/>
    </row>
    <row r="1281" spans="1:17" x14ac:dyDescent="0.25">
      <c r="A1281" s="34"/>
      <c r="B1281" s="12"/>
      <c r="C1281" s="12"/>
      <c r="D1281" s="12"/>
      <c r="E1281" s="31" t="str">
        <f>IFERROR(VLOOKUP(Issue!$D1281,Table5[#All],3,0),"")</f>
        <v/>
      </c>
      <c r="F1281" s="31" t="str">
        <f>IFERROR(VLOOKUP(Issue!$D1281,Table5[#All],2,0),"")</f>
        <v/>
      </c>
      <c r="G1281" s="12"/>
      <c r="H1281" s="31" t="str">
        <f>IFERROR(VLOOKUP(Issue!$G1281,Table5[#All],3,0),"")</f>
        <v/>
      </c>
      <c r="I1281" s="31" t="str">
        <f>IFERROR(VLOOKUP(Issue!$G1281,Table5[#All],2,0),"")</f>
        <v/>
      </c>
      <c r="J1281" s="12"/>
      <c r="K1281" s="31" t="str">
        <f>IFERROR(VLOOKUP(Issue!$J1281,Table2[[Item Name]:[UoM]],2,0),"")</f>
        <v/>
      </c>
      <c r="L1281" s="12"/>
      <c r="M1281" s="32" t="str">
        <f>IFERROR(VLOOKUP(Issue!$J1281,Table2[[#All],[Item Name]:[Open Rate]],8,0),"")</f>
        <v/>
      </c>
      <c r="N1281" s="32" t="str">
        <f>IFERROR(+Issue!$L1281*Issue!$M1281,"")</f>
        <v/>
      </c>
      <c r="O1281" s="12"/>
      <c r="P1281" s="12"/>
      <c r="Q1281" s="38"/>
    </row>
    <row r="1282" spans="1:17" x14ac:dyDescent="0.25">
      <c r="A1282" s="34"/>
      <c r="B1282" s="12"/>
      <c r="C1282" s="12"/>
      <c r="D1282" s="12"/>
      <c r="E1282" s="31" t="str">
        <f>IFERROR(VLOOKUP(Issue!$D1282,Table5[#All],3,0),"")</f>
        <v/>
      </c>
      <c r="F1282" s="31" t="str">
        <f>IFERROR(VLOOKUP(Issue!$D1282,Table5[#All],2,0),"")</f>
        <v/>
      </c>
      <c r="G1282" s="12"/>
      <c r="H1282" s="31" t="str">
        <f>IFERROR(VLOOKUP(Issue!$G1282,Table5[#All],3,0),"")</f>
        <v/>
      </c>
      <c r="I1282" s="31" t="str">
        <f>IFERROR(VLOOKUP(Issue!$G1282,Table5[#All],2,0),"")</f>
        <v/>
      </c>
      <c r="J1282" s="12"/>
      <c r="K1282" s="31" t="str">
        <f>IFERROR(VLOOKUP(Issue!$J1282,Table2[[Item Name]:[UoM]],2,0),"")</f>
        <v/>
      </c>
      <c r="L1282" s="12"/>
      <c r="M1282" s="32" t="str">
        <f>IFERROR(VLOOKUP(Issue!$J1282,Table2[[#All],[Item Name]:[Open Rate]],8,0),"")</f>
        <v/>
      </c>
      <c r="N1282" s="32" t="str">
        <f>IFERROR(+Issue!$L1282*Issue!$M1282,"")</f>
        <v/>
      </c>
      <c r="O1282" s="12"/>
      <c r="P1282" s="12"/>
      <c r="Q1282" s="37"/>
    </row>
    <row r="1283" spans="1:17" x14ac:dyDescent="0.25">
      <c r="A1283" s="34"/>
      <c r="B1283" s="12"/>
      <c r="C1283" s="12"/>
      <c r="D1283" s="12"/>
      <c r="E1283" s="31" t="str">
        <f>IFERROR(VLOOKUP(Issue!$D1283,Table5[#All],3,0),"")</f>
        <v/>
      </c>
      <c r="F1283" s="31" t="str">
        <f>IFERROR(VLOOKUP(Issue!$D1283,Table5[#All],2,0),"")</f>
        <v/>
      </c>
      <c r="G1283" s="12"/>
      <c r="H1283" s="31" t="str">
        <f>IFERROR(VLOOKUP(Issue!$G1283,Table5[#All],3,0),"")</f>
        <v/>
      </c>
      <c r="I1283" s="31" t="str">
        <f>IFERROR(VLOOKUP(Issue!$G1283,Table5[#All],2,0),"")</f>
        <v/>
      </c>
      <c r="J1283" s="12"/>
      <c r="K1283" s="31" t="str">
        <f>IFERROR(VLOOKUP(Issue!$J1283,Table2[[Item Name]:[UoM]],2,0),"")</f>
        <v/>
      </c>
      <c r="L1283" s="12"/>
      <c r="M1283" s="32" t="str">
        <f>IFERROR(VLOOKUP(Issue!$J1283,Table2[[#All],[Item Name]:[Open Rate]],8,0),"")</f>
        <v/>
      </c>
      <c r="N1283" s="32" t="str">
        <f>IFERROR(+Issue!$L1283*Issue!$M1283,"")</f>
        <v/>
      </c>
      <c r="O1283" s="12"/>
      <c r="P1283" s="12"/>
      <c r="Q1283" s="38"/>
    </row>
    <row r="1284" spans="1:17" x14ac:dyDescent="0.25">
      <c r="A1284" s="34"/>
      <c r="B1284" s="12"/>
      <c r="C1284" s="12"/>
      <c r="D1284" s="12"/>
      <c r="E1284" s="31" t="str">
        <f>IFERROR(VLOOKUP(Issue!$D1284,Table5[#All],3,0),"")</f>
        <v/>
      </c>
      <c r="F1284" s="31" t="str">
        <f>IFERROR(VLOOKUP(Issue!$D1284,Table5[#All],2,0),"")</f>
        <v/>
      </c>
      <c r="G1284" s="12"/>
      <c r="H1284" s="31" t="str">
        <f>IFERROR(VLOOKUP(Issue!$G1284,Table5[#All],3,0),"")</f>
        <v/>
      </c>
      <c r="I1284" s="31" t="str">
        <f>IFERROR(VLOOKUP(Issue!$G1284,Table5[#All],2,0),"")</f>
        <v/>
      </c>
      <c r="J1284" s="12"/>
      <c r="K1284" s="31" t="str">
        <f>IFERROR(VLOOKUP(Issue!$J1284,Table2[[Item Name]:[UoM]],2,0),"")</f>
        <v/>
      </c>
      <c r="L1284" s="12"/>
      <c r="M1284" s="32" t="str">
        <f>IFERROR(VLOOKUP(Issue!$J1284,Table2[[#All],[Item Name]:[Open Rate]],8,0),"")</f>
        <v/>
      </c>
      <c r="N1284" s="32" t="str">
        <f>IFERROR(+Issue!$L1284*Issue!$M1284,"")</f>
        <v/>
      </c>
      <c r="O1284" s="12"/>
      <c r="P1284" s="12"/>
      <c r="Q1284" s="37"/>
    </row>
    <row r="1285" spans="1:17" x14ac:dyDescent="0.25">
      <c r="A1285" s="34"/>
      <c r="B1285" s="12"/>
      <c r="C1285" s="12"/>
      <c r="D1285" s="12"/>
      <c r="E1285" s="31" t="str">
        <f>IFERROR(VLOOKUP(Issue!$D1285,Table5[#All],3,0),"")</f>
        <v/>
      </c>
      <c r="F1285" s="31" t="str">
        <f>IFERROR(VLOOKUP(Issue!$D1285,Table5[#All],2,0),"")</f>
        <v/>
      </c>
      <c r="G1285" s="12"/>
      <c r="H1285" s="31" t="str">
        <f>IFERROR(VLOOKUP(Issue!$G1285,Table5[#All],3,0),"")</f>
        <v/>
      </c>
      <c r="I1285" s="31" t="str">
        <f>IFERROR(VLOOKUP(Issue!$G1285,Table5[#All],2,0),"")</f>
        <v/>
      </c>
      <c r="J1285" s="12"/>
      <c r="K1285" s="31" t="str">
        <f>IFERROR(VLOOKUP(Issue!$J1285,Table2[[Item Name]:[UoM]],2,0),"")</f>
        <v/>
      </c>
      <c r="L1285" s="12"/>
      <c r="M1285" s="32" t="str">
        <f>IFERROR(VLOOKUP(Issue!$J1285,Table2[[#All],[Item Name]:[Open Rate]],8,0),"")</f>
        <v/>
      </c>
      <c r="N1285" s="32" t="str">
        <f>IFERROR(+Issue!$L1285*Issue!$M1285,"")</f>
        <v/>
      </c>
      <c r="O1285" s="12"/>
      <c r="P1285" s="12"/>
      <c r="Q1285" s="38"/>
    </row>
    <row r="1286" spans="1:17" x14ac:dyDescent="0.25">
      <c r="A1286" s="34"/>
      <c r="B1286" s="12"/>
      <c r="C1286" s="12"/>
      <c r="D1286" s="12"/>
      <c r="E1286" s="31" t="str">
        <f>IFERROR(VLOOKUP(Issue!$D1286,Table5[#All],3,0),"")</f>
        <v/>
      </c>
      <c r="F1286" s="31" t="str">
        <f>IFERROR(VLOOKUP(Issue!$D1286,Table5[#All],2,0),"")</f>
        <v/>
      </c>
      <c r="G1286" s="12"/>
      <c r="H1286" s="31" t="str">
        <f>IFERROR(VLOOKUP(Issue!$G1286,Table5[#All],3,0),"")</f>
        <v/>
      </c>
      <c r="I1286" s="31" t="str">
        <f>IFERROR(VLOOKUP(Issue!$G1286,Table5[#All],2,0),"")</f>
        <v/>
      </c>
      <c r="J1286" s="12"/>
      <c r="K1286" s="31" t="str">
        <f>IFERROR(VLOOKUP(Issue!$J1286,Table2[[Item Name]:[UoM]],2,0),"")</f>
        <v/>
      </c>
      <c r="L1286" s="12"/>
      <c r="M1286" s="32" t="str">
        <f>IFERROR(VLOOKUP(Issue!$J1286,Table2[[#All],[Item Name]:[Open Rate]],8,0),"")</f>
        <v/>
      </c>
      <c r="N1286" s="32" t="str">
        <f>IFERROR(+Issue!$L1286*Issue!$M1286,"")</f>
        <v/>
      </c>
      <c r="O1286" s="12"/>
      <c r="P1286" s="12"/>
      <c r="Q1286" s="37"/>
    </row>
    <row r="1287" spans="1:17" x14ac:dyDescent="0.25">
      <c r="A1287" s="34"/>
      <c r="B1287" s="12"/>
      <c r="C1287" s="12"/>
      <c r="D1287" s="12"/>
      <c r="E1287" s="31" t="str">
        <f>IFERROR(VLOOKUP(Issue!$D1287,Table5[#All],3,0),"")</f>
        <v/>
      </c>
      <c r="F1287" s="31" t="str">
        <f>IFERROR(VLOOKUP(Issue!$D1287,Table5[#All],2,0),"")</f>
        <v/>
      </c>
      <c r="G1287" s="12"/>
      <c r="H1287" s="31" t="str">
        <f>IFERROR(VLOOKUP(Issue!$G1287,Table5[#All],3,0),"")</f>
        <v/>
      </c>
      <c r="I1287" s="31" t="str">
        <f>IFERROR(VLOOKUP(Issue!$G1287,Table5[#All],2,0),"")</f>
        <v/>
      </c>
      <c r="J1287" s="12"/>
      <c r="K1287" s="31" t="str">
        <f>IFERROR(VLOOKUP(Issue!$J1287,Table2[[Item Name]:[UoM]],2,0),"")</f>
        <v/>
      </c>
      <c r="L1287" s="12"/>
      <c r="M1287" s="32" t="str">
        <f>IFERROR(VLOOKUP(Issue!$J1287,Table2[[#All],[Item Name]:[Open Rate]],8,0),"")</f>
        <v/>
      </c>
      <c r="N1287" s="32" t="str">
        <f>IFERROR(+Issue!$L1287*Issue!$M1287,"")</f>
        <v/>
      </c>
      <c r="O1287" s="12"/>
      <c r="P1287" s="12"/>
      <c r="Q1287" s="38"/>
    </row>
    <row r="1288" spans="1:17" x14ac:dyDescent="0.25">
      <c r="A1288" s="34"/>
      <c r="B1288" s="12"/>
      <c r="C1288" s="12"/>
      <c r="D1288" s="12"/>
      <c r="E1288" s="31" t="str">
        <f>IFERROR(VLOOKUP(Issue!$D1288,Table5[#All],3,0),"")</f>
        <v/>
      </c>
      <c r="F1288" s="31" t="str">
        <f>IFERROR(VLOOKUP(Issue!$D1288,Table5[#All],2,0),"")</f>
        <v/>
      </c>
      <c r="G1288" s="12"/>
      <c r="H1288" s="31" t="str">
        <f>IFERROR(VLOOKUP(Issue!$G1288,Table5[#All],3,0),"")</f>
        <v/>
      </c>
      <c r="I1288" s="31" t="str">
        <f>IFERROR(VLOOKUP(Issue!$G1288,Table5[#All],2,0),"")</f>
        <v/>
      </c>
      <c r="J1288" s="12"/>
      <c r="K1288" s="31" t="str">
        <f>IFERROR(VLOOKUP(Issue!$J1288,Table2[[Item Name]:[UoM]],2,0),"")</f>
        <v/>
      </c>
      <c r="L1288" s="12"/>
      <c r="M1288" s="32" t="str">
        <f>IFERROR(VLOOKUP(Issue!$J1288,Table2[[#All],[Item Name]:[Open Rate]],8,0),"")</f>
        <v/>
      </c>
      <c r="N1288" s="32" t="str">
        <f>IFERROR(+Issue!$L1288*Issue!$M1288,"")</f>
        <v/>
      </c>
      <c r="O1288" s="12"/>
      <c r="P1288" s="12"/>
      <c r="Q1288" s="37"/>
    </row>
    <row r="1289" spans="1:17" x14ac:dyDescent="0.25">
      <c r="A1289" s="34"/>
      <c r="B1289" s="12"/>
      <c r="C1289" s="12"/>
      <c r="D1289" s="12"/>
      <c r="E1289" s="31" t="str">
        <f>IFERROR(VLOOKUP(Issue!$D1289,Table5[#All],3,0),"")</f>
        <v/>
      </c>
      <c r="F1289" s="31" t="str">
        <f>IFERROR(VLOOKUP(Issue!$D1289,Table5[#All],2,0),"")</f>
        <v/>
      </c>
      <c r="G1289" s="12"/>
      <c r="H1289" s="31" t="str">
        <f>IFERROR(VLOOKUP(Issue!$G1289,Table5[#All],3,0),"")</f>
        <v/>
      </c>
      <c r="I1289" s="31" t="str">
        <f>IFERROR(VLOOKUP(Issue!$G1289,Table5[#All],2,0),"")</f>
        <v/>
      </c>
      <c r="J1289" s="12"/>
      <c r="K1289" s="31" t="str">
        <f>IFERROR(VLOOKUP(Issue!$J1289,Table2[[Item Name]:[UoM]],2,0),"")</f>
        <v/>
      </c>
      <c r="L1289" s="12"/>
      <c r="M1289" s="32" t="str">
        <f>IFERROR(VLOOKUP(Issue!$J1289,Table2[[#All],[Item Name]:[Open Rate]],8,0),"")</f>
        <v/>
      </c>
      <c r="N1289" s="32" t="str">
        <f>IFERROR(+Issue!$L1289*Issue!$M1289,"")</f>
        <v/>
      </c>
      <c r="O1289" s="12"/>
      <c r="P1289" s="12"/>
      <c r="Q1289" s="38"/>
    </row>
    <row r="1290" spans="1:17" x14ac:dyDescent="0.25">
      <c r="A1290" s="34"/>
      <c r="B1290" s="12"/>
      <c r="C1290" s="12"/>
      <c r="D1290" s="12"/>
      <c r="E1290" s="31" t="str">
        <f>IFERROR(VLOOKUP(Issue!$D1290,Table5[#All],3,0),"")</f>
        <v/>
      </c>
      <c r="F1290" s="31" t="str">
        <f>IFERROR(VLOOKUP(Issue!$D1290,Table5[#All],2,0),"")</f>
        <v/>
      </c>
      <c r="G1290" s="12"/>
      <c r="H1290" s="31" t="str">
        <f>IFERROR(VLOOKUP(Issue!$G1290,Table5[#All],3,0),"")</f>
        <v/>
      </c>
      <c r="I1290" s="31" t="str">
        <f>IFERROR(VLOOKUP(Issue!$G1290,Table5[#All],2,0),"")</f>
        <v/>
      </c>
      <c r="J1290" s="12"/>
      <c r="K1290" s="31" t="str">
        <f>IFERROR(VLOOKUP(Issue!$J1290,Table2[[Item Name]:[UoM]],2,0),"")</f>
        <v/>
      </c>
      <c r="L1290" s="12"/>
      <c r="M1290" s="32" t="str">
        <f>IFERROR(VLOOKUP(Issue!$J1290,Table2[[#All],[Item Name]:[Open Rate]],8,0),"")</f>
        <v/>
      </c>
      <c r="N1290" s="32" t="str">
        <f>IFERROR(+Issue!$L1290*Issue!$M1290,"")</f>
        <v/>
      </c>
      <c r="O1290" s="12"/>
      <c r="P1290" s="12"/>
      <c r="Q1290" s="37"/>
    </row>
    <row r="1291" spans="1:17" x14ac:dyDescent="0.25">
      <c r="A1291" s="34"/>
      <c r="B1291" s="12"/>
      <c r="C1291" s="12"/>
      <c r="D1291" s="12"/>
      <c r="E1291" s="31" t="str">
        <f>IFERROR(VLOOKUP(Issue!$D1291,Table5[#All],3,0),"")</f>
        <v/>
      </c>
      <c r="F1291" s="31" t="str">
        <f>IFERROR(VLOOKUP(Issue!$D1291,Table5[#All],2,0),"")</f>
        <v/>
      </c>
      <c r="G1291" s="12"/>
      <c r="H1291" s="31" t="str">
        <f>IFERROR(VLOOKUP(Issue!$G1291,Table5[#All],3,0),"")</f>
        <v/>
      </c>
      <c r="I1291" s="31" t="str">
        <f>IFERROR(VLOOKUP(Issue!$G1291,Table5[#All],2,0),"")</f>
        <v/>
      </c>
      <c r="J1291" s="12"/>
      <c r="K1291" s="31" t="str">
        <f>IFERROR(VLOOKUP(Issue!$J1291,Table2[[Item Name]:[UoM]],2,0),"")</f>
        <v/>
      </c>
      <c r="L1291" s="12"/>
      <c r="M1291" s="32" t="str">
        <f>IFERROR(VLOOKUP(Issue!$J1291,Table2[[#All],[Item Name]:[Open Rate]],8,0),"")</f>
        <v/>
      </c>
      <c r="N1291" s="32" t="str">
        <f>IFERROR(+Issue!$L1291*Issue!$M1291,"")</f>
        <v/>
      </c>
      <c r="O1291" s="12"/>
      <c r="P1291" s="12"/>
      <c r="Q1291" s="38"/>
    </row>
    <row r="1292" spans="1:17" x14ac:dyDescent="0.25">
      <c r="A1292" s="34"/>
      <c r="B1292" s="12"/>
      <c r="C1292" s="12"/>
      <c r="D1292" s="12"/>
      <c r="E1292" s="31" t="str">
        <f>IFERROR(VLOOKUP(Issue!$D1292,Table5[#All],3,0),"")</f>
        <v/>
      </c>
      <c r="F1292" s="31" t="str">
        <f>IFERROR(VLOOKUP(Issue!$D1292,Table5[#All],2,0),"")</f>
        <v/>
      </c>
      <c r="G1292" s="12"/>
      <c r="H1292" s="31" t="str">
        <f>IFERROR(VLOOKUP(Issue!$G1292,Table5[#All],3,0),"")</f>
        <v/>
      </c>
      <c r="I1292" s="31" t="str">
        <f>IFERROR(VLOOKUP(Issue!$G1292,Table5[#All],2,0),"")</f>
        <v/>
      </c>
      <c r="J1292" s="12"/>
      <c r="K1292" s="31" t="str">
        <f>IFERROR(VLOOKUP(Issue!$J1292,Table2[[Item Name]:[UoM]],2,0),"")</f>
        <v/>
      </c>
      <c r="L1292" s="12"/>
      <c r="M1292" s="32" t="str">
        <f>IFERROR(VLOOKUP(Issue!$J1292,Table2[[#All],[Item Name]:[Open Rate]],8,0),"")</f>
        <v/>
      </c>
      <c r="N1292" s="32" t="str">
        <f>IFERROR(+Issue!$L1292*Issue!$M1292,"")</f>
        <v/>
      </c>
      <c r="O1292" s="12"/>
      <c r="P1292" s="12"/>
      <c r="Q1292" s="37"/>
    </row>
    <row r="1293" spans="1:17" x14ac:dyDescent="0.25">
      <c r="A1293" s="34"/>
      <c r="B1293" s="12"/>
      <c r="C1293" s="12"/>
      <c r="D1293" s="12"/>
      <c r="E1293" s="31" t="str">
        <f>IFERROR(VLOOKUP(Issue!$D1293,Table5[#All],3,0),"")</f>
        <v/>
      </c>
      <c r="F1293" s="31" t="str">
        <f>IFERROR(VLOOKUP(Issue!$D1293,Table5[#All],2,0),"")</f>
        <v/>
      </c>
      <c r="G1293" s="12"/>
      <c r="H1293" s="31" t="str">
        <f>IFERROR(VLOOKUP(Issue!$G1293,Table5[#All],3,0),"")</f>
        <v/>
      </c>
      <c r="I1293" s="31" t="str">
        <f>IFERROR(VLOOKUP(Issue!$G1293,Table5[#All],2,0),"")</f>
        <v/>
      </c>
      <c r="J1293" s="12"/>
      <c r="K1293" s="31" t="str">
        <f>IFERROR(VLOOKUP(Issue!$J1293,Table2[[Item Name]:[UoM]],2,0),"")</f>
        <v/>
      </c>
      <c r="L1293" s="12"/>
      <c r="M1293" s="32" t="str">
        <f>IFERROR(VLOOKUP(Issue!$J1293,Table2[[#All],[Item Name]:[Open Rate]],8,0),"")</f>
        <v/>
      </c>
      <c r="N1293" s="32" t="str">
        <f>IFERROR(+Issue!$L1293*Issue!$M1293,"")</f>
        <v/>
      </c>
      <c r="O1293" s="12"/>
      <c r="P1293" s="12"/>
      <c r="Q1293" s="38"/>
    </row>
    <row r="1294" spans="1:17" x14ac:dyDescent="0.25">
      <c r="A1294" s="34"/>
      <c r="B1294" s="12"/>
      <c r="C1294" s="12"/>
      <c r="D1294" s="12"/>
      <c r="E1294" s="31" t="str">
        <f>IFERROR(VLOOKUP(Issue!$D1294,Table5[#All],3,0),"")</f>
        <v/>
      </c>
      <c r="F1294" s="31" t="str">
        <f>IFERROR(VLOOKUP(Issue!$D1294,Table5[#All],2,0),"")</f>
        <v/>
      </c>
      <c r="G1294" s="12"/>
      <c r="H1294" s="31" t="str">
        <f>IFERROR(VLOOKUP(Issue!$G1294,Table5[#All],3,0),"")</f>
        <v/>
      </c>
      <c r="I1294" s="31" t="str">
        <f>IFERROR(VLOOKUP(Issue!$G1294,Table5[#All],2,0),"")</f>
        <v/>
      </c>
      <c r="J1294" s="12"/>
      <c r="K1294" s="31" t="str">
        <f>IFERROR(VLOOKUP(Issue!$J1294,Table2[[Item Name]:[UoM]],2,0),"")</f>
        <v/>
      </c>
      <c r="L1294" s="12"/>
      <c r="M1294" s="32" t="str">
        <f>IFERROR(VLOOKUP(Issue!$J1294,Table2[[#All],[Item Name]:[Open Rate]],8,0),"")</f>
        <v/>
      </c>
      <c r="N1294" s="32" t="str">
        <f>IFERROR(+Issue!$L1294*Issue!$M1294,"")</f>
        <v/>
      </c>
      <c r="O1294" s="12"/>
      <c r="P1294" s="12"/>
      <c r="Q1294" s="37"/>
    </row>
    <row r="1295" spans="1:17" x14ac:dyDescent="0.25">
      <c r="A1295" s="34"/>
      <c r="B1295" s="12"/>
      <c r="C1295" s="12"/>
      <c r="D1295" s="12"/>
      <c r="E1295" s="31" t="str">
        <f>IFERROR(VLOOKUP(Issue!$D1295,Table5[#All],3,0),"")</f>
        <v/>
      </c>
      <c r="F1295" s="31" t="str">
        <f>IFERROR(VLOOKUP(Issue!$D1295,Table5[#All],2,0),"")</f>
        <v/>
      </c>
      <c r="G1295" s="12"/>
      <c r="H1295" s="31" t="str">
        <f>IFERROR(VLOOKUP(Issue!$G1295,Table5[#All],3,0),"")</f>
        <v/>
      </c>
      <c r="I1295" s="31" t="str">
        <f>IFERROR(VLOOKUP(Issue!$G1295,Table5[#All],2,0),"")</f>
        <v/>
      </c>
      <c r="J1295" s="12"/>
      <c r="K1295" s="31" t="str">
        <f>IFERROR(VLOOKUP(Issue!$J1295,Table2[[Item Name]:[UoM]],2,0),"")</f>
        <v/>
      </c>
      <c r="L1295" s="12"/>
      <c r="M1295" s="32" t="str">
        <f>IFERROR(VLOOKUP(Issue!$J1295,Table2[[#All],[Item Name]:[Open Rate]],8,0),"")</f>
        <v/>
      </c>
      <c r="N1295" s="32" t="str">
        <f>IFERROR(+Issue!$L1295*Issue!$M1295,"")</f>
        <v/>
      </c>
      <c r="O1295" s="12"/>
      <c r="P1295" s="12"/>
      <c r="Q1295" s="38"/>
    </row>
    <row r="1296" spans="1:17" x14ac:dyDescent="0.25">
      <c r="A1296" s="34"/>
      <c r="B1296" s="12"/>
      <c r="C1296" s="12"/>
      <c r="D1296" s="12"/>
      <c r="E1296" s="31" t="str">
        <f>IFERROR(VLOOKUP(Issue!$D1296,Table5[#All],3,0),"")</f>
        <v/>
      </c>
      <c r="F1296" s="31" t="str">
        <f>IFERROR(VLOOKUP(Issue!$D1296,Table5[#All],2,0),"")</f>
        <v/>
      </c>
      <c r="G1296" s="12"/>
      <c r="H1296" s="31" t="str">
        <f>IFERROR(VLOOKUP(Issue!$G1296,Table5[#All],3,0),"")</f>
        <v/>
      </c>
      <c r="I1296" s="31" t="str">
        <f>IFERROR(VLOOKUP(Issue!$G1296,Table5[#All],2,0),"")</f>
        <v/>
      </c>
      <c r="J1296" s="12"/>
      <c r="K1296" s="31" t="str">
        <f>IFERROR(VLOOKUP(Issue!$J1296,Table2[[Item Name]:[UoM]],2,0),"")</f>
        <v/>
      </c>
      <c r="L1296" s="12"/>
      <c r="M1296" s="32" t="str">
        <f>IFERROR(VLOOKUP(Issue!$J1296,Table2[[#All],[Item Name]:[Open Rate]],8,0),"")</f>
        <v/>
      </c>
      <c r="N1296" s="32" t="str">
        <f>IFERROR(+Issue!$L1296*Issue!$M1296,"")</f>
        <v/>
      </c>
      <c r="O1296" s="12"/>
      <c r="P1296" s="12"/>
      <c r="Q1296" s="37"/>
    </row>
    <row r="1297" spans="1:17" x14ac:dyDescent="0.25">
      <c r="A1297" s="34"/>
      <c r="B1297" s="12"/>
      <c r="C1297" s="12"/>
      <c r="D1297" s="12"/>
      <c r="E1297" s="31" t="str">
        <f>IFERROR(VLOOKUP(Issue!$D1297,Table5[#All],3,0),"")</f>
        <v/>
      </c>
      <c r="F1297" s="31" t="str">
        <f>IFERROR(VLOOKUP(Issue!$D1297,Table5[#All],2,0),"")</f>
        <v/>
      </c>
      <c r="G1297" s="12"/>
      <c r="H1297" s="31" t="str">
        <f>IFERROR(VLOOKUP(Issue!$G1297,Table5[#All],3,0),"")</f>
        <v/>
      </c>
      <c r="I1297" s="31" t="str">
        <f>IFERROR(VLOOKUP(Issue!$G1297,Table5[#All],2,0),"")</f>
        <v/>
      </c>
      <c r="J1297" s="12"/>
      <c r="K1297" s="31" t="str">
        <f>IFERROR(VLOOKUP(Issue!$J1297,Table2[[Item Name]:[UoM]],2,0),"")</f>
        <v/>
      </c>
      <c r="L1297" s="12"/>
      <c r="M1297" s="32" t="str">
        <f>IFERROR(VLOOKUP(Issue!$J1297,Table2[[#All],[Item Name]:[Open Rate]],8,0),"")</f>
        <v/>
      </c>
      <c r="N1297" s="32" t="str">
        <f>IFERROR(+Issue!$L1297*Issue!$M1297,"")</f>
        <v/>
      </c>
      <c r="O1297" s="12"/>
      <c r="P1297" s="12"/>
      <c r="Q1297" s="38"/>
    </row>
    <row r="1298" spans="1:17" x14ac:dyDescent="0.25">
      <c r="A1298" s="34"/>
      <c r="B1298" s="12"/>
      <c r="C1298" s="12"/>
      <c r="D1298" s="12"/>
      <c r="E1298" s="31" t="str">
        <f>IFERROR(VLOOKUP(Issue!$D1298,Table5[#All],3,0),"")</f>
        <v/>
      </c>
      <c r="F1298" s="31" t="str">
        <f>IFERROR(VLOOKUP(Issue!$D1298,Table5[#All],2,0),"")</f>
        <v/>
      </c>
      <c r="G1298" s="12"/>
      <c r="H1298" s="31" t="str">
        <f>IFERROR(VLOOKUP(Issue!$G1298,Table5[#All],3,0),"")</f>
        <v/>
      </c>
      <c r="I1298" s="31" t="str">
        <f>IFERROR(VLOOKUP(Issue!$G1298,Table5[#All],2,0),"")</f>
        <v/>
      </c>
      <c r="J1298" s="12"/>
      <c r="K1298" s="31" t="str">
        <f>IFERROR(VLOOKUP(Issue!$J1298,Table2[[Item Name]:[UoM]],2,0),"")</f>
        <v/>
      </c>
      <c r="L1298" s="12"/>
      <c r="M1298" s="32" t="str">
        <f>IFERROR(VLOOKUP(Issue!$J1298,Table2[[#All],[Item Name]:[Open Rate]],8,0),"")</f>
        <v/>
      </c>
      <c r="N1298" s="32" t="str">
        <f>IFERROR(+Issue!$L1298*Issue!$M1298,"")</f>
        <v/>
      </c>
      <c r="O1298" s="12"/>
      <c r="P1298" s="12"/>
      <c r="Q1298" s="37"/>
    </row>
    <row r="1299" spans="1:17" x14ac:dyDescent="0.25">
      <c r="A1299" s="34"/>
      <c r="B1299" s="12"/>
      <c r="C1299" s="12"/>
      <c r="D1299" s="12"/>
      <c r="E1299" s="31" t="str">
        <f>IFERROR(VLOOKUP(Issue!$D1299,Table5[#All],3,0),"")</f>
        <v/>
      </c>
      <c r="F1299" s="31" t="str">
        <f>IFERROR(VLOOKUP(Issue!$D1299,Table5[#All],2,0),"")</f>
        <v/>
      </c>
      <c r="G1299" s="12"/>
      <c r="H1299" s="31" t="str">
        <f>IFERROR(VLOOKUP(Issue!$G1299,Table5[#All],3,0),"")</f>
        <v/>
      </c>
      <c r="I1299" s="31" t="str">
        <f>IFERROR(VLOOKUP(Issue!$G1299,Table5[#All],2,0),"")</f>
        <v/>
      </c>
      <c r="J1299" s="12"/>
      <c r="K1299" s="31" t="str">
        <f>IFERROR(VLOOKUP(Issue!$J1299,Table2[[Item Name]:[UoM]],2,0),"")</f>
        <v/>
      </c>
      <c r="L1299" s="12"/>
      <c r="M1299" s="32" t="str">
        <f>IFERROR(VLOOKUP(Issue!$J1299,Table2[[#All],[Item Name]:[Open Rate]],8,0),"")</f>
        <v/>
      </c>
      <c r="N1299" s="32" t="str">
        <f>IFERROR(+Issue!$L1299*Issue!$M1299,"")</f>
        <v/>
      </c>
      <c r="O1299" s="12"/>
      <c r="P1299" s="12"/>
      <c r="Q1299" s="38"/>
    </row>
    <row r="1300" spans="1:17" x14ac:dyDescent="0.25">
      <c r="A1300" s="34"/>
      <c r="B1300" s="12"/>
      <c r="C1300" s="12"/>
      <c r="D1300" s="12"/>
      <c r="E1300" s="31" t="str">
        <f>IFERROR(VLOOKUP(Issue!$D1300,Table5[#All],3,0),"")</f>
        <v/>
      </c>
      <c r="F1300" s="31" t="str">
        <f>IFERROR(VLOOKUP(Issue!$D1300,Table5[#All],2,0),"")</f>
        <v/>
      </c>
      <c r="G1300" s="12"/>
      <c r="H1300" s="31" t="str">
        <f>IFERROR(VLOOKUP(Issue!$G1300,Table5[#All],3,0),"")</f>
        <v/>
      </c>
      <c r="I1300" s="31" t="str">
        <f>IFERROR(VLOOKUP(Issue!$G1300,Table5[#All],2,0),"")</f>
        <v/>
      </c>
      <c r="J1300" s="12"/>
      <c r="K1300" s="31" t="str">
        <f>IFERROR(VLOOKUP(Issue!$J1300,Table2[[Item Name]:[UoM]],2,0),"")</f>
        <v/>
      </c>
      <c r="L1300" s="12"/>
      <c r="M1300" s="32" t="str">
        <f>IFERROR(VLOOKUP(Issue!$J1300,Table2[[#All],[Item Name]:[Open Rate]],8,0),"")</f>
        <v/>
      </c>
      <c r="N1300" s="32" t="str">
        <f>IFERROR(+Issue!$L1300*Issue!$M1300,"")</f>
        <v/>
      </c>
      <c r="O1300" s="12"/>
      <c r="P1300" s="12"/>
      <c r="Q1300" s="37"/>
    </row>
    <row r="1301" spans="1:17" x14ac:dyDescent="0.25">
      <c r="A1301" s="34"/>
      <c r="B1301" s="12"/>
      <c r="C1301" s="12"/>
      <c r="D1301" s="12"/>
      <c r="E1301" s="31" t="str">
        <f>IFERROR(VLOOKUP(Issue!$D1301,Table5[#All],3,0),"")</f>
        <v/>
      </c>
      <c r="F1301" s="31" t="str">
        <f>IFERROR(VLOOKUP(Issue!$D1301,Table5[#All],2,0),"")</f>
        <v/>
      </c>
      <c r="G1301" s="12"/>
      <c r="H1301" s="31" t="str">
        <f>IFERROR(VLOOKUP(Issue!$G1301,Table5[#All],3,0),"")</f>
        <v/>
      </c>
      <c r="I1301" s="31" t="str">
        <f>IFERROR(VLOOKUP(Issue!$G1301,Table5[#All],2,0),"")</f>
        <v/>
      </c>
      <c r="J1301" s="12"/>
      <c r="K1301" s="31" t="str">
        <f>IFERROR(VLOOKUP(Issue!$J1301,Table2[[Item Name]:[UoM]],2,0),"")</f>
        <v/>
      </c>
      <c r="L1301" s="12"/>
      <c r="M1301" s="32" t="str">
        <f>IFERROR(VLOOKUP(Issue!$J1301,Table2[[#All],[Item Name]:[Open Rate]],8,0),"")</f>
        <v/>
      </c>
      <c r="N1301" s="32" t="str">
        <f>IFERROR(+Issue!$L1301*Issue!$M1301,"")</f>
        <v/>
      </c>
      <c r="O1301" s="12"/>
      <c r="P1301" s="12"/>
      <c r="Q1301" s="38"/>
    </row>
    <row r="1302" spans="1:17" x14ac:dyDescent="0.25">
      <c r="A1302" s="34"/>
      <c r="B1302" s="12"/>
      <c r="C1302" s="12"/>
      <c r="D1302" s="12"/>
      <c r="E1302" s="31" t="str">
        <f>IFERROR(VLOOKUP(Issue!$D1302,Table5[#All],3,0),"")</f>
        <v/>
      </c>
      <c r="F1302" s="31" t="str">
        <f>IFERROR(VLOOKUP(Issue!$D1302,Table5[#All],2,0),"")</f>
        <v/>
      </c>
      <c r="G1302" s="12"/>
      <c r="H1302" s="31" t="str">
        <f>IFERROR(VLOOKUP(Issue!$G1302,Table5[#All],3,0),"")</f>
        <v/>
      </c>
      <c r="I1302" s="31" t="str">
        <f>IFERROR(VLOOKUP(Issue!$G1302,Table5[#All],2,0),"")</f>
        <v/>
      </c>
      <c r="J1302" s="12"/>
      <c r="K1302" s="31" t="str">
        <f>IFERROR(VLOOKUP(Issue!$J1302,Table2[[Item Name]:[UoM]],2,0),"")</f>
        <v/>
      </c>
      <c r="L1302" s="12"/>
      <c r="M1302" s="32" t="str">
        <f>IFERROR(VLOOKUP(Issue!$J1302,Table2[[#All],[Item Name]:[Open Rate]],8,0),"")</f>
        <v/>
      </c>
      <c r="N1302" s="32" t="str">
        <f>IFERROR(+Issue!$L1302*Issue!$M1302,"")</f>
        <v/>
      </c>
      <c r="O1302" s="12"/>
      <c r="P1302" s="12"/>
      <c r="Q1302" s="37"/>
    </row>
    <row r="1303" spans="1:17" x14ac:dyDescent="0.25">
      <c r="A1303" s="34"/>
      <c r="B1303" s="12"/>
      <c r="C1303" s="12"/>
      <c r="D1303" s="12"/>
      <c r="E1303" s="31" t="str">
        <f>IFERROR(VLOOKUP(Issue!$D1303,Table5[#All],3,0),"")</f>
        <v/>
      </c>
      <c r="F1303" s="31" t="str">
        <f>IFERROR(VLOOKUP(Issue!$D1303,Table5[#All],2,0),"")</f>
        <v/>
      </c>
      <c r="G1303" s="12"/>
      <c r="H1303" s="31" t="str">
        <f>IFERROR(VLOOKUP(Issue!$G1303,Table5[#All],3,0),"")</f>
        <v/>
      </c>
      <c r="I1303" s="31" t="str">
        <f>IFERROR(VLOOKUP(Issue!$G1303,Table5[#All],2,0),"")</f>
        <v/>
      </c>
      <c r="J1303" s="12"/>
      <c r="K1303" s="31" t="str">
        <f>IFERROR(VLOOKUP(Issue!$J1303,Table2[[Item Name]:[UoM]],2,0),"")</f>
        <v/>
      </c>
      <c r="L1303" s="12"/>
      <c r="M1303" s="32" t="str">
        <f>IFERROR(VLOOKUP(Issue!$J1303,Table2[[#All],[Item Name]:[Open Rate]],8,0),"")</f>
        <v/>
      </c>
      <c r="N1303" s="32" t="str">
        <f>IFERROR(+Issue!$L1303*Issue!$M1303,"")</f>
        <v/>
      </c>
      <c r="O1303" s="12"/>
      <c r="P1303" s="12"/>
      <c r="Q1303" s="38"/>
    </row>
    <row r="1304" spans="1:17" x14ac:dyDescent="0.25">
      <c r="A1304" s="34"/>
      <c r="B1304" s="12"/>
      <c r="C1304" s="12"/>
      <c r="D1304" s="12"/>
      <c r="E1304" s="31" t="str">
        <f>IFERROR(VLOOKUP(Issue!$D1304,Table5[#All],3,0),"")</f>
        <v/>
      </c>
      <c r="F1304" s="31" t="str">
        <f>IFERROR(VLOOKUP(Issue!$D1304,Table5[#All],2,0),"")</f>
        <v/>
      </c>
      <c r="G1304" s="12"/>
      <c r="H1304" s="31" t="str">
        <f>IFERROR(VLOOKUP(Issue!$G1304,Table5[#All],3,0),"")</f>
        <v/>
      </c>
      <c r="I1304" s="31" t="str">
        <f>IFERROR(VLOOKUP(Issue!$G1304,Table5[#All],2,0),"")</f>
        <v/>
      </c>
      <c r="J1304" s="12"/>
      <c r="K1304" s="31" t="str">
        <f>IFERROR(VLOOKUP(Issue!$J1304,Table2[[Item Name]:[UoM]],2,0),"")</f>
        <v/>
      </c>
      <c r="L1304" s="12"/>
      <c r="M1304" s="32" t="str">
        <f>IFERROR(VLOOKUP(Issue!$J1304,Table2[[#All],[Item Name]:[Open Rate]],8,0),"")</f>
        <v/>
      </c>
      <c r="N1304" s="32" t="str">
        <f>IFERROR(+Issue!$L1304*Issue!$M1304,"")</f>
        <v/>
      </c>
      <c r="O1304" s="12"/>
      <c r="P1304" s="12"/>
      <c r="Q1304" s="37"/>
    </row>
    <row r="1305" spans="1:17" x14ac:dyDescent="0.25">
      <c r="A1305" s="34"/>
      <c r="B1305" s="12"/>
      <c r="C1305" s="12"/>
      <c r="D1305" s="12"/>
      <c r="E1305" s="31" t="str">
        <f>IFERROR(VLOOKUP(Issue!$D1305,Table5[#All],3,0),"")</f>
        <v/>
      </c>
      <c r="F1305" s="31" t="str">
        <f>IFERROR(VLOOKUP(Issue!$D1305,Table5[#All],2,0),"")</f>
        <v/>
      </c>
      <c r="G1305" s="12"/>
      <c r="H1305" s="31" t="str">
        <f>IFERROR(VLOOKUP(Issue!$G1305,Table5[#All],3,0),"")</f>
        <v/>
      </c>
      <c r="I1305" s="31" t="str">
        <f>IFERROR(VLOOKUP(Issue!$G1305,Table5[#All],2,0),"")</f>
        <v/>
      </c>
      <c r="J1305" s="12"/>
      <c r="K1305" s="31" t="str">
        <f>IFERROR(VLOOKUP(Issue!$J1305,Table2[[Item Name]:[UoM]],2,0),"")</f>
        <v/>
      </c>
      <c r="L1305" s="12"/>
      <c r="M1305" s="32" t="str">
        <f>IFERROR(VLOOKUP(Issue!$J1305,Table2[[#All],[Item Name]:[Open Rate]],8,0),"")</f>
        <v/>
      </c>
      <c r="N1305" s="32" t="str">
        <f>IFERROR(+Issue!$L1305*Issue!$M1305,"")</f>
        <v/>
      </c>
      <c r="O1305" s="12"/>
      <c r="P1305" s="12"/>
      <c r="Q1305" s="38"/>
    </row>
    <row r="1306" spans="1:17" x14ac:dyDescent="0.25">
      <c r="A1306" s="34"/>
      <c r="B1306" s="12"/>
      <c r="C1306" s="12"/>
      <c r="D1306" s="12"/>
      <c r="E1306" s="31" t="str">
        <f>IFERROR(VLOOKUP(Issue!$D1306,Table5[#All],3,0),"")</f>
        <v/>
      </c>
      <c r="F1306" s="31" t="str">
        <f>IFERROR(VLOOKUP(Issue!$D1306,Table5[#All],2,0),"")</f>
        <v/>
      </c>
      <c r="G1306" s="12"/>
      <c r="H1306" s="31" t="str">
        <f>IFERROR(VLOOKUP(Issue!$G1306,Table5[#All],3,0),"")</f>
        <v/>
      </c>
      <c r="I1306" s="31" t="str">
        <f>IFERROR(VLOOKUP(Issue!$G1306,Table5[#All],2,0),"")</f>
        <v/>
      </c>
      <c r="J1306" s="12"/>
      <c r="K1306" s="31" t="str">
        <f>IFERROR(VLOOKUP(Issue!$J1306,Table2[[Item Name]:[UoM]],2,0),"")</f>
        <v/>
      </c>
      <c r="L1306" s="12"/>
      <c r="M1306" s="32" t="str">
        <f>IFERROR(VLOOKUP(Issue!$J1306,Table2[[#All],[Item Name]:[Open Rate]],8,0),"")</f>
        <v/>
      </c>
      <c r="N1306" s="32" t="str">
        <f>IFERROR(+Issue!$L1306*Issue!$M1306,"")</f>
        <v/>
      </c>
      <c r="O1306" s="12"/>
      <c r="P1306" s="12"/>
      <c r="Q1306" s="37"/>
    </row>
    <row r="1307" spans="1:17" x14ac:dyDescent="0.25">
      <c r="A1307" s="34"/>
      <c r="B1307" s="12"/>
      <c r="C1307" s="12"/>
      <c r="D1307" s="12"/>
      <c r="E1307" s="31" t="str">
        <f>IFERROR(VLOOKUP(Issue!$D1307,Table5[#All],3,0),"")</f>
        <v/>
      </c>
      <c r="F1307" s="31" t="str">
        <f>IFERROR(VLOOKUP(Issue!$D1307,Table5[#All],2,0),"")</f>
        <v/>
      </c>
      <c r="G1307" s="12"/>
      <c r="H1307" s="31" t="str">
        <f>IFERROR(VLOOKUP(Issue!$G1307,Table5[#All],3,0),"")</f>
        <v/>
      </c>
      <c r="I1307" s="31" t="str">
        <f>IFERROR(VLOOKUP(Issue!$G1307,Table5[#All],2,0),"")</f>
        <v/>
      </c>
      <c r="J1307" s="12"/>
      <c r="K1307" s="31" t="str">
        <f>IFERROR(VLOOKUP(Issue!$J1307,Table2[[Item Name]:[UoM]],2,0),"")</f>
        <v/>
      </c>
      <c r="L1307" s="12"/>
      <c r="M1307" s="32" t="str">
        <f>IFERROR(VLOOKUP(Issue!$J1307,Table2[[#All],[Item Name]:[Open Rate]],8,0),"")</f>
        <v/>
      </c>
      <c r="N1307" s="32" t="str">
        <f>IFERROR(+Issue!$L1307*Issue!$M1307,"")</f>
        <v/>
      </c>
      <c r="O1307" s="12"/>
      <c r="P1307" s="12"/>
      <c r="Q1307" s="38"/>
    </row>
    <row r="1308" spans="1:17" x14ac:dyDescent="0.25">
      <c r="A1308" s="34"/>
      <c r="B1308" s="12"/>
      <c r="C1308" s="12"/>
      <c r="D1308" s="12"/>
      <c r="E1308" s="31" t="str">
        <f>IFERROR(VLOOKUP(Issue!$D1308,Table5[#All],3,0),"")</f>
        <v/>
      </c>
      <c r="F1308" s="31" t="str">
        <f>IFERROR(VLOOKUP(Issue!$D1308,Table5[#All],2,0),"")</f>
        <v/>
      </c>
      <c r="G1308" s="12"/>
      <c r="H1308" s="31" t="str">
        <f>IFERROR(VLOOKUP(Issue!$G1308,Table5[#All],3,0),"")</f>
        <v/>
      </c>
      <c r="I1308" s="31" t="str">
        <f>IFERROR(VLOOKUP(Issue!$G1308,Table5[#All],2,0),"")</f>
        <v/>
      </c>
      <c r="J1308" s="12"/>
      <c r="K1308" s="31" t="str">
        <f>IFERROR(VLOOKUP(Issue!$J1308,Table2[[Item Name]:[UoM]],2,0),"")</f>
        <v/>
      </c>
      <c r="L1308" s="12"/>
      <c r="M1308" s="32" t="str">
        <f>IFERROR(VLOOKUP(Issue!$J1308,Table2[[#All],[Item Name]:[Open Rate]],8,0),"")</f>
        <v/>
      </c>
      <c r="N1308" s="32" t="str">
        <f>IFERROR(+Issue!$L1308*Issue!$M1308,"")</f>
        <v/>
      </c>
      <c r="O1308" s="12"/>
      <c r="P1308" s="12"/>
      <c r="Q1308" s="37"/>
    </row>
    <row r="1309" spans="1:17" x14ac:dyDescent="0.25">
      <c r="A1309" s="34"/>
      <c r="B1309" s="12"/>
      <c r="C1309" s="12"/>
      <c r="D1309" s="12"/>
      <c r="E1309" s="31" t="str">
        <f>IFERROR(VLOOKUP(Issue!$D1309,Table5[#All],3,0),"")</f>
        <v/>
      </c>
      <c r="F1309" s="31" t="str">
        <f>IFERROR(VLOOKUP(Issue!$D1309,Table5[#All],2,0),"")</f>
        <v/>
      </c>
      <c r="G1309" s="12"/>
      <c r="H1309" s="31" t="str">
        <f>IFERROR(VLOOKUP(Issue!$G1309,Table5[#All],3,0),"")</f>
        <v/>
      </c>
      <c r="I1309" s="31" t="str">
        <f>IFERROR(VLOOKUP(Issue!$G1309,Table5[#All],2,0),"")</f>
        <v/>
      </c>
      <c r="J1309" s="12"/>
      <c r="K1309" s="31" t="str">
        <f>IFERROR(VLOOKUP(Issue!$J1309,Table2[[Item Name]:[UoM]],2,0),"")</f>
        <v/>
      </c>
      <c r="L1309" s="12"/>
      <c r="M1309" s="32" t="str">
        <f>IFERROR(VLOOKUP(Issue!$J1309,Table2[[#All],[Item Name]:[Open Rate]],8,0),"")</f>
        <v/>
      </c>
      <c r="N1309" s="32" t="str">
        <f>IFERROR(+Issue!$L1309*Issue!$M1309,"")</f>
        <v/>
      </c>
      <c r="O1309" s="12"/>
      <c r="P1309" s="12"/>
      <c r="Q1309" s="38"/>
    </row>
    <row r="1310" spans="1:17" x14ac:dyDescent="0.25">
      <c r="A1310" s="34"/>
      <c r="B1310" s="12"/>
      <c r="C1310" s="12"/>
      <c r="D1310" s="12"/>
      <c r="E1310" s="31" t="str">
        <f>IFERROR(VLOOKUP(Issue!$D1310,Table5[#All],3,0),"")</f>
        <v/>
      </c>
      <c r="F1310" s="31" t="str">
        <f>IFERROR(VLOOKUP(Issue!$D1310,Table5[#All],2,0),"")</f>
        <v/>
      </c>
      <c r="G1310" s="12"/>
      <c r="H1310" s="31" t="str">
        <f>IFERROR(VLOOKUP(Issue!$G1310,Table5[#All],3,0),"")</f>
        <v/>
      </c>
      <c r="I1310" s="31" t="str">
        <f>IFERROR(VLOOKUP(Issue!$G1310,Table5[#All],2,0),"")</f>
        <v/>
      </c>
      <c r="J1310" s="12"/>
      <c r="K1310" s="31" t="str">
        <f>IFERROR(VLOOKUP(Issue!$J1310,Table2[[Item Name]:[UoM]],2,0),"")</f>
        <v/>
      </c>
      <c r="L1310" s="12"/>
      <c r="M1310" s="32" t="str">
        <f>IFERROR(VLOOKUP(Issue!$J1310,Table2[[#All],[Item Name]:[Open Rate]],8,0),"")</f>
        <v/>
      </c>
      <c r="N1310" s="32" t="str">
        <f>IFERROR(+Issue!$L1310*Issue!$M1310,"")</f>
        <v/>
      </c>
      <c r="O1310" s="12"/>
      <c r="P1310" s="12"/>
      <c r="Q1310" s="37"/>
    </row>
    <row r="1311" spans="1:17" x14ac:dyDescent="0.25">
      <c r="A1311" s="34"/>
      <c r="B1311" s="12"/>
      <c r="C1311" s="12"/>
      <c r="D1311" s="12"/>
      <c r="E1311" s="31" t="str">
        <f>IFERROR(VLOOKUP(Issue!$D1311,Table5[#All],3,0),"")</f>
        <v/>
      </c>
      <c r="F1311" s="31" t="str">
        <f>IFERROR(VLOOKUP(Issue!$D1311,Table5[#All],2,0),"")</f>
        <v/>
      </c>
      <c r="G1311" s="12"/>
      <c r="H1311" s="31" t="str">
        <f>IFERROR(VLOOKUP(Issue!$G1311,Table5[#All],3,0),"")</f>
        <v/>
      </c>
      <c r="I1311" s="31" t="str">
        <f>IFERROR(VLOOKUP(Issue!$G1311,Table5[#All],2,0),"")</f>
        <v/>
      </c>
      <c r="J1311" s="12"/>
      <c r="K1311" s="31" t="str">
        <f>IFERROR(VLOOKUP(Issue!$J1311,Table2[[Item Name]:[UoM]],2,0),"")</f>
        <v/>
      </c>
      <c r="L1311" s="12"/>
      <c r="M1311" s="32" t="str">
        <f>IFERROR(VLOOKUP(Issue!$J1311,Table2[[#All],[Item Name]:[Open Rate]],8,0),"")</f>
        <v/>
      </c>
      <c r="N1311" s="32" t="str">
        <f>IFERROR(+Issue!$L1311*Issue!$M1311,"")</f>
        <v/>
      </c>
      <c r="O1311" s="12"/>
      <c r="P1311" s="12"/>
      <c r="Q1311" s="38"/>
    </row>
    <row r="1312" spans="1:17" x14ac:dyDescent="0.25">
      <c r="A1312" s="34"/>
      <c r="B1312" s="12"/>
      <c r="C1312" s="12"/>
      <c r="D1312" s="12"/>
      <c r="E1312" s="31" t="str">
        <f>IFERROR(VLOOKUP(Issue!$D1312,Table5[#All],3,0),"")</f>
        <v/>
      </c>
      <c r="F1312" s="31" t="str">
        <f>IFERROR(VLOOKUP(Issue!$D1312,Table5[#All],2,0),"")</f>
        <v/>
      </c>
      <c r="G1312" s="12"/>
      <c r="H1312" s="31" t="str">
        <f>IFERROR(VLOOKUP(Issue!$G1312,Table5[#All],3,0),"")</f>
        <v/>
      </c>
      <c r="I1312" s="31" t="str">
        <f>IFERROR(VLOOKUP(Issue!$G1312,Table5[#All],2,0),"")</f>
        <v/>
      </c>
      <c r="J1312" s="12"/>
      <c r="K1312" s="31" t="str">
        <f>IFERROR(VLOOKUP(Issue!$J1312,Table2[[Item Name]:[UoM]],2,0),"")</f>
        <v/>
      </c>
      <c r="L1312" s="12"/>
      <c r="M1312" s="32" t="str">
        <f>IFERROR(VLOOKUP(Issue!$J1312,Table2[[#All],[Item Name]:[Open Rate]],8,0),"")</f>
        <v/>
      </c>
      <c r="N1312" s="32" t="str">
        <f>IFERROR(+Issue!$L1312*Issue!$M1312,"")</f>
        <v/>
      </c>
      <c r="O1312" s="12"/>
      <c r="P1312" s="12"/>
      <c r="Q1312" s="37"/>
    </row>
    <row r="1313" spans="1:17" x14ac:dyDescent="0.25">
      <c r="A1313" s="34"/>
      <c r="B1313" s="12"/>
      <c r="C1313" s="12"/>
      <c r="D1313" s="12"/>
      <c r="E1313" s="31" t="str">
        <f>IFERROR(VLOOKUP(Issue!$D1313,Table5[#All],3,0),"")</f>
        <v/>
      </c>
      <c r="F1313" s="31" t="str">
        <f>IFERROR(VLOOKUP(Issue!$D1313,Table5[#All],2,0),"")</f>
        <v/>
      </c>
      <c r="G1313" s="12"/>
      <c r="H1313" s="31" t="str">
        <f>IFERROR(VLOOKUP(Issue!$G1313,Table5[#All],3,0),"")</f>
        <v/>
      </c>
      <c r="I1313" s="31" t="str">
        <f>IFERROR(VLOOKUP(Issue!$G1313,Table5[#All],2,0),"")</f>
        <v/>
      </c>
      <c r="J1313" s="12"/>
      <c r="K1313" s="31" t="str">
        <f>IFERROR(VLOOKUP(Issue!$J1313,Table2[[Item Name]:[UoM]],2,0),"")</f>
        <v/>
      </c>
      <c r="L1313" s="12"/>
      <c r="M1313" s="32" t="str">
        <f>IFERROR(VLOOKUP(Issue!$J1313,Table2[[#All],[Item Name]:[Open Rate]],8,0),"")</f>
        <v/>
      </c>
      <c r="N1313" s="32" t="str">
        <f>IFERROR(+Issue!$L1313*Issue!$M1313,"")</f>
        <v/>
      </c>
      <c r="O1313" s="12"/>
      <c r="P1313" s="12"/>
      <c r="Q1313" s="38"/>
    </row>
    <row r="1314" spans="1:17" x14ac:dyDescent="0.25">
      <c r="A1314" s="34"/>
      <c r="B1314" s="12"/>
      <c r="C1314" s="12"/>
      <c r="D1314" s="12"/>
      <c r="E1314" s="31" t="str">
        <f>IFERROR(VLOOKUP(Issue!$D1314,Table5[#All],3,0),"")</f>
        <v/>
      </c>
      <c r="F1314" s="31" t="str">
        <f>IFERROR(VLOOKUP(Issue!$D1314,Table5[#All],2,0),"")</f>
        <v/>
      </c>
      <c r="G1314" s="12"/>
      <c r="H1314" s="31" t="str">
        <f>IFERROR(VLOOKUP(Issue!$G1314,Table5[#All],3,0),"")</f>
        <v/>
      </c>
      <c r="I1314" s="31" t="str">
        <f>IFERROR(VLOOKUP(Issue!$G1314,Table5[#All],2,0),"")</f>
        <v/>
      </c>
      <c r="J1314" s="12"/>
      <c r="K1314" s="31" t="str">
        <f>IFERROR(VLOOKUP(Issue!$J1314,Table2[[Item Name]:[UoM]],2,0),"")</f>
        <v/>
      </c>
      <c r="L1314" s="12"/>
      <c r="M1314" s="32" t="str">
        <f>IFERROR(VLOOKUP(Issue!$J1314,Table2[[#All],[Item Name]:[Open Rate]],8,0),"")</f>
        <v/>
      </c>
      <c r="N1314" s="32" t="str">
        <f>IFERROR(+Issue!$L1314*Issue!$M1314,"")</f>
        <v/>
      </c>
      <c r="O1314" s="12"/>
      <c r="P1314" s="12"/>
      <c r="Q1314" s="37"/>
    </row>
    <row r="1315" spans="1:17" x14ac:dyDescent="0.25">
      <c r="A1315" s="34"/>
      <c r="B1315" s="12"/>
      <c r="C1315" s="12"/>
      <c r="D1315" s="12"/>
      <c r="E1315" s="31" t="str">
        <f>IFERROR(VLOOKUP(Issue!$D1315,Table5[#All],3,0),"")</f>
        <v/>
      </c>
      <c r="F1315" s="31" t="str">
        <f>IFERROR(VLOOKUP(Issue!$D1315,Table5[#All],2,0),"")</f>
        <v/>
      </c>
      <c r="G1315" s="12"/>
      <c r="H1315" s="31" t="str">
        <f>IFERROR(VLOOKUP(Issue!$G1315,Table5[#All],3,0),"")</f>
        <v/>
      </c>
      <c r="I1315" s="31" t="str">
        <f>IFERROR(VLOOKUP(Issue!$G1315,Table5[#All],2,0),"")</f>
        <v/>
      </c>
      <c r="J1315" s="12"/>
      <c r="K1315" s="31" t="str">
        <f>IFERROR(VLOOKUP(Issue!$J1315,Table2[[Item Name]:[UoM]],2,0),"")</f>
        <v/>
      </c>
      <c r="L1315" s="12"/>
      <c r="M1315" s="32" t="str">
        <f>IFERROR(VLOOKUP(Issue!$J1315,Table2[[#All],[Item Name]:[Open Rate]],8,0),"")</f>
        <v/>
      </c>
      <c r="N1315" s="32" t="str">
        <f>IFERROR(+Issue!$L1315*Issue!$M1315,"")</f>
        <v/>
      </c>
      <c r="O1315" s="12"/>
      <c r="P1315" s="12"/>
      <c r="Q1315" s="38"/>
    </row>
    <row r="1316" spans="1:17" x14ac:dyDescent="0.25">
      <c r="A1316" s="34"/>
      <c r="B1316" s="12"/>
      <c r="C1316" s="12"/>
      <c r="D1316" s="12"/>
      <c r="E1316" s="31" t="str">
        <f>IFERROR(VLOOKUP(Issue!$D1316,Table5[#All],3,0),"")</f>
        <v/>
      </c>
      <c r="F1316" s="31" t="str">
        <f>IFERROR(VLOOKUP(Issue!$D1316,Table5[#All],2,0),"")</f>
        <v/>
      </c>
      <c r="G1316" s="12"/>
      <c r="H1316" s="31" t="str">
        <f>IFERROR(VLOOKUP(Issue!$G1316,Table5[#All],3,0),"")</f>
        <v/>
      </c>
      <c r="I1316" s="31" t="str">
        <f>IFERROR(VLOOKUP(Issue!$G1316,Table5[#All],2,0),"")</f>
        <v/>
      </c>
      <c r="J1316" s="12"/>
      <c r="K1316" s="31" t="str">
        <f>IFERROR(VLOOKUP(Issue!$J1316,Table2[[Item Name]:[UoM]],2,0),"")</f>
        <v/>
      </c>
      <c r="L1316" s="12"/>
      <c r="M1316" s="32" t="str">
        <f>IFERROR(VLOOKUP(Issue!$J1316,Table2[[#All],[Item Name]:[Open Rate]],8,0),"")</f>
        <v/>
      </c>
      <c r="N1316" s="32" t="str">
        <f>IFERROR(+Issue!$L1316*Issue!$M1316,"")</f>
        <v/>
      </c>
      <c r="O1316" s="12"/>
      <c r="P1316" s="12"/>
      <c r="Q1316" s="37"/>
    </row>
    <row r="1317" spans="1:17" x14ac:dyDescent="0.25">
      <c r="A1317" s="34"/>
      <c r="B1317" s="12"/>
      <c r="C1317" s="12"/>
      <c r="D1317" s="12"/>
      <c r="E1317" s="31" t="str">
        <f>IFERROR(VLOOKUP(Issue!$D1317,Table5[#All],3,0),"")</f>
        <v/>
      </c>
      <c r="F1317" s="31" t="str">
        <f>IFERROR(VLOOKUP(Issue!$D1317,Table5[#All],2,0),"")</f>
        <v/>
      </c>
      <c r="G1317" s="12"/>
      <c r="H1317" s="31" t="str">
        <f>IFERROR(VLOOKUP(Issue!$G1317,Table5[#All],3,0),"")</f>
        <v/>
      </c>
      <c r="I1317" s="31" t="str">
        <f>IFERROR(VLOOKUP(Issue!$G1317,Table5[#All],2,0),"")</f>
        <v/>
      </c>
      <c r="J1317" s="12"/>
      <c r="K1317" s="31" t="str">
        <f>IFERROR(VLOOKUP(Issue!$J1317,Table2[[Item Name]:[UoM]],2,0),"")</f>
        <v/>
      </c>
      <c r="L1317" s="12"/>
      <c r="M1317" s="32" t="str">
        <f>IFERROR(VLOOKUP(Issue!$J1317,Table2[[#All],[Item Name]:[Open Rate]],8,0),"")</f>
        <v/>
      </c>
      <c r="N1317" s="32" t="str">
        <f>IFERROR(+Issue!$L1317*Issue!$M1317,"")</f>
        <v/>
      </c>
      <c r="O1317" s="12"/>
      <c r="P1317" s="12"/>
      <c r="Q1317" s="38"/>
    </row>
    <row r="1318" spans="1:17" x14ac:dyDescent="0.25">
      <c r="A1318" s="34"/>
      <c r="B1318" s="12"/>
      <c r="C1318" s="12"/>
      <c r="D1318" s="12"/>
      <c r="E1318" s="31" t="str">
        <f>IFERROR(VLOOKUP(Issue!$D1318,Table5[#All],3,0),"")</f>
        <v/>
      </c>
      <c r="F1318" s="31" t="str">
        <f>IFERROR(VLOOKUP(Issue!$D1318,Table5[#All],2,0),"")</f>
        <v/>
      </c>
      <c r="G1318" s="12"/>
      <c r="H1318" s="31" t="str">
        <f>IFERROR(VLOOKUP(Issue!$G1318,Table5[#All],3,0),"")</f>
        <v/>
      </c>
      <c r="I1318" s="31" t="str">
        <f>IFERROR(VLOOKUP(Issue!$G1318,Table5[#All],2,0),"")</f>
        <v/>
      </c>
      <c r="J1318" s="12"/>
      <c r="K1318" s="31" t="str">
        <f>IFERROR(VLOOKUP(Issue!$J1318,Table2[[Item Name]:[UoM]],2,0),"")</f>
        <v/>
      </c>
      <c r="L1318" s="12"/>
      <c r="M1318" s="32" t="str">
        <f>IFERROR(VLOOKUP(Issue!$J1318,Table2[[#All],[Item Name]:[Open Rate]],8,0),"")</f>
        <v/>
      </c>
      <c r="N1318" s="32" t="str">
        <f>IFERROR(+Issue!$L1318*Issue!$M1318,"")</f>
        <v/>
      </c>
      <c r="O1318" s="12"/>
      <c r="P1318" s="12"/>
      <c r="Q1318" s="37"/>
    </row>
    <row r="1319" spans="1:17" x14ac:dyDescent="0.25">
      <c r="A1319" s="34"/>
      <c r="B1319" s="12"/>
      <c r="C1319" s="12"/>
      <c r="D1319" s="12"/>
      <c r="E1319" s="31" t="str">
        <f>IFERROR(VLOOKUP(Issue!$D1319,Table5[#All],3,0),"")</f>
        <v/>
      </c>
      <c r="F1319" s="31" t="str">
        <f>IFERROR(VLOOKUP(Issue!$D1319,Table5[#All],2,0),"")</f>
        <v/>
      </c>
      <c r="G1319" s="12"/>
      <c r="H1319" s="31" t="str">
        <f>IFERROR(VLOOKUP(Issue!$G1319,Table5[#All],3,0),"")</f>
        <v/>
      </c>
      <c r="I1319" s="31" t="str">
        <f>IFERROR(VLOOKUP(Issue!$G1319,Table5[#All],2,0),"")</f>
        <v/>
      </c>
      <c r="J1319" s="12"/>
      <c r="K1319" s="31" t="str">
        <f>IFERROR(VLOOKUP(Issue!$J1319,Table2[[Item Name]:[UoM]],2,0),"")</f>
        <v/>
      </c>
      <c r="L1319" s="12"/>
      <c r="M1319" s="32" t="str">
        <f>IFERROR(VLOOKUP(Issue!$J1319,Table2[[#All],[Item Name]:[Open Rate]],8,0),"")</f>
        <v/>
      </c>
      <c r="N1319" s="32" t="str">
        <f>IFERROR(+Issue!$L1319*Issue!$M1319,"")</f>
        <v/>
      </c>
      <c r="O1319" s="12"/>
      <c r="P1319" s="12"/>
      <c r="Q1319" s="38"/>
    </row>
    <row r="1320" spans="1:17" x14ac:dyDescent="0.25">
      <c r="A1320" s="34"/>
      <c r="B1320" s="12"/>
      <c r="C1320" s="12"/>
      <c r="D1320" s="12"/>
      <c r="E1320" s="31" t="str">
        <f>IFERROR(VLOOKUP(Issue!$D1320,Table5[#All],3,0),"")</f>
        <v/>
      </c>
      <c r="F1320" s="31" t="str">
        <f>IFERROR(VLOOKUP(Issue!$D1320,Table5[#All],2,0),"")</f>
        <v/>
      </c>
      <c r="G1320" s="12"/>
      <c r="H1320" s="31" t="str">
        <f>IFERROR(VLOOKUP(Issue!$G1320,Table5[#All],3,0),"")</f>
        <v/>
      </c>
      <c r="I1320" s="31" t="str">
        <f>IFERROR(VLOOKUP(Issue!$G1320,Table5[#All],2,0),"")</f>
        <v/>
      </c>
      <c r="J1320" s="12"/>
      <c r="K1320" s="31" t="str">
        <f>IFERROR(VLOOKUP(Issue!$J1320,Table2[[Item Name]:[UoM]],2,0),"")</f>
        <v/>
      </c>
      <c r="L1320" s="12"/>
      <c r="M1320" s="32" t="str">
        <f>IFERROR(VLOOKUP(Issue!$J1320,Table2[[#All],[Item Name]:[Open Rate]],8,0),"")</f>
        <v/>
      </c>
      <c r="N1320" s="32" t="str">
        <f>IFERROR(+Issue!$L1320*Issue!$M1320,"")</f>
        <v/>
      </c>
      <c r="O1320" s="12"/>
      <c r="P1320" s="12"/>
      <c r="Q1320" s="37"/>
    </row>
    <row r="1321" spans="1:17" x14ac:dyDescent="0.25">
      <c r="A1321" s="34"/>
      <c r="B1321" s="12"/>
      <c r="C1321" s="12"/>
      <c r="D1321" s="12"/>
      <c r="E1321" s="31" t="str">
        <f>IFERROR(VLOOKUP(Issue!$D1321,Table5[#All],3,0),"")</f>
        <v/>
      </c>
      <c r="F1321" s="31" t="str">
        <f>IFERROR(VLOOKUP(Issue!$D1321,Table5[#All],2,0),"")</f>
        <v/>
      </c>
      <c r="G1321" s="12"/>
      <c r="H1321" s="31" t="str">
        <f>IFERROR(VLOOKUP(Issue!$G1321,Table5[#All],3,0),"")</f>
        <v/>
      </c>
      <c r="I1321" s="31" t="str">
        <f>IFERROR(VLOOKUP(Issue!$G1321,Table5[#All],2,0),"")</f>
        <v/>
      </c>
      <c r="J1321" s="12"/>
      <c r="K1321" s="31" t="str">
        <f>IFERROR(VLOOKUP(Issue!$J1321,Table2[[Item Name]:[UoM]],2,0),"")</f>
        <v/>
      </c>
      <c r="L1321" s="12"/>
      <c r="M1321" s="32" t="str">
        <f>IFERROR(VLOOKUP(Issue!$J1321,Table2[[#All],[Item Name]:[Open Rate]],8,0),"")</f>
        <v/>
      </c>
      <c r="N1321" s="32" t="str">
        <f>IFERROR(+Issue!$L1321*Issue!$M1321,"")</f>
        <v/>
      </c>
      <c r="O1321" s="12"/>
      <c r="P1321" s="12"/>
      <c r="Q1321" s="38"/>
    </row>
    <row r="1322" spans="1:17" x14ac:dyDescent="0.25">
      <c r="A1322" s="34"/>
      <c r="B1322" s="12"/>
      <c r="C1322" s="12"/>
      <c r="D1322" s="12"/>
      <c r="E1322" s="31" t="str">
        <f>IFERROR(VLOOKUP(Issue!$D1322,Table5[#All],3,0),"")</f>
        <v/>
      </c>
      <c r="F1322" s="31" t="str">
        <f>IFERROR(VLOOKUP(Issue!$D1322,Table5[#All],2,0),"")</f>
        <v/>
      </c>
      <c r="G1322" s="12"/>
      <c r="H1322" s="31" t="str">
        <f>IFERROR(VLOOKUP(Issue!$G1322,Table5[#All],3,0),"")</f>
        <v/>
      </c>
      <c r="I1322" s="31" t="str">
        <f>IFERROR(VLOOKUP(Issue!$G1322,Table5[#All],2,0),"")</f>
        <v/>
      </c>
      <c r="J1322" s="12"/>
      <c r="K1322" s="31" t="str">
        <f>IFERROR(VLOOKUP(Issue!$J1322,Table2[[Item Name]:[UoM]],2,0),"")</f>
        <v/>
      </c>
      <c r="L1322" s="12"/>
      <c r="M1322" s="32" t="str">
        <f>IFERROR(VLOOKUP(Issue!$J1322,Table2[[#All],[Item Name]:[Open Rate]],8,0),"")</f>
        <v/>
      </c>
      <c r="N1322" s="32" t="str">
        <f>IFERROR(+Issue!$L1322*Issue!$M1322,"")</f>
        <v/>
      </c>
      <c r="O1322" s="12"/>
      <c r="P1322" s="12"/>
      <c r="Q1322" s="37"/>
    </row>
    <row r="1323" spans="1:17" x14ac:dyDescent="0.25">
      <c r="A1323" s="34"/>
      <c r="B1323" s="12"/>
      <c r="C1323" s="12"/>
      <c r="D1323" s="12"/>
      <c r="E1323" s="31" t="str">
        <f>IFERROR(VLOOKUP(Issue!$D1323,Table5[#All],3,0),"")</f>
        <v/>
      </c>
      <c r="F1323" s="31" t="str">
        <f>IFERROR(VLOOKUP(Issue!$D1323,Table5[#All],2,0),"")</f>
        <v/>
      </c>
      <c r="G1323" s="12"/>
      <c r="H1323" s="31" t="str">
        <f>IFERROR(VLOOKUP(Issue!$G1323,Table5[#All],3,0),"")</f>
        <v/>
      </c>
      <c r="I1323" s="31" t="str">
        <f>IFERROR(VLOOKUP(Issue!$G1323,Table5[#All],2,0),"")</f>
        <v/>
      </c>
      <c r="J1323" s="12"/>
      <c r="K1323" s="31" t="str">
        <f>IFERROR(VLOOKUP(Issue!$J1323,Table2[[Item Name]:[UoM]],2,0),"")</f>
        <v/>
      </c>
      <c r="L1323" s="12"/>
      <c r="M1323" s="32" t="str">
        <f>IFERROR(VLOOKUP(Issue!$J1323,Table2[[#All],[Item Name]:[Open Rate]],8,0),"")</f>
        <v/>
      </c>
      <c r="N1323" s="32" t="str">
        <f>IFERROR(+Issue!$L1323*Issue!$M1323,"")</f>
        <v/>
      </c>
      <c r="O1323" s="12"/>
      <c r="P1323" s="12"/>
      <c r="Q1323" s="38"/>
    </row>
    <row r="1324" spans="1:17" x14ac:dyDescent="0.25">
      <c r="A1324" s="34"/>
      <c r="B1324" s="12"/>
      <c r="C1324" s="12"/>
      <c r="D1324" s="12"/>
      <c r="E1324" s="31" t="str">
        <f>IFERROR(VLOOKUP(Issue!$D1324,Table5[#All],3,0),"")</f>
        <v/>
      </c>
      <c r="F1324" s="31" t="str">
        <f>IFERROR(VLOOKUP(Issue!$D1324,Table5[#All],2,0),"")</f>
        <v/>
      </c>
      <c r="G1324" s="12"/>
      <c r="H1324" s="31" t="str">
        <f>IFERROR(VLOOKUP(Issue!$G1324,Table5[#All],3,0),"")</f>
        <v/>
      </c>
      <c r="I1324" s="31" t="str">
        <f>IFERROR(VLOOKUP(Issue!$G1324,Table5[#All],2,0),"")</f>
        <v/>
      </c>
      <c r="J1324" s="12"/>
      <c r="K1324" s="31" t="str">
        <f>IFERROR(VLOOKUP(Issue!$J1324,Table2[[Item Name]:[UoM]],2,0),"")</f>
        <v/>
      </c>
      <c r="L1324" s="12"/>
      <c r="M1324" s="32" t="str">
        <f>IFERROR(VLOOKUP(Issue!$J1324,Table2[[#All],[Item Name]:[Open Rate]],8,0),"")</f>
        <v/>
      </c>
      <c r="N1324" s="32" t="str">
        <f>IFERROR(+Issue!$L1324*Issue!$M1324,"")</f>
        <v/>
      </c>
      <c r="O1324" s="12"/>
      <c r="P1324" s="12"/>
      <c r="Q1324" s="37"/>
    </row>
    <row r="1325" spans="1:17" x14ac:dyDescent="0.25">
      <c r="A1325" s="34"/>
      <c r="B1325" s="12"/>
      <c r="C1325" s="12"/>
      <c r="D1325" s="12"/>
      <c r="E1325" s="31" t="str">
        <f>IFERROR(VLOOKUP(Issue!$D1325,Table5[#All],3,0),"")</f>
        <v/>
      </c>
      <c r="F1325" s="31" t="str">
        <f>IFERROR(VLOOKUP(Issue!$D1325,Table5[#All],2,0),"")</f>
        <v/>
      </c>
      <c r="G1325" s="12"/>
      <c r="H1325" s="31" t="str">
        <f>IFERROR(VLOOKUP(Issue!$G1325,Table5[#All],3,0),"")</f>
        <v/>
      </c>
      <c r="I1325" s="31" t="str">
        <f>IFERROR(VLOOKUP(Issue!$G1325,Table5[#All],2,0),"")</f>
        <v/>
      </c>
      <c r="J1325" s="12"/>
      <c r="K1325" s="31" t="str">
        <f>IFERROR(VLOOKUP(Issue!$J1325,Table2[[Item Name]:[UoM]],2,0),"")</f>
        <v/>
      </c>
      <c r="L1325" s="12"/>
      <c r="M1325" s="32" t="str">
        <f>IFERROR(VLOOKUP(Issue!$J1325,Table2[[#All],[Item Name]:[Open Rate]],8,0),"")</f>
        <v/>
      </c>
      <c r="N1325" s="32" t="str">
        <f>IFERROR(+Issue!$L1325*Issue!$M1325,"")</f>
        <v/>
      </c>
      <c r="O1325" s="12"/>
      <c r="P1325" s="12"/>
      <c r="Q1325" s="38"/>
    </row>
    <row r="1326" spans="1:17" x14ac:dyDescent="0.25">
      <c r="A1326" s="34"/>
      <c r="B1326" s="12"/>
      <c r="C1326" s="12"/>
      <c r="D1326" s="12"/>
      <c r="E1326" s="31" t="str">
        <f>IFERROR(VLOOKUP(Issue!$D1326,Table5[#All],3,0),"")</f>
        <v/>
      </c>
      <c r="F1326" s="31" t="str">
        <f>IFERROR(VLOOKUP(Issue!$D1326,Table5[#All],2,0),"")</f>
        <v/>
      </c>
      <c r="G1326" s="12"/>
      <c r="H1326" s="31" t="str">
        <f>IFERROR(VLOOKUP(Issue!$G1326,Table5[#All],3,0),"")</f>
        <v/>
      </c>
      <c r="I1326" s="31" t="str">
        <f>IFERROR(VLOOKUP(Issue!$G1326,Table5[#All],2,0),"")</f>
        <v/>
      </c>
      <c r="J1326" s="12"/>
      <c r="K1326" s="31" t="str">
        <f>IFERROR(VLOOKUP(Issue!$J1326,Table2[[Item Name]:[UoM]],2,0),"")</f>
        <v/>
      </c>
      <c r="L1326" s="12"/>
      <c r="M1326" s="32" t="str">
        <f>IFERROR(VLOOKUP(Issue!$J1326,Table2[[#All],[Item Name]:[Open Rate]],8,0),"")</f>
        <v/>
      </c>
      <c r="N1326" s="32" t="str">
        <f>IFERROR(+Issue!$L1326*Issue!$M1326,"")</f>
        <v/>
      </c>
      <c r="O1326" s="12"/>
      <c r="P1326" s="12"/>
      <c r="Q1326" s="37"/>
    </row>
    <row r="1327" spans="1:17" x14ac:dyDescent="0.25">
      <c r="A1327" s="34"/>
      <c r="B1327" s="12"/>
      <c r="C1327" s="12"/>
      <c r="D1327" s="12"/>
      <c r="E1327" s="31" t="str">
        <f>IFERROR(VLOOKUP(Issue!$D1327,Table5[#All],3,0),"")</f>
        <v/>
      </c>
      <c r="F1327" s="31" t="str">
        <f>IFERROR(VLOOKUP(Issue!$D1327,Table5[#All],2,0),"")</f>
        <v/>
      </c>
      <c r="G1327" s="12"/>
      <c r="H1327" s="31" t="str">
        <f>IFERROR(VLOOKUP(Issue!$G1327,Table5[#All],3,0),"")</f>
        <v/>
      </c>
      <c r="I1327" s="31" t="str">
        <f>IFERROR(VLOOKUP(Issue!$G1327,Table5[#All],2,0),"")</f>
        <v/>
      </c>
      <c r="J1327" s="12"/>
      <c r="K1327" s="31" t="str">
        <f>IFERROR(VLOOKUP(Issue!$J1327,Table2[[Item Name]:[UoM]],2,0),"")</f>
        <v/>
      </c>
      <c r="L1327" s="12"/>
      <c r="M1327" s="32" t="str">
        <f>IFERROR(VLOOKUP(Issue!$J1327,Table2[[#All],[Item Name]:[Open Rate]],8,0),"")</f>
        <v/>
      </c>
      <c r="N1327" s="32" t="str">
        <f>IFERROR(+Issue!$L1327*Issue!$M1327,"")</f>
        <v/>
      </c>
      <c r="O1327" s="12"/>
      <c r="P1327" s="12"/>
      <c r="Q1327" s="38"/>
    </row>
    <row r="1328" spans="1:17" x14ac:dyDescent="0.25">
      <c r="A1328" s="34"/>
      <c r="B1328" s="12"/>
      <c r="C1328" s="12"/>
      <c r="D1328" s="12"/>
      <c r="E1328" s="31" t="str">
        <f>IFERROR(VLOOKUP(Issue!$D1328,Table5[#All],3,0),"")</f>
        <v/>
      </c>
      <c r="F1328" s="31" t="str">
        <f>IFERROR(VLOOKUP(Issue!$D1328,Table5[#All],2,0),"")</f>
        <v/>
      </c>
      <c r="G1328" s="12"/>
      <c r="H1328" s="31" t="str">
        <f>IFERROR(VLOOKUP(Issue!$G1328,Table5[#All],3,0),"")</f>
        <v/>
      </c>
      <c r="I1328" s="31" t="str">
        <f>IFERROR(VLOOKUP(Issue!$G1328,Table5[#All],2,0),"")</f>
        <v/>
      </c>
      <c r="J1328" s="12"/>
      <c r="K1328" s="31" t="str">
        <f>IFERROR(VLOOKUP(Issue!$J1328,Table2[[Item Name]:[UoM]],2,0),"")</f>
        <v/>
      </c>
      <c r="L1328" s="12"/>
      <c r="M1328" s="32" t="str">
        <f>IFERROR(VLOOKUP(Issue!$J1328,Table2[[#All],[Item Name]:[Open Rate]],8,0),"")</f>
        <v/>
      </c>
      <c r="N1328" s="32" t="str">
        <f>IFERROR(+Issue!$L1328*Issue!$M1328,"")</f>
        <v/>
      </c>
      <c r="O1328" s="12"/>
      <c r="P1328" s="12"/>
      <c r="Q1328" s="37"/>
    </row>
    <row r="1329" spans="1:17" x14ac:dyDescent="0.25">
      <c r="A1329" s="34"/>
      <c r="B1329" s="12"/>
      <c r="C1329" s="12"/>
      <c r="D1329" s="12"/>
      <c r="E1329" s="31" t="str">
        <f>IFERROR(VLOOKUP(Issue!$D1329,Table5[#All],3,0),"")</f>
        <v/>
      </c>
      <c r="F1329" s="31" t="str">
        <f>IFERROR(VLOOKUP(Issue!$D1329,Table5[#All],2,0),"")</f>
        <v/>
      </c>
      <c r="G1329" s="12"/>
      <c r="H1329" s="31" t="str">
        <f>IFERROR(VLOOKUP(Issue!$G1329,Table5[#All],3,0),"")</f>
        <v/>
      </c>
      <c r="I1329" s="31" t="str">
        <f>IFERROR(VLOOKUP(Issue!$G1329,Table5[#All],2,0),"")</f>
        <v/>
      </c>
      <c r="J1329" s="12"/>
      <c r="K1329" s="31" t="str">
        <f>IFERROR(VLOOKUP(Issue!$J1329,Table2[[Item Name]:[UoM]],2,0),"")</f>
        <v/>
      </c>
      <c r="L1329" s="12"/>
      <c r="M1329" s="32" t="str">
        <f>IFERROR(VLOOKUP(Issue!$J1329,Table2[[#All],[Item Name]:[Open Rate]],8,0),"")</f>
        <v/>
      </c>
      <c r="N1329" s="32" t="str">
        <f>IFERROR(+Issue!$L1329*Issue!$M1329,"")</f>
        <v/>
      </c>
      <c r="O1329" s="12"/>
      <c r="P1329" s="12"/>
      <c r="Q1329" s="38"/>
    </row>
    <row r="1330" spans="1:17" x14ac:dyDescent="0.25">
      <c r="A1330" s="34"/>
      <c r="B1330" s="12"/>
      <c r="C1330" s="12"/>
      <c r="D1330" s="12"/>
      <c r="E1330" s="31" t="str">
        <f>IFERROR(VLOOKUP(Issue!$D1330,Table5[#All],3,0),"")</f>
        <v/>
      </c>
      <c r="F1330" s="31" t="str">
        <f>IFERROR(VLOOKUP(Issue!$D1330,Table5[#All],2,0),"")</f>
        <v/>
      </c>
      <c r="G1330" s="12"/>
      <c r="H1330" s="31" t="str">
        <f>IFERROR(VLOOKUP(Issue!$G1330,Table5[#All],3,0),"")</f>
        <v/>
      </c>
      <c r="I1330" s="31" t="str">
        <f>IFERROR(VLOOKUP(Issue!$G1330,Table5[#All],2,0),"")</f>
        <v/>
      </c>
      <c r="J1330" s="12"/>
      <c r="K1330" s="31" t="str">
        <f>IFERROR(VLOOKUP(Issue!$J1330,Table2[[Item Name]:[UoM]],2,0),"")</f>
        <v/>
      </c>
      <c r="L1330" s="12"/>
      <c r="M1330" s="32" t="str">
        <f>IFERROR(VLOOKUP(Issue!$J1330,Table2[[#All],[Item Name]:[Open Rate]],8,0),"")</f>
        <v/>
      </c>
      <c r="N1330" s="32" t="str">
        <f>IFERROR(+Issue!$L1330*Issue!$M1330,"")</f>
        <v/>
      </c>
      <c r="O1330" s="12"/>
      <c r="P1330" s="12"/>
      <c r="Q1330" s="37"/>
    </row>
    <row r="1331" spans="1:17" x14ac:dyDescent="0.25">
      <c r="A1331" s="34"/>
      <c r="B1331" s="12"/>
      <c r="C1331" s="12"/>
      <c r="D1331" s="12"/>
      <c r="E1331" s="31" t="str">
        <f>IFERROR(VLOOKUP(Issue!$D1331,Table5[#All],3,0),"")</f>
        <v/>
      </c>
      <c r="F1331" s="31" t="str">
        <f>IFERROR(VLOOKUP(Issue!$D1331,Table5[#All],2,0),"")</f>
        <v/>
      </c>
      <c r="G1331" s="12"/>
      <c r="H1331" s="31" t="str">
        <f>IFERROR(VLOOKUP(Issue!$G1331,Table5[#All],3,0),"")</f>
        <v/>
      </c>
      <c r="I1331" s="31" t="str">
        <f>IFERROR(VLOOKUP(Issue!$G1331,Table5[#All],2,0),"")</f>
        <v/>
      </c>
      <c r="J1331" s="12"/>
      <c r="K1331" s="31" t="str">
        <f>IFERROR(VLOOKUP(Issue!$J1331,Table2[[Item Name]:[UoM]],2,0),"")</f>
        <v/>
      </c>
      <c r="L1331" s="12"/>
      <c r="M1331" s="32" t="str">
        <f>IFERROR(VLOOKUP(Issue!$J1331,Table2[[#All],[Item Name]:[Open Rate]],8,0),"")</f>
        <v/>
      </c>
      <c r="N1331" s="32" t="str">
        <f>IFERROR(+Issue!$L1331*Issue!$M1331,"")</f>
        <v/>
      </c>
      <c r="O1331" s="12"/>
      <c r="P1331" s="12"/>
      <c r="Q1331" s="38"/>
    </row>
    <row r="1332" spans="1:17" x14ac:dyDescent="0.25">
      <c r="A1332" s="34"/>
      <c r="B1332" s="12"/>
      <c r="C1332" s="12"/>
      <c r="D1332" s="12"/>
      <c r="E1332" s="31" t="str">
        <f>IFERROR(VLOOKUP(Issue!$D1332,Table5[#All],3,0),"")</f>
        <v/>
      </c>
      <c r="F1332" s="31" t="str">
        <f>IFERROR(VLOOKUP(Issue!$D1332,Table5[#All],2,0),"")</f>
        <v/>
      </c>
      <c r="G1332" s="12"/>
      <c r="H1332" s="31" t="str">
        <f>IFERROR(VLOOKUP(Issue!$G1332,Table5[#All],3,0),"")</f>
        <v/>
      </c>
      <c r="I1332" s="31" t="str">
        <f>IFERROR(VLOOKUP(Issue!$G1332,Table5[#All],2,0),"")</f>
        <v/>
      </c>
      <c r="J1332" s="12"/>
      <c r="K1332" s="31" t="str">
        <f>IFERROR(VLOOKUP(Issue!$J1332,Table2[[Item Name]:[UoM]],2,0),"")</f>
        <v/>
      </c>
      <c r="L1332" s="12"/>
      <c r="M1332" s="32" t="str">
        <f>IFERROR(VLOOKUP(Issue!$J1332,Table2[[#All],[Item Name]:[Open Rate]],8,0),"")</f>
        <v/>
      </c>
      <c r="N1332" s="32" t="str">
        <f>IFERROR(+Issue!$L1332*Issue!$M1332,"")</f>
        <v/>
      </c>
      <c r="O1332" s="12"/>
      <c r="P1332" s="12"/>
      <c r="Q1332" s="37"/>
    </row>
    <row r="1333" spans="1:17" x14ac:dyDescent="0.25">
      <c r="A1333" s="34"/>
      <c r="B1333" s="12"/>
      <c r="C1333" s="12"/>
      <c r="D1333" s="12"/>
      <c r="E1333" s="31" t="str">
        <f>IFERROR(VLOOKUP(Issue!$D1333,Table5[#All],3,0),"")</f>
        <v/>
      </c>
      <c r="F1333" s="31" t="str">
        <f>IFERROR(VLOOKUP(Issue!$D1333,Table5[#All],2,0),"")</f>
        <v/>
      </c>
      <c r="G1333" s="12"/>
      <c r="H1333" s="31" t="str">
        <f>IFERROR(VLOOKUP(Issue!$G1333,Table5[#All],3,0),"")</f>
        <v/>
      </c>
      <c r="I1333" s="31" t="str">
        <f>IFERROR(VLOOKUP(Issue!$G1333,Table5[#All],2,0),"")</f>
        <v/>
      </c>
      <c r="J1333" s="12"/>
      <c r="K1333" s="31" t="str">
        <f>IFERROR(VLOOKUP(Issue!$J1333,Table2[[Item Name]:[UoM]],2,0),"")</f>
        <v/>
      </c>
      <c r="L1333" s="12"/>
      <c r="M1333" s="32" t="str">
        <f>IFERROR(VLOOKUP(Issue!$J1333,Table2[[#All],[Item Name]:[Open Rate]],8,0),"")</f>
        <v/>
      </c>
      <c r="N1333" s="32" t="str">
        <f>IFERROR(+Issue!$L1333*Issue!$M1333,"")</f>
        <v/>
      </c>
      <c r="O1333" s="12"/>
      <c r="P1333" s="12"/>
      <c r="Q1333" s="38"/>
    </row>
    <row r="1334" spans="1:17" x14ac:dyDescent="0.25">
      <c r="A1334" s="34"/>
      <c r="B1334" s="12"/>
      <c r="C1334" s="12"/>
      <c r="D1334" s="12"/>
      <c r="E1334" s="31" t="str">
        <f>IFERROR(VLOOKUP(Issue!$D1334,Table5[#All],3,0),"")</f>
        <v/>
      </c>
      <c r="F1334" s="31" t="str">
        <f>IFERROR(VLOOKUP(Issue!$D1334,Table5[#All],2,0),"")</f>
        <v/>
      </c>
      <c r="G1334" s="12"/>
      <c r="H1334" s="31" t="str">
        <f>IFERROR(VLOOKUP(Issue!$G1334,Table5[#All],3,0),"")</f>
        <v/>
      </c>
      <c r="I1334" s="31" t="str">
        <f>IFERROR(VLOOKUP(Issue!$G1334,Table5[#All],2,0),"")</f>
        <v/>
      </c>
      <c r="J1334" s="12"/>
      <c r="K1334" s="31" t="str">
        <f>IFERROR(VLOOKUP(Issue!$J1334,Table2[[Item Name]:[UoM]],2,0),"")</f>
        <v/>
      </c>
      <c r="L1334" s="12"/>
      <c r="M1334" s="32" t="str">
        <f>IFERROR(VLOOKUP(Issue!$J1334,Table2[[#All],[Item Name]:[Open Rate]],8,0),"")</f>
        <v/>
      </c>
      <c r="N1334" s="32" t="str">
        <f>IFERROR(+Issue!$L1334*Issue!$M1334,"")</f>
        <v/>
      </c>
      <c r="O1334" s="12"/>
      <c r="P1334" s="12"/>
      <c r="Q1334" s="37"/>
    </row>
    <row r="1335" spans="1:17" x14ac:dyDescent="0.25">
      <c r="A1335" s="34"/>
      <c r="B1335" s="12"/>
      <c r="C1335" s="12"/>
      <c r="D1335" s="12"/>
      <c r="E1335" s="31" t="str">
        <f>IFERROR(VLOOKUP(Issue!$D1335,Table5[#All],3,0),"")</f>
        <v/>
      </c>
      <c r="F1335" s="31" t="str">
        <f>IFERROR(VLOOKUP(Issue!$D1335,Table5[#All],2,0),"")</f>
        <v/>
      </c>
      <c r="G1335" s="12"/>
      <c r="H1335" s="31" t="str">
        <f>IFERROR(VLOOKUP(Issue!$G1335,Table5[#All],3,0),"")</f>
        <v/>
      </c>
      <c r="I1335" s="31" t="str">
        <f>IFERROR(VLOOKUP(Issue!$G1335,Table5[#All],2,0),"")</f>
        <v/>
      </c>
      <c r="J1335" s="12"/>
      <c r="K1335" s="31" t="str">
        <f>IFERROR(VLOOKUP(Issue!$J1335,Table2[[Item Name]:[UoM]],2,0),"")</f>
        <v/>
      </c>
      <c r="L1335" s="12"/>
      <c r="M1335" s="32" t="str">
        <f>IFERROR(VLOOKUP(Issue!$J1335,Table2[[#All],[Item Name]:[Open Rate]],8,0),"")</f>
        <v/>
      </c>
      <c r="N1335" s="32" t="str">
        <f>IFERROR(+Issue!$L1335*Issue!$M1335,"")</f>
        <v/>
      </c>
      <c r="O1335" s="12"/>
      <c r="P1335" s="12"/>
      <c r="Q1335" s="38"/>
    </row>
    <row r="1336" spans="1:17" x14ac:dyDescent="0.25">
      <c r="A1336" s="34"/>
      <c r="B1336" s="12"/>
      <c r="C1336" s="12"/>
      <c r="D1336" s="12"/>
      <c r="E1336" s="31" t="str">
        <f>IFERROR(VLOOKUP(Issue!$D1336,Table5[#All],3,0),"")</f>
        <v/>
      </c>
      <c r="F1336" s="31" t="str">
        <f>IFERROR(VLOOKUP(Issue!$D1336,Table5[#All],2,0),"")</f>
        <v/>
      </c>
      <c r="G1336" s="12"/>
      <c r="H1336" s="31" t="str">
        <f>IFERROR(VLOOKUP(Issue!$G1336,Table5[#All],3,0),"")</f>
        <v/>
      </c>
      <c r="I1336" s="31" t="str">
        <f>IFERROR(VLOOKUP(Issue!$G1336,Table5[#All],2,0),"")</f>
        <v/>
      </c>
      <c r="J1336" s="12"/>
      <c r="K1336" s="31" t="str">
        <f>IFERROR(VLOOKUP(Issue!$J1336,Table2[[Item Name]:[UoM]],2,0),"")</f>
        <v/>
      </c>
      <c r="L1336" s="12"/>
      <c r="M1336" s="32" t="str">
        <f>IFERROR(VLOOKUP(Issue!$J1336,Table2[[#All],[Item Name]:[Open Rate]],8,0),"")</f>
        <v/>
      </c>
      <c r="N1336" s="32" t="str">
        <f>IFERROR(+Issue!$L1336*Issue!$M1336,"")</f>
        <v/>
      </c>
      <c r="O1336" s="12"/>
      <c r="P1336" s="12"/>
      <c r="Q1336" s="37"/>
    </row>
    <row r="1337" spans="1:17" x14ac:dyDescent="0.25">
      <c r="A1337" s="34"/>
      <c r="B1337" s="12"/>
      <c r="C1337" s="12"/>
      <c r="D1337" s="12"/>
      <c r="E1337" s="31" t="str">
        <f>IFERROR(VLOOKUP(Issue!$D1337,Table5[#All],3,0),"")</f>
        <v/>
      </c>
      <c r="F1337" s="31" t="str">
        <f>IFERROR(VLOOKUP(Issue!$D1337,Table5[#All],2,0),"")</f>
        <v/>
      </c>
      <c r="G1337" s="12"/>
      <c r="H1337" s="31" t="str">
        <f>IFERROR(VLOOKUP(Issue!$G1337,Table5[#All],3,0),"")</f>
        <v/>
      </c>
      <c r="I1337" s="31" t="str">
        <f>IFERROR(VLOOKUP(Issue!$G1337,Table5[#All],2,0),"")</f>
        <v/>
      </c>
      <c r="J1337" s="12"/>
      <c r="K1337" s="31" t="str">
        <f>IFERROR(VLOOKUP(Issue!$J1337,Table2[[Item Name]:[UoM]],2,0),"")</f>
        <v/>
      </c>
      <c r="L1337" s="12"/>
      <c r="M1337" s="32" t="str">
        <f>IFERROR(VLOOKUP(Issue!$J1337,Table2[[#All],[Item Name]:[Open Rate]],8,0),"")</f>
        <v/>
      </c>
      <c r="N1337" s="32" t="str">
        <f>IFERROR(+Issue!$L1337*Issue!$M1337,"")</f>
        <v/>
      </c>
      <c r="O1337" s="12"/>
      <c r="P1337" s="12"/>
      <c r="Q1337" s="38"/>
    </row>
    <row r="1338" spans="1:17" x14ac:dyDescent="0.25">
      <c r="A1338" s="34"/>
      <c r="B1338" s="12"/>
      <c r="C1338" s="12"/>
      <c r="D1338" s="12"/>
      <c r="E1338" s="31" t="str">
        <f>IFERROR(VLOOKUP(Issue!$D1338,Table5[#All],3,0),"")</f>
        <v/>
      </c>
      <c r="F1338" s="31" t="str">
        <f>IFERROR(VLOOKUP(Issue!$D1338,Table5[#All],2,0),"")</f>
        <v/>
      </c>
      <c r="G1338" s="12"/>
      <c r="H1338" s="31" t="str">
        <f>IFERROR(VLOOKUP(Issue!$G1338,Table5[#All],3,0),"")</f>
        <v/>
      </c>
      <c r="I1338" s="31" t="str">
        <f>IFERROR(VLOOKUP(Issue!$G1338,Table5[#All],2,0),"")</f>
        <v/>
      </c>
      <c r="J1338" s="12"/>
      <c r="K1338" s="31" t="str">
        <f>IFERROR(VLOOKUP(Issue!$J1338,Table2[[Item Name]:[UoM]],2,0),"")</f>
        <v/>
      </c>
      <c r="L1338" s="12"/>
      <c r="M1338" s="32" t="str">
        <f>IFERROR(VLOOKUP(Issue!$J1338,Table2[[#All],[Item Name]:[Open Rate]],8,0),"")</f>
        <v/>
      </c>
      <c r="N1338" s="32" t="str">
        <f>IFERROR(+Issue!$L1338*Issue!$M1338,"")</f>
        <v/>
      </c>
      <c r="O1338" s="12"/>
      <c r="P1338" s="12"/>
      <c r="Q1338" s="37"/>
    </row>
    <row r="1339" spans="1:17" x14ac:dyDescent="0.25">
      <c r="A1339" s="34"/>
      <c r="B1339" s="12"/>
      <c r="C1339" s="12"/>
      <c r="D1339" s="12"/>
      <c r="E1339" s="31" t="str">
        <f>IFERROR(VLOOKUP(Issue!$D1339,Table5[#All],3,0),"")</f>
        <v/>
      </c>
      <c r="F1339" s="31" t="str">
        <f>IFERROR(VLOOKUP(Issue!$D1339,Table5[#All],2,0),"")</f>
        <v/>
      </c>
      <c r="G1339" s="12"/>
      <c r="H1339" s="31" t="str">
        <f>IFERROR(VLOOKUP(Issue!$G1339,Table5[#All],3,0),"")</f>
        <v/>
      </c>
      <c r="I1339" s="31" t="str">
        <f>IFERROR(VLOOKUP(Issue!$G1339,Table5[#All],2,0),"")</f>
        <v/>
      </c>
      <c r="J1339" s="12"/>
      <c r="K1339" s="31" t="str">
        <f>IFERROR(VLOOKUP(Issue!$J1339,Table2[[Item Name]:[UoM]],2,0),"")</f>
        <v/>
      </c>
      <c r="L1339" s="12"/>
      <c r="M1339" s="32" t="str">
        <f>IFERROR(VLOOKUP(Issue!$J1339,Table2[[#All],[Item Name]:[Open Rate]],8,0),"")</f>
        <v/>
      </c>
      <c r="N1339" s="32" t="str">
        <f>IFERROR(+Issue!$L1339*Issue!$M1339,"")</f>
        <v/>
      </c>
      <c r="O1339" s="12"/>
      <c r="P1339" s="12"/>
      <c r="Q1339" s="38"/>
    </row>
    <row r="1340" spans="1:17" x14ac:dyDescent="0.25">
      <c r="A1340" s="34"/>
      <c r="B1340" s="12"/>
      <c r="C1340" s="12"/>
      <c r="D1340" s="12"/>
      <c r="E1340" s="31" t="str">
        <f>IFERROR(VLOOKUP(Issue!$D1340,Table5[#All],3,0),"")</f>
        <v/>
      </c>
      <c r="F1340" s="31" t="str">
        <f>IFERROR(VLOOKUP(Issue!$D1340,Table5[#All],2,0),"")</f>
        <v/>
      </c>
      <c r="G1340" s="12"/>
      <c r="H1340" s="31" t="str">
        <f>IFERROR(VLOOKUP(Issue!$G1340,Table5[#All],3,0),"")</f>
        <v/>
      </c>
      <c r="I1340" s="31" t="str">
        <f>IFERROR(VLOOKUP(Issue!$G1340,Table5[#All],2,0),"")</f>
        <v/>
      </c>
      <c r="J1340" s="12"/>
      <c r="K1340" s="31" t="str">
        <f>IFERROR(VLOOKUP(Issue!$J1340,Table2[[Item Name]:[UoM]],2,0),"")</f>
        <v/>
      </c>
      <c r="L1340" s="12"/>
      <c r="M1340" s="32" t="str">
        <f>IFERROR(VLOOKUP(Issue!$J1340,Table2[[#All],[Item Name]:[Open Rate]],8,0),"")</f>
        <v/>
      </c>
      <c r="N1340" s="32" t="str">
        <f>IFERROR(+Issue!$L1340*Issue!$M1340,"")</f>
        <v/>
      </c>
      <c r="O1340" s="12"/>
      <c r="P1340" s="12"/>
      <c r="Q1340" s="37"/>
    </row>
    <row r="1341" spans="1:17" x14ac:dyDescent="0.25">
      <c r="A1341" s="34"/>
      <c r="B1341" s="12"/>
      <c r="C1341" s="12"/>
      <c r="D1341" s="12"/>
      <c r="E1341" s="31" t="str">
        <f>IFERROR(VLOOKUP(Issue!$D1341,Table5[#All],3,0),"")</f>
        <v/>
      </c>
      <c r="F1341" s="31" t="str">
        <f>IFERROR(VLOOKUP(Issue!$D1341,Table5[#All],2,0),"")</f>
        <v/>
      </c>
      <c r="G1341" s="12"/>
      <c r="H1341" s="31" t="str">
        <f>IFERROR(VLOOKUP(Issue!$G1341,Table5[#All],3,0),"")</f>
        <v/>
      </c>
      <c r="I1341" s="31" t="str">
        <f>IFERROR(VLOOKUP(Issue!$G1341,Table5[#All],2,0),"")</f>
        <v/>
      </c>
      <c r="J1341" s="12"/>
      <c r="K1341" s="31" t="str">
        <f>IFERROR(VLOOKUP(Issue!$J1341,Table2[[Item Name]:[UoM]],2,0),"")</f>
        <v/>
      </c>
      <c r="L1341" s="12"/>
      <c r="M1341" s="32" t="str">
        <f>IFERROR(VLOOKUP(Issue!$J1341,Table2[[#All],[Item Name]:[Open Rate]],8,0),"")</f>
        <v/>
      </c>
      <c r="N1341" s="32" t="str">
        <f>IFERROR(+Issue!$L1341*Issue!$M1341,"")</f>
        <v/>
      </c>
      <c r="O1341" s="12"/>
      <c r="P1341" s="12"/>
      <c r="Q1341" s="38"/>
    </row>
    <row r="1342" spans="1:17" x14ac:dyDescent="0.25">
      <c r="A1342" s="34"/>
      <c r="B1342" s="12"/>
      <c r="C1342" s="12"/>
      <c r="D1342" s="12"/>
      <c r="E1342" s="31" t="str">
        <f>IFERROR(VLOOKUP(Issue!$D1342,Table5[#All],3,0),"")</f>
        <v/>
      </c>
      <c r="F1342" s="31" t="str">
        <f>IFERROR(VLOOKUP(Issue!$D1342,Table5[#All],2,0),"")</f>
        <v/>
      </c>
      <c r="G1342" s="12"/>
      <c r="H1342" s="31" t="str">
        <f>IFERROR(VLOOKUP(Issue!$G1342,Table5[#All],3,0),"")</f>
        <v/>
      </c>
      <c r="I1342" s="31" t="str">
        <f>IFERROR(VLOOKUP(Issue!$G1342,Table5[#All],2,0),"")</f>
        <v/>
      </c>
      <c r="J1342" s="12"/>
      <c r="K1342" s="31" t="str">
        <f>IFERROR(VLOOKUP(Issue!$J1342,Table2[[Item Name]:[UoM]],2,0),"")</f>
        <v/>
      </c>
      <c r="L1342" s="12"/>
      <c r="M1342" s="32" t="str">
        <f>IFERROR(VLOOKUP(Issue!$J1342,Table2[[#All],[Item Name]:[Open Rate]],8,0),"")</f>
        <v/>
      </c>
      <c r="N1342" s="32" t="str">
        <f>IFERROR(+Issue!$L1342*Issue!$M1342,"")</f>
        <v/>
      </c>
      <c r="O1342" s="12"/>
      <c r="P1342" s="12"/>
      <c r="Q1342" s="37"/>
    </row>
    <row r="1343" spans="1:17" x14ac:dyDescent="0.25">
      <c r="A1343" s="34"/>
      <c r="B1343" s="12"/>
      <c r="C1343" s="12"/>
      <c r="D1343" s="12"/>
      <c r="E1343" s="31" t="str">
        <f>IFERROR(VLOOKUP(Issue!$D1343,Table5[#All],3,0),"")</f>
        <v/>
      </c>
      <c r="F1343" s="31" t="str">
        <f>IFERROR(VLOOKUP(Issue!$D1343,Table5[#All],2,0),"")</f>
        <v/>
      </c>
      <c r="G1343" s="12"/>
      <c r="H1343" s="31" t="str">
        <f>IFERROR(VLOOKUP(Issue!$G1343,Table5[#All],3,0),"")</f>
        <v/>
      </c>
      <c r="I1343" s="31" t="str">
        <f>IFERROR(VLOOKUP(Issue!$G1343,Table5[#All],2,0),"")</f>
        <v/>
      </c>
      <c r="J1343" s="12"/>
      <c r="K1343" s="31" t="str">
        <f>IFERROR(VLOOKUP(Issue!$J1343,Table2[[Item Name]:[UoM]],2,0),"")</f>
        <v/>
      </c>
      <c r="L1343" s="12"/>
      <c r="M1343" s="32" t="str">
        <f>IFERROR(VLOOKUP(Issue!$J1343,Table2[[#All],[Item Name]:[Open Rate]],8,0),"")</f>
        <v/>
      </c>
      <c r="N1343" s="32" t="str">
        <f>IFERROR(+Issue!$L1343*Issue!$M1343,"")</f>
        <v/>
      </c>
      <c r="O1343" s="12"/>
      <c r="P1343" s="12"/>
      <c r="Q1343" s="38"/>
    </row>
    <row r="1344" spans="1:17" x14ac:dyDescent="0.25">
      <c r="A1344" s="34"/>
      <c r="B1344" s="12"/>
      <c r="C1344" s="12"/>
      <c r="D1344" s="12"/>
      <c r="E1344" s="31" t="str">
        <f>IFERROR(VLOOKUP(Issue!$D1344,Table5[#All],3,0),"")</f>
        <v/>
      </c>
      <c r="F1344" s="31" t="str">
        <f>IFERROR(VLOOKUP(Issue!$D1344,Table5[#All],2,0),"")</f>
        <v/>
      </c>
      <c r="G1344" s="12"/>
      <c r="H1344" s="31" t="str">
        <f>IFERROR(VLOOKUP(Issue!$G1344,Table5[#All],3,0),"")</f>
        <v/>
      </c>
      <c r="I1344" s="31" t="str">
        <f>IFERROR(VLOOKUP(Issue!$G1344,Table5[#All],2,0),"")</f>
        <v/>
      </c>
      <c r="J1344" s="12"/>
      <c r="K1344" s="31" t="str">
        <f>IFERROR(VLOOKUP(Issue!$J1344,Table2[[Item Name]:[UoM]],2,0),"")</f>
        <v/>
      </c>
      <c r="L1344" s="12"/>
      <c r="M1344" s="32" t="str">
        <f>IFERROR(VLOOKUP(Issue!$J1344,Table2[[#All],[Item Name]:[Open Rate]],8,0),"")</f>
        <v/>
      </c>
      <c r="N1344" s="32" t="str">
        <f>IFERROR(+Issue!$L1344*Issue!$M1344,"")</f>
        <v/>
      </c>
      <c r="O1344" s="12"/>
      <c r="P1344" s="12"/>
      <c r="Q1344" s="37"/>
    </row>
    <row r="1345" spans="1:17" x14ac:dyDescent="0.25">
      <c r="A1345" s="34"/>
      <c r="B1345" s="12"/>
      <c r="C1345" s="12"/>
      <c r="D1345" s="12"/>
      <c r="E1345" s="31" t="str">
        <f>IFERROR(VLOOKUP(Issue!$D1345,Table5[#All],3,0),"")</f>
        <v/>
      </c>
      <c r="F1345" s="31" t="str">
        <f>IFERROR(VLOOKUP(Issue!$D1345,Table5[#All],2,0),"")</f>
        <v/>
      </c>
      <c r="G1345" s="12"/>
      <c r="H1345" s="31" t="str">
        <f>IFERROR(VLOOKUP(Issue!$G1345,Table5[#All],3,0),"")</f>
        <v/>
      </c>
      <c r="I1345" s="31" t="str">
        <f>IFERROR(VLOOKUP(Issue!$G1345,Table5[#All],2,0),"")</f>
        <v/>
      </c>
      <c r="J1345" s="12"/>
      <c r="K1345" s="31" t="str">
        <f>IFERROR(VLOOKUP(Issue!$J1345,Table2[[Item Name]:[UoM]],2,0),"")</f>
        <v/>
      </c>
      <c r="L1345" s="12"/>
      <c r="M1345" s="32" t="str">
        <f>IFERROR(VLOOKUP(Issue!$J1345,Table2[[#All],[Item Name]:[Open Rate]],8,0),"")</f>
        <v/>
      </c>
      <c r="N1345" s="32" t="str">
        <f>IFERROR(+Issue!$L1345*Issue!$M1345,"")</f>
        <v/>
      </c>
      <c r="O1345" s="12"/>
      <c r="P1345" s="12"/>
      <c r="Q1345" s="38"/>
    </row>
    <row r="1346" spans="1:17" x14ac:dyDescent="0.25">
      <c r="A1346" s="34"/>
      <c r="B1346" s="12"/>
      <c r="C1346" s="12"/>
      <c r="D1346" s="12"/>
      <c r="E1346" s="31" t="str">
        <f>IFERROR(VLOOKUP(Issue!$D1346,Table5[#All],3,0),"")</f>
        <v/>
      </c>
      <c r="F1346" s="31" t="str">
        <f>IFERROR(VLOOKUP(Issue!$D1346,Table5[#All],2,0),"")</f>
        <v/>
      </c>
      <c r="G1346" s="12"/>
      <c r="H1346" s="31" t="str">
        <f>IFERROR(VLOOKUP(Issue!$G1346,Table5[#All],3,0),"")</f>
        <v/>
      </c>
      <c r="I1346" s="31" t="str">
        <f>IFERROR(VLOOKUP(Issue!$G1346,Table5[#All],2,0),"")</f>
        <v/>
      </c>
      <c r="J1346" s="12"/>
      <c r="K1346" s="31" t="str">
        <f>IFERROR(VLOOKUP(Issue!$J1346,Table2[[Item Name]:[UoM]],2,0),"")</f>
        <v/>
      </c>
      <c r="L1346" s="12"/>
      <c r="M1346" s="32" t="str">
        <f>IFERROR(VLOOKUP(Issue!$J1346,Table2[[#All],[Item Name]:[Open Rate]],8,0),"")</f>
        <v/>
      </c>
      <c r="N1346" s="32" t="str">
        <f>IFERROR(+Issue!$L1346*Issue!$M1346,"")</f>
        <v/>
      </c>
      <c r="O1346" s="12"/>
      <c r="P1346" s="12"/>
      <c r="Q1346" s="37"/>
    </row>
    <row r="1347" spans="1:17" x14ac:dyDescent="0.25">
      <c r="A1347" s="34"/>
      <c r="B1347" s="12"/>
      <c r="C1347" s="12"/>
      <c r="D1347" s="12"/>
      <c r="E1347" s="31" t="str">
        <f>IFERROR(VLOOKUP(Issue!$D1347,Table5[#All],3,0),"")</f>
        <v/>
      </c>
      <c r="F1347" s="31" t="str">
        <f>IFERROR(VLOOKUP(Issue!$D1347,Table5[#All],2,0),"")</f>
        <v/>
      </c>
      <c r="G1347" s="12"/>
      <c r="H1347" s="31" t="str">
        <f>IFERROR(VLOOKUP(Issue!$G1347,Table5[#All],3,0),"")</f>
        <v/>
      </c>
      <c r="I1347" s="31" t="str">
        <f>IFERROR(VLOOKUP(Issue!$G1347,Table5[#All],2,0),"")</f>
        <v/>
      </c>
      <c r="J1347" s="12"/>
      <c r="K1347" s="31" t="str">
        <f>IFERROR(VLOOKUP(Issue!$J1347,Table2[[Item Name]:[UoM]],2,0),"")</f>
        <v/>
      </c>
      <c r="L1347" s="12"/>
      <c r="M1347" s="32" t="str">
        <f>IFERROR(VLOOKUP(Issue!$J1347,Table2[[#All],[Item Name]:[Open Rate]],8,0),"")</f>
        <v/>
      </c>
      <c r="N1347" s="32" t="str">
        <f>IFERROR(+Issue!$L1347*Issue!$M1347,"")</f>
        <v/>
      </c>
      <c r="O1347" s="12"/>
      <c r="P1347" s="12"/>
      <c r="Q1347" s="38"/>
    </row>
    <row r="1348" spans="1:17" x14ac:dyDescent="0.25">
      <c r="A1348" s="34"/>
      <c r="B1348" s="12"/>
      <c r="C1348" s="12"/>
      <c r="D1348" s="12"/>
      <c r="E1348" s="31" t="str">
        <f>IFERROR(VLOOKUP(Issue!$D1348,Table5[#All],3,0),"")</f>
        <v/>
      </c>
      <c r="F1348" s="31" t="str">
        <f>IFERROR(VLOOKUP(Issue!$D1348,Table5[#All],2,0),"")</f>
        <v/>
      </c>
      <c r="G1348" s="12"/>
      <c r="H1348" s="31" t="str">
        <f>IFERROR(VLOOKUP(Issue!$G1348,Table5[#All],3,0),"")</f>
        <v/>
      </c>
      <c r="I1348" s="31" t="str">
        <f>IFERROR(VLOOKUP(Issue!$G1348,Table5[#All],2,0),"")</f>
        <v/>
      </c>
      <c r="J1348" s="12"/>
      <c r="K1348" s="31" t="str">
        <f>IFERROR(VLOOKUP(Issue!$J1348,Table2[[Item Name]:[UoM]],2,0),"")</f>
        <v/>
      </c>
      <c r="L1348" s="12"/>
      <c r="M1348" s="32" t="str">
        <f>IFERROR(VLOOKUP(Issue!$J1348,Table2[[#All],[Item Name]:[Open Rate]],8,0),"")</f>
        <v/>
      </c>
      <c r="N1348" s="32" t="str">
        <f>IFERROR(+Issue!$L1348*Issue!$M1348,"")</f>
        <v/>
      </c>
      <c r="O1348" s="12"/>
      <c r="P1348" s="12"/>
      <c r="Q1348" s="37"/>
    </row>
    <row r="1349" spans="1:17" x14ac:dyDescent="0.25">
      <c r="A1349" s="34"/>
      <c r="B1349" s="12"/>
      <c r="C1349" s="12"/>
      <c r="D1349" s="12"/>
      <c r="E1349" s="31" t="str">
        <f>IFERROR(VLOOKUP(Issue!$D1349,Table5[#All],3,0),"")</f>
        <v/>
      </c>
      <c r="F1349" s="31" t="str">
        <f>IFERROR(VLOOKUP(Issue!$D1349,Table5[#All],2,0),"")</f>
        <v/>
      </c>
      <c r="G1349" s="12"/>
      <c r="H1349" s="31" t="str">
        <f>IFERROR(VLOOKUP(Issue!$G1349,Table5[#All],3,0),"")</f>
        <v/>
      </c>
      <c r="I1349" s="31" t="str">
        <f>IFERROR(VLOOKUP(Issue!$G1349,Table5[#All],2,0),"")</f>
        <v/>
      </c>
      <c r="J1349" s="12"/>
      <c r="K1349" s="31" t="str">
        <f>IFERROR(VLOOKUP(Issue!$J1349,Table2[[Item Name]:[UoM]],2,0),"")</f>
        <v/>
      </c>
      <c r="L1349" s="12"/>
      <c r="M1349" s="32" t="str">
        <f>IFERROR(VLOOKUP(Issue!$J1349,Table2[[#All],[Item Name]:[Open Rate]],8,0),"")</f>
        <v/>
      </c>
      <c r="N1349" s="32" t="str">
        <f>IFERROR(+Issue!$L1349*Issue!$M1349,"")</f>
        <v/>
      </c>
      <c r="O1349" s="12"/>
      <c r="P1349" s="12"/>
      <c r="Q1349" s="38"/>
    </row>
    <row r="1350" spans="1:17" x14ac:dyDescent="0.25">
      <c r="A1350" s="34"/>
      <c r="B1350" s="12"/>
      <c r="C1350" s="12"/>
      <c r="D1350" s="12"/>
      <c r="E1350" s="31" t="str">
        <f>IFERROR(VLOOKUP(Issue!$D1350,Table5[#All],3,0),"")</f>
        <v/>
      </c>
      <c r="F1350" s="31" t="str">
        <f>IFERROR(VLOOKUP(Issue!$D1350,Table5[#All],2,0),"")</f>
        <v/>
      </c>
      <c r="G1350" s="12"/>
      <c r="H1350" s="31" t="str">
        <f>IFERROR(VLOOKUP(Issue!$G1350,Table5[#All],3,0),"")</f>
        <v/>
      </c>
      <c r="I1350" s="31" t="str">
        <f>IFERROR(VLOOKUP(Issue!$G1350,Table5[#All],2,0),"")</f>
        <v/>
      </c>
      <c r="J1350" s="12"/>
      <c r="K1350" s="31" t="str">
        <f>IFERROR(VLOOKUP(Issue!$J1350,Table2[[Item Name]:[UoM]],2,0),"")</f>
        <v/>
      </c>
      <c r="L1350" s="12"/>
      <c r="M1350" s="32" t="str">
        <f>IFERROR(VLOOKUP(Issue!$J1350,Table2[[#All],[Item Name]:[Open Rate]],8,0),"")</f>
        <v/>
      </c>
      <c r="N1350" s="32" t="str">
        <f>IFERROR(+Issue!$L1350*Issue!$M1350,"")</f>
        <v/>
      </c>
      <c r="O1350" s="12"/>
      <c r="P1350" s="12"/>
      <c r="Q1350" s="37"/>
    </row>
    <row r="1351" spans="1:17" x14ac:dyDescent="0.25">
      <c r="A1351" s="34"/>
      <c r="B1351" s="12"/>
      <c r="C1351" s="12"/>
      <c r="D1351" s="12"/>
      <c r="E1351" s="31" t="str">
        <f>IFERROR(VLOOKUP(Issue!$D1351,Table5[#All],3,0),"")</f>
        <v/>
      </c>
      <c r="F1351" s="31" t="str">
        <f>IFERROR(VLOOKUP(Issue!$D1351,Table5[#All],2,0),"")</f>
        <v/>
      </c>
      <c r="G1351" s="12"/>
      <c r="H1351" s="31" t="str">
        <f>IFERROR(VLOOKUP(Issue!$G1351,Table5[#All],3,0),"")</f>
        <v/>
      </c>
      <c r="I1351" s="31" t="str">
        <f>IFERROR(VLOOKUP(Issue!$G1351,Table5[#All],2,0),"")</f>
        <v/>
      </c>
      <c r="J1351" s="12"/>
      <c r="K1351" s="31" t="str">
        <f>IFERROR(VLOOKUP(Issue!$J1351,Table2[[Item Name]:[UoM]],2,0),"")</f>
        <v/>
      </c>
      <c r="L1351" s="12"/>
      <c r="M1351" s="32" t="str">
        <f>IFERROR(VLOOKUP(Issue!$J1351,Table2[[#All],[Item Name]:[Open Rate]],8,0),"")</f>
        <v/>
      </c>
      <c r="N1351" s="32" t="str">
        <f>IFERROR(+Issue!$L1351*Issue!$M1351,"")</f>
        <v/>
      </c>
      <c r="O1351" s="12"/>
      <c r="P1351" s="12"/>
      <c r="Q1351" s="38"/>
    </row>
    <row r="1352" spans="1:17" x14ac:dyDescent="0.25">
      <c r="A1352" s="34"/>
      <c r="B1352" s="12"/>
      <c r="C1352" s="12"/>
      <c r="D1352" s="12"/>
      <c r="E1352" s="31" t="str">
        <f>IFERROR(VLOOKUP(Issue!$D1352,Table5[#All],3,0),"")</f>
        <v/>
      </c>
      <c r="F1352" s="31" t="str">
        <f>IFERROR(VLOOKUP(Issue!$D1352,Table5[#All],2,0),"")</f>
        <v/>
      </c>
      <c r="G1352" s="12"/>
      <c r="H1352" s="31" t="str">
        <f>IFERROR(VLOOKUP(Issue!$G1352,Table5[#All],3,0),"")</f>
        <v/>
      </c>
      <c r="I1352" s="31" t="str">
        <f>IFERROR(VLOOKUP(Issue!$G1352,Table5[#All],2,0),"")</f>
        <v/>
      </c>
      <c r="J1352" s="12"/>
      <c r="K1352" s="31" t="str">
        <f>IFERROR(VLOOKUP(Issue!$J1352,Table2[[Item Name]:[UoM]],2,0),"")</f>
        <v/>
      </c>
      <c r="L1352" s="12"/>
      <c r="M1352" s="32" t="str">
        <f>IFERROR(VLOOKUP(Issue!$J1352,Table2[[#All],[Item Name]:[Open Rate]],8,0),"")</f>
        <v/>
      </c>
      <c r="N1352" s="32" t="str">
        <f>IFERROR(+Issue!$L1352*Issue!$M1352,"")</f>
        <v/>
      </c>
      <c r="O1352" s="12"/>
      <c r="P1352" s="12"/>
      <c r="Q1352" s="37"/>
    </row>
    <row r="1353" spans="1:17" x14ac:dyDescent="0.25">
      <c r="A1353" s="34"/>
      <c r="B1353" s="12"/>
      <c r="C1353" s="12"/>
      <c r="D1353" s="12"/>
      <c r="E1353" s="31" t="str">
        <f>IFERROR(VLOOKUP(Issue!$D1353,Table5[#All],3,0),"")</f>
        <v/>
      </c>
      <c r="F1353" s="31" t="str">
        <f>IFERROR(VLOOKUP(Issue!$D1353,Table5[#All],2,0),"")</f>
        <v/>
      </c>
      <c r="G1353" s="12"/>
      <c r="H1353" s="31" t="str">
        <f>IFERROR(VLOOKUP(Issue!$G1353,Table5[#All],3,0),"")</f>
        <v/>
      </c>
      <c r="I1353" s="31" t="str">
        <f>IFERROR(VLOOKUP(Issue!$G1353,Table5[#All],2,0),"")</f>
        <v/>
      </c>
      <c r="J1353" s="12"/>
      <c r="K1353" s="31" t="str">
        <f>IFERROR(VLOOKUP(Issue!$J1353,Table2[[Item Name]:[UoM]],2,0),"")</f>
        <v/>
      </c>
      <c r="L1353" s="12"/>
      <c r="M1353" s="32" t="str">
        <f>IFERROR(VLOOKUP(Issue!$J1353,Table2[[#All],[Item Name]:[Open Rate]],8,0),"")</f>
        <v/>
      </c>
      <c r="N1353" s="32" t="str">
        <f>IFERROR(+Issue!$L1353*Issue!$M1353,"")</f>
        <v/>
      </c>
      <c r="O1353" s="12"/>
      <c r="P1353" s="12"/>
      <c r="Q1353" s="38"/>
    </row>
    <row r="1354" spans="1:17" x14ac:dyDescent="0.25">
      <c r="A1354" s="34"/>
      <c r="B1354" s="12"/>
      <c r="C1354" s="12"/>
      <c r="D1354" s="12"/>
      <c r="E1354" s="31" t="str">
        <f>IFERROR(VLOOKUP(Issue!$D1354,Table5[#All],3,0),"")</f>
        <v/>
      </c>
      <c r="F1354" s="31" t="str">
        <f>IFERROR(VLOOKUP(Issue!$D1354,Table5[#All],2,0),"")</f>
        <v/>
      </c>
      <c r="G1354" s="12"/>
      <c r="H1354" s="31" t="str">
        <f>IFERROR(VLOOKUP(Issue!$G1354,Table5[#All],3,0),"")</f>
        <v/>
      </c>
      <c r="I1354" s="31" t="str">
        <f>IFERROR(VLOOKUP(Issue!$G1354,Table5[#All],2,0),"")</f>
        <v/>
      </c>
      <c r="J1354" s="12"/>
      <c r="K1354" s="31" t="str">
        <f>IFERROR(VLOOKUP(Issue!$J1354,Table2[[Item Name]:[UoM]],2,0),"")</f>
        <v/>
      </c>
      <c r="L1354" s="12"/>
      <c r="M1354" s="32" t="str">
        <f>IFERROR(VLOOKUP(Issue!$J1354,Table2[[#All],[Item Name]:[Open Rate]],8,0),"")</f>
        <v/>
      </c>
      <c r="N1354" s="32" t="str">
        <f>IFERROR(+Issue!$L1354*Issue!$M1354,"")</f>
        <v/>
      </c>
      <c r="O1354" s="12"/>
      <c r="P1354" s="12"/>
      <c r="Q1354" s="37"/>
    </row>
    <row r="1355" spans="1:17" x14ac:dyDescent="0.25">
      <c r="A1355" s="34"/>
      <c r="B1355" s="12"/>
      <c r="C1355" s="12"/>
      <c r="D1355" s="12"/>
      <c r="E1355" s="31" t="str">
        <f>IFERROR(VLOOKUP(Issue!$D1355,Table5[#All],3,0),"")</f>
        <v/>
      </c>
      <c r="F1355" s="31" t="str">
        <f>IFERROR(VLOOKUP(Issue!$D1355,Table5[#All],2,0),"")</f>
        <v/>
      </c>
      <c r="G1355" s="12"/>
      <c r="H1355" s="31" t="str">
        <f>IFERROR(VLOOKUP(Issue!$G1355,Table5[#All],3,0),"")</f>
        <v/>
      </c>
      <c r="I1355" s="31" t="str">
        <f>IFERROR(VLOOKUP(Issue!$G1355,Table5[#All],2,0),"")</f>
        <v/>
      </c>
      <c r="J1355" s="12"/>
      <c r="K1355" s="31" t="str">
        <f>IFERROR(VLOOKUP(Issue!$J1355,Table2[[Item Name]:[UoM]],2,0),"")</f>
        <v/>
      </c>
      <c r="L1355" s="12"/>
      <c r="M1355" s="32" t="str">
        <f>IFERROR(VLOOKUP(Issue!$J1355,Table2[[#All],[Item Name]:[Open Rate]],8,0),"")</f>
        <v/>
      </c>
      <c r="N1355" s="32" t="str">
        <f>IFERROR(+Issue!$L1355*Issue!$M1355,"")</f>
        <v/>
      </c>
      <c r="O1355" s="12"/>
      <c r="P1355" s="12"/>
      <c r="Q1355" s="38"/>
    </row>
    <row r="1356" spans="1:17" x14ac:dyDescent="0.25">
      <c r="A1356" s="34"/>
      <c r="B1356" s="12"/>
      <c r="C1356" s="12"/>
      <c r="D1356" s="12"/>
      <c r="E1356" s="31" t="str">
        <f>IFERROR(VLOOKUP(Issue!$D1356,Table5[#All],3,0),"")</f>
        <v/>
      </c>
      <c r="F1356" s="31" t="str">
        <f>IFERROR(VLOOKUP(Issue!$D1356,Table5[#All],2,0),"")</f>
        <v/>
      </c>
      <c r="G1356" s="12"/>
      <c r="H1356" s="31" t="str">
        <f>IFERROR(VLOOKUP(Issue!$G1356,Table5[#All],3,0),"")</f>
        <v/>
      </c>
      <c r="I1356" s="31" t="str">
        <f>IFERROR(VLOOKUP(Issue!$G1356,Table5[#All],2,0),"")</f>
        <v/>
      </c>
      <c r="J1356" s="12"/>
      <c r="K1356" s="31" t="str">
        <f>IFERROR(VLOOKUP(Issue!$J1356,Table2[[Item Name]:[UoM]],2,0),"")</f>
        <v/>
      </c>
      <c r="L1356" s="12"/>
      <c r="M1356" s="32" t="str">
        <f>IFERROR(VLOOKUP(Issue!$J1356,Table2[[#All],[Item Name]:[Open Rate]],8,0),"")</f>
        <v/>
      </c>
      <c r="N1356" s="32" t="str">
        <f>IFERROR(+Issue!$L1356*Issue!$M1356,"")</f>
        <v/>
      </c>
      <c r="O1356" s="12"/>
      <c r="P1356" s="12"/>
      <c r="Q1356" s="37"/>
    </row>
    <row r="1357" spans="1:17" x14ac:dyDescent="0.25">
      <c r="A1357" s="34"/>
      <c r="B1357" s="12"/>
      <c r="C1357" s="12"/>
      <c r="D1357" s="12"/>
      <c r="E1357" s="31" t="str">
        <f>IFERROR(VLOOKUP(Issue!$D1357,Table5[#All],3,0),"")</f>
        <v/>
      </c>
      <c r="F1357" s="31" t="str">
        <f>IFERROR(VLOOKUP(Issue!$D1357,Table5[#All],2,0),"")</f>
        <v/>
      </c>
      <c r="G1357" s="12"/>
      <c r="H1357" s="31" t="str">
        <f>IFERROR(VLOOKUP(Issue!$G1357,Table5[#All],3,0),"")</f>
        <v/>
      </c>
      <c r="I1357" s="31" t="str">
        <f>IFERROR(VLOOKUP(Issue!$G1357,Table5[#All],2,0),"")</f>
        <v/>
      </c>
      <c r="J1357" s="12"/>
      <c r="K1357" s="31" t="str">
        <f>IFERROR(VLOOKUP(Issue!$J1357,Table2[[Item Name]:[UoM]],2,0),"")</f>
        <v/>
      </c>
      <c r="L1357" s="12"/>
      <c r="M1357" s="32" t="str">
        <f>IFERROR(VLOOKUP(Issue!$J1357,Table2[[#All],[Item Name]:[Open Rate]],8,0),"")</f>
        <v/>
      </c>
      <c r="N1357" s="32" t="str">
        <f>IFERROR(+Issue!$L1357*Issue!$M1357,"")</f>
        <v/>
      </c>
      <c r="O1357" s="12"/>
      <c r="P1357" s="12"/>
      <c r="Q1357" s="38"/>
    </row>
    <row r="1358" spans="1:17" x14ac:dyDescent="0.25">
      <c r="A1358" s="34"/>
      <c r="B1358" s="12"/>
      <c r="C1358" s="12"/>
      <c r="D1358" s="12"/>
      <c r="E1358" s="31" t="str">
        <f>IFERROR(VLOOKUP(Issue!$D1358,Table5[#All],3,0),"")</f>
        <v/>
      </c>
      <c r="F1358" s="31" t="str">
        <f>IFERROR(VLOOKUP(Issue!$D1358,Table5[#All],2,0),"")</f>
        <v/>
      </c>
      <c r="G1358" s="12"/>
      <c r="H1358" s="31" t="str">
        <f>IFERROR(VLOOKUP(Issue!$G1358,Table5[#All],3,0),"")</f>
        <v/>
      </c>
      <c r="I1358" s="31" t="str">
        <f>IFERROR(VLOOKUP(Issue!$G1358,Table5[#All],2,0),"")</f>
        <v/>
      </c>
      <c r="J1358" s="12"/>
      <c r="K1358" s="31" t="str">
        <f>IFERROR(VLOOKUP(Issue!$J1358,Table2[[Item Name]:[UoM]],2,0),"")</f>
        <v/>
      </c>
      <c r="L1358" s="12"/>
      <c r="M1358" s="32" t="str">
        <f>IFERROR(VLOOKUP(Issue!$J1358,Table2[[#All],[Item Name]:[Open Rate]],8,0),"")</f>
        <v/>
      </c>
      <c r="N1358" s="32" t="str">
        <f>IFERROR(+Issue!$L1358*Issue!$M1358,"")</f>
        <v/>
      </c>
      <c r="O1358" s="12"/>
      <c r="P1358" s="12"/>
      <c r="Q1358" s="37"/>
    </row>
    <row r="1359" spans="1:17" x14ac:dyDescent="0.25">
      <c r="A1359" s="34"/>
      <c r="B1359" s="12"/>
      <c r="C1359" s="12"/>
      <c r="D1359" s="12"/>
      <c r="E1359" s="31" t="str">
        <f>IFERROR(VLOOKUP(Issue!$D1359,Table5[#All],3,0),"")</f>
        <v/>
      </c>
      <c r="F1359" s="31" t="str">
        <f>IFERROR(VLOOKUP(Issue!$D1359,Table5[#All],2,0),"")</f>
        <v/>
      </c>
      <c r="G1359" s="12"/>
      <c r="H1359" s="31" t="str">
        <f>IFERROR(VLOOKUP(Issue!$G1359,Table5[#All],3,0),"")</f>
        <v/>
      </c>
      <c r="I1359" s="31" t="str">
        <f>IFERROR(VLOOKUP(Issue!$G1359,Table5[#All],2,0),"")</f>
        <v/>
      </c>
      <c r="J1359" s="12"/>
      <c r="K1359" s="31" t="str">
        <f>IFERROR(VLOOKUP(Issue!$J1359,Table2[[Item Name]:[UoM]],2,0),"")</f>
        <v/>
      </c>
      <c r="L1359" s="12"/>
      <c r="M1359" s="32" t="str">
        <f>IFERROR(VLOOKUP(Issue!$J1359,Table2[[#All],[Item Name]:[Open Rate]],8,0),"")</f>
        <v/>
      </c>
      <c r="N1359" s="32" t="str">
        <f>IFERROR(+Issue!$L1359*Issue!$M1359,"")</f>
        <v/>
      </c>
      <c r="O1359" s="12"/>
      <c r="P1359" s="12"/>
      <c r="Q1359" s="38"/>
    </row>
    <row r="1360" spans="1:17" x14ac:dyDescent="0.25">
      <c r="A1360" s="34"/>
      <c r="B1360" s="12"/>
      <c r="C1360" s="12"/>
      <c r="D1360" s="12"/>
      <c r="E1360" s="31" t="str">
        <f>IFERROR(VLOOKUP(Issue!$D1360,Table5[#All],3,0),"")</f>
        <v/>
      </c>
      <c r="F1360" s="31" t="str">
        <f>IFERROR(VLOOKUP(Issue!$D1360,Table5[#All],2,0),"")</f>
        <v/>
      </c>
      <c r="G1360" s="12"/>
      <c r="H1360" s="31" t="str">
        <f>IFERROR(VLOOKUP(Issue!$G1360,Table5[#All],3,0),"")</f>
        <v/>
      </c>
      <c r="I1360" s="31" t="str">
        <f>IFERROR(VLOOKUP(Issue!$G1360,Table5[#All],2,0),"")</f>
        <v/>
      </c>
      <c r="J1360" s="12"/>
      <c r="K1360" s="31" t="str">
        <f>IFERROR(VLOOKUP(Issue!$J1360,Table2[[Item Name]:[UoM]],2,0),"")</f>
        <v/>
      </c>
      <c r="L1360" s="12"/>
      <c r="M1360" s="32" t="str">
        <f>IFERROR(VLOOKUP(Issue!$J1360,Table2[[#All],[Item Name]:[Open Rate]],8,0),"")</f>
        <v/>
      </c>
      <c r="N1360" s="32" t="str">
        <f>IFERROR(+Issue!$L1360*Issue!$M1360,"")</f>
        <v/>
      </c>
      <c r="O1360" s="12"/>
      <c r="P1360" s="12"/>
      <c r="Q1360" s="37"/>
    </row>
    <row r="1361" spans="1:17" x14ac:dyDescent="0.25">
      <c r="A1361" s="34"/>
      <c r="B1361" s="12"/>
      <c r="C1361" s="12"/>
      <c r="D1361" s="12"/>
      <c r="E1361" s="31" t="str">
        <f>IFERROR(VLOOKUP(Issue!$D1361,Table5[#All],3,0),"")</f>
        <v/>
      </c>
      <c r="F1361" s="31" t="str">
        <f>IFERROR(VLOOKUP(Issue!$D1361,Table5[#All],2,0),"")</f>
        <v/>
      </c>
      <c r="G1361" s="12"/>
      <c r="H1361" s="31" t="str">
        <f>IFERROR(VLOOKUP(Issue!$G1361,Table5[#All],3,0),"")</f>
        <v/>
      </c>
      <c r="I1361" s="31" t="str">
        <f>IFERROR(VLOOKUP(Issue!$G1361,Table5[#All],2,0),"")</f>
        <v/>
      </c>
      <c r="J1361" s="12"/>
      <c r="K1361" s="31" t="str">
        <f>IFERROR(VLOOKUP(Issue!$J1361,Table2[[Item Name]:[UoM]],2,0),"")</f>
        <v/>
      </c>
      <c r="L1361" s="12"/>
      <c r="M1361" s="32" t="str">
        <f>IFERROR(VLOOKUP(Issue!$J1361,Table2[[#All],[Item Name]:[Open Rate]],8,0),"")</f>
        <v/>
      </c>
      <c r="N1361" s="32" t="str">
        <f>IFERROR(+Issue!$L1361*Issue!$M1361,"")</f>
        <v/>
      </c>
      <c r="O1361" s="12"/>
      <c r="P1361" s="12"/>
      <c r="Q1361" s="38"/>
    </row>
    <row r="1362" spans="1:17" x14ac:dyDescent="0.25">
      <c r="A1362" s="34"/>
      <c r="B1362" s="12"/>
      <c r="C1362" s="12"/>
      <c r="D1362" s="12"/>
      <c r="E1362" s="31" t="str">
        <f>IFERROR(VLOOKUP(Issue!$D1362,Table5[#All],3,0),"")</f>
        <v/>
      </c>
      <c r="F1362" s="31" t="str">
        <f>IFERROR(VLOOKUP(Issue!$D1362,Table5[#All],2,0),"")</f>
        <v/>
      </c>
      <c r="G1362" s="12"/>
      <c r="H1362" s="31" t="str">
        <f>IFERROR(VLOOKUP(Issue!$G1362,Table5[#All],3,0),"")</f>
        <v/>
      </c>
      <c r="I1362" s="31" t="str">
        <f>IFERROR(VLOOKUP(Issue!$G1362,Table5[#All],2,0),"")</f>
        <v/>
      </c>
      <c r="J1362" s="12"/>
      <c r="K1362" s="31" t="str">
        <f>IFERROR(VLOOKUP(Issue!$J1362,Table2[[Item Name]:[UoM]],2,0),"")</f>
        <v/>
      </c>
      <c r="L1362" s="12"/>
      <c r="M1362" s="32" t="str">
        <f>IFERROR(VLOOKUP(Issue!$J1362,Table2[[#All],[Item Name]:[Open Rate]],8,0),"")</f>
        <v/>
      </c>
      <c r="N1362" s="32" t="str">
        <f>IFERROR(+Issue!$L1362*Issue!$M1362,"")</f>
        <v/>
      </c>
      <c r="O1362" s="12"/>
      <c r="P1362" s="12"/>
      <c r="Q1362" s="37"/>
    </row>
    <row r="1363" spans="1:17" x14ac:dyDescent="0.25">
      <c r="A1363" s="34"/>
      <c r="B1363" s="12"/>
      <c r="C1363" s="12"/>
      <c r="D1363" s="12"/>
      <c r="E1363" s="31" t="str">
        <f>IFERROR(VLOOKUP(Issue!$D1363,Table5[#All],3,0),"")</f>
        <v/>
      </c>
      <c r="F1363" s="31" t="str">
        <f>IFERROR(VLOOKUP(Issue!$D1363,Table5[#All],2,0),"")</f>
        <v/>
      </c>
      <c r="G1363" s="12"/>
      <c r="H1363" s="31" t="str">
        <f>IFERROR(VLOOKUP(Issue!$G1363,Table5[#All],3,0),"")</f>
        <v/>
      </c>
      <c r="I1363" s="31" t="str">
        <f>IFERROR(VLOOKUP(Issue!$G1363,Table5[#All],2,0),"")</f>
        <v/>
      </c>
      <c r="J1363" s="12"/>
      <c r="K1363" s="31" t="str">
        <f>IFERROR(VLOOKUP(Issue!$J1363,Table2[[Item Name]:[UoM]],2,0),"")</f>
        <v/>
      </c>
      <c r="L1363" s="12"/>
      <c r="M1363" s="32" t="str">
        <f>IFERROR(VLOOKUP(Issue!$J1363,Table2[[#All],[Item Name]:[Open Rate]],8,0),"")</f>
        <v/>
      </c>
      <c r="N1363" s="32" t="str">
        <f>IFERROR(+Issue!$L1363*Issue!$M1363,"")</f>
        <v/>
      </c>
      <c r="O1363" s="12"/>
      <c r="P1363" s="12"/>
      <c r="Q1363" s="38"/>
    </row>
    <row r="1364" spans="1:17" x14ac:dyDescent="0.25">
      <c r="A1364" s="34"/>
      <c r="B1364" s="12"/>
      <c r="C1364" s="12"/>
      <c r="D1364" s="12"/>
      <c r="E1364" s="31" t="str">
        <f>IFERROR(VLOOKUP(Issue!$D1364,Table5[#All],3,0),"")</f>
        <v/>
      </c>
      <c r="F1364" s="31" t="str">
        <f>IFERROR(VLOOKUP(Issue!$D1364,Table5[#All],2,0),"")</f>
        <v/>
      </c>
      <c r="G1364" s="12"/>
      <c r="H1364" s="31" t="str">
        <f>IFERROR(VLOOKUP(Issue!$G1364,Table5[#All],3,0),"")</f>
        <v/>
      </c>
      <c r="I1364" s="31" t="str">
        <f>IFERROR(VLOOKUP(Issue!$G1364,Table5[#All],2,0),"")</f>
        <v/>
      </c>
      <c r="J1364" s="12"/>
      <c r="K1364" s="31" t="str">
        <f>IFERROR(VLOOKUP(Issue!$J1364,Table2[[Item Name]:[UoM]],2,0),"")</f>
        <v/>
      </c>
      <c r="L1364" s="12"/>
      <c r="M1364" s="32" t="str">
        <f>IFERROR(VLOOKUP(Issue!$J1364,Table2[[#All],[Item Name]:[Open Rate]],8,0),"")</f>
        <v/>
      </c>
      <c r="N1364" s="32" t="str">
        <f>IFERROR(+Issue!$L1364*Issue!$M1364,"")</f>
        <v/>
      </c>
      <c r="O1364" s="12"/>
      <c r="P1364" s="12"/>
      <c r="Q1364" s="37"/>
    </row>
    <row r="1365" spans="1:17" x14ac:dyDescent="0.25">
      <c r="A1365" s="34"/>
      <c r="B1365" s="12"/>
      <c r="C1365" s="12"/>
      <c r="D1365" s="12"/>
      <c r="E1365" s="31" t="str">
        <f>IFERROR(VLOOKUP(Issue!$D1365,Table5[#All],3,0),"")</f>
        <v/>
      </c>
      <c r="F1365" s="31" t="str">
        <f>IFERROR(VLOOKUP(Issue!$D1365,Table5[#All],2,0),"")</f>
        <v/>
      </c>
      <c r="G1365" s="12"/>
      <c r="H1365" s="31" t="str">
        <f>IFERROR(VLOOKUP(Issue!$G1365,Table5[#All],3,0),"")</f>
        <v/>
      </c>
      <c r="I1365" s="31" t="str">
        <f>IFERROR(VLOOKUP(Issue!$G1365,Table5[#All],2,0),"")</f>
        <v/>
      </c>
      <c r="J1365" s="12"/>
      <c r="K1365" s="31" t="str">
        <f>IFERROR(VLOOKUP(Issue!$J1365,Table2[[Item Name]:[UoM]],2,0),"")</f>
        <v/>
      </c>
      <c r="L1365" s="12"/>
      <c r="M1365" s="32" t="str">
        <f>IFERROR(VLOOKUP(Issue!$J1365,Table2[[#All],[Item Name]:[Open Rate]],8,0),"")</f>
        <v/>
      </c>
      <c r="N1365" s="32" t="str">
        <f>IFERROR(+Issue!$L1365*Issue!$M1365,"")</f>
        <v/>
      </c>
      <c r="O1365" s="12"/>
      <c r="P1365" s="12"/>
      <c r="Q1365" s="38"/>
    </row>
    <row r="1366" spans="1:17" x14ac:dyDescent="0.25">
      <c r="A1366" s="34"/>
      <c r="B1366" s="12"/>
      <c r="C1366" s="12"/>
      <c r="D1366" s="12"/>
      <c r="E1366" s="31" t="str">
        <f>IFERROR(VLOOKUP(Issue!$D1366,Table5[#All],3,0),"")</f>
        <v/>
      </c>
      <c r="F1366" s="31" t="str">
        <f>IFERROR(VLOOKUP(Issue!$D1366,Table5[#All],2,0),"")</f>
        <v/>
      </c>
      <c r="G1366" s="12"/>
      <c r="H1366" s="31" t="str">
        <f>IFERROR(VLOOKUP(Issue!$G1366,Table5[#All],3,0),"")</f>
        <v/>
      </c>
      <c r="I1366" s="31" t="str">
        <f>IFERROR(VLOOKUP(Issue!$G1366,Table5[#All],2,0),"")</f>
        <v/>
      </c>
      <c r="J1366" s="12"/>
      <c r="K1366" s="31" t="str">
        <f>IFERROR(VLOOKUP(Issue!$J1366,Table2[[Item Name]:[UoM]],2,0),"")</f>
        <v/>
      </c>
      <c r="L1366" s="12"/>
      <c r="M1366" s="32" t="str">
        <f>IFERROR(VLOOKUP(Issue!$J1366,Table2[[#All],[Item Name]:[Open Rate]],8,0),"")</f>
        <v/>
      </c>
      <c r="N1366" s="32" t="str">
        <f>IFERROR(+Issue!$L1366*Issue!$M1366,"")</f>
        <v/>
      </c>
      <c r="O1366" s="12"/>
      <c r="P1366" s="12"/>
      <c r="Q1366" s="37"/>
    </row>
    <row r="1367" spans="1:17" x14ac:dyDescent="0.25">
      <c r="A1367" s="34"/>
      <c r="B1367" s="12"/>
      <c r="C1367" s="12"/>
      <c r="D1367" s="12"/>
      <c r="E1367" s="31" t="str">
        <f>IFERROR(VLOOKUP(Issue!$D1367,Table5[#All],3,0),"")</f>
        <v/>
      </c>
      <c r="F1367" s="31" t="str">
        <f>IFERROR(VLOOKUP(Issue!$D1367,Table5[#All],2,0),"")</f>
        <v/>
      </c>
      <c r="G1367" s="12"/>
      <c r="H1367" s="31" t="str">
        <f>IFERROR(VLOOKUP(Issue!$G1367,Table5[#All],3,0),"")</f>
        <v/>
      </c>
      <c r="I1367" s="31" t="str">
        <f>IFERROR(VLOOKUP(Issue!$G1367,Table5[#All],2,0),"")</f>
        <v/>
      </c>
      <c r="J1367" s="12"/>
      <c r="K1367" s="31" t="str">
        <f>IFERROR(VLOOKUP(Issue!$J1367,Table2[[Item Name]:[UoM]],2,0),"")</f>
        <v/>
      </c>
      <c r="L1367" s="12"/>
      <c r="M1367" s="32" t="str">
        <f>IFERROR(VLOOKUP(Issue!$J1367,Table2[[#All],[Item Name]:[Open Rate]],8,0),"")</f>
        <v/>
      </c>
      <c r="N1367" s="32" t="str">
        <f>IFERROR(+Issue!$L1367*Issue!$M1367,"")</f>
        <v/>
      </c>
      <c r="O1367" s="12"/>
      <c r="P1367" s="12"/>
      <c r="Q1367" s="38"/>
    </row>
    <row r="1368" spans="1:17" x14ac:dyDescent="0.25">
      <c r="A1368" s="34"/>
      <c r="B1368" s="12"/>
      <c r="C1368" s="12"/>
      <c r="D1368" s="12"/>
      <c r="E1368" s="31" t="str">
        <f>IFERROR(VLOOKUP(Issue!$D1368,Table5[#All],3,0),"")</f>
        <v/>
      </c>
      <c r="F1368" s="31" t="str">
        <f>IFERROR(VLOOKUP(Issue!$D1368,Table5[#All],2,0),"")</f>
        <v/>
      </c>
      <c r="G1368" s="12"/>
      <c r="H1368" s="31" t="str">
        <f>IFERROR(VLOOKUP(Issue!$G1368,Table5[#All],3,0),"")</f>
        <v/>
      </c>
      <c r="I1368" s="31" t="str">
        <f>IFERROR(VLOOKUP(Issue!$G1368,Table5[#All],2,0),"")</f>
        <v/>
      </c>
      <c r="J1368" s="12"/>
      <c r="K1368" s="31" t="str">
        <f>IFERROR(VLOOKUP(Issue!$J1368,Table2[[Item Name]:[UoM]],2,0),"")</f>
        <v/>
      </c>
      <c r="L1368" s="12"/>
      <c r="M1368" s="32" t="str">
        <f>IFERROR(VLOOKUP(Issue!$J1368,Table2[[#All],[Item Name]:[Open Rate]],8,0),"")</f>
        <v/>
      </c>
      <c r="N1368" s="32" t="str">
        <f>IFERROR(+Issue!$L1368*Issue!$M1368,"")</f>
        <v/>
      </c>
      <c r="O1368" s="12"/>
      <c r="P1368" s="12"/>
      <c r="Q1368" s="37"/>
    </row>
    <row r="1369" spans="1:17" x14ac:dyDescent="0.25">
      <c r="A1369" s="34"/>
      <c r="B1369" s="12"/>
      <c r="C1369" s="12"/>
      <c r="D1369" s="12"/>
      <c r="E1369" s="31" t="str">
        <f>IFERROR(VLOOKUP(Issue!$D1369,Table5[#All],3,0),"")</f>
        <v/>
      </c>
      <c r="F1369" s="31" t="str">
        <f>IFERROR(VLOOKUP(Issue!$D1369,Table5[#All],2,0),"")</f>
        <v/>
      </c>
      <c r="G1369" s="12"/>
      <c r="H1369" s="31" t="str">
        <f>IFERROR(VLOOKUP(Issue!$G1369,Table5[#All],3,0),"")</f>
        <v/>
      </c>
      <c r="I1369" s="31" t="str">
        <f>IFERROR(VLOOKUP(Issue!$G1369,Table5[#All],2,0),"")</f>
        <v/>
      </c>
      <c r="J1369" s="12"/>
      <c r="K1369" s="31" t="str">
        <f>IFERROR(VLOOKUP(Issue!$J1369,Table2[[Item Name]:[UoM]],2,0),"")</f>
        <v/>
      </c>
      <c r="L1369" s="12"/>
      <c r="M1369" s="32" t="str">
        <f>IFERROR(VLOOKUP(Issue!$J1369,Table2[[#All],[Item Name]:[Open Rate]],8,0),"")</f>
        <v/>
      </c>
      <c r="N1369" s="32" t="str">
        <f>IFERROR(+Issue!$L1369*Issue!$M1369,"")</f>
        <v/>
      </c>
      <c r="O1369" s="12"/>
      <c r="P1369" s="12"/>
      <c r="Q1369" s="38"/>
    </row>
    <row r="1370" spans="1:17" x14ac:dyDescent="0.25">
      <c r="A1370" s="34"/>
      <c r="B1370" s="12"/>
      <c r="C1370" s="12"/>
      <c r="D1370" s="12"/>
      <c r="E1370" s="31" t="str">
        <f>IFERROR(VLOOKUP(Issue!$D1370,Table5[#All],3,0),"")</f>
        <v/>
      </c>
      <c r="F1370" s="31" t="str">
        <f>IFERROR(VLOOKUP(Issue!$D1370,Table5[#All],2,0),"")</f>
        <v/>
      </c>
      <c r="G1370" s="12"/>
      <c r="H1370" s="31" t="str">
        <f>IFERROR(VLOOKUP(Issue!$G1370,Table5[#All],3,0),"")</f>
        <v/>
      </c>
      <c r="I1370" s="31" t="str">
        <f>IFERROR(VLOOKUP(Issue!$G1370,Table5[#All],2,0),"")</f>
        <v/>
      </c>
      <c r="J1370" s="12"/>
      <c r="K1370" s="31" t="str">
        <f>IFERROR(VLOOKUP(Issue!$J1370,Table2[[Item Name]:[UoM]],2,0),"")</f>
        <v/>
      </c>
      <c r="L1370" s="12"/>
      <c r="M1370" s="32" t="str">
        <f>IFERROR(VLOOKUP(Issue!$J1370,Table2[[#All],[Item Name]:[Open Rate]],8,0),"")</f>
        <v/>
      </c>
      <c r="N1370" s="32" t="str">
        <f>IFERROR(+Issue!$L1370*Issue!$M1370,"")</f>
        <v/>
      </c>
      <c r="O1370" s="12"/>
      <c r="P1370" s="12"/>
      <c r="Q1370" s="37"/>
    </row>
    <row r="1371" spans="1:17" x14ac:dyDescent="0.25">
      <c r="A1371" s="34"/>
      <c r="B1371" s="12"/>
      <c r="C1371" s="12"/>
      <c r="D1371" s="12"/>
      <c r="E1371" s="31" t="str">
        <f>IFERROR(VLOOKUP(Issue!$D1371,Table5[#All],3,0),"")</f>
        <v/>
      </c>
      <c r="F1371" s="31" t="str">
        <f>IFERROR(VLOOKUP(Issue!$D1371,Table5[#All],2,0),"")</f>
        <v/>
      </c>
      <c r="G1371" s="12"/>
      <c r="H1371" s="31" t="str">
        <f>IFERROR(VLOOKUP(Issue!$G1371,Table5[#All],3,0),"")</f>
        <v/>
      </c>
      <c r="I1371" s="31" t="str">
        <f>IFERROR(VLOOKUP(Issue!$G1371,Table5[#All],2,0),"")</f>
        <v/>
      </c>
      <c r="J1371" s="12"/>
      <c r="K1371" s="31" t="str">
        <f>IFERROR(VLOOKUP(Issue!$J1371,Table2[[Item Name]:[UoM]],2,0),"")</f>
        <v/>
      </c>
      <c r="L1371" s="12"/>
      <c r="M1371" s="32" t="str">
        <f>IFERROR(VLOOKUP(Issue!$J1371,Table2[[#All],[Item Name]:[Open Rate]],8,0),"")</f>
        <v/>
      </c>
      <c r="N1371" s="32" t="str">
        <f>IFERROR(+Issue!$L1371*Issue!$M1371,"")</f>
        <v/>
      </c>
      <c r="O1371" s="12"/>
      <c r="P1371" s="12"/>
      <c r="Q1371" s="38"/>
    </row>
    <row r="1372" spans="1:17" x14ac:dyDescent="0.25">
      <c r="A1372" s="34"/>
      <c r="B1372" s="12"/>
      <c r="C1372" s="12"/>
      <c r="D1372" s="12"/>
      <c r="E1372" s="31" t="str">
        <f>IFERROR(VLOOKUP(Issue!$D1372,Table5[#All],3,0),"")</f>
        <v/>
      </c>
      <c r="F1372" s="31" t="str">
        <f>IFERROR(VLOOKUP(Issue!$D1372,Table5[#All],2,0),"")</f>
        <v/>
      </c>
      <c r="G1372" s="12"/>
      <c r="H1372" s="31" t="str">
        <f>IFERROR(VLOOKUP(Issue!$G1372,Table5[#All],3,0),"")</f>
        <v/>
      </c>
      <c r="I1372" s="31" t="str">
        <f>IFERROR(VLOOKUP(Issue!$G1372,Table5[#All],2,0),"")</f>
        <v/>
      </c>
      <c r="J1372" s="12"/>
      <c r="K1372" s="31" t="str">
        <f>IFERROR(VLOOKUP(Issue!$J1372,Table2[[Item Name]:[UoM]],2,0),"")</f>
        <v/>
      </c>
      <c r="L1372" s="12"/>
      <c r="M1372" s="32" t="str">
        <f>IFERROR(VLOOKUP(Issue!$J1372,Table2[[#All],[Item Name]:[Open Rate]],8,0),"")</f>
        <v/>
      </c>
      <c r="N1372" s="32" t="str">
        <f>IFERROR(+Issue!$L1372*Issue!$M1372,"")</f>
        <v/>
      </c>
      <c r="O1372" s="12"/>
      <c r="P1372" s="12"/>
      <c r="Q1372" s="37"/>
    </row>
    <row r="1373" spans="1:17" x14ac:dyDescent="0.25">
      <c r="A1373" s="34"/>
      <c r="B1373" s="12"/>
      <c r="C1373" s="12"/>
      <c r="D1373" s="12"/>
      <c r="E1373" s="31" t="str">
        <f>IFERROR(VLOOKUP(Issue!$D1373,Table5[#All],3,0),"")</f>
        <v/>
      </c>
      <c r="F1373" s="31" t="str">
        <f>IFERROR(VLOOKUP(Issue!$D1373,Table5[#All],2,0),"")</f>
        <v/>
      </c>
      <c r="G1373" s="12"/>
      <c r="H1373" s="31" t="str">
        <f>IFERROR(VLOOKUP(Issue!$G1373,Table5[#All],3,0),"")</f>
        <v/>
      </c>
      <c r="I1373" s="31" t="str">
        <f>IFERROR(VLOOKUP(Issue!$G1373,Table5[#All],2,0),"")</f>
        <v/>
      </c>
      <c r="J1373" s="12"/>
      <c r="K1373" s="31" t="str">
        <f>IFERROR(VLOOKUP(Issue!$J1373,Table2[[Item Name]:[UoM]],2,0),"")</f>
        <v/>
      </c>
      <c r="L1373" s="12"/>
      <c r="M1373" s="32" t="str">
        <f>IFERROR(VLOOKUP(Issue!$J1373,Table2[[#All],[Item Name]:[Open Rate]],8,0),"")</f>
        <v/>
      </c>
      <c r="N1373" s="32" t="str">
        <f>IFERROR(+Issue!$L1373*Issue!$M1373,"")</f>
        <v/>
      </c>
      <c r="O1373" s="12"/>
      <c r="P1373" s="12"/>
      <c r="Q1373" s="38"/>
    </row>
    <row r="1374" spans="1:17" x14ac:dyDescent="0.25">
      <c r="A1374" s="34"/>
      <c r="B1374" s="12"/>
      <c r="C1374" s="12"/>
      <c r="D1374" s="12"/>
      <c r="E1374" s="31" t="str">
        <f>IFERROR(VLOOKUP(Issue!$D1374,Table5[#All],3,0),"")</f>
        <v/>
      </c>
      <c r="F1374" s="31" t="str">
        <f>IFERROR(VLOOKUP(Issue!$D1374,Table5[#All],2,0),"")</f>
        <v/>
      </c>
      <c r="G1374" s="12"/>
      <c r="H1374" s="31" t="str">
        <f>IFERROR(VLOOKUP(Issue!$G1374,Table5[#All],3,0),"")</f>
        <v/>
      </c>
      <c r="I1374" s="31" t="str">
        <f>IFERROR(VLOOKUP(Issue!$G1374,Table5[#All],2,0),"")</f>
        <v/>
      </c>
      <c r="J1374" s="12"/>
      <c r="K1374" s="31" t="str">
        <f>IFERROR(VLOOKUP(Issue!$J1374,Table2[[Item Name]:[UoM]],2,0),"")</f>
        <v/>
      </c>
      <c r="L1374" s="12"/>
      <c r="M1374" s="32" t="str">
        <f>IFERROR(VLOOKUP(Issue!$J1374,Table2[[#All],[Item Name]:[Open Rate]],8,0),"")</f>
        <v/>
      </c>
      <c r="N1374" s="32" t="str">
        <f>IFERROR(+Issue!$L1374*Issue!$M1374,"")</f>
        <v/>
      </c>
      <c r="O1374" s="12"/>
      <c r="P1374" s="12"/>
      <c r="Q1374" s="37"/>
    </row>
    <row r="1375" spans="1:17" x14ac:dyDescent="0.25">
      <c r="A1375" s="34"/>
      <c r="B1375" s="12"/>
      <c r="C1375" s="12"/>
      <c r="D1375" s="12"/>
      <c r="E1375" s="31" t="str">
        <f>IFERROR(VLOOKUP(Issue!$D1375,Table5[#All],3,0),"")</f>
        <v/>
      </c>
      <c r="F1375" s="31" t="str">
        <f>IFERROR(VLOOKUP(Issue!$D1375,Table5[#All],2,0),"")</f>
        <v/>
      </c>
      <c r="G1375" s="12"/>
      <c r="H1375" s="31" t="str">
        <f>IFERROR(VLOOKUP(Issue!$G1375,Table5[#All],3,0),"")</f>
        <v/>
      </c>
      <c r="I1375" s="31" t="str">
        <f>IFERROR(VLOOKUP(Issue!$G1375,Table5[#All],2,0),"")</f>
        <v/>
      </c>
      <c r="J1375" s="12"/>
      <c r="K1375" s="31" t="str">
        <f>IFERROR(VLOOKUP(Issue!$J1375,Table2[[Item Name]:[UoM]],2,0),"")</f>
        <v/>
      </c>
      <c r="L1375" s="12"/>
      <c r="M1375" s="32" t="str">
        <f>IFERROR(VLOOKUP(Issue!$J1375,Table2[[#All],[Item Name]:[Open Rate]],8,0),"")</f>
        <v/>
      </c>
      <c r="N1375" s="32" t="str">
        <f>IFERROR(+Issue!$L1375*Issue!$M1375,"")</f>
        <v/>
      </c>
      <c r="O1375" s="12"/>
      <c r="P1375" s="12"/>
      <c r="Q1375" s="38"/>
    </row>
    <row r="1376" spans="1:17" x14ac:dyDescent="0.25">
      <c r="A1376" s="34"/>
      <c r="B1376" s="12"/>
      <c r="C1376" s="12"/>
      <c r="D1376" s="12"/>
      <c r="E1376" s="31" t="str">
        <f>IFERROR(VLOOKUP(Issue!$D1376,Table5[#All],3,0),"")</f>
        <v/>
      </c>
      <c r="F1376" s="31" t="str">
        <f>IFERROR(VLOOKUP(Issue!$D1376,Table5[#All],2,0),"")</f>
        <v/>
      </c>
      <c r="G1376" s="12"/>
      <c r="H1376" s="31" t="str">
        <f>IFERROR(VLOOKUP(Issue!$G1376,Table5[#All],3,0),"")</f>
        <v/>
      </c>
      <c r="I1376" s="31" t="str">
        <f>IFERROR(VLOOKUP(Issue!$G1376,Table5[#All],2,0),"")</f>
        <v/>
      </c>
      <c r="J1376" s="12"/>
      <c r="K1376" s="31" t="str">
        <f>IFERROR(VLOOKUP(Issue!$J1376,Table2[[Item Name]:[UoM]],2,0),"")</f>
        <v/>
      </c>
      <c r="L1376" s="12"/>
      <c r="M1376" s="32" t="str">
        <f>IFERROR(VLOOKUP(Issue!$J1376,Table2[[#All],[Item Name]:[Open Rate]],8,0),"")</f>
        <v/>
      </c>
      <c r="N1376" s="32" t="str">
        <f>IFERROR(+Issue!$L1376*Issue!$M1376,"")</f>
        <v/>
      </c>
      <c r="O1376" s="12"/>
      <c r="P1376" s="12"/>
      <c r="Q1376" s="37"/>
    </row>
    <row r="1377" spans="1:17" x14ac:dyDescent="0.25">
      <c r="A1377" s="34"/>
      <c r="B1377" s="12"/>
      <c r="C1377" s="12"/>
      <c r="D1377" s="12"/>
      <c r="E1377" s="31" t="str">
        <f>IFERROR(VLOOKUP(Issue!$D1377,Table5[#All],3,0),"")</f>
        <v/>
      </c>
      <c r="F1377" s="31" t="str">
        <f>IFERROR(VLOOKUP(Issue!$D1377,Table5[#All],2,0),"")</f>
        <v/>
      </c>
      <c r="G1377" s="12"/>
      <c r="H1377" s="31" t="str">
        <f>IFERROR(VLOOKUP(Issue!$G1377,Table5[#All],3,0),"")</f>
        <v/>
      </c>
      <c r="I1377" s="31" t="str">
        <f>IFERROR(VLOOKUP(Issue!$G1377,Table5[#All],2,0),"")</f>
        <v/>
      </c>
      <c r="J1377" s="12"/>
      <c r="K1377" s="31" t="str">
        <f>IFERROR(VLOOKUP(Issue!$J1377,Table2[[Item Name]:[UoM]],2,0),"")</f>
        <v/>
      </c>
      <c r="L1377" s="12"/>
      <c r="M1377" s="32" t="str">
        <f>IFERROR(VLOOKUP(Issue!$J1377,Table2[[#All],[Item Name]:[Open Rate]],8,0),"")</f>
        <v/>
      </c>
      <c r="N1377" s="32" t="str">
        <f>IFERROR(+Issue!$L1377*Issue!$M1377,"")</f>
        <v/>
      </c>
      <c r="O1377" s="12"/>
      <c r="P1377" s="12"/>
      <c r="Q1377" s="38"/>
    </row>
    <row r="1378" spans="1:17" x14ac:dyDescent="0.25">
      <c r="A1378" s="34"/>
      <c r="B1378" s="12"/>
      <c r="C1378" s="12"/>
      <c r="D1378" s="12"/>
      <c r="E1378" s="31" t="str">
        <f>IFERROR(VLOOKUP(Issue!$D1378,Table5[#All],3,0),"")</f>
        <v/>
      </c>
      <c r="F1378" s="31" t="str">
        <f>IFERROR(VLOOKUP(Issue!$D1378,Table5[#All],2,0),"")</f>
        <v/>
      </c>
      <c r="G1378" s="12"/>
      <c r="H1378" s="31" t="str">
        <f>IFERROR(VLOOKUP(Issue!$G1378,Table5[#All],3,0),"")</f>
        <v/>
      </c>
      <c r="I1378" s="31" t="str">
        <f>IFERROR(VLOOKUP(Issue!$G1378,Table5[#All],2,0),"")</f>
        <v/>
      </c>
      <c r="J1378" s="12"/>
      <c r="K1378" s="31" t="str">
        <f>IFERROR(VLOOKUP(Issue!$J1378,Table2[[Item Name]:[UoM]],2,0),"")</f>
        <v/>
      </c>
      <c r="L1378" s="12"/>
      <c r="M1378" s="32" t="str">
        <f>IFERROR(VLOOKUP(Issue!$J1378,Table2[[#All],[Item Name]:[Open Rate]],8,0),"")</f>
        <v/>
      </c>
      <c r="N1378" s="32" t="str">
        <f>IFERROR(+Issue!$L1378*Issue!$M1378,"")</f>
        <v/>
      </c>
      <c r="O1378" s="12"/>
      <c r="P1378" s="12"/>
      <c r="Q1378" s="37"/>
    </row>
    <row r="1379" spans="1:17" x14ac:dyDescent="0.25">
      <c r="A1379" s="34"/>
      <c r="B1379" s="12"/>
      <c r="C1379" s="12"/>
      <c r="D1379" s="12"/>
      <c r="E1379" s="31" t="str">
        <f>IFERROR(VLOOKUP(Issue!$D1379,Table5[#All],3,0),"")</f>
        <v/>
      </c>
      <c r="F1379" s="31" t="str">
        <f>IFERROR(VLOOKUP(Issue!$D1379,Table5[#All],2,0),"")</f>
        <v/>
      </c>
      <c r="G1379" s="12"/>
      <c r="H1379" s="31" t="str">
        <f>IFERROR(VLOOKUP(Issue!$G1379,Table5[#All],3,0),"")</f>
        <v/>
      </c>
      <c r="I1379" s="31" t="str">
        <f>IFERROR(VLOOKUP(Issue!$G1379,Table5[#All],2,0),"")</f>
        <v/>
      </c>
      <c r="J1379" s="12"/>
      <c r="K1379" s="31" t="str">
        <f>IFERROR(VLOOKUP(Issue!$J1379,Table2[[Item Name]:[UoM]],2,0),"")</f>
        <v/>
      </c>
      <c r="L1379" s="12"/>
      <c r="M1379" s="32" t="str">
        <f>IFERROR(VLOOKUP(Issue!$J1379,Table2[[#All],[Item Name]:[Open Rate]],8,0),"")</f>
        <v/>
      </c>
      <c r="N1379" s="32" t="str">
        <f>IFERROR(+Issue!$L1379*Issue!$M1379,"")</f>
        <v/>
      </c>
      <c r="O1379" s="12"/>
      <c r="P1379" s="12"/>
      <c r="Q1379" s="38"/>
    </row>
    <row r="1380" spans="1:17" x14ac:dyDescent="0.25">
      <c r="A1380" s="34"/>
      <c r="B1380" s="12"/>
      <c r="C1380" s="12"/>
      <c r="D1380" s="12"/>
      <c r="E1380" s="31" t="str">
        <f>IFERROR(VLOOKUP(Issue!$D1380,Table5[#All],3,0),"")</f>
        <v/>
      </c>
      <c r="F1380" s="31" t="str">
        <f>IFERROR(VLOOKUP(Issue!$D1380,Table5[#All],2,0),"")</f>
        <v/>
      </c>
      <c r="G1380" s="12"/>
      <c r="H1380" s="31" t="str">
        <f>IFERROR(VLOOKUP(Issue!$G1380,Table5[#All],3,0),"")</f>
        <v/>
      </c>
      <c r="I1380" s="31" t="str">
        <f>IFERROR(VLOOKUP(Issue!$G1380,Table5[#All],2,0),"")</f>
        <v/>
      </c>
      <c r="J1380" s="12"/>
      <c r="K1380" s="31" t="str">
        <f>IFERROR(VLOOKUP(Issue!$J1380,Table2[[Item Name]:[UoM]],2,0),"")</f>
        <v/>
      </c>
      <c r="L1380" s="12"/>
      <c r="M1380" s="32" t="str">
        <f>IFERROR(VLOOKUP(Issue!$J1380,Table2[[#All],[Item Name]:[Open Rate]],8,0),"")</f>
        <v/>
      </c>
      <c r="N1380" s="32" t="str">
        <f>IFERROR(+Issue!$L1380*Issue!$M1380,"")</f>
        <v/>
      </c>
      <c r="O1380" s="12"/>
      <c r="P1380" s="12"/>
      <c r="Q1380" s="37"/>
    </row>
    <row r="1381" spans="1:17" x14ac:dyDescent="0.25">
      <c r="A1381" s="34"/>
      <c r="B1381" s="12"/>
      <c r="C1381" s="12"/>
      <c r="D1381" s="12"/>
      <c r="E1381" s="31" t="str">
        <f>IFERROR(VLOOKUP(Issue!$D1381,Table5[#All],3,0),"")</f>
        <v/>
      </c>
      <c r="F1381" s="31" t="str">
        <f>IFERROR(VLOOKUP(Issue!$D1381,Table5[#All],2,0),"")</f>
        <v/>
      </c>
      <c r="G1381" s="12"/>
      <c r="H1381" s="31" t="str">
        <f>IFERROR(VLOOKUP(Issue!$G1381,Table5[#All],3,0),"")</f>
        <v/>
      </c>
      <c r="I1381" s="31" t="str">
        <f>IFERROR(VLOOKUP(Issue!$G1381,Table5[#All],2,0),"")</f>
        <v/>
      </c>
      <c r="J1381" s="12"/>
      <c r="K1381" s="31" t="str">
        <f>IFERROR(VLOOKUP(Issue!$J1381,Table2[[Item Name]:[UoM]],2,0),"")</f>
        <v/>
      </c>
      <c r="L1381" s="12"/>
      <c r="M1381" s="32" t="str">
        <f>IFERROR(VLOOKUP(Issue!$J1381,Table2[[#All],[Item Name]:[Open Rate]],8,0),"")</f>
        <v/>
      </c>
      <c r="N1381" s="32" t="str">
        <f>IFERROR(+Issue!$L1381*Issue!$M1381,"")</f>
        <v/>
      </c>
      <c r="O1381" s="12"/>
      <c r="P1381" s="12"/>
      <c r="Q1381" s="38"/>
    </row>
    <row r="1382" spans="1:17" x14ac:dyDescent="0.25">
      <c r="A1382" s="34"/>
      <c r="B1382" s="12"/>
      <c r="C1382" s="12"/>
      <c r="D1382" s="12"/>
      <c r="E1382" s="31" t="str">
        <f>IFERROR(VLOOKUP(Issue!$D1382,Table5[#All],3,0),"")</f>
        <v/>
      </c>
      <c r="F1382" s="31" t="str">
        <f>IFERROR(VLOOKUP(Issue!$D1382,Table5[#All],2,0),"")</f>
        <v/>
      </c>
      <c r="G1382" s="12"/>
      <c r="H1382" s="31" t="str">
        <f>IFERROR(VLOOKUP(Issue!$G1382,Table5[#All],3,0),"")</f>
        <v/>
      </c>
      <c r="I1382" s="31" t="str">
        <f>IFERROR(VLOOKUP(Issue!$G1382,Table5[#All],2,0),"")</f>
        <v/>
      </c>
      <c r="J1382" s="12"/>
      <c r="K1382" s="31" t="str">
        <f>IFERROR(VLOOKUP(Issue!$J1382,Table2[[Item Name]:[UoM]],2,0),"")</f>
        <v/>
      </c>
      <c r="L1382" s="12"/>
      <c r="M1382" s="32" t="str">
        <f>IFERROR(VLOOKUP(Issue!$J1382,Table2[[#All],[Item Name]:[Open Rate]],8,0),"")</f>
        <v/>
      </c>
      <c r="N1382" s="32" t="str">
        <f>IFERROR(+Issue!$L1382*Issue!$M1382,"")</f>
        <v/>
      </c>
      <c r="O1382" s="12"/>
      <c r="P1382" s="12"/>
      <c r="Q1382" s="37"/>
    </row>
    <row r="1383" spans="1:17" x14ac:dyDescent="0.25">
      <c r="A1383" s="34"/>
      <c r="B1383" s="12"/>
      <c r="C1383" s="12"/>
      <c r="D1383" s="12"/>
      <c r="E1383" s="31" t="str">
        <f>IFERROR(VLOOKUP(Issue!$D1383,Table5[#All],3,0),"")</f>
        <v/>
      </c>
      <c r="F1383" s="31" t="str">
        <f>IFERROR(VLOOKUP(Issue!$D1383,Table5[#All],2,0),"")</f>
        <v/>
      </c>
      <c r="G1383" s="12"/>
      <c r="H1383" s="31" t="str">
        <f>IFERROR(VLOOKUP(Issue!$G1383,Table5[#All],3,0),"")</f>
        <v/>
      </c>
      <c r="I1383" s="31" t="str">
        <f>IFERROR(VLOOKUP(Issue!$G1383,Table5[#All],2,0),"")</f>
        <v/>
      </c>
      <c r="J1383" s="12"/>
      <c r="K1383" s="31" t="str">
        <f>IFERROR(VLOOKUP(Issue!$J1383,Table2[[Item Name]:[UoM]],2,0),"")</f>
        <v/>
      </c>
      <c r="L1383" s="12"/>
      <c r="M1383" s="32" t="str">
        <f>IFERROR(VLOOKUP(Issue!$J1383,Table2[[#All],[Item Name]:[Open Rate]],8,0),"")</f>
        <v/>
      </c>
      <c r="N1383" s="32" t="str">
        <f>IFERROR(+Issue!$L1383*Issue!$M1383,"")</f>
        <v/>
      </c>
      <c r="O1383" s="12"/>
      <c r="P1383" s="12"/>
      <c r="Q1383" s="38"/>
    </row>
    <row r="1384" spans="1:17" x14ac:dyDescent="0.25">
      <c r="A1384" s="34"/>
      <c r="B1384" s="12"/>
      <c r="C1384" s="12"/>
      <c r="D1384" s="12"/>
      <c r="E1384" s="31" t="str">
        <f>IFERROR(VLOOKUP(Issue!$D1384,Table5[#All],3,0),"")</f>
        <v/>
      </c>
      <c r="F1384" s="31" t="str">
        <f>IFERROR(VLOOKUP(Issue!$D1384,Table5[#All],2,0),"")</f>
        <v/>
      </c>
      <c r="G1384" s="12"/>
      <c r="H1384" s="31" t="str">
        <f>IFERROR(VLOOKUP(Issue!$G1384,Table5[#All],3,0),"")</f>
        <v/>
      </c>
      <c r="I1384" s="31" t="str">
        <f>IFERROR(VLOOKUP(Issue!$G1384,Table5[#All],2,0),"")</f>
        <v/>
      </c>
      <c r="J1384" s="12"/>
      <c r="K1384" s="31" t="str">
        <f>IFERROR(VLOOKUP(Issue!$J1384,Table2[[Item Name]:[UoM]],2,0),"")</f>
        <v/>
      </c>
      <c r="L1384" s="12"/>
      <c r="M1384" s="32" t="str">
        <f>IFERROR(VLOOKUP(Issue!$J1384,Table2[[#All],[Item Name]:[Open Rate]],8,0),"")</f>
        <v/>
      </c>
      <c r="N1384" s="32" t="str">
        <f>IFERROR(+Issue!$L1384*Issue!$M1384,"")</f>
        <v/>
      </c>
      <c r="O1384" s="12"/>
      <c r="P1384" s="12"/>
      <c r="Q1384" s="37"/>
    </row>
    <row r="1385" spans="1:17" x14ac:dyDescent="0.25">
      <c r="A1385" s="34"/>
      <c r="B1385" s="12"/>
      <c r="C1385" s="12"/>
      <c r="D1385" s="12"/>
      <c r="E1385" s="31" t="str">
        <f>IFERROR(VLOOKUP(Issue!$D1385,Table5[#All],3,0),"")</f>
        <v/>
      </c>
      <c r="F1385" s="31" t="str">
        <f>IFERROR(VLOOKUP(Issue!$D1385,Table5[#All],2,0),"")</f>
        <v/>
      </c>
      <c r="G1385" s="12"/>
      <c r="H1385" s="31" t="str">
        <f>IFERROR(VLOOKUP(Issue!$G1385,Table5[#All],3,0),"")</f>
        <v/>
      </c>
      <c r="I1385" s="31" t="str">
        <f>IFERROR(VLOOKUP(Issue!$G1385,Table5[#All],2,0),"")</f>
        <v/>
      </c>
      <c r="J1385" s="12"/>
      <c r="K1385" s="31" t="str">
        <f>IFERROR(VLOOKUP(Issue!$J1385,Table2[[Item Name]:[UoM]],2,0),"")</f>
        <v/>
      </c>
      <c r="L1385" s="12"/>
      <c r="M1385" s="32" t="str">
        <f>IFERROR(VLOOKUP(Issue!$J1385,Table2[[#All],[Item Name]:[Open Rate]],8,0),"")</f>
        <v/>
      </c>
      <c r="N1385" s="32" t="str">
        <f>IFERROR(+Issue!$L1385*Issue!$M1385,"")</f>
        <v/>
      </c>
      <c r="O1385" s="12"/>
      <c r="P1385" s="12"/>
      <c r="Q1385" s="38"/>
    </row>
    <row r="1386" spans="1:17" x14ac:dyDescent="0.25">
      <c r="A1386" s="34"/>
      <c r="B1386" s="12"/>
      <c r="C1386" s="12"/>
      <c r="D1386" s="12"/>
      <c r="E1386" s="31" t="str">
        <f>IFERROR(VLOOKUP(Issue!$D1386,Table5[#All],3,0),"")</f>
        <v/>
      </c>
      <c r="F1386" s="31" t="str">
        <f>IFERROR(VLOOKUP(Issue!$D1386,Table5[#All],2,0),"")</f>
        <v/>
      </c>
      <c r="G1386" s="12"/>
      <c r="H1386" s="31" t="str">
        <f>IFERROR(VLOOKUP(Issue!$G1386,Table5[#All],3,0),"")</f>
        <v/>
      </c>
      <c r="I1386" s="31" t="str">
        <f>IFERROR(VLOOKUP(Issue!$G1386,Table5[#All],2,0),"")</f>
        <v/>
      </c>
      <c r="J1386" s="12"/>
      <c r="K1386" s="31" t="str">
        <f>IFERROR(VLOOKUP(Issue!$J1386,Table2[[Item Name]:[UoM]],2,0),"")</f>
        <v/>
      </c>
      <c r="L1386" s="12"/>
      <c r="M1386" s="32" t="str">
        <f>IFERROR(VLOOKUP(Issue!$J1386,Table2[[#All],[Item Name]:[Open Rate]],8,0),"")</f>
        <v/>
      </c>
      <c r="N1386" s="32" t="str">
        <f>IFERROR(+Issue!$L1386*Issue!$M1386,"")</f>
        <v/>
      </c>
      <c r="O1386" s="12"/>
      <c r="P1386" s="12"/>
      <c r="Q1386" s="37"/>
    </row>
    <row r="1387" spans="1:17" x14ac:dyDescent="0.25">
      <c r="A1387" s="34"/>
      <c r="B1387" s="12"/>
      <c r="C1387" s="12"/>
      <c r="D1387" s="12"/>
      <c r="E1387" s="31" t="str">
        <f>IFERROR(VLOOKUP(Issue!$D1387,Table5[#All],3,0),"")</f>
        <v/>
      </c>
      <c r="F1387" s="31" t="str">
        <f>IFERROR(VLOOKUP(Issue!$D1387,Table5[#All],2,0),"")</f>
        <v/>
      </c>
      <c r="G1387" s="12"/>
      <c r="H1387" s="31" t="str">
        <f>IFERROR(VLOOKUP(Issue!$G1387,Table5[#All],3,0),"")</f>
        <v/>
      </c>
      <c r="I1387" s="31" t="str">
        <f>IFERROR(VLOOKUP(Issue!$G1387,Table5[#All],2,0),"")</f>
        <v/>
      </c>
      <c r="J1387" s="12"/>
      <c r="K1387" s="31" t="str">
        <f>IFERROR(VLOOKUP(Issue!$J1387,Table2[[Item Name]:[UoM]],2,0),"")</f>
        <v/>
      </c>
      <c r="L1387" s="12"/>
      <c r="M1387" s="32" t="str">
        <f>IFERROR(VLOOKUP(Issue!$J1387,Table2[[#All],[Item Name]:[Open Rate]],8,0),"")</f>
        <v/>
      </c>
      <c r="N1387" s="32" t="str">
        <f>IFERROR(+Issue!$L1387*Issue!$M1387,"")</f>
        <v/>
      </c>
      <c r="O1387" s="12"/>
      <c r="P1387" s="12"/>
      <c r="Q1387" s="38"/>
    </row>
    <row r="1388" spans="1:17" x14ac:dyDescent="0.25">
      <c r="A1388" s="34"/>
      <c r="B1388" s="12"/>
      <c r="C1388" s="12"/>
      <c r="D1388" s="12"/>
      <c r="E1388" s="31" t="str">
        <f>IFERROR(VLOOKUP(Issue!$D1388,Table5[#All],3,0),"")</f>
        <v/>
      </c>
      <c r="F1388" s="31" t="str">
        <f>IFERROR(VLOOKUP(Issue!$D1388,Table5[#All],2,0),"")</f>
        <v/>
      </c>
      <c r="G1388" s="12"/>
      <c r="H1388" s="31" t="str">
        <f>IFERROR(VLOOKUP(Issue!$G1388,Table5[#All],3,0),"")</f>
        <v/>
      </c>
      <c r="I1388" s="31" t="str">
        <f>IFERROR(VLOOKUP(Issue!$G1388,Table5[#All],2,0),"")</f>
        <v/>
      </c>
      <c r="J1388" s="12"/>
      <c r="K1388" s="31" t="str">
        <f>IFERROR(VLOOKUP(Issue!$J1388,Table2[[Item Name]:[UoM]],2,0),"")</f>
        <v/>
      </c>
      <c r="L1388" s="12"/>
      <c r="M1388" s="32" t="str">
        <f>IFERROR(VLOOKUP(Issue!$J1388,Table2[[#All],[Item Name]:[Open Rate]],8,0),"")</f>
        <v/>
      </c>
      <c r="N1388" s="32" t="str">
        <f>IFERROR(+Issue!$L1388*Issue!$M1388,"")</f>
        <v/>
      </c>
      <c r="O1388" s="12"/>
      <c r="P1388" s="12"/>
      <c r="Q1388" s="37"/>
    </row>
    <row r="1389" spans="1:17" x14ac:dyDescent="0.25">
      <c r="A1389" s="34"/>
      <c r="B1389" s="12"/>
      <c r="C1389" s="12"/>
      <c r="D1389" s="12"/>
      <c r="E1389" s="31" t="str">
        <f>IFERROR(VLOOKUP(Issue!$D1389,Table5[#All],3,0),"")</f>
        <v/>
      </c>
      <c r="F1389" s="31" t="str">
        <f>IFERROR(VLOOKUP(Issue!$D1389,Table5[#All],2,0),"")</f>
        <v/>
      </c>
      <c r="G1389" s="12"/>
      <c r="H1389" s="31" t="str">
        <f>IFERROR(VLOOKUP(Issue!$G1389,Table5[#All],3,0),"")</f>
        <v/>
      </c>
      <c r="I1389" s="31" t="str">
        <f>IFERROR(VLOOKUP(Issue!$G1389,Table5[#All],2,0),"")</f>
        <v/>
      </c>
      <c r="J1389" s="12"/>
      <c r="K1389" s="31" t="str">
        <f>IFERROR(VLOOKUP(Issue!$J1389,Table2[[Item Name]:[UoM]],2,0),"")</f>
        <v/>
      </c>
      <c r="L1389" s="12"/>
      <c r="M1389" s="32" t="str">
        <f>IFERROR(VLOOKUP(Issue!$J1389,Table2[[#All],[Item Name]:[Open Rate]],8,0),"")</f>
        <v/>
      </c>
      <c r="N1389" s="32" t="str">
        <f>IFERROR(+Issue!$L1389*Issue!$M1389,"")</f>
        <v/>
      </c>
      <c r="O1389" s="12"/>
      <c r="P1389" s="12"/>
      <c r="Q1389" s="38"/>
    </row>
    <row r="1390" spans="1:17" x14ac:dyDescent="0.25">
      <c r="A1390" s="34"/>
      <c r="B1390" s="12"/>
      <c r="C1390" s="12"/>
      <c r="D1390" s="12"/>
      <c r="E1390" s="31" t="str">
        <f>IFERROR(VLOOKUP(Issue!$D1390,Table5[#All],3,0),"")</f>
        <v/>
      </c>
      <c r="F1390" s="31" t="str">
        <f>IFERROR(VLOOKUP(Issue!$D1390,Table5[#All],2,0),"")</f>
        <v/>
      </c>
      <c r="G1390" s="12"/>
      <c r="H1390" s="31" t="str">
        <f>IFERROR(VLOOKUP(Issue!$G1390,Table5[#All],3,0),"")</f>
        <v/>
      </c>
      <c r="I1390" s="31" t="str">
        <f>IFERROR(VLOOKUP(Issue!$G1390,Table5[#All],2,0),"")</f>
        <v/>
      </c>
      <c r="J1390" s="12"/>
      <c r="K1390" s="31" t="str">
        <f>IFERROR(VLOOKUP(Issue!$J1390,Table2[[Item Name]:[UoM]],2,0),"")</f>
        <v/>
      </c>
      <c r="L1390" s="12"/>
      <c r="M1390" s="32" t="str">
        <f>IFERROR(VLOOKUP(Issue!$J1390,Table2[[#All],[Item Name]:[Open Rate]],8,0),"")</f>
        <v/>
      </c>
      <c r="N1390" s="32" t="str">
        <f>IFERROR(+Issue!$L1390*Issue!$M1390,"")</f>
        <v/>
      </c>
      <c r="O1390" s="12"/>
      <c r="P1390" s="12"/>
      <c r="Q1390" s="37"/>
    </row>
    <row r="1391" spans="1:17" x14ac:dyDescent="0.25">
      <c r="A1391" s="34"/>
      <c r="B1391" s="12"/>
      <c r="C1391" s="12"/>
      <c r="D1391" s="12"/>
      <c r="E1391" s="31" t="str">
        <f>IFERROR(VLOOKUP(Issue!$D1391,Table5[#All],3,0),"")</f>
        <v/>
      </c>
      <c r="F1391" s="31" t="str">
        <f>IFERROR(VLOOKUP(Issue!$D1391,Table5[#All],2,0),"")</f>
        <v/>
      </c>
      <c r="G1391" s="12"/>
      <c r="H1391" s="31" t="str">
        <f>IFERROR(VLOOKUP(Issue!$G1391,Table5[#All],3,0),"")</f>
        <v/>
      </c>
      <c r="I1391" s="31" t="str">
        <f>IFERROR(VLOOKUP(Issue!$G1391,Table5[#All],2,0),"")</f>
        <v/>
      </c>
      <c r="J1391" s="12"/>
      <c r="K1391" s="31" t="str">
        <f>IFERROR(VLOOKUP(Issue!$J1391,Table2[[Item Name]:[UoM]],2,0),"")</f>
        <v/>
      </c>
      <c r="L1391" s="12"/>
      <c r="M1391" s="32" t="str">
        <f>IFERROR(VLOOKUP(Issue!$J1391,Table2[[#All],[Item Name]:[Open Rate]],8,0),"")</f>
        <v/>
      </c>
      <c r="N1391" s="32" t="str">
        <f>IFERROR(+Issue!$L1391*Issue!$M1391,"")</f>
        <v/>
      </c>
      <c r="O1391" s="12"/>
      <c r="P1391" s="12"/>
      <c r="Q1391" s="38"/>
    </row>
    <row r="1392" spans="1:17" x14ac:dyDescent="0.25">
      <c r="A1392" s="34"/>
      <c r="B1392" s="12"/>
      <c r="C1392" s="12"/>
      <c r="D1392" s="12"/>
      <c r="E1392" s="31" t="str">
        <f>IFERROR(VLOOKUP(Issue!$D1392,Table5[#All],3,0),"")</f>
        <v/>
      </c>
      <c r="F1392" s="31" t="str">
        <f>IFERROR(VLOOKUP(Issue!$D1392,Table5[#All],2,0),"")</f>
        <v/>
      </c>
      <c r="G1392" s="12"/>
      <c r="H1392" s="31" t="str">
        <f>IFERROR(VLOOKUP(Issue!$G1392,Table5[#All],3,0),"")</f>
        <v/>
      </c>
      <c r="I1392" s="31" t="str">
        <f>IFERROR(VLOOKUP(Issue!$G1392,Table5[#All],2,0),"")</f>
        <v/>
      </c>
      <c r="J1392" s="12"/>
      <c r="K1392" s="31" t="str">
        <f>IFERROR(VLOOKUP(Issue!$J1392,Table2[[Item Name]:[UoM]],2,0),"")</f>
        <v/>
      </c>
      <c r="L1392" s="12"/>
      <c r="M1392" s="32" t="str">
        <f>IFERROR(VLOOKUP(Issue!$J1392,Table2[[#All],[Item Name]:[Open Rate]],8,0),"")</f>
        <v/>
      </c>
      <c r="N1392" s="32" t="str">
        <f>IFERROR(+Issue!$L1392*Issue!$M1392,"")</f>
        <v/>
      </c>
      <c r="O1392" s="12"/>
      <c r="P1392" s="12"/>
      <c r="Q1392" s="37"/>
    </row>
    <row r="1393" spans="1:17" x14ac:dyDescent="0.25">
      <c r="A1393" s="34"/>
      <c r="B1393" s="12"/>
      <c r="C1393" s="12"/>
      <c r="D1393" s="12"/>
      <c r="E1393" s="31" t="str">
        <f>IFERROR(VLOOKUP(Issue!$D1393,Table5[#All],3,0),"")</f>
        <v/>
      </c>
      <c r="F1393" s="31" t="str">
        <f>IFERROR(VLOOKUP(Issue!$D1393,Table5[#All],2,0),"")</f>
        <v/>
      </c>
      <c r="G1393" s="12"/>
      <c r="H1393" s="31" t="str">
        <f>IFERROR(VLOOKUP(Issue!$G1393,Table5[#All],3,0),"")</f>
        <v/>
      </c>
      <c r="I1393" s="31" t="str">
        <f>IFERROR(VLOOKUP(Issue!$G1393,Table5[#All],2,0),"")</f>
        <v/>
      </c>
      <c r="J1393" s="12"/>
      <c r="K1393" s="31" t="str">
        <f>IFERROR(VLOOKUP(Issue!$J1393,Table2[[Item Name]:[UoM]],2,0),"")</f>
        <v/>
      </c>
      <c r="L1393" s="12"/>
      <c r="M1393" s="32" t="str">
        <f>IFERROR(VLOOKUP(Issue!$J1393,Table2[[#All],[Item Name]:[Open Rate]],8,0),"")</f>
        <v/>
      </c>
      <c r="N1393" s="32" t="str">
        <f>IFERROR(+Issue!$L1393*Issue!$M1393,"")</f>
        <v/>
      </c>
      <c r="O1393" s="12"/>
      <c r="P1393" s="12"/>
      <c r="Q1393" s="38"/>
    </row>
    <row r="1394" spans="1:17" x14ac:dyDescent="0.25">
      <c r="A1394" s="34"/>
      <c r="B1394" s="12"/>
      <c r="C1394" s="12"/>
      <c r="D1394" s="12"/>
      <c r="E1394" s="31" t="str">
        <f>IFERROR(VLOOKUP(Issue!$D1394,Table5[#All],3,0),"")</f>
        <v/>
      </c>
      <c r="F1394" s="31" t="str">
        <f>IFERROR(VLOOKUP(Issue!$D1394,Table5[#All],2,0),"")</f>
        <v/>
      </c>
      <c r="G1394" s="12"/>
      <c r="H1394" s="31" t="str">
        <f>IFERROR(VLOOKUP(Issue!$G1394,Table5[#All],3,0),"")</f>
        <v/>
      </c>
      <c r="I1394" s="31" t="str">
        <f>IFERROR(VLOOKUP(Issue!$G1394,Table5[#All],2,0),"")</f>
        <v/>
      </c>
      <c r="J1394" s="12"/>
      <c r="K1394" s="31" t="str">
        <f>IFERROR(VLOOKUP(Issue!$J1394,Table2[[Item Name]:[UoM]],2,0),"")</f>
        <v/>
      </c>
      <c r="L1394" s="12"/>
      <c r="M1394" s="32" t="str">
        <f>IFERROR(VLOOKUP(Issue!$J1394,Table2[[#All],[Item Name]:[Open Rate]],8,0),"")</f>
        <v/>
      </c>
      <c r="N1394" s="32" t="str">
        <f>IFERROR(+Issue!$L1394*Issue!$M1394,"")</f>
        <v/>
      </c>
      <c r="O1394" s="12"/>
      <c r="P1394" s="12"/>
      <c r="Q1394" s="37"/>
    </row>
    <row r="1395" spans="1:17" x14ac:dyDescent="0.25">
      <c r="A1395" s="34"/>
      <c r="B1395" s="12"/>
      <c r="C1395" s="12"/>
      <c r="D1395" s="12"/>
      <c r="E1395" s="31" t="str">
        <f>IFERROR(VLOOKUP(Issue!$D1395,Table5[#All],3,0),"")</f>
        <v/>
      </c>
      <c r="F1395" s="31" t="str">
        <f>IFERROR(VLOOKUP(Issue!$D1395,Table5[#All],2,0),"")</f>
        <v/>
      </c>
      <c r="G1395" s="12"/>
      <c r="H1395" s="31" t="str">
        <f>IFERROR(VLOOKUP(Issue!$G1395,Table5[#All],3,0),"")</f>
        <v/>
      </c>
      <c r="I1395" s="31" t="str">
        <f>IFERROR(VLOOKUP(Issue!$G1395,Table5[#All],2,0),"")</f>
        <v/>
      </c>
      <c r="J1395" s="12"/>
      <c r="K1395" s="31" t="str">
        <f>IFERROR(VLOOKUP(Issue!$J1395,Table2[[Item Name]:[UoM]],2,0),"")</f>
        <v/>
      </c>
      <c r="L1395" s="12"/>
      <c r="M1395" s="32" t="str">
        <f>IFERROR(VLOOKUP(Issue!$J1395,Table2[[#All],[Item Name]:[Open Rate]],8,0),"")</f>
        <v/>
      </c>
      <c r="N1395" s="32" t="str">
        <f>IFERROR(+Issue!$L1395*Issue!$M1395,"")</f>
        <v/>
      </c>
      <c r="O1395" s="12"/>
      <c r="P1395" s="12"/>
      <c r="Q1395" s="38"/>
    </row>
    <row r="1396" spans="1:17" x14ac:dyDescent="0.25">
      <c r="A1396" s="34"/>
      <c r="B1396" s="12"/>
      <c r="C1396" s="12"/>
      <c r="D1396" s="12"/>
      <c r="E1396" s="31" t="str">
        <f>IFERROR(VLOOKUP(Issue!$D1396,Table5[#All],3,0),"")</f>
        <v/>
      </c>
      <c r="F1396" s="31" t="str">
        <f>IFERROR(VLOOKUP(Issue!$D1396,Table5[#All],2,0),"")</f>
        <v/>
      </c>
      <c r="G1396" s="12"/>
      <c r="H1396" s="31" t="str">
        <f>IFERROR(VLOOKUP(Issue!$G1396,Table5[#All],3,0),"")</f>
        <v/>
      </c>
      <c r="I1396" s="31" t="str">
        <f>IFERROR(VLOOKUP(Issue!$G1396,Table5[#All],2,0),"")</f>
        <v/>
      </c>
      <c r="J1396" s="12"/>
      <c r="K1396" s="31" t="str">
        <f>IFERROR(VLOOKUP(Issue!$J1396,Table2[[Item Name]:[UoM]],2,0),"")</f>
        <v/>
      </c>
      <c r="L1396" s="12"/>
      <c r="M1396" s="32" t="str">
        <f>IFERROR(VLOOKUP(Issue!$J1396,Table2[[#All],[Item Name]:[Open Rate]],8,0),"")</f>
        <v/>
      </c>
      <c r="N1396" s="32" t="str">
        <f>IFERROR(+Issue!$L1396*Issue!$M1396,"")</f>
        <v/>
      </c>
      <c r="O1396" s="12"/>
      <c r="P1396" s="12"/>
      <c r="Q1396" s="37"/>
    </row>
    <row r="1397" spans="1:17" x14ac:dyDescent="0.25">
      <c r="A1397" s="34"/>
      <c r="B1397" s="12"/>
      <c r="C1397" s="12"/>
      <c r="D1397" s="12"/>
      <c r="E1397" s="31" t="str">
        <f>IFERROR(VLOOKUP(Issue!$D1397,Table5[#All],3,0),"")</f>
        <v/>
      </c>
      <c r="F1397" s="31" t="str">
        <f>IFERROR(VLOOKUP(Issue!$D1397,Table5[#All],2,0),"")</f>
        <v/>
      </c>
      <c r="G1397" s="12"/>
      <c r="H1397" s="31" t="str">
        <f>IFERROR(VLOOKUP(Issue!$G1397,Table5[#All],3,0),"")</f>
        <v/>
      </c>
      <c r="I1397" s="31" t="str">
        <f>IFERROR(VLOOKUP(Issue!$G1397,Table5[#All],2,0),"")</f>
        <v/>
      </c>
      <c r="J1397" s="12"/>
      <c r="K1397" s="31" t="str">
        <f>IFERROR(VLOOKUP(Issue!$J1397,Table2[[Item Name]:[UoM]],2,0),"")</f>
        <v/>
      </c>
      <c r="L1397" s="12"/>
      <c r="M1397" s="32" t="str">
        <f>IFERROR(VLOOKUP(Issue!$J1397,Table2[[#All],[Item Name]:[Open Rate]],8,0),"")</f>
        <v/>
      </c>
      <c r="N1397" s="32" t="str">
        <f>IFERROR(+Issue!$L1397*Issue!$M1397,"")</f>
        <v/>
      </c>
      <c r="O1397" s="12"/>
      <c r="P1397" s="12"/>
      <c r="Q1397" s="38"/>
    </row>
    <row r="1398" spans="1:17" x14ac:dyDescent="0.25">
      <c r="A1398" s="34"/>
      <c r="B1398" s="12"/>
      <c r="C1398" s="12"/>
      <c r="D1398" s="12"/>
      <c r="E1398" s="31" t="str">
        <f>IFERROR(VLOOKUP(Issue!$D1398,Table5[#All],3,0),"")</f>
        <v/>
      </c>
      <c r="F1398" s="31" t="str">
        <f>IFERROR(VLOOKUP(Issue!$D1398,Table5[#All],2,0),"")</f>
        <v/>
      </c>
      <c r="G1398" s="12"/>
      <c r="H1398" s="31" t="str">
        <f>IFERROR(VLOOKUP(Issue!$G1398,Table5[#All],3,0),"")</f>
        <v/>
      </c>
      <c r="I1398" s="31" t="str">
        <f>IFERROR(VLOOKUP(Issue!$G1398,Table5[#All],2,0),"")</f>
        <v/>
      </c>
      <c r="J1398" s="12"/>
      <c r="K1398" s="31" t="str">
        <f>IFERROR(VLOOKUP(Issue!$J1398,Table2[[Item Name]:[UoM]],2,0),"")</f>
        <v/>
      </c>
      <c r="L1398" s="12"/>
      <c r="M1398" s="32" t="str">
        <f>IFERROR(VLOOKUP(Issue!$J1398,Table2[[#All],[Item Name]:[Open Rate]],8,0),"")</f>
        <v/>
      </c>
      <c r="N1398" s="32" t="str">
        <f>IFERROR(+Issue!$L1398*Issue!$M1398,"")</f>
        <v/>
      </c>
      <c r="O1398" s="12"/>
      <c r="P1398" s="12"/>
      <c r="Q1398" s="37"/>
    </row>
    <row r="1399" spans="1:17" x14ac:dyDescent="0.25">
      <c r="A1399" s="34"/>
      <c r="B1399" s="12"/>
      <c r="C1399" s="12"/>
      <c r="D1399" s="12"/>
      <c r="E1399" s="31" t="str">
        <f>IFERROR(VLOOKUP(Issue!$D1399,Table5[#All],3,0),"")</f>
        <v/>
      </c>
      <c r="F1399" s="31" t="str">
        <f>IFERROR(VLOOKUP(Issue!$D1399,Table5[#All],2,0),"")</f>
        <v/>
      </c>
      <c r="G1399" s="12"/>
      <c r="H1399" s="31" t="str">
        <f>IFERROR(VLOOKUP(Issue!$G1399,Table5[#All],3,0),"")</f>
        <v/>
      </c>
      <c r="I1399" s="31" t="str">
        <f>IFERROR(VLOOKUP(Issue!$G1399,Table5[#All],2,0),"")</f>
        <v/>
      </c>
      <c r="J1399" s="12"/>
      <c r="K1399" s="31" t="str">
        <f>IFERROR(VLOOKUP(Issue!$J1399,Table2[[Item Name]:[UoM]],2,0),"")</f>
        <v/>
      </c>
      <c r="L1399" s="12"/>
      <c r="M1399" s="32" t="str">
        <f>IFERROR(VLOOKUP(Issue!$J1399,Table2[[#All],[Item Name]:[Open Rate]],8,0),"")</f>
        <v/>
      </c>
      <c r="N1399" s="32" t="str">
        <f>IFERROR(+Issue!$L1399*Issue!$M1399,"")</f>
        <v/>
      </c>
      <c r="O1399" s="12"/>
      <c r="P1399" s="12"/>
      <c r="Q1399" s="38"/>
    </row>
    <row r="1400" spans="1:17" x14ac:dyDescent="0.25">
      <c r="A1400" s="34"/>
      <c r="B1400" s="12"/>
      <c r="C1400" s="12"/>
      <c r="D1400" s="12"/>
      <c r="E1400" s="31" t="str">
        <f>IFERROR(VLOOKUP(Issue!$D1400,Table5[#All],3,0),"")</f>
        <v/>
      </c>
      <c r="F1400" s="31" t="str">
        <f>IFERROR(VLOOKUP(Issue!$D1400,Table5[#All],2,0),"")</f>
        <v/>
      </c>
      <c r="G1400" s="12"/>
      <c r="H1400" s="31" t="str">
        <f>IFERROR(VLOOKUP(Issue!$G1400,Table5[#All],3,0),"")</f>
        <v/>
      </c>
      <c r="I1400" s="31" t="str">
        <f>IFERROR(VLOOKUP(Issue!$G1400,Table5[#All],2,0),"")</f>
        <v/>
      </c>
      <c r="J1400" s="12"/>
      <c r="K1400" s="31" t="str">
        <f>IFERROR(VLOOKUP(Issue!$J1400,Table2[[Item Name]:[UoM]],2,0),"")</f>
        <v/>
      </c>
      <c r="L1400" s="12"/>
      <c r="M1400" s="32" t="str">
        <f>IFERROR(VLOOKUP(Issue!$J1400,Table2[[#All],[Item Name]:[Open Rate]],8,0),"")</f>
        <v/>
      </c>
      <c r="N1400" s="32" t="str">
        <f>IFERROR(+Issue!$L1400*Issue!$M1400,"")</f>
        <v/>
      </c>
      <c r="O1400" s="12"/>
      <c r="P1400" s="12"/>
      <c r="Q1400" s="37"/>
    </row>
    <row r="1401" spans="1:17" x14ac:dyDescent="0.25">
      <c r="A1401" s="34"/>
      <c r="B1401" s="12"/>
      <c r="C1401" s="12"/>
      <c r="D1401" s="12"/>
      <c r="E1401" s="31" t="str">
        <f>IFERROR(VLOOKUP(Issue!$D1401,Table5[#All],3,0),"")</f>
        <v/>
      </c>
      <c r="F1401" s="31" t="str">
        <f>IFERROR(VLOOKUP(Issue!$D1401,Table5[#All],2,0),"")</f>
        <v/>
      </c>
      <c r="G1401" s="12"/>
      <c r="H1401" s="31" t="str">
        <f>IFERROR(VLOOKUP(Issue!$G1401,Table5[#All],3,0),"")</f>
        <v/>
      </c>
      <c r="I1401" s="31" t="str">
        <f>IFERROR(VLOOKUP(Issue!$G1401,Table5[#All],2,0),"")</f>
        <v/>
      </c>
      <c r="J1401" s="12"/>
      <c r="K1401" s="31" t="str">
        <f>IFERROR(VLOOKUP(Issue!$J1401,Table2[[Item Name]:[UoM]],2,0),"")</f>
        <v/>
      </c>
      <c r="L1401" s="12"/>
      <c r="M1401" s="32" t="str">
        <f>IFERROR(VLOOKUP(Issue!$J1401,Table2[[#All],[Item Name]:[Open Rate]],8,0),"")</f>
        <v/>
      </c>
      <c r="N1401" s="32" t="str">
        <f>IFERROR(+Issue!$L1401*Issue!$M1401,"")</f>
        <v/>
      </c>
      <c r="O1401" s="12"/>
      <c r="P1401" s="12"/>
      <c r="Q1401" s="38"/>
    </row>
    <row r="1402" spans="1:17" x14ac:dyDescent="0.25">
      <c r="A1402" s="34"/>
      <c r="B1402" s="12"/>
      <c r="C1402" s="12"/>
      <c r="D1402" s="12"/>
      <c r="E1402" s="31" t="str">
        <f>IFERROR(VLOOKUP(Issue!$D1402,Table5[#All],3,0),"")</f>
        <v/>
      </c>
      <c r="F1402" s="31" t="str">
        <f>IFERROR(VLOOKUP(Issue!$D1402,Table5[#All],2,0),"")</f>
        <v/>
      </c>
      <c r="G1402" s="12"/>
      <c r="H1402" s="31" t="str">
        <f>IFERROR(VLOOKUP(Issue!$G1402,Table5[#All],3,0),"")</f>
        <v/>
      </c>
      <c r="I1402" s="31" t="str">
        <f>IFERROR(VLOOKUP(Issue!$G1402,Table5[#All],2,0),"")</f>
        <v/>
      </c>
      <c r="J1402" s="12"/>
      <c r="K1402" s="31" t="str">
        <f>IFERROR(VLOOKUP(Issue!$J1402,Table2[[Item Name]:[UoM]],2,0),"")</f>
        <v/>
      </c>
      <c r="L1402" s="12"/>
      <c r="M1402" s="32" t="str">
        <f>IFERROR(VLOOKUP(Issue!$J1402,Table2[[#All],[Item Name]:[Open Rate]],8,0),"")</f>
        <v/>
      </c>
      <c r="N1402" s="32" t="str">
        <f>IFERROR(+Issue!$L1402*Issue!$M1402,"")</f>
        <v/>
      </c>
      <c r="O1402" s="12"/>
      <c r="P1402" s="12"/>
      <c r="Q1402" s="37"/>
    </row>
    <row r="1403" spans="1:17" x14ac:dyDescent="0.25">
      <c r="A1403" s="34"/>
      <c r="B1403" s="12"/>
      <c r="C1403" s="12"/>
      <c r="D1403" s="12"/>
      <c r="E1403" s="31" t="str">
        <f>IFERROR(VLOOKUP(Issue!$D1403,Table5[#All],3,0),"")</f>
        <v/>
      </c>
      <c r="F1403" s="31" t="str">
        <f>IFERROR(VLOOKUP(Issue!$D1403,Table5[#All],2,0),"")</f>
        <v/>
      </c>
      <c r="G1403" s="12"/>
      <c r="H1403" s="31" t="str">
        <f>IFERROR(VLOOKUP(Issue!$G1403,Table5[#All],3,0),"")</f>
        <v/>
      </c>
      <c r="I1403" s="31" t="str">
        <f>IFERROR(VLOOKUP(Issue!$G1403,Table5[#All],2,0),"")</f>
        <v/>
      </c>
      <c r="J1403" s="12"/>
      <c r="K1403" s="31" t="str">
        <f>IFERROR(VLOOKUP(Issue!$J1403,Table2[[Item Name]:[UoM]],2,0),"")</f>
        <v/>
      </c>
      <c r="L1403" s="12"/>
      <c r="M1403" s="32" t="str">
        <f>IFERROR(VLOOKUP(Issue!$J1403,Table2[[#All],[Item Name]:[Open Rate]],8,0),"")</f>
        <v/>
      </c>
      <c r="N1403" s="32" t="str">
        <f>IFERROR(+Issue!$L1403*Issue!$M1403,"")</f>
        <v/>
      </c>
      <c r="O1403" s="12"/>
      <c r="P1403" s="12"/>
      <c r="Q1403" s="38"/>
    </row>
    <row r="1404" spans="1:17" x14ac:dyDescent="0.25">
      <c r="A1404" s="34"/>
      <c r="B1404" s="12"/>
      <c r="C1404" s="12"/>
      <c r="D1404" s="12"/>
      <c r="E1404" s="31" t="str">
        <f>IFERROR(VLOOKUP(Issue!$D1404,Table5[#All],3,0),"")</f>
        <v/>
      </c>
      <c r="F1404" s="31" t="str">
        <f>IFERROR(VLOOKUP(Issue!$D1404,Table5[#All],2,0),"")</f>
        <v/>
      </c>
      <c r="G1404" s="12"/>
      <c r="H1404" s="31" t="str">
        <f>IFERROR(VLOOKUP(Issue!$G1404,Table5[#All],3,0),"")</f>
        <v/>
      </c>
      <c r="I1404" s="31" t="str">
        <f>IFERROR(VLOOKUP(Issue!$G1404,Table5[#All],2,0),"")</f>
        <v/>
      </c>
      <c r="J1404" s="12"/>
      <c r="K1404" s="31" t="str">
        <f>IFERROR(VLOOKUP(Issue!$J1404,Table2[[Item Name]:[UoM]],2,0),"")</f>
        <v/>
      </c>
      <c r="L1404" s="12"/>
      <c r="M1404" s="32" t="str">
        <f>IFERROR(VLOOKUP(Issue!$J1404,Table2[[#All],[Item Name]:[Open Rate]],8,0),"")</f>
        <v/>
      </c>
      <c r="N1404" s="32" t="str">
        <f>IFERROR(+Issue!$L1404*Issue!$M1404,"")</f>
        <v/>
      </c>
      <c r="O1404" s="12"/>
      <c r="P1404" s="12"/>
      <c r="Q1404" s="37"/>
    </row>
    <row r="1405" spans="1:17" x14ac:dyDescent="0.25">
      <c r="A1405" s="34"/>
      <c r="B1405" s="12"/>
      <c r="C1405" s="12"/>
      <c r="D1405" s="12"/>
      <c r="E1405" s="31" t="str">
        <f>IFERROR(VLOOKUP(Issue!$D1405,Table5[#All],3,0),"")</f>
        <v/>
      </c>
      <c r="F1405" s="31" t="str">
        <f>IFERROR(VLOOKUP(Issue!$D1405,Table5[#All],2,0),"")</f>
        <v/>
      </c>
      <c r="G1405" s="12"/>
      <c r="H1405" s="31" t="str">
        <f>IFERROR(VLOOKUP(Issue!$G1405,Table5[#All],3,0),"")</f>
        <v/>
      </c>
      <c r="I1405" s="31" t="str">
        <f>IFERROR(VLOOKUP(Issue!$G1405,Table5[#All],2,0),"")</f>
        <v/>
      </c>
      <c r="J1405" s="12"/>
      <c r="K1405" s="31" t="str">
        <f>IFERROR(VLOOKUP(Issue!$J1405,Table2[[Item Name]:[UoM]],2,0),"")</f>
        <v/>
      </c>
      <c r="L1405" s="12"/>
      <c r="M1405" s="32" t="str">
        <f>IFERROR(VLOOKUP(Issue!$J1405,Table2[[#All],[Item Name]:[Open Rate]],8,0),"")</f>
        <v/>
      </c>
      <c r="N1405" s="32" t="str">
        <f>IFERROR(+Issue!$L1405*Issue!$M1405,"")</f>
        <v/>
      </c>
      <c r="O1405" s="12"/>
      <c r="P1405" s="12"/>
      <c r="Q1405" s="38"/>
    </row>
    <row r="1406" spans="1:17" x14ac:dyDescent="0.25">
      <c r="A1406" s="34"/>
      <c r="B1406" s="12"/>
      <c r="C1406" s="12"/>
      <c r="D1406" s="12"/>
      <c r="E1406" s="31" t="str">
        <f>IFERROR(VLOOKUP(Issue!$D1406,Table5[#All],3,0),"")</f>
        <v/>
      </c>
      <c r="F1406" s="31" t="str">
        <f>IFERROR(VLOOKUP(Issue!$D1406,Table5[#All],2,0),"")</f>
        <v/>
      </c>
      <c r="G1406" s="12"/>
      <c r="H1406" s="31" t="str">
        <f>IFERROR(VLOOKUP(Issue!$G1406,Table5[#All],3,0),"")</f>
        <v/>
      </c>
      <c r="I1406" s="31" t="str">
        <f>IFERROR(VLOOKUP(Issue!$G1406,Table5[#All],2,0),"")</f>
        <v/>
      </c>
      <c r="J1406" s="12"/>
      <c r="K1406" s="31" t="str">
        <f>IFERROR(VLOOKUP(Issue!$J1406,Table2[[Item Name]:[UoM]],2,0),"")</f>
        <v/>
      </c>
      <c r="L1406" s="12"/>
      <c r="M1406" s="32" t="str">
        <f>IFERROR(VLOOKUP(Issue!$J1406,Table2[[#All],[Item Name]:[Open Rate]],8,0),"")</f>
        <v/>
      </c>
      <c r="N1406" s="32" t="str">
        <f>IFERROR(+Issue!$L1406*Issue!$M1406,"")</f>
        <v/>
      </c>
      <c r="O1406" s="12"/>
      <c r="P1406" s="12"/>
      <c r="Q1406" s="37"/>
    </row>
    <row r="1407" spans="1:17" x14ac:dyDescent="0.25">
      <c r="A1407" s="34"/>
      <c r="B1407" s="12"/>
      <c r="C1407" s="12"/>
      <c r="D1407" s="12"/>
      <c r="E1407" s="31" t="str">
        <f>IFERROR(VLOOKUP(Issue!$D1407,Table5[#All],3,0),"")</f>
        <v/>
      </c>
      <c r="F1407" s="31" t="str">
        <f>IFERROR(VLOOKUP(Issue!$D1407,Table5[#All],2,0),"")</f>
        <v/>
      </c>
      <c r="G1407" s="12"/>
      <c r="H1407" s="31" t="str">
        <f>IFERROR(VLOOKUP(Issue!$G1407,Table5[#All],3,0),"")</f>
        <v/>
      </c>
      <c r="I1407" s="31" t="str">
        <f>IFERROR(VLOOKUP(Issue!$G1407,Table5[#All],2,0),"")</f>
        <v/>
      </c>
      <c r="J1407" s="12"/>
      <c r="K1407" s="31" t="str">
        <f>IFERROR(VLOOKUP(Issue!$J1407,Table2[[Item Name]:[UoM]],2,0),"")</f>
        <v/>
      </c>
      <c r="L1407" s="12"/>
      <c r="M1407" s="32" t="str">
        <f>IFERROR(VLOOKUP(Issue!$J1407,Table2[[#All],[Item Name]:[Open Rate]],8,0),"")</f>
        <v/>
      </c>
      <c r="N1407" s="32" t="str">
        <f>IFERROR(+Issue!$L1407*Issue!$M1407,"")</f>
        <v/>
      </c>
      <c r="O1407" s="12"/>
      <c r="P1407" s="12"/>
      <c r="Q1407" s="38"/>
    </row>
    <row r="1408" spans="1:17" x14ac:dyDescent="0.25">
      <c r="A1408" s="34"/>
      <c r="B1408" s="12"/>
      <c r="C1408" s="12"/>
      <c r="D1408" s="12"/>
      <c r="E1408" s="31" t="str">
        <f>IFERROR(VLOOKUP(Issue!$D1408,Table5[#All],3,0),"")</f>
        <v/>
      </c>
      <c r="F1408" s="31" t="str">
        <f>IFERROR(VLOOKUP(Issue!$D1408,Table5[#All],2,0),"")</f>
        <v/>
      </c>
      <c r="G1408" s="12"/>
      <c r="H1408" s="31" t="str">
        <f>IFERROR(VLOOKUP(Issue!$G1408,Table5[#All],3,0),"")</f>
        <v/>
      </c>
      <c r="I1408" s="31" t="str">
        <f>IFERROR(VLOOKUP(Issue!$G1408,Table5[#All],2,0),"")</f>
        <v/>
      </c>
      <c r="J1408" s="12"/>
      <c r="K1408" s="31" t="str">
        <f>IFERROR(VLOOKUP(Issue!$J1408,Table2[[Item Name]:[UoM]],2,0),"")</f>
        <v/>
      </c>
      <c r="L1408" s="12"/>
      <c r="M1408" s="32" t="str">
        <f>IFERROR(VLOOKUP(Issue!$J1408,Table2[[#All],[Item Name]:[Open Rate]],8,0),"")</f>
        <v/>
      </c>
      <c r="N1408" s="32" t="str">
        <f>IFERROR(+Issue!$L1408*Issue!$M1408,"")</f>
        <v/>
      </c>
      <c r="O1408" s="12"/>
      <c r="P1408" s="12"/>
      <c r="Q1408" s="37"/>
    </row>
    <row r="1409" spans="1:17" x14ac:dyDescent="0.25">
      <c r="A1409" s="34"/>
      <c r="B1409" s="12"/>
      <c r="C1409" s="12"/>
      <c r="D1409" s="12"/>
      <c r="E1409" s="31" t="str">
        <f>IFERROR(VLOOKUP(Issue!$D1409,Table5[#All],3,0),"")</f>
        <v/>
      </c>
      <c r="F1409" s="31" t="str">
        <f>IFERROR(VLOOKUP(Issue!$D1409,Table5[#All],2,0),"")</f>
        <v/>
      </c>
      <c r="G1409" s="12"/>
      <c r="H1409" s="31" t="str">
        <f>IFERROR(VLOOKUP(Issue!$G1409,Table5[#All],3,0),"")</f>
        <v/>
      </c>
      <c r="I1409" s="31" t="str">
        <f>IFERROR(VLOOKUP(Issue!$G1409,Table5[#All],2,0),"")</f>
        <v/>
      </c>
      <c r="J1409" s="12"/>
      <c r="K1409" s="31" t="str">
        <f>IFERROR(VLOOKUP(Issue!$J1409,Table2[[Item Name]:[UoM]],2,0),"")</f>
        <v/>
      </c>
      <c r="L1409" s="12"/>
      <c r="M1409" s="32" t="str">
        <f>IFERROR(VLOOKUP(Issue!$J1409,Table2[[#All],[Item Name]:[Open Rate]],8,0),"")</f>
        <v/>
      </c>
      <c r="N1409" s="32" t="str">
        <f>IFERROR(+Issue!$L1409*Issue!$M1409,"")</f>
        <v/>
      </c>
      <c r="O1409" s="12"/>
      <c r="P1409" s="12"/>
      <c r="Q1409" s="38"/>
    </row>
    <row r="1410" spans="1:17" x14ac:dyDescent="0.25">
      <c r="A1410" s="34"/>
      <c r="B1410" s="12"/>
      <c r="C1410" s="12"/>
      <c r="D1410" s="12"/>
      <c r="E1410" s="31" t="str">
        <f>IFERROR(VLOOKUP(Issue!$D1410,Table5[#All],3,0),"")</f>
        <v/>
      </c>
      <c r="F1410" s="31" t="str">
        <f>IFERROR(VLOOKUP(Issue!$D1410,Table5[#All],2,0),"")</f>
        <v/>
      </c>
      <c r="G1410" s="12"/>
      <c r="H1410" s="31" t="str">
        <f>IFERROR(VLOOKUP(Issue!$G1410,Table5[#All],3,0),"")</f>
        <v/>
      </c>
      <c r="I1410" s="31" t="str">
        <f>IFERROR(VLOOKUP(Issue!$G1410,Table5[#All],2,0),"")</f>
        <v/>
      </c>
      <c r="J1410" s="12"/>
      <c r="K1410" s="31" t="str">
        <f>IFERROR(VLOOKUP(Issue!$J1410,Table2[[Item Name]:[UoM]],2,0),"")</f>
        <v/>
      </c>
      <c r="L1410" s="12"/>
      <c r="M1410" s="32" t="str">
        <f>IFERROR(VLOOKUP(Issue!$J1410,Table2[[#All],[Item Name]:[Open Rate]],8,0),"")</f>
        <v/>
      </c>
      <c r="N1410" s="32" t="str">
        <f>IFERROR(+Issue!$L1410*Issue!$M1410,"")</f>
        <v/>
      </c>
      <c r="O1410" s="12"/>
      <c r="P1410" s="12"/>
      <c r="Q1410" s="37"/>
    </row>
    <row r="1411" spans="1:17" x14ac:dyDescent="0.25">
      <c r="A1411" s="34"/>
      <c r="B1411" s="12"/>
      <c r="C1411" s="12"/>
      <c r="D1411" s="12"/>
      <c r="E1411" s="31" t="str">
        <f>IFERROR(VLOOKUP(Issue!$D1411,Table5[#All],3,0),"")</f>
        <v/>
      </c>
      <c r="F1411" s="31" t="str">
        <f>IFERROR(VLOOKUP(Issue!$D1411,Table5[#All],2,0),"")</f>
        <v/>
      </c>
      <c r="G1411" s="12"/>
      <c r="H1411" s="31" t="str">
        <f>IFERROR(VLOOKUP(Issue!$G1411,Table5[#All],3,0),"")</f>
        <v/>
      </c>
      <c r="I1411" s="31" t="str">
        <f>IFERROR(VLOOKUP(Issue!$G1411,Table5[#All],2,0),"")</f>
        <v/>
      </c>
      <c r="J1411" s="12"/>
      <c r="K1411" s="31" t="str">
        <f>IFERROR(VLOOKUP(Issue!$J1411,Table2[[Item Name]:[UoM]],2,0),"")</f>
        <v/>
      </c>
      <c r="L1411" s="12"/>
      <c r="M1411" s="32" t="str">
        <f>IFERROR(VLOOKUP(Issue!$J1411,Table2[[#All],[Item Name]:[Open Rate]],8,0),"")</f>
        <v/>
      </c>
      <c r="N1411" s="32" t="str">
        <f>IFERROR(+Issue!$L1411*Issue!$M1411,"")</f>
        <v/>
      </c>
      <c r="O1411" s="12"/>
      <c r="P1411" s="12"/>
      <c r="Q1411" s="38"/>
    </row>
    <row r="1412" spans="1:17" x14ac:dyDescent="0.25">
      <c r="A1412" s="34"/>
      <c r="B1412" s="12"/>
      <c r="C1412" s="12"/>
      <c r="D1412" s="12"/>
      <c r="E1412" s="31" t="str">
        <f>IFERROR(VLOOKUP(Issue!$D1412,Table5[#All],3,0),"")</f>
        <v/>
      </c>
      <c r="F1412" s="31" t="str">
        <f>IFERROR(VLOOKUP(Issue!$D1412,Table5[#All],2,0),"")</f>
        <v/>
      </c>
      <c r="G1412" s="12"/>
      <c r="H1412" s="31" t="str">
        <f>IFERROR(VLOOKUP(Issue!$G1412,Table5[#All],3,0),"")</f>
        <v/>
      </c>
      <c r="I1412" s="31" t="str">
        <f>IFERROR(VLOOKUP(Issue!$G1412,Table5[#All],2,0),"")</f>
        <v/>
      </c>
      <c r="J1412" s="12"/>
      <c r="K1412" s="31" t="str">
        <f>IFERROR(VLOOKUP(Issue!$J1412,Table2[[Item Name]:[UoM]],2,0),"")</f>
        <v/>
      </c>
      <c r="L1412" s="12"/>
      <c r="M1412" s="32" t="str">
        <f>IFERROR(VLOOKUP(Issue!$J1412,Table2[[#All],[Item Name]:[Open Rate]],8,0),"")</f>
        <v/>
      </c>
      <c r="N1412" s="32" t="str">
        <f>IFERROR(+Issue!$L1412*Issue!$M1412,"")</f>
        <v/>
      </c>
      <c r="O1412" s="12"/>
      <c r="P1412" s="12"/>
      <c r="Q1412" s="37"/>
    </row>
    <row r="1413" spans="1:17" x14ac:dyDescent="0.25">
      <c r="A1413" s="34"/>
      <c r="B1413" s="12"/>
      <c r="C1413" s="12"/>
      <c r="D1413" s="12"/>
      <c r="E1413" s="31" t="str">
        <f>IFERROR(VLOOKUP(Issue!$D1413,Table5[#All],3,0),"")</f>
        <v/>
      </c>
      <c r="F1413" s="31" t="str">
        <f>IFERROR(VLOOKUP(Issue!$D1413,Table5[#All],2,0),"")</f>
        <v/>
      </c>
      <c r="G1413" s="12"/>
      <c r="H1413" s="31" t="str">
        <f>IFERROR(VLOOKUP(Issue!$G1413,Table5[#All],3,0),"")</f>
        <v/>
      </c>
      <c r="I1413" s="31" t="str">
        <f>IFERROR(VLOOKUP(Issue!$G1413,Table5[#All],2,0),"")</f>
        <v/>
      </c>
      <c r="J1413" s="12"/>
      <c r="K1413" s="31" t="str">
        <f>IFERROR(VLOOKUP(Issue!$J1413,Table2[[Item Name]:[UoM]],2,0),"")</f>
        <v/>
      </c>
      <c r="L1413" s="12"/>
      <c r="M1413" s="32" t="str">
        <f>IFERROR(VLOOKUP(Issue!$J1413,Table2[[#All],[Item Name]:[Open Rate]],8,0),"")</f>
        <v/>
      </c>
      <c r="N1413" s="32" t="str">
        <f>IFERROR(+Issue!$L1413*Issue!$M1413,"")</f>
        <v/>
      </c>
      <c r="O1413" s="12"/>
      <c r="P1413" s="12"/>
      <c r="Q1413" s="38"/>
    </row>
    <row r="1414" spans="1:17" x14ac:dyDescent="0.25">
      <c r="A1414" s="34"/>
      <c r="B1414" s="12"/>
      <c r="C1414" s="12"/>
      <c r="D1414" s="12"/>
      <c r="E1414" s="31" t="str">
        <f>IFERROR(VLOOKUP(Issue!$D1414,Table5[#All],3,0),"")</f>
        <v/>
      </c>
      <c r="F1414" s="31" t="str">
        <f>IFERROR(VLOOKUP(Issue!$D1414,Table5[#All],2,0),"")</f>
        <v/>
      </c>
      <c r="G1414" s="12"/>
      <c r="H1414" s="31" t="str">
        <f>IFERROR(VLOOKUP(Issue!$G1414,Table5[#All],3,0),"")</f>
        <v/>
      </c>
      <c r="I1414" s="31" t="str">
        <f>IFERROR(VLOOKUP(Issue!$G1414,Table5[#All],2,0),"")</f>
        <v/>
      </c>
      <c r="J1414" s="12"/>
      <c r="K1414" s="31" t="str">
        <f>IFERROR(VLOOKUP(Issue!$J1414,Table2[[Item Name]:[UoM]],2,0),"")</f>
        <v/>
      </c>
      <c r="L1414" s="12"/>
      <c r="M1414" s="32" t="str">
        <f>IFERROR(VLOOKUP(Issue!$J1414,Table2[[#All],[Item Name]:[Open Rate]],8,0),"")</f>
        <v/>
      </c>
      <c r="N1414" s="32" t="str">
        <f>IFERROR(+Issue!$L1414*Issue!$M1414,"")</f>
        <v/>
      </c>
      <c r="O1414" s="12"/>
      <c r="P1414" s="12"/>
      <c r="Q1414" s="37"/>
    </row>
    <row r="1415" spans="1:17" x14ac:dyDescent="0.25">
      <c r="A1415" s="34"/>
      <c r="B1415" s="12"/>
      <c r="C1415" s="12"/>
      <c r="D1415" s="12"/>
      <c r="E1415" s="31" t="str">
        <f>IFERROR(VLOOKUP(Issue!$D1415,Table5[#All],3,0),"")</f>
        <v/>
      </c>
      <c r="F1415" s="31" t="str">
        <f>IFERROR(VLOOKUP(Issue!$D1415,Table5[#All],2,0),"")</f>
        <v/>
      </c>
      <c r="G1415" s="12"/>
      <c r="H1415" s="31" t="str">
        <f>IFERROR(VLOOKUP(Issue!$G1415,Table5[#All],3,0),"")</f>
        <v/>
      </c>
      <c r="I1415" s="31" t="str">
        <f>IFERROR(VLOOKUP(Issue!$G1415,Table5[#All],2,0),"")</f>
        <v/>
      </c>
      <c r="J1415" s="12"/>
      <c r="K1415" s="31" t="str">
        <f>IFERROR(VLOOKUP(Issue!$J1415,Table2[[Item Name]:[UoM]],2,0),"")</f>
        <v/>
      </c>
      <c r="L1415" s="12"/>
      <c r="M1415" s="32" t="str">
        <f>IFERROR(VLOOKUP(Issue!$J1415,Table2[[#All],[Item Name]:[Open Rate]],8,0),"")</f>
        <v/>
      </c>
      <c r="N1415" s="32" t="str">
        <f>IFERROR(+Issue!$L1415*Issue!$M1415,"")</f>
        <v/>
      </c>
      <c r="O1415" s="12"/>
      <c r="P1415" s="12"/>
      <c r="Q1415" s="38"/>
    </row>
    <row r="1416" spans="1:17" x14ac:dyDescent="0.25">
      <c r="A1416" s="34"/>
      <c r="B1416" s="12"/>
      <c r="C1416" s="12"/>
      <c r="D1416" s="12"/>
      <c r="E1416" s="31" t="str">
        <f>IFERROR(VLOOKUP(Issue!$D1416,Table5[#All],3,0),"")</f>
        <v/>
      </c>
      <c r="F1416" s="31" t="str">
        <f>IFERROR(VLOOKUP(Issue!$D1416,Table5[#All],2,0),"")</f>
        <v/>
      </c>
      <c r="G1416" s="12"/>
      <c r="H1416" s="31" t="str">
        <f>IFERROR(VLOOKUP(Issue!$G1416,Table5[#All],3,0),"")</f>
        <v/>
      </c>
      <c r="I1416" s="31" t="str">
        <f>IFERROR(VLOOKUP(Issue!$G1416,Table5[#All],2,0),"")</f>
        <v/>
      </c>
      <c r="J1416" s="12"/>
      <c r="K1416" s="31" t="str">
        <f>IFERROR(VLOOKUP(Issue!$J1416,Table2[[Item Name]:[UoM]],2,0),"")</f>
        <v/>
      </c>
      <c r="L1416" s="12"/>
      <c r="M1416" s="32" t="str">
        <f>IFERROR(VLOOKUP(Issue!$J1416,Table2[[#All],[Item Name]:[Open Rate]],8,0),"")</f>
        <v/>
      </c>
      <c r="N1416" s="32" t="str">
        <f>IFERROR(+Issue!$L1416*Issue!$M1416,"")</f>
        <v/>
      </c>
      <c r="O1416" s="12"/>
      <c r="P1416" s="12"/>
      <c r="Q1416" s="37"/>
    </row>
    <row r="1417" spans="1:17" x14ac:dyDescent="0.25">
      <c r="A1417" s="34"/>
      <c r="B1417" s="12"/>
      <c r="C1417" s="12"/>
      <c r="D1417" s="12"/>
      <c r="E1417" s="31" t="str">
        <f>IFERROR(VLOOKUP(Issue!$D1417,Table5[#All],3,0),"")</f>
        <v/>
      </c>
      <c r="F1417" s="31" t="str">
        <f>IFERROR(VLOOKUP(Issue!$D1417,Table5[#All],2,0),"")</f>
        <v/>
      </c>
      <c r="G1417" s="12"/>
      <c r="H1417" s="31" t="str">
        <f>IFERROR(VLOOKUP(Issue!$G1417,Table5[#All],3,0),"")</f>
        <v/>
      </c>
      <c r="I1417" s="31" t="str">
        <f>IFERROR(VLOOKUP(Issue!$G1417,Table5[#All],2,0),"")</f>
        <v/>
      </c>
      <c r="J1417" s="12"/>
      <c r="K1417" s="31" t="str">
        <f>IFERROR(VLOOKUP(Issue!$J1417,Table2[[Item Name]:[UoM]],2,0),"")</f>
        <v/>
      </c>
      <c r="L1417" s="12"/>
      <c r="M1417" s="32" t="str">
        <f>IFERROR(VLOOKUP(Issue!$J1417,Table2[[#All],[Item Name]:[Open Rate]],8,0),"")</f>
        <v/>
      </c>
      <c r="N1417" s="32" t="str">
        <f>IFERROR(+Issue!$L1417*Issue!$M1417,"")</f>
        <v/>
      </c>
      <c r="O1417" s="12"/>
      <c r="P1417" s="12"/>
      <c r="Q1417" s="38"/>
    </row>
    <row r="1418" spans="1:17" x14ac:dyDescent="0.25">
      <c r="A1418" s="34"/>
      <c r="B1418" s="12"/>
      <c r="C1418" s="12"/>
      <c r="D1418" s="12"/>
      <c r="E1418" s="31" t="str">
        <f>IFERROR(VLOOKUP(Issue!$D1418,Table5[#All],3,0),"")</f>
        <v/>
      </c>
      <c r="F1418" s="31" t="str">
        <f>IFERROR(VLOOKUP(Issue!$D1418,Table5[#All],2,0),"")</f>
        <v/>
      </c>
      <c r="G1418" s="12"/>
      <c r="H1418" s="31" t="str">
        <f>IFERROR(VLOOKUP(Issue!$G1418,Table5[#All],3,0),"")</f>
        <v/>
      </c>
      <c r="I1418" s="31" t="str">
        <f>IFERROR(VLOOKUP(Issue!$G1418,Table5[#All],2,0),"")</f>
        <v/>
      </c>
      <c r="J1418" s="12"/>
      <c r="K1418" s="31" t="str">
        <f>IFERROR(VLOOKUP(Issue!$J1418,Table2[[Item Name]:[UoM]],2,0),"")</f>
        <v/>
      </c>
      <c r="L1418" s="12"/>
      <c r="M1418" s="32" t="str">
        <f>IFERROR(VLOOKUP(Issue!$J1418,Table2[[#All],[Item Name]:[Open Rate]],8,0),"")</f>
        <v/>
      </c>
      <c r="N1418" s="32" t="str">
        <f>IFERROR(+Issue!$L1418*Issue!$M1418,"")</f>
        <v/>
      </c>
      <c r="O1418" s="12"/>
      <c r="P1418" s="12"/>
      <c r="Q1418" s="37"/>
    </row>
    <row r="1419" spans="1:17" x14ac:dyDescent="0.25">
      <c r="A1419" s="34"/>
      <c r="B1419" s="12"/>
      <c r="C1419" s="12"/>
      <c r="D1419" s="12"/>
      <c r="E1419" s="31" t="str">
        <f>IFERROR(VLOOKUP(Issue!$D1419,Table5[#All],3,0),"")</f>
        <v/>
      </c>
      <c r="F1419" s="31" t="str">
        <f>IFERROR(VLOOKUP(Issue!$D1419,Table5[#All],2,0),"")</f>
        <v/>
      </c>
      <c r="G1419" s="12"/>
      <c r="H1419" s="31" t="str">
        <f>IFERROR(VLOOKUP(Issue!$G1419,Table5[#All],3,0),"")</f>
        <v/>
      </c>
      <c r="I1419" s="31" t="str">
        <f>IFERROR(VLOOKUP(Issue!$G1419,Table5[#All],2,0),"")</f>
        <v/>
      </c>
      <c r="J1419" s="12"/>
      <c r="K1419" s="31" t="str">
        <f>IFERROR(VLOOKUP(Issue!$J1419,Table2[[Item Name]:[UoM]],2,0),"")</f>
        <v/>
      </c>
      <c r="L1419" s="12"/>
      <c r="M1419" s="32" t="str">
        <f>IFERROR(VLOOKUP(Issue!$J1419,Table2[[#All],[Item Name]:[Open Rate]],8,0),"")</f>
        <v/>
      </c>
      <c r="N1419" s="32" t="str">
        <f>IFERROR(+Issue!$L1419*Issue!$M1419,"")</f>
        <v/>
      </c>
      <c r="O1419" s="12"/>
      <c r="P1419" s="12"/>
      <c r="Q1419" s="38"/>
    </row>
    <row r="1420" spans="1:17" x14ac:dyDescent="0.25">
      <c r="A1420" s="34"/>
      <c r="B1420" s="12"/>
      <c r="C1420" s="12"/>
      <c r="D1420" s="12"/>
      <c r="E1420" s="31" t="str">
        <f>IFERROR(VLOOKUP(Issue!$D1420,Table5[#All],3,0),"")</f>
        <v/>
      </c>
      <c r="F1420" s="31" t="str">
        <f>IFERROR(VLOOKUP(Issue!$D1420,Table5[#All],2,0),"")</f>
        <v/>
      </c>
      <c r="G1420" s="12"/>
      <c r="H1420" s="31" t="str">
        <f>IFERROR(VLOOKUP(Issue!$G1420,Table5[#All],3,0),"")</f>
        <v/>
      </c>
      <c r="I1420" s="31" t="str">
        <f>IFERROR(VLOOKUP(Issue!$G1420,Table5[#All],2,0),"")</f>
        <v/>
      </c>
      <c r="J1420" s="12"/>
      <c r="K1420" s="31" t="str">
        <f>IFERROR(VLOOKUP(Issue!$J1420,Table2[[Item Name]:[UoM]],2,0),"")</f>
        <v/>
      </c>
      <c r="L1420" s="12"/>
      <c r="M1420" s="32" t="str">
        <f>IFERROR(VLOOKUP(Issue!$J1420,Table2[[#All],[Item Name]:[Open Rate]],8,0),"")</f>
        <v/>
      </c>
      <c r="N1420" s="32" t="str">
        <f>IFERROR(+Issue!$L1420*Issue!$M1420,"")</f>
        <v/>
      </c>
      <c r="O1420" s="12"/>
      <c r="P1420" s="12"/>
      <c r="Q1420" s="37"/>
    </row>
    <row r="1421" spans="1:17" x14ac:dyDescent="0.25">
      <c r="A1421" s="34"/>
      <c r="B1421" s="12"/>
      <c r="C1421" s="12"/>
      <c r="D1421" s="12"/>
      <c r="E1421" s="31" t="str">
        <f>IFERROR(VLOOKUP(Issue!$D1421,Table5[#All],3,0),"")</f>
        <v/>
      </c>
      <c r="F1421" s="31" t="str">
        <f>IFERROR(VLOOKUP(Issue!$D1421,Table5[#All],2,0),"")</f>
        <v/>
      </c>
      <c r="G1421" s="12"/>
      <c r="H1421" s="31" t="str">
        <f>IFERROR(VLOOKUP(Issue!$G1421,Table5[#All],3,0),"")</f>
        <v/>
      </c>
      <c r="I1421" s="31" t="str">
        <f>IFERROR(VLOOKUP(Issue!$G1421,Table5[#All],2,0),"")</f>
        <v/>
      </c>
      <c r="J1421" s="12"/>
      <c r="K1421" s="31" t="str">
        <f>IFERROR(VLOOKUP(Issue!$J1421,Table2[[Item Name]:[UoM]],2,0),"")</f>
        <v/>
      </c>
      <c r="L1421" s="12"/>
      <c r="M1421" s="32" t="str">
        <f>IFERROR(VLOOKUP(Issue!$J1421,Table2[[#All],[Item Name]:[Open Rate]],8,0),"")</f>
        <v/>
      </c>
      <c r="N1421" s="32" t="str">
        <f>IFERROR(+Issue!$L1421*Issue!$M1421,"")</f>
        <v/>
      </c>
      <c r="O1421" s="12"/>
      <c r="P1421" s="12"/>
      <c r="Q1421" s="38"/>
    </row>
    <row r="1422" spans="1:17" x14ac:dyDescent="0.25">
      <c r="A1422" s="34"/>
      <c r="B1422" s="12"/>
      <c r="C1422" s="12"/>
      <c r="D1422" s="12"/>
      <c r="E1422" s="31" t="str">
        <f>IFERROR(VLOOKUP(Issue!$D1422,Table5[#All],3,0),"")</f>
        <v/>
      </c>
      <c r="F1422" s="31" t="str">
        <f>IFERROR(VLOOKUP(Issue!$D1422,Table5[#All],2,0),"")</f>
        <v/>
      </c>
      <c r="G1422" s="12"/>
      <c r="H1422" s="31" t="str">
        <f>IFERROR(VLOOKUP(Issue!$G1422,Table5[#All],3,0),"")</f>
        <v/>
      </c>
      <c r="I1422" s="31" t="str">
        <f>IFERROR(VLOOKUP(Issue!$G1422,Table5[#All],2,0),"")</f>
        <v/>
      </c>
      <c r="J1422" s="12"/>
      <c r="K1422" s="31" t="str">
        <f>IFERROR(VLOOKUP(Issue!$J1422,Table2[[Item Name]:[UoM]],2,0),"")</f>
        <v/>
      </c>
      <c r="L1422" s="12"/>
      <c r="M1422" s="32" t="str">
        <f>IFERROR(VLOOKUP(Issue!$J1422,Table2[[#All],[Item Name]:[Open Rate]],8,0),"")</f>
        <v/>
      </c>
      <c r="N1422" s="32" t="str">
        <f>IFERROR(+Issue!$L1422*Issue!$M1422,"")</f>
        <v/>
      </c>
      <c r="O1422" s="12"/>
      <c r="P1422" s="12"/>
      <c r="Q1422" s="37"/>
    </row>
    <row r="1423" spans="1:17" x14ac:dyDescent="0.25">
      <c r="A1423" s="34"/>
      <c r="B1423" s="12"/>
      <c r="C1423" s="12"/>
      <c r="D1423" s="12"/>
      <c r="E1423" s="31" t="str">
        <f>IFERROR(VLOOKUP(Issue!$D1423,Table5[#All],3,0),"")</f>
        <v/>
      </c>
      <c r="F1423" s="31" t="str">
        <f>IFERROR(VLOOKUP(Issue!$D1423,Table5[#All],2,0),"")</f>
        <v/>
      </c>
      <c r="G1423" s="12"/>
      <c r="H1423" s="31" t="str">
        <f>IFERROR(VLOOKUP(Issue!$G1423,Table5[#All],3,0),"")</f>
        <v/>
      </c>
      <c r="I1423" s="31" t="str">
        <f>IFERROR(VLOOKUP(Issue!$G1423,Table5[#All],2,0),"")</f>
        <v/>
      </c>
      <c r="J1423" s="12"/>
      <c r="K1423" s="31" t="str">
        <f>IFERROR(VLOOKUP(Issue!$J1423,Table2[[Item Name]:[UoM]],2,0),"")</f>
        <v/>
      </c>
      <c r="L1423" s="12"/>
      <c r="M1423" s="32" t="str">
        <f>IFERROR(VLOOKUP(Issue!$J1423,Table2[[#All],[Item Name]:[Open Rate]],8,0),"")</f>
        <v/>
      </c>
      <c r="N1423" s="32" t="str">
        <f>IFERROR(+Issue!$L1423*Issue!$M1423,"")</f>
        <v/>
      </c>
      <c r="O1423" s="12"/>
      <c r="P1423" s="12"/>
      <c r="Q1423" s="38"/>
    </row>
    <row r="1424" spans="1:17" x14ac:dyDescent="0.25">
      <c r="A1424" s="34"/>
      <c r="B1424" s="12"/>
      <c r="C1424" s="12"/>
      <c r="D1424" s="12"/>
      <c r="E1424" s="31" t="str">
        <f>IFERROR(VLOOKUP(Issue!$D1424,Table5[#All],3,0),"")</f>
        <v/>
      </c>
      <c r="F1424" s="31" t="str">
        <f>IFERROR(VLOOKUP(Issue!$D1424,Table5[#All],2,0),"")</f>
        <v/>
      </c>
      <c r="G1424" s="12"/>
      <c r="H1424" s="31" t="str">
        <f>IFERROR(VLOOKUP(Issue!$G1424,Table5[#All],3,0),"")</f>
        <v/>
      </c>
      <c r="I1424" s="31" t="str">
        <f>IFERROR(VLOOKUP(Issue!$G1424,Table5[#All],2,0),"")</f>
        <v/>
      </c>
      <c r="J1424" s="12"/>
      <c r="K1424" s="31" t="str">
        <f>IFERROR(VLOOKUP(Issue!$J1424,Table2[[Item Name]:[UoM]],2,0),"")</f>
        <v/>
      </c>
      <c r="L1424" s="12"/>
      <c r="M1424" s="32" t="str">
        <f>IFERROR(VLOOKUP(Issue!$J1424,Table2[[#All],[Item Name]:[Open Rate]],8,0),"")</f>
        <v/>
      </c>
      <c r="N1424" s="32" t="str">
        <f>IFERROR(+Issue!$L1424*Issue!$M1424,"")</f>
        <v/>
      </c>
      <c r="O1424" s="12"/>
      <c r="P1424" s="12"/>
      <c r="Q1424" s="37"/>
    </row>
    <row r="1425" spans="1:17" x14ac:dyDescent="0.25">
      <c r="A1425" s="34"/>
      <c r="B1425" s="12"/>
      <c r="C1425" s="12"/>
      <c r="D1425" s="12"/>
      <c r="E1425" s="31" t="str">
        <f>IFERROR(VLOOKUP(Issue!$D1425,Table5[#All],3,0),"")</f>
        <v/>
      </c>
      <c r="F1425" s="31" t="str">
        <f>IFERROR(VLOOKUP(Issue!$D1425,Table5[#All],2,0),"")</f>
        <v/>
      </c>
      <c r="G1425" s="12"/>
      <c r="H1425" s="31" t="str">
        <f>IFERROR(VLOOKUP(Issue!$G1425,Table5[#All],3,0),"")</f>
        <v/>
      </c>
      <c r="I1425" s="31" t="str">
        <f>IFERROR(VLOOKUP(Issue!$G1425,Table5[#All],2,0),"")</f>
        <v/>
      </c>
      <c r="J1425" s="12"/>
      <c r="K1425" s="31" t="str">
        <f>IFERROR(VLOOKUP(Issue!$J1425,Table2[[Item Name]:[UoM]],2,0),"")</f>
        <v/>
      </c>
      <c r="L1425" s="12"/>
      <c r="M1425" s="32" t="str">
        <f>IFERROR(VLOOKUP(Issue!$J1425,Table2[[#All],[Item Name]:[Open Rate]],8,0),"")</f>
        <v/>
      </c>
      <c r="N1425" s="32" t="str">
        <f>IFERROR(+Issue!$L1425*Issue!$M1425,"")</f>
        <v/>
      </c>
      <c r="O1425" s="12"/>
      <c r="P1425" s="12"/>
      <c r="Q1425" s="38"/>
    </row>
    <row r="1426" spans="1:17" x14ac:dyDescent="0.25">
      <c r="A1426" s="34"/>
      <c r="B1426" s="12"/>
      <c r="C1426" s="12"/>
      <c r="D1426" s="12"/>
      <c r="E1426" s="31" t="str">
        <f>IFERROR(VLOOKUP(Issue!$D1426,Table5[#All],3,0),"")</f>
        <v/>
      </c>
      <c r="F1426" s="31" t="str">
        <f>IFERROR(VLOOKUP(Issue!$D1426,Table5[#All],2,0),"")</f>
        <v/>
      </c>
      <c r="G1426" s="12"/>
      <c r="H1426" s="31" t="str">
        <f>IFERROR(VLOOKUP(Issue!$G1426,Table5[#All],3,0),"")</f>
        <v/>
      </c>
      <c r="I1426" s="31" t="str">
        <f>IFERROR(VLOOKUP(Issue!$G1426,Table5[#All],2,0),"")</f>
        <v/>
      </c>
      <c r="J1426" s="12"/>
      <c r="K1426" s="31" t="str">
        <f>IFERROR(VLOOKUP(Issue!$J1426,Table2[[Item Name]:[UoM]],2,0),"")</f>
        <v/>
      </c>
      <c r="L1426" s="12"/>
      <c r="M1426" s="32" t="str">
        <f>IFERROR(VLOOKUP(Issue!$J1426,Table2[[#All],[Item Name]:[Open Rate]],8,0),"")</f>
        <v/>
      </c>
      <c r="N1426" s="32" t="str">
        <f>IFERROR(+Issue!$L1426*Issue!$M1426,"")</f>
        <v/>
      </c>
      <c r="O1426" s="12"/>
      <c r="P1426" s="12"/>
      <c r="Q1426" s="37"/>
    </row>
    <row r="1427" spans="1:17" x14ac:dyDescent="0.25">
      <c r="A1427" s="34"/>
      <c r="B1427" s="12"/>
      <c r="C1427" s="12"/>
      <c r="D1427" s="12"/>
      <c r="E1427" s="31" t="str">
        <f>IFERROR(VLOOKUP(Issue!$D1427,Table5[#All],3,0),"")</f>
        <v/>
      </c>
      <c r="F1427" s="31" t="str">
        <f>IFERROR(VLOOKUP(Issue!$D1427,Table5[#All],2,0),"")</f>
        <v/>
      </c>
      <c r="G1427" s="12"/>
      <c r="H1427" s="31" t="str">
        <f>IFERROR(VLOOKUP(Issue!$G1427,Table5[#All],3,0),"")</f>
        <v/>
      </c>
      <c r="I1427" s="31" t="str">
        <f>IFERROR(VLOOKUP(Issue!$G1427,Table5[#All],2,0),"")</f>
        <v/>
      </c>
      <c r="J1427" s="12"/>
      <c r="K1427" s="31" t="str">
        <f>IFERROR(VLOOKUP(Issue!$J1427,Table2[[Item Name]:[UoM]],2,0),"")</f>
        <v/>
      </c>
      <c r="L1427" s="12"/>
      <c r="M1427" s="32" t="str">
        <f>IFERROR(VLOOKUP(Issue!$J1427,Table2[[#All],[Item Name]:[Open Rate]],8,0),"")</f>
        <v/>
      </c>
      <c r="N1427" s="32" t="str">
        <f>IFERROR(+Issue!$L1427*Issue!$M1427,"")</f>
        <v/>
      </c>
      <c r="O1427" s="12"/>
      <c r="P1427" s="12"/>
      <c r="Q1427" s="38"/>
    </row>
    <row r="1428" spans="1:17" x14ac:dyDescent="0.25">
      <c r="A1428" s="34"/>
      <c r="B1428" s="12"/>
      <c r="C1428" s="12"/>
      <c r="D1428" s="12"/>
      <c r="E1428" s="31" t="str">
        <f>IFERROR(VLOOKUP(Issue!$D1428,Table5[#All],3,0),"")</f>
        <v/>
      </c>
      <c r="F1428" s="31" t="str">
        <f>IFERROR(VLOOKUP(Issue!$D1428,Table5[#All],2,0),"")</f>
        <v/>
      </c>
      <c r="G1428" s="12"/>
      <c r="H1428" s="31" t="str">
        <f>IFERROR(VLOOKUP(Issue!$G1428,Table5[#All],3,0),"")</f>
        <v/>
      </c>
      <c r="I1428" s="31" t="str">
        <f>IFERROR(VLOOKUP(Issue!$G1428,Table5[#All],2,0),"")</f>
        <v/>
      </c>
      <c r="J1428" s="12"/>
      <c r="K1428" s="31" t="str">
        <f>IFERROR(VLOOKUP(Issue!$J1428,Table2[[Item Name]:[UoM]],2,0),"")</f>
        <v/>
      </c>
      <c r="L1428" s="12"/>
      <c r="M1428" s="32" t="str">
        <f>IFERROR(VLOOKUP(Issue!$J1428,Table2[[#All],[Item Name]:[Open Rate]],8,0),"")</f>
        <v/>
      </c>
      <c r="N1428" s="32" t="str">
        <f>IFERROR(+Issue!$L1428*Issue!$M1428,"")</f>
        <v/>
      </c>
      <c r="O1428" s="12"/>
      <c r="P1428" s="12"/>
      <c r="Q1428" s="37"/>
    </row>
    <row r="1429" spans="1:17" x14ac:dyDescent="0.25">
      <c r="A1429" s="34"/>
      <c r="B1429" s="12"/>
      <c r="C1429" s="12"/>
      <c r="D1429" s="12"/>
      <c r="E1429" s="31" t="str">
        <f>IFERROR(VLOOKUP(Issue!$D1429,Table5[#All],3,0),"")</f>
        <v/>
      </c>
      <c r="F1429" s="31" t="str">
        <f>IFERROR(VLOOKUP(Issue!$D1429,Table5[#All],2,0),"")</f>
        <v/>
      </c>
      <c r="G1429" s="12"/>
      <c r="H1429" s="31" t="str">
        <f>IFERROR(VLOOKUP(Issue!$G1429,Table5[#All],3,0),"")</f>
        <v/>
      </c>
      <c r="I1429" s="31" t="str">
        <f>IFERROR(VLOOKUP(Issue!$G1429,Table5[#All],2,0),"")</f>
        <v/>
      </c>
      <c r="J1429" s="12"/>
      <c r="K1429" s="31" t="str">
        <f>IFERROR(VLOOKUP(Issue!$J1429,Table2[[Item Name]:[UoM]],2,0),"")</f>
        <v/>
      </c>
      <c r="L1429" s="12"/>
      <c r="M1429" s="32" t="str">
        <f>IFERROR(VLOOKUP(Issue!$J1429,Table2[[#All],[Item Name]:[Open Rate]],8,0),"")</f>
        <v/>
      </c>
      <c r="N1429" s="32" t="str">
        <f>IFERROR(+Issue!$L1429*Issue!$M1429,"")</f>
        <v/>
      </c>
      <c r="O1429" s="12"/>
      <c r="P1429" s="12"/>
      <c r="Q1429" s="38"/>
    </row>
    <row r="1430" spans="1:17" x14ac:dyDescent="0.25">
      <c r="A1430" s="34"/>
      <c r="B1430" s="12"/>
      <c r="C1430" s="12"/>
      <c r="D1430" s="12"/>
      <c r="E1430" s="31" t="str">
        <f>IFERROR(VLOOKUP(Issue!$D1430,Table5[#All],3,0),"")</f>
        <v/>
      </c>
      <c r="F1430" s="31" t="str">
        <f>IFERROR(VLOOKUP(Issue!$D1430,Table5[#All],2,0),"")</f>
        <v/>
      </c>
      <c r="G1430" s="12"/>
      <c r="H1430" s="31" t="str">
        <f>IFERROR(VLOOKUP(Issue!$G1430,Table5[#All],3,0),"")</f>
        <v/>
      </c>
      <c r="I1430" s="31" t="str">
        <f>IFERROR(VLOOKUP(Issue!$G1430,Table5[#All],2,0),"")</f>
        <v/>
      </c>
      <c r="J1430" s="12"/>
      <c r="K1430" s="31" t="str">
        <f>IFERROR(VLOOKUP(Issue!$J1430,Table2[[Item Name]:[UoM]],2,0),"")</f>
        <v/>
      </c>
      <c r="L1430" s="12"/>
      <c r="M1430" s="32" t="str">
        <f>IFERROR(VLOOKUP(Issue!$J1430,Table2[[#All],[Item Name]:[Open Rate]],8,0),"")</f>
        <v/>
      </c>
      <c r="N1430" s="32" t="str">
        <f>IFERROR(+Issue!$L1430*Issue!$M1430,"")</f>
        <v/>
      </c>
      <c r="O1430" s="12"/>
      <c r="P1430" s="12"/>
      <c r="Q1430" s="37"/>
    </row>
    <row r="1431" spans="1:17" x14ac:dyDescent="0.25">
      <c r="A1431" s="34"/>
      <c r="B1431" s="12"/>
      <c r="C1431" s="12"/>
      <c r="D1431" s="12"/>
      <c r="E1431" s="31" t="str">
        <f>IFERROR(VLOOKUP(Issue!$D1431,Table5[#All],3,0),"")</f>
        <v/>
      </c>
      <c r="F1431" s="31" t="str">
        <f>IFERROR(VLOOKUP(Issue!$D1431,Table5[#All],2,0),"")</f>
        <v/>
      </c>
      <c r="G1431" s="12"/>
      <c r="H1431" s="31" t="str">
        <f>IFERROR(VLOOKUP(Issue!$G1431,Table5[#All],3,0),"")</f>
        <v/>
      </c>
      <c r="I1431" s="31" t="str">
        <f>IFERROR(VLOOKUP(Issue!$G1431,Table5[#All],2,0),"")</f>
        <v/>
      </c>
      <c r="J1431" s="12"/>
      <c r="K1431" s="31" t="str">
        <f>IFERROR(VLOOKUP(Issue!$J1431,Table2[[Item Name]:[UoM]],2,0),"")</f>
        <v/>
      </c>
      <c r="L1431" s="12"/>
      <c r="M1431" s="32" t="str">
        <f>IFERROR(VLOOKUP(Issue!$J1431,Table2[[#All],[Item Name]:[Open Rate]],8,0),"")</f>
        <v/>
      </c>
      <c r="N1431" s="32" t="str">
        <f>IFERROR(+Issue!$L1431*Issue!$M1431,"")</f>
        <v/>
      </c>
      <c r="O1431" s="12"/>
      <c r="P1431" s="12"/>
      <c r="Q1431" s="38"/>
    </row>
    <row r="1432" spans="1:17" x14ac:dyDescent="0.25">
      <c r="A1432" s="34"/>
      <c r="B1432" s="12"/>
      <c r="C1432" s="12"/>
      <c r="D1432" s="12"/>
      <c r="E1432" s="31" t="str">
        <f>IFERROR(VLOOKUP(Issue!$D1432,Table5[#All],3,0),"")</f>
        <v/>
      </c>
      <c r="F1432" s="31" t="str">
        <f>IFERROR(VLOOKUP(Issue!$D1432,Table5[#All],2,0),"")</f>
        <v/>
      </c>
      <c r="G1432" s="12"/>
      <c r="H1432" s="31" t="str">
        <f>IFERROR(VLOOKUP(Issue!$G1432,Table5[#All],3,0),"")</f>
        <v/>
      </c>
      <c r="I1432" s="31" t="str">
        <f>IFERROR(VLOOKUP(Issue!$G1432,Table5[#All],2,0),"")</f>
        <v/>
      </c>
      <c r="J1432" s="12"/>
      <c r="K1432" s="31" t="str">
        <f>IFERROR(VLOOKUP(Issue!$J1432,Table2[[Item Name]:[UoM]],2,0),"")</f>
        <v/>
      </c>
      <c r="L1432" s="12"/>
      <c r="M1432" s="32" t="str">
        <f>IFERROR(VLOOKUP(Issue!$J1432,Table2[[#All],[Item Name]:[Open Rate]],8,0),"")</f>
        <v/>
      </c>
      <c r="N1432" s="32" t="str">
        <f>IFERROR(+Issue!$L1432*Issue!$M1432,"")</f>
        <v/>
      </c>
      <c r="O1432" s="12"/>
      <c r="P1432" s="12"/>
      <c r="Q1432" s="37"/>
    </row>
    <row r="1433" spans="1:17" x14ac:dyDescent="0.25">
      <c r="A1433" s="34"/>
      <c r="B1433" s="12"/>
      <c r="C1433" s="12"/>
      <c r="D1433" s="12"/>
      <c r="E1433" s="31" t="str">
        <f>IFERROR(VLOOKUP(Issue!$D1433,Table5[#All],3,0),"")</f>
        <v/>
      </c>
      <c r="F1433" s="31" t="str">
        <f>IFERROR(VLOOKUP(Issue!$D1433,Table5[#All],2,0),"")</f>
        <v/>
      </c>
      <c r="G1433" s="12"/>
      <c r="H1433" s="31" t="str">
        <f>IFERROR(VLOOKUP(Issue!$G1433,Table5[#All],3,0),"")</f>
        <v/>
      </c>
      <c r="I1433" s="31" t="str">
        <f>IFERROR(VLOOKUP(Issue!$G1433,Table5[#All],2,0),"")</f>
        <v/>
      </c>
      <c r="J1433" s="12"/>
      <c r="K1433" s="31" t="str">
        <f>IFERROR(VLOOKUP(Issue!$J1433,Table2[[Item Name]:[UoM]],2,0),"")</f>
        <v/>
      </c>
      <c r="L1433" s="12"/>
      <c r="M1433" s="32" t="str">
        <f>IFERROR(VLOOKUP(Issue!$J1433,Table2[[#All],[Item Name]:[Open Rate]],8,0),"")</f>
        <v/>
      </c>
      <c r="N1433" s="32" t="str">
        <f>IFERROR(+Issue!$L1433*Issue!$M1433,"")</f>
        <v/>
      </c>
      <c r="O1433" s="12"/>
      <c r="P1433" s="12"/>
      <c r="Q1433" s="38"/>
    </row>
    <row r="1434" spans="1:17" x14ac:dyDescent="0.25">
      <c r="A1434" s="34"/>
      <c r="B1434" s="12"/>
      <c r="C1434" s="12"/>
      <c r="D1434" s="12"/>
      <c r="E1434" s="31" t="str">
        <f>IFERROR(VLOOKUP(Issue!$D1434,Table5[#All],3,0),"")</f>
        <v/>
      </c>
      <c r="F1434" s="31" t="str">
        <f>IFERROR(VLOOKUP(Issue!$D1434,Table5[#All],2,0),"")</f>
        <v/>
      </c>
      <c r="G1434" s="12"/>
      <c r="H1434" s="31" t="str">
        <f>IFERROR(VLOOKUP(Issue!$G1434,Table5[#All],3,0),"")</f>
        <v/>
      </c>
      <c r="I1434" s="31" t="str">
        <f>IFERROR(VLOOKUP(Issue!$G1434,Table5[#All],2,0),"")</f>
        <v/>
      </c>
      <c r="J1434" s="12"/>
      <c r="K1434" s="31" t="str">
        <f>IFERROR(VLOOKUP(Issue!$J1434,Table2[[Item Name]:[UoM]],2,0),"")</f>
        <v/>
      </c>
      <c r="L1434" s="12"/>
      <c r="M1434" s="32" t="str">
        <f>IFERROR(VLOOKUP(Issue!$J1434,Table2[[#All],[Item Name]:[Open Rate]],8,0),"")</f>
        <v/>
      </c>
      <c r="N1434" s="32" t="str">
        <f>IFERROR(+Issue!$L1434*Issue!$M1434,"")</f>
        <v/>
      </c>
      <c r="O1434" s="12"/>
      <c r="P1434" s="12"/>
      <c r="Q1434" s="37"/>
    </row>
    <row r="1435" spans="1:17" x14ac:dyDescent="0.25">
      <c r="A1435" s="34"/>
      <c r="B1435" s="12"/>
      <c r="C1435" s="12"/>
      <c r="D1435" s="12"/>
      <c r="E1435" s="31" t="str">
        <f>IFERROR(VLOOKUP(Issue!$D1435,Table5[#All],3,0),"")</f>
        <v/>
      </c>
      <c r="F1435" s="31" t="str">
        <f>IFERROR(VLOOKUP(Issue!$D1435,Table5[#All],2,0),"")</f>
        <v/>
      </c>
      <c r="G1435" s="12"/>
      <c r="H1435" s="31" t="str">
        <f>IFERROR(VLOOKUP(Issue!$G1435,Table5[#All],3,0),"")</f>
        <v/>
      </c>
      <c r="I1435" s="31" t="str">
        <f>IFERROR(VLOOKUP(Issue!$G1435,Table5[#All],2,0),"")</f>
        <v/>
      </c>
      <c r="J1435" s="12"/>
      <c r="K1435" s="31" t="str">
        <f>IFERROR(VLOOKUP(Issue!$J1435,Table2[[Item Name]:[UoM]],2,0),"")</f>
        <v/>
      </c>
      <c r="L1435" s="12"/>
      <c r="M1435" s="32" t="str">
        <f>IFERROR(VLOOKUP(Issue!$J1435,Table2[[#All],[Item Name]:[Open Rate]],8,0),"")</f>
        <v/>
      </c>
      <c r="N1435" s="32" t="str">
        <f>IFERROR(+Issue!$L1435*Issue!$M1435,"")</f>
        <v/>
      </c>
      <c r="O1435" s="12"/>
      <c r="P1435" s="12"/>
      <c r="Q1435" s="38"/>
    </row>
    <row r="1436" spans="1:17" x14ac:dyDescent="0.25">
      <c r="A1436" s="34"/>
      <c r="B1436" s="12"/>
      <c r="C1436" s="12"/>
      <c r="D1436" s="12"/>
      <c r="E1436" s="31" t="str">
        <f>IFERROR(VLOOKUP(Issue!$D1436,Table5[#All],3,0),"")</f>
        <v/>
      </c>
      <c r="F1436" s="31" t="str">
        <f>IFERROR(VLOOKUP(Issue!$D1436,Table5[#All],2,0),"")</f>
        <v/>
      </c>
      <c r="G1436" s="12"/>
      <c r="H1436" s="31" t="str">
        <f>IFERROR(VLOOKUP(Issue!$G1436,Table5[#All],3,0),"")</f>
        <v/>
      </c>
      <c r="I1436" s="31" t="str">
        <f>IFERROR(VLOOKUP(Issue!$G1436,Table5[#All],2,0),"")</f>
        <v/>
      </c>
      <c r="J1436" s="12"/>
      <c r="K1436" s="31" t="str">
        <f>IFERROR(VLOOKUP(Issue!$J1436,Table2[[Item Name]:[UoM]],2,0),"")</f>
        <v/>
      </c>
      <c r="L1436" s="12"/>
      <c r="M1436" s="32" t="str">
        <f>IFERROR(VLOOKUP(Issue!$J1436,Table2[[#All],[Item Name]:[Open Rate]],8,0),"")</f>
        <v/>
      </c>
      <c r="N1436" s="32" t="str">
        <f>IFERROR(+Issue!$L1436*Issue!$M1436,"")</f>
        <v/>
      </c>
      <c r="O1436" s="12"/>
      <c r="P1436" s="12"/>
      <c r="Q1436" s="37"/>
    </row>
    <row r="1437" spans="1:17" x14ac:dyDescent="0.25">
      <c r="A1437" s="34"/>
      <c r="B1437" s="12"/>
      <c r="C1437" s="12"/>
      <c r="D1437" s="12"/>
      <c r="E1437" s="31" t="str">
        <f>IFERROR(VLOOKUP(Issue!$D1437,Table5[#All],3,0),"")</f>
        <v/>
      </c>
      <c r="F1437" s="31" t="str">
        <f>IFERROR(VLOOKUP(Issue!$D1437,Table5[#All],2,0),"")</f>
        <v/>
      </c>
      <c r="G1437" s="12"/>
      <c r="H1437" s="31" t="str">
        <f>IFERROR(VLOOKUP(Issue!$G1437,Table5[#All],3,0),"")</f>
        <v/>
      </c>
      <c r="I1437" s="31" t="str">
        <f>IFERROR(VLOOKUP(Issue!$G1437,Table5[#All],2,0),"")</f>
        <v/>
      </c>
      <c r="J1437" s="12"/>
      <c r="K1437" s="31" t="str">
        <f>IFERROR(VLOOKUP(Issue!$J1437,Table2[[Item Name]:[UoM]],2,0),"")</f>
        <v/>
      </c>
      <c r="L1437" s="12"/>
      <c r="M1437" s="32" t="str">
        <f>IFERROR(VLOOKUP(Issue!$J1437,Table2[[#All],[Item Name]:[Open Rate]],8,0),"")</f>
        <v/>
      </c>
      <c r="N1437" s="32" t="str">
        <f>IFERROR(+Issue!$L1437*Issue!$M1437,"")</f>
        <v/>
      </c>
      <c r="O1437" s="12"/>
      <c r="P1437" s="12"/>
      <c r="Q1437" s="38"/>
    </row>
    <row r="1438" spans="1:17" x14ac:dyDescent="0.25">
      <c r="A1438" s="34"/>
      <c r="B1438" s="12"/>
      <c r="C1438" s="12"/>
      <c r="D1438" s="12"/>
      <c r="E1438" s="31" t="str">
        <f>IFERROR(VLOOKUP(Issue!$D1438,Table5[#All],3,0),"")</f>
        <v/>
      </c>
      <c r="F1438" s="31" t="str">
        <f>IFERROR(VLOOKUP(Issue!$D1438,Table5[#All],2,0),"")</f>
        <v/>
      </c>
      <c r="G1438" s="12"/>
      <c r="H1438" s="31" t="str">
        <f>IFERROR(VLOOKUP(Issue!$G1438,Table5[#All],3,0),"")</f>
        <v/>
      </c>
      <c r="I1438" s="31" t="str">
        <f>IFERROR(VLOOKUP(Issue!$G1438,Table5[#All],2,0),"")</f>
        <v/>
      </c>
      <c r="J1438" s="12"/>
      <c r="K1438" s="31" t="str">
        <f>IFERROR(VLOOKUP(Issue!$J1438,Table2[[Item Name]:[UoM]],2,0),"")</f>
        <v/>
      </c>
      <c r="L1438" s="12"/>
      <c r="M1438" s="32" t="str">
        <f>IFERROR(VLOOKUP(Issue!$J1438,Table2[[#All],[Item Name]:[Open Rate]],8,0),"")</f>
        <v/>
      </c>
      <c r="N1438" s="32" t="str">
        <f>IFERROR(+Issue!$L1438*Issue!$M1438,"")</f>
        <v/>
      </c>
      <c r="O1438" s="12"/>
      <c r="P1438" s="12"/>
      <c r="Q1438" s="37"/>
    </row>
    <row r="1439" spans="1:17" x14ac:dyDescent="0.25">
      <c r="A1439" s="34"/>
      <c r="B1439" s="12"/>
      <c r="C1439" s="12"/>
      <c r="D1439" s="12"/>
      <c r="E1439" s="31" t="str">
        <f>IFERROR(VLOOKUP(Issue!$D1439,Table5[#All],3,0),"")</f>
        <v/>
      </c>
      <c r="F1439" s="31" t="str">
        <f>IFERROR(VLOOKUP(Issue!$D1439,Table5[#All],2,0),"")</f>
        <v/>
      </c>
      <c r="G1439" s="12"/>
      <c r="H1439" s="31" t="str">
        <f>IFERROR(VLOOKUP(Issue!$G1439,Table5[#All],3,0),"")</f>
        <v/>
      </c>
      <c r="I1439" s="31" t="str">
        <f>IFERROR(VLOOKUP(Issue!$G1439,Table5[#All],2,0),"")</f>
        <v/>
      </c>
      <c r="J1439" s="12"/>
      <c r="K1439" s="31" t="str">
        <f>IFERROR(VLOOKUP(Issue!$J1439,Table2[[Item Name]:[UoM]],2,0),"")</f>
        <v/>
      </c>
      <c r="L1439" s="12"/>
      <c r="M1439" s="32" t="str">
        <f>IFERROR(VLOOKUP(Issue!$J1439,Table2[[#All],[Item Name]:[Open Rate]],8,0),"")</f>
        <v/>
      </c>
      <c r="N1439" s="32" t="str">
        <f>IFERROR(+Issue!$L1439*Issue!$M1439,"")</f>
        <v/>
      </c>
      <c r="O1439" s="12"/>
      <c r="P1439" s="12"/>
      <c r="Q1439" s="38"/>
    </row>
    <row r="1440" spans="1:17" x14ac:dyDescent="0.25">
      <c r="A1440" s="34"/>
      <c r="B1440" s="12"/>
      <c r="C1440" s="12"/>
      <c r="D1440" s="12"/>
      <c r="E1440" s="31" t="str">
        <f>IFERROR(VLOOKUP(Issue!$D1440,Table5[#All],3,0),"")</f>
        <v/>
      </c>
      <c r="F1440" s="31" t="str">
        <f>IFERROR(VLOOKUP(Issue!$D1440,Table5[#All],2,0),"")</f>
        <v/>
      </c>
      <c r="G1440" s="12"/>
      <c r="H1440" s="31" t="str">
        <f>IFERROR(VLOOKUP(Issue!$G1440,Table5[#All],3,0),"")</f>
        <v/>
      </c>
      <c r="I1440" s="31" t="str">
        <f>IFERROR(VLOOKUP(Issue!$G1440,Table5[#All],2,0),"")</f>
        <v/>
      </c>
      <c r="J1440" s="12"/>
      <c r="K1440" s="31" t="str">
        <f>IFERROR(VLOOKUP(Issue!$J1440,Table2[[Item Name]:[UoM]],2,0),"")</f>
        <v/>
      </c>
      <c r="L1440" s="12"/>
      <c r="M1440" s="32" t="str">
        <f>IFERROR(VLOOKUP(Issue!$J1440,Table2[[#All],[Item Name]:[Open Rate]],8,0),"")</f>
        <v/>
      </c>
      <c r="N1440" s="32" t="str">
        <f>IFERROR(+Issue!$L1440*Issue!$M1440,"")</f>
        <v/>
      </c>
      <c r="O1440" s="12"/>
      <c r="P1440" s="12"/>
      <c r="Q1440" s="37"/>
    </row>
    <row r="1441" spans="1:17" x14ac:dyDescent="0.25">
      <c r="A1441" s="34"/>
      <c r="B1441" s="12"/>
      <c r="C1441" s="12"/>
      <c r="D1441" s="12"/>
      <c r="E1441" s="31" t="str">
        <f>IFERROR(VLOOKUP(Issue!$D1441,Table5[#All],3,0),"")</f>
        <v/>
      </c>
      <c r="F1441" s="31" t="str">
        <f>IFERROR(VLOOKUP(Issue!$D1441,Table5[#All],2,0),"")</f>
        <v/>
      </c>
      <c r="G1441" s="12"/>
      <c r="H1441" s="31" t="str">
        <f>IFERROR(VLOOKUP(Issue!$G1441,Table5[#All],3,0),"")</f>
        <v/>
      </c>
      <c r="I1441" s="31" t="str">
        <f>IFERROR(VLOOKUP(Issue!$G1441,Table5[#All],2,0),"")</f>
        <v/>
      </c>
      <c r="J1441" s="12"/>
      <c r="K1441" s="31" t="str">
        <f>IFERROR(VLOOKUP(Issue!$J1441,Table2[[Item Name]:[UoM]],2,0),"")</f>
        <v/>
      </c>
      <c r="L1441" s="12"/>
      <c r="M1441" s="32" t="str">
        <f>IFERROR(VLOOKUP(Issue!$J1441,Table2[[#All],[Item Name]:[Open Rate]],8,0),"")</f>
        <v/>
      </c>
      <c r="N1441" s="32" t="str">
        <f>IFERROR(+Issue!$L1441*Issue!$M1441,"")</f>
        <v/>
      </c>
      <c r="O1441" s="12"/>
      <c r="P1441" s="12"/>
      <c r="Q1441" s="38"/>
    </row>
    <row r="1442" spans="1:17" x14ac:dyDescent="0.25">
      <c r="A1442" s="34"/>
      <c r="B1442" s="12"/>
      <c r="C1442" s="12"/>
      <c r="D1442" s="12"/>
      <c r="E1442" s="31" t="str">
        <f>IFERROR(VLOOKUP(Issue!$D1442,Table5[#All],3,0),"")</f>
        <v/>
      </c>
      <c r="F1442" s="31" t="str">
        <f>IFERROR(VLOOKUP(Issue!$D1442,Table5[#All],2,0),"")</f>
        <v/>
      </c>
      <c r="G1442" s="12"/>
      <c r="H1442" s="31" t="str">
        <f>IFERROR(VLOOKUP(Issue!$G1442,Table5[#All],3,0),"")</f>
        <v/>
      </c>
      <c r="I1442" s="31" t="str">
        <f>IFERROR(VLOOKUP(Issue!$G1442,Table5[#All],2,0),"")</f>
        <v/>
      </c>
      <c r="J1442" s="12"/>
      <c r="K1442" s="31" t="str">
        <f>IFERROR(VLOOKUP(Issue!$J1442,Table2[[Item Name]:[UoM]],2,0),"")</f>
        <v/>
      </c>
      <c r="L1442" s="12"/>
      <c r="M1442" s="32" t="str">
        <f>IFERROR(VLOOKUP(Issue!$J1442,Table2[[#All],[Item Name]:[Open Rate]],8,0),"")</f>
        <v/>
      </c>
      <c r="N1442" s="32" t="str">
        <f>IFERROR(+Issue!$L1442*Issue!$M1442,"")</f>
        <v/>
      </c>
      <c r="O1442" s="12"/>
      <c r="P1442" s="12"/>
      <c r="Q1442" s="37"/>
    </row>
    <row r="1443" spans="1:17" x14ac:dyDescent="0.25">
      <c r="A1443" s="34"/>
      <c r="B1443" s="12"/>
      <c r="C1443" s="12"/>
      <c r="D1443" s="12"/>
      <c r="E1443" s="31" t="str">
        <f>IFERROR(VLOOKUP(Issue!$D1443,Table5[#All],3,0),"")</f>
        <v/>
      </c>
      <c r="F1443" s="31" t="str">
        <f>IFERROR(VLOOKUP(Issue!$D1443,Table5[#All],2,0),"")</f>
        <v/>
      </c>
      <c r="G1443" s="12"/>
      <c r="H1443" s="31" t="str">
        <f>IFERROR(VLOOKUP(Issue!$G1443,Table5[#All],3,0),"")</f>
        <v/>
      </c>
      <c r="I1443" s="31" t="str">
        <f>IFERROR(VLOOKUP(Issue!$G1443,Table5[#All],2,0),"")</f>
        <v/>
      </c>
      <c r="J1443" s="12"/>
      <c r="K1443" s="31" t="str">
        <f>IFERROR(VLOOKUP(Issue!$J1443,Table2[[Item Name]:[UoM]],2,0),"")</f>
        <v/>
      </c>
      <c r="L1443" s="12"/>
      <c r="M1443" s="32" t="str">
        <f>IFERROR(VLOOKUP(Issue!$J1443,Table2[[#All],[Item Name]:[Open Rate]],8,0),"")</f>
        <v/>
      </c>
      <c r="N1443" s="32" t="str">
        <f>IFERROR(+Issue!$L1443*Issue!$M1443,"")</f>
        <v/>
      </c>
      <c r="O1443" s="12"/>
      <c r="P1443" s="12"/>
      <c r="Q1443" s="38"/>
    </row>
    <row r="1444" spans="1:17" x14ac:dyDescent="0.25">
      <c r="A1444" s="34"/>
      <c r="B1444" s="12"/>
      <c r="C1444" s="12"/>
      <c r="D1444" s="12"/>
      <c r="E1444" s="31" t="str">
        <f>IFERROR(VLOOKUP(Issue!$D1444,Table5[#All],3,0),"")</f>
        <v/>
      </c>
      <c r="F1444" s="31" t="str">
        <f>IFERROR(VLOOKUP(Issue!$D1444,Table5[#All],2,0),"")</f>
        <v/>
      </c>
      <c r="G1444" s="12"/>
      <c r="H1444" s="31" t="str">
        <f>IFERROR(VLOOKUP(Issue!$G1444,Table5[#All],3,0),"")</f>
        <v/>
      </c>
      <c r="I1444" s="31" t="str">
        <f>IFERROR(VLOOKUP(Issue!$G1444,Table5[#All],2,0),"")</f>
        <v/>
      </c>
      <c r="J1444" s="12"/>
      <c r="K1444" s="31" t="str">
        <f>IFERROR(VLOOKUP(Issue!$J1444,Table2[[Item Name]:[UoM]],2,0),"")</f>
        <v/>
      </c>
      <c r="L1444" s="12"/>
      <c r="M1444" s="32" t="str">
        <f>IFERROR(VLOOKUP(Issue!$J1444,Table2[[#All],[Item Name]:[Open Rate]],8,0),"")</f>
        <v/>
      </c>
      <c r="N1444" s="32" t="str">
        <f>IFERROR(+Issue!$L1444*Issue!$M1444,"")</f>
        <v/>
      </c>
      <c r="O1444" s="12"/>
      <c r="P1444" s="12"/>
      <c r="Q1444" s="37"/>
    </row>
    <row r="1445" spans="1:17" x14ac:dyDescent="0.25">
      <c r="A1445" s="34"/>
      <c r="B1445" s="12"/>
      <c r="C1445" s="12"/>
      <c r="D1445" s="12"/>
      <c r="E1445" s="31" t="str">
        <f>IFERROR(VLOOKUP(Issue!$D1445,Table5[#All],3,0),"")</f>
        <v/>
      </c>
      <c r="F1445" s="31" t="str">
        <f>IFERROR(VLOOKUP(Issue!$D1445,Table5[#All],2,0),"")</f>
        <v/>
      </c>
      <c r="G1445" s="12"/>
      <c r="H1445" s="31" t="str">
        <f>IFERROR(VLOOKUP(Issue!$G1445,Table5[#All],3,0),"")</f>
        <v/>
      </c>
      <c r="I1445" s="31" t="str">
        <f>IFERROR(VLOOKUP(Issue!$G1445,Table5[#All],2,0),"")</f>
        <v/>
      </c>
      <c r="J1445" s="12"/>
      <c r="K1445" s="31" t="str">
        <f>IFERROR(VLOOKUP(Issue!$J1445,Table2[[Item Name]:[UoM]],2,0),"")</f>
        <v/>
      </c>
      <c r="L1445" s="12"/>
      <c r="M1445" s="32" t="str">
        <f>IFERROR(VLOOKUP(Issue!$J1445,Table2[[#All],[Item Name]:[Open Rate]],8,0),"")</f>
        <v/>
      </c>
      <c r="N1445" s="32" t="str">
        <f>IFERROR(+Issue!$L1445*Issue!$M1445,"")</f>
        <v/>
      </c>
      <c r="O1445" s="12"/>
      <c r="P1445" s="12"/>
      <c r="Q1445" s="38"/>
    </row>
    <row r="1446" spans="1:17" x14ac:dyDescent="0.25">
      <c r="A1446" s="34"/>
      <c r="B1446" s="12"/>
      <c r="C1446" s="12"/>
      <c r="D1446" s="12"/>
      <c r="E1446" s="31" t="str">
        <f>IFERROR(VLOOKUP(Issue!$D1446,Table5[#All],3,0),"")</f>
        <v/>
      </c>
      <c r="F1446" s="31" t="str">
        <f>IFERROR(VLOOKUP(Issue!$D1446,Table5[#All],2,0),"")</f>
        <v/>
      </c>
      <c r="G1446" s="12"/>
      <c r="H1446" s="31" t="str">
        <f>IFERROR(VLOOKUP(Issue!$G1446,Table5[#All],3,0),"")</f>
        <v/>
      </c>
      <c r="I1446" s="31" t="str">
        <f>IFERROR(VLOOKUP(Issue!$G1446,Table5[#All],2,0),"")</f>
        <v/>
      </c>
      <c r="J1446" s="12"/>
      <c r="K1446" s="31" t="str">
        <f>IFERROR(VLOOKUP(Issue!$J1446,Table2[[Item Name]:[UoM]],2,0),"")</f>
        <v/>
      </c>
      <c r="L1446" s="12"/>
      <c r="M1446" s="32" t="str">
        <f>IFERROR(VLOOKUP(Issue!$J1446,Table2[[#All],[Item Name]:[Open Rate]],8,0),"")</f>
        <v/>
      </c>
      <c r="N1446" s="32" t="str">
        <f>IFERROR(+Issue!$L1446*Issue!$M1446,"")</f>
        <v/>
      </c>
      <c r="O1446" s="12"/>
      <c r="P1446" s="12"/>
      <c r="Q1446" s="37"/>
    </row>
    <row r="1447" spans="1:17" x14ac:dyDescent="0.25">
      <c r="A1447" s="34"/>
      <c r="B1447" s="12"/>
      <c r="C1447" s="12"/>
      <c r="D1447" s="12"/>
      <c r="E1447" s="31" t="str">
        <f>IFERROR(VLOOKUP(Issue!$D1447,Table5[#All],3,0),"")</f>
        <v/>
      </c>
      <c r="F1447" s="31" t="str">
        <f>IFERROR(VLOOKUP(Issue!$D1447,Table5[#All],2,0),"")</f>
        <v/>
      </c>
      <c r="G1447" s="12"/>
      <c r="H1447" s="31" t="str">
        <f>IFERROR(VLOOKUP(Issue!$G1447,Table5[#All],3,0),"")</f>
        <v/>
      </c>
      <c r="I1447" s="31" t="str">
        <f>IFERROR(VLOOKUP(Issue!$G1447,Table5[#All],2,0),"")</f>
        <v/>
      </c>
      <c r="J1447" s="12"/>
      <c r="K1447" s="31" t="str">
        <f>IFERROR(VLOOKUP(Issue!$J1447,Table2[[Item Name]:[UoM]],2,0),"")</f>
        <v/>
      </c>
      <c r="L1447" s="12"/>
      <c r="M1447" s="32" t="str">
        <f>IFERROR(VLOOKUP(Issue!$J1447,Table2[[#All],[Item Name]:[Open Rate]],8,0),"")</f>
        <v/>
      </c>
      <c r="N1447" s="32" t="str">
        <f>IFERROR(+Issue!$L1447*Issue!$M1447,"")</f>
        <v/>
      </c>
      <c r="O1447" s="12"/>
      <c r="P1447" s="12"/>
      <c r="Q1447" s="38"/>
    </row>
    <row r="1448" spans="1:17" x14ac:dyDescent="0.25">
      <c r="A1448" s="34"/>
      <c r="B1448" s="12"/>
      <c r="C1448" s="12"/>
      <c r="D1448" s="12"/>
      <c r="E1448" s="31" t="str">
        <f>IFERROR(VLOOKUP(Issue!$D1448,Table5[#All],3,0),"")</f>
        <v/>
      </c>
      <c r="F1448" s="31" t="str">
        <f>IFERROR(VLOOKUP(Issue!$D1448,Table5[#All],2,0),"")</f>
        <v/>
      </c>
      <c r="G1448" s="12"/>
      <c r="H1448" s="31" t="str">
        <f>IFERROR(VLOOKUP(Issue!$G1448,Table5[#All],3,0),"")</f>
        <v/>
      </c>
      <c r="I1448" s="31" t="str">
        <f>IFERROR(VLOOKUP(Issue!$G1448,Table5[#All],2,0),"")</f>
        <v/>
      </c>
      <c r="J1448" s="12"/>
      <c r="K1448" s="31" t="str">
        <f>IFERROR(VLOOKUP(Issue!$J1448,Table2[[Item Name]:[UoM]],2,0),"")</f>
        <v/>
      </c>
      <c r="L1448" s="12"/>
      <c r="M1448" s="32" t="str">
        <f>IFERROR(VLOOKUP(Issue!$J1448,Table2[[#All],[Item Name]:[Open Rate]],8,0),"")</f>
        <v/>
      </c>
      <c r="N1448" s="32" t="str">
        <f>IFERROR(+Issue!$L1448*Issue!$M1448,"")</f>
        <v/>
      </c>
      <c r="O1448" s="12"/>
      <c r="P1448" s="12"/>
      <c r="Q1448" s="37"/>
    </row>
    <row r="1449" spans="1:17" x14ac:dyDescent="0.25">
      <c r="A1449" s="34"/>
      <c r="B1449" s="12"/>
      <c r="C1449" s="12"/>
      <c r="D1449" s="12"/>
      <c r="E1449" s="31" t="str">
        <f>IFERROR(VLOOKUP(Issue!$D1449,Table5[#All],3,0),"")</f>
        <v/>
      </c>
      <c r="F1449" s="31" t="str">
        <f>IFERROR(VLOOKUP(Issue!$D1449,Table5[#All],2,0),"")</f>
        <v/>
      </c>
      <c r="G1449" s="12"/>
      <c r="H1449" s="31" t="str">
        <f>IFERROR(VLOOKUP(Issue!$G1449,Table5[#All],3,0),"")</f>
        <v/>
      </c>
      <c r="I1449" s="31" t="str">
        <f>IFERROR(VLOOKUP(Issue!$G1449,Table5[#All],2,0),"")</f>
        <v/>
      </c>
      <c r="J1449" s="12"/>
      <c r="K1449" s="31" t="str">
        <f>IFERROR(VLOOKUP(Issue!$J1449,Table2[[Item Name]:[UoM]],2,0),"")</f>
        <v/>
      </c>
      <c r="L1449" s="12"/>
      <c r="M1449" s="32" t="str">
        <f>IFERROR(VLOOKUP(Issue!$J1449,Table2[[#All],[Item Name]:[Open Rate]],8,0),"")</f>
        <v/>
      </c>
      <c r="N1449" s="32" t="str">
        <f>IFERROR(+Issue!$L1449*Issue!$M1449,"")</f>
        <v/>
      </c>
      <c r="O1449" s="12"/>
      <c r="P1449" s="12"/>
      <c r="Q1449" s="38"/>
    </row>
    <row r="1450" spans="1:17" x14ac:dyDescent="0.25">
      <c r="A1450" s="34"/>
      <c r="B1450" s="12"/>
      <c r="C1450" s="12"/>
      <c r="D1450" s="12"/>
      <c r="E1450" s="31" t="str">
        <f>IFERROR(VLOOKUP(Issue!$D1450,Table5[#All],3,0),"")</f>
        <v/>
      </c>
      <c r="F1450" s="31" t="str">
        <f>IFERROR(VLOOKUP(Issue!$D1450,Table5[#All],2,0),"")</f>
        <v/>
      </c>
      <c r="G1450" s="12"/>
      <c r="H1450" s="31" t="str">
        <f>IFERROR(VLOOKUP(Issue!$G1450,Table5[#All],3,0),"")</f>
        <v/>
      </c>
      <c r="I1450" s="31" t="str">
        <f>IFERROR(VLOOKUP(Issue!$G1450,Table5[#All],2,0),"")</f>
        <v/>
      </c>
      <c r="J1450" s="12"/>
      <c r="K1450" s="31" t="str">
        <f>IFERROR(VLOOKUP(Issue!$J1450,Table2[[Item Name]:[UoM]],2,0),"")</f>
        <v/>
      </c>
      <c r="L1450" s="12"/>
      <c r="M1450" s="32" t="str">
        <f>IFERROR(VLOOKUP(Issue!$J1450,Table2[[#All],[Item Name]:[Open Rate]],8,0),"")</f>
        <v/>
      </c>
      <c r="N1450" s="32" t="str">
        <f>IFERROR(+Issue!$L1450*Issue!$M1450,"")</f>
        <v/>
      </c>
      <c r="O1450" s="12"/>
      <c r="P1450" s="12"/>
      <c r="Q1450" s="37"/>
    </row>
    <row r="1451" spans="1:17" x14ac:dyDescent="0.25">
      <c r="A1451" s="34"/>
      <c r="B1451" s="12"/>
      <c r="C1451" s="12"/>
      <c r="D1451" s="12"/>
      <c r="E1451" s="31" t="str">
        <f>IFERROR(VLOOKUP(Issue!$D1451,Table5[#All],3,0),"")</f>
        <v/>
      </c>
      <c r="F1451" s="31" t="str">
        <f>IFERROR(VLOOKUP(Issue!$D1451,Table5[#All],2,0),"")</f>
        <v/>
      </c>
      <c r="G1451" s="12"/>
      <c r="H1451" s="31" t="str">
        <f>IFERROR(VLOOKUP(Issue!$G1451,Table5[#All],3,0),"")</f>
        <v/>
      </c>
      <c r="I1451" s="31" t="str">
        <f>IFERROR(VLOOKUP(Issue!$G1451,Table5[#All],2,0),"")</f>
        <v/>
      </c>
      <c r="J1451" s="12"/>
      <c r="K1451" s="31" t="str">
        <f>IFERROR(VLOOKUP(Issue!$J1451,Table2[[Item Name]:[UoM]],2,0),"")</f>
        <v/>
      </c>
      <c r="L1451" s="12"/>
      <c r="M1451" s="32" t="str">
        <f>IFERROR(VLOOKUP(Issue!$J1451,Table2[[#All],[Item Name]:[Open Rate]],8,0),"")</f>
        <v/>
      </c>
      <c r="N1451" s="32" t="str">
        <f>IFERROR(+Issue!$L1451*Issue!$M1451,"")</f>
        <v/>
      </c>
      <c r="O1451" s="12"/>
      <c r="P1451" s="12"/>
      <c r="Q1451" s="38"/>
    </row>
    <row r="1452" spans="1:17" x14ac:dyDescent="0.25">
      <c r="A1452" s="34"/>
      <c r="B1452" s="12"/>
      <c r="C1452" s="12"/>
      <c r="D1452" s="12"/>
      <c r="E1452" s="31" t="str">
        <f>IFERROR(VLOOKUP(Issue!$D1452,Table5[#All],3,0),"")</f>
        <v/>
      </c>
      <c r="F1452" s="31" t="str">
        <f>IFERROR(VLOOKUP(Issue!$D1452,Table5[#All],2,0),"")</f>
        <v/>
      </c>
      <c r="G1452" s="12"/>
      <c r="H1452" s="31" t="str">
        <f>IFERROR(VLOOKUP(Issue!$G1452,Table5[#All],3,0),"")</f>
        <v/>
      </c>
      <c r="I1452" s="31" t="str">
        <f>IFERROR(VLOOKUP(Issue!$G1452,Table5[#All],2,0),"")</f>
        <v/>
      </c>
      <c r="J1452" s="12"/>
      <c r="K1452" s="31" t="str">
        <f>IFERROR(VLOOKUP(Issue!$J1452,Table2[[Item Name]:[UoM]],2,0),"")</f>
        <v/>
      </c>
      <c r="L1452" s="12"/>
      <c r="M1452" s="32" t="str">
        <f>IFERROR(VLOOKUP(Issue!$J1452,Table2[[#All],[Item Name]:[Open Rate]],8,0),"")</f>
        <v/>
      </c>
      <c r="N1452" s="32" t="str">
        <f>IFERROR(+Issue!$L1452*Issue!$M1452,"")</f>
        <v/>
      </c>
      <c r="O1452" s="12"/>
      <c r="P1452" s="12"/>
      <c r="Q1452" s="37"/>
    </row>
    <row r="1453" spans="1:17" x14ac:dyDescent="0.25">
      <c r="A1453" s="34"/>
      <c r="B1453" s="12"/>
      <c r="C1453" s="12"/>
      <c r="D1453" s="12"/>
      <c r="E1453" s="31" t="str">
        <f>IFERROR(VLOOKUP(Issue!$D1453,Table5[#All],3,0),"")</f>
        <v/>
      </c>
      <c r="F1453" s="31" t="str">
        <f>IFERROR(VLOOKUP(Issue!$D1453,Table5[#All],2,0),"")</f>
        <v/>
      </c>
      <c r="G1453" s="12"/>
      <c r="H1453" s="31" t="str">
        <f>IFERROR(VLOOKUP(Issue!$G1453,Table5[#All],3,0),"")</f>
        <v/>
      </c>
      <c r="I1453" s="31" t="str">
        <f>IFERROR(VLOOKUP(Issue!$G1453,Table5[#All],2,0),"")</f>
        <v/>
      </c>
      <c r="J1453" s="12"/>
      <c r="K1453" s="31" t="str">
        <f>IFERROR(VLOOKUP(Issue!$J1453,Table2[[Item Name]:[UoM]],2,0),"")</f>
        <v/>
      </c>
      <c r="L1453" s="12"/>
      <c r="M1453" s="32" t="str">
        <f>IFERROR(VLOOKUP(Issue!$J1453,Table2[[#All],[Item Name]:[Open Rate]],8,0),"")</f>
        <v/>
      </c>
      <c r="N1453" s="32" t="str">
        <f>IFERROR(+Issue!$L1453*Issue!$M1453,"")</f>
        <v/>
      </c>
      <c r="O1453" s="12"/>
      <c r="P1453" s="12"/>
      <c r="Q1453" s="38"/>
    </row>
    <row r="1454" spans="1:17" x14ac:dyDescent="0.25">
      <c r="A1454" s="34"/>
      <c r="B1454" s="12"/>
      <c r="C1454" s="12"/>
      <c r="D1454" s="12"/>
      <c r="E1454" s="31" t="str">
        <f>IFERROR(VLOOKUP(Issue!$D1454,Table5[#All],3,0),"")</f>
        <v/>
      </c>
      <c r="F1454" s="31" t="str">
        <f>IFERROR(VLOOKUP(Issue!$D1454,Table5[#All],2,0),"")</f>
        <v/>
      </c>
      <c r="G1454" s="12"/>
      <c r="H1454" s="31" t="str">
        <f>IFERROR(VLOOKUP(Issue!$G1454,Table5[#All],3,0),"")</f>
        <v/>
      </c>
      <c r="I1454" s="31" t="str">
        <f>IFERROR(VLOOKUP(Issue!$G1454,Table5[#All],2,0),"")</f>
        <v/>
      </c>
      <c r="J1454" s="12"/>
      <c r="K1454" s="31" t="str">
        <f>IFERROR(VLOOKUP(Issue!$J1454,Table2[[Item Name]:[UoM]],2,0),"")</f>
        <v/>
      </c>
      <c r="L1454" s="12"/>
      <c r="M1454" s="32" t="str">
        <f>IFERROR(VLOOKUP(Issue!$J1454,Table2[[#All],[Item Name]:[Open Rate]],8,0),"")</f>
        <v/>
      </c>
      <c r="N1454" s="32" t="str">
        <f>IFERROR(+Issue!$L1454*Issue!$M1454,"")</f>
        <v/>
      </c>
      <c r="O1454" s="12"/>
      <c r="P1454" s="12"/>
      <c r="Q1454" s="37"/>
    </row>
    <row r="1455" spans="1:17" x14ac:dyDescent="0.25">
      <c r="A1455" s="34"/>
      <c r="B1455" s="12"/>
      <c r="C1455" s="12"/>
      <c r="D1455" s="12"/>
      <c r="E1455" s="31" t="str">
        <f>IFERROR(VLOOKUP(Issue!$D1455,Table5[#All],3,0),"")</f>
        <v/>
      </c>
      <c r="F1455" s="31" t="str">
        <f>IFERROR(VLOOKUP(Issue!$D1455,Table5[#All],2,0),"")</f>
        <v/>
      </c>
      <c r="G1455" s="12"/>
      <c r="H1455" s="31" t="str">
        <f>IFERROR(VLOOKUP(Issue!$G1455,Table5[#All],3,0),"")</f>
        <v/>
      </c>
      <c r="I1455" s="31" t="str">
        <f>IFERROR(VLOOKUP(Issue!$G1455,Table5[#All],2,0),"")</f>
        <v/>
      </c>
      <c r="J1455" s="12"/>
      <c r="K1455" s="31" t="str">
        <f>IFERROR(VLOOKUP(Issue!$J1455,Table2[[Item Name]:[UoM]],2,0),"")</f>
        <v/>
      </c>
      <c r="L1455" s="12"/>
      <c r="M1455" s="32" t="str">
        <f>IFERROR(VLOOKUP(Issue!$J1455,Table2[[#All],[Item Name]:[Open Rate]],8,0),"")</f>
        <v/>
      </c>
      <c r="N1455" s="32" t="str">
        <f>IFERROR(+Issue!$L1455*Issue!$M1455,"")</f>
        <v/>
      </c>
      <c r="O1455" s="12"/>
      <c r="P1455" s="12"/>
      <c r="Q1455" s="38"/>
    </row>
    <row r="1456" spans="1:17" x14ac:dyDescent="0.25">
      <c r="A1456" s="34"/>
      <c r="B1456" s="12"/>
      <c r="C1456" s="12"/>
      <c r="D1456" s="12"/>
      <c r="E1456" s="31" t="str">
        <f>IFERROR(VLOOKUP(Issue!$D1456,Table5[#All],3,0),"")</f>
        <v/>
      </c>
      <c r="F1456" s="31" t="str">
        <f>IFERROR(VLOOKUP(Issue!$D1456,Table5[#All],2,0),"")</f>
        <v/>
      </c>
      <c r="G1456" s="12"/>
      <c r="H1456" s="31" t="str">
        <f>IFERROR(VLOOKUP(Issue!$G1456,Table5[#All],3,0),"")</f>
        <v/>
      </c>
      <c r="I1456" s="31" t="str">
        <f>IFERROR(VLOOKUP(Issue!$G1456,Table5[#All],2,0),"")</f>
        <v/>
      </c>
      <c r="J1456" s="12"/>
      <c r="K1456" s="31" t="str">
        <f>IFERROR(VLOOKUP(Issue!$J1456,Table2[[Item Name]:[UoM]],2,0),"")</f>
        <v/>
      </c>
      <c r="L1456" s="12"/>
      <c r="M1456" s="32" t="str">
        <f>IFERROR(VLOOKUP(Issue!$J1456,Table2[[#All],[Item Name]:[Open Rate]],8,0),"")</f>
        <v/>
      </c>
      <c r="N1456" s="32" t="str">
        <f>IFERROR(+Issue!$L1456*Issue!$M1456,"")</f>
        <v/>
      </c>
      <c r="O1456" s="12"/>
      <c r="P1456" s="12"/>
      <c r="Q1456" s="37"/>
    </row>
    <row r="1457" spans="1:17" x14ac:dyDescent="0.25">
      <c r="A1457" s="34"/>
      <c r="B1457" s="12"/>
      <c r="C1457" s="12"/>
      <c r="D1457" s="12"/>
      <c r="E1457" s="31" t="str">
        <f>IFERROR(VLOOKUP(Issue!$D1457,Table5[#All],3,0),"")</f>
        <v/>
      </c>
      <c r="F1457" s="31" t="str">
        <f>IFERROR(VLOOKUP(Issue!$D1457,Table5[#All],2,0),"")</f>
        <v/>
      </c>
      <c r="G1457" s="12"/>
      <c r="H1457" s="31" t="str">
        <f>IFERROR(VLOOKUP(Issue!$G1457,Table5[#All],3,0),"")</f>
        <v/>
      </c>
      <c r="I1457" s="31" t="str">
        <f>IFERROR(VLOOKUP(Issue!$G1457,Table5[#All],2,0),"")</f>
        <v/>
      </c>
      <c r="J1457" s="12"/>
      <c r="K1457" s="31" t="str">
        <f>IFERROR(VLOOKUP(Issue!$J1457,Table2[[Item Name]:[UoM]],2,0),"")</f>
        <v/>
      </c>
      <c r="L1457" s="12"/>
      <c r="M1457" s="32" t="str">
        <f>IFERROR(VLOOKUP(Issue!$J1457,Table2[[#All],[Item Name]:[Open Rate]],8,0),"")</f>
        <v/>
      </c>
      <c r="N1457" s="32" t="str">
        <f>IFERROR(+Issue!$L1457*Issue!$M1457,"")</f>
        <v/>
      </c>
      <c r="O1457" s="12"/>
      <c r="P1457" s="12"/>
      <c r="Q1457" s="38"/>
    </row>
    <row r="1458" spans="1:17" x14ac:dyDescent="0.25">
      <c r="A1458" s="34"/>
      <c r="B1458" s="12"/>
      <c r="C1458" s="12"/>
      <c r="D1458" s="12"/>
      <c r="E1458" s="31" t="str">
        <f>IFERROR(VLOOKUP(Issue!$D1458,Table5[#All],3,0),"")</f>
        <v/>
      </c>
      <c r="F1458" s="31" t="str">
        <f>IFERROR(VLOOKUP(Issue!$D1458,Table5[#All],2,0),"")</f>
        <v/>
      </c>
      <c r="G1458" s="12"/>
      <c r="H1458" s="31" t="str">
        <f>IFERROR(VLOOKUP(Issue!$G1458,Table5[#All],3,0),"")</f>
        <v/>
      </c>
      <c r="I1458" s="31" t="str">
        <f>IFERROR(VLOOKUP(Issue!$G1458,Table5[#All],2,0),"")</f>
        <v/>
      </c>
      <c r="J1458" s="12"/>
      <c r="K1458" s="31" t="str">
        <f>IFERROR(VLOOKUP(Issue!$J1458,Table2[[Item Name]:[UoM]],2,0),"")</f>
        <v/>
      </c>
      <c r="L1458" s="12"/>
      <c r="M1458" s="32" t="str">
        <f>IFERROR(VLOOKUP(Issue!$J1458,Table2[[#All],[Item Name]:[Open Rate]],8,0),"")</f>
        <v/>
      </c>
      <c r="N1458" s="32" t="str">
        <f>IFERROR(+Issue!$L1458*Issue!$M1458,"")</f>
        <v/>
      </c>
      <c r="O1458" s="12"/>
      <c r="P1458" s="12"/>
      <c r="Q1458" s="37"/>
    </row>
    <row r="1459" spans="1:17" x14ac:dyDescent="0.25">
      <c r="A1459" s="34"/>
      <c r="B1459" s="12"/>
      <c r="C1459" s="12"/>
      <c r="D1459" s="12"/>
      <c r="E1459" s="31" t="str">
        <f>IFERROR(VLOOKUP(Issue!$D1459,Table5[#All],3,0),"")</f>
        <v/>
      </c>
      <c r="F1459" s="31" t="str">
        <f>IFERROR(VLOOKUP(Issue!$D1459,Table5[#All],2,0),"")</f>
        <v/>
      </c>
      <c r="G1459" s="12"/>
      <c r="H1459" s="31" t="str">
        <f>IFERROR(VLOOKUP(Issue!$G1459,Table5[#All],3,0),"")</f>
        <v/>
      </c>
      <c r="I1459" s="31" t="str">
        <f>IFERROR(VLOOKUP(Issue!$G1459,Table5[#All],2,0),"")</f>
        <v/>
      </c>
      <c r="J1459" s="12"/>
      <c r="K1459" s="31" t="str">
        <f>IFERROR(VLOOKUP(Issue!$J1459,Table2[[Item Name]:[UoM]],2,0),"")</f>
        <v/>
      </c>
      <c r="L1459" s="12"/>
      <c r="M1459" s="32" t="str">
        <f>IFERROR(VLOOKUP(Issue!$J1459,Table2[[#All],[Item Name]:[Open Rate]],8,0),"")</f>
        <v/>
      </c>
      <c r="N1459" s="32" t="str">
        <f>IFERROR(+Issue!$L1459*Issue!$M1459,"")</f>
        <v/>
      </c>
      <c r="O1459" s="12"/>
      <c r="P1459" s="12"/>
      <c r="Q1459" s="38"/>
    </row>
    <row r="1460" spans="1:17" x14ac:dyDescent="0.25">
      <c r="A1460" s="34"/>
      <c r="B1460" s="12"/>
      <c r="C1460" s="12"/>
      <c r="D1460" s="12"/>
      <c r="E1460" s="31" t="str">
        <f>IFERROR(VLOOKUP(Issue!$D1460,Table5[#All],3,0),"")</f>
        <v/>
      </c>
      <c r="F1460" s="31" t="str">
        <f>IFERROR(VLOOKUP(Issue!$D1460,Table5[#All],2,0),"")</f>
        <v/>
      </c>
      <c r="G1460" s="12"/>
      <c r="H1460" s="31" t="str">
        <f>IFERROR(VLOOKUP(Issue!$G1460,Table5[#All],3,0),"")</f>
        <v/>
      </c>
      <c r="I1460" s="31" t="str">
        <f>IFERROR(VLOOKUP(Issue!$G1460,Table5[#All],2,0),"")</f>
        <v/>
      </c>
      <c r="J1460" s="12"/>
      <c r="K1460" s="31" t="str">
        <f>IFERROR(VLOOKUP(Issue!$J1460,Table2[[Item Name]:[UoM]],2,0),"")</f>
        <v/>
      </c>
      <c r="L1460" s="12"/>
      <c r="M1460" s="32" t="str">
        <f>IFERROR(VLOOKUP(Issue!$J1460,Table2[[#All],[Item Name]:[Open Rate]],8,0),"")</f>
        <v/>
      </c>
      <c r="N1460" s="32" t="str">
        <f>IFERROR(+Issue!$L1460*Issue!$M1460,"")</f>
        <v/>
      </c>
      <c r="O1460" s="12"/>
      <c r="P1460" s="12"/>
      <c r="Q1460" s="37"/>
    </row>
    <row r="1461" spans="1:17" x14ac:dyDescent="0.25">
      <c r="A1461" s="34"/>
      <c r="B1461" s="12"/>
      <c r="C1461" s="12"/>
      <c r="D1461" s="12"/>
      <c r="E1461" s="31" t="str">
        <f>IFERROR(VLOOKUP(Issue!$D1461,Table5[#All],3,0),"")</f>
        <v/>
      </c>
      <c r="F1461" s="31" t="str">
        <f>IFERROR(VLOOKUP(Issue!$D1461,Table5[#All],2,0),"")</f>
        <v/>
      </c>
      <c r="G1461" s="12"/>
      <c r="H1461" s="31" t="str">
        <f>IFERROR(VLOOKUP(Issue!$G1461,Table5[#All],3,0),"")</f>
        <v/>
      </c>
      <c r="I1461" s="31" t="str">
        <f>IFERROR(VLOOKUP(Issue!$G1461,Table5[#All],2,0),"")</f>
        <v/>
      </c>
      <c r="J1461" s="12"/>
      <c r="K1461" s="31" t="str">
        <f>IFERROR(VLOOKUP(Issue!$J1461,Table2[[Item Name]:[UoM]],2,0),"")</f>
        <v/>
      </c>
      <c r="L1461" s="12"/>
      <c r="M1461" s="32" t="str">
        <f>IFERROR(VLOOKUP(Issue!$J1461,Table2[[#All],[Item Name]:[Open Rate]],8,0),"")</f>
        <v/>
      </c>
      <c r="N1461" s="32" t="str">
        <f>IFERROR(+Issue!$L1461*Issue!$M1461,"")</f>
        <v/>
      </c>
      <c r="O1461" s="12"/>
      <c r="P1461" s="12"/>
      <c r="Q1461" s="38"/>
    </row>
    <row r="1462" spans="1:17" x14ac:dyDescent="0.25">
      <c r="A1462" s="34"/>
      <c r="B1462" s="12"/>
      <c r="C1462" s="12"/>
      <c r="D1462" s="12"/>
      <c r="E1462" s="31" t="str">
        <f>IFERROR(VLOOKUP(Issue!$D1462,Table5[#All],3,0),"")</f>
        <v/>
      </c>
      <c r="F1462" s="31" t="str">
        <f>IFERROR(VLOOKUP(Issue!$D1462,Table5[#All],2,0),"")</f>
        <v/>
      </c>
      <c r="G1462" s="12"/>
      <c r="H1462" s="31" t="str">
        <f>IFERROR(VLOOKUP(Issue!$G1462,Table5[#All],3,0),"")</f>
        <v/>
      </c>
      <c r="I1462" s="31" t="str">
        <f>IFERROR(VLOOKUP(Issue!$G1462,Table5[#All],2,0),"")</f>
        <v/>
      </c>
      <c r="J1462" s="12"/>
      <c r="K1462" s="31" t="str">
        <f>IFERROR(VLOOKUP(Issue!$J1462,Table2[[Item Name]:[UoM]],2,0),"")</f>
        <v/>
      </c>
      <c r="L1462" s="12"/>
      <c r="M1462" s="32" t="str">
        <f>IFERROR(VLOOKUP(Issue!$J1462,Table2[[#All],[Item Name]:[Open Rate]],8,0),"")</f>
        <v/>
      </c>
      <c r="N1462" s="32" t="str">
        <f>IFERROR(+Issue!$L1462*Issue!$M1462,"")</f>
        <v/>
      </c>
      <c r="O1462" s="12"/>
      <c r="P1462" s="12"/>
      <c r="Q1462" s="37"/>
    </row>
    <row r="1463" spans="1:17" x14ac:dyDescent="0.25">
      <c r="A1463" s="34"/>
      <c r="B1463" s="12"/>
      <c r="C1463" s="12"/>
      <c r="D1463" s="12"/>
      <c r="E1463" s="31" t="str">
        <f>IFERROR(VLOOKUP(Issue!$D1463,Table5[#All],3,0),"")</f>
        <v/>
      </c>
      <c r="F1463" s="31" t="str">
        <f>IFERROR(VLOOKUP(Issue!$D1463,Table5[#All],2,0),"")</f>
        <v/>
      </c>
      <c r="G1463" s="12"/>
      <c r="H1463" s="31" t="str">
        <f>IFERROR(VLOOKUP(Issue!$G1463,Table5[#All],3,0),"")</f>
        <v/>
      </c>
      <c r="I1463" s="31" t="str">
        <f>IFERROR(VLOOKUP(Issue!$G1463,Table5[#All],2,0),"")</f>
        <v/>
      </c>
      <c r="J1463" s="12"/>
      <c r="K1463" s="31" t="str">
        <f>IFERROR(VLOOKUP(Issue!$J1463,Table2[[Item Name]:[UoM]],2,0),"")</f>
        <v/>
      </c>
      <c r="L1463" s="12"/>
      <c r="M1463" s="32" t="str">
        <f>IFERROR(VLOOKUP(Issue!$J1463,Table2[[#All],[Item Name]:[Open Rate]],8,0),"")</f>
        <v/>
      </c>
      <c r="N1463" s="32" t="str">
        <f>IFERROR(+Issue!$L1463*Issue!$M1463,"")</f>
        <v/>
      </c>
      <c r="O1463" s="12"/>
      <c r="P1463" s="12"/>
      <c r="Q1463" s="38"/>
    </row>
    <row r="1464" spans="1:17" x14ac:dyDescent="0.25">
      <c r="A1464" s="34"/>
      <c r="B1464" s="12"/>
      <c r="C1464" s="12"/>
      <c r="D1464" s="12"/>
      <c r="E1464" s="31" t="str">
        <f>IFERROR(VLOOKUP(Issue!$D1464,Table5[#All],3,0),"")</f>
        <v/>
      </c>
      <c r="F1464" s="31" t="str">
        <f>IFERROR(VLOOKUP(Issue!$D1464,Table5[#All],2,0),"")</f>
        <v/>
      </c>
      <c r="G1464" s="12"/>
      <c r="H1464" s="31" t="str">
        <f>IFERROR(VLOOKUP(Issue!$G1464,Table5[#All],3,0),"")</f>
        <v/>
      </c>
      <c r="I1464" s="31" t="str">
        <f>IFERROR(VLOOKUP(Issue!$G1464,Table5[#All],2,0),"")</f>
        <v/>
      </c>
      <c r="J1464" s="12"/>
      <c r="K1464" s="31" t="str">
        <f>IFERROR(VLOOKUP(Issue!$J1464,Table2[[Item Name]:[UoM]],2,0),"")</f>
        <v/>
      </c>
      <c r="L1464" s="12"/>
      <c r="M1464" s="32" t="str">
        <f>IFERROR(VLOOKUP(Issue!$J1464,Table2[[#All],[Item Name]:[Open Rate]],8,0),"")</f>
        <v/>
      </c>
      <c r="N1464" s="32" t="str">
        <f>IFERROR(+Issue!$L1464*Issue!$M1464,"")</f>
        <v/>
      </c>
      <c r="O1464" s="12"/>
      <c r="P1464" s="12"/>
      <c r="Q1464" s="37"/>
    </row>
    <row r="1465" spans="1:17" x14ac:dyDescent="0.25">
      <c r="A1465" s="34"/>
      <c r="B1465" s="12"/>
      <c r="C1465" s="12"/>
      <c r="D1465" s="12"/>
      <c r="E1465" s="31" t="str">
        <f>IFERROR(VLOOKUP(Issue!$D1465,Table5[#All],3,0),"")</f>
        <v/>
      </c>
      <c r="F1465" s="31" t="str">
        <f>IFERROR(VLOOKUP(Issue!$D1465,Table5[#All],2,0),"")</f>
        <v/>
      </c>
      <c r="G1465" s="12"/>
      <c r="H1465" s="31" t="str">
        <f>IFERROR(VLOOKUP(Issue!$G1465,Table5[#All],3,0),"")</f>
        <v/>
      </c>
      <c r="I1465" s="31" t="str">
        <f>IFERROR(VLOOKUP(Issue!$G1465,Table5[#All],2,0),"")</f>
        <v/>
      </c>
      <c r="J1465" s="12"/>
      <c r="K1465" s="31" t="str">
        <f>IFERROR(VLOOKUP(Issue!$J1465,Table2[[Item Name]:[UoM]],2,0),"")</f>
        <v/>
      </c>
      <c r="L1465" s="12"/>
      <c r="M1465" s="32" t="str">
        <f>IFERROR(VLOOKUP(Issue!$J1465,Table2[[#All],[Item Name]:[Open Rate]],8,0),"")</f>
        <v/>
      </c>
      <c r="N1465" s="32" t="str">
        <f>IFERROR(+Issue!$L1465*Issue!$M1465,"")</f>
        <v/>
      </c>
      <c r="O1465" s="12"/>
      <c r="P1465" s="12"/>
      <c r="Q1465" s="38"/>
    </row>
    <row r="1466" spans="1:17" x14ac:dyDescent="0.25">
      <c r="A1466" s="34"/>
      <c r="B1466" s="12"/>
      <c r="C1466" s="12"/>
      <c r="D1466" s="12"/>
      <c r="E1466" s="31" t="str">
        <f>IFERROR(VLOOKUP(Issue!$D1466,Table5[#All],3,0),"")</f>
        <v/>
      </c>
      <c r="F1466" s="31" t="str">
        <f>IFERROR(VLOOKUP(Issue!$D1466,Table5[#All],2,0),"")</f>
        <v/>
      </c>
      <c r="G1466" s="12"/>
      <c r="H1466" s="31" t="str">
        <f>IFERROR(VLOOKUP(Issue!$G1466,Table5[#All],3,0),"")</f>
        <v/>
      </c>
      <c r="I1466" s="31" t="str">
        <f>IFERROR(VLOOKUP(Issue!$G1466,Table5[#All],2,0),"")</f>
        <v/>
      </c>
      <c r="J1466" s="12"/>
      <c r="K1466" s="31" t="str">
        <f>IFERROR(VLOOKUP(Issue!$J1466,Table2[[Item Name]:[UoM]],2,0),"")</f>
        <v/>
      </c>
      <c r="L1466" s="12"/>
      <c r="M1466" s="32" t="str">
        <f>IFERROR(VLOOKUP(Issue!$J1466,Table2[[#All],[Item Name]:[Open Rate]],8,0),"")</f>
        <v/>
      </c>
      <c r="N1466" s="32" t="str">
        <f>IFERROR(+Issue!$L1466*Issue!$M1466,"")</f>
        <v/>
      </c>
      <c r="O1466" s="12"/>
      <c r="P1466" s="12"/>
      <c r="Q1466" s="37"/>
    </row>
    <row r="1467" spans="1:17" x14ac:dyDescent="0.25">
      <c r="A1467" s="34"/>
      <c r="B1467" s="12"/>
      <c r="C1467" s="12"/>
      <c r="D1467" s="12"/>
      <c r="E1467" s="31" t="str">
        <f>IFERROR(VLOOKUP(Issue!$D1467,Table5[#All],3,0),"")</f>
        <v/>
      </c>
      <c r="F1467" s="31" t="str">
        <f>IFERROR(VLOOKUP(Issue!$D1467,Table5[#All],2,0),"")</f>
        <v/>
      </c>
      <c r="G1467" s="12"/>
      <c r="H1467" s="31" t="str">
        <f>IFERROR(VLOOKUP(Issue!$G1467,Table5[#All],3,0),"")</f>
        <v/>
      </c>
      <c r="I1467" s="31" t="str">
        <f>IFERROR(VLOOKUP(Issue!$G1467,Table5[#All],2,0),"")</f>
        <v/>
      </c>
      <c r="J1467" s="12"/>
      <c r="K1467" s="31" t="str">
        <f>IFERROR(VLOOKUP(Issue!$J1467,Table2[[Item Name]:[UoM]],2,0),"")</f>
        <v/>
      </c>
      <c r="L1467" s="12"/>
      <c r="M1467" s="32" t="str">
        <f>IFERROR(VLOOKUP(Issue!$J1467,Table2[[#All],[Item Name]:[Open Rate]],8,0),"")</f>
        <v/>
      </c>
      <c r="N1467" s="32" t="str">
        <f>IFERROR(+Issue!$L1467*Issue!$M1467,"")</f>
        <v/>
      </c>
      <c r="O1467" s="12"/>
      <c r="P1467" s="12"/>
      <c r="Q1467" s="38"/>
    </row>
    <row r="1468" spans="1:17" x14ac:dyDescent="0.25">
      <c r="A1468" s="34"/>
      <c r="B1468" s="12"/>
      <c r="C1468" s="12"/>
      <c r="D1468" s="12"/>
      <c r="E1468" s="31" t="str">
        <f>IFERROR(VLOOKUP(Issue!$D1468,Table5[#All],3,0),"")</f>
        <v/>
      </c>
      <c r="F1468" s="31" t="str">
        <f>IFERROR(VLOOKUP(Issue!$D1468,Table5[#All],2,0),"")</f>
        <v/>
      </c>
      <c r="G1468" s="12"/>
      <c r="H1468" s="31" t="str">
        <f>IFERROR(VLOOKUP(Issue!$G1468,Table5[#All],3,0),"")</f>
        <v/>
      </c>
      <c r="I1468" s="31" t="str">
        <f>IFERROR(VLOOKUP(Issue!$G1468,Table5[#All],2,0),"")</f>
        <v/>
      </c>
      <c r="J1468" s="12"/>
      <c r="K1468" s="31" t="str">
        <f>IFERROR(VLOOKUP(Issue!$J1468,Table2[[Item Name]:[UoM]],2,0),"")</f>
        <v/>
      </c>
      <c r="L1468" s="12"/>
      <c r="M1468" s="32" t="str">
        <f>IFERROR(VLOOKUP(Issue!$J1468,Table2[[#All],[Item Name]:[Open Rate]],8,0),"")</f>
        <v/>
      </c>
      <c r="N1468" s="32" t="str">
        <f>IFERROR(+Issue!$L1468*Issue!$M1468,"")</f>
        <v/>
      </c>
      <c r="O1468" s="12"/>
      <c r="P1468" s="12"/>
      <c r="Q1468" s="37"/>
    </row>
    <row r="1469" spans="1:17" x14ac:dyDescent="0.25">
      <c r="A1469" s="34"/>
      <c r="B1469" s="12"/>
      <c r="C1469" s="12"/>
      <c r="D1469" s="12"/>
      <c r="E1469" s="31" t="str">
        <f>IFERROR(VLOOKUP(Issue!$D1469,Table5[#All],3,0),"")</f>
        <v/>
      </c>
      <c r="F1469" s="31" t="str">
        <f>IFERROR(VLOOKUP(Issue!$D1469,Table5[#All],2,0),"")</f>
        <v/>
      </c>
      <c r="G1469" s="12"/>
      <c r="H1469" s="31" t="str">
        <f>IFERROR(VLOOKUP(Issue!$G1469,Table5[#All],3,0),"")</f>
        <v/>
      </c>
      <c r="I1469" s="31" t="str">
        <f>IFERROR(VLOOKUP(Issue!$G1469,Table5[#All],2,0),"")</f>
        <v/>
      </c>
      <c r="J1469" s="12"/>
      <c r="K1469" s="31" t="str">
        <f>IFERROR(VLOOKUP(Issue!$J1469,Table2[[Item Name]:[UoM]],2,0),"")</f>
        <v/>
      </c>
      <c r="L1469" s="12"/>
      <c r="M1469" s="32" t="str">
        <f>IFERROR(VLOOKUP(Issue!$J1469,Table2[[#All],[Item Name]:[Open Rate]],8,0),"")</f>
        <v/>
      </c>
      <c r="N1469" s="32" t="str">
        <f>IFERROR(+Issue!$L1469*Issue!$M1469,"")</f>
        <v/>
      </c>
      <c r="O1469" s="12"/>
      <c r="P1469" s="12"/>
      <c r="Q1469" s="38"/>
    </row>
    <row r="1470" spans="1:17" x14ac:dyDescent="0.25">
      <c r="A1470" s="34"/>
      <c r="B1470" s="12"/>
      <c r="C1470" s="12"/>
      <c r="D1470" s="12"/>
      <c r="E1470" s="31" t="str">
        <f>IFERROR(VLOOKUP(Issue!$D1470,Table5[#All],3,0),"")</f>
        <v/>
      </c>
      <c r="F1470" s="31" t="str">
        <f>IFERROR(VLOOKUP(Issue!$D1470,Table5[#All],2,0),"")</f>
        <v/>
      </c>
      <c r="G1470" s="12"/>
      <c r="H1470" s="31" t="str">
        <f>IFERROR(VLOOKUP(Issue!$G1470,Table5[#All],3,0),"")</f>
        <v/>
      </c>
      <c r="I1470" s="31" t="str">
        <f>IFERROR(VLOOKUP(Issue!$G1470,Table5[#All],2,0),"")</f>
        <v/>
      </c>
      <c r="J1470" s="12"/>
      <c r="K1470" s="31" t="str">
        <f>IFERROR(VLOOKUP(Issue!$J1470,Table2[[Item Name]:[UoM]],2,0),"")</f>
        <v/>
      </c>
      <c r="L1470" s="12"/>
      <c r="M1470" s="32" t="str">
        <f>IFERROR(VLOOKUP(Issue!$J1470,Table2[[#All],[Item Name]:[Open Rate]],8,0),"")</f>
        <v/>
      </c>
      <c r="N1470" s="32" t="str">
        <f>IFERROR(+Issue!$L1470*Issue!$M1470,"")</f>
        <v/>
      </c>
      <c r="O1470" s="12"/>
      <c r="P1470" s="12"/>
      <c r="Q1470" s="37"/>
    </row>
    <row r="1471" spans="1:17" x14ac:dyDescent="0.25">
      <c r="A1471" s="34"/>
      <c r="B1471" s="12"/>
      <c r="C1471" s="12"/>
      <c r="D1471" s="12"/>
      <c r="E1471" s="31" t="str">
        <f>IFERROR(VLOOKUP(Issue!$D1471,Table5[#All],3,0),"")</f>
        <v/>
      </c>
      <c r="F1471" s="31" t="str">
        <f>IFERROR(VLOOKUP(Issue!$D1471,Table5[#All],2,0),"")</f>
        <v/>
      </c>
      <c r="G1471" s="12"/>
      <c r="H1471" s="31" t="str">
        <f>IFERROR(VLOOKUP(Issue!$G1471,Table5[#All],3,0),"")</f>
        <v/>
      </c>
      <c r="I1471" s="31" t="str">
        <f>IFERROR(VLOOKUP(Issue!$G1471,Table5[#All],2,0),"")</f>
        <v/>
      </c>
      <c r="J1471" s="12"/>
      <c r="K1471" s="31" t="str">
        <f>IFERROR(VLOOKUP(Issue!$J1471,Table2[[Item Name]:[UoM]],2,0),"")</f>
        <v/>
      </c>
      <c r="L1471" s="12"/>
      <c r="M1471" s="32" t="str">
        <f>IFERROR(VLOOKUP(Issue!$J1471,Table2[[#All],[Item Name]:[Open Rate]],8,0),"")</f>
        <v/>
      </c>
      <c r="N1471" s="32" t="str">
        <f>IFERROR(+Issue!$L1471*Issue!$M1471,"")</f>
        <v/>
      </c>
      <c r="O1471" s="12"/>
      <c r="P1471" s="12"/>
      <c r="Q1471" s="38"/>
    </row>
    <row r="1472" spans="1:17" x14ac:dyDescent="0.25">
      <c r="A1472" s="34"/>
      <c r="B1472" s="12"/>
      <c r="C1472" s="12"/>
      <c r="D1472" s="12"/>
      <c r="E1472" s="31" t="str">
        <f>IFERROR(VLOOKUP(Issue!$D1472,Table5[#All],3,0),"")</f>
        <v/>
      </c>
      <c r="F1472" s="31" t="str">
        <f>IFERROR(VLOOKUP(Issue!$D1472,Table5[#All],2,0),"")</f>
        <v/>
      </c>
      <c r="G1472" s="12"/>
      <c r="H1472" s="31" t="str">
        <f>IFERROR(VLOOKUP(Issue!$G1472,Table5[#All],3,0),"")</f>
        <v/>
      </c>
      <c r="I1472" s="31" t="str">
        <f>IFERROR(VLOOKUP(Issue!$G1472,Table5[#All],2,0),"")</f>
        <v/>
      </c>
      <c r="J1472" s="12"/>
      <c r="K1472" s="31" t="str">
        <f>IFERROR(VLOOKUP(Issue!$J1472,Table2[[Item Name]:[UoM]],2,0),"")</f>
        <v/>
      </c>
      <c r="L1472" s="12"/>
      <c r="M1472" s="32" t="str">
        <f>IFERROR(VLOOKUP(Issue!$J1472,Table2[[#All],[Item Name]:[Open Rate]],8,0),"")</f>
        <v/>
      </c>
      <c r="N1472" s="32" t="str">
        <f>IFERROR(+Issue!$L1472*Issue!$M1472,"")</f>
        <v/>
      </c>
      <c r="O1472" s="12"/>
      <c r="P1472" s="12"/>
      <c r="Q1472" s="37"/>
    </row>
    <row r="1473" spans="1:17" x14ac:dyDescent="0.25">
      <c r="A1473" s="34"/>
      <c r="B1473" s="12"/>
      <c r="C1473" s="12"/>
      <c r="D1473" s="12"/>
      <c r="E1473" s="31" t="str">
        <f>IFERROR(VLOOKUP(Issue!$D1473,Table5[#All],3,0),"")</f>
        <v/>
      </c>
      <c r="F1473" s="31" t="str">
        <f>IFERROR(VLOOKUP(Issue!$D1473,Table5[#All],2,0),"")</f>
        <v/>
      </c>
      <c r="G1473" s="12"/>
      <c r="H1473" s="31" t="str">
        <f>IFERROR(VLOOKUP(Issue!$G1473,Table5[#All],3,0),"")</f>
        <v/>
      </c>
      <c r="I1473" s="31" t="str">
        <f>IFERROR(VLOOKUP(Issue!$G1473,Table5[#All],2,0),"")</f>
        <v/>
      </c>
      <c r="J1473" s="12"/>
      <c r="K1473" s="31" t="str">
        <f>IFERROR(VLOOKUP(Issue!$J1473,Table2[[Item Name]:[UoM]],2,0),"")</f>
        <v/>
      </c>
      <c r="L1473" s="12"/>
      <c r="M1473" s="32" t="str">
        <f>IFERROR(VLOOKUP(Issue!$J1473,Table2[[#All],[Item Name]:[Open Rate]],8,0),"")</f>
        <v/>
      </c>
      <c r="N1473" s="32" t="str">
        <f>IFERROR(+Issue!$L1473*Issue!$M1473,"")</f>
        <v/>
      </c>
      <c r="O1473" s="12"/>
      <c r="P1473" s="12"/>
      <c r="Q1473" s="38"/>
    </row>
    <row r="1474" spans="1:17" x14ac:dyDescent="0.25">
      <c r="A1474" s="34"/>
      <c r="B1474" s="12"/>
      <c r="C1474" s="12"/>
      <c r="D1474" s="12"/>
      <c r="E1474" s="31" t="str">
        <f>IFERROR(VLOOKUP(Issue!$D1474,Table5[#All],3,0),"")</f>
        <v/>
      </c>
      <c r="F1474" s="31" t="str">
        <f>IFERROR(VLOOKUP(Issue!$D1474,Table5[#All],2,0),"")</f>
        <v/>
      </c>
      <c r="G1474" s="12"/>
      <c r="H1474" s="31" t="str">
        <f>IFERROR(VLOOKUP(Issue!$G1474,Table5[#All],3,0),"")</f>
        <v/>
      </c>
      <c r="I1474" s="31" t="str">
        <f>IFERROR(VLOOKUP(Issue!$G1474,Table5[#All],2,0),"")</f>
        <v/>
      </c>
      <c r="J1474" s="12"/>
      <c r="K1474" s="31" t="str">
        <f>IFERROR(VLOOKUP(Issue!$J1474,Table2[[Item Name]:[UoM]],2,0),"")</f>
        <v/>
      </c>
      <c r="L1474" s="12"/>
      <c r="M1474" s="32" t="str">
        <f>IFERROR(VLOOKUP(Issue!$J1474,Table2[[#All],[Item Name]:[Open Rate]],8,0),"")</f>
        <v/>
      </c>
      <c r="N1474" s="32" t="str">
        <f>IFERROR(+Issue!$L1474*Issue!$M1474,"")</f>
        <v/>
      </c>
      <c r="O1474" s="12"/>
      <c r="P1474" s="12"/>
      <c r="Q1474" s="37"/>
    </row>
    <row r="1475" spans="1:17" x14ac:dyDescent="0.25">
      <c r="A1475" s="34"/>
      <c r="B1475" s="12"/>
      <c r="C1475" s="12"/>
      <c r="D1475" s="12"/>
      <c r="E1475" s="31" t="str">
        <f>IFERROR(VLOOKUP(Issue!$D1475,Table5[#All],3,0),"")</f>
        <v/>
      </c>
      <c r="F1475" s="31" t="str">
        <f>IFERROR(VLOOKUP(Issue!$D1475,Table5[#All],2,0),"")</f>
        <v/>
      </c>
      <c r="G1475" s="12"/>
      <c r="H1475" s="31" t="str">
        <f>IFERROR(VLOOKUP(Issue!$G1475,Table5[#All],3,0),"")</f>
        <v/>
      </c>
      <c r="I1475" s="31" t="str">
        <f>IFERROR(VLOOKUP(Issue!$G1475,Table5[#All],2,0),"")</f>
        <v/>
      </c>
      <c r="J1475" s="12"/>
      <c r="K1475" s="31" t="str">
        <f>IFERROR(VLOOKUP(Issue!$J1475,Table2[[Item Name]:[UoM]],2,0),"")</f>
        <v/>
      </c>
      <c r="L1475" s="12"/>
      <c r="M1475" s="32" t="str">
        <f>IFERROR(VLOOKUP(Issue!$J1475,Table2[[#All],[Item Name]:[Open Rate]],8,0),"")</f>
        <v/>
      </c>
      <c r="N1475" s="32" t="str">
        <f>IFERROR(+Issue!$L1475*Issue!$M1475,"")</f>
        <v/>
      </c>
      <c r="O1475" s="12"/>
      <c r="P1475" s="12"/>
      <c r="Q1475" s="38"/>
    </row>
    <row r="1476" spans="1:17" x14ac:dyDescent="0.25">
      <c r="A1476" s="34"/>
      <c r="B1476" s="12"/>
      <c r="C1476" s="12"/>
      <c r="D1476" s="12"/>
      <c r="E1476" s="31" t="str">
        <f>IFERROR(VLOOKUP(Issue!$D1476,Table5[#All],3,0),"")</f>
        <v/>
      </c>
      <c r="F1476" s="31" t="str">
        <f>IFERROR(VLOOKUP(Issue!$D1476,Table5[#All],2,0),"")</f>
        <v/>
      </c>
      <c r="G1476" s="12"/>
      <c r="H1476" s="31" t="str">
        <f>IFERROR(VLOOKUP(Issue!$G1476,Table5[#All],3,0),"")</f>
        <v/>
      </c>
      <c r="I1476" s="31" t="str">
        <f>IFERROR(VLOOKUP(Issue!$G1476,Table5[#All],2,0),"")</f>
        <v/>
      </c>
      <c r="J1476" s="12"/>
      <c r="K1476" s="31" t="str">
        <f>IFERROR(VLOOKUP(Issue!$J1476,Table2[[Item Name]:[UoM]],2,0),"")</f>
        <v/>
      </c>
      <c r="L1476" s="12"/>
      <c r="M1476" s="32" t="str">
        <f>IFERROR(VLOOKUP(Issue!$J1476,Table2[[#All],[Item Name]:[Open Rate]],8,0),"")</f>
        <v/>
      </c>
      <c r="N1476" s="32" t="str">
        <f>IFERROR(+Issue!$L1476*Issue!$M1476,"")</f>
        <v/>
      </c>
      <c r="O1476" s="12"/>
      <c r="P1476" s="12"/>
      <c r="Q1476" s="37"/>
    </row>
    <row r="1477" spans="1:17" x14ac:dyDescent="0.25">
      <c r="A1477" s="34"/>
      <c r="B1477" s="12"/>
      <c r="C1477" s="12"/>
      <c r="D1477" s="12"/>
      <c r="E1477" s="31" t="str">
        <f>IFERROR(VLOOKUP(Issue!$D1477,Table5[#All],3,0),"")</f>
        <v/>
      </c>
      <c r="F1477" s="31" t="str">
        <f>IFERROR(VLOOKUP(Issue!$D1477,Table5[#All],2,0),"")</f>
        <v/>
      </c>
      <c r="G1477" s="12"/>
      <c r="H1477" s="31" t="str">
        <f>IFERROR(VLOOKUP(Issue!$G1477,Table5[#All],3,0),"")</f>
        <v/>
      </c>
      <c r="I1477" s="31" t="str">
        <f>IFERROR(VLOOKUP(Issue!$G1477,Table5[#All],2,0),"")</f>
        <v/>
      </c>
      <c r="J1477" s="12"/>
      <c r="K1477" s="31" t="str">
        <f>IFERROR(VLOOKUP(Issue!$J1477,Table2[[Item Name]:[UoM]],2,0),"")</f>
        <v/>
      </c>
      <c r="L1477" s="12"/>
      <c r="M1477" s="32" t="str">
        <f>IFERROR(VLOOKUP(Issue!$J1477,Table2[[#All],[Item Name]:[Open Rate]],8,0),"")</f>
        <v/>
      </c>
      <c r="N1477" s="32" t="str">
        <f>IFERROR(+Issue!$L1477*Issue!$M1477,"")</f>
        <v/>
      </c>
      <c r="O1477" s="12"/>
      <c r="P1477" s="12"/>
      <c r="Q1477" s="38"/>
    </row>
    <row r="1478" spans="1:17" x14ac:dyDescent="0.25">
      <c r="A1478" s="34"/>
      <c r="B1478" s="12"/>
      <c r="C1478" s="12"/>
      <c r="D1478" s="12"/>
      <c r="E1478" s="31" t="str">
        <f>IFERROR(VLOOKUP(Issue!$D1478,Table5[#All],3,0),"")</f>
        <v/>
      </c>
      <c r="F1478" s="31" t="str">
        <f>IFERROR(VLOOKUP(Issue!$D1478,Table5[#All],2,0),"")</f>
        <v/>
      </c>
      <c r="G1478" s="12"/>
      <c r="H1478" s="31" t="str">
        <f>IFERROR(VLOOKUP(Issue!$G1478,Table5[#All],3,0),"")</f>
        <v/>
      </c>
      <c r="I1478" s="31" t="str">
        <f>IFERROR(VLOOKUP(Issue!$G1478,Table5[#All],2,0),"")</f>
        <v/>
      </c>
      <c r="J1478" s="12"/>
      <c r="K1478" s="31" t="str">
        <f>IFERROR(VLOOKUP(Issue!$J1478,Table2[[Item Name]:[UoM]],2,0),"")</f>
        <v/>
      </c>
      <c r="L1478" s="12"/>
      <c r="M1478" s="32" t="str">
        <f>IFERROR(VLOOKUP(Issue!$J1478,Table2[[#All],[Item Name]:[Open Rate]],8,0),"")</f>
        <v/>
      </c>
      <c r="N1478" s="32" t="str">
        <f>IFERROR(+Issue!$L1478*Issue!$M1478,"")</f>
        <v/>
      </c>
      <c r="O1478" s="12"/>
      <c r="P1478" s="12"/>
      <c r="Q1478" s="37"/>
    </row>
    <row r="1479" spans="1:17" x14ac:dyDescent="0.25">
      <c r="A1479" s="34"/>
      <c r="B1479" s="12"/>
      <c r="C1479" s="12"/>
      <c r="D1479" s="12"/>
      <c r="E1479" s="31" t="str">
        <f>IFERROR(VLOOKUP(Issue!$D1479,Table5[#All],3,0),"")</f>
        <v/>
      </c>
      <c r="F1479" s="31" t="str">
        <f>IFERROR(VLOOKUP(Issue!$D1479,Table5[#All],2,0),"")</f>
        <v/>
      </c>
      <c r="G1479" s="12"/>
      <c r="H1479" s="31" t="str">
        <f>IFERROR(VLOOKUP(Issue!$G1479,Table5[#All],3,0),"")</f>
        <v/>
      </c>
      <c r="I1479" s="31" t="str">
        <f>IFERROR(VLOOKUP(Issue!$G1479,Table5[#All],2,0),"")</f>
        <v/>
      </c>
      <c r="J1479" s="12"/>
      <c r="K1479" s="31" t="str">
        <f>IFERROR(VLOOKUP(Issue!$J1479,Table2[[Item Name]:[UoM]],2,0),"")</f>
        <v/>
      </c>
      <c r="L1479" s="12"/>
      <c r="M1479" s="32" t="str">
        <f>IFERROR(VLOOKUP(Issue!$J1479,Table2[[#All],[Item Name]:[Open Rate]],8,0),"")</f>
        <v/>
      </c>
      <c r="N1479" s="32" t="str">
        <f>IFERROR(+Issue!$L1479*Issue!$M1479,"")</f>
        <v/>
      </c>
      <c r="O1479" s="12"/>
      <c r="P1479" s="12"/>
      <c r="Q1479" s="38"/>
    </row>
    <row r="1480" spans="1:17" x14ac:dyDescent="0.25">
      <c r="A1480" s="34"/>
      <c r="B1480" s="12"/>
      <c r="C1480" s="12"/>
      <c r="D1480" s="12"/>
      <c r="E1480" s="31" t="str">
        <f>IFERROR(VLOOKUP(Issue!$D1480,Table5[#All],3,0),"")</f>
        <v/>
      </c>
      <c r="F1480" s="31" t="str">
        <f>IFERROR(VLOOKUP(Issue!$D1480,Table5[#All],2,0),"")</f>
        <v/>
      </c>
      <c r="G1480" s="12"/>
      <c r="H1480" s="31" t="str">
        <f>IFERROR(VLOOKUP(Issue!$G1480,Table5[#All],3,0),"")</f>
        <v/>
      </c>
      <c r="I1480" s="31" t="str">
        <f>IFERROR(VLOOKUP(Issue!$G1480,Table5[#All],2,0),"")</f>
        <v/>
      </c>
      <c r="J1480" s="12"/>
      <c r="K1480" s="31" t="str">
        <f>IFERROR(VLOOKUP(Issue!$J1480,Table2[[Item Name]:[UoM]],2,0),"")</f>
        <v/>
      </c>
      <c r="L1480" s="12"/>
      <c r="M1480" s="32" t="str">
        <f>IFERROR(VLOOKUP(Issue!$J1480,Table2[[#All],[Item Name]:[Open Rate]],8,0),"")</f>
        <v/>
      </c>
      <c r="N1480" s="32" t="str">
        <f>IFERROR(+Issue!$L1480*Issue!$M1480,"")</f>
        <v/>
      </c>
      <c r="O1480" s="12"/>
      <c r="P1480" s="12"/>
      <c r="Q1480" s="37"/>
    </row>
    <row r="1481" spans="1:17" x14ac:dyDescent="0.25">
      <c r="A1481" s="34"/>
      <c r="B1481" s="12"/>
      <c r="C1481" s="12"/>
      <c r="D1481" s="12"/>
      <c r="E1481" s="31" t="str">
        <f>IFERROR(VLOOKUP(Issue!$D1481,Table5[#All],3,0),"")</f>
        <v/>
      </c>
      <c r="F1481" s="31" t="str">
        <f>IFERROR(VLOOKUP(Issue!$D1481,Table5[#All],2,0),"")</f>
        <v/>
      </c>
      <c r="G1481" s="12"/>
      <c r="H1481" s="31" t="str">
        <f>IFERROR(VLOOKUP(Issue!$G1481,Table5[#All],3,0),"")</f>
        <v/>
      </c>
      <c r="I1481" s="31" t="str">
        <f>IFERROR(VLOOKUP(Issue!$G1481,Table5[#All],2,0),"")</f>
        <v/>
      </c>
      <c r="J1481" s="12"/>
      <c r="K1481" s="31" t="str">
        <f>IFERROR(VLOOKUP(Issue!$J1481,Table2[[Item Name]:[UoM]],2,0),"")</f>
        <v/>
      </c>
      <c r="L1481" s="12"/>
      <c r="M1481" s="32" t="str">
        <f>IFERROR(VLOOKUP(Issue!$J1481,Table2[[#All],[Item Name]:[Open Rate]],8,0),"")</f>
        <v/>
      </c>
      <c r="N1481" s="32" t="str">
        <f>IFERROR(+Issue!$L1481*Issue!$M1481,"")</f>
        <v/>
      </c>
      <c r="O1481" s="12"/>
      <c r="P1481" s="12"/>
      <c r="Q1481" s="38"/>
    </row>
    <row r="1482" spans="1:17" x14ac:dyDescent="0.25">
      <c r="A1482" s="34"/>
      <c r="B1482" s="12"/>
      <c r="C1482" s="12"/>
      <c r="D1482" s="12"/>
      <c r="E1482" s="31" t="str">
        <f>IFERROR(VLOOKUP(Issue!$D1482,Table5[#All],3,0),"")</f>
        <v/>
      </c>
      <c r="F1482" s="31" t="str">
        <f>IFERROR(VLOOKUP(Issue!$D1482,Table5[#All],2,0),"")</f>
        <v/>
      </c>
      <c r="G1482" s="12"/>
      <c r="H1482" s="31" t="str">
        <f>IFERROR(VLOOKUP(Issue!$G1482,Table5[#All],3,0),"")</f>
        <v/>
      </c>
      <c r="I1482" s="31" t="str">
        <f>IFERROR(VLOOKUP(Issue!$G1482,Table5[#All],2,0),"")</f>
        <v/>
      </c>
      <c r="J1482" s="12"/>
      <c r="K1482" s="31" t="str">
        <f>IFERROR(VLOOKUP(Issue!$J1482,Table2[[Item Name]:[UoM]],2,0),"")</f>
        <v/>
      </c>
      <c r="L1482" s="12"/>
      <c r="M1482" s="32" t="str">
        <f>IFERROR(VLOOKUP(Issue!$J1482,Table2[[#All],[Item Name]:[Open Rate]],8,0),"")</f>
        <v/>
      </c>
      <c r="N1482" s="32" t="str">
        <f>IFERROR(+Issue!$L1482*Issue!$M1482,"")</f>
        <v/>
      </c>
      <c r="O1482" s="12"/>
      <c r="P1482" s="12"/>
      <c r="Q1482" s="37"/>
    </row>
    <row r="1483" spans="1:17" x14ac:dyDescent="0.25">
      <c r="A1483" s="34"/>
      <c r="B1483" s="12"/>
      <c r="C1483" s="12"/>
      <c r="D1483" s="12"/>
      <c r="E1483" s="31" t="str">
        <f>IFERROR(VLOOKUP(Issue!$D1483,Table5[#All],3,0),"")</f>
        <v/>
      </c>
      <c r="F1483" s="31" t="str">
        <f>IFERROR(VLOOKUP(Issue!$D1483,Table5[#All],2,0),"")</f>
        <v/>
      </c>
      <c r="G1483" s="12"/>
      <c r="H1483" s="31" t="str">
        <f>IFERROR(VLOOKUP(Issue!$G1483,Table5[#All],3,0),"")</f>
        <v/>
      </c>
      <c r="I1483" s="31" t="str">
        <f>IFERROR(VLOOKUP(Issue!$G1483,Table5[#All],2,0),"")</f>
        <v/>
      </c>
      <c r="J1483" s="12"/>
      <c r="K1483" s="31" t="str">
        <f>IFERROR(VLOOKUP(Issue!$J1483,Table2[[Item Name]:[UoM]],2,0),"")</f>
        <v/>
      </c>
      <c r="L1483" s="12"/>
      <c r="M1483" s="32" t="str">
        <f>IFERROR(VLOOKUP(Issue!$J1483,Table2[[#All],[Item Name]:[Open Rate]],8,0),"")</f>
        <v/>
      </c>
      <c r="N1483" s="32" t="str">
        <f>IFERROR(+Issue!$L1483*Issue!$M1483,"")</f>
        <v/>
      </c>
      <c r="O1483" s="12"/>
      <c r="P1483" s="12"/>
      <c r="Q1483" s="38"/>
    </row>
    <row r="1484" spans="1:17" x14ac:dyDescent="0.25">
      <c r="A1484" s="34"/>
      <c r="B1484" s="12"/>
      <c r="C1484" s="12"/>
      <c r="D1484" s="12"/>
      <c r="E1484" s="31" t="str">
        <f>IFERROR(VLOOKUP(Issue!$D1484,Table5[#All],3,0),"")</f>
        <v/>
      </c>
      <c r="F1484" s="31" t="str">
        <f>IFERROR(VLOOKUP(Issue!$D1484,Table5[#All],2,0),"")</f>
        <v/>
      </c>
      <c r="G1484" s="12"/>
      <c r="H1484" s="31" t="str">
        <f>IFERROR(VLOOKUP(Issue!$G1484,Table5[#All],3,0),"")</f>
        <v/>
      </c>
      <c r="I1484" s="31" t="str">
        <f>IFERROR(VLOOKUP(Issue!$G1484,Table5[#All],2,0),"")</f>
        <v/>
      </c>
      <c r="J1484" s="12"/>
      <c r="K1484" s="31" t="str">
        <f>IFERROR(VLOOKUP(Issue!$J1484,Table2[[Item Name]:[UoM]],2,0),"")</f>
        <v/>
      </c>
      <c r="L1484" s="12"/>
      <c r="M1484" s="32" t="str">
        <f>IFERROR(VLOOKUP(Issue!$J1484,Table2[[#All],[Item Name]:[Open Rate]],8,0),"")</f>
        <v/>
      </c>
      <c r="N1484" s="32" t="str">
        <f>IFERROR(+Issue!$L1484*Issue!$M1484,"")</f>
        <v/>
      </c>
      <c r="O1484" s="12"/>
      <c r="P1484" s="12"/>
      <c r="Q1484" s="37"/>
    </row>
    <row r="1485" spans="1:17" x14ac:dyDescent="0.25">
      <c r="A1485" s="34"/>
      <c r="B1485" s="12"/>
      <c r="C1485" s="12"/>
      <c r="D1485" s="12"/>
      <c r="E1485" s="31" t="str">
        <f>IFERROR(VLOOKUP(Issue!$D1485,Table5[#All],3,0),"")</f>
        <v/>
      </c>
      <c r="F1485" s="31" t="str">
        <f>IFERROR(VLOOKUP(Issue!$D1485,Table5[#All],2,0),"")</f>
        <v/>
      </c>
      <c r="G1485" s="12"/>
      <c r="H1485" s="31" t="str">
        <f>IFERROR(VLOOKUP(Issue!$G1485,Table5[#All],3,0),"")</f>
        <v/>
      </c>
      <c r="I1485" s="31" t="str">
        <f>IFERROR(VLOOKUP(Issue!$G1485,Table5[#All],2,0),"")</f>
        <v/>
      </c>
      <c r="J1485" s="12"/>
      <c r="K1485" s="31" t="str">
        <f>IFERROR(VLOOKUP(Issue!$J1485,Table2[[Item Name]:[UoM]],2,0),"")</f>
        <v/>
      </c>
      <c r="L1485" s="12"/>
      <c r="M1485" s="32" t="str">
        <f>IFERROR(VLOOKUP(Issue!$J1485,Table2[[#All],[Item Name]:[Open Rate]],8,0),"")</f>
        <v/>
      </c>
      <c r="N1485" s="32" t="str">
        <f>IFERROR(+Issue!$L1485*Issue!$M1485,"")</f>
        <v/>
      </c>
      <c r="O1485" s="12"/>
      <c r="P1485" s="12"/>
      <c r="Q1485" s="38"/>
    </row>
    <row r="1486" spans="1:17" x14ac:dyDescent="0.25">
      <c r="A1486" s="34"/>
      <c r="B1486" s="12"/>
      <c r="C1486" s="12"/>
      <c r="D1486" s="12"/>
      <c r="E1486" s="31" t="str">
        <f>IFERROR(VLOOKUP(Issue!$D1486,Table5[#All],3,0),"")</f>
        <v/>
      </c>
      <c r="F1486" s="31" t="str">
        <f>IFERROR(VLOOKUP(Issue!$D1486,Table5[#All],2,0),"")</f>
        <v/>
      </c>
      <c r="G1486" s="12"/>
      <c r="H1486" s="31" t="str">
        <f>IFERROR(VLOOKUP(Issue!$G1486,Table5[#All],3,0),"")</f>
        <v/>
      </c>
      <c r="I1486" s="31" t="str">
        <f>IFERROR(VLOOKUP(Issue!$G1486,Table5[#All],2,0),"")</f>
        <v/>
      </c>
      <c r="J1486" s="12"/>
      <c r="K1486" s="31" t="str">
        <f>IFERROR(VLOOKUP(Issue!$J1486,Table2[[Item Name]:[UoM]],2,0),"")</f>
        <v/>
      </c>
      <c r="L1486" s="12"/>
      <c r="M1486" s="32" t="str">
        <f>IFERROR(VLOOKUP(Issue!$J1486,Table2[[#All],[Item Name]:[Open Rate]],8,0),"")</f>
        <v/>
      </c>
      <c r="N1486" s="32" t="str">
        <f>IFERROR(+Issue!$L1486*Issue!$M1486,"")</f>
        <v/>
      </c>
      <c r="O1486" s="12"/>
      <c r="P1486" s="12"/>
      <c r="Q1486" s="37"/>
    </row>
    <row r="1487" spans="1:17" x14ac:dyDescent="0.25">
      <c r="A1487" s="34"/>
      <c r="B1487" s="12"/>
      <c r="C1487" s="12"/>
      <c r="D1487" s="12"/>
      <c r="E1487" s="31" t="str">
        <f>IFERROR(VLOOKUP(Issue!$D1487,Table5[#All],3,0),"")</f>
        <v/>
      </c>
      <c r="F1487" s="31" t="str">
        <f>IFERROR(VLOOKUP(Issue!$D1487,Table5[#All],2,0),"")</f>
        <v/>
      </c>
      <c r="G1487" s="12"/>
      <c r="H1487" s="31" t="str">
        <f>IFERROR(VLOOKUP(Issue!$G1487,Table5[#All],3,0),"")</f>
        <v/>
      </c>
      <c r="I1487" s="31" t="str">
        <f>IFERROR(VLOOKUP(Issue!$G1487,Table5[#All],2,0),"")</f>
        <v/>
      </c>
      <c r="J1487" s="12"/>
      <c r="K1487" s="31" t="str">
        <f>IFERROR(VLOOKUP(Issue!$J1487,Table2[[Item Name]:[UoM]],2,0),"")</f>
        <v/>
      </c>
      <c r="L1487" s="12"/>
      <c r="M1487" s="32" t="str">
        <f>IFERROR(VLOOKUP(Issue!$J1487,Table2[[#All],[Item Name]:[Open Rate]],8,0),"")</f>
        <v/>
      </c>
      <c r="N1487" s="32" t="str">
        <f>IFERROR(+Issue!$L1487*Issue!$M1487,"")</f>
        <v/>
      </c>
      <c r="O1487" s="12"/>
      <c r="P1487" s="12"/>
      <c r="Q1487" s="38"/>
    </row>
    <row r="1488" spans="1:17" x14ac:dyDescent="0.25">
      <c r="A1488" s="34"/>
      <c r="B1488" s="12"/>
      <c r="C1488" s="12"/>
      <c r="D1488" s="12"/>
      <c r="E1488" s="31" t="str">
        <f>IFERROR(VLOOKUP(Issue!$D1488,Table5[#All],3,0),"")</f>
        <v/>
      </c>
      <c r="F1488" s="31" t="str">
        <f>IFERROR(VLOOKUP(Issue!$D1488,Table5[#All],2,0),"")</f>
        <v/>
      </c>
      <c r="G1488" s="12"/>
      <c r="H1488" s="31" t="str">
        <f>IFERROR(VLOOKUP(Issue!$G1488,Table5[#All],3,0),"")</f>
        <v/>
      </c>
      <c r="I1488" s="31" t="str">
        <f>IFERROR(VLOOKUP(Issue!$G1488,Table5[#All],2,0),"")</f>
        <v/>
      </c>
      <c r="J1488" s="12"/>
      <c r="K1488" s="31" t="str">
        <f>IFERROR(VLOOKUP(Issue!$J1488,Table2[[Item Name]:[UoM]],2,0),"")</f>
        <v/>
      </c>
      <c r="L1488" s="12"/>
      <c r="M1488" s="32" t="str">
        <f>IFERROR(VLOOKUP(Issue!$J1488,Table2[[#All],[Item Name]:[Open Rate]],8,0),"")</f>
        <v/>
      </c>
      <c r="N1488" s="32" t="str">
        <f>IFERROR(+Issue!$L1488*Issue!$M1488,"")</f>
        <v/>
      </c>
      <c r="O1488" s="12"/>
      <c r="P1488" s="12"/>
      <c r="Q1488" s="37"/>
    </row>
    <row r="1489" spans="1:17" x14ac:dyDescent="0.25">
      <c r="A1489" s="34"/>
      <c r="B1489" s="12"/>
      <c r="C1489" s="12"/>
      <c r="D1489" s="12"/>
      <c r="E1489" s="31" t="str">
        <f>IFERROR(VLOOKUP(Issue!$D1489,Table5[#All],3,0),"")</f>
        <v/>
      </c>
      <c r="F1489" s="31" t="str">
        <f>IFERROR(VLOOKUP(Issue!$D1489,Table5[#All],2,0),"")</f>
        <v/>
      </c>
      <c r="G1489" s="12"/>
      <c r="H1489" s="31" t="str">
        <f>IFERROR(VLOOKUP(Issue!$G1489,Table5[#All],3,0),"")</f>
        <v/>
      </c>
      <c r="I1489" s="31" t="str">
        <f>IFERROR(VLOOKUP(Issue!$G1489,Table5[#All],2,0),"")</f>
        <v/>
      </c>
      <c r="J1489" s="12"/>
      <c r="K1489" s="31" t="str">
        <f>IFERROR(VLOOKUP(Issue!$J1489,Table2[[Item Name]:[UoM]],2,0),"")</f>
        <v/>
      </c>
      <c r="L1489" s="12"/>
      <c r="M1489" s="32" t="str">
        <f>IFERROR(VLOOKUP(Issue!$J1489,Table2[[#All],[Item Name]:[Open Rate]],8,0),"")</f>
        <v/>
      </c>
      <c r="N1489" s="32" t="str">
        <f>IFERROR(+Issue!$L1489*Issue!$M1489,"")</f>
        <v/>
      </c>
      <c r="O1489" s="12"/>
      <c r="P1489" s="12"/>
      <c r="Q1489" s="38"/>
    </row>
    <row r="1490" spans="1:17" x14ac:dyDescent="0.25">
      <c r="A1490" s="34"/>
      <c r="B1490" s="12"/>
      <c r="C1490" s="12"/>
      <c r="D1490" s="12"/>
      <c r="E1490" s="31" t="str">
        <f>IFERROR(VLOOKUP(Issue!$D1490,Table5[#All],3,0),"")</f>
        <v/>
      </c>
      <c r="F1490" s="31" t="str">
        <f>IFERROR(VLOOKUP(Issue!$D1490,Table5[#All],2,0),"")</f>
        <v/>
      </c>
      <c r="G1490" s="12"/>
      <c r="H1490" s="31" t="str">
        <f>IFERROR(VLOOKUP(Issue!$G1490,Table5[#All],3,0),"")</f>
        <v/>
      </c>
      <c r="I1490" s="31" t="str">
        <f>IFERROR(VLOOKUP(Issue!$G1490,Table5[#All],2,0),"")</f>
        <v/>
      </c>
      <c r="J1490" s="12"/>
      <c r="K1490" s="31" t="str">
        <f>IFERROR(VLOOKUP(Issue!$J1490,Table2[[Item Name]:[UoM]],2,0),"")</f>
        <v/>
      </c>
      <c r="L1490" s="12"/>
      <c r="M1490" s="32" t="str">
        <f>IFERROR(VLOOKUP(Issue!$J1490,Table2[[#All],[Item Name]:[Open Rate]],8,0),"")</f>
        <v/>
      </c>
      <c r="N1490" s="32" t="str">
        <f>IFERROR(+Issue!$L1490*Issue!$M1490,"")</f>
        <v/>
      </c>
      <c r="O1490" s="12"/>
      <c r="P1490" s="12"/>
      <c r="Q1490" s="37"/>
    </row>
    <row r="1491" spans="1:17" x14ac:dyDescent="0.25">
      <c r="A1491" s="34"/>
      <c r="B1491" s="12"/>
      <c r="C1491" s="12"/>
      <c r="D1491" s="12"/>
      <c r="E1491" s="31" t="str">
        <f>IFERROR(VLOOKUP(Issue!$D1491,Table5[#All],3,0),"")</f>
        <v/>
      </c>
      <c r="F1491" s="31" t="str">
        <f>IFERROR(VLOOKUP(Issue!$D1491,Table5[#All],2,0),"")</f>
        <v/>
      </c>
      <c r="G1491" s="12"/>
      <c r="H1491" s="31" t="str">
        <f>IFERROR(VLOOKUP(Issue!$G1491,Table5[#All],3,0),"")</f>
        <v/>
      </c>
      <c r="I1491" s="31" t="str">
        <f>IFERROR(VLOOKUP(Issue!$G1491,Table5[#All],2,0),"")</f>
        <v/>
      </c>
      <c r="J1491" s="12"/>
      <c r="K1491" s="31" t="str">
        <f>IFERROR(VLOOKUP(Issue!$J1491,Table2[[Item Name]:[UoM]],2,0),"")</f>
        <v/>
      </c>
      <c r="L1491" s="12"/>
      <c r="M1491" s="32" t="str">
        <f>IFERROR(VLOOKUP(Issue!$J1491,Table2[[#All],[Item Name]:[Open Rate]],8,0),"")</f>
        <v/>
      </c>
      <c r="N1491" s="32" t="str">
        <f>IFERROR(+Issue!$L1491*Issue!$M1491,"")</f>
        <v/>
      </c>
      <c r="O1491" s="12"/>
      <c r="P1491" s="12"/>
      <c r="Q1491" s="38"/>
    </row>
    <row r="1492" spans="1:17" x14ac:dyDescent="0.25">
      <c r="A1492" s="34"/>
      <c r="B1492" s="12"/>
      <c r="C1492" s="12"/>
      <c r="D1492" s="12"/>
      <c r="E1492" s="31" t="str">
        <f>IFERROR(VLOOKUP(Issue!$D1492,Table5[#All],3,0),"")</f>
        <v/>
      </c>
      <c r="F1492" s="31" t="str">
        <f>IFERROR(VLOOKUP(Issue!$D1492,Table5[#All],2,0),"")</f>
        <v/>
      </c>
      <c r="G1492" s="12"/>
      <c r="H1492" s="31" t="str">
        <f>IFERROR(VLOOKUP(Issue!$G1492,Table5[#All],3,0),"")</f>
        <v/>
      </c>
      <c r="I1492" s="31" t="str">
        <f>IFERROR(VLOOKUP(Issue!$G1492,Table5[#All],2,0),"")</f>
        <v/>
      </c>
      <c r="J1492" s="12"/>
      <c r="K1492" s="31" t="str">
        <f>IFERROR(VLOOKUP(Issue!$J1492,Table2[[Item Name]:[UoM]],2,0),"")</f>
        <v/>
      </c>
      <c r="L1492" s="12"/>
      <c r="M1492" s="32" t="str">
        <f>IFERROR(VLOOKUP(Issue!$J1492,Table2[[#All],[Item Name]:[Open Rate]],8,0),"")</f>
        <v/>
      </c>
      <c r="N1492" s="32" t="str">
        <f>IFERROR(+Issue!$L1492*Issue!$M1492,"")</f>
        <v/>
      </c>
      <c r="O1492" s="12"/>
      <c r="P1492" s="12"/>
      <c r="Q1492" s="37"/>
    </row>
    <row r="1493" spans="1:17" x14ac:dyDescent="0.25">
      <c r="A1493" s="34"/>
      <c r="B1493" s="12"/>
      <c r="C1493" s="12"/>
      <c r="D1493" s="12"/>
      <c r="E1493" s="31" t="str">
        <f>IFERROR(VLOOKUP(Issue!$D1493,Table5[#All],3,0),"")</f>
        <v/>
      </c>
      <c r="F1493" s="31" t="str">
        <f>IFERROR(VLOOKUP(Issue!$D1493,Table5[#All],2,0),"")</f>
        <v/>
      </c>
      <c r="G1493" s="12"/>
      <c r="H1493" s="31" t="str">
        <f>IFERROR(VLOOKUP(Issue!$G1493,Table5[#All],3,0),"")</f>
        <v/>
      </c>
      <c r="I1493" s="31" t="str">
        <f>IFERROR(VLOOKUP(Issue!$G1493,Table5[#All],2,0),"")</f>
        <v/>
      </c>
      <c r="J1493" s="12"/>
      <c r="K1493" s="31" t="str">
        <f>IFERROR(VLOOKUP(Issue!$J1493,Table2[[Item Name]:[UoM]],2,0),"")</f>
        <v/>
      </c>
      <c r="L1493" s="12"/>
      <c r="M1493" s="32" t="str">
        <f>IFERROR(VLOOKUP(Issue!$J1493,Table2[[#All],[Item Name]:[Open Rate]],8,0),"")</f>
        <v/>
      </c>
      <c r="N1493" s="32" t="str">
        <f>IFERROR(+Issue!$L1493*Issue!$M1493,"")</f>
        <v/>
      </c>
      <c r="O1493" s="12"/>
      <c r="P1493" s="12"/>
      <c r="Q1493" s="38"/>
    </row>
    <row r="1494" spans="1:17" x14ac:dyDescent="0.25">
      <c r="A1494" s="34"/>
      <c r="B1494" s="12"/>
      <c r="C1494" s="12"/>
      <c r="D1494" s="12"/>
      <c r="E1494" s="31" t="str">
        <f>IFERROR(VLOOKUP(Issue!$D1494,Table5[#All],3,0),"")</f>
        <v/>
      </c>
      <c r="F1494" s="31" t="str">
        <f>IFERROR(VLOOKUP(Issue!$D1494,Table5[#All],2,0),"")</f>
        <v/>
      </c>
      <c r="G1494" s="12"/>
      <c r="H1494" s="31" t="str">
        <f>IFERROR(VLOOKUP(Issue!$G1494,Table5[#All],3,0),"")</f>
        <v/>
      </c>
      <c r="I1494" s="31" t="str">
        <f>IFERROR(VLOOKUP(Issue!$G1494,Table5[#All],2,0),"")</f>
        <v/>
      </c>
      <c r="J1494" s="12"/>
      <c r="K1494" s="31" t="str">
        <f>IFERROR(VLOOKUP(Issue!$J1494,Table2[[Item Name]:[UoM]],2,0),"")</f>
        <v/>
      </c>
      <c r="L1494" s="12"/>
      <c r="M1494" s="32" t="str">
        <f>IFERROR(VLOOKUP(Issue!$J1494,Table2[[#All],[Item Name]:[Open Rate]],8,0),"")</f>
        <v/>
      </c>
      <c r="N1494" s="32" t="str">
        <f>IFERROR(+Issue!$L1494*Issue!$M1494,"")</f>
        <v/>
      </c>
      <c r="O1494" s="12"/>
      <c r="P1494" s="12"/>
      <c r="Q1494" s="37"/>
    </row>
    <row r="1495" spans="1:17" x14ac:dyDescent="0.25">
      <c r="A1495" s="34"/>
      <c r="B1495" s="12"/>
      <c r="C1495" s="12"/>
      <c r="D1495" s="12"/>
      <c r="E1495" s="31" t="str">
        <f>IFERROR(VLOOKUP(Issue!$D1495,Table5[#All],3,0),"")</f>
        <v/>
      </c>
      <c r="F1495" s="31" t="str">
        <f>IFERROR(VLOOKUP(Issue!$D1495,Table5[#All],2,0),"")</f>
        <v/>
      </c>
      <c r="G1495" s="12"/>
      <c r="H1495" s="31" t="str">
        <f>IFERROR(VLOOKUP(Issue!$G1495,Table5[#All],3,0),"")</f>
        <v/>
      </c>
      <c r="I1495" s="31" t="str">
        <f>IFERROR(VLOOKUP(Issue!$G1495,Table5[#All],2,0),"")</f>
        <v/>
      </c>
      <c r="J1495" s="12"/>
      <c r="K1495" s="31" t="str">
        <f>IFERROR(VLOOKUP(Issue!$J1495,Table2[[Item Name]:[UoM]],2,0),"")</f>
        <v/>
      </c>
      <c r="L1495" s="12"/>
      <c r="M1495" s="32" t="str">
        <f>IFERROR(VLOOKUP(Issue!$J1495,Table2[[#All],[Item Name]:[Open Rate]],8,0),"")</f>
        <v/>
      </c>
      <c r="N1495" s="32" t="str">
        <f>IFERROR(+Issue!$L1495*Issue!$M1495,"")</f>
        <v/>
      </c>
      <c r="O1495" s="12"/>
      <c r="P1495" s="12"/>
      <c r="Q1495" s="38"/>
    </row>
    <row r="1496" spans="1:17" x14ac:dyDescent="0.25">
      <c r="A1496" s="34"/>
      <c r="B1496" s="12"/>
      <c r="C1496" s="12"/>
      <c r="D1496" s="12"/>
      <c r="E1496" s="31" t="str">
        <f>IFERROR(VLOOKUP(Issue!$D1496,Table5[#All],3,0),"")</f>
        <v/>
      </c>
      <c r="F1496" s="31" t="str">
        <f>IFERROR(VLOOKUP(Issue!$D1496,Table5[#All],2,0),"")</f>
        <v/>
      </c>
      <c r="G1496" s="12"/>
      <c r="H1496" s="31" t="str">
        <f>IFERROR(VLOOKUP(Issue!$G1496,Table5[#All],3,0),"")</f>
        <v/>
      </c>
      <c r="I1496" s="31" t="str">
        <f>IFERROR(VLOOKUP(Issue!$G1496,Table5[#All],2,0),"")</f>
        <v/>
      </c>
      <c r="J1496" s="12"/>
      <c r="K1496" s="31" t="str">
        <f>IFERROR(VLOOKUP(Issue!$J1496,Table2[[Item Name]:[UoM]],2,0),"")</f>
        <v/>
      </c>
      <c r="L1496" s="12"/>
      <c r="M1496" s="32" t="str">
        <f>IFERROR(VLOOKUP(Issue!$J1496,Table2[[#All],[Item Name]:[Open Rate]],8,0),"")</f>
        <v/>
      </c>
      <c r="N1496" s="32" t="str">
        <f>IFERROR(+Issue!$L1496*Issue!$M1496,"")</f>
        <v/>
      </c>
      <c r="O1496" s="12"/>
      <c r="P1496" s="12"/>
      <c r="Q1496" s="37"/>
    </row>
    <row r="1497" spans="1:17" x14ac:dyDescent="0.25">
      <c r="A1497" s="34"/>
      <c r="B1497" s="12"/>
      <c r="C1497" s="12"/>
      <c r="D1497" s="12"/>
      <c r="E1497" s="31" t="str">
        <f>IFERROR(VLOOKUP(Issue!$D1497,Table5[#All],3,0),"")</f>
        <v/>
      </c>
      <c r="F1497" s="31" t="str">
        <f>IFERROR(VLOOKUP(Issue!$D1497,Table5[#All],2,0),"")</f>
        <v/>
      </c>
      <c r="G1497" s="12"/>
      <c r="H1497" s="31" t="str">
        <f>IFERROR(VLOOKUP(Issue!$G1497,Table5[#All],3,0),"")</f>
        <v/>
      </c>
      <c r="I1497" s="31" t="str">
        <f>IFERROR(VLOOKUP(Issue!$G1497,Table5[#All],2,0),"")</f>
        <v/>
      </c>
      <c r="J1497" s="12"/>
      <c r="K1497" s="31" t="str">
        <f>IFERROR(VLOOKUP(Issue!$J1497,Table2[[Item Name]:[UoM]],2,0),"")</f>
        <v/>
      </c>
      <c r="L1497" s="12"/>
      <c r="M1497" s="32" t="str">
        <f>IFERROR(VLOOKUP(Issue!$J1497,Table2[[#All],[Item Name]:[Open Rate]],8,0),"")</f>
        <v/>
      </c>
      <c r="N1497" s="32" t="str">
        <f>IFERROR(+Issue!$L1497*Issue!$M1497,"")</f>
        <v/>
      </c>
      <c r="O1497" s="12"/>
      <c r="P1497" s="12"/>
      <c r="Q1497" s="38"/>
    </row>
    <row r="1498" spans="1:17" x14ac:dyDescent="0.25">
      <c r="A1498" s="34"/>
      <c r="B1498" s="12"/>
      <c r="C1498" s="12"/>
      <c r="D1498" s="12"/>
      <c r="E1498" s="31" t="str">
        <f>IFERROR(VLOOKUP(Issue!$D1498,Table5[#All],3,0),"")</f>
        <v/>
      </c>
      <c r="F1498" s="31" t="str">
        <f>IFERROR(VLOOKUP(Issue!$D1498,Table5[#All],2,0),"")</f>
        <v/>
      </c>
      <c r="G1498" s="12"/>
      <c r="H1498" s="31" t="str">
        <f>IFERROR(VLOOKUP(Issue!$G1498,Table5[#All],3,0),"")</f>
        <v/>
      </c>
      <c r="I1498" s="31" t="str">
        <f>IFERROR(VLOOKUP(Issue!$G1498,Table5[#All],2,0),"")</f>
        <v/>
      </c>
      <c r="J1498" s="12"/>
      <c r="K1498" s="31" t="str">
        <f>IFERROR(VLOOKUP(Issue!$J1498,Table2[[Item Name]:[UoM]],2,0),"")</f>
        <v/>
      </c>
      <c r="L1498" s="12"/>
      <c r="M1498" s="32" t="str">
        <f>IFERROR(VLOOKUP(Issue!$J1498,Table2[[#All],[Item Name]:[Open Rate]],8,0),"")</f>
        <v/>
      </c>
      <c r="N1498" s="32" t="str">
        <f>IFERROR(+Issue!$L1498*Issue!$M1498,"")</f>
        <v/>
      </c>
      <c r="O1498" s="12"/>
      <c r="P1498" s="12"/>
      <c r="Q1498" s="37"/>
    </row>
    <row r="1499" spans="1:17" x14ac:dyDescent="0.25">
      <c r="A1499" s="34"/>
      <c r="B1499" s="12"/>
      <c r="C1499" s="12"/>
      <c r="D1499" s="12"/>
      <c r="E1499" s="31" t="str">
        <f>IFERROR(VLOOKUP(Issue!$D1499,Table5[#All],3,0),"")</f>
        <v/>
      </c>
      <c r="F1499" s="31" t="str">
        <f>IFERROR(VLOOKUP(Issue!$D1499,Table5[#All],2,0),"")</f>
        <v/>
      </c>
      <c r="G1499" s="12"/>
      <c r="H1499" s="31" t="str">
        <f>IFERROR(VLOOKUP(Issue!$G1499,Table5[#All],3,0),"")</f>
        <v/>
      </c>
      <c r="I1499" s="31" t="str">
        <f>IFERROR(VLOOKUP(Issue!$G1499,Table5[#All],2,0),"")</f>
        <v/>
      </c>
      <c r="J1499" s="12"/>
      <c r="K1499" s="31" t="str">
        <f>IFERROR(VLOOKUP(Issue!$J1499,Table2[[Item Name]:[UoM]],2,0),"")</f>
        <v/>
      </c>
      <c r="L1499" s="12"/>
      <c r="M1499" s="32" t="str">
        <f>IFERROR(VLOOKUP(Issue!$J1499,Table2[[#All],[Item Name]:[Open Rate]],8,0),"")</f>
        <v/>
      </c>
      <c r="N1499" s="32" t="str">
        <f>IFERROR(+Issue!$L1499*Issue!$M1499,"")</f>
        <v/>
      </c>
      <c r="O1499" s="12"/>
      <c r="P1499" s="12"/>
      <c r="Q1499" s="38"/>
    </row>
    <row r="1500" spans="1:17" x14ac:dyDescent="0.25">
      <c r="A1500" s="34"/>
      <c r="B1500" s="12"/>
      <c r="C1500" s="12"/>
      <c r="D1500" s="12"/>
      <c r="E1500" s="31" t="str">
        <f>IFERROR(VLOOKUP(Issue!$D1500,Table5[#All],3,0),"")</f>
        <v/>
      </c>
      <c r="F1500" s="31" t="str">
        <f>IFERROR(VLOOKUP(Issue!$D1500,Table5[#All],2,0),"")</f>
        <v/>
      </c>
      <c r="G1500" s="12"/>
      <c r="H1500" s="31" t="str">
        <f>IFERROR(VLOOKUP(Issue!$G1500,Table5[#All],3,0),"")</f>
        <v/>
      </c>
      <c r="I1500" s="31" t="str">
        <f>IFERROR(VLOOKUP(Issue!$G1500,Table5[#All],2,0),"")</f>
        <v/>
      </c>
      <c r="J1500" s="12"/>
      <c r="K1500" s="31" t="str">
        <f>IFERROR(VLOOKUP(Issue!$J1500,Table2[[Item Name]:[UoM]],2,0),"")</f>
        <v/>
      </c>
      <c r="L1500" s="12"/>
      <c r="M1500" s="32" t="str">
        <f>IFERROR(VLOOKUP(Issue!$J1500,Table2[[#All],[Item Name]:[Open Rate]],8,0),"")</f>
        <v/>
      </c>
      <c r="N1500" s="32" t="str">
        <f>IFERROR(+Issue!$L1500*Issue!$M1500,"")</f>
        <v/>
      </c>
      <c r="O1500" s="12"/>
      <c r="P1500" s="12"/>
      <c r="Q1500" s="37"/>
    </row>
    <row r="1501" spans="1:17" x14ac:dyDescent="0.25">
      <c r="A1501" s="34"/>
      <c r="B1501" s="12"/>
      <c r="C1501" s="12"/>
      <c r="D1501" s="12"/>
      <c r="E1501" s="31" t="str">
        <f>IFERROR(VLOOKUP(Issue!$D1501,Table5[#All],3,0),"")</f>
        <v/>
      </c>
      <c r="F1501" s="31" t="str">
        <f>IFERROR(VLOOKUP(Issue!$D1501,Table5[#All],2,0),"")</f>
        <v/>
      </c>
      <c r="G1501" s="12"/>
      <c r="H1501" s="31" t="str">
        <f>IFERROR(VLOOKUP(Issue!$G1501,Table5[#All],3,0),"")</f>
        <v/>
      </c>
      <c r="I1501" s="31" t="str">
        <f>IFERROR(VLOOKUP(Issue!$G1501,Table5[#All],2,0),"")</f>
        <v/>
      </c>
      <c r="J1501" s="12"/>
      <c r="K1501" s="31" t="str">
        <f>IFERROR(VLOOKUP(Issue!$J1501,Table2[[Item Name]:[UoM]],2,0),"")</f>
        <v/>
      </c>
      <c r="L1501" s="12"/>
      <c r="M1501" s="32" t="str">
        <f>IFERROR(VLOOKUP(Issue!$J1501,Table2[[#All],[Item Name]:[Open Rate]],8,0),"")</f>
        <v/>
      </c>
      <c r="N1501" s="32" t="str">
        <f>IFERROR(+Issue!$L1501*Issue!$M1501,"")</f>
        <v/>
      </c>
      <c r="O1501" s="12"/>
      <c r="P1501" s="12"/>
      <c r="Q1501" s="38"/>
    </row>
    <row r="1502" spans="1:17" x14ac:dyDescent="0.25">
      <c r="A1502" s="34"/>
      <c r="B1502" s="12"/>
      <c r="C1502" s="12"/>
      <c r="D1502" s="12"/>
      <c r="E1502" s="31" t="str">
        <f>IFERROR(VLOOKUP(Issue!$D1502,Table5[#All],3,0),"")</f>
        <v/>
      </c>
      <c r="F1502" s="31" t="str">
        <f>IFERROR(VLOOKUP(Issue!$D1502,Table5[#All],2,0),"")</f>
        <v/>
      </c>
      <c r="G1502" s="12"/>
      <c r="H1502" s="31" t="str">
        <f>IFERROR(VLOOKUP(Issue!$G1502,Table5[#All],3,0),"")</f>
        <v/>
      </c>
      <c r="I1502" s="31" t="str">
        <f>IFERROR(VLOOKUP(Issue!$G1502,Table5[#All],2,0),"")</f>
        <v/>
      </c>
      <c r="J1502" s="12"/>
      <c r="K1502" s="31" t="str">
        <f>IFERROR(VLOOKUP(Issue!$J1502,Table2[[Item Name]:[UoM]],2,0),"")</f>
        <v/>
      </c>
      <c r="L1502" s="12"/>
      <c r="M1502" s="32" t="str">
        <f>IFERROR(VLOOKUP(Issue!$J1502,Table2[[#All],[Item Name]:[Open Rate]],8,0),"")</f>
        <v/>
      </c>
      <c r="N1502" s="32" t="str">
        <f>IFERROR(+Issue!$L1502*Issue!$M1502,"")</f>
        <v/>
      </c>
      <c r="O1502" s="12"/>
      <c r="P1502" s="12"/>
      <c r="Q1502" s="37"/>
    </row>
    <row r="1503" spans="1:17" x14ac:dyDescent="0.25">
      <c r="A1503" s="34"/>
      <c r="B1503" s="12"/>
      <c r="C1503" s="12"/>
      <c r="D1503" s="12"/>
      <c r="E1503" s="31" t="str">
        <f>IFERROR(VLOOKUP(Issue!$D1503,Table5[#All],3,0),"")</f>
        <v/>
      </c>
      <c r="F1503" s="31" t="str">
        <f>IFERROR(VLOOKUP(Issue!$D1503,Table5[#All],2,0),"")</f>
        <v/>
      </c>
      <c r="G1503" s="12"/>
      <c r="H1503" s="31" t="str">
        <f>IFERROR(VLOOKUP(Issue!$G1503,Table5[#All],3,0),"")</f>
        <v/>
      </c>
      <c r="I1503" s="31" t="str">
        <f>IFERROR(VLOOKUP(Issue!$G1503,Table5[#All],2,0),"")</f>
        <v/>
      </c>
      <c r="J1503" s="12"/>
      <c r="K1503" s="31" t="str">
        <f>IFERROR(VLOOKUP(Issue!$J1503,Table2[[Item Name]:[UoM]],2,0),"")</f>
        <v/>
      </c>
      <c r="L1503" s="12"/>
      <c r="M1503" s="32" t="str">
        <f>IFERROR(VLOOKUP(Issue!$J1503,Table2[[#All],[Item Name]:[Open Rate]],8,0),"")</f>
        <v/>
      </c>
      <c r="N1503" s="32" t="str">
        <f>IFERROR(+Issue!$L1503*Issue!$M1503,"")</f>
        <v/>
      </c>
      <c r="O1503" s="12"/>
      <c r="P1503" s="12"/>
      <c r="Q1503" s="38"/>
    </row>
    <row r="1504" spans="1:17" x14ac:dyDescent="0.25">
      <c r="A1504" s="34"/>
      <c r="B1504" s="12"/>
      <c r="C1504" s="12"/>
      <c r="D1504" s="12"/>
      <c r="E1504" s="31" t="str">
        <f>IFERROR(VLOOKUP(Issue!$D1504,Table5[#All],3,0),"")</f>
        <v/>
      </c>
      <c r="F1504" s="31" t="str">
        <f>IFERROR(VLOOKUP(Issue!$D1504,Table5[#All],2,0),"")</f>
        <v/>
      </c>
      <c r="G1504" s="12"/>
      <c r="H1504" s="31" t="str">
        <f>IFERROR(VLOOKUP(Issue!$G1504,Table5[#All],3,0),"")</f>
        <v/>
      </c>
      <c r="I1504" s="31" t="str">
        <f>IFERROR(VLOOKUP(Issue!$G1504,Table5[#All],2,0),"")</f>
        <v/>
      </c>
      <c r="J1504" s="12"/>
      <c r="K1504" s="31" t="str">
        <f>IFERROR(VLOOKUP(Issue!$J1504,Table2[[Item Name]:[UoM]],2,0),"")</f>
        <v/>
      </c>
      <c r="L1504" s="12"/>
      <c r="M1504" s="32" t="str">
        <f>IFERROR(VLOOKUP(Issue!$J1504,Table2[[#All],[Item Name]:[Open Rate]],8,0),"")</f>
        <v/>
      </c>
      <c r="N1504" s="32" t="str">
        <f>IFERROR(+Issue!$L1504*Issue!$M1504,"")</f>
        <v/>
      </c>
      <c r="O1504" s="12"/>
      <c r="P1504" s="12"/>
      <c r="Q1504" s="37"/>
    </row>
    <row r="1505" spans="1:17" x14ac:dyDescent="0.25">
      <c r="A1505" s="34"/>
      <c r="B1505" s="12"/>
      <c r="C1505" s="12"/>
      <c r="D1505" s="12"/>
      <c r="E1505" s="31" t="str">
        <f>IFERROR(VLOOKUP(Issue!$D1505,Table5[#All],3,0),"")</f>
        <v/>
      </c>
      <c r="F1505" s="31" t="str">
        <f>IFERROR(VLOOKUP(Issue!$D1505,Table5[#All],2,0),"")</f>
        <v/>
      </c>
      <c r="G1505" s="12"/>
      <c r="H1505" s="31" t="str">
        <f>IFERROR(VLOOKUP(Issue!$G1505,Table5[#All],3,0),"")</f>
        <v/>
      </c>
      <c r="I1505" s="31" t="str">
        <f>IFERROR(VLOOKUP(Issue!$G1505,Table5[#All],2,0),"")</f>
        <v/>
      </c>
      <c r="J1505" s="12"/>
      <c r="K1505" s="31" t="str">
        <f>IFERROR(VLOOKUP(Issue!$J1505,Table2[[Item Name]:[UoM]],2,0),"")</f>
        <v/>
      </c>
      <c r="L1505" s="12"/>
      <c r="M1505" s="32" t="str">
        <f>IFERROR(VLOOKUP(Issue!$J1505,Table2[[#All],[Item Name]:[Open Rate]],8,0),"")</f>
        <v/>
      </c>
      <c r="N1505" s="32" t="str">
        <f>IFERROR(+Issue!$L1505*Issue!$M1505,"")</f>
        <v/>
      </c>
      <c r="O1505" s="12"/>
      <c r="P1505" s="12"/>
      <c r="Q1505" s="38"/>
    </row>
    <row r="1506" spans="1:17" x14ac:dyDescent="0.25">
      <c r="A1506" s="34"/>
      <c r="B1506" s="12"/>
      <c r="C1506" s="12"/>
      <c r="D1506" s="12"/>
      <c r="E1506" s="31" t="str">
        <f>IFERROR(VLOOKUP(Issue!$D1506,Table5[#All],3,0),"")</f>
        <v/>
      </c>
      <c r="F1506" s="31" t="str">
        <f>IFERROR(VLOOKUP(Issue!$D1506,Table5[#All],2,0),"")</f>
        <v/>
      </c>
      <c r="G1506" s="12"/>
      <c r="H1506" s="31" t="str">
        <f>IFERROR(VLOOKUP(Issue!$G1506,Table5[#All],3,0),"")</f>
        <v/>
      </c>
      <c r="I1506" s="31" t="str">
        <f>IFERROR(VLOOKUP(Issue!$G1506,Table5[#All],2,0),"")</f>
        <v/>
      </c>
      <c r="J1506" s="12"/>
      <c r="K1506" s="31" t="str">
        <f>IFERROR(VLOOKUP(Issue!$J1506,Table2[[Item Name]:[UoM]],2,0),"")</f>
        <v/>
      </c>
      <c r="L1506" s="12"/>
      <c r="M1506" s="32" t="str">
        <f>IFERROR(VLOOKUP(Issue!$J1506,Table2[[#All],[Item Name]:[Open Rate]],8,0),"")</f>
        <v/>
      </c>
      <c r="N1506" s="32" t="str">
        <f>IFERROR(+Issue!$L1506*Issue!$M1506,"")</f>
        <v/>
      </c>
      <c r="O1506" s="12"/>
      <c r="P1506" s="12"/>
      <c r="Q1506" s="37"/>
    </row>
    <row r="1507" spans="1:17" x14ac:dyDescent="0.25">
      <c r="A1507" s="34"/>
      <c r="B1507" s="12"/>
      <c r="C1507" s="12"/>
      <c r="D1507" s="12"/>
      <c r="E1507" s="31" t="str">
        <f>IFERROR(VLOOKUP(Issue!$D1507,Table5[#All],3,0),"")</f>
        <v/>
      </c>
      <c r="F1507" s="31" t="str">
        <f>IFERROR(VLOOKUP(Issue!$D1507,Table5[#All],2,0),"")</f>
        <v/>
      </c>
      <c r="G1507" s="12"/>
      <c r="H1507" s="31" t="str">
        <f>IFERROR(VLOOKUP(Issue!$G1507,Table5[#All],3,0),"")</f>
        <v/>
      </c>
      <c r="I1507" s="31" t="str">
        <f>IFERROR(VLOOKUP(Issue!$G1507,Table5[#All],2,0),"")</f>
        <v/>
      </c>
      <c r="J1507" s="12"/>
      <c r="K1507" s="31" t="str">
        <f>IFERROR(VLOOKUP(Issue!$J1507,Table2[[Item Name]:[UoM]],2,0),"")</f>
        <v/>
      </c>
      <c r="L1507" s="12"/>
      <c r="M1507" s="32" t="str">
        <f>IFERROR(VLOOKUP(Issue!$J1507,Table2[[#All],[Item Name]:[Open Rate]],8,0),"")</f>
        <v/>
      </c>
      <c r="N1507" s="32" t="str">
        <f>IFERROR(+Issue!$L1507*Issue!$M1507,"")</f>
        <v/>
      </c>
      <c r="O1507" s="12"/>
      <c r="P1507" s="12"/>
      <c r="Q1507" s="38"/>
    </row>
    <row r="1508" spans="1:17" x14ac:dyDescent="0.25">
      <c r="A1508" s="34"/>
      <c r="B1508" s="12"/>
      <c r="C1508" s="12"/>
      <c r="D1508" s="12"/>
      <c r="E1508" s="31" t="str">
        <f>IFERROR(VLOOKUP(Issue!$D1508,Table5[#All],3,0),"")</f>
        <v/>
      </c>
      <c r="F1508" s="31" t="str">
        <f>IFERROR(VLOOKUP(Issue!$D1508,Table5[#All],2,0),"")</f>
        <v/>
      </c>
      <c r="G1508" s="12"/>
      <c r="H1508" s="31" t="str">
        <f>IFERROR(VLOOKUP(Issue!$G1508,Table5[#All],3,0),"")</f>
        <v/>
      </c>
      <c r="I1508" s="31" t="str">
        <f>IFERROR(VLOOKUP(Issue!$G1508,Table5[#All],2,0),"")</f>
        <v/>
      </c>
      <c r="J1508" s="12"/>
      <c r="K1508" s="31" t="str">
        <f>IFERROR(VLOOKUP(Issue!$J1508,Table2[[Item Name]:[UoM]],2,0),"")</f>
        <v/>
      </c>
      <c r="L1508" s="12"/>
      <c r="M1508" s="32" t="str">
        <f>IFERROR(VLOOKUP(Issue!$J1508,Table2[[#All],[Item Name]:[Open Rate]],8,0),"")</f>
        <v/>
      </c>
      <c r="N1508" s="32" t="str">
        <f>IFERROR(+Issue!$L1508*Issue!$M1508,"")</f>
        <v/>
      </c>
      <c r="O1508" s="12"/>
      <c r="P1508" s="12"/>
      <c r="Q1508" s="37"/>
    </row>
    <row r="1509" spans="1:17" x14ac:dyDescent="0.25">
      <c r="A1509" s="34"/>
      <c r="B1509" s="12"/>
      <c r="C1509" s="12"/>
      <c r="D1509" s="12"/>
      <c r="E1509" s="31" t="str">
        <f>IFERROR(VLOOKUP(Issue!$D1509,Table5[#All],3,0),"")</f>
        <v/>
      </c>
      <c r="F1509" s="31" t="str">
        <f>IFERROR(VLOOKUP(Issue!$D1509,Table5[#All],2,0),"")</f>
        <v/>
      </c>
      <c r="G1509" s="12"/>
      <c r="H1509" s="31" t="str">
        <f>IFERROR(VLOOKUP(Issue!$G1509,Table5[#All],3,0),"")</f>
        <v/>
      </c>
      <c r="I1509" s="31" t="str">
        <f>IFERROR(VLOOKUP(Issue!$G1509,Table5[#All],2,0),"")</f>
        <v/>
      </c>
      <c r="J1509" s="12"/>
      <c r="K1509" s="31" t="str">
        <f>IFERROR(VLOOKUP(Issue!$J1509,Table2[[Item Name]:[UoM]],2,0),"")</f>
        <v/>
      </c>
      <c r="L1509" s="12"/>
      <c r="M1509" s="32" t="str">
        <f>IFERROR(VLOOKUP(Issue!$J1509,Table2[[#All],[Item Name]:[Open Rate]],8,0),"")</f>
        <v/>
      </c>
      <c r="N1509" s="32" t="str">
        <f>IFERROR(+Issue!$L1509*Issue!$M1509,"")</f>
        <v/>
      </c>
      <c r="O1509" s="12"/>
      <c r="P1509" s="12"/>
      <c r="Q1509" s="38"/>
    </row>
    <row r="1510" spans="1:17" x14ac:dyDescent="0.25">
      <c r="A1510" s="34"/>
      <c r="B1510" s="12"/>
      <c r="C1510" s="12"/>
      <c r="D1510" s="12"/>
      <c r="E1510" s="31" t="str">
        <f>IFERROR(VLOOKUP(Issue!$D1510,Table5[#All],3,0),"")</f>
        <v/>
      </c>
      <c r="F1510" s="31" t="str">
        <f>IFERROR(VLOOKUP(Issue!$D1510,Table5[#All],2,0),"")</f>
        <v/>
      </c>
      <c r="G1510" s="12"/>
      <c r="H1510" s="31" t="str">
        <f>IFERROR(VLOOKUP(Issue!$G1510,Table5[#All],3,0),"")</f>
        <v/>
      </c>
      <c r="I1510" s="31" t="str">
        <f>IFERROR(VLOOKUP(Issue!$G1510,Table5[#All],2,0),"")</f>
        <v/>
      </c>
      <c r="J1510" s="12"/>
      <c r="K1510" s="31" t="str">
        <f>IFERROR(VLOOKUP(Issue!$J1510,Table2[[Item Name]:[UoM]],2,0),"")</f>
        <v/>
      </c>
      <c r="L1510" s="12"/>
      <c r="M1510" s="32" t="str">
        <f>IFERROR(VLOOKUP(Issue!$J1510,Table2[[#All],[Item Name]:[Open Rate]],8,0),"")</f>
        <v/>
      </c>
      <c r="N1510" s="32" t="str">
        <f>IFERROR(+Issue!$L1510*Issue!$M1510,"")</f>
        <v/>
      </c>
      <c r="O1510" s="12"/>
      <c r="P1510" s="12"/>
      <c r="Q1510" s="37"/>
    </row>
    <row r="1511" spans="1:17" x14ac:dyDescent="0.25">
      <c r="A1511" s="34"/>
      <c r="B1511" s="12"/>
      <c r="C1511" s="12"/>
      <c r="D1511" s="12"/>
      <c r="E1511" s="31" t="str">
        <f>IFERROR(VLOOKUP(Issue!$D1511,Table5[#All],3,0),"")</f>
        <v/>
      </c>
      <c r="F1511" s="31" t="str">
        <f>IFERROR(VLOOKUP(Issue!$D1511,Table5[#All],2,0),"")</f>
        <v/>
      </c>
      <c r="G1511" s="12"/>
      <c r="H1511" s="31" t="str">
        <f>IFERROR(VLOOKUP(Issue!$G1511,Table5[#All],3,0),"")</f>
        <v/>
      </c>
      <c r="I1511" s="31" t="str">
        <f>IFERROR(VLOOKUP(Issue!$G1511,Table5[#All],2,0),"")</f>
        <v/>
      </c>
      <c r="J1511" s="12"/>
      <c r="K1511" s="31" t="str">
        <f>IFERROR(VLOOKUP(Issue!$J1511,Table2[[Item Name]:[UoM]],2,0),"")</f>
        <v/>
      </c>
      <c r="L1511" s="12"/>
      <c r="M1511" s="32" t="str">
        <f>IFERROR(VLOOKUP(Issue!$J1511,Table2[[#All],[Item Name]:[Open Rate]],8,0),"")</f>
        <v/>
      </c>
      <c r="N1511" s="32" t="str">
        <f>IFERROR(+Issue!$L1511*Issue!$M1511,"")</f>
        <v/>
      </c>
      <c r="O1511" s="12"/>
      <c r="P1511" s="12"/>
      <c r="Q1511" s="38"/>
    </row>
    <row r="1512" spans="1:17" x14ac:dyDescent="0.25">
      <c r="A1512" s="34"/>
      <c r="B1512" s="12"/>
      <c r="C1512" s="12"/>
      <c r="D1512" s="12"/>
      <c r="E1512" s="31" t="str">
        <f>IFERROR(VLOOKUP(Issue!$D1512,Table5[#All],3,0),"")</f>
        <v/>
      </c>
      <c r="F1512" s="31" t="str">
        <f>IFERROR(VLOOKUP(Issue!$D1512,Table5[#All],2,0),"")</f>
        <v/>
      </c>
      <c r="G1512" s="12"/>
      <c r="H1512" s="31" t="str">
        <f>IFERROR(VLOOKUP(Issue!$G1512,Table5[#All],3,0),"")</f>
        <v/>
      </c>
      <c r="I1512" s="31" t="str">
        <f>IFERROR(VLOOKUP(Issue!$G1512,Table5[#All],2,0),"")</f>
        <v/>
      </c>
      <c r="J1512" s="12"/>
      <c r="K1512" s="31" t="str">
        <f>IFERROR(VLOOKUP(Issue!$J1512,Table2[[Item Name]:[UoM]],2,0),"")</f>
        <v/>
      </c>
      <c r="L1512" s="12"/>
      <c r="M1512" s="32" t="str">
        <f>IFERROR(VLOOKUP(Issue!$J1512,Table2[[#All],[Item Name]:[Open Rate]],8,0),"")</f>
        <v/>
      </c>
      <c r="N1512" s="32" t="str">
        <f>IFERROR(+Issue!$L1512*Issue!$M1512,"")</f>
        <v/>
      </c>
      <c r="O1512" s="12"/>
      <c r="P1512" s="12"/>
      <c r="Q1512" s="37"/>
    </row>
    <row r="1513" spans="1:17" x14ac:dyDescent="0.25">
      <c r="A1513" s="34"/>
      <c r="B1513" s="12"/>
      <c r="C1513" s="12"/>
      <c r="D1513" s="12"/>
      <c r="E1513" s="31" t="str">
        <f>IFERROR(VLOOKUP(Issue!$D1513,Table5[#All],3,0),"")</f>
        <v/>
      </c>
      <c r="F1513" s="31" t="str">
        <f>IFERROR(VLOOKUP(Issue!$D1513,Table5[#All],2,0),"")</f>
        <v/>
      </c>
      <c r="G1513" s="12"/>
      <c r="H1513" s="31" t="str">
        <f>IFERROR(VLOOKUP(Issue!$G1513,Table5[#All],3,0),"")</f>
        <v/>
      </c>
      <c r="I1513" s="31" t="str">
        <f>IFERROR(VLOOKUP(Issue!$G1513,Table5[#All],2,0),"")</f>
        <v/>
      </c>
      <c r="J1513" s="12"/>
      <c r="K1513" s="31" t="str">
        <f>IFERROR(VLOOKUP(Issue!$J1513,Table2[[Item Name]:[UoM]],2,0),"")</f>
        <v/>
      </c>
      <c r="L1513" s="12"/>
      <c r="M1513" s="32" t="str">
        <f>IFERROR(VLOOKUP(Issue!$J1513,Table2[[#All],[Item Name]:[Open Rate]],8,0),"")</f>
        <v/>
      </c>
      <c r="N1513" s="32" t="str">
        <f>IFERROR(+Issue!$L1513*Issue!$M1513,"")</f>
        <v/>
      </c>
      <c r="O1513" s="12"/>
      <c r="P1513" s="12"/>
      <c r="Q1513" s="38"/>
    </row>
    <row r="1514" spans="1:17" x14ac:dyDescent="0.25">
      <c r="A1514" s="34"/>
      <c r="B1514" s="12"/>
      <c r="C1514" s="12"/>
      <c r="D1514" s="12"/>
      <c r="E1514" s="31" t="str">
        <f>IFERROR(VLOOKUP(Issue!$D1514,Table5[#All],3,0),"")</f>
        <v/>
      </c>
      <c r="F1514" s="31" t="str">
        <f>IFERROR(VLOOKUP(Issue!$D1514,Table5[#All],2,0),"")</f>
        <v/>
      </c>
      <c r="G1514" s="12"/>
      <c r="H1514" s="31" t="str">
        <f>IFERROR(VLOOKUP(Issue!$G1514,Table5[#All],3,0),"")</f>
        <v/>
      </c>
      <c r="I1514" s="31" t="str">
        <f>IFERROR(VLOOKUP(Issue!$G1514,Table5[#All],2,0),"")</f>
        <v/>
      </c>
      <c r="J1514" s="12"/>
      <c r="K1514" s="31" t="str">
        <f>IFERROR(VLOOKUP(Issue!$J1514,Table2[[Item Name]:[UoM]],2,0),"")</f>
        <v/>
      </c>
      <c r="L1514" s="12"/>
      <c r="M1514" s="32" t="str">
        <f>IFERROR(VLOOKUP(Issue!$J1514,Table2[[#All],[Item Name]:[Open Rate]],8,0),"")</f>
        <v/>
      </c>
      <c r="N1514" s="32" t="str">
        <f>IFERROR(+Issue!$L1514*Issue!$M1514,"")</f>
        <v/>
      </c>
      <c r="O1514" s="12"/>
      <c r="P1514" s="12"/>
      <c r="Q1514" s="37"/>
    </row>
    <row r="1515" spans="1:17" x14ac:dyDescent="0.25">
      <c r="A1515" s="34"/>
      <c r="B1515" s="12"/>
      <c r="C1515" s="12"/>
      <c r="D1515" s="12"/>
      <c r="E1515" s="31" t="str">
        <f>IFERROR(VLOOKUP(Issue!$D1515,Table5[#All],3,0),"")</f>
        <v/>
      </c>
      <c r="F1515" s="31" t="str">
        <f>IFERROR(VLOOKUP(Issue!$D1515,Table5[#All],2,0),"")</f>
        <v/>
      </c>
      <c r="G1515" s="12"/>
      <c r="H1515" s="31" t="str">
        <f>IFERROR(VLOOKUP(Issue!$G1515,Table5[#All],3,0),"")</f>
        <v/>
      </c>
      <c r="I1515" s="31" t="str">
        <f>IFERROR(VLOOKUP(Issue!$G1515,Table5[#All],2,0),"")</f>
        <v/>
      </c>
      <c r="J1515" s="12"/>
      <c r="K1515" s="31" t="str">
        <f>IFERROR(VLOOKUP(Issue!$J1515,Table2[[Item Name]:[UoM]],2,0),"")</f>
        <v/>
      </c>
      <c r="L1515" s="12"/>
      <c r="M1515" s="32" t="str">
        <f>IFERROR(VLOOKUP(Issue!$J1515,Table2[[#All],[Item Name]:[Open Rate]],8,0),"")</f>
        <v/>
      </c>
      <c r="N1515" s="32" t="str">
        <f>IFERROR(+Issue!$L1515*Issue!$M1515,"")</f>
        <v/>
      </c>
      <c r="O1515" s="12"/>
      <c r="P1515" s="12"/>
      <c r="Q1515" s="38"/>
    </row>
    <row r="1516" spans="1:17" x14ac:dyDescent="0.25">
      <c r="A1516" s="34"/>
      <c r="B1516" s="12"/>
      <c r="C1516" s="12"/>
      <c r="D1516" s="12"/>
      <c r="E1516" s="31" t="str">
        <f>IFERROR(VLOOKUP(Issue!$D1516,Table5[#All],3,0),"")</f>
        <v/>
      </c>
      <c r="F1516" s="31" t="str">
        <f>IFERROR(VLOOKUP(Issue!$D1516,Table5[#All],2,0),"")</f>
        <v/>
      </c>
      <c r="G1516" s="12"/>
      <c r="H1516" s="31" t="str">
        <f>IFERROR(VLOOKUP(Issue!$G1516,Table5[#All],3,0),"")</f>
        <v/>
      </c>
      <c r="I1516" s="31" t="str">
        <f>IFERROR(VLOOKUP(Issue!$G1516,Table5[#All],2,0),"")</f>
        <v/>
      </c>
      <c r="J1516" s="12"/>
      <c r="K1516" s="31" t="str">
        <f>IFERROR(VLOOKUP(Issue!$J1516,Table2[[Item Name]:[UoM]],2,0),"")</f>
        <v/>
      </c>
      <c r="L1516" s="12"/>
      <c r="M1516" s="32" t="str">
        <f>IFERROR(VLOOKUP(Issue!$J1516,Table2[[#All],[Item Name]:[Open Rate]],8,0),"")</f>
        <v/>
      </c>
      <c r="N1516" s="32" t="str">
        <f>IFERROR(+Issue!$L1516*Issue!$M1516,"")</f>
        <v/>
      </c>
      <c r="O1516" s="12"/>
      <c r="P1516" s="12"/>
      <c r="Q1516" s="37"/>
    </row>
    <row r="1517" spans="1:17" x14ac:dyDescent="0.25">
      <c r="A1517" s="34"/>
      <c r="B1517" s="12"/>
      <c r="C1517" s="12"/>
      <c r="D1517" s="12"/>
      <c r="E1517" s="31" t="str">
        <f>IFERROR(VLOOKUP(Issue!$D1517,Table5[#All],3,0),"")</f>
        <v/>
      </c>
      <c r="F1517" s="31" t="str">
        <f>IFERROR(VLOOKUP(Issue!$D1517,Table5[#All],2,0),"")</f>
        <v/>
      </c>
      <c r="G1517" s="12"/>
      <c r="H1517" s="31" t="str">
        <f>IFERROR(VLOOKUP(Issue!$G1517,Table5[#All],3,0),"")</f>
        <v/>
      </c>
      <c r="I1517" s="31" t="str">
        <f>IFERROR(VLOOKUP(Issue!$G1517,Table5[#All],2,0),"")</f>
        <v/>
      </c>
      <c r="J1517" s="12"/>
      <c r="K1517" s="31" t="str">
        <f>IFERROR(VLOOKUP(Issue!$J1517,Table2[[Item Name]:[UoM]],2,0),"")</f>
        <v/>
      </c>
      <c r="L1517" s="12"/>
      <c r="M1517" s="32" t="str">
        <f>IFERROR(VLOOKUP(Issue!$J1517,Table2[[#All],[Item Name]:[Open Rate]],8,0),"")</f>
        <v/>
      </c>
      <c r="N1517" s="32" t="str">
        <f>IFERROR(+Issue!$L1517*Issue!$M1517,"")</f>
        <v/>
      </c>
      <c r="O1517" s="12"/>
      <c r="P1517" s="12"/>
      <c r="Q1517" s="38"/>
    </row>
    <row r="1518" spans="1:17" x14ac:dyDescent="0.25">
      <c r="A1518" s="34"/>
      <c r="B1518" s="12"/>
      <c r="C1518" s="12"/>
      <c r="D1518" s="12"/>
      <c r="E1518" s="31" t="str">
        <f>IFERROR(VLOOKUP(Issue!$D1518,Table5[#All],3,0),"")</f>
        <v/>
      </c>
      <c r="F1518" s="31" t="str">
        <f>IFERROR(VLOOKUP(Issue!$D1518,Table5[#All],2,0),"")</f>
        <v/>
      </c>
      <c r="G1518" s="12"/>
      <c r="H1518" s="31" t="str">
        <f>IFERROR(VLOOKUP(Issue!$G1518,Table5[#All],3,0),"")</f>
        <v/>
      </c>
      <c r="I1518" s="31" t="str">
        <f>IFERROR(VLOOKUP(Issue!$G1518,Table5[#All],2,0),"")</f>
        <v/>
      </c>
      <c r="J1518" s="12"/>
      <c r="K1518" s="31" t="str">
        <f>IFERROR(VLOOKUP(Issue!$J1518,Table2[[Item Name]:[UoM]],2,0),"")</f>
        <v/>
      </c>
      <c r="L1518" s="12"/>
      <c r="M1518" s="32" t="str">
        <f>IFERROR(VLOOKUP(Issue!$J1518,Table2[[#All],[Item Name]:[Open Rate]],8,0),"")</f>
        <v/>
      </c>
      <c r="N1518" s="32" t="str">
        <f>IFERROR(+Issue!$L1518*Issue!$M1518,"")</f>
        <v/>
      </c>
      <c r="O1518" s="12"/>
      <c r="P1518" s="12"/>
      <c r="Q1518" s="37"/>
    </row>
    <row r="1519" spans="1:17" x14ac:dyDescent="0.25">
      <c r="A1519" s="34"/>
      <c r="B1519" s="12"/>
      <c r="C1519" s="12"/>
      <c r="D1519" s="12"/>
      <c r="E1519" s="31" t="str">
        <f>IFERROR(VLOOKUP(Issue!$D1519,Table5[#All],3,0),"")</f>
        <v/>
      </c>
      <c r="F1519" s="31" t="str">
        <f>IFERROR(VLOOKUP(Issue!$D1519,Table5[#All],2,0),"")</f>
        <v/>
      </c>
      <c r="G1519" s="12"/>
      <c r="H1519" s="31" t="str">
        <f>IFERROR(VLOOKUP(Issue!$G1519,Table5[#All],3,0),"")</f>
        <v/>
      </c>
      <c r="I1519" s="31" t="str">
        <f>IFERROR(VLOOKUP(Issue!$G1519,Table5[#All],2,0),"")</f>
        <v/>
      </c>
      <c r="J1519" s="12"/>
      <c r="K1519" s="31" t="str">
        <f>IFERROR(VLOOKUP(Issue!$J1519,Table2[[Item Name]:[UoM]],2,0),"")</f>
        <v/>
      </c>
      <c r="L1519" s="12"/>
      <c r="M1519" s="32" t="str">
        <f>IFERROR(VLOOKUP(Issue!$J1519,Table2[[#All],[Item Name]:[Open Rate]],8,0),"")</f>
        <v/>
      </c>
      <c r="N1519" s="32" t="str">
        <f>IFERROR(+Issue!$L1519*Issue!$M1519,"")</f>
        <v/>
      </c>
      <c r="O1519" s="12"/>
      <c r="P1519" s="12"/>
      <c r="Q1519" s="38"/>
    </row>
    <row r="1520" spans="1:17" x14ac:dyDescent="0.25">
      <c r="A1520" s="34"/>
      <c r="B1520" s="12"/>
      <c r="C1520" s="12"/>
      <c r="D1520" s="12"/>
      <c r="E1520" s="31" t="str">
        <f>IFERROR(VLOOKUP(Issue!$D1520,Table5[#All],3,0),"")</f>
        <v/>
      </c>
      <c r="F1520" s="31" t="str">
        <f>IFERROR(VLOOKUP(Issue!$D1520,Table5[#All],2,0),"")</f>
        <v/>
      </c>
      <c r="G1520" s="12"/>
      <c r="H1520" s="31" t="str">
        <f>IFERROR(VLOOKUP(Issue!$G1520,Table5[#All],3,0),"")</f>
        <v/>
      </c>
      <c r="I1520" s="31" t="str">
        <f>IFERROR(VLOOKUP(Issue!$G1520,Table5[#All],2,0),"")</f>
        <v/>
      </c>
      <c r="J1520" s="12"/>
      <c r="K1520" s="31" t="str">
        <f>IFERROR(VLOOKUP(Issue!$J1520,Table2[[Item Name]:[UoM]],2,0),"")</f>
        <v/>
      </c>
      <c r="L1520" s="12"/>
      <c r="M1520" s="32" t="str">
        <f>IFERROR(VLOOKUP(Issue!$J1520,Table2[[#All],[Item Name]:[Open Rate]],8,0),"")</f>
        <v/>
      </c>
      <c r="N1520" s="32" t="str">
        <f>IFERROR(+Issue!$L1520*Issue!$M1520,"")</f>
        <v/>
      </c>
      <c r="O1520" s="12"/>
      <c r="P1520" s="12"/>
      <c r="Q1520" s="37"/>
    </row>
    <row r="1521" spans="1:17" x14ac:dyDescent="0.25">
      <c r="A1521" s="34"/>
      <c r="B1521" s="12"/>
      <c r="C1521" s="12"/>
      <c r="D1521" s="12"/>
      <c r="E1521" s="31" t="str">
        <f>IFERROR(VLOOKUP(Issue!$D1521,Table5[#All],3,0),"")</f>
        <v/>
      </c>
      <c r="F1521" s="31" t="str">
        <f>IFERROR(VLOOKUP(Issue!$D1521,Table5[#All],2,0),"")</f>
        <v/>
      </c>
      <c r="G1521" s="12"/>
      <c r="H1521" s="31" t="str">
        <f>IFERROR(VLOOKUP(Issue!$G1521,Table5[#All],3,0),"")</f>
        <v/>
      </c>
      <c r="I1521" s="31" t="str">
        <f>IFERROR(VLOOKUP(Issue!$G1521,Table5[#All],2,0),"")</f>
        <v/>
      </c>
      <c r="J1521" s="12"/>
      <c r="K1521" s="31" t="str">
        <f>IFERROR(VLOOKUP(Issue!$J1521,Table2[[Item Name]:[UoM]],2,0),"")</f>
        <v/>
      </c>
      <c r="L1521" s="12"/>
      <c r="M1521" s="32" t="str">
        <f>IFERROR(VLOOKUP(Issue!$J1521,Table2[[#All],[Item Name]:[Open Rate]],8,0),"")</f>
        <v/>
      </c>
      <c r="N1521" s="32" t="str">
        <f>IFERROR(+Issue!$L1521*Issue!$M1521,"")</f>
        <v/>
      </c>
      <c r="O1521" s="12"/>
      <c r="P1521" s="12"/>
      <c r="Q1521" s="38"/>
    </row>
    <row r="1522" spans="1:17" x14ac:dyDescent="0.25">
      <c r="A1522" s="34"/>
      <c r="B1522" s="12"/>
      <c r="C1522" s="12"/>
      <c r="D1522" s="12"/>
      <c r="E1522" s="31" t="str">
        <f>IFERROR(VLOOKUP(Issue!$D1522,Table5[#All],3,0),"")</f>
        <v/>
      </c>
      <c r="F1522" s="31" t="str">
        <f>IFERROR(VLOOKUP(Issue!$D1522,Table5[#All],2,0),"")</f>
        <v/>
      </c>
      <c r="G1522" s="12"/>
      <c r="H1522" s="31" t="str">
        <f>IFERROR(VLOOKUP(Issue!$G1522,Table5[#All],3,0),"")</f>
        <v/>
      </c>
      <c r="I1522" s="31" t="str">
        <f>IFERROR(VLOOKUP(Issue!$G1522,Table5[#All],2,0),"")</f>
        <v/>
      </c>
      <c r="J1522" s="12"/>
      <c r="K1522" s="31" t="str">
        <f>IFERROR(VLOOKUP(Issue!$J1522,Table2[[Item Name]:[UoM]],2,0),"")</f>
        <v/>
      </c>
      <c r="L1522" s="12"/>
      <c r="M1522" s="32" t="str">
        <f>IFERROR(VLOOKUP(Issue!$J1522,Table2[[#All],[Item Name]:[Open Rate]],8,0),"")</f>
        <v/>
      </c>
      <c r="N1522" s="32" t="str">
        <f>IFERROR(+Issue!$L1522*Issue!$M1522,"")</f>
        <v/>
      </c>
      <c r="O1522" s="12"/>
      <c r="P1522" s="12"/>
      <c r="Q1522" s="37"/>
    </row>
    <row r="1523" spans="1:17" x14ac:dyDescent="0.25">
      <c r="A1523" s="34"/>
      <c r="B1523" s="12"/>
      <c r="C1523" s="12"/>
      <c r="D1523" s="12"/>
      <c r="E1523" s="31" t="str">
        <f>IFERROR(VLOOKUP(Issue!$D1523,Table5[#All],3,0),"")</f>
        <v/>
      </c>
      <c r="F1523" s="31" t="str">
        <f>IFERROR(VLOOKUP(Issue!$D1523,Table5[#All],2,0),"")</f>
        <v/>
      </c>
      <c r="G1523" s="12"/>
      <c r="H1523" s="31" t="str">
        <f>IFERROR(VLOOKUP(Issue!$G1523,Table5[#All],3,0),"")</f>
        <v/>
      </c>
      <c r="I1523" s="31" t="str">
        <f>IFERROR(VLOOKUP(Issue!$G1523,Table5[#All],2,0),"")</f>
        <v/>
      </c>
      <c r="J1523" s="12"/>
      <c r="K1523" s="31" t="str">
        <f>IFERROR(VLOOKUP(Issue!$J1523,Table2[[Item Name]:[UoM]],2,0),"")</f>
        <v/>
      </c>
      <c r="L1523" s="12"/>
      <c r="M1523" s="32" t="str">
        <f>IFERROR(VLOOKUP(Issue!$J1523,Table2[[#All],[Item Name]:[Open Rate]],8,0),"")</f>
        <v/>
      </c>
      <c r="N1523" s="32" t="str">
        <f>IFERROR(+Issue!$L1523*Issue!$M1523,"")</f>
        <v/>
      </c>
      <c r="O1523" s="12"/>
      <c r="P1523" s="12"/>
      <c r="Q1523" s="38"/>
    </row>
    <row r="1524" spans="1:17" x14ac:dyDescent="0.25">
      <c r="A1524" s="34"/>
      <c r="B1524" s="12"/>
      <c r="C1524" s="12"/>
      <c r="D1524" s="12"/>
      <c r="E1524" s="31" t="str">
        <f>IFERROR(VLOOKUP(Issue!$D1524,Table5[#All],3,0),"")</f>
        <v/>
      </c>
      <c r="F1524" s="31" t="str">
        <f>IFERROR(VLOOKUP(Issue!$D1524,Table5[#All],2,0),"")</f>
        <v/>
      </c>
      <c r="G1524" s="12"/>
      <c r="H1524" s="31" t="str">
        <f>IFERROR(VLOOKUP(Issue!$G1524,Table5[#All],3,0),"")</f>
        <v/>
      </c>
      <c r="I1524" s="31" t="str">
        <f>IFERROR(VLOOKUP(Issue!$G1524,Table5[#All],2,0),"")</f>
        <v/>
      </c>
      <c r="J1524" s="12"/>
      <c r="K1524" s="31" t="str">
        <f>IFERROR(VLOOKUP(Issue!$J1524,Table2[[Item Name]:[UoM]],2,0),"")</f>
        <v/>
      </c>
      <c r="L1524" s="12"/>
      <c r="M1524" s="32" t="str">
        <f>IFERROR(VLOOKUP(Issue!$J1524,Table2[[#All],[Item Name]:[Open Rate]],8,0),"")</f>
        <v/>
      </c>
      <c r="N1524" s="32" t="str">
        <f>IFERROR(+Issue!$L1524*Issue!$M1524,"")</f>
        <v/>
      </c>
      <c r="O1524" s="12"/>
      <c r="P1524" s="12"/>
      <c r="Q1524" s="37"/>
    </row>
    <row r="1525" spans="1:17" x14ac:dyDescent="0.25">
      <c r="A1525" s="34"/>
      <c r="B1525" s="12"/>
      <c r="C1525" s="12"/>
      <c r="D1525" s="12"/>
      <c r="E1525" s="31" t="str">
        <f>IFERROR(VLOOKUP(Issue!$D1525,Table5[#All],3,0),"")</f>
        <v/>
      </c>
      <c r="F1525" s="31" t="str">
        <f>IFERROR(VLOOKUP(Issue!$D1525,Table5[#All],2,0),"")</f>
        <v/>
      </c>
      <c r="G1525" s="12"/>
      <c r="H1525" s="31" t="str">
        <f>IFERROR(VLOOKUP(Issue!$G1525,Table5[#All],3,0),"")</f>
        <v/>
      </c>
      <c r="I1525" s="31" t="str">
        <f>IFERROR(VLOOKUP(Issue!$G1525,Table5[#All],2,0),"")</f>
        <v/>
      </c>
      <c r="J1525" s="12"/>
      <c r="K1525" s="31" t="str">
        <f>IFERROR(VLOOKUP(Issue!$J1525,Table2[[Item Name]:[UoM]],2,0),"")</f>
        <v/>
      </c>
      <c r="L1525" s="12"/>
      <c r="M1525" s="32" t="str">
        <f>IFERROR(VLOOKUP(Issue!$J1525,Table2[[#All],[Item Name]:[Open Rate]],8,0),"")</f>
        <v/>
      </c>
      <c r="N1525" s="32" t="str">
        <f>IFERROR(+Issue!$L1525*Issue!$M1525,"")</f>
        <v/>
      </c>
      <c r="O1525" s="12"/>
      <c r="P1525" s="12"/>
      <c r="Q1525" s="38"/>
    </row>
    <row r="1526" spans="1:17" x14ac:dyDescent="0.25">
      <c r="A1526" s="34"/>
      <c r="B1526" s="12"/>
      <c r="C1526" s="12"/>
      <c r="D1526" s="12"/>
      <c r="E1526" s="31" t="str">
        <f>IFERROR(VLOOKUP(Issue!$D1526,Table5[#All],3,0),"")</f>
        <v/>
      </c>
      <c r="F1526" s="31" t="str">
        <f>IFERROR(VLOOKUP(Issue!$D1526,Table5[#All],2,0),"")</f>
        <v/>
      </c>
      <c r="G1526" s="12"/>
      <c r="H1526" s="31" t="str">
        <f>IFERROR(VLOOKUP(Issue!$G1526,Table5[#All],3,0),"")</f>
        <v/>
      </c>
      <c r="I1526" s="31" t="str">
        <f>IFERROR(VLOOKUP(Issue!$G1526,Table5[#All],2,0),"")</f>
        <v/>
      </c>
      <c r="J1526" s="12"/>
      <c r="K1526" s="31" t="str">
        <f>IFERROR(VLOOKUP(Issue!$J1526,Table2[[Item Name]:[UoM]],2,0),"")</f>
        <v/>
      </c>
      <c r="L1526" s="12"/>
      <c r="M1526" s="32" t="str">
        <f>IFERROR(VLOOKUP(Issue!$J1526,Table2[[#All],[Item Name]:[Open Rate]],8,0),"")</f>
        <v/>
      </c>
      <c r="N1526" s="32" t="str">
        <f>IFERROR(+Issue!$L1526*Issue!$M1526,"")</f>
        <v/>
      </c>
      <c r="O1526" s="12"/>
      <c r="P1526" s="12"/>
      <c r="Q1526" s="37"/>
    </row>
    <row r="1527" spans="1:17" x14ac:dyDescent="0.25">
      <c r="A1527" s="34"/>
      <c r="B1527" s="12"/>
      <c r="C1527" s="12"/>
      <c r="D1527" s="12"/>
      <c r="E1527" s="31" t="str">
        <f>IFERROR(VLOOKUP(Issue!$D1527,Table5[#All],3,0),"")</f>
        <v/>
      </c>
      <c r="F1527" s="31" t="str">
        <f>IFERROR(VLOOKUP(Issue!$D1527,Table5[#All],2,0),"")</f>
        <v/>
      </c>
      <c r="G1527" s="12"/>
      <c r="H1527" s="31" t="str">
        <f>IFERROR(VLOOKUP(Issue!$G1527,Table5[#All],3,0),"")</f>
        <v/>
      </c>
      <c r="I1527" s="31" t="str">
        <f>IFERROR(VLOOKUP(Issue!$G1527,Table5[#All],2,0),"")</f>
        <v/>
      </c>
      <c r="J1527" s="12"/>
      <c r="K1527" s="31" t="str">
        <f>IFERROR(VLOOKUP(Issue!$J1527,Table2[[Item Name]:[UoM]],2,0),"")</f>
        <v/>
      </c>
      <c r="L1527" s="12"/>
      <c r="M1527" s="32" t="str">
        <f>IFERROR(VLOOKUP(Issue!$J1527,Table2[[#All],[Item Name]:[Open Rate]],8,0),"")</f>
        <v/>
      </c>
      <c r="N1527" s="32" t="str">
        <f>IFERROR(+Issue!$L1527*Issue!$M1527,"")</f>
        <v/>
      </c>
      <c r="O1527" s="12"/>
      <c r="P1527" s="12"/>
      <c r="Q1527" s="38"/>
    </row>
    <row r="1528" spans="1:17" x14ac:dyDescent="0.25">
      <c r="A1528" s="34"/>
      <c r="B1528" s="12"/>
      <c r="C1528" s="12"/>
      <c r="D1528" s="12"/>
      <c r="E1528" s="31" t="str">
        <f>IFERROR(VLOOKUP(Issue!$D1528,Table5[#All],3,0),"")</f>
        <v/>
      </c>
      <c r="F1528" s="31" t="str">
        <f>IFERROR(VLOOKUP(Issue!$D1528,Table5[#All],2,0),"")</f>
        <v/>
      </c>
      <c r="G1528" s="12"/>
      <c r="H1528" s="31" t="str">
        <f>IFERROR(VLOOKUP(Issue!$G1528,Table5[#All],3,0),"")</f>
        <v/>
      </c>
      <c r="I1528" s="31" t="str">
        <f>IFERROR(VLOOKUP(Issue!$G1528,Table5[#All],2,0),"")</f>
        <v/>
      </c>
      <c r="J1528" s="12"/>
      <c r="K1528" s="31" t="str">
        <f>IFERROR(VLOOKUP(Issue!$J1528,Table2[[Item Name]:[UoM]],2,0),"")</f>
        <v/>
      </c>
      <c r="L1528" s="12"/>
      <c r="M1528" s="32" t="str">
        <f>IFERROR(VLOOKUP(Issue!$J1528,Table2[[#All],[Item Name]:[Open Rate]],8,0),"")</f>
        <v/>
      </c>
      <c r="N1528" s="32" t="str">
        <f>IFERROR(+Issue!$L1528*Issue!$M1528,"")</f>
        <v/>
      </c>
      <c r="O1528" s="12"/>
      <c r="P1528" s="12"/>
      <c r="Q1528" s="37"/>
    </row>
    <row r="1529" spans="1:17" x14ac:dyDescent="0.25">
      <c r="A1529" s="34"/>
      <c r="B1529" s="12"/>
      <c r="C1529" s="12"/>
      <c r="D1529" s="12"/>
      <c r="E1529" s="31" t="str">
        <f>IFERROR(VLOOKUP(Issue!$D1529,Table5[#All],3,0),"")</f>
        <v/>
      </c>
      <c r="F1529" s="31" t="str">
        <f>IFERROR(VLOOKUP(Issue!$D1529,Table5[#All],2,0),"")</f>
        <v/>
      </c>
      <c r="G1529" s="12"/>
      <c r="H1529" s="31" t="str">
        <f>IFERROR(VLOOKUP(Issue!$G1529,Table5[#All],3,0),"")</f>
        <v/>
      </c>
      <c r="I1529" s="31" t="str">
        <f>IFERROR(VLOOKUP(Issue!$G1529,Table5[#All],2,0),"")</f>
        <v/>
      </c>
      <c r="J1529" s="12"/>
      <c r="K1529" s="31" t="str">
        <f>IFERROR(VLOOKUP(Issue!$J1529,Table2[[Item Name]:[UoM]],2,0),"")</f>
        <v/>
      </c>
      <c r="L1529" s="12"/>
      <c r="M1529" s="32" t="str">
        <f>IFERROR(VLOOKUP(Issue!$J1529,Table2[[#All],[Item Name]:[Open Rate]],8,0),"")</f>
        <v/>
      </c>
      <c r="N1529" s="32" t="str">
        <f>IFERROR(+Issue!$L1529*Issue!$M1529,"")</f>
        <v/>
      </c>
      <c r="O1529" s="12"/>
      <c r="P1529" s="12"/>
      <c r="Q1529" s="38"/>
    </row>
    <row r="1530" spans="1:17" x14ac:dyDescent="0.25">
      <c r="A1530" s="34"/>
      <c r="B1530" s="12"/>
      <c r="C1530" s="12"/>
      <c r="D1530" s="12"/>
      <c r="E1530" s="31" t="str">
        <f>IFERROR(VLOOKUP(Issue!$D1530,Table5[#All],3,0),"")</f>
        <v/>
      </c>
      <c r="F1530" s="31" t="str">
        <f>IFERROR(VLOOKUP(Issue!$D1530,Table5[#All],2,0),"")</f>
        <v/>
      </c>
      <c r="G1530" s="12"/>
      <c r="H1530" s="31" t="str">
        <f>IFERROR(VLOOKUP(Issue!$G1530,Table5[#All],3,0),"")</f>
        <v/>
      </c>
      <c r="I1530" s="31" t="str">
        <f>IFERROR(VLOOKUP(Issue!$G1530,Table5[#All],2,0),"")</f>
        <v/>
      </c>
      <c r="J1530" s="12"/>
      <c r="K1530" s="31" t="str">
        <f>IFERROR(VLOOKUP(Issue!$J1530,Table2[[Item Name]:[UoM]],2,0),"")</f>
        <v/>
      </c>
      <c r="L1530" s="12"/>
      <c r="M1530" s="32" t="str">
        <f>IFERROR(VLOOKUP(Issue!$J1530,Table2[[#All],[Item Name]:[Open Rate]],8,0),"")</f>
        <v/>
      </c>
      <c r="N1530" s="32" t="str">
        <f>IFERROR(+Issue!$L1530*Issue!$M1530,"")</f>
        <v/>
      </c>
      <c r="O1530" s="12"/>
      <c r="P1530" s="12"/>
      <c r="Q1530" s="37"/>
    </row>
    <row r="1531" spans="1:17" x14ac:dyDescent="0.25">
      <c r="A1531" s="34"/>
      <c r="B1531" s="12"/>
      <c r="C1531" s="12"/>
      <c r="D1531" s="12"/>
      <c r="E1531" s="31" t="str">
        <f>IFERROR(VLOOKUP(Issue!$D1531,Table5[#All],3,0),"")</f>
        <v/>
      </c>
      <c r="F1531" s="31" t="str">
        <f>IFERROR(VLOOKUP(Issue!$D1531,Table5[#All],2,0),"")</f>
        <v/>
      </c>
      <c r="G1531" s="12"/>
      <c r="H1531" s="31" t="str">
        <f>IFERROR(VLOOKUP(Issue!$G1531,Table5[#All],3,0),"")</f>
        <v/>
      </c>
      <c r="I1531" s="31" t="str">
        <f>IFERROR(VLOOKUP(Issue!$G1531,Table5[#All],2,0),"")</f>
        <v/>
      </c>
      <c r="J1531" s="12"/>
      <c r="K1531" s="31" t="str">
        <f>IFERROR(VLOOKUP(Issue!$J1531,Table2[[Item Name]:[UoM]],2,0),"")</f>
        <v/>
      </c>
      <c r="L1531" s="12"/>
      <c r="M1531" s="32" t="str">
        <f>IFERROR(VLOOKUP(Issue!$J1531,Table2[[#All],[Item Name]:[Open Rate]],8,0),"")</f>
        <v/>
      </c>
      <c r="N1531" s="32" t="str">
        <f>IFERROR(+Issue!$L1531*Issue!$M1531,"")</f>
        <v/>
      </c>
      <c r="O1531" s="12"/>
      <c r="P1531" s="12"/>
      <c r="Q1531" s="38"/>
    </row>
    <row r="1532" spans="1:17" x14ac:dyDescent="0.25">
      <c r="A1532" s="34"/>
      <c r="B1532" s="12"/>
      <c r="C1532" s="12"/>
      <c r="D1532" s="12"/>
      <c r="E1532" s="31" t="str">
        <f>IFERROR(VLOOKUP(Issue!$D1532,Table5[#All],3,0),"")</f>
        <v/>
      </c>
      <c r="F1532" s="31" t="str">
        <f>IFERROR(VLOOKUP(Issue!$D1532,Table5[#All],2,0),"")</f>
        <v/>
      </c>
      <c r="G1532" s="12"/>
      <c r="H1532" s="31" t="str">
        <f>IFERROR(VLOOKUP(Issue!$G1532,Table5[#All],3,0),"")</f>
        <v/>
      </c>
      <c r="I1532" s="31" t="str">
        <f>IFERROR(VLOOKUP(Issue!$G1532,Table5[#All],2,0),"")</f>
        <v/>
      </c>
      <c r="J1532" s="12"/>
      <c r="K1532" s="31" t="str">
        <f>IFERROR(VLOOKUP(Issue!$J1532,Table2[[Item Name]:[UoM]],2,0),"")</f>
        <v/>
      </c>
      <c r="L1532" s="12"/>
      <c r="M1532" s="32" t="str">
        <f>IFERROR(VLOOKUP(Issue!$J1532,Table2[[#All],[Item Name]:[Open Rate]],8,0),"")</f>
        <v/>
      </c>
      <c r="N1532" s="32" t="str">
        <f>IFERROR(+Issue!$L1532*Issue!$M1532,"")</f>
        <v/>
      </c>
      <c r="O1532" s="12"/>
      <c r="P1532" s="12"/>
      <c r="Q1532" s="37"/>
    </row>
    <row r="1533" spans="1:17" x14ac:dyDescent="0.25">
      <c r="A1533" s="34"/>
      <c r="B1533" s="12"/>
      <c r="C1533" s="12"/>
      <c r="D1533" s="12"/>
      <c r="E1533" s="31" t="str">
        <f>IFERROR(VLOOKUP(Issue!$D1533,Table5[#All],3,0),"")</f>
        <v/>
      </c>
      <c r="F1533" s="31" t="str">
        <f>IFERROR(VLOOKUP(Issue!$D1533,Table5[#All],2,0),"")</f>
        <v/>
      </c>
      <c r="G1533" s="12"/>
      <c r="H1533" s="31" t="str">
        <f>IFERROR(VLOOKUP(Issue!$G1533,Table5[#All],3,0),"")</f>
        <v/>
      </c>
      <c r="I1533" s="31" t="str">
        <f>IFERROR(VLOOKUP(Issue!$G1533,Table5[#All],2,0),"")</f>
        <v/>
      </c>
      <c r="J1533" s="12"/>
      <c r="K1533" s="31" t="str">
        <f>IFERROR(VLOOKUP(Issue!$J1533,Table2[[Item Name]:[UoM]],2,0),"")</f>
        <v/>
      </c>
      <c r="L1533" s="12"/>
      <c r="M1533" s="32" t="str">
        <f>IFERROR(VLOOKUP(Issue!$J1533,Table2[[#All],[Item Name]:[Open Rate]],8,0),"")</f>
        <v/>
      </c>
      <c r="N1533" s="32" t="str">
        <f>IFERROR(+Issue!$L1533*Issue!$M1533,"")</f>
        <v/>
      </c>
      <c r="O1533" s="12"/>
      <c r="P1533" s="12"/>
      <c r="Q1533" s="38"/>
    </row>
    <row r="1534" spans="1:17" x14ac:dyDescent="0.25">
      <c r="A1534" s="34"/>
      <c r="B1534" s="12"/>
      <c r="C1534" s="12"/>
      <c r="D1534" s="12"/>
      <c r="E1534" s="31" t="str">
        <f>IFERROR(VLOOKUP(Issue!$D1534,Table5[#All],3,0),"")</f>
        <v/>
      </c>
      <c r="F1534" s="31" t="str">
        <f>IFERROR(VLOOKUP(Issue!$D1534,Table5[#All],2,0),"")</f>
        <v/>
      </c>
      <c r="G1534" s="12"/>
      <c r="H1534" s="31" t="str">
        <f>IFERROR(VLOOKUP(Issue!$G1534,Table5[#All],3,0),"")</f>
        <v/>
      </c>
      <c r="I1534" s="31" t="str">
        <f>IFERROR(VLOOKUP(Issue!$G1534,Table5[#All],2,0),"")</f>
        <v/>
      </c>
      <c r="J1534" s="12"/>
      <c r="K1534" s="31" t="str">
        <f>IFERROR(VLOOKUP(Issue!$J1534,Table2[[Item Name]:[UoM]],2,0),"")</f>
        <v/>
      </c>
      <c r="L1534" s="12"/>
      <c r="M1534" s="32" t="str">
        <f>IFERROR(VLOOKUP(Issue!$J1534,Table2[[#All],[Item Name]:[Open Rate]],8,0),"")</f>
        <v/>
      </c>
      <c r="N1534" s="32" t="str">
        <f>IFERROR(+Issue!$L1534*Issue!$M1534,"")</f>
        <v/>
      </c>
      <c r="O1534" s="12"/>
      <c r="P1534" s="12"/>
      <c r="Q1534" s="37"/>
    </row>
    <row r="1535" spans="1:17" x14ac:dyDescent="0.25">
      <c r="A1535" s="34"/>
      <c r="B1535" s="12"/>
      <c r="C1535" s="12"/>
      <c r="D1535" s="12"/>
      <c r="E1535" s="31" t="str">
        <f>IFERROR(VLOOKUP(Issue!$D1535,Table5[#All],3,0),"")</f>
        <v/>
      </c>
      <c r="F1535" s="31" t="str">
        <f>IFERROR(VLOOKUP(Issue!$D1535,Table5[#All],2,0),"")</f>
        <v/>
      </c>
      <c r="G1535" s="12"/>
      <c r="H1535" s="31" t="str">
        <f>IFERROR(VLOOKUP(Issue!$G1535,Table5[#All],3,0),"")</f>
        <v/>
      </c>
      <c r="I1535" s="31" t="str">
        <f>IFERROR(VLOOKUP(Issue!$G1535,Table5[#All],2,0),"")</f>
        <v/>
      </c>
      <c r="J1535" s="12"/>
      <c r="K1535" s="31" t="str">
        <f>IFERROR(VLOOKUP(Issue!$J1535,Table2[[Item Name]:[UoM]],2,0),"")</f>
        <v/>
      </c>
      <c r="L1535" s="12"/>
      <c r="M1535" s="32" t="str">
        <f>IFERROR(VLOOKUP(Issue!$J1535,Table2[[#All],[Item Name]:[Open Rate]],8,0),"")</f>
        <v/>
      </c>
      <c r="N1535" s="32" t="str">
        <f>IFERROR(+Issue!$L1535*Issue!$M1535,"")</f>
        <v/>
      </c>
      <c r="O1535" s="12"/>
      <c r="P1535" s="12"/>
      <c r="Q1535" s="38"/>
    </row>
    <row r="1536" spans="1:17" x14ac:dyDescent="0.25">
      <c r="A1536" s="34"/>
      <c r="B1536" s="12"/>
      <c r="C1536" s="12"/>
      <c r="D1536" s="12"/>
      <c r="E1536" s="31" t="str">
        <f>IFERROR(VLOOKUP(Issue!$D1536,Table5[#All],3,0),"")</f>
        <v/>
      </c>
      <c r="F1536" s="31" t="str">
        <f>IFERROR(VLOOKUP(Issue!$D1536,Table5[#All],2,0),"")</f>
        <v/>
      </c>
      <c r="G1536" s="12"/>
      <c r="H1536" s="31" t="str">
        <f>IFERROR(VLOOKUP(Issue!$G1536,Table5[#All],3,0),"")</f>
        <v/>
      </c>
      <c r="I1536" s="31" t="str">
        <f>IFERROR(VLOOKUP(Issue!$G1536,Table5[#All],2,0),"")</f>
        <v/>
      </c>
      <c r="J1536" s="12"/>
      <c r="K1536" s="31" t="str">
        <f>IFERROR(VLOOKUP(Issue!$J1536,Table2[[Item Name]:[UoM]],2,0),"")</f>
        <v/>
      </c>
      <c r="L1536" s="12"/>
      <c r="M1536" s="32" t="str">
        <f>IFERROR(VLOOKUP(Issue!$J1536,Table2[[#All],[Item Name]:[Open Rate]],8,0),"")</f>
        <v/>
      </c>
      <c r="N1536" s="32" t="str">
        <f>IFERROR(+Issue!$L1536*Issue!$M1536,"")</f>
        <v/>
      </c>
      <c r="O1536" s="12"/>
      <c r="P1536" s="12"/>
      <c r="Q1536" s="37"/>
    </row>
    <row r="1537" spans="1:17" x14ac:dyDescent="0.25">
      <c r="A1537" s="34"/>
      <c r="B1537" s="12"/>
      <c r="C1537" s="12"/>
      <c r="D1537" s="12"/>
      <c r="E1537" s="31" t="str">
        <f>IFERROR(VLOOKUP(Issue!$D1537,Table5[#All],3,0),"")</f>
        <v/>
      </c>
      <c r="F1537" s="31" t="str">
        <f>IFERROR(VLOOKUP(Issue!$D1537,Table5[#All],2,0),"")</f>
        <v/>
      </c>
      <c r="G1537" s="12"/>
      <c r="H1537" s="31" t="str">
        <f>IFERROR(VLOOKUP(Issue!$G1537,Table5[#All],3,0),"")</f>
        <v/>
      </c>
      <c r="I1537" s="31" t="str">
        <f>IFERROR(VLOOKUP(Issue!$G1537,Table5[#All],2,0),"")</f>
        <v/>
      </c>
      <c r="J1537" s="12"/>
      <c r="K1537" s="31" t="str">
        <f>IFERROR(VLOOKUP(Issue!$J1537,Table2[[Item Name]:[UoM]],2,0),"")</f>
        <v/>
      </c>
      <c r="L1537" s="12"/>
      <c r="M1537" s="32" t="str">
        <f>IFERROR(VLOOKUP(Issue!$J1537,Table2[[#All],[Item Name]:[Open Rate]],8,0),"")</f>
        <v/>
      </c>
      <c r="N1537" s="32" t="str">
        <f>IFERROR(+Issue!$L1537*Issue!$M1537,"")</f>
        <v/>
      </c>
      <c r="O1537" s="12"/>
      <c r="P1537" s="12"/>
      <c r="Q1537" s="38"/>
    </row>
    <row r="1538" spans="1:17" x14ac:dyDescent="0.25">
      <c r="A1538" s="34"/>
      <c r="B1538" s="12"/>
      <c r="C1538" s="12"/>
      <c r="D1538" s="12"/>
      <c r="E1538" s="31" t="str">
        <f>IFERROR(VLOOKUP(Issue!$D1538,Table5[#All],3,0),"")</f>
        <v/>
      </c>
      <c r="F1538" s="31" t="str">
        <f>IFERROR(VLOOKUP(Issue!$D1538,Table5[#All],2,0),"")</f>
        <v/>
      </c>
      <c r="G1538" s="12"/>
      <c r="H1538" s="31" t="str">
        <f>IFERROR(VLOOKUP(Issue!$G1538,Table5[#All],3,0),"")</f>
        <v/>
      </c>
      <c r="I1538" s="31" t="str">
        <f>IFERROR(VLOOKUP(Issue!$G1538,Table5[#All],2,0),"")</f>
        <v/>
      </c>
      <c r="J1538" s="12"/>
      <c r="K1538" s="31" t="str">
        <f>IFERROR(VLOOKUP(Issue!$J1538,Table2[[Item Name]:[UoM]],2,0),"")</f>
        <v/>
      </c>
      <c r="L1538" s="12"/>
      <c r="M1538" s="32" t="str">
        <f>IFERROR(VLOOKUP(Issue!$J1538,Table2[[#All],[Item Name]:[Open Rate]],8,0),"")</f>
        <v/>
      </c>
      <c r="N1538" s="32" t="str">
        <f>IFERROR(+Issue!$L1538*Issue!$M1538,"")</f>
        <v/>
      </c>
      <c r="O1538" s="12"/>
      <c r="P1538" s="12"/>
      <c r="Q1538" s="37"/>
    </row>
    <row r="1539" spans="1:17" x14ac:dyDescent="0.25">
      <c r="A1539" s="34"/>
      <c r="B1539" s="12"/>
      <c r="C1539" s="12"/>
      <c r="D1539" s="12"/>
      <c r="E1539" s="31" t="str">
        <f>IFERROR(VLOOKUP(Issue!$D1539,Table5[#All],3,0),"")</f>
        <v/>
      </c>
      <c r="F1539" s="31" t="str">
        <f>IFERROR(VLOOKUP(Issue!$D1539,Table5[#All],2,0),"")</f>
        <v/>
      </c>
      <c r="G1539" s="12"/>
      <c r="H1539" s="31" t="str">
        <f>IFERROR(VLOOKUP(Issue!$G1539,Table5[#All],3,0),"")</f>
        <v/>
      </c>
      <c r="I1539" s="31" t="str">
        <f>IFERROR(VLOOKUP(Issue!$G1539,Table5[#All],2,0),"")</f>
        <v/>
      </c>
      <c r="J1539" s="12"/>
      <c r="K1539" s="31" t="str">
        <f>IFERROR(VLOOKUP(Issue!$J1539,Table2[[Item Name]:[UoM]],2,0),"")</f>
        <v/>
      </c>
      <c r="L1539" s="12"/>
      <c r="M1539" s="32" t="str">
        <f>IFERROR(VLOOKUP(Issue!$J1539,Table2[[#All],[Item Name]:[Open Rate]],8,0),"")</f>
        <v/>
      </c>
      <c r="N1539" s="32" t="str">
        <f>IFERROR(+Issue!$L1539*Issue!$M1539,"")</f>
        <v/>
      </c>
      <c r="O1539" s="12"/>
      <c r="P1539" s="12"/>
      <c r="Q1539" s="38"/>
    </row>
    <row r="1540" spans="1:17" x14ac:dyDescent="0.25">
      <c r="A1540" s="34"/>
      <c r="B1540" s="12"/>
      <c r="C1540" s="12"/>
      <c r="D1540" s="12"/>
      <c r="E1540" s="31" t="str">
        <f>IFERROR(VLOOKUP(Issue!$D1540,Table5[#All],3,0),"")</f>
        <v/>
      </c>
      <c r="F1540" s="31" t="str">
        <f>IFERROR(VLOOKUP(Issue!$D1540,Table5[#All],2,0),"")</f>
        <v/>
      </c>
      <c r="G1540" s="12"/>
      <c r="H1540" s="31" t="str">
        <f>IFERROR(VLOOKUP(Issue!$G1540,Table5[#All],3,0),"")</f>
        <v/>
      </c>
      <c r="I1540" s="31" t="str">
        <f>IFERROR(VLOOKUP(Issue!$G1540,Table5[#All],2,0),"")</f>
        <v/>
      </c>
      <c r="J1540" s="12"/>
      <c r="K1540" s="31" t="str">
        <f>IFERROR(VLOOKUP(Issue!$J1540,Table2[[Item Name]:[UoM]],2,0),"")</f>
        <v/>
      </c>
      <c r="L1540" s="12"/>
      <c r="M1540" s="32" t="str">
        <f>IFERROR(VLOOKUP(Issue!$J1540,Table2[[#All],[Item Name]:[Open Rate]],8,0),"")</f>
        <v/>
      </c>
      <c r="N1540" s="32" t="str">
        <f>IFERROR(+Issue!$L1540*Issue!$M1540,"")</f>
        <v/>
      </c>
      <c r="O1540" s="12"/>
      <c r="P1540" s="12"/>
      <c r="Q1540" s="37"/>
    </row>
    <row r="1541" spans="1:17" x14ac:dyDescent="0.25">
      <c r="A1541" s="34"/>
      <c r="B1541" s="12"/>
      <c r="C1541" s="12"/>
      <c r="D1541" s="12"/>
      <c r="E1541" s="31" t="str">
        <f>IFERROR(VLOOKUP(Issue!$D1541,Table5[#All],3,0),"")</f>
        <v/>
      </c>
      <c r="F1541" s="31" t="str">
        <f>IFERROR(VLOOKUP(Issue!$D1541,Table5[#All],2,0),"")</f>
        <v/>
      </c>
      <c r="G1541" s="12"/>
      <c r="H1541" s="31" t="str">
        <f>IFERROR(VLOOKUP(Issue!$G1541,Table5[#All],3,0),"")</f>
        <v/>
      </c>
      <c r="I1541" s="31" t="str">
        <f>IFERROR(VLOOKUP(Issue!$G1541,Table5[#All],2,0),"")</f>
        <v/>
      </c>
      <c r="J1541" s="12"/>
      <c r="K1541" s="31" t="str">
        <f>IFERROR(VLOOKUP(Issue!$J1541,Table2[[Item Name]:[UoM]],2,0),"")</f>
        <v/>
      </c>
      <c r="L1541" s="12"/>
      <c r="M1541" s="32" t="str">
        <f>IFERROR(VLOOKUP(Issue!$J1541,Table2[[#All],[Item Name]:[Open Rate]],8,0),"")</f>
        <v/>
      </c>
      <c r="N1541" s="32" t="str">
        <f>IFERROR(+Issue!$L1541*Issue!$M1541,"")</f>
        <v/>
      </c>
      <c r="O1541" s="12"/>
      <c r="P1541" s="12"/>
      <c r="Q1541" s="38"/>
    </row>
    <row r="1542" spans="1:17" x14ac:dyDescent="0.25">
      <c r="A1542" s="34"/>
      <c r="B1542" s="12"/>
      <c r="C1542" s="12"/>
      <c r="D1542" s="12"/>
      <c r="E1542" s="31" t="str">
        <f>IFERROR(VLOOKUP(Issue!$D1542,Table5[#All],3,0),"")</f>
        <v/>
      </c>
      <c r="F1542" s="31" t="str">
        <f>IFERROR(VLOOKUP(Issue!$D1542,Table5[#All],2,0),"")</f>
        <v/>
      </c>
      <c r="G1542" s="12"/>
      <c r="H1542" s="31" t="str">
        <f>IFERROR(VLOOKUP(Issue!$G1542,Table5[#All],3,0),"")</f>
        <v/>
      </c>
      <c r="I1542" s="31" t="str">
        <f>IFERROR(VLOOKUP(Issue!$G1542,Table5[#All],2,0),"")</f>
        <v/>
      </c>
      <c r="J1542" s="12"/>
      <c r="K1542" s="31" t="str">
        <f>IFERROR(VLOOKUP(Issue!$J1542,Table2[[Item Name]:[UoM]],2,0),"")</f>
        <v/>
      </c>
      <c r="L1542" s="12"/>
      <c r="M1542" s="32" t="str">
        <f>IFERROR(VLOOKUP(Issue!$J1542,Table2[[#All],[Item Name]:[Open Rate]],8,0),"")</f>
        <v/>
      </c>
      <c r="N1542" s="32" t="str">
        <f>IFERROR(+Issue!$L1542*Issue!$M1542,"")</f>
        <v/>
      </c>
      <c r="O1542" s="12"/>
      <c r="P1542" s="12"/>
      <c r="Q1542" s="37"/>
    </row>
    <row r="1543" spans="1:17" x14ac:dyDescent="0.25">
      <c r="A1543" s="34"/>
      <c r="B1543" s="12"/>
      <c r="C1543" s="12"/>
      <c r="D1543" s="12"/>
      <c r="E1543" s="31" t="str">
        <f>IFERROR(VLOOKUP(Issue!$D1543,Table5[#All],3,0),"")</f>
        <v/>
      </c>
      <c r="F1543" s="31" t="str">
        <f>IFERROR(VLOOKUP(Issue!$D1543,Table5[#All],2,0),"")</f>
        <v/>
      </c>
      <c r="G1543" s="12"/>
      <c r="H1543" s="31" t="str">
        <f>IFERROR(VLOOKUP(Issue!$G1543,Table5[#All],3,0),"")</f>
        <v/>
      </c>
      <c r="I1543" s="31" t="str">
        <f>IFERROR(VLOOKUP(Issue!$G1543,Table5[#All],2,0),"")</f>
        <v/>
      </c>
      <c r="J1543" s="12"/>
      <c r="K1543" s="31" t="str">
        <f>IFERROR(VLOOKUP(Issue!$J1543,Table2[[Item Name]:[UoM]],2,0),"")</f>
        <v/>
      </c>
      <c r="L1543" s="12"/>
      <c r="M1543" s="32" t="str">
        <f>IFERROR(VLOOKUP(Issue!$J1543,Table2[[#All],[Item Name]:[Open Rate]],8,0),"")</f>
        <v/>
      </c>
      <c r="N1543" s="32" t="str">
        <f>IFERROR(+Issue!$L1543*Issue!$M1543,"")</f>
        <v/>
      </c>
      <c r="O1543" s="12"/>
      <c r="P1543" s="12"/>
      <c r="Q1543" s="38"/>
    </row>
    <row r="1544" spans="1:17" x14ac:dyDescent="0.25">
      <c r="A1544" s="34"/>
      <c r="B1544" s="12"/>
      <c r="C1544" s="12"/>
      <c r="D1544" s="12"/>
      <c r="E1544" s="31" t="str">
        <f>IFERROR(VLOOKUP(Issue!$D1544,Table5[#All],3,0),"")</f>
        <v/>
      </c>
      <c r="F1544" s="31" t="str">
        <f>IFERROR(VLOOKUP(Issue!$D1544,Table5[#All],2,0),"")</f>
        <v/>
      </c>
      <c r="G1544" s="12"/>
      <c r="H1544" s="31" t="str">
        <f>IFERROR(VLOOKUP(Issue!$G1544,Table5[#All],3,0),"")</f>
        <v/>
      </c>
      <c r="I1544" s="31" t="str">
        <f>IFERROR(VLOOKUP(Issue!$G1544,Table5[#All],2,0),"")</f>
        <v/>
      </c>
      <c r="J1544" s="12"/>
      <c r="K1544" s="31" t="str">
        <f>IFERROR(VLOOKUP(Issue!$J1544,Table2[[Item Name]:[UoM]],2,0),"")</f>
        <v/>
      </c>
      <c r="L1544" s="12"/>
      <c r="M1544" s="32" t="str">
        <f>IFERROR(VLOOKUP(Issue!$J1544,Table2[[#All],[Item Name]:[Open Rate]],8,0),"")</f>
        <v/>
      </c>
      <c r="N1544" s="32" t="str">
        <f>IFERROR(+Issue!$L1544*Issue!$M1544,"")</f>
        <v/>
      </c>
      <c r="O1544" s="12"/>
      <c r="P1544" s="12"/>
      <c r="Q1544" s="37"/>
    </row>
    <row r="1545" spans="1:17" x14ac:dyDescent="0.25">
      <c r="A1545" s="34"/>
      <c r="B1545" s="12"/>
      <c r="C1545" s="12"/>
      <c r="D1545" s="12"/>
      <c r="E1545" s="31" t="str">
        <f>IFERROR(VLOOKUP(Issue!$D1545,Table5[#All],3,0),"")</f>
        <v/>
      </c>
      <c r="F1545" s="31" t="str">
        <f>IFERROR(VLOOKUP(Issue!$D1545,Table5[#All],2,0),"")</f>
        <v/>
      </c>
      <c r="G1545" s="12"/>
      <c r="H1545" s="31" t="str">
        <f>IFERROR(VLOOKUP(Issue!$G1545,Table5[#All],3,0),"")</f>
        <v/>
      </c>
      <c r="I1545" s="31" t="str">
        <f>IFERROR(VLOOKUP(Issue!$G1545,Table5[#All],2,0),"")</f>
        <v/>
      </c>
      <c r="J1545" s="12"/>
      <c r="K1545" s="31" t="str">
        <f>IFERROR(VLOOKUP(Issue!$J1545,Table2[[Item Name]:[UoM]],2,0),"")</f>
        <v/>
      </c>
      <c r="L1545" s="12"/>
      <c r="M1545" s="32" t="str">
        <f>IFERROR(VLOOKUP(Issue!$J1545,Table2[[#All],[Item Name]:[Open Rate]],8,0),"")</f>
        <v/>
      </c>
      <c r="N1545" s="32" t="str">
        <f>IFERROR(+Issue!$L1545*Issue!$M1545,"")</f>
        <v/>
      </c>
      <c r="O1545" s="12"/>
      <c r="P1545" s="12"/>
      <c r="Q1545" s="38"/>
    </row>
    <row r="1546" spans="1:17" x14ac:dyDescent="0.25">
      <c r="A1546" s="34"/>
      <c r="B1546" s="12"/>
      <c r="C1546" s="12"/>
      <c r="D1546" s="12"/>
      <c r="E1546" s="31" t="str">
        <f>IFERROR(VLOOKUP(Issue!$D1546,Table5[#All],3,0),"")</f>
        <v/>
      </c>
      <c r="F1546" s="31" t="str">
        <f>IFERROR(VLOOKUP(Issue!$D1546,Table5[#All],2,0),"")</f>
        <v/>
      </c>
      <c r="G1546" s="12"/>
      <c r="H1546" s="31" t="str">
        <f>IFERROR(VLOOKUP(Issue!$G1546,Table5[#All],3,0),"")</f>
        <v/>
      </c>
      <c r="I1546" s="31" t="str">
        <f>IFERROR(VLOOKUP(Issue!$G1546,Table5[#All],2,0),"")</f>
        <v/>
      </c>
      <c r="J1546" s="12"/>
      <c r="K1546" s="31" t="str">
        <f>IFERROR(VLOOKUP(Issue!$J1546,Table2[[Item Name]:[UoM]],2,0),"")</f>
        <v/>
      </c>
      <c r="L1546" s="12"/>
      <c r="M1546" s="32" t="str">
        <f>IFERROR(VLOOKUP(Issue!$J1546,Table2[[#All],[Item Name]:[Open Rate]],8,0),"")</f>
        <v/>
      </c>
      <c r="N1546" s="32" t="str">
        <f>IFERROR(+Issue!$L1546*Issue!$M1546,"")</f>
        <v/>
      </c>
      <c r="O1546" s="12"/>
      <c r="P1546" s="12"/>
      <c r="Q1546" s="37"/>
    </row>
    <row r="1547" spans="1:17" x14ac:dyDescent="0.25">
      <c r="A1547" s="34"/>
      <c r="B1547" s="12"/>
      <c r="C1547" s="12"/>
      <c r="D1547" s="12"/>
      <c r="E1547" s="31" t="str">
        <f>IFERROR(VLOOKUP(Issue!$D1547,Table5[#All],3,0),"")</f>
        <v/>
      </c>
      <c r="F1547" s="31" t="str">
        <f>IFERROR(VLOOKUP(Issue!$D1547,Table5[#All],2,0),"")</f>
        <v/>
      </c>
      <c r="G1547" s="12"/>
      <c r="H1547" s="31" t="str">
        <f>IFERROR(VLOOKUP(Issue!$G1547,Table5[#All],3,0),"")</f>
        <v/>
      </c>
      <c r="I1547" s="31" t="str">
        <f>IFERROR(VLOOKUP(Issue!$G1547,Table5[#All],2,0),"")</f>
        <v/>
      </c>
      <c r="J1547" s="12"/>
      <c r="K1547" s="31" t="str">
        <f>IFERROR(VLOOKUP(Issue!$J1547,Table2[[Item Name]:[UoM]],2,0),"")</f>
        <v/>
      </c>
      <c r="L1547" s="12"/>
      <c r="M1547" s="32" t="str">
        <f>IFERROR(VLOOKUP(Issue!$J1547,Table2[[#All],[Item Name]:[Open Rate]],8,0),"")</f>
        <v/>
      </c>
      <c r="N1547" s="32" t="str">
        <f>IFERROR(+Issue!$L1547*Issue!$M1547,"")</f>
        <v/>
      </c>
      <c r="O1547" s="12"/>
      <c r="P1547" s="12"/>
      <c r="Q1547" s="38"/>
    </row>
    <row r="1548" spans="1:17" x14ac:dyDescent="0.25">
      <c r="A1548" s="34"/>
      <c r="B1548" s="12"/>
      <c r="C1548" s="12"/>
      <c r="D1548" s="12"/>
      <c r="E1548" s="31" t="str">
        <f>IFERROR(VLOOKUP(Issue!$D1548,Table5[#All],3,0),"")</f>
        <v/>
      </c>
      <c r="F1548" s="31" t="str">
        <f>IFERROR(VLOOKUP(Issue!$D1548,Table5[#All],2,0),"")</f>
        <v/>
      </c>
      <c r="G1548" s="12"/>
      <c r="H1548" s="31" t="str">
        <f>IFERROR(VLOOKUP(Issue!$G1548,Table5[#All],3,0),"")</f>
        <v/>
      </c>
      <c r="I1548" s="31" t="str">
        <f>IFERROR(VLOOKUP(Issue!$G1548,Table5[#All],2,0),"")</f>
        <v/>
      </c>
      <c r="J1548" s="12"/>
      <c r="K1548" s="31" t="str">
        <f>IFERROR(VLOOKUP(Issue!$J1548,Table2[[Item Name]:[UoM]],2,0),"")</f>
        <v/>
      </c>
      <c r="L1548" s="12"/>
      <c r="M1548" s="32" t="str">
        <f>IFERROR(VLOOKUP(Issue!$J1548,Table2[[#All],[Item Name]:[Open Rate]],8,0),"")</f>
        <v/>
      </c>
      <c r="N1548" s="32" t="str">
        <f>IFERROR(+Issue!$L1548*Issue!$M1548,"")</f>
        <v/>
      </c>
      <c r="O1548" s="12"/>
      <c r="P1548" s="12"/>
      <c r="Q1548" s="37"/>
    </row>
    <row r="1549" spans="1:17" x14ac:dyDescent="0.25">
      <c r="A1549" s="34"/>
      <c r="B1549" s="12"/>
      <c r="C1549" s="12"/>
      <c r="D1549" s="12"/>
      <c r="E1549" s="31" t="str">
        <f>IFERROR(VLOOKUP(Issue!$D1549,Table5[#All],3,0),"")</f>
        <v/>
      </c>
      <c r="F1549" s="31" t="str">
        <f>IFERROR(VLOOKUP(Issue!$D1549,Table5[#All],2,0),"")</f>
        <v/>
      </c>
      <c r="G1549" s="12"/>
      <c r="H1549" s="31" t="str">
        <f>IFERROR(VLOOKUP(Issue!$G1549,Table5[#All],3,0),"")</f>
        <v/>
      </c>
      <c r="I1549" s="31" t="str">
        <f>IFERROR(VLOOKUP(Issue!$G1549,Table5[#All],2,0),"")</f>
        <v/>
      </c>
      <c r="J1549" s="12"/>
      <c r="K1549" s="31" t="str">
        <f>IFERROR(VLOOKUP(Issue!$J1549,Table2[[Item Name]:[UoM]],2,0),"")</f>
        <v/>
      </c>
      <c r="L1549" s="12"/>
      <c r="M1549" s="32" t="str">
        <f>IFERROR(VLOOKUP(Issue!$J1549,Table2[[#All],[Item Name]:[Open Rate]],8,0),"")</f>
        <v/>
      </c>
      <c r="N1549" s="32" t="str">
        <f>IFERROR(+Issue!$L1549*Issue!$M1549,"")</f>
        <v/>
      </c>
      <c r="O1549" s="12"/>
      <c r="P1549" s="12"/>
      <c r="Q1549" s="38"/>
    </row>
    <row r="1550" spans="1:17" x14ac:dyDescent="0.25">
      <c r="A1550" s="34"/>
      <c r="B1550" s="12"/>
      <c r="C1550" s="12"/>
      <c r="D1550" s="12"/>
      <c r="E1550" s="31" t="str">
        <f>IFERROR(VLOOKUP(Issue!$D1550,Table5[#All],3,0),"")</f>
        <v/>
      </c>
      <c r="F1550" s="31" t="str">
        <f>IFERROR(VLOOKUP(Issue!$D1550,Table5[#All],2,0),"")</f>
        <v/>
      </c>
      <c r="G1550" s="12"/>
      <c r="H1550" s="31" t="str">
        <f>IFERROR(VLOOKUP(Issue!$G1550,Table5[#All],3,0),"")</f>
        <v/>
      </c>
      <c r="I1550" s="31" t="str">
        <f>IFERROR(VLOOKUP(Issue!$G1550,Table5[#All],2,0),"")</f>
        <v/>
      </c>
      <c r="J1550" s="12"/>
      <c r="K1550" s="31" t="str">
        <f>IFERROR(VLOOKUP(Issue!$J1550,Table2[[Item Name]:[UoM]],2,0),"")</f>
        <v/>
      </c>
      <c r="L1550" s="12"/>
      <c r="M1550" s="32" t="str">
        <f>IFERROR(VLOOKUP(Issue!$J1550,Table2[[#All],[Item Name]:[Open Rate]],8,0),"")</f>
        <v/>
      </c>
      <c r="N1550" s="32" t="str">
        <f>IFERROR(+Issue!$L1550*Issue!$M1550,"")</f>
        <v/>
      </c>
      <c r="O1550" s="12"/>
      <c r="P1550" s="12"/>
      <c r="Q1550" s="37"/>
    </row>
    <row r="1551" spans="1:17" x14ac:dyDescent="0.25">
      <c r="A1551" s="34"/>
      <c r="B1551" s="12"/>
      <c r="C1551" s="12"/>
      <c r="D1551" s="12"/>
      <c r="E1551" s="31" t="str">
        <f>IFERROR(VLOOKUP(Issue!$D1551,Table5[#All],3,0),"")</f>
        <v/>
      </c>
      <c r="F1551" s="31" t="str">
        <f>IFERROR(VLOOKUP(Issue!$D1551,Table5[#All],2,0),"")</f>
        <v/>
      </c>
      <c r="G1551" s="12"/>
      <c r="H1551" s="31" t="str">
        <f>IFERROR(VLOOKUP(Issue!$G1551,Table5[#All],3,0),"")</f>
        <v/>
      </c>
      <c r="I1551" s="31" t="str">
        <f>IFERROR(VLOOKUP(Issue!$G1551,Table5[#All],2,0),"")</f>
        <v/>
      </c>
      <c r="J1551" s="12"/>
      <c r="K1551" s="31" t="str">
        <f>IFERROR(VLOOKUP(Issue!$J1551,Table2[[Item Name]:[UoM]],2,0),"")</f>
        <v/>
      </c>
      <c r="L1551" s="12"/>
      <c r="M1551" s="32" t="str">
        <f>IFERROR(VLOOKUP(Issue!$J1551,Table2[[#All],[Item Name]:[Open Rate]],8,0),"")</f>
        <v/>
      </c>
      <c r="N1551" s="32" t="str">
        <f>IFERROR(+Issue!$L1551*Issue!$M1551,"")</f>
        <v/>
      </c>
      <c r="O1551" s="12"/>
      <c r="P1551" s="12"/>
      <c r="Q1551" s="38"/>
    </row>
    <row r="1552" spans="1:17" x14ac:dyDescent="0.25">
      <c r="A1552" s="34"/>
      <c r="B1552" s="12"/>
      <c r="C1552" s="12"/>
      <c r="D1552" s="12"/>
      <c r="E1552" s="31" t="str">
        <f>IFERROR(VLOOKUP(Issue!$D1552,Table5[#All],3,0),"")</f>
        <v/>
      </c>
      <c r="F1552" s="31" t="str">
        <f>IFERROR(VLOOKUP(Issue!$D1552,Table5[#All],2,0),"")</f>
        <v/>
      </c>
      <c r="G1552" s="12"/>
      <c r="H1552" s="31" t="str">
        <f>IFERROR(VLOOKUP(Issue!$G1552,Table5[#All],3,0),"")</f>
        <v/>
      </c>
      <c r="I1552" s="31" t="str">
        <f>IFERROR(VLOOKUP(Issue!$G1552,Table5[#All],2,0),"")</f>
        <v/>
      </c>
      <c r="J1552" s="12"/>
      <c r="K1552" s="31" t="str">
        <f>IFERROR(VLOOKUP(Issue!$J1552,Table2[[Item Name]:[UoM]],2,0),"")</f>
        <v/>
      </c>
      <c r="L1552" s="12"/>
      <c r="M1552" s="32" t="str">
        <f>IFERROR(VLOOKUP(Issue!$J1552,Table2[[#All],[Item Name]:[Open Rate]],8,0),"")</f>
        <v/>
      </c>
      <c r="N1552" s="32" t="str">
        <f>IFERROR(+Issue!$L1552*Issue!$M1552,"")</f>
        <v/>
      </c>
      <c r="O1552" s="12"/>
      <c r="P1552" s="12"/>
      <c r="Q1552" s="37"/>
    </row>
    <row r="1553" spans="1:17" x14ac:dyDescent="0.25">
      <c r="A1553" s="34"/>
      <c r="B1553" s="12"/>
      <c r="C1553" s="12"/>
      <c r="D1553" s="12"/>
      <c r="E1553" s="31" t="str">
        <f>IFERROR(VLOOKUP(Issue!$D1553,Table5[#All],3,0),"")</f>
        <v/>
      </c>
      <c r="F1553" s="31" t="str">
        <f>IFERROR(VLOOKUP(Issue!$D1553,Table5[#All],2,0),"")</f>
        <v/>
      </c>
      <c r="G1553" s="12"/>
      <c r="H1553" s="31" t="str">
        <f>IFERROR(VLOOKUP(Issue!$G1553,Table5[#All],3,0),"")</f>
        <v/>
      </c>
      <c r="I1553" s="31" t="str">
        <f>IFERROR(VLOOKUP(Issue!$G1553,Table5[#All],2,0),"")</f>
        <v/>
      </c>
      <c r="J1553" s="12"/>
      <c r="K1553" s="31" t="str">
        <f>IFERROR(VLOOKUP(Issue!$J1553,Table2[[Item Name]:[UoM]],2,0),"")</f>
        <v/>
      </c>
      <c r="L1553" s="12"/>
      <c r="M1553" s="32" t="str">
        <f>IFERROR(VLOOKUP(Issue!$J1553,Table2[[#All],[Item Name]:[Open Rate]],8,0),"")</f>
        <v/>
      </c>
      <c r="N1553" s="32" t="str">
        <f>IFERROR(+Issue!$L1553*Issue!$M1553,"")</f>
        <v/>
      </c>
      <c r="O1553" s="12"/>
      <c r="P1553" s="12"/>
      <c r="Q1553" s="38"/>
    </row>
    <row r="1554" spans="1:17" x14ac:dyDescent="0.25">
      <c r="A1554" s="34"/>
      <c r="B1554" s="12"/>
      <c r="C1554" s="12"/>
      <c r="D1554" s="12"/>
      <c r="E1554" s="31" t="str">
        <f>IFERROR(VLOOKUP(Issue!$D1554,Table5[#All],3,0),"")</f>
        <v/>
      </c>
      <c r="F1554" s="31" t="str">
        <f>IFERROR(VLOOKUP(Issue!$D1554,Table5[#All],2,0),"")</f>
        <v/>
      </c>
      <c r="G1554" s="12"/>
      <c r="H1554" s="31" t="str">
        <f>IFERROR(VLOOKUP(Issue!$G1554,Table5[#All],3,0),"")</f>
        <v/>
      </c>
      <c r="I1554" s="31" t="str">
        <f>IFERROR(VLOOKUP(Issue!$G1554,Table5[#All],2,0),"")</f>
        <v/>
      </c>
      <c r="J1554" s="12"/>
      <c r="K1554" s="31" t="str">
        <f>IFERROR(VLOOKUP(Issue!$J1554,Table2[[Item Name]:[UoM]],2,0),"")</f>
        <v/>
      </c>
      <c r="L1554" s="12"/>
      <c r="M1554" s="32" t="str">
        <f>IFERROR(VLOOKUP(Issue!$J1554,Table2[[#All],[Item Name]:[Open Rate]],8,0),"")</f>
        <v/>
      </c>
      <c r="N1554" s="32" t="str">
        <f>IFERROR(+Issue!$L1554*Issue!$M1554,"")</f>
        <v/>
      </c>
      <c r="O1554" s="12"/>
      <c r="P1554" s="12"/>
      <c r="Q1554" s="37"/>
    </row>
    <row r="1555" spans="1:17" x14ac:dyDescent="0.25">
      <c r="A1555" s="34"/>
      <c r="B1555" s="12"/>
      <c r="C1555" s="12"/>
      <c r="D1555" s="12"/>
      <c r="E1555" s="31" t="str">
        <f>IFERROR(VLOOKUP(Issue!$D1555,Table5[#All],3,0),"")</f>
        <v/>
      </c>
      <c r="F1555" s="31" t="str">
        <f>IFERROR(VLOOKUP(Issue!$D1555,Table5[#All],2,0),"")</f>
        <v/>
      </c>
      <c r="G1555" s="12"/>
      <c r="H1555" s="31" t="str">
        <f>IFERROR(VLOOKUP(Issue!$G1555,Table5[#All],3,0),"")</f>
        <v/>
      </c>
      <c r="I1555" s="31" t="str">
        <f>IFERROR(VLOOKUP(Issue!$G1555,Table5[#All],2,0),"")</f>
        <v/>
      </c>
      <c r="J1555" s="12"/>
      <c r="K1555" s="31" t="str">
        <f>IFERROR(VLOOKUP(Issue!$J1555,Table2[[Item Name]:[UoM]],2,0),"")</f>
        <v/>
      </c>
      <c r="L1555" s="12"/>
      <c r="M1555" s="32" t="str">
        <f>IFERROR(VLOOKUP(Issue!$J1555,Table2[[#All],[Item Name]:[Open Rate]],8,0),"")</f>
        <v/>
      </c>
      <c r="N1555" s="32" t="str">
        <f>IFERROR(+Issue!$L1555*Issue!$M1555,"")</f>
        <v/>
      </c>
      <c r="O1555" s="12"/>
      <c r="P1555" s="12"/>
      <c r="Q1555" s="38"/>
    </row>
    <row r="1556" spans="1:17" x14ac:dyDescent="0.25">
      <c r="A1556" s="34"/>
      <c r="B1556" s="12"/>
      <c r="C1556" s="12"/>
      <c r="D1556" s="12"/>
      <c r="E1556" s="31" t="str">
        <f>IFERROR(VLOOKUP(Issue!$D1556,Table5[#All],3,0),"")</f>
        <v/>
      </c>
      <c r="F1556" s="31" t="str">
        <f>IFERROR(VLOOKUP(Issue!$D1556,Table5[#All],2,0),"")</f>
        <v/>
      </c>
      <c r="G1556" s="12"/>
      <c r="H1556" s="31" t="str">
        <f>IFERROR(VLOOKUP(Issue!$G1556,Table5[#All],3,0),"")</f>
        <v/>
      </c>
      <c r="I1556" s="31" t="str">
        <f>IFERROR(VLOOKUP(Issue!$G1556,Table5[#All],2,0),"")</f>
        <v/>
      </c>
      <c r="J1556" s="12"/>
      <c r="K1556" s="31" t="str">
        <f>IFERROR(VLOOKUP(Issue!$J1556,Table2[[Item Name]:[UoM]],2,0),"")</f>
        <v/>
      </c>
      <c r="L1556" s="12"/>
      <c r="M1556" s="32" t="str">
        <f>IFERROR(VLOOKUP(Issue!$J1556,Table2[[#All],[Item Name]:[Open Rate]],8,0),"")</f>
        <v/>
      </c>
      <c r="N1556" s="32" t="str">
        <f>IFERROR(+Issue!$L1556*Issue!$M1556,"")</f>
        <v/>
      </c>
      <c r="O1556" s="12"/>
      <c r="P1556" s="12"/>
      <c r="Q1556" s="37"/>
    </row>
    <row r="1557" spans="1:17" x14ac:dyDescent="0.25">
      <c r="A1557" s="34"/>
      <c r="B1557" s="12"/>
      <c r="C1557" s="12"/>
      <c r="D1557" s="12"/>
      <c r="E1557" s="31" t="str">
        <f>IFERROR(VLOOKUP(Issue!$D1557,Table5[#All],3,0),"")</f>
        <v/>
      </c>
      <c r="F1557" s="31" t="str">
        <f>IFERROR(VLOOKUP(Issue!$D1557,Table5[#All],2,0),"")</f>
        <v/>
      </c>
      <c r="G1557" s="12"/>
      <c r="H1557" s="31" t="str">
        <f>IFERROR(VLOOKUP(Issue!$G1557,Table5[#All],3,0),"")</f>
        <v/>
      </c>
      <c r="I1557" s="31" t="str">
        <f>IFERROR(VLOOKUP(Issue!$G1557,Table5[#All],2,0),"")</f>
        <v/>
      </c>
      <c r="J1557" s="12"/>
      <c r="K1557" s="31" t="str">
        <f>IFERROR(VLOOKUP(Issue!$J1557,Table2[[Item Name]:[UoM]],2,0),"")</f>
        <v/>
      </c>
      <c r="L1557" s="12"/>
      <c r="M1557" s="32" t="str">
        <f>IFERROR(VLOOKUP(Issue!$J1557,Table2[[#All],[Item Name]:[Open Rate]],8,0),"")</f>
        <v/>
      </c>
      <c r="N1557" s="32" t="str">
        <f>IFERROR(+Issue!$L1557*Issue!$M1557,"")</f>
        <v/>
      </c>
      <c r="O1557" s="12"/>
      <c r="P1557" s="12"/>
      <c r="Q1557" s="38"/>
    </row>
    <row r="1558" spans="1:17" x14ac:dyDescent="0.25">
      <c r="A1558" s="34"/>
      <c r="B1558" s="12"/>
      <c r="C1558" s="12"/>
      <c r="D1558" s="12"/>
      <c r="E1558" s="31" t="str">
        <f>IFERROR(VLOOKUP(Issue!$D1558,Table5[#All],3,0),"")</f>
        <v/>
      </c>
      <c r="F1558" s="31" t="str">
        <f>IFERROR(VLOOKUP(Issue!$D1558,Table5[#All],2,0),"")</f>
        <v/>
      </c>
      <c r="G1558" s="12"/>
      <c r="H1558" s="31" t="str">
        <f>IFERROR(VLOOKUP(Issue!$G1558,Table5[#All],3,0),"")</f>
        <v/>
      </c>
      <c r="I1558" s="31" t="str">
        <f>IFERROR(VLOOKUP(Issue!$G1558,Table5[#All],2,0),"")</f>
        <v/>
      </c>
      <c r="J1558" s="12"/>
      <c r="K1558" s="31" t="str">
        <f>IFERROR(VLOOKUP(Issue!$J1558,Table2[[Item Name]:[UoM]],2,0),"")</f>
        <v/>
      </c>
      <c r="L1558" s="12"/>
      <c r="M1558" s="32" t="str">
        <f>IFERROR(VLOOKUP(Issue!$J1558,Table2[[#All],[Item Name]:[Open Rate]],8,0),"")</f>
        <v/>
      </c>
      <c r="N1558" s="32" t="str">
        <f>IFERROR(+Issue!$L1558*Issue!$M1558,"")</f>
        <v/>
      </c>
      <c r="O1558" s="12"/>
      <c r="P1558" s="12"/>
      <c r="Q1558" s="37"/>
    </row>
    <row r="1559" spans="1:17" x14ac:dyDescent="0.25">
      <c r="A1559" s="34"/>
      <c r="B1559" s="12"/>
      <c r="C1559" s="12"/>
      <c r="D1559" s="12"/>
      <c r="E1559" s="31" t="str">
        <f>IFERROR(VLOOKUP(Issue!$D1559,Table5[#All],3,0),"")</f>
        <v/>
      </c>
      <c r="F1559" s="31" t="str">
        <f>IFERROR(VLOOKUP(Issue!$D1559,Table5[#All],2,0),"")</f>
        <v/>
      </c>
      <c r="G1559" s="12"/>
      <c r="H1559" s="31" t="str">
        <f>IFERROR(VLOOKUP(Issue!$G1559,Table5[#All],3,0),"")</f>
        <v/>
      </c>
      <c r="I1559" s="31" t="str">
        <f>IFERROR(VLOOKUP(Issue!$G1559,Table5[#All],2,0),"")</f>
        <v/>
      </c>
      <c r="J1559" s="12"/>
      <c r="K1559" s="31" t="str">
        <f>IFERROR(VLOOKUP(Issue!$J1559,Table2[[Item Name]:[UoM]],2,0),"")</f>
        <v/>
      </c>
      <c r="L1559" s="12"/>
      <c r="M1559" s="32" t="str">
        <f>IFERROR(VLOOKUP(Issue!$J1559,Table2[[#All],[Item Name]:[Open Rate]],8,0),"")</f>
        <v/>
      </c>
      <c r="N1559" s="32" t="str">
        <f>IFERROR(+Issue!$L1559*Issue!$M1559,"")</f>
        <v/>
      </c>
      <c r="O1559" s="12"/>
      <c r="P1559" s="12"/>
      <c r="Q1559" s="38"/>
    </row>
    <row r="1560" spans="1:17" x14ac:dyDescent="0.25">
      <c r="A1560" s="34"/>
      <c r="B1560" s="12"/>
      <c r="C1560" s="12"/>
      <c r="D1560" s="12"/>
      <c r="E1560" s="31" t="str">
        <f>IFERROR(VLOOKUP(Issue!$D1560,Table5[#All],3,0),"")</f>
        <v/>
      </c>
      <c r="F1560" s="31" t="str">
        <f>IFERROR(VLOOKUP(Issue!$D1560,Table5[#All],2,0),"")</f>
        <v/>
      </c>
      <c r="G1560" s="12"/>
      <c r="H1560" s="31" t="str">
        <f>IFERROR(VLOOKUP(Issue!$G1560,Table5[#All],3,0),"")</f>
        <v/>
      </c>
      <c r="I1560" s="31" t="str">
        <f>IFERROR(VLOOKUP(Issue!$G1560,Table5[#All],2,0),"")</f>
        <v/>
      </c>
      <c r="J1560" s="12"/>
      <c r="K1560" s="31" t="str">
        <f>IFERROR(VLOOKUP(Issue!$J1560,Table2[[Item Name]:[UoM]],2,0),"")</f>
        <v/>
      </c>
      <c r="L1560" s="12"/>
      <c r="M1560" s="32" t="str">
        <f>IFERROR(VLOOKUP(Issue!$J1560,Table2[[#All],[Item Name]:[Open Rate]],8,0),"")</f>
        <v/>
      </c>
      <c r="N1560" s="32" t="str">
        <f>IFERROR(+Issue!$L1560*Issue!$M1560,"")</f>
        <v/>
      </c>
      <c r="O1560" s="12"/>
      <c r="P1560" s="12"/>
      <c r="Q1560" s="37"/>
    </row>
    <row r="1561" spans="1:17" x14ac:dyDescent="0.25">
      <c r="A1561" s="34"/>
      <c r="B1561" s="12"/>
      <c r="C1561" s="12"/>
      <c r="D1561" s="12"/>
      <c r="E1561" s="31" t="str">
        <f>IFERROR(VLOOKUP(Issue!$D1561,Table5[#All],3,0),"")</f>
        <v/>
      </c>
      <c r="F1561" s="31" t="str">
        <f>IFERROR(VLOOKUP(Issue!$D1561,Table5[#All],2,0),"")</f>
        <v/>
      </c>
      <c r="G1561" s="12"/>
      <c r="H1561" s="31" t="str">
        <f>IFERROR(VLOOKUP(Issue!$G1561,Table5[#All],3,0),"")</f>
        <v/>
      </c>
      <c r="I1561" s="31" t="str">
        <f>IFERROR(VLOOKUP(Issue!$G1561,Table5[#All],2,0),"")</f>
        <v/>
      </c>
      <c r="J1561" s="12"/>
      <c r="K1561" s="31" t="str">
        <f>IFERROR(VLOOKUP(Issue!$J1561,Table2[[Item Name]:[UoM]],2,0),"")</f>
        <v/>
      </c>
      <c r="L1561" s="12"/>
      <c r="M1561" s="32" t="str">
        <f>IFERROR(VLOOKUP(Issue!$J1561,Table2[[#All],[Item Name]:[Open Rate]],8,0),"")</f>
        <v/>
      </c>
      <c r="N1561" s="32" t="str">
        <f>IFERROR(+Issue!$L1561*Issue!$M1561,"")</f>
        <v/>
      </c>
      <c r="O1561" s="12"/>
      <c r="P1561" s="12"/>
      <c r="Q1561" s="38"/>
    </row>
    <row r="1562" spans="1:17" x14ac:dyDescent="0.25">
      <c r="A1562" s="34"/>
      <c r="B1562" s="12"/>
      <c r="C1562" s="12"/>
      <c r="D1562" s="12"/>
      <c r="E1562" s="31" t="str">
        <f>IFERROR(VLOOKUP(Issue!$D1562,Table5[#All],3,0),"")</f>
        <v/>
      </c>
      <c r="F1562" s="31" t="str">
        <f>IFERROR(VLOOKUP(Issue!$D1562,Table5[#All],2,0),"")</f>
        <v/>
      </c>
      <c r="G1562" s="12"/>
      <c r="H1562" s="31" t="str">
        <f>IFERROR(VLOOKUP(Issue!$G1562,Table5[#All],3,0),"")</f>
        <v/>
      </c>
      <c r="I1562" s="31" t="str">
        <f>IFERROR(VLOOKUP(Issue!$G1562,Table5[#All],2,0),"")</f>
        <v/>
      </c>
      <c r="J1562" s="12"/>
      <c r="K1562" s="31" t="str">
        <f>IFERROR(VLOOKUP(Issue!$J1562,Table2[[Item Name]:[UoM]],2,0),"")</f>
        <v/>
      </c>
      <c r="L1562" s="12"/>
      <c r="M1562" s="32" t="str">
        <f>IFERROR(VLOOKUP(Issue!$J1562,Table2[[#All],[Item Name]:[Open Rate]],8,0),"")</f>
        <v/>
      </c>
      <c r="N1562" s="32" t="str">
        <f>IFERROR(+Issue!$L1562*Issue!$M1562,"")</f>
        <v/>
      </c>
      <c r="O1562" s="12"/>
      <c r="P1562" s="12"/>
      <c r="Q1562" s="37"/>
    </row>
    <row r="1563" spans="1:17" x14ac:dyDescent="0.25">
      <c r="A1563" s="34"/>
      <c r="B1563" s="12"/>
      <c r="C1563" s="12"/>
      <c r="D1563" s="12"/>
      <c r="E1563" s="31" t="str">
        <f>IFERROR(VLOOKUP(Issue!$D1563,Table5[#All],3,0),"")</f>
        <v/>
      </c>
      <c r="F1563" s="31" t="str">
        <f>IFERROR(VLOOKUP(Issue!$D1563,Table5[#All],2,0),"")</f>
        <v/>
      </c>
      <c r="G1563" s="12"/>
      <c r="H1563" s="31" t="str">
        <f>IFERROR(VLOOKUP(Issue!$G1563,Table5[#All],3,0),"")</f>
        <v/>
      </c>
      <c r="I1563" s="31" t="str">
        <f>IFERROR(VLOOKUP(Issue!$G1563,Table5[#All],2,0),"")</f>
        <v/>
      </c>
      <c r="J1563" s="12"/>
      <c r="K1563" s="31" t="str">
        <f>IFERROR(VLOOKUP(Issue!$J1563,Table2[[Item Name]:[UoM]],2,0),"")</f>
        <v/>
      </c>
      <c r="L1563" s="12"/>
      <c r="M1563" s="32" t="str">
        <f>IFERROR(VLOOKUP(Issue!$J1563,Table2[[#All],[Item Name]:[Open Rate]],8,0),"")</f>
        <v/>
      </c>
      <c r="N1563" s="32" t="str">
        <f>IFERROR(+Issue!$L1563*Issue!$M1563,"")</f>
        <v/>
      </c>
      <c r="O1563" s="12"/>
      <c r="P1563" s="12"/>
      <c r="Q1563" s="38"/>
    </row>
    <row r="1564" spans="1:17" x14ac:dyDescent="0.25">
      <c r="A1564" s="34"/>
      <c r="B1564" s="12"/>
      <c r="C1564" s="12"/>
      <c r="D1564" s="12"/>
      <c r="E1564" s="31" t="str">
        <f>IFERROR(VLOOKUP(Issue!$D1564,Table5[#All],3,0),"")</f>
        <v/>
      </c>
      <c r="F1564" s="31" t="str">
        <f>IFERROR(VLOOKUP(Issue!$D1564,Table5[#All],2,0),"")</f>
        <v/>
      </c>
      <c r="G1564" s="12"/>
      <c r="H1564" s="31" t="str">
        <f>IFERROR(VLOOKUP(Issue!$G1564,Table5[#All],3,0),"")</f>
        <v/>
      </c>
      <c r="I1564" s="31" t="str">
        <f>IFERROR(VLOOKUP(Issue!$G1564,Table5[#All],2,0),"")</f>
        <v/>
      </c>
      <c r="J1564" s="12"/>
      <c r="K1564" s="31" t="str">
        <f>IFERROR(VLOOKUP(Issue!$J1564,Table2[[Item Name]:[UoM]],2,0),"")</f>
        <v/>
      </c>
      <c r="L1564" s="12"/>
      <c r="M1564" s="32" t="str">
        <f>IFERROR(VLOOKUP(Issue!$J1564,Table2[[#All],[Item Name]:[Open Rate]],8,0),"")</f>
        <v/>
      </c>
      <c r="N1564" s="32" t="str">
        <f>IFERROR(+Issue!$L1564*Issue!$M1564,"")</f>
        <v/>
      </c>
      <c r="O1564" s="12"/>
      <c r="P1564" s="12"/>
      <c r="Q1564" s="37"/>
    </row>
    <row r="1565" spans="1:17" x14ac:dyDescent="0.25">
      <c r="A1565" s="34"/>
      <c r="B1565" s="12"/>
      <c r="C1565" s="12"/>
      <c r="D1565" s="12"/>
      <c r="E1565" s="31" t="str">
        <f>IFERROR(VLOOKUP(Issue!$D1565,Table5[#All],3,0),"")</f>
        <v/>
      </c>
      <c r="F1565" s="31" t="str">
        <f>IFERROR(VLOOKUP(Issue!$D1565,Table5[#All],2,0),"")</f>
        <v/>
      </c>
      <c r="G1565" s="12"/>
      <c r="H1565" s="31" t="str">
        <f>IFERROR(VLOOKUP(Issue!$G1565,Table5[#All],3,0),"")</f>
        <v/>
      </c>
      <c r="I1565" s="31" t="str">
        <f>IFERROR(VLOOKUP(Issue!$G1565,Table5[#All],2,0),"")</f>
        <v/>
      </c>
      <c r="J1565" s="12"/>
      <c r="K1565" s="31" t="str">
        <f>IFERROR(VLOOKUP(Issue!$J1565,Table2[[Item Name]:[UoM]],2,0),"")</f>
        <v/>
      </c>
      <c r="L1565" s="12"/>
      <c r="M1565" s="32" t="str">
        <f>IFERROR(VLOOKUP(Issue!$J1565,Table2[[#All],[Item Name]:[Open Rate]],8,0),"")</f>
        <v/>
      </c>
      <c r="N1565" s="32" t="str">
        <f>IFERROR(+Issue!$L1565*Issue!$M1565,"")</f>
        <v/>
      </c>
      <c r="O1565" s="12"/>
      <c r="P1565" s="12"/>
      <c r="Q1565" s="38"/>
    </row>
    <row r="1566" spans="1:17" x14ac:dyDescent="0.25">
      <c r="A1566" s="34"/>
      <c r="B1566" s="12"/>
      <c r="C1566" s="12"/>
      <c r="D1566" s="12"/>
      <c r="E1566" s="31" t="str">
        <f>IFERROR(VLOOKUP(Issue!$D1566,Table5[#All],3,0),"")</f>
        <v/>
      </c>
      <c r="F1566" s="31" t="str">
        <f>IFERROR(VLOOKUP(Issue!$D1566,Table5[#All],2,0),"")</f>
        <v/>
      </c>
      <c r="G1566" s="12"/>
      <c r="H1566" s="31" t="str">
        <f>IFERROR(VLOOKUP(Issue!$G1566,Table5[#All],3,0),"")</f>
        <v/>
      </c>
      <c r="I1566" s="31" t="str">
        <f>IFERROR(VLOOKUP(Issue!$G1566,Table5[#All],2,0),"")</f>
        <v/>
      </c>
      <c r="J1566" s="12"/>
      <c r="K1566" s="31" t="str">
        <f>IFERROR(VLOOKUP(Issue!$J1566,Table2[[Item Name]:[UoM]],2,0),"")</f>
        <v/>
      </c>
      <c r="L1566" s="12"/>
      <c r="M1566" s="32" t="str">
        <f>IFERROR(VLOOKUP(Issue!$J1566,Table2[[#All],[Item Name]:[Open Rate]],8,0),"")</f>
        <v/>
      </c>
      <c r="N1566" s="32" t="str">
        <f>IFERROR(+Issue!$L1566*Issue!$M1566,"")</f>
        <v/>
      </c>
      <c r="O1566" s="12"/>
      <c r="P1566" s="12"/>
      <c r="Q1566" s="37"/>
    </row>
    <row r="1567" spans="1:17" x14ac:dyDescent="0.25">
      <c r="A1567" s="34"/>
      <c r="B1567" s="12"/>
      <c r="C1567" s="12"/>
      <c r="D1567" s="12"/>
      <c r="E1567" s="31" t="str">
        <f>IFERROR(VLOOKUP(Issue!$D1567,Table5[#All],3,0),"")</f>
        <v/>
      </c>
      <c r="F1567" s="31" t="str">
        <f>IFERROR(VLOOKUP(Issue!$D1567,Table5[#All],2,0),"")</f>
        <v/>
      </c>
      <c r="G1567" s="12"/>
      <c r="H1567" s="31" t="str">
        <f>IFERROR(VLOOKUP(Issue!$G1567,Table5[#All],3,0),"")</f>
        <v/>
      </c>
      <c r="I1567" s="31" t="str">
        <f>IFERROR(VLOOKUP(Issue!$G1567,Table5[#All],2,0),"")</f>
        <v/>
      </c>
      <c r="J1567" s="12"/>
      <c r="K1567" s="31" t="str">
        <f>IFERROR(VLOOKUP(Issue!$J1567,Table2[[Item Name]:[UoM]],2,0),"")</f>
        <v/>
      </c>
      <c r="L1567" s="12"/>
      <c r="M1567" s="32" t="str">
        <f>IFERROR(VLOOKUP(Issue!$J1567,Table2[[#All],[Item Name]:[Open Rate]],8,0),"")</f>
        <v/>
      </c>
      <c r="N1567" s="32" t="str">
        <f>IFERROR(+Issue!$L1567*Issue!$M1567,"")</f>
        <v/>
      </c>
      <c r="O1567" s="12"/>
      <c r="P1567" s="12"/>
      <c r="Q1567" s="38"/>
    </row>
    <row r="1568" spans="1:17" x14ac:dyDescent="0.25">
      <c r="A1568" s="34"/>
      <c r="B1568" s="12"/>
      <c r="C1568" s="12"/>
      <c r="D1568" s="12"/>
      <c r="E1568" s="31" t="str">
        <f>IFERROR(VLOOKUP(Issue!$D1568,Table5[#All],3,0),"")</f>
        <v/>
      </c>
      <c r="F1568" s="31" t="str">
        <f>IFERROR(VLOOKUP(Issue!$D1568,Table5[#All],2,0),"")</f>
        <v/>
      </c>
      <c r="G1568" s="12"/>
      <c r="H1568" s="31" t="str">
        <f>IFERROR(VLOOKUP(Issue!$G1568,Table5[#All],3,0),"")</f>
        <v/>
      </c>
      <c r="I1568" s="31" t="str">
        <f>IFERROR(VLOOKUP(Issue!$G1568,Table5[#All],2,0),"")</f>
        <v/>
      </c>
      <c r="J1568" s="12"/>
      <c r="K1568" s="31" t="str">
        <f>IFERROR(VLOOKUP(Issue!$J1568,Table2[[Item Name]:[UoM]],2,0),"")</f>
        <v/>
      </c>
      <c r="L1568" s="12"/>
      <c r="M1568" s="32" t="str">
        <f>IFERROR(VLOOKUP(Issue!$J1568,Table2[[#All],[Item Name]:[Open Rate]],8,0),"")</f>
        <v/>
      </c>
      <c r="N1568" s="32" t="str">
        <f>IFERROR(+Issue!$L1568*Issue!$M1568,"")</f>
        <v/>
      </c>
      <c r="O1568" s="12"/>
      <c r="P1568" s="12"/>
      <c r="Q1568" s="37"/>
    </row>
    <row r="1569" spans="1:17" x14ac:dyDescent="0.25">
      <c r="A1569" s="34"/>
      <c r="B1569" s="12"/>
      <c r="C1569" s="12"/>
      <c r="D1569" s="12"/>
      <c r="E1569" s="31" t="str">
        <f>IFERROR(VLOOKUP(Issue!$D1569,Table5[#All],3,0),"")</f>
        <v/>
      </c>
      <c r="F1569" s="31" t="str">
        <f>IFERROR(VLOOKUP(Issue!$D1569,Table5[#All],2,0),"")</f>
        <v/>
      </c>
      <c r="G1569" s="12"/>
      <c r="H1569" s="31" t="str">
        <f>IFERROR(VLOOKUP(Issue!$G1569,Table5[#All],3,0),"")</f>
        <v/>
      </c>
      <c r="I1569" s="31" t="str">
        <f>IFERROR(VLOOKUP(Issue!$G1569,Table5[#All],2,0),"")</f>
        <v/>
      </c>
      <c r="J1569" s="12"/>
      <c r="K1569" s="31" t="str">
        <f>IFERROR(VLOOKUP(Issue!$J1569,Table2[[Item Name]:[UoM]],2,0),"")</f>
        <v/>
      </c>
      <c r="L1569" s="12"/>
      <c r="M1569" s="32" t="str">
        <f>IFERROR(VLOOKUP(Issue!$J1569,Table2[[#All],[Item Name]:[Open Rate]],8,0),"")</f>
        <v/>
      </c>
      <c r="N1569" s="32" t="str">
        <f>IFERROR(+Issue!$L1569*Issue!$M1569,"")</f>
        <v/>
      </c>
      <c r="O1569" s="12"/>
      <c r="P1569" s="12"/>
      <c r="Q1569" s="38"/>
    </row>
    <row r="1570" spans="1:17" x14ac:dyDescent="0.25">
      <c r="A1570" s="34"/>
      <c r="B1570" s="12"/>
      <c r="C1570" s="12"/>
      <c r="D1570" s="12"/>
      <c r="E1570" s="31" t="str">
        <f>IFERROR(VLOOKUP(Issue!$D1570,Table5[#All],3,0),"")</f>
        <v/>
      </c>
      <c r="F1570" s="31" t="str">
        <f>IFERROR(VLOOKUP(Issue!$D1570,Table5[#All],2,0),"")</f>
        <v/>
      </c>
      <c r="G1570" s="12"/>
      <c r="H1570" s="31" t="str">
        <f>IFERROR(VLOOKUP(Issue!$G1570,Table5[#All],3,0),"")</f>
        <v/>
      </c>
      <c r="I1570" s="31" t="str">
        <f>IFERROR(VLOOKUP(Issue!$G1570,Table5[#All],2,0),"")</f>
        <v/>
      </c>
      <c r="J1570" s="12"/>
      <c r="K1570" s="31" t="str">
        <f>IFERROR(VLOOKUP(Issue!$J1570,Table2[[Item Name]:[UoM]],2,0),"")</f>
        <v/>
      </c>
      <c r="L1570" s="12"/>
      <c r="M1570" s="32" t="str">
        <f>IFERROR(VLOOKUP(Issue!$J1570,Table2[[#All],[Item Name]:[Open Rate]],8,0),"")</f>
        <v/>
      </c>
      <c r="N1570" s="32" t="str">
        <f>IFERROR(+Issue!$L1570*Issue!$M1570,"")</f>
        <v/>
      </c>
      <c r="O1570" s="12"/>
      <c r="P1570" s="12"/>
      <c r="Q1570" s="37"/>
    </row>
    <row r="1571" spans="1:17" x14ac:dyDescent="0.25">
      <c r="A1571" s="34"/>
      <c r="B1571" s="12"/>
      <c r="C1571" s="12"/>
      <c r="D1571" s="12"/>
      <c r="E1571" s="31" t="str">
        <f>IFERROR(VLOOKUP(Issue!$D1571,Table5[#All],3,0),"")</f>
        <v/>
      </c>
      <c r="F1571" s="31" t="str">
        <f>IFERROR(VLOOKUP(Issue!$D1571,Table5[#All],2,0),"")</f>
        <v/>
      </c>
      <c r="G1571" s="12"/>
      <c r="H1571" s="31" t="str">
        <f>IFERROR(VLOOKUP(Issue!$G1571,Table5[#All],3,0),"")</f>
        <v/>
      </c>
      <c r="I1571" s="31" t="str">
        <f>IFERROR(VLOOKUP(Issue!$G1571,Table5[#All],2,0),"")</f>
        <v/>
      </c>
      <c r="J1571" s="12"/>
      <c r="K1571" s="31" t="str">
        <f>IFERROR(VLOOKUP(Issue!$J1571,Table2[[Item Name]:[UoM]],2,0),"")</f>
        <v/>
      </c>
      <c r="L1571" s="12"/>
      <c r="M1571" s="32" t="str">
        <f>IFERROR(VLOOKUP(Issue!$J1571,Table2[[#All],[Item Name]:[Open Rate]],8,0),"")</f>
        <v/>
      </c>
      <c r="N1571" s="32" t="str">
        <f>IFERROR(+Issue!$L1571*Issue!$M1571,"")</f>
        <v/>
      </c>
      <c r="O1571" s="12"/>
      <c r="P1571" s="12"/>
      <c r="Q1571" s="38"/>
    </row>
    <row r="1572" spans="1:17" x14ac:dyDescent="0.25">
      <c r="A1572" s="34"/>
      <c r="B1572" s="12"/>
      <c r="C1572" s="12"/>
      <c r="D1572" s="12"/>
      <c r="E1572" s="31" t="str">
        <f>IFERROR(VLOOKUP(Issue!$D1572,Table5[#All],3,0),"")</f>
        <v/>
      </c>
      <c r="F1572" s="31" t="str">
        <f>IFERROR(VLOOKUP(Issue!$D1572,Table5[#All],2,0),"")</f>
        <v/>
      </c>
      <c r="G1572" s="12"/>
      <c r="H1572" s="31" t="str">
        <f>IFERROR(VLOOKUP(Issue!$G1572,Table5[#All],3,0),"")</f>
        <v/>
      </c>
      <c r="I1572" s="31" t="str">
        <f>IFERROR(VLOOKUP(Issue!$G1572,Table5[#All],2,0),"")</f>
        <v/>
      </c>
      <c r="J1572" s="12"/>
      <c r="K1572" s="31" t="str">
        <f>IFERROR(VLOOKUP(Issue!$J1572,Table2[[Item Name]:[UoM]],2,0),"")</f>
        <v/>
      </c>
      <c r="L1572" s="12"/>
      <c r="M1572" s="32" t="str">
        <f>IFERROR(VLOOKUP(Issue!$J1572,Table2[[#All],[Item Name]:[Open Rate]],8,0),"")</f>
        <v/>
      </c>
      <c r="N1572" s="32" t="str">
        <f>IFERROR(+Issue!$L1572*Issue!$M1572,"")</f>
        <v/>
      </c>
      <c r="O1572" s="12"/>
      <c r="P1572" s="12"/>
      <c r="Q1572" s="37"/>
    </row>
    <row r="1573" spans="1:17" x14ac:dyDescent="0.25">
      <c r="A1573" s="34"/>
      <c r="B1573" s="12"/>
      <c r="C1573" s="12"/>
      <c r="D1573" s="12"/>
      <c r="E1573" s="31" t="str">
        <f>IFERROR(VLOOKUP(Issue!$D1573,Table5[#All],3,0),"")</f>
        <v/>
      </c>
      <c r="F1573" s="31" t="str">
        <f>IFERROR(VLOOKUP(Issue!$D1573,Table5[#All],2,0),"")</f>
        <v/>
      </c>
      <c r="G1573" s="12"/>
      <c r="H1573" s="31" t="str">
        <f>IFERROR(VLOOKUP(Issue!$G1573,Table5[#All],3,0),"")</f>
        <v/>
      </c>
      <c r="I1573" s="31" t="str">
        <f>IFERROR(VLOOKUP(Issue!$G1573,Table5[#All],2,0),"")</f>
        <v/>
      </c>
      <c r="J1573" s="12"/>
      <c r="K1573" s="31" t="str">
        <f>IFERROR(VLOOKUP(Issue!$J1573,Table2[[Item Name]:[UoM]],2,0),"")</f>
        <v/>
      </c>
      <c r="L1573" s="12"/>
      <c r="M1573" s="32" t="str">
        <f>IFERROR(VLOOKUP(Issue!$J1573,Table2[[#All],[Item Name]:[Open Rate]],8,0),"")</f>
        <v/>
      </c>
      <c r="N1573" s="32" t="str">
        <f>IFERROR(+Issue!$L1573*Issue!$M1573,"")</f>
        <v/>
      </c>
      <c r="O1573" s="12"/>
      <c r="P1573" s="12"/>
      <c r="Q1573" s="38"/>
    </row>
    <row r="1574" spans="1:17" x14ac:dyDescent="0.25">
      <c r="A1574" s="34"/>
      <c r="B1574" s="12"/>
      <c r="C1574" s="12"/>
      <c r="D1574" s="12"/>
      <c r="E1574" s="31" t="str">
        <f>IFERROR(VLOOKUP(Issue!$D1574,Table5[#All],3,0),"")</f>
        <v/>
      </c>
      <c r="F1574" s="31" t="str">
        <f>IFERROR(VLOOKUP(Issue!$D1574,Table5[#All],2,0),"")</f>
        <v/>
      </c>
      <c r="G1574" s="12"/>
      <c r="H1574" s="31" t="str">
        <f>IFERROR(VLOOKUP(Issue!$G1574,Table5[#All],3,0),"")</f>
        <v/>
      </c>
      <c r="I1574" s="31" t="str">
        <f>IFERROR(VLOOKUP(Issue!$G1574,Table5[#All],2,0),"")</f>
        <v/>
      </c>
      <c r="J1574" s="12"/>
      <c r="K1574" s="31" t="str">
        <f>IFERROR(VLOOKUP(Issue!$J1574,Table2[[Item Name]:[UoM]],2,0),"")</f>
        <v/>
      </c>
      <c r="L1574" s="12"/>
      <c r="M1574" s="32" t="str">
        <f>IFERROR(VLOOKUP(Issue!$J1574,Table2[[#All],[Item Name]:[Open Rate]],8,0),"")</f>
        <v/>
      </c>
      <c r="N1574" s="32" t="str">
        <f>IFERROR(+Issue!$L1574*Issue!$M1574,"")</f>
        <v/>
      </c>
      <c r="O1574" s="12"/>
      <c r="P1574" s="12"/>
      <c r="Q1574" s="37"/>
    </row>
    <row r="1575" spans="1:17" x14ac:dyDescent="0.25">
      <c r="A1575" s="34"/>
      <c r="B1575" s="12"/>
      <c r="C1575" s="12"/>
      <c r="D1575" s="12"/>
      <c r="E1575" s="31" t="str">
        <f>IFERROR(VLOOKUP(Issue!$D1575,Table5[#All],3,0),"")</f>
        <v/>
      </c>
      <c r="F1575" s="31" t="str">
        <f>IFERROR(VLOOKUP(Issue!$D1575,Table5[#All],2,0),"")</f>
        <v/>
      </c>
      <c r="G1575" s="12"/>
      <c r="H1575" s="31" t="str">
        <f>IFERROR(VLOOKUP(Issue!$G1575,Table5[#All],3,0),"")</f>
        <v/>
      </c>
      <c r="I1575" s="31" t="str">
        <f>IFERROR(VLOOKUP(Issue!$G1575,Table5[#All],2,0),"")</f>
        <v/>
      </c>
      <c r="J1575" s="12"/>
      <c r="K1575" s="31" t="str">
        <f>IFERROR(VLOOKUP(Issue!$J1575,Table2[[Item Name]:[UoM]],2,0),"")</f>
        <v/>
      </c>
      <c r="L1575" s="12"/>
      <c r="M1575" s="32" t="str">
        <f>IFERROR(VLOOKUP(Issue!$J1575,Table2[[#All],[Item Name]:[Open Rate]],8,0),"")</f>
        <v/>
      </c>
      <c r="N1575" s="32" t="str">
        <f>IFERROR(+Issue!$L1575*Issue!$M1575,"")</f>
        <v/>
      </c>
      <c r="O1575" s="12"/>
      <c r="P1575" s="12"/>
      <c r="Q1575" s="38"/>
    </row>
    <row r="1576" spans="1:17" x14ac:dyDescent="0.25">
      <c r="A1576" s="34"/>
      <c r="B1576" s="12"/>
      <c r="C1576" s="12"/>
      <c r="D1576" s="12"/>
      <c r="E1576" s="31" t="str">
        <f>IFERROR(VLOOKUP(Issue!$D1576,Table5[#All],3,0),"")</f>
        <v/>
      </c>
      <c r="F1576" s="31" t="str">
        <f>IFERROR(VLOOKUP(Issue!$D1576,Table5[#All],2,0),"")</f>
        <v/>
      </c>
      <c r="G1576" s="12"/>
      <c r="H1576" s="31" t="str">
        <f>IFERROR(VLOOKUP(Issue!$G1576,Table5[#All],3,0),"")</f>
        <v/>
      </c>
      <c r="I1576" s="31" t="str">
        <f>IFERROR(VLOOKUP(Issue!$G1576,Table5[#All],2,0),"")</f>
        <v/>
      </c>
      <c r="J1576" s="12"/>
      <c r="K1576" s="31" t="str">
        <f>IFERROR(VLOOKUP(Issue!$J1576,Table2[[Item Name]:[UoM]],2,0),"")</f>
        <v/>
      </c>
      <c r="L1576" s="12"/>
      <c r="M1576" s="32" t="str">
        <f>IFERROR(VLOOKUP(Issue!$J1576,Table2[[#All],[Item Name]:[Open Rate]],8,0),"")</f>
        <v/>
      </c>
      <c r="N1576" s="32" t="str">
        <f>IFERROR(+Issue!$L1576*Issue!$M1576,"")</f>
        <v/>
      </c>
      <c r="O1576" s="12"/>
      <c r="P1576" s="12"/>
      <c r="Q1576" s="37"/>
    </row>
    <row r="1577" spans="1:17" x14ac:dyDescent="0.25">
      <c r="A1577" s="34"/>
      <c r="B1577" s="12"/>
      <c r="C1577" s="12"/>
      <c r="D1577" s="12"/>
      <c r="E1577" s="31" t="str">
        <f>IFERROR(VLOOKUP(Issue!$D1577,Table5[#All],3,0),"")</f>
        <v/>
      </c>
      <c r="F1577" s="31" t="str">
        <f>IFERROR(VLOOKUP(Issue!$D1577,Table5[#All],2,0),"")</f>
        <v/>
      </c>
      <c r="G1577" s="12"/>
      <c r="H1577" s="31" t="str">
        <f>IFERROR(VLOOKUP(Issue!$G1577,Table5[#All],3,0),"")</f>
        <v/>
      </c>
      <c r="I1577" s="31" t="str">
        <f>IFERROR(VLOOKUP(Issue!$G1577,Table5[#All],2,0),"")</f>
        <v/>
      </c>
      <c r="J1577" s="12"/>
      <c r="K1577" s="31" t="str">
        <f>IFERROR(VLOOKUP(Issue!$J1577,Table2[[Item Name]:[UoM]],2,0),"")</f>
        <v/>
      </c>
      <c r="L1577" s="12"/>
      <c r="M1577" s="32" t="str">
        <f>IFERROR(VLOOKUP(Issue!$J1577,Table2[[#All],[Item Name]:[Open Rate]],8,0),"")</f>
        <v/>
      </c>
      <c r="N1577" s="32" t="str">
        <f>IFERROR(+Issue!$L1577*Issue!$M1577,"")</f>
        <v/>
      </c>
      <c r="O1577" s="12"/>
      <c r="P1577" s="12"/>
      <c r="Q1577" s="38"/>
    </row>
    <row r="1578" spans="1:17" x14ac:dyDescent="0.25">
      <c r="A1578" s="34"/>
      <c r="B1578" s="12"/>
      <c r="C1578" s="12"/>
      <c r="D1578" s="12"/>
      <c r="E1578" s="31" t="str">
        <f>IFERROR(VLOOKUP(Issue!$D1578,Table5[#All],3,0),"")</f>
        <v/>
      </c>
      <c r="F1578" s="31" t="str">
        <f>IFERROR(VLOOKUP(Issue!$D1578,Table5[#All],2,0),"")</f>
        <v/>
      </c>
      <c r="G1578" s="12"/>
      <c r="H1578" s="31" t="str">
        <f>IFERROR(VLOOKUP(Issue!$G1578,Table5[#All],3,0),"")</f>
        <v/>
      </c>
      <c r="I1578" s="31" t="str">
        <f>IFERROR(VLOOKUP(Issue!$G1578,Table5[#All],2,0),"")</f>
        <v/>
      </c>
      <c r="J1578" s="12"/>
      <c r="K1578" s="31" t="str">
        <f>IFERROR(VLOOKUP(Issue!$J1578,Table2[[Item Name]:[UoM]],2,0),"")</f>
        <v/>
      </c>
      <c r="L1578" s="12"/>
      <c r="M1578" s="32" t="str">
        <f>IFERROR(VLOOKUP(Issue!$J1578,Table2[[#All],[Item Name]:[Open Rate]],8,0),"")</f>
        <v/>
      </c>
      <c r="N1578" s="32" t="str">
        <f>IFERROR(+Issue!$L1578*Issue!$M1578,"")</f>
        <v/>
      </c>
      <c r="O1578" s="12"/>
      <c r="P1578" s="12"/>
      <c r="Q1578" s="37"/>
    </row>
    <row r="1579" spans="1:17" x14ac:dyDescent="0.25">
      <c r="A1579" s="34"/>
      <c r="B1579" s="12"/>
      <c r="C1579" s="12"/>
      <c r="D1579" s="12"/>
      <c r="E1579" s="31" t="str">
        <f>IFERROR(VLOOKUP(Issue!$D1579,Table5[#All],3,0),"")</f>
        <v/>
      </c>
      <c r="F1579" s="31" t="str">
        <f>IFERROR(VLOOKUP(Issue!$D1579,Table5[#All],2,0),"")</f>
        <v/>
      </c>
      <c r="G1579" s="12"/>
      <c r="H1579" s="31" t="str">
        <f>IFERROR(VLOOKUP(Issue!$G1579,Table5[#All],3,0),"")</f>
        <v/>
      </c>
      <c r="I1579" s="31" t="str">
        <f>IFERROR(VLOOKUP(Issue!$G1579,Table5[#All],2,0),"")</f>
        <v/>
      </c>
      <c r="J1579" s="12"/>
      <c r="K1579" s="31" t="str">
        <f>IFERROR(VLOOKUP(Issue!$J1579,Table2[[Item Name]:[UoM]],2,0),"")</f>
        <v/>
      </c>
      <c r="L1579" s="12"/>
      <c r="M1579" s="32" t="str">
        <f>IFERROR(VLOOKUP(Issue!$J1579,Table2[[#All],[Item Name]:[Open Rate]],8,0),"")</f>
        <v/>
      </c>
      <c r="N1579" s="32" t="str">
        <f>IFERROR(+Issue!$L1579*Issue!$M1579,"")</f>
        <v/>
      </c>
      <c r="O1579" s="12"/>
      <c r="P1579" s="12"/>
      <c r="Q1579" s="38"/>
    </row>
    <row r="1580" spans="1:17" x14ac:dyDescent="0.25">
      <c r="A1580" s="34"/>
      <c r="B1580" s="12"/>
      <c r="C1580" s="12"/>
      <c r="D1580" s="12"/>
      <c r="E1580" s="31" t="str">
        <f>IFERROR(VLOOKUP(Issue!$D1580,Table5[#All],3,0),"")</f>
        <v/>
      </c>
      <c r="F1580" s="31" t="str">
        <f>IFERROR(VLOOKUP(Issue!$D1580,Table5[#All],2,0),"")</f>
        <v/>
      </c>
      <c r="G1580" s="12"/>
      <c r="H1580" s="31" t="str">
        <f>IFERROR(VLOOKUP(Issue!$G1580,Table5[#All],3,0),"")</f>
        <v/>
      </c>
      <c r="I1580" s="31" t="str">
        <f>IFERROR(VLOOKUP(Issue!$G1580,Table5[#All],2,0),"")</f>
        <v/>
      </c>
      <c r="J1580" s="12"/>
      <c r="K1580" s="31" t="str">
        <f>IFERROR(VLOOKUP(Issue!$J1580,Table2[[Item Name]:[UoM]],2,0),"")</f>
        <v/>
      </c>
      <c r="L1580" s="12"/>
      <c r="M1580" s="32" t="str">
        <f>IFERROR(VLOOKUP(Issue!$J1580,Table2[[#All],[Item Name]:[Open Rate]],8,0),"")</f>
        <v/>
      </c>
      <c r="N1580" s="32" t="str">
        <f>IFERROR(+Issue!$L1580*Issue!$M1580,"")</f>
        <v/>
      </c>
      <c r="O1580" s="12"/>
      <c r="P1580" s="12"/>
      <c r="Q1580" s="37"/>
    </row>
    <row r="1581" spans="1:17" x14ac:dyDescent="0.25">
      <c r="A1581" s="34"/>
      <c r="B1581" s="12"/>
      <c r="C1581" s="12"/>
      <c r="D1581" s="12"/>
      <c r="E1581" s="31" t="str">
        <f>IFERROR(VLOOKUP(Issue!$D1581,Table5[#All],3,0),"")</f>
        <v/>
      </c>
      <c r="F1581" s="31" t="str">
        <f>IFERROR(VLOOKUP(Issue!$D1581,Table5[#All],2,0),"")</f>
        <v/>
      </c>
      <c r="G1581" s="12"/>
      <c r="H1581" s="31" t="str">
        <f>IFERROR(VLOOKUP(Issue!$G1581,Table5[#All],3,0),"")</f>
        <v/>
      </c>
      <c r="I1581" s="31" t="str">
        <f>IFERROR(VLOOKUP(Issue!$G1581,Table5[#All],2,0),"")</f>
        <v/>
      </c>
      <c r="J1581" s="12"/>
      <c r="K1581" s="31" t="str">
        <f>IFERROR(VLOOKUP(Issue!$J1581,Table2[[Item Name]:[UoM]],2,0),"")</f>
        <v/>
      </c>
      <c r="L1581" s="12"/>
      <c r="M1581" s="32" t="str">
        <f>IFERROR(VLOOKUP(Issue!$J1581,Table2[[#All],[Item Name]:[Open Rate]],8,0),"")</f>
        <v/>
      </c>
      <c r="N1581" s="32" t="str">
        <f>IFERROR(+Issue!$L1581*Issue!$M1581,"")</f>
        <v/>
      </c>
      <c r="O1581" s="12"/>
      <c r="P1581" s="12"/>
      <c r="Q1581" s="38"/>
    </row>
    <row r="1582" spans="1:17" x14ac:dyDescent="0.25">
      <c r="A1582" s="34"/>
      <c r="B1582" s="12"/>
      <c r="C1582" s="12"/>
      <c r="D1582" s="12"/>
      <c r="E1582" s="31" t="str">
        <f>IFERROR(VLOOKUP(Issue!$D1582,Table5[#All],3,0),"")</f>
        <v/>
      </c>
      <c r="F1582" s="31" t="str">
        <f>IFERROR(VLOOKUP(Issue!$D1582,Table5[#All],2,0),"")</f>
        <v/>
      </c>
      <c r="G1582" s="12"/>
      <c r="H1582" s="31" t="str">
        <f>IFERROR(VLOOKUP(Issue!$G1582,Table5[#All],3,0),"")</f>
        <v/>
      </c>
      <c r="I1582" s="31" t="str">
        <f>IFERROR(VLOOKUP(Issue!$G1582,Table5[#All],2,0),"")</f>
        <v/>
      </c>
      <c r="J1582" s="12"/>
      <c r="K1582" s="31" t="str">
        <f>IFERROR(VLOOKUP(Issue!$J1582,Table2[[Item Name]:[UoM]],2,0),"")</f>
        <v/>
      </c>
      <c r="L1582" s="12"/>
      <c r="M1582" s="32" t="str">
        <f>IFERROR(VLOOKUP(Issue!$J1582,Table2[[#All],[Item Name]:[Open Rate]],8,0),"")</f>
        <v/>
      </c>
      <c r="N1582" s="32" t="str">
        <f>IFERROR(+Issue!$L1582*Issue!$M1582,"")</f>
        <v/>
      </c>
      <c r="O1582" s="12"/>
      <c r="P1582" s="12"/>
      <c r="Q1582" s="37"/>
    </row>
    <row r="1583" spans="1:17" x14ac:dyDescent="0.25">
      <c r="A1583" s="34"/>
      <c r="B1583" s="12"/>
      <c r="C1583" s="12"/>
      <c r="D1583" s="12"/>
      <c r="E1583" s="31" t="str">
        <f>IFERROR(VLOOKUP(Issue!$D1583,Table5[#All],3,0),"")</f>
        <v/>
      </c>
      <c r="F1583" s="31" t="str">
        <f>IFERROR(VLOOKUP(Issue!$D1583,Table5[#All],2,0),"")</f>
        <v/>
      </c>
      <c r="G1583" s="12"/>
      <c r="H1583" s="31" t="str">
        <f>IFERROR(VLOOKUP(Issue!$G1583,Table5[#All],3,0),"")</f>
        <v/>
      </c>
      <c r="I1583" s="31" t="str">
        <f>IFERROR(VLOOKUP(Issue!$G1583,Table5[#All],2,0),"")</f>
        <v/>
      </c>
      <c r="J1583" s="12"/>
      <c r="K1583" s="31" t="str">
        <f>IFERROR(VLOOKUP(Issue!$J1583,Table2[[Item Name]:[UoM]],2,0),"")</f>
        <v/>
      </c>
      <c r="L1583" s="12"/>
      <c r="M1583" s="32" t="str">
        <f>IFERROR(VLOOKUP(Issue!$J1583,Table2[[#All],[Item Name]:[Open Rate]],8,0),"")</f>
        <v/>
      </c>
      <c r="N1583" s="32" t="str">
        <f>IFERROR(+Issue!$L1583*Issue!$M1583,"")</f>
        <v/>
      </c>
      <c r="O1583" s="12"/>
      <c r="P1583" s="12"/>
      <c r="Q1583" s="38"/>
    </row>
    <row r="1584" spans="1:17" x14ac:dyDescent="0.25">
      <c r="A1584" s="34"/>
      <c r="B1584" s="12"/>
      <c r="C1584" s="12"/>
      <c r="D1584" s="12"/>
      <c r="E1584" s="31" t="str">
        <f>IFERROR(VLOOKUP(Issue!$D1584,Table5[#All],3,0),"")</f>
        <v/>
      </c>
      <c r="F1584" s="31" t="str">
        <f>IFERROR(VLOOKUP(Issue!$D1584,Table5[#All],2,0),"")</f>
        <v/>
      </c>
      <c r="G1584" s="12"/>
      <c r="H1584" s="31" t="str">
        <f>IFERROR(VLOOKUP(Issue!$G1584,Table5[#All],3,0),"")</f>
        <v/>
      </c>
      <c r="I1584" s="31" t="str">
        <f>IFERROR(VLOOKUP(Issue!$G1584,Table5[#All],2,0),"")</f>
        <v/>
      </c>
      <c r="J1584" s="12"/>
      <c r="K1584" s="31" t="str">
        <f>IFERROR(VLOOKUP(Issue!$J1584,Table2[[Item Name]:[UoM]],2,0),"")</f>
        <v/>
      </c>
      <c r="L1584" s="12"/>
      <c r="M1584" s="32" t="str">
        <f>IFERROR(VLOOKUP(Issue!$J1584,Table2[[#All],[Item Name]:[Open Rate]],8,0),"")</f>
        <v/>
      </c>
      <c r="N1584" s="32" t="str">
        <f>IFERROR(+Issue!$L1584*Issue!$M1584,"")</f>
        <v/>
      </c>
      <c r="O1584" s="12"/>
      <c r="P1584" s="12"/>
      <c r="Q1584" s="37"/>
    </row>
    <row r="1585" spans="1:17" x14ac:dyDescent="0.25">
      <c r="A1585" s="34"/>
      <c r="B1585" s="12"/>
      <c r="C1585" s="12"/>
      <c r="D1585" s="12"/>
      <c r="E1585" s="31" t="str">
        <f>IFERROR(VLOOKUP(Issue!$D1585,Table5[#All],3,0),"")</f>
        <v/>
      </c>
      <c r="F1585" s="31" t="str">
        <f>IFERROR(VLOOKUP(Issue!$D1585,Table5[#All],2,0),"")</f>
        <v/>
      </c>
      <c r="G1585" s="12"/>
      <c r="H1585" s="31" t="str">
        <f>IFERROR(VLOOKUP(Issue!$G1585,Table5[#All],3,0),"")</f>
        <v/>
      </c>
      <c r="I1585" s="31" t="str">
        <f>IFERROR(VLOOKUP(Issue!$G1585,Table5[#All],2,0),"")</f>
        <v/>
      </c>
      <c r="J1585" s="12"/>
      <c r="K1585" s="31" t="str">
        <f>IFERROR(VLOOKUP(Issue!$J1585,Table2[[Item Name]:[UoM]],2,0),"")</f>
        <v/>
      </c>
      <c r="L1585" s="12"/>
      <c r="M1585" s="32" t="str">
        <f>IFERROR(VLOOKUP(Issue!$J1585,Table2[[#All],[Item Name]:[Open Rate]],8,0),"")</f>
        <v/>
      </c>
      <c r="N1585" s="32" t="str">
        <f>IFERROR(+Issue!$L1585*Issue!$M1585,"")</f>
        <v/>
      </c>
      <c r="O1585" s="12"/>
      <c r="P1585" s="12"/>
      <c r="Q1585" s="38"/>
    </row>
    <row r="1586" spans="1:17" x14ac:dyDescent="0.25">
      <c r="A1586" s="34"/>
      <c r="B1586" s="12"/>
      <c r="C1586" s="12"/>
      <c r="D1586" s="12"/>
      <c r="E1586" s="31" t="str">
        <f>IFERROR(VLOOKUP(Issue!$D1586,Table5[#All],3,0),"")</f>
        <v/>
      </c>
      <c r="F1586" s="31" t="str">
        <f>IFERROR(VLOOKUP(Issue!$D1586,Table5[#All],2,0),"")</f>
        <v/>
      </c>
      <c r="G1586" s="12"/>
      <c r="H1586" s="31" t="str">
        <f>IFERROR(VLOOKUP(Issue!$G1586,Table5[#All],3,0),"")</f>
        <v/>
      </c>
      <c r="I1586" s="31" t="str">
        <f>IFERROR(VLOOKUP(Issue!$G1586,Table5[#All],2,0),"")</f>
        <v/>
      </c>
      <c r="J1586" s="12"/>
      <c r="K1586" s="31" t="str">
        <f>IFERROR(VLOOKUP(Issue!$J1586,Table2[[Item Name]:[UoM]],2,0),"")</f>
        <v/>
      </c>
      <c r="L1586" s="12"/>
      <c r="M1586" s="32" t="str">
        <f>IFERROR(VLOOKUP(Issue!$J1586,Table2[[#All],[Item Name]:[Open Rate]],8,0),"")</f>
        <v/>
      </c>
      <c r="N1586" s="32" t="str">
        <f>IFERROR(+Issue!$L1586*Issue!$M1586,"")</f>
        <v/>
      </c>
      <c r="O1586" s="12"/>
      <c r="P1586" s="12"/>
      <c r="Q1586" s="37"/>
    </row>
    <row r="1587" spans="1:17" x14ac:dyDescent="0.25">
      <c r="A1587" s="34"/>
      <c r="B1587" s="12"/>
      <c r="C1587" s="12"/>
      <c r="D1587" s="12"/>
      <c r="E1587" s="31" t="str">
        <f>IFERROR(VLOOKUP(Issue!$D1587,Table5[#All],3,0),"")</f>
        <v/>
      </c>
      <c r="F1587" s="31" t="str">
        <f>IFERROR(VLOOKUP(Issue!$D1587,Table5[#All],2,0),"")</f>
        <v/>
      </c>
      <c r="G1587" s="12"/>
      <c r="H1587" s="31" t="str">
        <f>IFERROR(VLOOKUP(Issue!$G1587,Table5[#All],3,0),"")</f>
        <v/>
      </c>
      <c r="I1587" s="31" t="str">
        <f>IFERROR(VLOOKUP(Issue!$G1587,Table5[#All],2,0),"")</f>
        <v/>
      </c>
      <c r="J1587" s="12"/>
      <c r="K1587" s="31" t="str">
        <f>IFERROR(VLOOKUP(Issue!$J1587,Table2[[Item Name]:[UoM]],2,0),"")</f>
        <v/>
      </c>
      <c r="L1587" s="12"/>
      <c r="M1587" s="32" t="str">
        <f>IFERROR(VLOOKUP(Issue!$J1587,Table2[[#All],[Item Name]:[Open Rate]],8,0),"")</f>
        <v/>
      </c>
      <c r="N1587" s="32" t="str">
        <f>IFERROR(+Issue!$L1587*Issue!$M1587,"")</f>
        <v/>
      </c>
      <c r="O1587" s="12"/>
      <c r="P1587" s="12"/>
      <c r="Q1587" s="38"/>
    </row>
    <row r="1588" spans="1:17" x14ac:dyDescent="0.25">
      <c r="A1588" s="34"/>
      <c r="B1588" s="12"/>
      <c r="C1588" s="12"/>
      <c r="D1588" s="12"/>
      <c r="E1588" s="31" t="str">
        <f>IFERROR(VLOOKUP(Issue!$D1588,Table5[#All],3,0),"")</f>
        <v/>
      </c>
      <c r="F1588" s="31" t="str">
        <f>IFERROR(VLOOKUP(Issue!$D1588,Table5[#All],2,0),"")</f>
        <v/>
      </c>
      <c r="G1588" s="12"/>
      <c r="H1588" s="31" t="str">
        <f>IFERROR(VLOOKUP(Issue!$G1588,Table5[#All],3,0),"")</f>
        <v/>
      </c>
      <c r="I1588" s="31" t="str">
        <f>IFERROR(VLOOKUP(Issue!$G1588,Table5[#All],2,0),"")</f>
        <v/>
      </c>
      <c r="J1588" s="12"/>
      <c r="K1588" s="31" t="str">
        <f>IFERROR(VLOOKUP(Issue!$J1588,Table2[[Item Name]:[UoM]],2,0),"")</f>
        <v/>
      </c>
      <c r="L1588" s="12"/>
      <c r="M1588" s="32" t="str">
        <f>IFERROR(VLOOKUP(Issue!$J1588,Table2[[#All],[Item Name]:[Open Rate]],8,0),"")</f>
        <v/>
      </c>
      <c r="N1588" s="32" t="str">
        <f>IFERROR(+Issue!$L1588*Issue!$M1588,"")</f>
        <v/>
      </c>
      <c r="O1588" s="12"/>
      <c r="P1588" s="12"/>
      <c r="Q1588" s="37"/>
    </row>
    <row r="1589" spans="1:17" x14ac:dyDescent="0.25">
      <c r="A1589" s="34"/>
      <c r="B1589" s="12"/>
      <c r="C1589" s="12"/>
      <c r="D1589" s="12"/>
      <c r="E1589" s="31" t="str">
        <f>IFERROR(VLOOKUP(Issue!$D1589,Table5[#All],3,0),"")</f>
        <v/>
      </c>
      <c r="F1589" s="31" t="str">
        <f>IFERROR(VLOOKUP(Issue!$D1589,Table5[#All],2,0),"")</f>
        <v/>
      </c>
      <c r="G1589" s="12"/>
      <c r="H1589" s="31" t="str">
        <f>IFERROR(VLOOKUP(Issue!$G1589,Table5[#All],3,0),"")</f>
        <v/>
      </c>
      <c r="I1589" s="31" t="str">
        <f>IFERROR(VLOOKUP(Issue!$G1589,Table5[#All],2,0),"")</f>
        <v/>
      </c>
      <c r="J1589" s="12"/>
      <c r="K1589" s="31" t="str">
        <f>IFERROR(VLOOKUP(Issue!$J1589,Table2[[Item Name]:[UoM]],2,0),"")</f>
        <v/>
      </c>
      <c r="L1589" s="12"/>
      <c r="M1589" s="32" t="str">
        <f>IFERROR(VLOOKUP(Issue!$J1589,Table2[[#All],[Item Name]:[Open Rate]],8,0),"")</f>
        <v/>
      </c>
      <c r="N1589" s="32" t="str">
        <f>IFERROR(+Issue!$L1589*Issue!$M1589,"")</f>
        <v/>
      </c>
      <c r="O1589" s="12"/>
      <c r="P1589" s="12"/>
      <c r="Q1589" s="38"/>
    </row>
    <row r="1590" spans="1:17" x14ac:dyDescent="0.25">
      <c r="A1590" s="34"/>
      <c r="B1590" s="12"/>
      <c r="C1590" s="12"/>
      <c r="D1590" s="12"/>
      <c r="E1590" s="31" t="str">
        <f>IFERROR(VLOOKUP(Issue!$D1590,Table5[#All],3,0),"")</f>
        <v/>
      </c>
      <c r="F1590" s="31" t="str">
        <f>IFERROR(VLOOKUP(Issue!$D1590,Table5[#All],2,0),"")</f>
        <v/>
      </c>
      <c r="G1590" s="12"/>
      <c r="H1590" s="31" t="str">
        <f>IFERROR(VLOOKUP(Issue!$G1590,Table5[#All],3,0),"")</f>
        <v/>
      </c>
      <c r="I1590" s="31" t="str">
        <f>IFERROR(VLOOKUP(Issue!$G1590,Table5[#All],2,0),"")</f>
        <v/>
      </c>
      <c r="J1590" s="12"/>
      <c r="K1590" s="31" t="str">
        <f>IFERROR(VLOOKUP(Issue!$J1590,Table2[[Item Name]:[UoM]],2,0),"")</f>
        <v/>
      </c>
      <c r="L1590" s="12"/>
      <c r="M1590" s="32" t="str">
        <f>IFERROR(VLOOKUP(Issue!$J1590,Table2[[#All],[Item Name]:[Open Rate]],8,0),"")</f>
        <v/>
      </c>
      <c r="N1590" s="32" t="str">
        <f>IFERROR(+Issue!$L1590*Issue!$M1590,"")</f>
        <v/>
      </c>
      <c r="O1590" s="12"/>
      <c r="P1590" s="12"/>
      <c r="Q1590" s="37"/>
    </row>
    <row r="1591" spans="1:17" x14ac:dyDescent="0.25">
      <c r="A1591" s="34"/>
      <c r="B1591" s="12"/>
      <c r="C1591" s="12"/>
      <c r="D1591" s="12"/>
      <c r="E1591" s="31" t="str">
        <f>IFERROR(VLOOKUP(Issue!$D1591,Table5[#All],3,0),"")</f>
        <v/>
      </c>
      <c r="F1591" s="31" t="str">
        <f>IFERROR(VLOOKUP(Issue!$D1591,Table5[#All],2,0),"")</f>
        <v/>
      </c>
      <c r="G1591" s="12"/>
      <c r="H1591" s="31" t="str">
        <f>IFERROR(VLOOKUP(Issue!$G1591,Table5[#All],3,0),"")</f>
        <v/>
      </c>
      <c r="I1591" s="31" t="str">
        <f>IFERROR(VLOOKUP(Issue!$G1591,Table5[#All],2,0),"")</f>
        <v/>
      </c>
      <c r="J1591" s="12"/>
      <c r="K1591" s="31" t="str">
        <f>IFERROR(VLOOKUP(Issue!$J1591,Table2[[Item Name]:[UoM]],2,0),"")</f>
        <v/>
      </c>
      <c r="L1591" s="12"/>
      <c r="M1591" s="32" t="str">
        <f>IFERROR(VLOOKUP(Issue!$J1591,Table2[[#All],[Item Name]:[Open Rate]],8,0),"")</f>
        <v/>
      </c>
      <c r="N1591" s="32" t="str">
        <f>IFERROR(+Issue!$L1591*Issue!$M1591,"")</f>
        <v/>
      </c>
      <c r="O1591" s="12"/>
      <c r="P1591" s="12"/>
      <c r="Q1591" s="38"/>
    </row>
    <row r="1592" spans="1:17" x14ac:dyDescent="0.25">
      <c r="A1592" s="34"/>
      <c r="B1592" s="12"/>
      <c r="C1592" s="12"/>
      <c r="D1592" s="12"/>
      <c r="E1592" s="31" t="str">
        <f>IFERROR(VLOOKUP(Issue!$D1592,Table5[#All],3,0),"")</f>
        <v/>
      </c>
      <c r="F1592" s="31" t="str">
        <f>IFERROR(VLOOKUP(Issue!$D1592,Table5[#All],2,0),"")</f>
        <v/>
      </c>
      <c r="G1592" s="12"/>
      <c r="H1592" s="31" t="str">
        <f>IFERROR(VLOOKUP(Issue!$G1592,Table5[#All],3,0),"")</f>
        <v/>
      </c>
      <c r="I1592" s="31" t="str">
        <f>IFERROR(VLOOKUP(Issue!$G1592,Table5[#All],2,0),"")</f>
        <v/>
      </c>
      <c r="J1592" s="12"/>
      <c r="K1592" s="31" t="str">
        <f>IFERROR(VLOOKUP(Issue!$J1592,Table2[[Item Name]:[UoM]],2,0),"")</f>
        <v/>
      </c>
      <c r="L1592" s="12"/>
      <c r="M1592" s="32" t="str">
        <f>IFERROR(VLOOKUP(Issue!$J1592,Table2[[#All],[Item Name]:[Open Rate]],8,0),"")</f>
        <v/>
      </c>
      <c r="N1592" s="32" t="str">
        <f>IFERROR(+Issue!$L1592*Issue!$M1592,"")</f>
        <v/>
      </c>
      <c r="O1592" s="12"/>
      <c r="P1592" s="12"/>
      <c r="Q1592" s="37"/>
    </row>
    <row r="1593" spans="1:17" x14ac:dyDescent="0.25">
      <c r="A1593" s="34"/>
      <c r="B1593" s="12"/>
      <c r="C1593" s="12"/>
      <c r="D1593" s="12"/>
      <c r="E1593" s="31" t="str">
        <f>IFERROR(VLOOKUP(Issue!$D1593,Table5[#All],3,0),"")</f>
        <v/>
      </c>
      <c r="F1593" s="31" t="str">
        <f>IFERROR(VLOOKUP(Issue!$D1593,Table5[#All],2,0),"")</f>
        <v/>
      </c>
      <c r="G1593" s="12"/>
      <c r="H1593" s="31" t="str">
        <f>IFERROR(VLOOKUP(Issue!$G1593,Table5[#All],3,0),"")</f>
        <v/>
      </c>
      <c r="I1593" s="31" t="str">
        <f>IFERROR(VLOOKUP(Issue!$G1593,Table5[#All],2,0),"")</f>
        <v/>
      </c>
      <c r="J1593" s="12"/>
      <c r="K1593" s="31" t="str">
        <f>IFERROR(VLOOKUP(Issue!$J1593,Table2[[Item Name]:[UoM]],2,0),"")</f>
        <v/>
      </c>
      <c r="L1593" s="12"/>
      <c r="M1593" s="32" t="str">
        <f>IFERROR(VLOOKUP(Issue!$J1593,Table2[[#All],[Item Name]:[Open Rate]],8,0),"")</f>
        <v/>
      </c>
      <c r="N1593" s="32" t="str">
        <f>IFERROR(+Issue!$L1593*Issue!$M1593,"")</f>
        <v/>
      </c>
      <c r="O1593" s="12"/>
      <c r="P1593" s="12"/>
      <c r="Q1593" s="38"/>
    </row>
    <row r="1594" spans="1:17" x14ac:dyDescent="0.25">
      <c r="A1594" s="34"/>
      <c r="B1594" s="12"/>
      <c r="C1594" s="12"/>
      <c r="D1594" s="12"/>
      <c r="E1594" s="31" t="str">
        <f>IFERROR(VLOOKUP(Issue!$D1594,Table5[#All],3,0),"")</f>
        <v/>
      </c>
      <c r="F1594" s="31" t="str">
        <f>IFERROR(VLOOKUP(Issue!$D1594,Table5[#All],2,0),"")</f>
        <v/>
      </c>
      <c r="G1594" s="12"/>
      <c r="H1594" s="31" t="str">
        <f>IFERROR(VLOOKUP(Issue!$G1594,Table5[#All],3,0),"")</f>
        <v/>
      </c>
      <c r="I1594" s="31" t="str">
        <f>IFERROR(VLOOKUP(Issue!$G1594,Table5[#All],2,0),"")</f>
        <v/>
      </c>
      <c r="J1594" s="12"/>
      <c r="K1594" s="31" t="str">
        <f>IFERROR(VLOOKUP(Issue!$J1594,Table2[[Item Name]:[UoM]],2,0),"")</f>
        <v/>
      </c>
      <c r="L1594" s="12"/>
      <c r="M1594" s="32" t="str">
        <f>IFERROR(VLOOKUP(Issue!$J1594,Table2[[#All],[Item Name]:[Open Rate]],8,0),"")</f>
        <v/>
      </c>
      <c r="N1594" s="32" t="str">
        <f>IFERROR(+Issue!$L1594*Issue!$M1594,"")</f>
        <v/>
      </c>
      <c r="O1594" s="12"/>
      <c r="P1594" s="12"/>
      <c r="Q1594" s="37"/>
    </row>
    <row r="1595" spans="1:17" x14ac:dyDescent="0.25">
      <c r="A1595" s="34"/>
      <c r="B1595" s="12"/>
      <c r="C1595" s="12"/>
      <c r="D1595" s="12"/>
      <c r="E1595" s="31" t="str">
        <f>IFERROR(VLOOKUP(Issue!$D1595,Table5[#All],3,0),"")</f>
        <v/>
      </c>
      <c r="F1595" s="31" t="str">
        <f>IFERROR(VLOOKUP(Issue!$D1595,Table5[#All],2,0),"")</f>
        <v/>
      </c>
      <c r="G1595" s="12"/>
      <c r="H1595" s="31" t="str">
        <f>IFERROR(VLOOKUP(Issue!$G1595,Table5[#All],3,0),"")</f>
        <v/>
      </c>
      <c r="I1595" s="31" t="str">
        <f>IFERROR(VLOOKUP(Issue!$G1595,Table5[#All],2,0),"")</f>
        <v/>
      </c>
      <c r="J1595" s="12"/>
      <c r="K1595" s="31" t="str">
        <f>IFERROR(VLOOKUP(Issue!$J1595,Table2[[Item Name]:[UoM]],2,0),"")</f>
        <v/>
      </c>
      <c r="L1595" s="12"/>
      <c r="M1595" s="32" t="str">
        <f>IFERROR(VLOOKUP(Issue!$J1595,Table2[[#All],[Item Name]:[Open Rate]],8,0),"")</f>
        <v/>
      </c>
      <c r="N1595" s="32" t="str">
        <f>IFERROR(+Issue!$L1595*Issue!$M1595,"")</f>
        <v/>
      </c>
      <c r="O1595" s="12"/>
      <c r="P1595" s="12"/>
      <c r="Q1595" s="38"/>
    </row>
    <row r="1596" spans="1:17" x14ac:dyDescent="0.25">
      <c r="A1596" s="34"/>
      <c r="B1596" s="12"/>
      <c r="C1596" s="12"/>
      <c r="D1596" s="12"/>
      <c r="E1596" s="31" t="str">
        <f>IFERROR(VLOOKUP(Issue!$D1596,Table5[#All],3,0),"")</f>
        <v/>
      </c>
      <c r="F1596" s="31" t="str">
        <f>IFERROR(VLOOKUP(Issue!$D1596,Table5[#All],2,0),"")</f>
        <v/>
      </c>
      <c r="G1596" s="12"/>
      <c r="H1596" s="31" t="str">
        <f>IFERROR(VLOOKUP(Issue!$G1596,Table5[#All],3,0),"")</f>
        <v/>
      </c>
      <c r="I1596" s="31" t="str">
        <f>IFERROR(VLOOKUP(Issue!$G1596,Table5[#All],2,0),"")</f>
        <v/>
      </c>
      <c r="J1596" s="12"/>
      <c r="K1596" s="31" t="str">
        <f>IFERROR(VLOOKUP(Issue!$J1596,Table2[[Item Name]:[UoM]],2,0),"")</f>
        <v/>
      </c>
      <c r="L1596" s="12"/>
      <c r="M1596" s="32" t="str">
        <f>IFERROR(VLOOKUP(Issue!$J1596,Table2[[#All],[Item Name]:[Open Rate]],8,0),"")</f>
        <v/>
      </c>
      <c r="N1596" s="32" t="str">
        <f>IFERROR(+Issue!$L1596*Issue!$M1596,"")</f>
        <v/>
      </c>
      <c r="O1596" s="12"/>
      <c r="P1596" s="12"/>
      <c r="Q1596" s="37"/>
    </row>
    <row r="1597" spans="1:17" x14ac:dyDescent="0.25">
      <c r="A1597" s="34"/>
      <c r="B1597" s="12"/>
      <c r="C1597" s="12"/>
      <c r="D1597" s="12"/>
      <c r="E1597" s="31" t="str">
        <f>IFERROR(VLOOKUP(Issue!$D1597,Table5[#All],3,0),"")</f>
        <v/>
      </c>
      <c r="F1597" s="31" t="str">
        <f>IFERROR(VLOOKUP(Issue!$D1597,Table5[#All],2,0),"")</f>
        <v/>
      </c>
      <c r="G1597" s="12"/>
      <c r="H1597" s="31" t="str">
        <f>IFERROR(VLOOKUP(Issue!$G1597,Table5[#All],3,0),"")</f>
        <v/>
      </c>
      <c r="I1597" s="31" t="str">
        <f>IFERROR(VLOOKUP(Issue!$G1597,Table5[#All],2,0),"")</f>
        <v/>
      </c>
      <c r="J1597" s="12"/>
      <c r="K1597" s="31" t="str">
        <f>IFERROR(VLOOKUP(Issue!$J1597,Table2[[Item Name]:[UoM]],2,0),"")</f>
        <v/>
      </c>
      <c r="L1597" s="12"/>
      <c r="M1597" s="32" t="str">
        <f>IFERROR(VLOOKUP(Issue!$J1597,Table2[[#All],[Item Name]:[Open Rate]],8,0),"")</f>
        <v/>
      </c>
      <c r="N1597" s="32" t="str">
        <f>IFERROR(+Issue!$L1597*Issue!$M1597,"")</f>
        <v/>
      </c>
      <c r="O1597" s="12"/>
      <c r="P1597" s="12"/>
      <c r="Q1597" s="38"/>
    </row>
    <row r="1598" spans="1:17" x14ac:dyDescent="0.25">
      <c r="A1598" s="34"/>
      <c r="B1598" s="12"/>
      <c r="C1598" s="12"/>
      <c r="D1598" s="12"/>
      <c r="E1598" s="31" t="str">
        <f>IFERROR(VLOOKUP(Issue!$D1598,Table5[#All],3,0),"")</f>
        <v/>
      </c>
      <c r="F1598" s="31" t="str">
        <f>IFERROR(VLOOKUP(Issue!$D1598,Table5[#All],2,0),"")</f>
        <v/>
      </c>
      <c r="G1598" s="12"/>
      <c r="H1598" s="31" t="str">
        <f>IFERROR(VLOOKUP(Issue!$G1598,Table5[#All],3,0),"")</f>
        <v/>
      </c>
      <c r="I1598" s="31" t="str">
        <f>IFERROR(VLOOKUP(Issue!$G1598,Table5[#All],2,0),"")</f>
        <v/>
      </c>
      <c r="J1598" s="12"/>
      <c r="K1598" s="31" t="str">
        <f>IFERROR(VLOOKUP(Issue!$J1598,Table2[[Item Name]:[UoM]],2,0),"")</f>
        <v/>
      </c>
      <c r="L1598" s="12"/>
      <c r="M1598" s="32" t="str">
        <f>IFERROR(VLOOKUP(Issue!$J1598,Table2[[#All],[Item Name]:[Open Rate]],8,0),"")</f>
        <v/>
      </c>
      <c r="N1598" s="32" t="str">
        <f>IFERROR(+Issue!$L1598*Issue!$M1598,"")</f>
        <v/>
      </c>
      <c r="O1598" s="12"/>
      <c r="P1598" s="12"/>
      <c r="Q1598" s="37"/>
    </row>
    <row r="1599" spans="1:17" x14ac:dyDescent="0.25">
      <c r="A1599" s="34"/>
      <c r="B1599" s="12"/>
      <c r="C1599" s="12"/>
      <c r="D1599" s="12"/>
      <c r="E1599" s="31" t="str">
        <f>IFERROR(VLOOKUP(Issue!$D1599,Table5[#All],3,0),"")</f>
        <v/>
      </c>
      <c r="F1599" s="31" t="str">
        <f>IFERROR(VLOOKUP(Issue!$D1599,Table5[#All],2,0),"")</f>
        <v/>
      </c>
      <c r="G1599" s="12"/>
      <c r="H1599" s="31" t="str">
        <f>IFERROR(VLOOKUP(Issue!$G1599,Table5[#All],3,0),"")</f>
        <v/>
      </c>
      <c r="I1599" s="31" t="str">
        <f>IFERROR(VLOOKUP(Issue!$G1599,Table5[#All],2,0),"")</f>
        <v/>
      </c>
      <c r="J1599" s="12"/>
      <c r="K1599" s="31" t="str">
        <f>IFERROR(VLOOKUP(Issue!$J1599,Table2[[Item Name]:[UoM]],2,0),"")</f>
        <v/>
      </c>
      <c r="L1599" s="12"/>
      <c r="M1599" s="32" t="str">
        <f>IFERROR(VLOOKUP(Issue!$J1599,Table2[[#All],[Item Name]:[Open Rate]],8,0),"")</f>
        <v/>
      </c>
      <c r="N1599" s="32" t="str">
        <f>IFERROR(+Issue!$L1599*Issue!$M1599,"")</f>
        <v/>
      </c>
      <c r="O1599" s="12"/>
      <c r="P1599" s="12"/>
      <c r="Q1599" s="38"/>
    </row>
    <row r="1600" spans="1:17" x14ac:dyDescent="0.25">
      <c r="A1600" s="34"/>
      <c r="B1600" s="12"/>
      <c r="C1600" s="12"/>
      <c r="D1600" s="12"/>
      <c r="E1600" s="31" t="str">
        <f>IFERROR(VLOOKUP(Issue!$D1600,Table5[#All],3,0),"")</f>
        <v/>
      </c>
      <c r="F1600" s="31" t="str">
        <f>IFERROR(VLOOKUP(Issue!$D1600,Table5[#All],2,0),"")</f>
        <v/>
      </c>
      <c r="G1600" s="12"/>
      <c r="H1600" s="31" t="str">
        <f>IFERROR(VLOOKUP(Issue!$G1600,Table5[#All],3,0),"")</f>
        <v/>
      </c>
      <c r="I1600" s="31" t="str">
        <f>IFERROR(VLOOKUP(Issue!$G1600,Table5[#All],2,0),"")</f>
        <v/>
      </c>
      <c r="J1600" s="12"/>
      <c r="K1600" s="31" t="str">
        <f>IFERROR(VLOOKUP(Issue!$J1600,Table2[[Item Name]:[UoM]],2,0),"")</f>
        <v/>
      </c>
      <c r="L1600" s="12"/>
      <c r="M1600" s="32" t="str">
        <f>IFERROR(VLOOKUP(Issue!$J1600,Table2[[#All],[Item Name]:[Open Rate]],8,0),"")</f>
        <v/>
      </c>
      <c r="N1600" s="32" t="str">
        <f>IFERROR(+Issue!$L1600*Issue!$M1600,"")</f>
        <v/>
      </c>
      <c r="O1600" s="12"/>
      <c r="P1600" s="12"/>
      <c r="Q1600" s="37"/>
    </row>
    <row r="1601" spans="1:17" x14ac:dyDescent="0.25">
      <c r="A1601" s="34"/>
      <c r="B1601" s="12"/>
      <c r="C1601" s="12"/>
      <c r="D1601" s="12"/>
      <c r="E1601" s="31" t="str">
        <f>IFERROR(VLOOKUP(Issue!$D1601,Table5[#All],3,0),"")</f>
        <v/>
      </c>
      <c r="F1601" s="31" t="str">
        <f>IFERROR(VLOOKUP(Issue!$D1601,Table5[#All],2,0),"")</f>
        <v/>
      </c>
      <c r="G1601" s="12"/>
      <c r="H1601" s="31" t="str">
        <f>IFERROR(VLOOKUP(Issue!$G1601,Table5[#All],3,0),"")</f>
        <v/>
      </c>
      <c r="I1601" s="31" t="str">
        <f>IFERROR(VLOOKUP(Issue!$G1601,Table5[#All],2,0),"")</f>
        <v/>
      </c>
      <c r="J1601" s="12"/>
      <c r="K1601" s="31" t="str">
        <f>IFERROR(VLOOKUP(Issue!$J1601,Table2[[Item Name]:[UoM]],2,0),"")</f>
        <v/>
      </c>
      <c r="L1601" s="12"/>
      <c r="M1601" s="32" t="str">
        <f>IFERROR(VLOOKUP(Issue!$J1601,Table2[[#All],[Item Name]:[Open Rate]],8,0),"")</f>
        <v/>
      </c>
      <c r="N1601" s="32" t="str">
        <f>IFERROR(+Issue!$L1601*Issue!$M1601,"")</f>
        <v/>
      </c>
      <c r="O1601" s="12"/>
      <c r="P1601" s="12"/>
      <c r="Q1601" s="38"/>
    </row>
    <row r="1602" spans="1:17" x14ac:dyDescent="0.25">
      <c r="A1602" s="34"/>
      <c r="B1602" s="12"/>
      <c r="C1602" s="12"/>
      <c r="D1602" s="12"/>
      <c r="E1602" s="31" t="str">
        <f>IFERROR(VLOOKUP(Issue!$D1602,Table5[#All],3,0),"")</f>
        <v/>
      </c>
      <c r="F1602" s="31" t="str">
        <f>IFERROR(VLOOKUP(Issue!$D1602,Table5[#All],2,0),"")</f>
        <v/>
      </c>
      <c r="G1602" s="12"/>
      <c r="H1602" s="31" t="str">
        <f>IFERROR(VLOOKUP(Issue!$G1602,Table5[#All],3,0),"")</f>
        <v/>
      </c>
      <c r="I1602" s="31" t="str">
        <f>IFERROR(VLOOKUP(Issue!$G1602,Table5[#All],2,0),"")</f>
        <v/>
      </c>
      <c r="J1602" s="12"/>
      <c r="K1602" s="31" t="str">
        <f>IFERROR(VLOOKUP(Issue!$J1602,Table2[[Item Name]:[UoM]],2,0),"")</f>
        <v/>
      </c>
      <c r="L1602" s="12"/>
      <c r="M1602" s="32" t="str">
        <f>IFERROR(VLOOKUP(Issue!$J1602,Table2[[#All],[Item Name]:[Open Rate]],8,0),"")</f>
        <v/>
      </c>
      <c r="N1602" s="32" t="str">
        <f>IFERROR(+Issue!$L1602*Issue!$M1602,"")</f>
        <v/>
      </c>
      <c r="O1602" s="12"/>
      <c r="P1602" s="12"/>
      <c r="Q1602" s="37"/>
    </row>
    <row r="1603" spans="1:17" x14ac:dyDescent="0.25">
      <c r="A1603" s="34"/>
      <c r="B1603" s="12"/>
      <c r="C1603" s="12"/>
      <c r="D1603" s="12"/>
      <c r="E1603" s="31" t="str">
        <f>IFERROR(VLOOKUP(Issue!$D1603,Table5[#All],3,0),"")</f>
        <v/>
      </c>
      <c r="F1603" s="31" t="str">
        <f>IFERROR(VLOOKUP(Issue!$D1603,Table5[#All],2,0),"")</f>
        <v/>
      </c>
      <c r="G1603" s="12"/>
      <c r="H1603" s="31" t="str">
        <f>IFERROR(VLOOKUP(Issue!$G1603,Table5[#All],3,0),"")</f>
        <v/>
      </c>
      <c r="I1603" s="31" t="str">
        <f>IFERROR(VLOOKUP(Issue!$G1603,Table5[#All],2,0),"")</f>
        <v/>
      </c>
      <c r="J1603" s="12"/>
      <c r="K1603" s="31" t="str">
        <f>IFERROR(VLOOKUP(Issue!$J1603,Table2[[Item Name]:[UoM]],2,0),"")</f>
        <v/>
      </c>
      <c r="L1603" s="12"/>
      <c r="M1603" s="32" t="str">
        <f>IFERROR(VLOOKUP(Issue!$J1603,Table2[[#All],[Item Name]:[Open Rate]],8,0),"")</f>
        <v/>
      </c>
      <c r="N1603" s="32" t="str">
        <f>IFERROR(+Issue!$L1603*Issue!$M1603,"")</f>
        <v/>
      </c>
      <c r="O1603" s="12"/>
      <c r="P1603" s="12"/>
      <c r="Q1603" s="38"/>
    </row>
    <row r="1604" spans="1:17" x14ac:dyDescent="0.25">
      <c r="A1604" s="34"/>
      <c r="B1604" s="12"/>
      <c r="C1604" s="12"/>
      <c r="D1604" s="12"/>
      <c r="E1604" s="31" t="str">
        <f>IFERROR(VLOOKUP(Issue!$D1604,Table5[#All],3,0),"")</f>
        <v/>
      </c>
      <c r="F1604" s="31" t="str">
        <f>IFERROR(VLOOKUP(Issue!$D1604,Table5[#All],2,0),"")</f>
        <v/>
      </c>
      <c r="G1604" s="12"/>
      <c r="H1604" s="31" t="str">
        <f>IFERROR(VLOOKUP(Issue!$G1604,Table5[#All],3,0),"")</f>
        <v/>
      </c>
      <c r="I1604" s="31" t="str">
        <f>IFERROR(VLOOKUP(Issue!$G1604,Table5[#All],2,0),"")</f>
        <v/>
      </c>
      <c r="J1604" s="12"/>
      <c r="K1604" s="31" t="str">
        <f>IFERROR(VLOOKUP(Issue!$J1604,Table2[[Item Name]:[UoM]],2,0),"")</f>
        <v/>
      </c>
      <c r="L1604" s="12"/>
      <c r="M1604" s="32" t="str">
        <f>IFERROR(VLOOKUP(Issue!$J1604,Table2[[#All],[Item Name]:[Open Rate]],8,0),"")</f>
        <v/>
      </c>
      <c r="N1604" s="32" t="str">
        <f>IFERROR(+Issue!$L1604*Issue!$M1604,"")</f>
        <v/>
      </c>
      <c r="O1604" s="12"/>
      <c r="P1604" s="12"/>
      <c r="Q1604" s="37"/>
    </row>
    <row r="1605" spans="1:17" x14ac:dyDescent="0.25">
      <c r="A1605" s="34"/>
      <c r="B1605" s="12"/>
      <c r="C1605" s="12"/>
      <c r="D1605" s="12"/>
      <c r="E1605" s="31" t="str">
        <f>IFERROR(VLOOKUP(Issue!$D1605,Table5[#All],3,0),"")</f>
        <v/>
      </c>
      <c r="F1605" s="31" t="str">
        <f>IFERROR(VLOOKUP(Issue!$D1605,Table5[#All],2,0),"")</f>
        <v/>
      </c>
      <c r="G1605" s="12"/>
      <c r="H1605" s="31" t="str">
        <f>IFERROR(VLOOKUP(Issue!$G1605,Table5[#All],3,0),"")</f>
        <v/>
      </c>
      <c r="I1605" s="31" t="str">
        <f>IFERROR(VLOOKUP(Issue!$G1605,Table5[#All],2,0),"")</f>
        <v/>
      </c>
      <c r="J1605" s="12"/>
      <c r="K1605" s="31" t="str">
        <f>IFERROR(VLOOKUP(Issue!$J1605,Table2[[Item Name]:[UoM]],2,0),"")</f>
        <v/>
      </c>
      <c r="L1605" s="12"/>
      <c r="M1605" s="32" t="str">
        <f>IFERROR(VLOOKUP(Issue!$J1605,Table2[[#All],[Item Name]:[Open Rate]],8,0),"")</f>
        <v/>
      </c>
      <c r="N1605" s="32" t="str">
        <f>IFERROR(+Issue!$L1605*Issue!$M1605,"")</f>
        <v/>
      </c>
      <c r="O1605" s="12"/>
      <c r="P1605" s="12"/>
      <c r="Q1605" s="38"/>
    </row>
    <row r="1606" spans="1:17" x14ac:dyDescent="0.25">
      <c r="A1606" s="34"/>
      <c r="B1606" s="12"/>
      <c r="C1606" s="12"/>
      <c r="D1606" s="12"/>
      <c r="E1606" s="31" t="str">
        <f>IFERROR(VLOOKUP(Issue!$D1606,Table5[#All],3,0),"")</f>
        <v/>
      </c>
      <c r="F1606" s="31" t="str">
        <f>IFERROR(VLOOKUP(Issue!$D1606,Table5[#All],2,0),"")</f>
        <v/>
      </c>
      <c r="G1606" s="12"/>
      <c r="H1606" s="31" t="str">
        <f>IFERROR(VLOOKUP(Issue!$G1606,Table5[#All],3,0),"")</f>
        <v/>
      </c>
      <c r="I1606" s="31" t="str">
        <f>IFERROR(VLOOKUP(Issue!$G1606,Table5[#All],2,0),"")</f>
        <v/>
      </c>
      <c r="J1606" s="12"/>
      <c r="K1606" s="31" t="str">
        <f>IFERROR(VLOOKUP(Issue!$J1606,Table2[[Item Name]:[UoM]],2,0),"")</f>
        <v/>
      </c>
      <c r="L1606" s="12"/>
      <c r="M1606" s="32" t="str">
        <f>IFERROR(VLOOKUP(Issue!$J1606,Table2[[#All],[Item Name]:[Open Rate]],8,0),"")</f>
        <v/>
      </c>
      <c r="N1606" s="32" t="str">
        <f>IFERROR(+Issue!$L1606*Issue!$M1606,"")</f>
        <v/>
      </c>
      <c r="O1606" s="12"/>
      <c r="P1606" s="12"/>
      <c r="Q1606" s="37"/>
    </row>
    <row r="1607" spans="1:17" x14ac:dyDescent="0.25">
      <c r="A1607" s="34"/>
      <c r="B1607" s="12"/>
      <c r="C1607" s="12"/>
      <c r="D1607" s="12"/>
      <c r="E1607" s="31" t="str">
        <f>IFERROR(VLOOKUP(Issue!$D1607,Table5[#All],3,0),"")</f>
        <v/>
      </c>
      <c r="F1607" s="31" t="str">
        <f>IFERROR(VLOOKUP(Issue!$D1607,Table5[#All],2,0),"")</f>
        <v/>
      </c>
      <c r="G1607" s="12"/>
      <c r="H1607" s="31" t="str">
        <f>IFERROR(VLOOKUP(Issue!$G1607,Table5[#All],3,0),"")</f>
        <v/>
      </c>
      <c r="I1607" s="31" t="str">
        <f>IFERROR(VLOOKUP(Issue!$G1607,Table5[#All],2,0),"")</f>
        <v/>
      </c>
      <c r="J1607" s="12"/>
      <c r="K1607" s="31" t="str">
        <f>IFERROR(VLOOKUP(Issue!$J1607,Table2[[Item Name]:[UoM]],2,0),"")</f>
        <v/>
      </c>
      <c r="L1607" s="12"/>
      <c r="M1607" s="32" t="str">
        <f>IFERROR(VLOOKUP(Issue!$J1607,Table2[[#All],[Item Name]:[Open Rate]],8,0),"")</f>
        <v/>
      </c>
      <c r="N1607" s="32" t="str">
        <f>IFERROR(+Issue!$L1607*Issue!$M1607,"")</f>
        <v/>
      </c>
      <c r="O1607" s="12"/>
      <c r="P1607" s="12"/>
      <c r="Q1607" s="38"/>
    </row>
    <row r="1608" spans="1:17" x14ac:dyDescent="0.25">
      <c r="A1608" s="34"/>
      <c r="B1608" s="12"/>
      <c r="C1608" s="12"/>
      <c r="D1608" s="12"/>
      <c r="E1608" s="31" t="str">
        <f>IFERROR(VLOOKUP(Issue!$D1608,Table5[#All],3,0),"")</f>
        <v/>
      </c>
      <c r="F1608" s="31" t="str">
        <f>IFERROR(VLOOKUP(Issue!$D1608,Table5[#All],2,0),"")</f>
        <v/>
      </c>
      <c r="G1608" s="12"/>
      <c r="H1608" s="31" t="str">
        <f>IFERROR(VLOOKUP(Issue!$G1608,Table5[#All],3,0),"")</f>
        <v/>
      </c>
      <c r="I1608" s="31" t="str">
        <f>IFERROR(VLOOKUP(Issue!$G1608,Table5[#All],2,0),"")</f>
        <v/>
      </c>
      <c r="J1608" s="12"/>
      <c r="K1608" s="31" t="str">
        <f>IFERROR(VLOOKUP(Issue!$J1608,Table2[[Item Name]:[UoM]],2,0),"")</f>
        <v/>
      </c>
      <c r="L1608" s="12"/>
      <c r="M1608" s="32" t="str">
        <f>IFERROR(VLOOKUP(Issue!$J1608,Table2[[#All],[Item Name]:[Open Rate]],8,0),"")</f>
        <v/>
      </c>
      <c r="N1608" s="32" t="str">
        <f>IFERROR(+Issue!$L1608*Issue!$M1608,"")</f>
        <v/>
      </c>
      <c r="O1608" s="12"/>
      <c r="P1608" s="12"/>
      <c r="Q1608" s="37"/>
    </row>
    <row r="1609" spans="1:17" x14ac:dyDescent="0.25">
      <c r="A1609" s="34"/>
      <c r="B1609" s="12"/>
      <c r="C1609" s="12"/>
      <c r="D1609" s="12"/>
      <c r="E1609" s="31" t="str">
        <f>IFERROR(VLOOKUP(Issue!$D1609,Table5[#All],3,0),"")</f>
        <v/>
      </c>
      <c r="F1609" s="31" t="str">
        <f>IFERROR(VLOOKUP(Issue!$D1609,Table5[#All],2,0),"")</f>
        <v/>
      </c>
      <c r="G1609" s="12"/>
      <c r="H1609" s="31" t="str">
        <f>IFERROR(VLOOKUP(Issue!$G1609,Table5[#All],3,0),"")</f>
        <v/>
      </c>
      <c r="I1609" s="31" t="str">
        <f>IFERROR(VLOOKUP(Issue!$G1609,Table5[#All],2,0),"")</f>
        <v/>
      </c>
      <c r="J1609" s="12"/>
      <c r="K1609" s="31" t="str">
        <f>IFERROR(VLOOKUP(Issue!$J1609,Table2[[Item Name]:[UoM]],2,0),"")</f>
        <v/>
      </c>
      <c r="L1609" s="12"/>
      <c r="M1609" s="32" t="str">
        <f>IFERROR(VLOOKUP(Issue!$J1609,Table2[[#All],[Item Name]:[Open Rate]],8,0),"")</f>
        <v/>
      </c>
      <c r="N1609" s="32" t="str">
        <f>IFERROR(+Issue!$L1609*Issue!$M1609,"")</f>
        <v/>
      </c>
      <c r="O1609" s="12"/>
      <c r="P1609" s="12"/>
      <c r="Q1609" s="38"/>
    </row>
    <row r="1610" spans="1:17" x14ac:dyDescent="0.25">
      <c r="A1610" s="34"/>
      <c r="B1610" s="12"/>
      <c r="C1610" s="12"/>
      <c r="D1610" s="12"/>
      <c r="E1610" s="31" t="str">
        <f>IFERROR(VLOOKUP(Issue!$D1610,Table5[#All],3,0),"")</f>
        <v/>
      </c>
      <c r="F1610" s="31" t="str">
        <f>IFERROR(VLOOKUP(Issue!$D1610,Table5[#All],2,0),"")</f>
        <v/>
      </c>
      <c r="G1610" s="12"/>
      <c r="H1610" s="31" t="str">
        <f>IFERROR(VLOOKUP(Issue!$G1610,Table5[#All],3,0),"")</f>
        <v/>
      </c>
      <c r="I1610" s="31" t="str">
        <f>IFERROR(VLOOKUP(Issue!$G1610,Table5[#All],2,0),"")</f>
        <v/>
      </c>
      <c r="J1610" s="12"/>
      <c r="K1610" s="31" t="str">
        <f>IFERROR(VLOOKUP(Issue!$J1610,Table2[[Item Name]:[UoM]],2,0),"")</f>
        <v/>
      </c>
      <c r="L1610" s="12"/>
      <c r="M1610" s="32" t="str">
        <f>IFERROR(VLOOKUP(Issue!$J1610,Table2[[#All],[Item Name]:[Open Rate]],8,0),"")</f>
        <v/>
      </c>
      <c r="N1610" s="32" t="str">
        <f>IFERROR(+Issue!$L1610*Issue!$M1610,"")</f>
        <v/>
      </c>
      <c r="O1610" s="12"/>
      <c r="P1610" s="12"/>
      <c r="Q1610" s="37"/>
    </row>
    <row r="1611" spans="1:17" x14ac:dyDescent="0.25">
      <c r="A1611" s="34"/>
      <c r="B1611" s="12"/>
      <c r="C1611" s="12"/>
      <c r="D1611" s="12"/>
      <c r="E1611" s="31" t="str">
        <f>IFERROR(VLOOKUP(Issue!$D1611,Table5[#All],3,0),"")</f>
        <v/>
      </c>
      <c r="F1611" s="31" t="str">
        <f>IFERROR(VLOOKUP(Issue!$D1611,Table5[#All],2,0),"")</f>
        <v/>
      </c>
      <c r="G1611" s="12"/>
      <c r="H1611" s="31" t="str">
        <f>IFERROR(VLOOKUP(Issue!$G1611,Table5[#All],3,0),"")</f>
        <v/>
      </c>
      <c r="I1611" s="31" t="str">
        <f>IFERROR(VLOOKUP(Issue!$G1611,Table5[#All],2,0),"")</f>
        <v/>
      </c>
      <c r="J1611" s="12"/>
      <c r="K1611" s="31" t="str">
        <f>IFERROR(VLOOKUP(Issue!$J1611,Table2[[Item Name]:[UoM]],2,0),"")</f>
        <v/>
      </c>
      <c r="L1611" s="12"/>
      <c r="M1611" s="32" t="str">
        <f>IFERROR(VLOOKUP(Issue!$J1611,Table2[[#All],[Item Name]:[Open Rate]],8,0),"")</f>
        <v/>
      </c>
      <c r="N1611" s="32" t="str">
        <f>IFERROR(+Issue!$L1611*Issue!$M1611,"")</f>
        <v/>
      </c>
      <c r="O1611" s="12"/>
      <c r="P1611" s="12"/>
      <c r="Q1611" s="38"/>
    </row>
    <row r="1612" spans="1:17" x14ac:dyDescent="0.25">
      <c r="A1612" s="34"/>
      <c r="B1612" s="12"/>
      <c r="C1612" s="12"/>
      <c r="D1612" s="12"/>
      <c r="E1612" s="31" t="str">
        <f>IFERROR(VLOOKUP(Issue!$D1612,Table5[#All],3,0),"")</f>
        <v/>
      </c>
      <c r="F1612" s="31" t="str">
        <f>IFERROR(VLOOKUP(Issue!$D1612,Table5[#All],2,0),"")</f>
        <v/>
      </c>
      <c r="G1612" s="12"/>
      <c r="H1612" s="31" t="str">
        <f>IFERROR(VLOOKUP(Issue!$G1612,Table5[#All],3,0),"")</f>
        <v/>
      </c>
      <c r="I1612" s="31" t="str">
        <f>IFERROR(VLOOKUP(Issue!$G1612,Table5[#All],2,0),"")</f>
        <v/>
      </c>
      <c r="J1612" s="12"/>
      <c r="K1612" s="31" t="str">
        <f>IFERROR(VLOOKUP(Issue!$J1612,Table2[[Item Name]:[UoM]],2,0),"")</f>
        <v/>
      </c>
      <c r="L1612" s="12"/>
      <c r="M1612" s="32" t="str">
        <f>IFERROR(VLOOKUP(Issue!$J1612,Table2[[#All],[Item Name]:[Open Rate]],8,0),"")</f>
        <v/>
      </c>
      <c r="N1612" s="32" t="str">
        <f>IFERROR(+Issue!$L1612*Issue!$M1612,"")</f>
        <v/>
      </c>
      <c r="O1612" s="12"/>
      <c r="P1612" s="12"/>
      <c r="Q1612" s="37"/>
    </row>
    <row r="1613" spans="1:17" x14ac:dyDescent="0.25">
      <c r="A1613" s="34"/>
      <c r="B1613" s="12"/>
      <c r="C1613" s="12"/>
      <c r="D1613" s="12"/>
      <c r="E1613" s="31" t="str">
        <f>IFERROR(VLOOKUP(Issue!$D1613,Table5[#All],3,0),"")</f>
        <v/>
      </c>
      <c r="F1613" s="31" t="str">
        <f>IFERROR(VLOOKUP(Issue!$D1613,Table5[#All],2,0),"")</f>
        <v/>
      </c>
      <c r="G1613" s="12"/>
      <c r="H1613" s="31" t="str">
        <f>IFERROR(VLOOKUP(Issue!$G1613,Table5[#All],3,0),"")</f>
        <v/>
      </c>
      <c r="I1613" s="31" t="str">
        <f>IFERROR(VLOOKUP(Issue!$G1613,Table5[#All],2,0),"")</f>
        <v/>
      </c>
      <c r="J1613" s="12"/>
      <c r="K1613" s="31" t="str">
        <f>IFERROR(VLOOKUP(Issue!$J1613,Table2[[Item Name]:[UoM]],2,0),"")</f>
        <v/>
      </c>
      <c r="L1613" s="12"/>
      <c r="M1613" s="32" t="str">
        <f>IFERROR(VLOOKUP(Issue!$J1613,Table2[[#All],[Item Name]:[Open Rate]],8,0),"")</f>
        <v/>
      </c>
      <c r="N1613" s="32" t="str">
        <f>IFERROR(+Issue!$L1613*Issue!$M1613,"")</f>
        <v/>
      </c>
      <c r="O1613" s="12"/>
      <c r="P1613" s="12"/>
      <c r="Q1613" s="38"/>
    </row>
    <row r="1614" spans="1:17" x14ac:dyDescent="0.25">
      <c r="A1614" s="34"/>
      <c r="B1614" s="12"/>
      <c r="C1614" s="12"/>
      <c r="D1614" s="12"/>
      <c r="E1614" s="31" t="str">
        <f>IFERROR(VLOOKUP(Issue!$D1614,Table5[#All],3,0),"")</f>
        <v/>
      </c>
      <c r="F1614" s="31" t="str">
        <f>IFERROR(VLOOKUP(Issue!$D1614,Table5[#All],2,0),"")</f>
        <v/>
      </c>
      <c r="G1614" s="12"/>
      <c r="H1614" s="31" t="str">
        <f>IFERROR(VLOOKUP(Issue!$G1614,Table5[#All],3,0),"")</f>
        <v/>
      </c>
      <c r="I1614" s="31" t="str">
        <f>IFERROR(VLOOKUP(Issue!$G1614,Table5[#All],2,0),"")</f>
        <v/>
      </c>
      <c r="J1614" s="12"/>
      <c r="K1614" s="31" t="str">
        <f>IFERROR(VLOOKUP(Issue!$J1614,Table2[[Item Name]:[UoM]],2,0),"")</f>
        <v/>
      </c>
      <c r="L1614" s="12"/>
      <c r="M1614" s="32" t="str">
        <f>IFERROR(VLOOKUP(Issue!$J1614,Table2[[#All],[Item Name]:[Open Rate]],8,0),"")</f>
        <v/>
      </c>
      <c r="N1614" s="32" t="str">
        <f>IFERROR(+Issue!$L1614*Issue!$M1614,"")</f>
        <v/>
      </c>
      <c r="O1614" s="12"/>
      <c r="P1614" s="12"/>
      <c r="Q1614" s="37"/>
    </row>
    <row r="1615" spans="1:17" x14ac:dyDescent="0.25">
      <c r="A1615" s="34"/>
      <c r="B1615" s="12"/>
      <c r="C1615" s="12"/>
      <c r="D1615" s="12"/>
      <c r="E1615" s="31" t="str">
        <f>IFERROR(VLOOKUP(Issue!$D1615,Table5[#All],3,0),"")</f>
        <v/>
      </c>
      <c r="F1615" s="31" t="str">
        <f>IFERROR(VLOOKUP(Issue!$D1615,Table5[#All],2,0),"")</f>
        <v/>
      </c>
      <c r="G1615" s="12"/>
      <c r="H1615" s="31" t="str">
        <f>IFERROR(VLOOKUP(Issue!$G1615,Table5[#All],3,0),"")</f>
        <v/>
      </c>
      <c r="I1615" s="31" t="str">
        <f>IFERROR(VLOOKUP(Issue!$G1615,Table5[#All],2,0),"")</f>
        <v/>
      </c>
      <c r="J1615" s="12"/>
      <c r="K1615" s="31" t="str">
        <f>IFERROR(VLOOKUP(Issue!$J1615,Table2[[Item Name]:[UoM]],2,0),"")</f>
        <v/>
      </c>
      <c r="L1615" s="12"/>
      <c r="M1615" s="32" t="str">
        <f>IFERROR(VLOOKUP(Issue!$J1615,Table2[[#All],[Item Name]:[Open Rate]],8,0),"")</f>
        <v/>
      </c>
      <c r="N1615" s="32" t="str">
        <f>IFERROR(+Issue!$L1615*Issue!$M1615,"")</f>
        <v/>
      </c>
      <c r="O1615" s="12"/>
      <c r="P1615" s="12"/>
      <c r="Q1615" s="38"/>
    </row>
    <row r="1616" spans="1:17" x14ac:dyDescent="0.25">
      <c r="A1616" s="34"/>
      <c r="B1616" s="12"/>
      <c r="C1616" s="12"/>
      <c r="D1616" s="12"/>
      <c r="E1616" s="31" t="str">
        <f>IFERROR(VLOOKUP(Issue!$D1616,Table5[#All],3,0),"")</f>
        <v/>
      </c>
      <c r="F1616" s="31" t="str">
        <f>IFERROR(VLOOKUP(Issue!$D1616,Table5[#All],2,0),"")</f>
        <v/>
      </c>
      <c r="G1616" s="12"/>
      <c r="H1616" s="31" t="str">
        <f>IFERROR(VLOOKUP(Issue!$G1616,Table5[#All],3,0),"")</f>
        <v/>
      </c>
      <c r="I1616" s="31" t="str">
        <f>IFERROR(VLOOKUP(Issue!$G1616,Table5[#All],2,0),"")</f>
        <v/>
      </c>
      <c r="J1616" s="12"/>
      <c r="K1616" s="31" t="str">
        <f>IFERROR(VLOOKUP(Issue!$J1616,Table2[[Item Name]:[UoM]],2,0),"")</f>
        <v/>
      </c>
      <c r="L1616" s="12"/>
      <c r="M1616" s="32" t="str">
        <f>IFERROR(VLOOKUP(Issue!$J1616,Table2[[#All],[Item Name]:[Open Rate]],8,0),"")</f>
        <v/>
      </c>
      <c r="N1616" s="32" t="str">
        <f>IFERROR(+Issue!$L1616*Issue!$M1616,"")</f>
        <v/>
      </c>
      <c r="O1616" s="12"/>
      <c r="P1616" s="12"/>
      <c r="Q1616" s="37"/>
    </row>
    <row r="1617" spans="1:17" x14ac:dyDescent="0.25">
      <c r="A1617" s="34"/>
      <c r="B1617" s="12"/>
      <c r="C1617" s="12"/>
      <c r="D1617" s="12"/>
      <c r="E1617" s="31" t="str">
        <f>IFERROR(VLOOKUP(Issue!$D1617,Table5[#All],3,0),"")</f>
        <v/>
      </c>
      <c r="F1617" s="31" t="str">
        <f>IFERROR(VLOOKUP(Issue!$D1617,Table5[#All],2,0),"")</f>
        <v/>
      </c>
      <c r="G1617" s="12"/>
      <c r="H1617" s="31" t="str">
        <f>IFERROR(VLOOKUP(Issue!$G1617,Table5[#All],3,0),"")</f>
        <v/>
      </c>
      <c r="I1617" s="31" t="str">
        <f>IFERROR(VLOOKUP(Issue!$G1617,Table5[#All],2,0),"")</f>
        <v/>
      </c>
      <c r="J1617" s="12"/>
      <c r="K1617" s="31" t="str">
        <f>IFERROR(VLOOKUP(Issue!$J1617,Table2[[Item Name]:[UoM]],2,0),"")</f>
        <v/>
      </c>
      <c r="L1617" s="12"/>
      <c r="M1617" s="32" t="str">
        <f>IFERROR(VLOOKUP(Issue!$J1617,Table2[[#All],[Item Name]:[Open Rate]],8,0),"")</f>
        <v/>
      </c>
      <c r="N1617" s="32" t="str">
        <f>IFERROR(+Issue!$L1617*Issue!$M1617,"")</f>
        <v/>
      </c>
      <c r="O1617" s="12"/>
      <c r="P1617" s="12"/>
      <c r="Q1617" s="38"/>
    </row>
    <row r="1618" spans="1:17" x14ac:dyDescent="0.25">
      <c r="A1618" s="34"/>
      <c r="B1618" s="12"/>
      <c r="C1618" s="12"/>
      <c r="D1618" s="12"/>
      <c r="E1618" s="31" t="str">
        <f>IFERROR(VLOOKUP(Issue!$D1618,Table5[#All],3,0),"")</f>
        <v/>
      </c>
      <c r="F1618" s="31" t="str">
        <f>IFERROR(VLOOKUP(Issue!$D1618,Table5[#All],2,0),"")</f>
        <v/>
      </c>
      <c r="G1618" s="12"/>
      <c r="H1618" s="31" t="str">
        <f>IFERROR(VLOOKUP(Issue!$G1618,Table5[#All],3,0),"")</f>
        <v/>
      </c>
      <c r="I1618" s="31" t="str">
        <f>IFERROR(VLOOKUP(Issue!$G1618,Table5[#All],2,0),"")</f>
        <v/>
      </c>
      <c r="J1618" s="12"/>
      <c r="K1618" s="31" t="str">
        <f>IFERROR(VLOOKUP(Issue!$J1618,Table2[[Item Name]:[UoM]],2,0),"")</f>
        <v/>
      </c>
      <c r="L1618" s="12"/>
      <c r="M1618" s="32" t="str">
        <f>IFERROR(VLOOKUP(Issue!$J1618,Table2[[#All],[Item Name]:[Open Rate]],8,0),"")</f>
        <v/>
      </c>
      <c r="N1618" s="32" t="str">
        <f>IFERROR(+Issue!$L1618*Issue!$M1618,"")</f>
        <v/>
      </c>
      <c r="O1618" s="12"/>
      <c r="P1618" s="12"/>
      <c r="Q1618" s="37"/>
    </row>
    <row r="1619" spans="1:17" x14ac:dyDescent="0.25">
      <c r="A1619" s="34"/>
      <c r="B1619" s="12"/>
      <c r="C1619" s="12"/>
      <c r="D1619" s="12"/>
      <c r="E1619" s="31" t="str">
        <f>IFERROR(VLOOKUP(Issue!$D1619,Table5[#All],3,0),"")</f>
        <v/>
      </c>
      <c r="F1619" s="31" t="str">
        <f>IFERROR(VLOOKUP(Issue!$D1619,Table5[#All],2,0),"")</f>
        <v/>
      </c>
      <c r="G1619" s="12"/>
      <c r="H1619" s="31" t="str">
        <f>IFERROR(VLOOKUP(Issue!$G1619,Table5[#All],3,0),"")</f>
        <v/>
      </c>
      <c r="I1619" s="31" t="str">
        <f>IFERROR(VLOOKUP(Issue!$G1619,Table5[#All],2,0),"")</f>
        <v/>
      </c>
      <c r="J1619" s="12"/>
      <c r="K1619" s="31" t="str">
        <f>IFERROR(VLOOKUP(Issue!$J1619,Table2[[Item Name]:[UoM]],2,0),"")</f>
        <v/>
      </c>
      <c r="L1619" s="12"/>
      <c r="M1619" s="32" t="str">
        <f>IFERROR(VLOOKUP(Issue!$J1619,Table2[[#All],[Item Name]:[Open Rate]],8,0),"")</f>
        <v/>
      </c>
      <c r="N1619" s="32" t="str">
        <f>IFERROR(+Issue!$L1619*Issue!$M1619,"")</f>
        <v/>
      </c>
      <c r="O1619" s="12"/>
      <c r="P1619" s="12"/>
      <c r="Q1619" s="38"/>
    </row>
    <row r="1620" spans="1:17" x14ac:dyDescent="0.25">
      <c r="A1620" s="34"/>
      <c r="B1620" s="12"/>
      <c r="C1620" s="12"/>
      <c r="D1620" s="12"/>
      <c r="E1620" s="31" t="str">
        <f>IFERROR(VLOOKUP(Issue!$D1620,Table5[#All],3,0),"")</f>
        <v/>
      </c>
      <c r="F1620" s="31" t="str">
        <f>IFERROR(VLOOKUP(Issue!$D1620,Table5[#All],2,0),"")</f>
        <v/>
      </c>
      <c r="G1620" s="12"/>
      <c r="H1620" s="31" t="str">
        <f>IFERROR(VLOOKUP(Issue!$G1620,Table5[#All],3,0),"")</f>
        <v/>
      </c>
      <c r="I1620" s="31" t="str">
        <f>IFERROR(VLOOKUP(Issue!$G1620,Table5[#All],2,0),"")</f>
        <v/>
      </c>
      <c r="J1620" s="12"/>
      <c r="K1620" s="31" t="str">
        <f>IFERROR(VLOOKUP(Issue!$J1620,Table2[[Item Name]:[UoM]],2,0),"")</f>
        <v/>
      </c>
      <c r="L1620" s="12"/>
      <c r="M1620" s="32" t="str">
        <f>IFERROR(VLOOKUP(Issue!$J1620,Table2[[#All],[Item Name]:[Open Rate]],8,0),"")</f>
        <v/>
      </c>
      <c r="N1620" s="32" t="str">
        <f>IFERROR(+Issue!$L1620*Issue!$M1620,"")</f>
        <v/>
      </c>
      <c r="O1620" s="12"/>
      <c r="P1620" s="12"/>
      <c r="Q1620" s="37"/>
    </row>
    <row r="1621" spans="1:17" x14ac:dyDescent="0.25">
      <c r="A1621" s="34"/>
      <c r="B1621" s="12"/>
      <c r="C1621" s="12"/>
      <c r="D1621" s="12"/>
      <c r="E1621" s="31" t="str">
        <f>IFERROR(VLOOKUP(Issue!$D1621,Table5[#All],3,0),"")</f>
        <v/>
      </c>
      <c r="F1621" s="31" t="str">
        <f>IFERROR(VLOOKUP(Issue!$D1621,Table5[#All],2,0),"")</f>
        <v/>
      </c>
      <c r="G1621" s="12"/>
      <c r="H1621" s="31" t="str">
        <f>IFERROR(VLOOKUP(Issue!$G1621,Table5[#All],3,0),"")</f>
        <v/>
      </c>
      <c r="I1621" s="31" t="str">
        <f>IFERROR(VLOOKUP(Issue!$G1621,Table5[#All],2,0),"")</f>
        <v/>
      </c>
      <c r="J1621" s="12"/>
      <c r="K1621" s="31" t="str">
        <f>IFERROR(VLOOKUP(Issue!$J1621,Table2[[Item Name]:[UoM]],2,0),"")</f>
        <v/>
      </c>
      <c r="L1621" s="12"/>
      <c r="M1621" s="32" t="str">
        <f>IFERROR(VLOOKUP(Issue!$J1621,Table2[[#All],[Item Name]:[Open Rate]],8,0),"")</f>
        <v/>
      </c>
      <c r="N1621" s="32" t="str">
        <f>IFERROR(+Issue!$L1621*Issue!$M1621,"")</f>
        <v/>
      </c>
      <c r="O1621" s="12"/>
      <c r="P1621" s="12"/>
      <c r="Q1621" s="38"/>
    </row>
    <row r="1622" spans="1:17" x14ac:dyDescent="0.25">
      <c r="A1622" s="34"/>
      <c r="B1622" s="12"/>
      <c r="C1622" s="12"/>
      <c r="D1622" s="12"/>
      <c r="E1622" s="31" t="str">
        <f>IFERROR(VLOOKUP(Issue!$D1622,Table5[#All],3,0),"")</f>
        <v/>
      </c>
      <c r="F1622" s="31" t="str">
        <f>IFERROR(VLOOKUP(Issue!$D1622,Table5[#All],2,0),"")</f>
        <v/>
      </c>
      <c r="G1622" s="12"/>
      <c r="H1622" s="31" t="str">
        <f>IFERROR(VLOOKUP(Issue!$G1622,Table5[#All],3,0),"")</f>
        <v/>
      </c>
      <c r="I1622" s="31" t="str">
        <f>IFERROR(VLOOKUP(Issue!$G1622,Table5[#All],2,0),"")</f>
        <v/>
      </c>
      <c r="J1622" s="12"/>
      <c r="K1622" s="31" t="str">
        <f>IFERROR(VLOOKUP(Issue!$J1622,Table2[[Item Name]:[UoM]],2,0),"")</f>
        <v/>
      </c>
      <c r="L1622" s="12"/>
      <c r="M1622" s="32" t="str">
        <f>IFERROR(VLOOKUP(Issue!$J1622,Table2[[#All],[Item Name]:[Open Rate]],8,0),"")</f>
        <v/>
      </c>
      <c r="N1622" s="32" t="str">
        <f>IFERROR(+Issue!$L1622*Issue!$M1622,"")</f>
        <v/>
      </c>
      <c r="O1622" s="12"/>
      <c r="P1622" s="12"/>
      <c r="Q1622" s="37"/>
    </row>
    <row r="1623" spans="1:17" x14ac:dyDescent="0.25">
      <c r="A1623" s="34"/>
      <c r="B1623" s="12"/>
      <c r="C1623" s="12"/>
      <c r="D1623" s="12"/>
      <c r="E1623" s="31" t="str">
        <f>IFERROR(VLOOKUP(Issue!$D1623,Table5[#All],3,0),"")</f>
        <v/>
      </c>
      <c r="F1623" s="31" t="str">
        <f>IFERROR(VLOOKUP(Issue!$D1623,Table5[#All],2,0),"")</f>
        <v/>
      </c>
      <c r="G1623" s="12"/>
      <c r="H1623" s="31" t="str">
        <f>IFERROR(VLOOKUP(Issue!$G1623,Table5[#All],3,0),"")</f>
        <v/>
      </c>
      <c r="I1623" s="31" t="str">
        <f>IFERROR(VLOOKUP(Issue!$G1623,Table5[#All],2,0),"")</f>
        <v/>
      </c>
      <c r="J1623" s="12"/>
      <c r="K1623" s="31" t="str">
        <f>IFERROR(VLOOKUP(Issue!$J1623,Table2[[Item Name]:[UoM]],2,0),"")</f>
        <v/>
      </c>
      <c r="L1623" s="12"/>
      <c r="M1623" s="32" t="str">
        <f>IFERROR(VLOOKUP(Issue!$J1623,Table2[[#All],[Item Name]:[Open Rate]],8,0),"")</f>
        <v/>
      </c>
      <c r="N1623" s="32" t="str">
        <f>IFERROR(+Issue!$L1623*Issue!$M1623,"")</f>
        <v/>
      </c>
      <c r="O1623" s="12"/>
      <c r="P1623" s="12"/>
      <c r="Q1623" s="38"/>
    </row>
    <row r="1624" spans="1:17" x14ac:dyDescent="0.25">
      <c r="A1624" s="34"/>
      <c r="B1624" s="12"/>
      <c r="C1624" s="12"/>
      <c r="D1624" s="12"/>
      <c r="E1624" s="31" t="str">
        <f>IFERROR(VLOOKUP(Issue!$D1624,Table5[#All],3,0),"")</f>
        <v/>
      </c>
      <c r="F1624" s="31" t="str">
        <f>IFERROR(VLOOKUP(Issue!$D1624,Table5[#All],2,0),"")</f>
        <v/>
      </c>
      <c r="G1624" s="12"/>
      <c r="H1624" s="31" t="str">
        <f>IFERROR(VLOOKUP(Issue!$G1624,Table5[#All],3,0),"")</f>
        <v/>
      </c>
      <c r="I1624" s="31" t="str">
        <f>IFERROR(VLOOKUP(Issue!$G1624,Table5[#All],2,0),"")</f>
        <v/>
      </c>
      <c r="J1624" s="12"/>
      <c r="K1624" s="31" t="str">
        <f>IFERROR(VLOOKUP(Issue!$J1624,Table2[[Item Name]:[UoM]],2,0),"")</f>
        <v/>
      </c>
      <c r="L1624" s="12"/>
      <c r="M1624" s="32" t="str">
        <f>IFERROR(VLOOKUP(Issue!$J1624,Table2[[#All],[Item Name]:[Open Rate]],8,0),"")</f>
        <v/>
      </c>
      <c r="N1624" s="32" t="str">
        <f>IFERROR(+Issue!$L1624*Issue!$M1624,"")</f>
        <v/>
      </c>
      <c r="O1624" s="12"/>
      <c r="P1624" s="12"/>
      <c r="Q1624" s="37"/>
    </row>
    <row r="1625" spans="1:17" x14ac:dyDescent="0.25">
      <c r="A1625" s="34"/>
      <c r="B1625" s="12"/>
      <c r="C1625" s="12"/>
      <c r="D1625" s="12"/>
      <c r="E1625" s="31" t="str">
        <f>IFERROR(VLOOKUP(Issue!$D1625,Table5[#All],3,0),"")</f>
        <v/>
      </c>
      <c r="F1625" s="31" t="str">
        <f>IFERROR(VLOOKUP(Issue!$D1625,Table5[#All],2,0),"")</f>
        <v/>
      </c>
      <c r="G1625" s="12"/>
      <c r="H1625" s="31" t="str">
        <f>IFERROR(VLOOKUP(Issue!$G1625,Table5[#All],3,0),"")</f>
        <v/>
      </c>
      <c r="I1625" s="31" t="str">
        <f>IFERROR(VLOOKUP(Issue!$G1625,Table5[#All],2,0),"")</f>
        <v/>
      </c>
      <c r="J1625" s="12"/>
      <c r="K1625" s="31" t="str">
        <f>IFERROR(VLOOKUP(Issue!$J1625,Table2[[Item Name]:[UoM]],2,0),"")</f>
        <v/>
      </c>
      <c r="L1625" s="12"/>
      <c r="M1625" s="32" t="str">
        <f>IFERROR(VLOOKUP(Issue!$J1625,Table2[[#All],[Item Name]:[Open Rate]],8,0),"")</f>
        <v/>
      </c>
      <c r="N1625" s="32" t="str">
        <f>IFERROR(+Issue!$L1625*Issue!$M1625,"")</f>
        <v/>
      </c>
      <c r="O1625" s="12"/>
      <c r="P1625" s="12"/>
      <c r="Q1625" s="38"/>
    </row>
    <row r="1626" spans="1:17" x14ac:dyDescent="0.25">
      <c r="A1626" s="34"/>
      <c r="B1626" s="12"/>
      <c r="C1626" s="12"/>
      <c r="D1626" s="12"/>
      <c r="E1626" s="31" t="str">
        <f>IFERROR(VLOOKUP(Issue!$D1626,Table5[#All],3,0),"")</f>
        <v/>
      </c>
      <c r="F1626" s="31" t="str">
        <f>IFERROR(VLOOKUP(Issue!$D1626,Table5[#All],2,0),"")</f>
        <v/>
      </c>
      <c r="G1626" s="12"/>
      <c r="H1626" s="31" t="str">
        <f>IFERROR(VLOOKUP(Issue!$G1626,Table5[#All],3,0),"")</f>
        <v/>
      </c>
      <c r="I1626" s="31" t="str">
        <f>IFERROR(VLOOKUP(Issue!$G1626,Table5[#All],2,0),"")</f>
        <v/>
      </c>
      <c r="J1626" s="12"/>
      <c r="K1626" s="31" t="str">
        <f>IFERROR(VLOOKUP(Issue!$J1626,Table2[[Item Name]:[UoM]],2,0),"")</f>
        <v/>
      </c>
      <c r="L1626" s="12"/>
      <c r="M1626" s="32" t="str">
        <f>IFERROR(VLOOKUP(Issue!$J1626,Table2[[#All],[Item Name]:[Open Rate]],8,0),"")</f>
        <v/>
      </c>
      <c r="N1626" s="32" t="str">
        <f>IFERROR(+Issue!$L1626*Issue!$M1626,"")</f>
        <v/>
      </c>
      <c r="O1626" s="12"/>
      <c r="P1626" s="12"/>
      <c r="Q1626" s="37"/>
    </row>
    <row r="1627" spans="1:17" x14ac:dyDescent="0.25">
      <c r="A1627" s="34"/>
      <c r="B1627" s="12"/>
      <c r="C1627" s="12"/>
      <c r="D1627" s="12"/>
      <c r="E1627" s="31" t="str">
        <f>IFERROR(VLOOKUP(Issue!$D1627,Table5[#All],3,0),"")</f>
        <v/>
      </c>
      <c r="F1627" s="31" t="str">
        <f>IFERROR(VLOOKUP(Issue!$D1627,Table5[#All],2,0),"")</f>
        <v/>
      </c>
      <c r="G1627" s="12"/>
      <c r="H1627" s="31" t="str">
        <f>IFERROR(VLOOKUP(Issue!$G1627,Table5[#All],3,0),"")</f>
        <v/>
      </c>
      <c r="I1627" s="31" t="str">
        <f>IFERROR(VLOOKUP(Issue!$G1627,Table5[#All],2,0),"")</f>
        <v/>
      </c>
      <c r="J1627" s="12"/>
      <c r="K1627" s="31" t="str">
        <f>IFERROR(VLOOKUP(Issue!$J1627,Table2[[Item Name]:[UoM]],2,0),"")</f>
        <v/>
      </c>
      <c r="L1627" s="12"/>
      <c r="M1627" s="32" t="str">
        <f>IFERROR(VLOOKUP(Issue!$J1627,Table2[[#All],[Item Name]:[Open Rate]],8,0),"")</f>
        <v/>
      </c>
      <c r="N1627" s="32" t="str">
        <f>IFERROR(+Issue!$L1627*Issue!$M1627,"")</f>
        <v/>
      </c>
      <c r="O1627" s="12"/>
      <c r="P1627" s="12"/>
      <c r="Q1627" s="38"/>
    </row>
    <row r="1628" spans="1:17" x14ac:dyDescent="0.25">
      <c r="A1628" s="34"/>
      <c r="B1628" s="12"/>
      <c r="C1628" s="12"/>
      <c r="D1628" s="12"/>
      <c r="E1628" s="31" t="str">
        <f>IFERROR(VLOOKUP(Issue!$D1628,Table5[#All],3,0),"")</f>
        <v/>
      </c>
      <c r="F1628" s="31" t="str">
        <f>IFERROR(VLOOKUP(Issue!$D1628,Table5[#All],2,0),"")</f>
        <v/>
      </c>
      <c r="G1628" s="12"/>
      <c r="H1628" s="31" t="str">
        <f>IFERROR(VLOOKUP(Issue!$G1628,Table5[#All],3,0),"")</f>
        <v/>
      </c>
      <c r="I1628" s="31" t="str">
        <f>IFERROR(VLOOKUP(Issue!$G1628,Table5[#All],2,0),"")</f>
        <v/>
      </c>
      <c r="J1628" s="12"/>
      <c r="K1628" s="31" t="str">
        <f>IFERROR(VLOOKUP(Issue!$J1628,Table2[[Item Name]:[UoM]],2,0),"")</f>
        <v/>
      </c>
      <c r="L1628" s="12"/>
      <c r="M1628" s="32" t="str">
        <f>IFERROR(VLOOKUP(Issue!$J1628,Table2[[#All],[Item Name]:[Open Rate]],8,0),"")</f>
        <v/>
      </c>
      <c r="N1628" s="32" t="str">
        <f>IFERROR(+Issue!$L1628*Issue!$M1628,"")</f>
        <v/>
      </c>
      <c r="O1628" s="12"/>
      <c r="P1628" s="12"/>
      <c r="Q1628" s="37"/>
    </row>
    <row r="1629" spans="1:17" x14ac:dyDescent="0.25">
      <c r="A1629" s="34"/>
      <c r="B1629" s="12"/>
      <c r="C1629" s="12"/>
      <c r="D1629" s="12"/>
      <c r="E1629" s="31" t="str">
        <f>IFERROR(VLOOKUP(Issue!$D1629,Table5[#All],3,0),"")</f>
        <v/>
      </c>
      <c r="F1629" s="31" t="str">
        <f>IFERROR(VLOOKUP(Issue!$D1629,Table5[#All],2,0),"")</f>
        <v/>
      </c>
      <c r="G1629" s="12"/>
      <c r="H1629" s="31" t="str">
        <f>IFERROR(VLOOKUP(Issue!$G1629,Table5[#All],3,0),"")</f>
        <v/>
      </c>
      <c r="I1629" s="31" t="str">
        <f>IFERROR(VLOOKUP(Issue!$G1629,Table5[#All],2,0),"")</f>
        <v/>
      </c>
      <c r="J1629" s="12"/>
      <c r="K1629" s="31" t="str">
        <f>IFERROR(VLOOKUP(Issue!$J1629,Table2[[Item Name]:[UoM]],2,0),"")</f>
        <v/>
      </c>
      <c r="L1629" s="12"/>
      <c r="M1629" s="32" t="str">
        <f>IFERROR(VLOOKUP(Issue!$J1629,Table2[[#All],[Item Name]:[Open Rate]],8,0),"")</f>
        <v/>
      </c>
      <c r="N1629" s="32" t="str">
        <f>IFERROR(+Issue!$L1629*Issue!$M1629,"")</f>
        <v/>
      </c>
      <c r="O1629" s="12"/>
      <c r="P1629" s="12"/>
      <c r="Q1629" s="38"/>
    </row>
    <row r="1630" spans="1:17" x14ac:dyDescent="0.25">
      <c r="A1630" s="34"/>
      <c r="B1630" s="12"/>
      <c r="C1630" s="12"/>
      <c r="D1630" s="12"/>
      <c r="E1630" s="31" t="str">
        <f>IFERROR(VLOOKUP(Issue!$D1630,Table5[#All],3,0),"")</f>
        <v/>
      </c>
      <c r="F1630" s="31" t="str">
        <f>IFERROR(VLOOKUP(Issue!$D1630,Table5[#All],2,0),"")</f>
        <v/>
      </c>
      <c r="G1630" s="12"/>
      <c r="H1630" s="31" t="str">
        <f>IFERROR(VLOOKUP(Issue!$G1630,Table5[#All],3,0),"")</f>
        <v/>
      </c>
      <c r="I1630" s="31" t="str">
        <f>IFERROR(VLOOKUP(Issue!$G1630,Table5[#All],2,0),"")</f>
        <v/>
      </c>
      <c r="J1630" s="12"/>
      <c r="K1630" s="31" t="str">
        <f>IFERROR(VLOOKUP(Issue!$J1630,Table2[[Item Name]:[UoM]],2,0),"")</f>
        <v/>
      </c>
      <c r="L1630" s="12"/>
      <c r="M1630" s="32" t="str">
        <f>IFERROR(VLOOKUP(Issue!$J1630,Table2[[#All],[Item Name]:[Open Rate]],8,0),"")</f>
        <v/>
      </c>
      <c r="N1630" s="32" t="str">
        <f>IFERROR(+Issue!$L1630*Issue!$M1630,"")</f>
        <v/>
      </c>
      <c r="O1630" s="12"/>
      <c r="P1630" s="12"/>
      <c r="Q1630" s="37"/>
    </row>
    <row r="1631" spans="1:17" x14ac:dyDescent="0.25">
      <c r="A1631" s="34"/>
      <c r="B1631" s="12"/>
      <c r="C1631" s="12"/>
      <c r="D1631" s="12"/>
      <c r="E1631" s="31" t="str">
        <f>IFERROR(VLOOKUP(Issue!$D1631,Table5[#All],3,0),"")</f>
        <v/>
      </c>
      <c r="F1631" s="31" t="str">
        <f>IFERROR(VLOOKUP(Issue!$D1631,Table5[#All],2,0),"")</f>
        <v/>
      </c>
      <c r="G1631" s="12"/>
      <c r="H1631" s="31" t="str">
        <f>IFERROR(VLOOKUP(Issue!$G1631,Table5[#All],3,0),"")</f>
        <v/>
      </c>
      <c r="I1631" s="31" t="str">
        <f>IFERROR(VLOOKUP(Issue!$G1631,Table5[#All],2,0),"")</f>
        <v/>
      </c>
      <c r="J1631" s="12"/>
      <c r="K1631" s="31" t="str">
        <f>IFERROR(VLOOKUP(Issue!$J1631,Table2[[Item Name]:[UoM]],2,0),"")</f>
        <v/>
      </c>
      <c r="L1631" s="12"/>
      <c r="M1631" s="32" t="str">
        <f>IFERROR(VLOOKUP(Issue!$J1631,Table2[[#All],[Item Name]:[Open Rate]],8,0),"")</f>
        <v/>
      </c>
      <c r="N1631" s="32" t="str">
        <f>IFERROR(+Issue!$L1631*Issue!$M1631,"")</f>
        <v/>
      </c>
      <c r="O1631" s="12"/>
      <c r="P1631" s="12"/>
      <c r="Q1631" s="38"/>
    </row>
    <row r="1632" spans="1:17" x14ac:dyDescent="0.25">
      <c r="A1632" s="34"/>
      <c r="B1632" s="12"/>
      <c r="C1632" s="12"/>
      <c r="D1632" s="12"/>
      <c r="E1632" s="31" t="str">
        <f>IFERROR(VLOOKUP(Issue!$D1632,Table5[#All],3,0),"")</f>
        <v/>
      </c>
      <c r="F1632" s="31" t="str">
        <f>IFERROR(VLOOKUP(Issue!$D1632,Table5[#All],2,0),"")</f>
        <v/>
      </c>
      <c r="G1632" s="12"/>
      <c r="H1632" s="31" t="str">
        <f>IFERROR(VLOOKUP(Issue!$G1632,Table5[#All],3,0),"")</f>
        <v/>
      </c>
      <c r="I1632" s="31" t="str">
        <f>IFERROR(VLOOKUP(Issue!$G1632,Table5[#All],2,0),"")</f>
        <v/>
      </c>
      <c r="J1632" s="12"/>
      <c r="K1632" s="31" t="str">
        <f>IFERROR(VLOOKUP(Issue!$J1632,Table2[[Item Name]:[UoM]],2,0),"")</f>
        <v/>
      </c>
      <c r="L1632" s="12"/>
      <c r="M1632" s="32" t="str">
        <f>IFERROR(VLOOKUP(Issue!$J1632,Table2[[#All],[Item Name]:[Open Rate]],8,0),"")</f>
        <v/>
      </c>
      <c r="N1632" s="32" t="str">
        <f>IFERROR(+Issue!$L1632*Issue!$M1632,"")</f>
        <v/>
      </c>
      <c r="O1632" s="12"/>
      <c r="P1632" s="12"/>
      <c r="Q1632" s="37"/>
    </row>
    <row r="1633" spans="1:17" x14ac:dyDescent="0.25">
      <c r="A1633" s="34"/>
      <c r="B1633" s="12"/>
      <c r="C1633" s="12"/>
      <c r="D1633" s="12"/>
      <c r="E1633" s="31" t="str">
        <f>IFERROR(VLOOKUP(Issue!$D1633,Table5[#All],3,0),"")</f>
        <v/>
      </c>
      <c r="F1633" s="31" t="str">
        <f>IFERROR(VLOOKUP(Issue!$D1633,Table5[#All],2,0),"")</f>
        <v/>
      </c>
      <c r="G1633" s="12"/>
      <c r="H1633" s="31" t="str">
        <f>IFERROR(VLOOKUP(Issue!$G1633,Table5[#All],3,0),"")</f>
        <v/>
      </c>
      <c r="I1633" s="31" t="str">
        <f>IFERROR(VLOOKUP(Issue!$G1633,Table5[#All],2,0),"")</f>
        <v/>
      </c>
      <c r="J1633" s="12"/>
      <c r="K1633" s="31" t="str">
        <f>IFERROR(VLOOKUP(Issue!$J1633,Table2[[Item Name]:[UoM]],2,0),"")</f>
        <v/>
      </c>
      <c r="L1633" s="12"/>
      <c r="M1633" s="32" t="str">
        <f>IFERROR(VLOOKUP(Issue!$J1633,Table2[[#All],[Item Name]:[Open Rate]],8,0),"")</f>
        <v/>
      </c>
      <c r="N1633" s="32" t="str">
        <f>IFERROR(+Issue!$L1633*Issue!$M1633,"")</f>
        <v/>
      </c>
      <c r="O1633" s="12"/>
      <c r="P1633" s="12"/>
      <c r="Q1633" s="38"/>
    </row>
    <row r="1634" spans="1:17" x14ac:dyDescent="0.25">
      <c r="A1634" s="34"/>
      <c r="B1634" s="12"/>
      <c r="C1634" s="12"/>
      <c r="D1634" s="12"/>
      <c r="E1634" s="31" t="str">
        <f>IFERROR(VLOOKUP(Issue!$D1634,Table5[#All],3,0),"")</f>
        <v/>
      </c>
      <c r="F1634" s="31" t="str">
        <f>IFERROR(VLOOKUP(Issue!$D1634,Table5[#All],2,0),"")</f>
        <v/>
      </c>
      <c r="G1634" s="12"/>
      <c r="H1634" s="31" t="str">
        <f>IFERROR(VLOOKUP(Issue!$G1634,Table5[#All],3,0),"")</f>
        <v/>
      </c>
      <c r="I1634" s="31" t="str">
        <f>IFERROR(VLOOKUP(Issue!$G1634,Table5[#All],2,0),"")</f>
        <v/>
      </c>
      <c r="J1634" s="12"/>
      <c r="K1634" s="31" t="str">
        <f>IFERROR(VLOOKUP(Issue!$J1634,Table2[[Item Name]:[UoM]],2,0),"")</f>
        <v/>
      </c>
      <c r="L1634" s="12"/>
      <c r="M1634" s="32" t="str">
        <f>IFERROR(VLOOKUP(Issue!$J1634,Table2[[#All],[Item Name]:[Open Rate]],8,0),"")</f>
        <v/>
      </c>
      <c r="N1634" s="32" t="str">
        <f>IFERROR(+Issue!$L1634*Issue!$M1634,"")</f>
        <v/>
      </c>
      <c r="O1634" s="12"/>
      <c r="P1634" s="12"/>
      <c r="Q1634" s="37"/>
    </row>
    <row r="1635" spans="1:17" x14ac:dyDescent="0.25">
      <c r="A1635" s="34"/>
      <c r="B1635" s="12"/>
      <c r="C1635" s="12"/>
      <c r="D1635" s="12"/>
      <c r="E1635" s="31" t="str">
        <f>IFERROR(VLOOKUP(Issue!$D1635,Table5[#All],3,0),"")</f>
        <v/>
      </c>
      <c r="F1635" s="31" t="str">
        <f>IFERROR(VLOOKUP(Issue!$D1635,Table5[#All],2,0),"")</f>
        <v/>
      </c>
      <c r="G1635" s="12"/>
      <c r="H1635" s="31" t="str">
        <f>IFERROR(VLOOKUP(Issue!$G1635,Table5[#All],3,0),"")</f>
        <v/>
      </c>
      <c r="I1635" s="31" t="str">
        <f>IFERROR(VLOOKUP(Issue!$G1635,Table5[#All],2,0),"")</f>
        <v/>
      </c>
      <c r="J1635" s="12"/>
      <c r="K1635" s="31" t="str">
        <f>IFERROR(VLOOKUP(Issue!$J1635,Table2[[Item Name]:[UoM]],2,0),"")</f>
        <v/>
      </c>
      <c r="L1635" s="12"/>
      <c r="M1635" s="32" t="str">
        <f>IFERROR(VLOOKUP(Issue!$J1635,Table2[[#All],[Item Name]:[Open Rate]],8,0),"")</f>
        <v/>
      </c>
      <c r="N1635" s="32" t="str">
        <f>IFERROR(+Issue!$L1635*Issue!$M1635,"")</f>
        <v/>
      </c>
      <c r="O1635" s="12"/>
      <c r="P1635" s="12"/>
      <c r="Q1635" s="38"/>
    </row>
    <row r="1636" spans="1:17" x14ac:dyDescent="0.25">
      <c r="A1636" s="34"/>
      <c r="B1636" s="12"/>
      <c r="C1636" s="12"/>
      <c r="D1636" s="12"/>
      <c r="E1636" s="31" t="str">
        <f>IFERROR(VLOOKUP(Issue!$D1636,Table5[#All],3,0),"")</f>
        <v/>
      </c>
      <c r="F1636" s="31" t="str">
        <f>IFERROR(VLOOKUP(Issue!$D1636,Table5[#All],2,0),"")</f>
        <v/>
      </c>
      <c r="G1636" s="12"/>
      <c r="H1636" s="31" t="str">
        <f>IFERROR(VLOOKUP(Issue!$G1636,Table5[#All],3,0),"")</f>
        <v/>
      </c>
      <c r="I1636" s="31" t="str">
        <f>IFERROR(VLOOKUP(Issue!$G1636,Table5[#All],2,0),"")</f>
        <v/>
      </c>
      <c r="J1636" s="12"/>
      <c r="K1636" s="31" t="str">
        <f>IFERROR(VLOOKUP(Issue!$J1636,Table2[[Item Name]:[UoM]],2,0),"")</f>
        <v/>
      </c>
      <c r="L1636" s="12"/>
      <c r="M1636" s="32" t="str">
        <f>IFERROR(VLOOKUP(Issue!$J1636,Table2[[#All],[Item Name]:[Open Rate]],8,0),"")</f>
        <v/>
      </c>
      <c r="N1636" s="32" t="str">
        <f>IFERROR(+Issue!$L1636*Issue!$M1636,"")</f>
        <v/>
      </c>
      <c r="O1636" s="12"/>
      <c r="P1636" s="12"/>
      <c r="Q1636" s="37"/>
    </row>
    <row r="1637" spans="1:17" x14ac:dyDescent="0.25">
      <c r="A1637" s="34"/>
      <c r="B1637" s="12"/>
      <c r="C1637" s="12"/>
      <c r="D1637" s="12"/>
      <c r="E1637" s="31" t="str">
        <f>IFERROR(VLOOKUP(Issue!$D1637,Table5[#All],3,0),"")</f>
        <v/>
      </c>
      <c r="F1637" s="31" t="str">
        <f>IFERROR(VLOOKUP(Issue!$D1637,Table5[#All],2,0),"")</f>
        <v/>
      </c>
      <c r="G1637" s="12"/>
      <c r="H1637" s="31" t="str">
        <f>IFERROR(VLOOKUP(Issue!$G1637,Table5[#All],3,0),"")</f>
        <v/>
      </c>
      <c r="I1637" s="31" t="str">
        <f>IFERROR(VLOOKUP(Issue!$G1637,Table5[#All],2,0),"")</f>
        <v/>
      </c>
      <c r="J1637" s="12"/>
      <c r="K1637" s="31" t="str">
        <f>IFERROR(VLOOKUP(Issue!$J1637,Table2[[Item Name]:[UoM]],2,0),"")</f>
        <v/>
      </c>
      <c r="L1637" s="12"/>
      <c r="M1637" s="32" t="str">
        <f>IFERROR(VLOOKUP(Issue!$J1637,Table2[[#All],[Item Name]:[Open Rate]],8,0),"")</f>
        <v/>
      </c>
      <c r="N1637" s="32" t="str">
        <f>IFERROR(+Issue!$L1637*Issue!$M1637,"")</f>
        <v/>
      </c>
      <c r="O1637" s="12"/>
      <c r="P1637" s="12"/>
      <c r="Q1637" s="38"/>
    </row>
    <row r="1638" spans="1:17" x14ac:dyDescent="0.25">
      <c r="A1638" s="34"/>
      <c r="B1638" s="12"/>
      <c r="C1638" s="12"/>
      <c r="D1638" s="12"/>
      <c r="E1638" s="31" t="str">
        <f>IFERROR(VLOOKUP(Issue!$D1638,Table5[#All],3,0),"")</f>
        <v/>
      </c>
      <c r="F1638" s="31" t="str">
        <f>IFERROR(VLOOKUP(Issue!$D1638,Table5[#All],2,0),"")</f>
        <v/>
      </c>
      <c r="G1638" s="12"/>
      <c r="H1638" s="31" t="str">
        <f>IFERROR(VLOOKUP(Issue!$G1638,Table5[#All],3,0),"")</f>
        <v/>
      </c>
      <c r="I1638" s="31" t="str">
        <f>IFERROR(VLOOKUP(Issue!$G1638,Table5[#All],2,0),"")</f>
        <v/>
      </c>
      <c r="J1638" s="12"/>
      <c r="K1638" s="31" t="str">
        <f>IFERROR(VLOOKUP(Issue!$J1638,Table2[[Item Name]:[UoM]],2,0),"")</f>
        <v/>
      </c>
      <c r="L1638" s="12"/>
      <c r="M1638" s="32" t="str">
        <f>IFERROR(VLOOKUP(Issue!$J1638,Table2[[#All],[Item Name]:[Open Rate]],8,0),"")</f>
        <v/>
      </c>
      <c r="N1638" s="32" t="str">
        <f>IFERROR(+Issue!$L1638*Issue!$M1638,"")</f>
        <v/>
      </c>
      <c r="O1638" s="12"/>
      <c r="P1638" s="12"/>
      <c r="Q1638" s="37"/>
    </row>
    <row r="1639" spans="1:17" x14ac:dyDescent="0.25">
      <c r="A1639" s="34"/>
      <c r="B1639" s="12"/>
      <c r="C1639" s="12"/>
      <c r="D1639" s="12"/>
      <c r="E1639" s="31" t="str">
        <f>IFERROR(VLOOKUP(Issue!$D1639,Table5[#All],3,0),"")</f>
        <v/>
      </c>
      <c r="F1639" s="31" t="str">
        <f>IFERROR(VLOOKUP(Issue!$D1639,Table5[#All],2,0),"")</f>
        <v/>
      </c>
      <c r="G1639" s="12"/>
      <c r="H1639" s="31" t="str">
        <f>IFERROR(VLOOKUP(Issue!$G1639,Table5[#All],3,0),"")</f>
        <v/>
      </c>
      <c r="I1639" s="31" t="str">
        <f>IFERROR(VLOOKUP(Issue!$G1639,Table5[#All],2,0),"")</f>
        <v/>
      </c>
      <c r="J1639" s="12"/>
      <c r="K1639" s="31" t="str">
        <f>IFERROR(VLOOKUP(Issue!$J1639,Table2[[Item Name]:[UoM]],2,0),"")</f>
        <v/>
      </c>
      <c r="L1639" s="12"/>
      <c r="M1639" s="32" t="str">
        <f>IFERROR(VLOOKUP(Issue!$J1639,Table2[[#All],[Item Name]:[Open Rate]],8,0),"")</f>
        <v/>
      </c>
      <c r="N1639" s="32" t="str">
        <f>IFERROR(+Issue!$L1639*Issue!$M1639,"")</f>
        <v/>
      </c>
      <c r="O1639" s="12"/>
      <c r="P1639" s="12"/>
      <c r="Q1639" s="38"/>
    </row>
    <row r="1640" spans="1:17" x14ac:dyDescent="0.25">
      <c r="A1640" s="34"/>
      <c r="B1640" s="12"/>
      <c r="C1640" s="12"/>
      <c r="D1640" s="12"/>
      <c r="E1640" s="31" t="str">
        <f>IFERROR(VLOOKUP(Issue!$D1640,Table5[#All],3,0),"")</f>
        <v/>
      </c>
      <c r="F1640" s="31" t="str">
        <f>IFERROR(VLOOKUP(Issue!$D1640,Table5[#All],2,0),"")</f>
        <v/>
      </c>
      <c r="G1640" s="12"/>
      <c r="H1640" s="31" t="str">
        <f>IFERROR(VLOOKUP(Issue!$G1640,Table5[#All],3,0),"")</f>
        <v/>
      </c>
      <c r="I1640" s="31" t="str">
        <f>IFERROR(VLOOKUP(Issue!$G1640,Table5[#All],2,0),"")</f>
        <v/>
      </c>
      <c r="J1640" s="12"/>
      <c r="K1640" s="31" t="str">
        <f>IFERROR(VLOOKUP(Issue!$J1640,Table2[[Item Name]:[UoM]],2,0),"")</f>
        <v/>
      </c>
      <c r="L1640" s="12"/>
      <c r="M1640" s="32" t="str">
        <f>IFERROR(VLOOKUP(Issue!$J1640,Table2[[#All],[Item Name]:[Open Rate]],8,0),"")</f>
        <v/>
      </c>
      <c r="N1640" s="32" t="str">
        <f>IFERROR(+Issue!$L1640*Issue!$M1640,"")</f>
        <v/>
      </c>
      <c r="O1640" s="12"/>
      <c r="P1640" s="12"/>
      <c r="Q1640" s="37"/>
    </row>
    <row r="1641" spans="1:17" x14ac:dyDescent="0.25">
      <c r="A1641" s="34"/>
      <c r="B1641" s="12"/>
      <c r="C1641" s="12"/>
      <c r="D1641" s="12"/>
      <c r="E1641" s="31" t="str">
        <f>IFERROR(VLOOKUP(Issue!$D1641,Table5[#All],3,0),"")</f>
        <v/>
      </c>
      <c r="F1641" s="31" t="str">
        <f>IFERROR(VLOOKUP(Issue!$D1641,Table5[#All],2,0),"")</f>
        <v/>
      </c>
      <c r="G1641" s="12"/>
      <c r="H1641" s="31" t="str">
        <f>IFERROR(VLOOKUP(Issue!$G1641,Table5[#All],3,0),"")</f>
        <v/>
      </c>
      <c r="I1641" s="31" t="str">
        <f>IFERROR(VLOOKUP(Issue!$G1641,Table5[#All],2,0),"")</f>
        <v/>
      </c>
      <c r="J1641" s="12"/>
      <c r="K1641" s="31" t="str">
        <f>IFERROR(VLOOKUP(Issue!$J1641,Table2[[Item Name]:[UoM]],2,0),"")</f>
        <v/>
      </c>
      <c r="L1641" s="12"/>
      <c r="M1641" s="32" t="str">
        <f>IFERROR(VLOOKUP(Issue!$J1641,Table2[[#All],[Item Name]:[Open Rate]],8,0),"")</f>
        <v/>
      </c>
      <c r="N1641" s="32" t="str">
        <f>IFERROR(+Issue!$L1641*Issue!$M1641,"")</f>
        <v/>
      </c>
      <c r="O1641" s="12"/>
      <c r="P1641" s="12"/>
      <c r="Q1641" s="38"/>
    </row>
    <row r="1642" spans="1:17" x14ac:dyDescent="0.25">
      <c r="A1642" s="34"/>
      <c r="B1642" s="12"/>
      <c r="C1642" s="12"/>
      <c r="D1642" s="12"/>
      <c r="E1642" s="31" t="str">
        <f>IFERROR(VLOOKUP(Issue!$D1642,Table5[#All],3,0),"")</f>
        <v/>
      </c>
      <c r="F1642" s="31" t="str">
        <f>IFERROR(VLOOKUP(Issue!$D1642,Table5[#All],2,0),"")</f>
        <v/>
      </c>
      <c r="G1642" s="12"/>
      <c r="H1642" s="31" t="str">
        <f>IFERROR(VLOOKUP(Issue!$G1642,Table5[#All],3,0),"")</f>
        <v/>
      </c>
      <c r="I1642" s="31" t="str">
        <f>IFERROR(VLOOKUP(Issue!$G1642,Table5[#All],2,0),"")</f>
        <v/>
      </c>
      <c r="J1642" s="12"/>
      <c r="K1642" s="31" t="str">
        <f>IFERROR(VLOOKUP(Issue!$J1642,Table2[[Item Name]:[UoM]],2,0),"")</f>
        <v/>
      </c>
      <c r="L1642" s="12"/>
      <c r="M1642" s="32" t="str">
        <f>IFERROR(VLOOKUP(Issue!$J1642,Table2[[#All],[Item Name]:[Open Rate]],8,0),"")</f>
        <v/>
      </c>
      <c r="N1642" s="32" t="str">
        <f>IFERROR(+Issue!$L1642*Issue!$M1642,"")</f>
        <v/>
      </c>
      <c r="O1642" s="12"/>
      <c r="P1642" s="12"/>
      <c r="Q1642" s="37"/>
    </row>
    <row r="1643" spans="1:17" x14ac:dyDescent="0.25">
      <c r="A1643" s="34"/>
      <c r="B1643" s="12"/>
      <c r="C1643" s="12"/>
      <c r="D1643" s="12"/>
      <c r="E1643" s="31" t="str">
        <f>IFERROR(VLOOKUP(Issue!$D1643,Table5[#All],3,0),"")</f>
        <v/>
      </c>
      <c r="F1643" s="31" t="str">
        <f>IFERROR(VLOOKUP(Issue!$D1643,Table5[#All],2,0),"")</f>
        <v/>
      </c>
      <c r="G1643" s="12"/>
      <c r="H1643" s="31" t="str">
        <f>IFERROR(VLOOKUP(Issue!$G1643,Table5[#All],3,0),"")</f>
        <v/>
      </c>
      <c r="I1643" s="31" t="str">
        <f>IFERROR(VLOOKUP(Issue!$G1643,Table5[#All],2,0),"")</f>
        <v/>
      </c>
      <c r="J1643" s="12"/>
      <c r="K1643" s="31" t="str">
        <f>IFERROR(VLOOKUP(Issue!$J1643,Table2[[Item Name]:[UoM]],2,0),"")</f>
        <v/>
      </c>
      <c r="L1643" s="12"/>
      <c r="M1643" s="32" t="str">
        <f>IFERROR(VLOOKUP(Issue!$J1643,Table2[[#All],[Item Name]:[Open Rate]],8,0),"")</f>
        <v/>
      </c>
      <c r="N1643" s="32" t="str">
        <f>IFERROR(+Issue!$L1643*Issue!$M1643,"")</f>
        <v/>
      </c>
      <c r="O1643" s="12"/>
      <c r="P1643" s="12"/>
      <c r="Q1643" s="38"/>
    </row>
    <row r="1644" spans="1:17" x14ac:dyDescent="0.25">
      <c r="A1644" s="34"/>
      <c r="B1644" s="12"/>
      <c r="C1644" s="12"/>
      <c r="D1644" s="12"/>
      <c r="E1644" s="31" t="str">
        <f>IFERROR(VLOOKUP(Issue!$D1644,Table5[#All],3,0),"")</f>
        <v/>
      </c>
      <c r="F1644" s="31" t="str">
        <f>IFERROR(VLOOKUP(Issue!$D1644,Table5[#All],2,0),"")</f>
        <v/>
      </c>
      <c r="G1644" s="12"/>
      <c r="H1644" s="31" t="str">
        <f>IFERROR(VLOOKUP(Issue!$G1644,Table5[#All],3,0),"")</f>
        <v/>
      </c>
      <c r="I1644" s="31" t="str">
        <f>IFERROR(VLOOKUP(Issue!$G1644,Table5[#All],2,0),"")</f>
        <v/>
      </c>
      <c r="J1644" s="12"/>
      <c r="K1644" s="31" t="str">
        <f>IFERROR(VLOOKUP(Issue!$J1644,Table2[[Item Name]:[UoM]],2,0),"")</f>
        <v/>
      </c>
      <c r="L1644" s="12"/>
      <c r="M1644" s="32" t="str">
        <f>IFERROR(VLOOKUP(Issue!$J1644,Table2[[#All],[Item Name]:[Open Rate]],8,0),"")</f>
        <v/>
      </c>
      <c r="N1644" s="32" t="str">
        <f>IFERROR(+Issue!$L1644*Issue!$M1644,"")</f>
        <v/>
      </c>
      <c r="O1644" s="12"/>
      <c r="P1644" s="12"/>
      <c r="Q1644" s="37"/>
    </row>
    <row r="1645" spans="1:17" x14ac:dyDescent="0.25">
      <c r="A1645" s="34"/>
      <c r="B1645" s="12"/>
      <c r="C1645" s="12"/>
      <c r="D1645" s="12"/>
      <c r="E1645" s="31" t="str">
        <f>IFERROR(VLOOKUP(Issue!$D1645,Table5[#All],3,0),"")</f>
        <v/>
      </c>
      <c r="F1645" s="31" t="str">
        <f>IFERROR(VLOOKUP(Issue!$D1645,Table5[#All],2,0),"")</f>
        <v/>
      </c>
      <c r="G1645" s="12"/>
      <c r="H1645" s="31" t="str">
        <f>IFERROR(VLOOKUP(Issue!$G1645,Table5[#All],3,0),"")</f>
        <v/>
      </c>
      <c r="I1645" s="31" t="str">
        <f>IFERROR(VLOOKUP(Issue!$G1645,Table5[#All],2,0),"")</f>
        <v/>
      </c>
      <c r="J1645" s="12"/>
      <c r="K1645" s="31" t="str">
        <f>IFERROR(VLOOKUP(Issue!$J1645,Table2[[Item Name]:[UoM]],2,0),"")</f>
        <v/>
      </c>
      <c r="L1645" s="12"/>
      <c r="M1645" s="32" t="str">
        <f>IFERROR(VLOOKUP(Issue!$J1645,Table2[[#All],[Item Name]:[Open Rate]],8,0),"")</f>
        <v/>
      </c>
      <c r="N1645" s="32" t="str">
        <f>IFERROR(+Issue!$L1645*Issue!$M1645,"")</f>
        <v/>
      </c>
      <c r="O1645" s="12"/>
      <c r="P1645" s="12"/>
      <c r="Q1645" s="38"/>
    </row>
    <row r="1646" spans="1:17" x14ac:dyDescent="0.25">
      <c r="A1646" s="34"/>
      <c r="B1646" s="12"/>
      <c r="C1646" s="12"/>
      <c r="D1646" s="12"/>
      <c r="E1646" s="31" t="str">
        <f>IFERROR(VLOOKUP(Issue!$D1646,Table5[#All],3,0),"")</f>
        <v/>
      </c>
      <c r="F1646" s="31" t="str">
        <f>IFERROR(VLOOKUP(Issue!$D1646,Table5[#All],2,0),"")</f>
        <v/>
      </c>
      <c r="G1646" s="12"/>
      <c r="H1646" s="31" t="str">
        <f>IFERROR(VLOOKUP(Issue!$G1646,Table5[#All],3,0),"")</f>
        <v/>
      </c>
      <c r="I1646" s="31" t="str">
        <f>IFERROR(VLOOKUP(Issue!$G1646,Table5[#All],2,0),"")</f>
        <v/>
      </c>
      <c r="J1646" s="12"/>
      <c r="K1646" s="31" t="str">
        <f>IFERROR(VLOOKUP(Issue!$J1646,Table2[[Item Name]:[UoM]],2,0),"")</f>
        <v/>
      </c>
      <c r="L1646" s="12"/>
      <c r="M1646" s="32" t="str">
        <f>IFERROR(VLOOKUP(Issue!$J1646,Table2[[#All],[Item Name]:[Open Rate]],8,0),"")</f>
        <v/>
      </c>
      <c r="N1646" s="32" t="str">
        <f>IFERROR(+Issue!$L1646*Issue!$M1646,"")</f>
        <v/>
      </c>
      <c r="O1646" s="12"/>
      <c r="P1646" s="12"/>
      <c r="Q1646" s="37"/>
    </row>
    <row r="1647" spans="1:17" x14ac:dyDescent="0.25">
      <c r="A1647" s="34"/>
      <c r="B1647" s="12"/>
      <c r="C1647" s="12"/>
      <c r="D1647" s="12"/>
      <c r="E1647" s="31" t="str">
        <f>IFERROR(VLOOKUP(Issue!$D1647,Table5[#All],3,0),"")</f>
        <v/>
      </c>
      <c r="F1647" s="31" t="str">
        <f>IFERROR(VLOOKUP(Issue!$D1647,Table5[#All],2,0),"")</f>
        <v/>
      </c>
      <c r="G1647" s="12"/>
      <c r="H1647" s="31" t="str">
        <f>IFERROR(VLOOKUP(Issue!$G1647,Table5[#All],3,0),"")</f>
        <v/>
      </c>
      <c r="I1647" s="31" t="str">
        <f>IFERROR(VLOOKUP(Issue!$G1647,Table5[#All],2,0),"")</f>
        <v/>
      </c>
      <c r="J1647" s="12"/>
      <c r="K1647" s="31" t="str">
        <f>IFERROR(VLOOKUP(Issue!$J1647,Table2[[Item Name]:[UoM]],2,0),"")</f>
        <v/>
      </c>
      <c r="L1647" s="12"/>
      <c r="M1647" s="32" t="str">
        <f>IFERROR(VLOOKUP(Issue!$J1647,Table2[[#All],[Item Name]:[Open Rate]],8,0),"")</f>
        <v/>
      </c>
      <c r="N1647" s="32" t="str">
        <f>IFERROR(+Issue!$L1647*Issue!$M1647,"")</f>
        <v/>
      </c>
      <c r="O1647" s="12"/>
      <c r="P1647" s="12"/>
      <c r="Q1647" s="38"/>
    </row>
    <row r="1648" spans="1:17" x14ac:dyDescent="0.25">
      <c r="A1648" s="34"/>
      <c r="B1648" s="12"/>
      <c r="C1648" s="12"/>
      <c r="D1648" s="12"/>
      <c r="E1648" s="31" t="str">
        <f>IFERROR(VLOOKUP(Issue!$D1648,Table5[#All],3,0),"")</f>
        <v/>
      </c>
      <c r="F1648" s="31" t="str">
        <f>IFERROR(VLOOKUP(Issue!$D1648,Table5[#All],2,0),"")</f>
        <v/>
      </c>
      <c r="G1648" s="12"/>
      <c r="H1648" s="31" t="str">
        <f>IFERROR(VLOOKUP(Issue!$G1648,Table5[#All],3,0),"")</f>
        <v/>
      </c>
      <c r="I1648" s="31" t="str">
        <f>IFERROR(VLOOKUP(Issue!$G1648,Table5[#All],2,0),"")</f>
        <v/>
      </c>
      <c r="J1648" s="12"/>
      <c r="K1648" s="31" t="str">
        <f>IFERROR(VLOOKUP(Issue!$J1648,Table2[[Item Name]:[UoM]],2,0),"")</f>
        <v/>
      </c>
      <c r="L1648" s="12"/>
      <c r="M1648" s="32" t="str">
        <f>IFERROR(VLOOKUP(Issue!$J1648,Table2[[#All],[Item Name]:[Open Rate]],8,0),"")</f>
        <v/>
      </c>
      <c r="N1648" s="32" t="str">
        <f>IFERROR(+Issue!$L1648*Issue!$M1648,"")</f>
        <v/>
      </c>
      <c r="O1648" s="12"/>
      <c r="P1648" s="12"/>
      <c r="Q1648" s="37"/>
    </row>
    <row r="1649" spans="1:17" x14ac:dyDescent="0.25">
      <c r="A1649" s="34"/>
      <c r="B1649" s="12"/>
      <c r="C1649" s="12"/>
      <c r="D1649" s="12"/>
      <c r="E1649" s="31" t="str">
        <f>IFERROR(VLOOKUP(Issue!$D1649,Table5[#All],3,0),"")</f>
        <v/>
      </c>
      <c r="F1649" s="31" t="str">
        <f>IFERROR(VLOOKUP(Issue!$D1649,Table5[#All],2,0),"")</f>
        <v/>
      </c>
      <c r="G1649" s="12"/>
      <c r="H1649" s="31" t="str">
        <f>IFERROR(VLOOKUP(Issue!$G1649,Table5[#All],3,0),"")</f>
        <v/>
      </c>
      <c r="I1649" s="31" t="str">
        <f>IFERROR(VLOOKUP(Issue!$G1649,Table5[#All],2,0),"")</f>
        <v/>
      </c>
      <c r="J1649" s="12"/>
      <c r="K1649" s="31" t="str">
        <f>IFERROR(VLOOKUP(Issue!$J1649,Table2[[Item Name]:[UoM]],2,0),"")</f>
        <v/>
      </c>
      <c r="L1649" s="12"/>
      <c r="M1649" s="32" t="str">
        <f>IFERROR(VLOOKUP(Issue!$J1649,Table2[[#All],[Item Name]:[Open Rate]],8,0),"")</f>
        <v/>
      </c>
      <c r="N1649" s="32" t="str">
        <f>IFERROR(+Issue!$L1649*Issue!$M1649,"")</f>
        <v/>
      </c>
      <c r="O1649" s="12"/>
      <c r="P1649" s="12"/>
      <c r="Q1649" s="38"/>
    </row>
    <row r="1650" spans="1:17" x14ac:dyDescent="0.25">
      <c r="A1650" s="34"/>
      <c r="B1650" s="12"/>
      <c r="C1650" s="12"/>
      <c r="D1650" s="12"/>
      <c r="E1650" s="31" t="str">
        <f>IFERROR(VLOOKUP(Issue!$D1650,Table5[#All],3,0),"")</f>
        <v/>
      </c>
      <c r="F1650" s="31" t="str">
        <f>IFERROR(VLOOKUP(Issue!$D1650,Table5[#All],2,0),"")</f>
        <v/>
      </c>
      <c r="G1650" s="12"/>
      <c r="H1650" s="31" t="str">
        <f>IFERROR(VLOOKUP(Issue!$G1650,Table5[#All],3,0),"")</f>
        <v/>
      </c>
      <c r="I1650" s="31" t="str">
        <f>IFERROR(VLOOKUP(Issue!$G1650,Table5[#All],2,0),"")</f>
        <v/>
      </c>
      <c r="J1650" s="12"/>
      <c r="K1650" s="31" t="str">
        <f>IFERROR(VLOOKUP(Issue!$J1650,Table2[[Item Name]:[UoM]],2,0),"")</f>
        <v/>
      </c>
      <c r="L1650" s="12"/>
      <c r="M1650" s="32" t="str">
        <f>IFERROR(VLOOKUP(Issue!$J1650,Table2[[#All],[Item Name]:[Open Rate]],8,0),"")</f>
        <v/>
      </c>
      <c r="N1650" s="32" t="str">
        <f>IFERROR(+Issue!$L1650*Issue!$M1650,"")</f>
        <v/>
      </c>
      <c r="O1650" s="12"/>
      <c r="P1650" s="12"/>
      <c r="Q1650" s="37"/>
    </row>
    <row r="1651" spans="1:17" x14ac:dyDescent="0.25">
      <c r="A1651" s="34"/>
      <c r="B1651" s="12"/>
      <c r="C1651" s="12"/>
      <c r="D1651" s="12"/>
      <c r="E1651" s="31" t="str">
        <f>IFERROR(VLOOKUP(Issue!$D1651,Table5[#All],3,0),"")</f>
        <v/>
      </c>
      <c r="F1651" s="31" t="str">
        <f>IFERROR(VLOOKUP(Issue!$D1651,Table5[#All],2,0),"")</f>
        <v/>
      </c>
      <c r="G1651" s="12"/>
      <c r="H1651" s="31" t="str">
        <f>IFERROR(VLOOKUP(Issue!$G1651,Table5[#All],3,0),"")</f>
        <v/>
      </c>
      <c r="I1651" s="31" t="str">
        <f>IFERROR(VLOOKUP(Issue!$G1651,Table5[#All],2,0),"")</f>
        <v/>
      </c>
      <c r="J1651" s="12"/>
      <c r="K1651" s="31" t="str">
        <f>IFERROR(VLOOKUP(Issue!$J1651,Table2[[Item Name]:[UoM]],2,0),"")</f>
        <v/>
      </c>
      <c r="L1651" s="12"/>
      <c r="M1651" s="32" t="str">
        <f>IFERROR(VLOOKUP(Issue!$J1651,Table2[[#All],[Item Name]:[Open Rate]],8,0),"")</f>
        <v/>
      </c>
      <c r="N1651" s="32" t="str">
        <f>IFERROR(+Issue!$L1651*Issue!$M1651,"")</f>
        <v/>
      </c>
      <c r="O1651" s="12"/>
      <c r="P1651" s="12"/>
      <c r="Q1651" s="38"/>
    </row>
    <row r="1652" spans="1:17" x14ac:dyDescent="0.25">
      <c r="A1652" s="34"/>
      <c r="B1652" s="12"/>
      <c r="C1652" s="12"/>
      <c r="D1652" s="12"/>
      <c r="E1652" s="31" t="str">
        <f>IFERROR(VLOOKUP(Issue!$D1652,Table5[#All],3,0),"")</f>
        <v/>
      </c>
      <c r="F1652" s="31" t="str">
        <f>IFERROR(VLOOKUP(Issue!$D1652,Table5[#All],2,0),"")</f>
        <v/>
      </c>
      <c r="G1652" s="12"/>
      <c r="H1652" s="31" t="str">
        <f>IFERROR(VLOOKUP(Issue!$G1652,Table5[#All],3,0),"")</f>
        <v/>
      </c>
      <c r="I1652" s="31" t="str">
        <f>IFERROR(VLOOKUP(Issue!$G1652,Table5[#All],2,0),"")</f>
        <v/>
      </c>
      <c r="J1652" s="12"/>
      <c r="K1652" s="31" t="str">
        <f>IFERROR(VLOOKUP(Issue!$J1652,Table2[[Item Name]:[UoM]],2,0),"")</f>
        <v/>
      </c>
      <c r="L1652" s="12"/>
      <c r="M1652" s="32" t="str">
        <f>IFERROR(VLOOKUP(Issue!$J1652,Table2[[#All],[Item Name]:[Open Rate]],8,0),"")</f>
        <v/>
      </c>
      <c r="N1652" s="32" t="str">
        <f>IFERROR(+Issue!$L1652*Issue!$M1652,"")</f>
        <v/>
      </c>
      <c r="O1652" s="12"/>
      <c r="P1652" s="12"/>
      <c r="Q1652" s="37"/>
    </row>
    <row r="1653" spans="1:17" x14ac:dyDescent="0.25">
      <c r="A1653" s="34"/>
      <c r="B1653" s="12"/>
      <c r="C1653" s="12"/>
      <c r="D1653" s="12"/>
      <c r="E1653" s="31" t="str">
        <f>IFERROR(VLOOKUP(Issue!$D1653,Table5[#All],3,0),"")</f>
        <v/>
      </c>
      <c r="F1653" s="31" t="str">
        <f>IFERROR(VLOOKUP(Issue!$D1653,Table5[#All],2,0),"")</f>
        <v/>
      </c>
      <c r="G1653" s="12"/>
      <c r="H1653" s="31" t="str">
        <f>IFERROR(VLOOKUP(Issue!$G1653,Table5[#All],3,0),"")</f>
        <v/>
      </c>
      <c r="I1653" s="31" t="str">
        <f>IFERROR(VLOOKUP(Issue!$G1653,Table5[#All],2,0),"")</f>
        <v/>
      </c>
      <c r="J1653" s="12"/>
      <c r="K1653" s="31" t="str">
        <f>IFERROR(VLOOKUP(Issue!$J1653,Table2[[Item Name]:[UoM]],2,0),"")</f>
        <v/>
      </c>
      <c r="L1653" s="12"/>
      <c r="M1653" s="32" t="str">
        <f>IFERROR(VLOOKUP(Issue!$J1653,Table2[[#All],[Item Name]:[Open Rate]],8,0),"")</f>
        <v/>
      </c>
      <c r="N1653" s="32" t="str">
        <f>IFERROR(+Issue!$L1653*Issue!$M1653,"")</f>
        <v/>
      </c>
      <c r="O1653" s="12"/>
      <c r="P1653" s="12"/>
      <c r="Q1653" s="38"/>
    </row>
    <row r="1654" spans="1:17" x14ac:dyDescent="0.25">
      <c r="A1654" s="34"/>
      <c r="B1654" s="12"/>
      <c r="C1654" s="12"/>
      <c r="D1654" s="12"/>
      <c r="E1654" s="31" t="str">
        <f>IFERROR(VLOOKUP(Issue!$D1654,Table5[#All],3,0),"")</f>
        <v/>
      </c>
      <c r="F1654" s="31" t="str">
        <f>IFERROR(VLOOKUP(Issue!$D1654,Table5[#All],2,0),"")</f>
        <v/>
      </c>
      <c r="G1654" s="12"/>
      <c r="H1654" s="31" t="str">
        <f>IFERROR(VLOOKUP(Issue!$G1654,Table5[#All],3,0),"")</f>
        <v/>
      </c>
      <c r="I1654" s="31" t="str">
        <f>IFERROR(VLOOKUP(Issue!$G1654,Table5[#All],2,0),"")</f>
        <v/>
      </c>
      <c r="J1654" s="12"/>
      <c r="K1654" s="31" t="str">
        <f>IFERROR(VLOOKUP(Issue!$J1654,Table2[[Item Name]:[UoM]],2,0),"")</f>
        <v/>
      </c>
      <c r="L1654" s="12"/>
      <c r="M1654" s="32" t="str">
        <f>IFERROR(VLOOKUP(Issue!$J1654,Table2[[#All],[Item Name]:[Open Rate]],8,0),"")</f>
        <v/>
      </c>
      <c r="N1654" s="32" t="str">
        <f>IFERROR(+Issue!$L1654*Issue!$M1654,"")</f>
        <v/>
      </c>
      <c r="O1654" s="12"/>
      <c r="P1654" s="12"/>
      <c r="Q1654" s="37"/>
    </row>
    <row r="1655" spans="1:17" x14ac:dyDescent="0.25">
      <c r="A1655" s="34"/>
      <c r="B1655" s="12"/>
      <c r="C1655" s="12"/>
      <c r="D1655" s="12"/>
      <c r="E1655" s="31" t="str">
        <f>IFERROR(VLOOKUP(Issue!$D1655,Table5[#All],3,0),"")</f>
        <v/>
      </c>
      <c r="F1655" s="31" t="str">
        <f>IFERROR(VLOOKUP(Issue!$D1655,Table5[#All],2,0),"")</f>
        <v/>
      </c>
      <c r="G1655" s="12"/>
      <c r="H1655" s="31" t="str">
        <f>IFERROR(VLOOKUP(Issue!$G1655,Table5[#All],3,0),"")</f>
        <v/>
      </c>
      <c r="I1655" s="31" t="str">
        <f>IFERROR(VLOOKUP(Issue!$G1655,Table5[#All],2,0),"")</f>
        <v/>
      </c>
      <c r="J1655" s="12"/>
      <c r="K1655" s="31" t="str">
        <f>IFERROR(VLOOKUP(Issue!$J1655,Table2[[Item Name]:[UoM]],2,0),"")</f>
        <v/>
      </c>
      <c r="L1655" s="12"/>
      <c r="M1655" s="32" t="str">
        <f>IFERROR(VLOOKUP(Issue!$J1655,Table2[[#All],[Item Name]:[Open Rate]],8,0),"")</f>
        <v/>
      </c>
      <c r="N1655" s="32" t="str">
        <f>IFERROR(+Issue!$L1655*Issue!$M1655,"")</f>
        <v/>
      </c>
      <c r="O1655" s="12"/>
      <c r="P1655" s="12"/>
      <c r="Q1655" s="38"/>
    </row>
    <row r="1656" spans="1:17" x14ac:dyDescent="0.25">
      <c r="A1656" s="34"/>
      <c r="B1656" s="12"/>
      <c r="C1656" s="12"/>
      <c r="D1656" s="12"/>
      <c r="E1656" s="31" t="str">
        <f>IFERROR(VLOOKUP(Issue!$D1656,Table5[#All],3,0),"")</f>
        <v/>
      </c>
      <c r="F1656" s="31" t="str">
        <f>IFERROR(VLOOKUP(Issue!$D1656,Table5[#All],2,0),"")</f>
        <v/>
      </c>
      <c r="G1656" s="12"/>
      <c r="H1656" s="31" t="str">
        <f>IFERROR(VLOOKUP(Issue!$G1656,Table5[#All],3,0),"")</f>
        <v/>
      </c>
      <c r="I1656" s="31" t="str">
        <f>IFERROR(VLOOKUP(Issue!$G1656,Table5[#All],2,0),"")</f>
        <v/>
      </c>
      <c r="J1656" s="12"/>
      <c r="K1656" s="31" t="str">
        <f>IFERROR(VLOOKUP(Issue!$J1656,Table2[[Item Name]:[UoM]],2,0),"")</f>
        <v/>
      </c>
      <c r="L1656" s="12"/>
      <c r="M1656" s="32" t="str">
        <f>IFERROR(VLOOKUP(Issue!$J1656,Table2[[#All],[Item Name]:[Open Rate]],8,0),"")</f>
        <v/>
      </c>
      <c r="N1656" s="32" t="str">
        <f>IFERROR(+Issue!$L1656*Issue!$M1656,"")</f>
        <v/>
      </c>
      <c r="O1656" s="12"/>
      <c r="P1656" s="12"/>
      <c r="Q1656" s="37"/>
    </row>
    <row r="1657" spans="1:17" x14ac:dyDescent="0.25">
      <c r="A1657" s="34"/>
      <c r="B1657" s="12"/>
      <c r="C1657" s="12"/>
      <c r="D1657" s="12"/>
      <c r="E1657" s="31" t="str">
        <f>IFERROR(VLOOKUP(Issue!$D1657,Table5[#All],3,0),"")</f>
        <v/>
      </c>
      <c r="F1657" s="31" t="str">
        <f>IFERROR(VLOOKUP(Issue!$D1657,Table5[#All],2,0),"")</f>
        <v/>
      </c>
      <c r="G1657" s="12"/>
      <c r="H1657" s="31" t="str">
        <f>IFERROR(VLOOKUP(Issue!$G1657,Table5[#All],3,0),"")</f>
        <v/>
      </c>
      <c r="I1657" s="31" t="str">
        <f>IFERROR(VLOOKUP(Issue!$G1657,Table5[#All],2,0),"")</f>
        <v/>
      </c>
      <c r="J1657" s="12"/>
      <c r="K1657" s="31" t="str">
        <f>IFERROR(VLOOKUP(Issue!$J1657,Table2[[Item Name]:[UoM]],2,0),"")</f>
        <v/>
      </c>
      <c r="L1657" s="12"/>
      <c r="M1657" s="32" t="str">
        <f>IFERROR(VLOOKUP(Issue!$J1657,Table2[[#All],[Item Name]:[Open Rate]],8,0),"")</f>
        <v/>
      </c>
      <c r="N1657" s="32" t="str">
        <f>IFERROR(+Issue!$L1657*Issue!$M1657,"")</f>
        <v/>
      </c>
      <c r="O1657" s="12"/>
      <c r="P1657" s="12"/>
      <c r="Q1657" s="38"/>
    </row>
    <row r="1658" spans="1:17" x14ac:dyDescent="0.25">
      <c r="A1658" s="34"/>
      <c r="B1658" s="12"/>
      <c r="C1658" s="12"/>
      <c r="D1658" s="12"/>
      <c r="E1658" s="31" t="str">
        <f>IFERROR(VLOOKUP(Issue!$D1658,Table5[#All],3,0),"")</f>
        <v/>
      </c>
      <c r="F1658" s="31" t="str">
        <f>IFERROR(VLOOKUP(Issue!$D1658,Table5[#All],2,0),"")</f>
        <v/>
      </c>
      <c r="G1658" s="12"/>
      <c r="H1658" s="31" t="str">
        <f>IFERROR(VLOOKUP(Issue!$G1658,Table5[#All],3,0),"")</f>
        <v/>
      </c>
      <c r="I1658" s="31" t="str">
        <f>IFERROR(VLOOKUP(Issue!$G1658,Table5[#All],2,0),"")</f>
        <v/>
      </c>
      <c r="J1658" s="12"/>
      <c r="K1658" s="31" t="str">
        <f>IFERROR(VLOOKUP(Issue!$J1658,Table2[[Item Name]:[UoM]],2,0),"")</f>
        <v/>
      </c>
      <c r="L1658" s="12"/>
      <c r="M1658" s="32" t="str">
        <f>IFERROR(VLOOKUP(Issue!$J1658,Table2[[#All],[Item Name]:[Open Rate]],8,0),"")</f>
        <v/>
      </c>
      <c r="N1658" s="32" t="str">
        <f>IFERROR(+Issue!$L1658*Issue!$M1658,"")</f>
        <v/>
      </c>
      <c r="O1658" s="12"/>
      <c r="P1658" s="12"/>
      <c r="Q1658" s="37"/>
    </row>
    <row r="1659" spans="1:17" x14ac:dyDescent="0.25">
      <c r="A1659" s="34"/>
      <c r="B1659" s="12"/>
      <c r="C1659" s="12"/>
      <c r="D1659" s="12"/>
      <c r="E1659" s="31" t="str">
        <f>IFERROR(VLOOKUP(Issue!$D1659,Table5[#All],3,0),"")</f>
        <v/>
      </c>
      <c r="F1659" s="31" t="str">
        <f>IFERROR(VLOOKUP(Issue!$D1659,Table5[#All],2,0),"")</f>
        <v/>
      </c>
      <c r="G1659" s="12"/>
      <c r="H1659" s="31" t="str">
        <f>IFERROR(VLOOKUP(Issue!$G1659,Table5[#All],3,0),"")</f>
        <v/>
      </c>
      <c r="I1659" s="31" t="str">
        <f>IFERROR(VLOOKUP(Issue!$G1659,Table5[#All],2,0),"")</f>
        <v/>
      </c>
      <c r="J1659" s="12"/>
      <c r="K1659" s="31" t="str">
        <f>IFERROR(VLOOKUP(Issue!$J1659,Table2[[Item Name]:[UoM]],2,0),"")</f>
        <v/>
      </c>
      <c r="L1659" s="12"/>
      <c r="M1659" s="32" t="str">
        <f>IFERROR(VLOOKUP(Issue!$J1659,Table2[[#All],[Item Name]:[Open Rate]],8,0),"")</f>
        <v/>
      </c>
      <c r="N1659" s="32" t="str">
        <f>IFERROR(+Issue!$L1659*Issue!$M1659,"")</f>
        <v/>
      </c>
      <c r="O1659" s="12"/>
      <c r="P1659" s="12"/>
      <c r="Q1659" s="38"/>
    </row>
    <row r="1660" spans="1:17" x14ac:dyDescent="0.25">
      <c r="A1660" s="34"/>
      <c r="B1660" s="12"/>
      <c r="C1660" s="12"/>
      <c r="D1660" s="12"/>
      <c r="E1660" s="31" t="str">
        <f>IFERROR(VLOOKUP(Issue!$D1660,Table5[#All],3,0),"")</f>
        <v/>
      </c>
      <c r="F1660" s="31" t="str">
        <f>IFERROR(VLOOKUP(Issue!$D1660,Table5[#All],2,0),"")</f>
        <v/>
      </c>
      <c r="G1660" s="12"/>
      <c r="H1660" s="31" t="str">
        <f>IFERROR(VLOOKUP(Issue!$G1660,Table5[#All],3,0),"")</f>
        <v/>
      </c>
      <c r="I1660" s="31" t="str">
        <f>IFERROR(VLOOKUP(Issue!$G1660,Table5[#All],2,0),"")</f>
        <v/>
      </c>
      <c r="J1660" s="12"/>
      <c r="K1660" s="31" t="str">
        <f>IFERROR(VLOOKUP(Issue!$J1660,Table2[[Item Name]:[UoM]],2,0),"")</f>
        <v/>
      </c>
      <c r="L1660" s="12"/>
      <c r="M1660" s="32" t="str">
        <f>IFERROR(VLOOKUP(Issue!$J1660,Table2[[#All],[Item Name]:[Open Rate]],8,0),"")</f>
        <v/>
      </c>
      <c r="N1660" s="32" t="str">
        <f>IFERROR(+Issue!$L1660*Issue!$M1660,"")</f>
        <v/>
      </c>
      <c r="O1660" s="12"/>
      <c r="P1660" s="12"/>
      <c r="Q1660" s="37"/>
    </row>
    <row r="1661" spans="1:17" x14ac:dyDescent="0.25">
      <c r="A1661" s="34"/>
      <c r="B1661" s="12"/>
      <c r="C1661" s="12"/>
      <c r="D1661" s="12"/>
      <c r="E1661" s="31" t="str">
        <f>IFERROR(VLOOKUP(Issue!$D1661,Table5[#All],3,0),"")</f>
        <v/>
      </c>
      <c r="F1661" s="31" t="str">
        <f>IFERROR(VLOOKUP(Issue!$D1661,Table5[#All],2,0),"")</f>
        <v/>
      </c>
      <c r="G1661" s="12"/>
      <c r="H1661" s="31" t="str">
        <f>IFERROR(VLOOKUP(Issue!$G1661,Table5[#All],3,0),"")</f>
        <v/>
      </c>
      <c r="I1661" s="31" t="str">
        <f>IFERROR(VLOOKUP(Issue!$G1661,Table5[#All],2,0),"")</f>
        <v/>
      </c>
      <c r="J1661" s="12"/>
      <c r="K1661" s="31" t="str">
        <f>IFERROR(VLOOKUP(Issue!$J1661,Table2[[Item Name]:[UoM]],2,0),"")</f>
        <v/>
      </c>
      <c r="L1661" s="12"/>
      <c r="M1661" s="32" t="str">
        <f>IFERROR(VLOOKUP(Issue!$J1661,Table2[[#All],[Item Name]:[Open Rate]],8,0),"")</f>
        <v/>
      </c>
      <c r="N1661" s="32" t="str">
        <f>IFERROR(+Issue!$L1661*Issue!$M1661,"")</f>
        <v/>
      </c>
      <c r="O1661" s="12"/>
      <c r="P1661" s="12"/>
      <c r="Q1661" s="38"/>
    </row>
    <row r="1662" spans="1:17" x14ac:dyDescent="0.25">
      <c r="A1662" s="34"/>
      <c r="B1662" s="12"/>
      <c r="C1662" s="12"/>
      <c r="D1662" s="12"/>
      <c r="E1662" s="31" t="str">
        <f>IFERROR(VLOOKUP(Issue!$D1662,Table5[#All],3,0),"")</f>
        <v/>
      </c>
      <c r="F1662" s="31" t="str">
        <f>IFERROR(VLOOKUP(Issue!$D1662,Table5[#All],2,0),"")</f>
        <v/>
      </c>
      <c r="G1662" s="12"/>
      <c r="H1662" s="31" t="str">
        <f>IFERROR(VLOOKUP(Issue!$G1662,Table5[#All],3,0),"")</f>
        <v/>
      </c>
      <c r="I1662" s="31" t="str">
        <f>IFERROR(VLOOKUP(Issue!$G1662,Table5[#All],2,0),"")</f>
        <v/>
      </c>
      <c r="J1662" s="12"/>
      <c r="K1662" s="31" t="str">
        <f>IFERROR(VLOOKUP(Issue!$J1662,Table2[[Item Name]:[UoM]],2,0),"")</f>
        <v/>
      </c>
      <c r="L1662" s="12"/>
      <c r="M1662" s="32" t="str">
        <f>IFERROR(VLOOKUP(Issue!$J1662,Table2[[#All],[Item Name]:[Open Rate]],8,0),"")</f>
        <v/>
      </c>
      <c r="N1662" s="32" t="str">
        <f>IFERROR(+Issue!$L1662*Issue!$M1662,"")</f>
        <v/>
      </c>
      <c r="O1662" s="12"/>
      <c r="P1662" s="12"/>
      <c r="Q1662" s="37"/>
    </row>
    <row r="1663" spans="1:17" x14ac:dyDescent="0.25">
      <c r="A1663" s="34"/>
      <c r="B1663" s="12"/>
      <c r="C1663" s="12"/>
      <c r="D1663" s="12"/>
      <c r="E1663" s="31" t="str">
        <f>IFERROR(VLOOKUP(Issue!$D1663,Table5[#All],3,0),"")</f>
        <v/>
      </c>
      <c r="F1663" s="31" t="str">
        <f>IFERROR(VLOOKUP(Issue!$D1663,Table5[#All],2,0),"")</f>
        <v/>
      </c>
      <c r="G1663" s="12"/>
      <c r="H1663" s="31" t="str">
        <f>IFERROR(VLOOKUP(Issue!$G1663,Table5[#All],3,0),"")</f>
        <v/>
      </c>
      <c r="I1663" s="31" t="str">
        <f>IFERROR(VLOOKUP(Issue!$G1663,Table5[#All],2,0),"")</f>
        <v/>
      </c>
      <c r="J1663" s="12"/>
      <c r="K1663" s="31" t="str">
        <f>IFERROR(VLOOKUP(Issue!$J1663,Table2[[Item Name]:[UoM]],2,0),"")</f>
        <v/>
      </c>
      <c r="L1663" s="12"/>
      <c r="M1663" s="32" t="str">
        <f>IFERROR(VLOOKUP(Issue!$J1663,Table2[[#All],[Item Name]:[Open Rate]],8,0),"")</f>
        <v/>
      </c>
      <c r="N1663" s="32" t="str">
        <f>IFERROR(+Issue!$L1663*Issue!$M1663,"")</f>
        <v/>
      </c>
      <c r="O1663" s="12"/>
      <c r="P1663" s="12"/>
      <c r="Q1663" s="38"/>
    </row>
    <row r="1664" spans="1:17" x14ac:dyDescent="0.25">
      <c r="A1664" s="34"/>
      <c r="B1664" s="12"/>
      <c r="C1664" s="12"/>
      <c r="D1664" s="12"/>
      <c r="E1664" s="31" t="str">
        <f>IFERROR(VLOOKUP(Issue!$D1664,Table5[#All],3,0),"")</f>
        <v/>
      </c>
      <c r="F1664" s="31" t="str">
        <f>IFERROR(VLOOKUP(Issue!$D1664,Table5[#All],2,0),"")</f>
        <v/>
      </c>
      <c r="G1664" s="12"/>
      <c r="H1664" s="31" t="str">
        <f>IFERROR(VLOOKUP(Issue!$G1664,Table5[#All],3,0),"")</f>
        <v/>
      </c>
      <c r="I1664" s="31" t="str">
        <f>IFERROR(VLOOKUP(Issue!$G1664,Table5[#All],2,0),"")</f>
        <v/>
      </c>
      <c r="J1664" s="12"/>
      <c r="K1664" s="31" t="str">
        <f>IFERROR(VLOOKUP(Issue!$J1664,Table2[[Item Name]:[UoM]],2,0),"")</f>
        <v/>
      </c>
      <c r="L1664" s="12"/>
      <c r="M1664" s="32" t="str">
        <f>IFERROR(VLOOKUP(Issue!$J1664,Table2[[#All],[Item Name]:[Open Rate]],8,0),"")</f>
        <v/>
      </c>
      <c r="N1664" s="32" t="str">
        <f>IFERROR(+Issue!$L1664*Issue!$M1664,"")</f>
        <v/>
      </c>
      <c r="O1664" s="12"/>
      <c r="P1664" s="12"/>
      <c r="Q1664" s="37"/>
    </row>
    <row r="1665" spans="1:17" x14ac:dyDescent="0.25">
      <c r="A1665" s="34"/>
      <c r="B1665" s="12"/>
      <c r="C1665" s="12"/>
      <c r="D1665" s="12"/>
      <c r="E1665" s="31" t="str">
        <f>IFERROR(VLOOKUP(Issue!$D1665,Table5[#All],3,0),"")</f>
        <v/>
      </c>
      <c r="F1665" s="31" t="str">
        <f>IFERROR(VLOOKUP(Issue!$D1665,Table5[#All],2,0),"")</f>
        <v/>
      </c>
      <c r="G1665" s="12"/>
      <c r="H1665" s="31" t="str">
        <f>IFERROR(VLOOKUP(Issue!$G1665,Table5[#All],3,0),"")</f>
        <v/>
      </c>
      <c r="I1665" s="31" t="str">
        <f>IFERROR(VLOOKUP(Issue!$G1665,Table5[#All],2,0),"")</f>
        <v/>
      </c>
      <c r="J1665" s="12"/>
      <c r="K1665" s="31" t="str">
        <f>IFERROR(VLOOKUP(Issue!$J1665,Table2[[Item Name]:[UoM]],2,0),"")</f>
        <v/>
      </c>
      <c r="L1665" s="12"/>
      <c r="M1665" s="32" t="str">
        <f>IFERROR(VLOOKUP(Issue!$J1665,Table2[[#All],[Item Name]:[Open Rate]],8,0),"")</f>
        <v/>
      </c>
      <c r="N1665" s="32" t="str">
        <f>IFERROR(+Issue!$L1665*Issue!$M1665,"")</f>
        <v/>
      </c>
      <c r="O1665" s="12"/>
      <c r="P1665" s="12"/>
      <c r="Q1665" s="38"/>
    </row>
    <row r="1666" spans="1:17" x14ac:dyDescent="0.25">
      <c r="A1666" s="34"/>
      <c r="B1666" s="12"/>
      <c r="C1666" s="12"/>
      <c r="D1666" s="12"/>
      <c r="E1666" s="31" t="str">
        <f>IFERROR(VLOOKUP(Issue!$D1666,Table5[#All],3,0),"")</f>
        <v/>
      </c>
      <c r="F1666" s="31" t="str">
        <f>IFERROR(VLOOKUP(Issue!$D1666,Table5[#All],2,0),"")</f>
        <v/>
      </c>
      <c r="G1666" s="12"/>
      <c r="H1666" s="31" t="str">
        <f>IFERROR(VLOOKUP(Issue!$G1666,Table5[#All],3,0),"")</f>
        <v/>
      </c>
      <c r="I1666" s="31" t="str">
        <f>IFERROR(VLOOKUP(Issue!$G1666,Table5[#All],2,0),"")</f>
        <v/>
      </c>
      <c r="J1666" s="12"/>
      <c r="K1666" s="31" t="str">
        <f>IFERROR(VLOOKUP(Issue!$J1666,Table2[[Item Name]:[UoM]],2,0),"")</f>
        <v/>
      </c>
      <c r="L1666" s="12"/>
      <c r="M1666" s="32" t="str">
        <f>IFERROR(VLOOKUP(Issue!$J1666,Table2[[#All],[Item Name]:[Open Rate]],8,0),"")</f>
        <v/>
      </c>
      <c r="N1666" s="32" t="str">
        <f>IFERROR(+Issue!$L1666*Issue!$M1666,"")</f>
        <v/>
      </c>
      <c r="O1666" s="12"/>
      <c r="P1666" s="12"/>
      <c r="Q1666" s="37"/>
    </row>
    <row r="1667" spans="1:17" x14ac:dyDescent="0.25">
      <c r="A1667" s="34"/>
      <c r="B1667" s="12"/>
      <c r="C1667" s="12"/>
      <c r="D1667" s="12"/>
      <c r="E1667" s="31" t="str">
        <f>IFERROR(VLOOKUP(Issue!$D1667,Table5[#All],3,0),"")</f>
        <v/>
      </c>
      <c r="F1667" s="31" t="str">
        <f>IFERROR(VLOOKUP(Issue!$D1667,Table5[#All],2,0),"")</f>
        <v/>
      </c>
      <c r="G1667" s="12"/>
      <c r="H1667" s="31" t="str">
        <f>IFERROR(VLOOKUP(Issue!$G1667,Table5[#All],3,0),"")</f>
        <v/>
      </c>
      <c r="I1667" s="31" t="str">
        <f>IFERROR(VLOOKUP(Issue!$G1667,Table5[#All],2,0),"")</f>
        <v/>
      </c>
      <c r="J1667" s="12"/>
      <c r="K1667" s="31" t="str">
        <f>IFERROR(VLOOKUP(Issue!$J1667,Table2[[Item Name]:[UoM]],2,0),"")</f>
        <v/>
      </c>
      <c r="L1667" s="12"/>
      <c r="M1667" s="32" t="str">
        <f>IFERROR(VLOOKUP(Issue!$J1667,Table2[[#All],[Item Name]:[Open Rate]],8,0),"")</f>
        <v/>
      </c>
      <c r="N1667" s="32" t="str">
        <f>IFERROR(+Issue!$L1667*Issue!$M1667,"")</f>
        <v/>
      </c>
      <c r="O1667" s="12"/>
      <c r="P1667" s="12"/>
      <c r="Q1667" s="38"/>
    </row>
    <row r="1668" spans="1:17" x14ac:dyDescent="0.25">
      <c r="A1668" s="34"/>
      <c r="B1668" s="12"/>
      <c r="C1668" s="12"/>
      <c r="D1668" s="12"/>
      <c r="E1668" s="31" t="str">
        <f>IFERROR(VLOOKUP(Issue!$D1668,Table5[#All],3,0),"")</f>
        <v/>
      </c>
      <c r="F1668" s="31" t="str">
        <f>IFERROR(VLOOKUP(Issue!$D1668,Table5[#All],2,0),"")</f>
        <v/>
      </c>
      <c r="G1668" s="12"/>
      <c r="H1668" s="31" t="str">
        <f>IFERROR(VLOOKUP(Issue!$G1668,Table5[#All],3,0),"")</f>
        <v/>
      </c>
      <c r="I1668" s="31" t="str">
        <f>IFERROR(VLOOKUP(Issue!$G1668,Table5[#All],2,0),"")</f>
        <v/>
      </c>
      <c r="J1668" s="12"/>
      <c r="K1668" s="31" t="str">
        <f>IFERROR(VLOOKUP(Issue!$J1668,Table2[[Item Name]:[UoM]],2,0),"")</f>
        <v/>
      </c>
      <c r="L1668" s="12"/>
      <c r="M1668" s="32" t="str">
        <f>IFERROR(VLOOKUP(Issue!$J1668,Table2[[#All],[Item Name]:[Open Rate]],8,0),"")</f>
        <v/>
      </c>
      <c r="N1668" s="32" t="str">
        <f>IFERROR(+Issue!$L1668*Issue!$M1668,"")</f>
        <v/>
      </c>
      <c r="O1668" s="12"/>
      <c r="P1668" s="12"/>
      <c r="Q1668" s="37"/>
    </row>
    <row r="1669" spans="1:17" x14ac:dyDescent="0.25">
      <c r="A1669" s="34"/>
      <c r="B1669" s="12"/>
      <c r="C1669" s="12"/>
      <c r="D1669" s="12"/>
      <c r="E1669" s="31" t="str">
        <f>IFERROR(VLOOKUP(Issue!$D1669,Table5[#All],3,0),"")</f>
        <v/>
      </c>
      <c r="F1669" s="31" t="str">
        <f>IFERROR(VLOOKUP(Issue!$D1669,Table5[#All],2,0),"")</f>
        <v/>
      </c>
      <c r="G1669" s="12"/>
      <c r="H1669" s="31" t="str">
        <f>IFERROR(VLOOKUP(Issue!$G1669,Table5[#All],3,0),"")</f>
        <v/>
      </c>
      <c r="I1669" s="31" t="str">
        <f>IFERROR(VLOOKUP(Issue!$G1669,Table5[#All],2,0),"")</f>
        <v/>
      </c>
      <c r="J1669" s="12"/>
      <c r="K1669" s="31" t="str">
        <f>IFERROR(VLOOKUP(Issue!$J1669,Table2[[Item Name]:[UoM]],2,0),"")</f>
        <v/>
      </c>
      <c r="L1669" s="12"/>
      <c r="M1669" s="32" t="str">
        <f>IFERROR(VLOOKUP(Issue!$J1669,Table2[[#All],[Item Name]:[Open Rate]],8,0),"")</f>
        <v/>
      </c>
      <c r="N1669" s="32" t="str">
        <f>IFERROR(+Issue!$L1669*Issue!$M1669,"")</f>
        <v/>
      </c>
      <c r="O1669" s="12"/>
      <c r="P1669" s="12"/>
      <c r="Q1669" s="38"/>
    </row>
    <row r="1670" spans="1:17" x14ac:dyDescent="0.25">
      <c r="A1670" s="34"/>
      <c r="B1670" s="12"/>
      <c r="C1670" s="12"/>
      <c r="D1670" s="12"/>
      <c r="E1670" s="31" t="str">
        <f>IFERROR(VLOOKUP(Issue!$D1670,Table5[#All],3,0),"")</f>
        <v/>
      </c>
      <c r="F1670" s="31" t="str">
        <f>IFERROR(VLOOKUP(Issue!$D1670,Table5[#All],2,0),"")</f>
        <v/>
      </c>
      <c r="G1670" s="12"/>
      <c r="H1670" s="31" t="str">
        <f>IFERROR(VLOOKUP(Issue!$G1670,Table5[#All],3,0),"")</f>
        <v/>
      </c>
      <c r="I1670" s="31" t="str">
        <f>IFERROR(VLOOKUP(Issue!$G1670,Table5[#All],2,0),"")</f>
        <v/>
      </c>
      <c r="J1670" s="12"/>
      <c r="K1670" s="31" t="str">
        <f>IFERROR(VLOOKUP(Issue!$J1670,Table2[[Item Name]:[UoM]],2,0),"")</f>
        <v/>
      </c>
      <c r="L1670" s="12"/>
      <c r="M1670" s="32" t="str">
        <f>IFERROR(VLOOKUP(Issue!$J1670,Table2[[#All],[Item Name]:[Open Rate]],8,0),"")</f>
        <v/>
      </c>
      <c r="N1670" s="32" t="str">
        <f>IFERROR(+Issue!$L1670*Issue!$M1670,"")</f>
        <v/>
      </c>
      <c r="O1670" s="12"/>
      <c r="P1670" s="12"/>
      <c r="Q1670" s="37"/>
    </row>
    <row r="1671" spans="1:17" x14ac:dyDescent="0.25">
      <c r="A1671" s="34"/>
      <c r="B1671" s="12"/>
      <c r="C1671" s="12"/>
      <c r="D1671" s="12"/>
      <c r="E1671" s="31" t="str">
        <f>IFERROR(VLOOKUP(Issue!$D1671,Table5[#All],3,0),"")</f>
        <v/>
      </c>
      <c r="F1671" s="31" t="str">
        <f>IFERROR(VLOOKUP(Issue!$D1671,Table5[#All],2,0),"")</f>
        <v/>
      </c>
      <c r="G1671" s="12"/>
      <c r="H1671" s="31" t="str">
        <f>IFERROR(VLOOKUP(Issue!$G1671,Table5[#All],3,0),"")</f>
        <v/>
      </c>
      <c r="I1671" s="31" t="str">
        <f>IFERROR(VLOOKUP(Issue!$G1671,Table5[#All],2,0),"")</f>
        <v/>
      </c>
      <c r="J1671" s="12"/>
      <c r="K1671" s="31" t="str">
        <f>IFERROR(VLOOKUP(Issue!$J1671,Table2[[Item Name]:[UoM]],2,0),"")</f>
        <v/>
      </c>
      <c r="L1671" s="12"/>
      <c r="M1671" s="32" t="str">
        <f>IFERROR(VLOOKUP(Issue!$J1671,Table2[[#All],[Item Name]:[Open Rate]],8,0),"")</f>
        <v/>
      </c>
      <c r="N1671" s="32" t="str">
        <f>IFERROR(+Issue!$L1671*Issue!$M1671,"")</f>
        <v/>
      </c>
      <c r="O1671" s="12"/>
      <c r="P1671" s="12"/>
      <c r="Q1671" s="38"/>
    </row>
    <row r="1672" spans="1:17" x14ac:dyDescent="0.25">
      <c r="A1672" s="34"/>
      <c r="B1672" s="12"/>
      <c r="C1672" s="12"/>
      <c r="D1672" s="12"/>
      <c r="E1672" s="31" t="str">
        <f>IFERROR(VLOOKUP(Issue!$D1672,Table5[#All],3,0),"")</f>
        <v/>
      </c>
      <c r="F1672" s="31" t="str">
        <f>IFERROR(VLOOKUP(Issue!$D1672,Table5[#All],2,0),"")</f>
        <v/>
      </c>
      <c r="G1672" s="12"/>
      <c r="H1672" s="31" t="str">
        <f>IFERROR(VLOOKUP(Issue!$G1672,Table5[#All],3,0),"")</f>
        <v/>
      </c>
      <c r="I1672" s="31" t="str">
        <f>IFERROR(VLOOKUP(Issue!$G1672,Table5[#All],2,0),"")</f>
        <v/>
      </c>
      <c r="J1672" s="12"/>
      <c r="K1672" s="31" t="str">
        <f>IFERROR(VLOOKUP(Issue!$J1672,Table2[[Item Name]:[UoM]],2,0),"")</f>
        <v/>
      </c>
      <c r="L1672" s="12"/>
      <c r="M1672" s="32" t="str">
        <f>IFERROR(VLOOKUP(Issue!$J1672,Table2[[#All],[Item Name]:[Open Rate]],8,0),"")</f>
        <v/>
      </c>
      <c r="N1672" s="32" t="str">
        <f>IFERROR(+Issue!$L1672*Issue!$M1672,"")</f>
        <v/>
      </c>
      <c r="O1672" s="12"/>
      <c r="P1672" s="12"/>
      <c r="Q1672" s="37"/>
    </row>
    <row r="1673" spans="1:17" x14ac:dyDescent="0.25">
      <c r="A1673" s="34"/>
      <c r="B1673" s="12"/>
      <c r="C1673" s="12"/>
      <c r="D1673" s="12"/>
      <c r="E1673" s="31" t="str">
        <f>IFERROR(VLOOKUP(Issue!$D1673,Table5[#All],3,0),"")</f>
        <v/>
      </c>
      <c r="F1673" s="31" t="str">
        <f>IFERROR(VLOOKUP(Issue!$D1673,Table5[#All],2,0),"")</f>
        <v/>
      </c>
      <c r="G1673" s="12"/>
      <c r="H1673" s="31" t="str">
        <f>IFERROR(VLOOKUP(Issue!$G1673,Table5[#All],3,0),"")</f>
        <v/>
      </c>
      <c r="I1673" s="31" t="str">
        <f>IFERROR(VLOOKUP(Issue!$G1673,Table5[#All],2,0),"")</f>
        <v/>
      </c>
      <c r="J1673" s="12"/>
      <c r="K1673" s="31" t="str">
        <f>IFERROR(VLOOKUP(Issue!$J1673,Table2[[Item Name]:[UoM]],2,0),"")</f>
        <v/>
      </c>
      <c r="L1673" s="12"/>
      <c r="M1673" s="32" t="str">
        <f>IFERROR(VLOOKUP(Issue!$J1673,Table2[[#All],[Item Name]:[Open Rate]],8,0),"")</f>
        <v/>
      </c>
      <c r="N1673" s="32" t="str">
        <f>IFERROR(+Issue!$L1673*Issue!$M1673,"")</f>
        <v/>
      </c>
      <c r="O1673" s="12"/>
      <c r="P1673" s="12"/>
      <c r="Q1673" s="38"/>
    </row>
    <row r="1674" spans="1:17" x14ac:dyDescent="0.25">
      <c r="A1674" s="34"/>
      <c r="B1674" s="12"/>
      <c r="C1674" s="12"/>
      <c r="D1674" s="12"/>
      <c r="E1674" s="31" t="str">
        <f>IFERROR(VLOOKUP(Issue!$D1674,Table5[#All],3,0),"")</f>
        <v/>
      </c>
      <c r="F1674" s="31" t="str">
        <f>IFERROR(VLOOKUP(Issue!$D1674,Table5[#All],2,0),"")</f>
        <v/>
      </c>
      <c r="G1674" s="12"/>
      <c r="H1674" s="31" t="str">
        <f>IFERROR(VLOOKUP(Issue!$G1674,Table5[#All],3,0),"")</f>
        <v/>
      </c>
      <c r="I1674" s="31" t="str">
        <f>IFERROR(VLOOKUP(Issue!$G1674,Table5[#All],2,0),"")</f>
        <v/>
      </c>
      <c r="J1674" s="12"/>
      <c r="K1674" s="31" t="str">
        <f>IFERROR(VLOOKUP(Issue!$J1674,Table2[[Item Name]:[UoM]],2,0),"")</f>
        <v/>
      </c>
      <c r="L1674" s="12"/>
      <c r="M1674" s="32" t="str">
        <f>IFERROR(VLOOKUP(Issue!$J1674,Table2[[#All],[Item Name]:[Open Rate]],8,0),"")</f>
        <v/>
      </c>
      <c r="N1674" s="32" t="str">
        <f>IFERROR(+Issue!$L1674*Issue!$M1674,"")</f>
        <v/>
      </c>
      <c r="O1674" s="12"/>
      <c r="P1674" s="12"/>
      <c r="Q1674" s="37"/>
    </row>
    <row r="1675" spans="1:17" x14ac:dyDescent="0.25">
      <c r="A1675" s="34"/>
      <c r="B1675" s="12"/>
      <c r="C1675" s="12"/>
      <c r="D1675" s="12"/>
      <c r="E1675" s="31" t="str">
        <f>IFERROR(VLOOKUP(Issue!$D1675,Table5[#All],3,0),"")</f>
        <v/>
      </c>
      <c r="F1675" s="31" t="str">
        <f>IFERROR(VLOOKUP(Issue!$D1675,Table5[#All],2,0),"")</f>
        <v/>
      </c>
      <c r="G1675" s="12"/>
      <c r="H1675" s="31" t="str">
        <f>IFERROR(VLOOKUP(Issue!$G1675,Table5[#All],3,0),"")</f>
        <v/>
      </c>
      <c r="I1675" s="31" t="str">
        <f>IFERROR(VLOOKUP(Issue!$G1675,Table5[#All],2,0),"")</f>
        <v/>
      </c>
      <c r="J1675" s="12"/>
      <c r="K1675" s="31" t="str">
        <f>IFERROR(VLOOKUP(Issue!$J1675,Table2[[Item Name]:[UoM]],2,0),"")</f>
        <v/>
      </c>
      <c r="L1675" s="12"/>
      <c r="M1675" s="32" t="str">
        <f>IFERROR(VLOOKUP(Issue!$J1675,Table2[[#All],[Item Name]:[Open Rate]],8,0),"")</f>
        <v/>
      </c>
      <c r="N1675" s="32" t="str">
        <f>IFERROR(+Issue!$L1675*Issue!$M1675,"")</f>
        <v/>
      </c>
      <c r="O1675" s="12"/>
      <c r="P1675" s="12"/>
      <c r="Q1675" s="38"/>
    </row>
    <row r="1676" spans="1:17" x14ac:dyDescent="0.25">
      <c r="A1676" s="34"/>
      <c r="B1676" s="12"/>
      <c r="C1676" s="12"/>
      <c r="D1676" s="12"/>
      <c r="E1676" s="31" t="str">
        <f>IFERROR(VLOOKUP(Issue!$D1676,Table5[#All],3,0),"")</f>
        <v/>
      </c>
      <c r="F1676" s="31" t="str">
        <f>IFERROR(VLOOKUP(Issue!$D1676,Table5[#All],2,0),"")</f>
        <v/>
      </c>
      <c r="G1676" s="12"/>
      <c r="H1676" s="31" t="str">
        <f>IFERROR(VLOOKUP(Issue!$G1676,Table5[#All],3,0),"")</f>
        <v/>
      </c>
      <c r="I1676" s="31" t="str">
        <f>IFERROR(VLOOKUP(Issue!$G1676,Table5[#All],2,0),"")</f>
        <v/>
      </c>
      <c r="J1676" s="12"/>
      <c r="K1676" s="31" t="str">
        <f>IFERROR(VLOOKUP(Issue!$J1676,Table2[[Item Name]:[UoM]],2,0),"")</f>
        <v/>
      </c>
      <c r="L1676" s="12"/>
      <c r="M1676" s="32" t="str">
        <f>IFERROR(VLOOKUP(Issue!$J1676,Table2[[#All],[Item Name]:[Open Rate]],8,0),"")</f>
        <v/>
      </c>
      <c r="N1676" s="32" t="str">
        <f>IFERROR(+Issue!$L1676*Issue!$M1676,"")</f>
        <v/>
      </c>
      <c r="O1676" s="12"/>
      <c r="P1676" s="12"/>
      <c r="Q1676" s="37"/>
    </row>
    <row r="1677" spans="1:17" x14ac:dyDescent="0.25">
      <c r="A1677" s="34"/>
      <c r="B1677" s="12"/>
      <c r="C1677" s="12"/>
      <c r="D1677" s="12"/>
      <c r="E1677" s="31" t="str">
        <f>IFERROR(VLOOKUP(Issue!$D1677,Table5[#All],3,0),"")</f>
        <v/>
      </c>
      <c r="F1677" s="31" t="str">
        <f>IFERROR(VLOOKUP(Issue!$D1677,Table5[#All],2,0),"")</f>
        <v/>
      </c>
      <c r="G1677" s="12"/>
      <c r="H1677" s="31" t="str">
        <f>IFERROR(VLOOKUP(Issue!$G1677,Table5[#All],3,0),"")</f>
        <v/>
      </c>
      <c r="I1677" s="31" t="str">
        <f>IFERROR(VLOOKUP(Issue!$G1677,Table5[#All],2,0),"")</f>
        <v/>
      </c>
      <c r="J1677" s="12"/>
      <c r="K1677" s="31" t="str">
        <f>IFERROR(VLOOKUP(Issue!$J1677,Table2[[Item Name]:[UoM]],2,0),"")</f>
        <v/>
      </c>
      <c r="L1677" s="12"/>
      <c r="M1677" s="32" t="str">
        <f>IFERROR(VLOOKUP(Issue!$J1677,Table2[[#All],[Item Name]:[Open Rate]],8,0),"")</f>
        <v/>
      </c>
      <c r="N1677" s="32" t="str">
        <f>IFERROR(+Issue!$L1677*Issue!$M1677,"")</f>
        <v/>
      </c>
      <c r="O1677" s="12"/>
      <c r="P1677" s="12"/>
      <c r="Q1677" s="38"/>
    </row>
    <row r="1678" spans="1:17" x14ac:dyDescent="0.25">
      <c r="A1678" s="34"/>
      <c r="B1678" s="12"/>
      <c r="C1678" s="12"/>
      <c r="D1678" s="12"/>
      <c r="E1678" s="31" t="str">
        <f>IFERROR(VLOOKUP(Issue!$D1678,Table5[#All],3,0),"")</f>
        <v/>
      </c>
      <c r="F1678" s="31" t="str">
        <f>IFERROR(VLOOKUP(Issue!$D1678,Table5[#All],2,0),"")</f>
        <v/>
      </c>
      <c r="G1678" s="12"/>
      <c r="H1678" s="31" t="str">
        <f>IFERROR(VLOOKUP(Issue!$G1678,Table5[#All],3,0),"")</f>
        <v/>
      </c>
      <c r="I1678" s="31" t="str">
        <f>IFERROR(VLOOKUP(Issue!$G1678,Table5[#All],2,0),"")</f>
        <v/>
      </c>
      <c r="J1678" s="12"/>
      <c r="K1678" s="31" t="str">
        <f>IFERROR(VLOOKUP(Issue!$J1678,Table2[[Item Name]:[UoM]],2,0),"")</f>
        <v/>
      </c>
      <c r="L1678" s="12"/>
      <c r="M1678" s="32" t="str">
        <f>IFERROR(VLOOKUP(Issue!$J1678,Table2[[#All],[Item Name]:[Open Rate]],8,0),"")</f>
        <v/>
      </c>
      <c r="N1678" s="32" t="str">
        <f>IFERROR(+Issue!$L1678*Issue!$M1678,"")</f>
        <v/>
      </c>
      <c r="O1678" s="12"/>
      <c r="P1678" s="12"/>
      <c r="Q1678" s="37"/>
    </row>
    <row r="1679" spans="1:17" x14ac:dyDescent="0.25">
      <c r="A1679" s="34"/>
      <c r="B1679" s="12"/>
      <c r="C1679" s="12"/>
      <c r="D1679" s="12"/>
      <c r="E1679" s="31" t="str">
        <f>IFERROR(VLOOKUP(Issue!$D1679,Table5[#All],3,0),"")</f>
        <v/>
      </c>
      <c r="F1679" s="31" t="str">
        <f>IFERROR(VLOOKUP(Issue!$D1679,Table5[#All],2,0),"")</f>
        <v/>
      </c>
      <c r="G1679" s="12"/>
      <c r="H1679" s="31" t="str">
        <f>IFERROR(VLOOKUP(Issue!$G1679,Table5[#All],3,0),"")</f>
        <v/>
      </c>
      <c r="I1679" s="31" t="str">
        <f>IFERROR(VLOOKUP(Issue!$G1679,Table5[#All],2,0),"")</f>
        <v/>
      </c>
      <c r="J1679" s="12"/>
      <c r="K1679" s="31" t="str">
        <f>IFERROR(VLOOKUP(Issue!$J1679,Table2[[Item Name]:[UoM]],2,0),"")</f>
        <v/>
      </c>
      <c r="L1679" s="12"/>
      <c r="M1679" s="32" t="str">
        <f>IFERROR(VLOOKUP(Issue!$J1679,Table2[[#All],[Item Name]:[Open Rate]],8,0),"")</f>
        <v/>
      </c>
      <c r="N1679" s="32" t="str">
        <f>IFERROR(+Issue!$L1679*Issue!$M1679,"")</f>
        <v/>
      </c>
      <c r="O1679" s="12"/>
      <c r="P1679" s="12"/>
      <c r="Q1679" s="38"/>
    </row>
    <row r="1680" spans="1:17" x14ac:dyDescent="0.25">
      <c r="A1680" s="34"/>
      <c r="B1680" s="12"/>
      <c r="C1680" s="12"/>
      <c r="D1680" s="12"/>
      <c r="E1680" s="31" t="str">
        <f>IFERROR(VLOOKUP(Issue!$D1680,Table5[#All],3,0),"")</f>
        <v/>
      </c>
      <c r="F1680" s="31" t="str">
        <f>IFERROR(VLOOKUP(Issue!$D1680,Table5[#All],2,0),"")</f>
        <v/>
      </c>
      <c r="G1680" s="12"/>
      <c r="H1680" s="31" t="str">
        <f>IFERROR(VLOOKUP(Issue!$G1680,Table5[#All],3,0),"")</f>
        <v/>
      </c>
      <c r="I1680" s="31" t="str">
        <f>IFERROR(VLOOKUP(Issue!$G1680,Table5[#All],2,0),"")</f>
        <v/>
      </c>
      <c r="J1680" s="12"/>
      <c r="K1680" s="31" t="str">
        <f>IFERROR(VLOOKUP(Issue!$J1680,Table2[[Item Name]:[UoM]],2,0),"")</f>
        <v/>
      </c>
      <c r="L1680" s="12"/>
      <c r="M1680" s="32" t="str">
        <f>IFERROR(VLOOKUP(Issue!$J1680,Table2[[#All],[Item Name]:[Open Rate]],8,0),"")</f>
        <v/>
      </c>
      <c r="N1680" s="32" t="str">
        <f>IFERROR(+Issue!$L1680*Issue!$M1680,"")</f>
        <v/>
      </c>
      <c r="O1680" s="12"/>
      <c r="P1680" s="12"/>
      <c r="Q1680" s="37"/>
    </row>
    <row r="1681" spans="1:17" x14ac:dyDescent="0.25">
      <c r="A1681" s="34"/>
      <c r="B1681" s="12"/>
      <c r="C1681" s="12"/>
      <c r="D1681" s="12"/>
      <c r="E1681" s="31" t="str">
        <f>IFERROR(VLOOKUP(Issue!$D1681,Table5[#All],3,0),"")</f>
        <v/>
      </c>
      <c r="F1681" s="31" t="str">
        <f>IFERROR(VLOOKUP(Issue!$D1681,Table5[#All],2,0),"")</f>
        <v/>
      </c>
      <c r="G1681" s="12"/>
      <c r="H1681" s="31" t="str">
        <f>IFERROR(VLOOKUP(Issue!$G1681,Table5[#All],3,0),"")</f>
        <v/>
      </c>
      <c r="I1681" s="31" t="str">
        <f>IFERROR(VLOOKUP(Issue!$G1681,Table5[#All],2,0),"")</f>
        <v/>
      </c>
      <c r="J1681" s="12"/>
      <c r="K1681" s="31" t="str">
        <f>IFERROR(VLOOKUP(Issue!$J1681,Table2[[Item Name]:[UoM]],2,0),"")</f>
        <v/>
      </c>
      <c r="L1681" s="12"/>
      <c r="M1681" s="32" t="str">
        <f>IFERROR(VLOOKUP(Issue!$J1681,Table2[[#All],[Item Name]:[Open Rate]],8,0),"")</f>
        <v/>
      </c>
      <c r="N1681" s="32" t="str">
        <f>IFERROR(+Issue!$L1681*Issue!$M1681,"")</f>
        <v/>
      </c>
      <c r="O1681" s="12"/>
      <c r="P1681" s="12"/>
      <c r="Q1681" s="38"/>
    </row>
    <row r="1682" spans="1:17" x14ac:dyDescent="0.25">
      <c r="A1682" s="34"/>
      <c r="B1682" s="12"/>
      <c r="C1682" s="12"/>
      <c r="D1682" s="12"/>
      <c r="E1682" s="31" t="str">
        <f>IFERROR(VLOOKUP(Issue!$D1682,Table5[#All],3,0),"")</f>
        <v/>
      </c>
      <c r="F1682" s="31" t="str">
        <f>IFERROR(VLOOKUP(Issue!$D1682,Table5[#All],2,0),"")</f>
        <v/>
      </c>
      <c r="G1682" s="12"/>
      <c r="H1682" s="31" t="str">
        <f>IFERROR(VLOOKUP(Issue!$G1682,Table5[#All],3,0),"")</f>
        <v/>
      </c>
      <c r="I1682" s="31" t="str">
        <f>IFERROR(VLOOKUP(Issue!$G1682,Table5[#All],2,0),"")</f>
        <v/>
      </c>
      <c r="J1682" s="12"/>
      <c r="K1682" s="31" t="str">
        <f>IFERROR(VLOOKUP(Issue!$J1682,Table2[[Item Name]:[UoM]],2,0),"")</f>
        <v/>
      </c>
      <c r="L1682" s="12"/>
      <c r="M1682" s="32" t="str">
        <f>IFERROR(VLOOKUP(Issue!$J1682,Table2[[#All],[Item Name]:[Open Rate]],8,0),"")</f>
        <v/>
      </c>
      <c r="N1682" s="32" t="str">
        <f>IFERROR(+Issue!$L1682*Issue!$M1682,"")</f>
        <v/>
      </c>
      <c r="O1682" s="12"/>
      <c r="P1682" s="12"/>
      <c r="Q1682" s="37"/>
    </row>
    <row r="1683" spans="1:17" x14ac:dyDescent="0.25">
      <c r="A1683" s="34"/>
      <c r="B1683" s="12"/>
      <c r="C1683" s="12"/>
      <c r="D1683" s="12"/>
      <c r="E1683" s="31" t="str">
        <f>IFERROR(VLOOKUP(Issue!$D1683,Table5[#All],3,0),"")</f>
        <v/>
      </c>
      <c r="F1683" s="31" t="str">
        <f>IFERROR(VLOOKUP(Issue!$D1683,Table5[#All],2,0),"")</f>
        <v/>
      </c>
      <c r="G1683" s="12"/>
      <c r="H1683" s="31" t="str">
        <f>IFERROR(VLOOKUP(Issue!$G1683,Table5[#All],3,0),"")</f>
        <v/>
      </c>
      <c r="I1683" s="31" t="str">
        <f>IFERROR(VLOOKUP(Issue!$G1683,Table5[#All],2,0),"")</f>
        <v/>
      </c>
      <c r="J1683" s="12"/>
      <c r="K1683" s="31" t="str">
        <f>IFERROR(VLOOKUP(Issue!$J1683,Table2[[Item Name]:[UoM]],2,0),"")</f>
        <v/>
      </c>
      <c r="L1683" s="12"/>
      <c r="M1683" s="32" t="str">
        <f>IFERROR(VLOOKUP(Issue!$J1683,Table2[[#All],[Item Name]:[Open Rate]],8,0),"")</f>
        <v/>
      </c>
      <c r="N1683" s="32" t="str">
        <f>IFERROR(+Issue!$L1683*Issue!$M1683,"")</f>
        <v/>
      </c>
      <c r="O1683" s="12"/>
      <c r="P1683" s="12"/>
      <c r="Q1683" s="38"/>
    </row>
    <row r="1684" spans="1:17" x14ac:dyDescent="0.25">
      <c r="A1684" s="34"/>
      <c r="B1684" s="12"/>
      <c r="C1684" s="12"/>
      <c r="D1684" s="12"/>
      <c r="E1684" s="31" t="str">
        <f>IFERROR(VLOOKUP(Issue!$D1684,Table5[#All],3,0),"")</f>
        <v/>
      </c>
      <c r="F1684" s="31" t="str">
        <f>IFERROR(VLOOKUP(Issue!$D1684,Table5[#All],2,0),"")</f>
        <v/>
      </c>
      <c r="G1684" s="12"/>
      <c r="H1684" s="31" t="str">
        <f>IFERROR(VLOOKUP(Issue!$G1684,Table5[#All],3,0),"")</f>
        <v/>
      </c>
      <c r="I1684" s="31" t="str">
        <f>IFERROR(VLOOKUP(Issue!$G1684,Table5[#All],2,0),"")</f>
        <v/>
      </c>
      <c r="J1684" s="12"/>
      <c r="K1684" s="31" t="str">
        <f>IFERROR(VLOOKUP(Issue!$J1684,Table2[[Item Name]:[UoM]],2,0),"")</f>
        <v/>
      </c>
      <c r="L1684" s="12"/>
      <c r="M1684" s="32" t="str">
        <f>IFERROR(VLOOKUP(Issue!$J1684,Table2[[#All],[Item Name]:[Open Rate]],8,0),"")</f>
        <v/>
      </c>
      <c r="N1684" s="32" t="str">
        <f>IFERROR(+Issue!$L1684*Issue!$M1684,"")</f>
        <v/>
      </c>
      <c r="O1684" s="12"/>
      <c r="P1684" s="12"/>
      <c r="Q1684" s="37"/>
    </row>
    <row r="1685" spans="1:17" x14ac:dyDescent="0.25">
      <c r="A1685" s="34"/>
      <c r="B1685" s="12"/>
      <c r="C1685" s="12"/>
      <c r="D1685" s="12"/>
      <c r="E1685" s="31" t="str">
        <f>IFERROR(VLOOKUP(Issue!$D1685,Table5[#All],3,0),"")</f>
        <v/>
      </c>
      <c r="F1685" s="31" t="str">
        <f>IFERROR(VLOOKUP(Issue!$D1685,Table5[#All],2,0),"")</f>
        <v/>
      </c>
      <c r="G1685" s="12"/>
      <c r="H1685" s="31" t="str">
        <f>IFERROR(VLOOKUP(Issue!$G1685,Table5[#All],3,0),"")</f>
        <v/>
      </c>
      <c r="I1685" s="31" t="str">
        <f>IFERROR(VLOOKUP(Issue!$G1685,Table5[#All],2,0),"")</f>
        <v/>
      </c>
      <c r="J1685" s="12"/>
      <c r="K1685" s="31" t="str">
        <f>IFERROR(VLOOKUP(Issue!$J1685,Table2[[Item Name]:[UoM]],2,0),"")</f>
        <v/>
      </c>
      <c r="L1685" s="12"/>
      <c r="M1685" s="32" t="str">
        <f>IFERROR(VLOOKUP(Issue!$J1685,Table2[[#All],[Item Name]:[Open Rate]],8,0),"")</f>
        <v/>
      </c>
      <c r="N1685" s="32" t="str">
        <f>IFERROR(+Issue!$L1685*Issue!$M1685,"")</f>
        <v/>
      </c>
      <c r="O1685" s="12"/>
      <c r="P1685" s="12"/>
      <c r="Q1685" s="38"/>
    </row>
    <row r="1686" spans="1:17" x14ac:dyDescent="0.25">
      <c r="A1686" s="34"/>
      <c r="B1686" s="12"/>
      <c r="C1686" s="12"/>
      <c r="D1686" s="12"/>
      <c r="E1686" s="31" t="str">
        <f>IFERROR(VLOOKUP(Issue!$D1686,Table5[#All],3,0),"")</f>
        <v/>
      </c>
      <c r="F1686" s="31" t="str">
        <f>IFERROR(VLOOKUP(Issue!$D1686,Table5[#All],2,0),"")</f>
        <v/>
      </c>
      <c r="G1686" s="12"/>
      <c r="H1686" s="31" t="str">
        <f>IFERROR(VLOOKUP(Issue!$G1686,Table5[#All],3,0),"")</f>
        <v/>
      </c>
      <c r="I1686" s="31" t="str">
        <f>IFERROR(VLOOKUP(Issue!$G1686,Table5[#All],2,0),"")</f>
        <v/>
      </c>
      <c r="J1686" s="8"/>
      <c r="K1686" s="31" t="str">
        <f>IFERROR(VLOOKUP(Issue!$J1686,Table2[[Item Name]:[UoM]],2,0),"")</f>
        <v/>
      </c>
      <c r="L1686" s="12"/>
      <c r="M1686" s="32" t="str">
        <f>IFERROR(VLOOKUP(Issue!$J1686,Table2[[#All],[Item Name]:[Open Rate]],8,0),"")</f>
        <v/>
      </c>
      <c r="N1686" s="32" t="str">
        <f>IFERROR(+Issue!$L1686*Issue!$M1686,"")</f>
        <v/>
      </c>
      <c r="O1686" s="12"/>
      <c r="P1686" s="12"/>
      <c r="Q1686" s="38"/>
    </row>
    <row r="1687" spans="1:17" x14ac:dyDescent="0.25">
      <c r="A1687" s="34"/>
      <c r="B1687" s="12"/>
      <c r="C1687" s="12"/>
      <c r="D1687" s="12"/>
      <c r="E1687" s="31" t="str">
        <f>IFERROR(VLOOKUP(Issue!$D1687,Table5[#All],3,0),"")</f>
        <v/>
      </c>
      <c r="F1687" s="31" t="str">
        <f>IFERROR(VLOOKUP(Issue!$D1687,Table5[#All],2,0),"")</f>
        <v/>
      </c>
      <c r="G1687" s="12"/>
      <c r="H1687" s="31" t="str">
        <f>IFERROR(VLOOKUP(Issue!$G1687,Table5[#All],3,0),"")</f>
        <v/>
      </c>
      <c r="I1687" s="31" t="str">
        <f>IFERROR(VLOOKUP(Issue!$G1687,Table5[#All],2,0),"")</f>
        <v/>
      </c>
      <c r="J1687" s="12"/>
      <c r="K1687" s="31" t="str">
        <f>IFERROR(VLOOKUP(Issue!$J1687,Table2[[Item Name]:[UoM]],2,0),"")</f>
        <v/>
      </c>
      <c r="L1687" s="12"/>
      <c r="M1687" s="32" t="str">
        <f>IFERROR(VLOOKUP(Issue!$J1687,Table2[[#All],[Item Name]:[Open Rate]],8,0),"")</f>
        <v/>
      </c>
      <c r="N1687" s="32" t="str">
        <f>IFERROR(+Issue!$L1687*Issue!$M1687,"")</f>
        <v/>
      </c>
      <c r="O1687" s="12"/>
      <c r="P1687" s="12"/>
      <c r="Q1687" s="37"/>
    </row>
    <row r="1688" spans="1:17" x14ac:dyDescent="0.25">
      <c r="A1688" s="34"/>
      <c r="B1688" s="12"/>
      <c r="C1688" s="12"/>
      <c r="D1688" s="12"/>
      <c r="E1688" s="31" t="str">
        <f>IFERROR(VLOOKUP(Issue!$D1688,Table5[#All],3,0),"")</f>
        <v/>
      </c>
      <c r="F1688" s="31" t="str">
        <f>IFERROR(VLOOKUP(Issue!$D1688,Table5[#All],2,0),"")</f>
        <v/>
      </c>
      <c r="G1688" s="12"/>
      <c r="H1688" s="31" t="str">
        <f>IFERROR(VLOOKUP(Issue!$G1688,Table5[#All],3,0),"")</f>
        <v/>
      </c>
      <c r="I1688" s="31" t="str">
        <f>IFERROR(VLOOKUP(Issue!$G1688,Table5[#All],2,0),"")</f>
        <v/>
      </c>
      <c r="J1688" s="12"/>
      <c r="K1688" s="31" t="str">
        <f>IFERROR(VLOOKUP(Issue!$J1688,Table2[[Item Name]:[UoM]],2,0),"")</f>
        <v/>
      </c>
      <c r="L1688" s="12"/>
      <c r="M1688" s="32" t="str">
        <f>IFERROR(VLOOKUP(Issue!$J1688,Table2[[#All],[Item Name]:[Open Rate]],8,0),"")</f>
        <v/>
      </c>
      <c r="N1688" s="32" t="str">
        <f>IFERROR(+Issue!$L1688*Issue!$M1688,"")</f>
        <v/>
      </c>
      <c r="O1688" s="12"/>
      <c r="P1688" s="12"/>
      <c r="Q1688" s="38"/>
    </row>
    <row r="1689" spans="1:17" x14ac:dyDescent="0.25">
      <c r="A1689" s="34"/>
      <c r="B1689" s="12"/>
      <c r="C1689" s="12"/>
      <c r="D1689" s="12"/>
      <c r="E1689" s="31" t="str">
        <f>IFERROR(VLOOKUP(Issue!$D1689,Table5[#All],3,0),"")</f>
        <v/>
      </c>
      <c r="F1689" s="31" t="str">
        <f>IFERROR(VLOOKUP(Issue!$D1689,Table5[#All],2,0),"")</f>
        <v/>
      </c>
      <c r="G1689" s="12"/>
      <c r="H1689" s="31" t="str">
        <f>IFERROR(VLOOKUP(Issue!$G1689,Table5[#All],3,0),"")</f>
        <v/>
      </c>
      <c r="I1689" s="31" t="str">
        <f>IFERROR(VLOOKUP(Issue!$G1689,Table5[#All],2,0),"")</f>
        <v/>
      </c>
      <c r="J1689" s="12"/>
      <c r="K1689" s="31" t="str">
        <f>IFERROR(VLOOKUP(Issue!$J1689,Table2[[Item Name]:[UoM]],2,0),"")</f>
        <v/>
      </c>
      <c r="L1689" s="12"/>
      <c r="M1689" s="32" t="str">
        <f>IFERROR(VLOOKUP(Issue!$J1689,Table2[[#All],[Item Name]:[Open Rate]],8,0),"")</f>
        <v/>
      </c>
      <c r="N1689" s="32" t="str">
        <f>IFERROR(+Issue!$L1689*Issue!$M1689,"")</f>
        <v/>
      </c>
      <c r="O1689" s="12"/>
      <c r="P1689" s="12"/>
      <c r="Q1689" s="37"/>
    </row>
    <row r="1690" spans="1:17" x14ac:dyDescent="0.25">
      <c r="A1690" s="34"/>
      <c r="B1690" s="12"/>
      <c r="C1690" s="12"/>
      <c r="D1690" s="12"/>
      <c r="E1690" s="31" t="str">
        <f>IFERROR(VLOOKUP(Issue!$D1690,Table5[#All],3,0),"")</f>
        <v/>
      </c>
      <c r="F1690" s="31" t="str">
        <f>IFERROR(VLOOKUP(Issue!$D1690,Table5[#All],2,0),"")</f>
        <v/>
      </c>
      <c r="G1690" s="12"/>
      <c r="H1690" s="31" t="str">
        <f>IFERROR(VLOOKUP(Issue!$G1690,Table5[#All],3,0),"")</f>
        <v/>
      </c>
      <c r="I1690" s="31" t="str">
        <f>IFERROR(VLOOKUP(Issue!$G1690,Table5[#All],2,0),"")</f>
        <v/>
      </c>
      <c r="J1690" s="12"/>
      <c r="K1690" s="31" t="str">
        <f>IFERROR(VLOOKUP(Issue!$J1690,Table2[[Item Name]:[UoM]],2,0),"")</f>
        <v/>
      </c>
      <c r="L1690" s="12"/>
      <c r="M1690" s="32" t="str">
        <f>IFERROR(VLOOKUP(Issue!$J1690,Table2[[#All],[Item Name]:[Open Rate]],8,0),"")</f>
        <v/>
      </c>
      <c r="N1690" s="32" t="str">
        <f>IFERROR(+Issue!$L1690*Issue!$M1690,"")</f>
        <v/>
      </c>
      <c r="O1690" s="12"/>
      <c r="P1690" s="12"/>
      <c r="Q1690" s="38"/>
    </row>
    <row r="1691" spans="1:17" x14ac:dyDescent="0.25">
      <c r="A1691" s="34"/>
      <c r="B1691" s="12"/>
      <c r="C1691" s="12"/>
      <c r="D1691" s="12"/>
      <c r="E1691" s="31" t="str">
        <f>IFERROR(VLOOKUP(Issue!$D1691,Table5[#All],3,0),"")</f>
        <v/>
      </c>
      <c r="F1691" s="31" t="str">
        <f>IFERROR(VLOOKUP(Issue!$D1691,Table5[#All],2,0),"")</f>
        <v/>
      </c>
      <c r="G1691" s="12"/>
      <c r="H1691" s="31" t="str">
        <f>IFERROR(VLOOKUP(Issue!$G1691,Table5[#All],3,0),"")</f>
        <v/>
      </c>
      <c r="I1691" s="31" t="str">
        <f>IFERROR(VLOOKUP(Issue!$G1691,Table5[#All],2,0),"")</f>
        <v/>
      </c>
      <c r="J1691" s="12"/>
      <c r="K1691" s="31" t="str">
        <f>IFERROR(VLOOKUP(Issue!$J1691,Table2[[Item Name]:[UoM]],2,0),"")</f>
        <v/>
      </c>
      <c r="L1691" s="12"/>
      <c r="M1691" s="32" t="str">
        <f>IFERROR(VLOOKUP(Issue!$J1691,Table2[[#All],[Item Name]:[Open Rate]],8,0),"")</f>
        <v/>
      </c>
      <c r="N1691" s="32" t="str">
        <f>IFERROR(+Issue!$L1691*Issue!$M1691,"")</f>
        <v/>
      </c>
      <c r="O1691" s="12"/>
      <c r="P1691" s="12"/>
      <c r="Q1691" s="37"/>
    </row>
    <row r="1692" spans="1:17" x14ac:dyDescent="0.25">
      <c r="A1692" s="34"/>
      <c r="B1692" s="12"/>
      <c r="C1692" s="12"/>
      <c r="D1692" s="12"/>
      <c r="E1692" s="31" t="str">
        <f>IFERROR(VLOOKUP(Issue!$D1692,Table5[#All],3,0),"")</f>
        <v/>
      </c>
      <c r="F1692" s="31" t="str">
        <f>IFERROR(VLOOKUP(Issue!$D1692,Table5[#All],2,0),"")</f>
        <v/>
      </c>
      <c r="G1692" s="12"/>
      <c r="H1692" s="31" t="str">
        <f>IFERROR(VLOOKUP(Issue!$G1692,Table5[#All],3,0),"")</f>
        <v/>
      </c>
      <c r="I1692" s="31" t="str">
        <f>IFERROR(VLOOKUP(Issue!$G1692,Table5[#All],2,0),"")</f>
        <v/>
      </c>
      <c r="J1692" s="12"/>
      <c r="K1692" s="31" t="str">
        <f>IFERROR(VLOOKUP(Issue!$J1692,Table2[[Item Name]:[UoM]],2,0),"")</f>
        <v/>
      </c>
      <c r="L1692" s="12"/>
      <c r="M1692" s="32" t="str">
        <f>IFERROR(VLOOKUP(Issue!$J1692,Table2[[#All],[Item Name]:[Open Rate]],8,0),"")</f>
        <v/>
      </c>
      <c r="N1692" s="32" t="str">
        <f>IFERROR(+Issue!$L1692*Issue!$M1692,"")</f>
        <v/>
      </c>
      <c r="O1692" s="12"/>
      <c r="P1692" s="12"/>
      <c r="Q1692" s="38"/>
    </row>
    <row r="1693" spans="1:17" x14ac:dyDescent="0.25">
      <c r="A1693" s="34"/>
      <c r="B1693" s="12"/>
      <c r="C1693" s="12"/>
      <c r="D1693" s="12"/>
      <c r="E1693" s="31" t="str">
        <f>IFERROR(VLOOKUP(Issue!$D1693,Table5[#All],3,0),"")</f>
        <v/>
      </c>
      <c r="F1693" s="31" t="str">
        <f>IFERROR(VLOOKUP(Issue!$D1693,Table5[#All],2,0),"")</f>
        <v/>
      </c>
      <c r="G1693" s="12"/>
      <c r="H1693" s="31" t="str">
        <f>IFERROR(VLOOKUP(Issue!$G1693,Table5[#All],3,0),"")</f>
        <v/>
      </c>
      <c r="I1693" s="31" t="str">
        <f>IFERROR(VLOOKUP(Issue!$G1693,Table5[#All],2,0),"")</f>
        <v/>
      </c>
      <c r="J1693" s="12"/>
      <c r="K1693" s="31" t="str">
        <f>IFERROR(VLOOKUP(Issue!$J1693,Table2[[Item Name]:[UoM]],2,0),"")</f>
        <v/>
      </c>
      <c r="L1693" s="12"/>
      <c r="M1693" s="32" t="str">
        <f>IFERROR(VLOOKUP(Issue!$J1693,Table2[[#All],[Item Name]:[Open Rate]],8,0),"")</f>
        <v/>
      </c>
      <c r="N1693" s="32" t="str">
        <f>IFERROR(+Issue!$L1693*Issue!$M1693,"")</f>
        <v/>
      </c>
      <c r="O1693" s="12"/>
      <c r="P1693" s="12"/>
      <c r="Q1693" s="37"/>
    </row>
    <row r="1694" spans="1:17" x14ac:dyDescent="0.25">
      <c r="A1694" s="34"/>
      <c r="B1694" s="12"/>
      <c r="C1694" s="12"/>
      <c r="D1694" s="12"/>
      <c r="E1694" s="31" t="str">
        <f>IFERROR(VLOOKUP(Issue!$D1694,Table5[#All],3,0),"")</f>
        <v/>
      </c>
      <c r="F1694" s="31" t="str">
        <f>IFERROR(VLOOKUP(Issue!$D1694,Table5[#All],2,0),"")</f>
        <v/>
      </c>
      <c r="G1694" s="12"/>
      <c r="H1694" s="31" t="str">
        <f>IFERROR(VLOOKUP(Issue!$G1694,Table5[#All],3,0),"")</f>
        <v/>
      </c>
      <c r="I1694" s="31" t="str">
        <f>IFERROR(VLOOKUP(Issue!$G1694,Table5[#All],2,0),"")</f>
        <v/>
      </c>
      <c r="J1694" s="12"/>
      <c r="K1694" s="31" t="str">
        <f>IFERROR(VLOOKUP(Issue!$J1694,Table2[[Item Name]:[UoM]],2,0),"")</f>
        <v/>
      </c>
      <c r="L1694" s="12"/>
      <c r="M1694" s="32" t="str">
        <f>IFERROR(VLOOKUP(Issue!$J1694,Table2[[#All],[Item Name]:[Open Rate]],8,0),"")</f>
        <v/>
      </c>
      <c r="N1694" s="32" t="str">
        <f>IFERROR(+Issue!$L1694*Issue!$M1694,"")</f>
        <v/>
      </c>
      <c r="O1694" s="12"/>
      <c r="P1694" s="12"/>
      <c r="Q1694" s="38"/>
    </row>
    <row r="1695" spans="1:17" x14ac:dyDescent="0.25">
      <c r="A1695" s="34"/>
      <c r="B1695" s="12"/>
      <c r="C1695" s="12"/>
      <c r="D1695" s="12"/>
      <c r="E1695" s="31" t="str">
        <f>IFERROR(VLOOKUP(Issue!$D1695,Table5[#All],3,0),"")</f>
        <v/>
      </c>
      <c r="F1695" s="31" t="str">
        <f>IFERROR(VLOOKUP(Issue!$D1695,Table5[#All],2,0),"")</f>
        <v/>
      </c>
      <c r="G1695" s="12"/>
      <c r="H1695" s="31" t="str">
        <f>IFERROR(VLOOKUP(Issue!$G1695,Table5[#All],3,0),"")</f>
        <v/>
      </c>
      <c r="I1695" s="31" t="str">
        <f>IFERROR(VLOOKUP(Issue!$G1695,Table5[#All],2,0),"")</f>
        <v/>
      </c>
      <c r="J1695" s="12"/>
      <c r="K1695" s="31" t="str">
        <f>IFERROR(VLOOKUP(Issue!$J1695,Table2[[Item Name]:[UoM]],2,0),"")</f>
        <v/>
      </c>
      <c r="L1695" s="12"/>
      <c r="M1695" s="32" t="str">
        <f>IFERROR(VLOOKUP(Issue!$J1695,Table2[[#All],[Item Name]:[Open Rate]],8,0),"")</f>
        <v/>
      </c>
      <c r="N1695" s="32" t="str">
        <f>IFERROR(+Issue!$L1695*Issue!$M1695,"")</f>
        <v/>
      </c>
      <c r="O1695" s="12"/>
      <c r="P1695" s="12"/>
      <c r="Q1695" s="37"/>
    </row>
    <row r="1696" spans="1:17" x14ac:dyDescent="0.25">
      <c r="A1696" s="34"/>
      <c r="B1696" s="12"/>
      <c r="C1696" s="12"/>
      <c r="D1696" s="12"/>
      <c r="E1696" s="31" t="str">
        <f>IFERROR(VLOOKUP(Issue!$D1696,Table5[#All],3,0),"")</f>
        <v/>
      </c>
      <c r="F1696" s="31" t="str">
        <f>IFERROR(VLOOKUP(Issue!$D1696,Table5[#All],2,0),"")</f>
        <v/>
      </c>
      <c r="G1696" s="12"/>
      <c r="H1696" s="31" t="str">
        <f>IFERROR(VLOOKUP(Issue!$G1696,Table5[#All],3,0),"")</f>
        <v/>
      </c>
      <c r="I1696" s="31" t="str">
        <f>IFERROR(VLOOKUP(Issue!$G1696,Table5[#All],2,0),"")</f>
        <v/>
      </c>
      <c r="J1696" s="12"/>
      <c r="K1696" s="31" t="str">
        <f>IFERROR(VLOOKUP(Issue!$J1696,Table2[[Item Name]:[UoM]],2,0),"")</f>
        <v/>
      </c>
      <c r="L1696" s="12"/>
      <c r="M1696" s="32" t="str">
        <f>IFERROR(VLOOKUP(Issue!$J1696,Table2[[#All],[Item Name]:[Open Rate]],8,0),"")</f>
        <v/>
      </c>
      <c r="N1696" s="32" t="str">
        <f>IFERROR(+Issue!$L1696*Issue!$M1696,"")</f>
        <v/>
      </c>
      <c r="O1696" s="12"/>
      <c r="P1696" s="12"/>
      <c r="Q1696" s="38"/>
    </row>
    <row r="1697" spans="1:17" x14ac:dyDescent="0.25">
      <c r="A1697" s="34"/>
      <c r="B1697" s="12"/>
      <c r="C1697" s="12"/>
      <c r="D1697" s="12"/>
      <c r="E1697" s="31" t="str">
        <f>IFERROR(VLOOKUP(Issue!$D1697,Table5[#All],3,0),"")</f>
        <v/>
      </c>
      <c r="F1697" s="31" t="str">
        <f>IFERROR(VLOOKUP(Issue!$D1697,Table5[#All],2,0),"")</f>
        <v/>
      </c>
      <c r="G1697" s="12"/>
      <c r="H1697" s="31" t="str">
        <f>IFERROR(VLOOKUP(Issue!$G1697,Table5[#All],3,0),"")</f>
        <v/>
      </c>
      <c r="I1697" s="31" t="str">
        <f>IFERROR(VLOOKUP(Issue!$G1697,Table5[#All],2,0),"")</f>
        <v/>
      </c>
      <c r="J1697" s="12"/>
      <c r="K1697" s="31" t="str">
        <f>IFERROR(VLOOKUP(Issue!$J1697,Table2[[Item Name]:[UoM]],2,0),"")</f>
        <v/>
      </c>
      <c r="L1697" s="12"/>
      <c r="M1697" s="32" t="str">
        <f>IFERROR(VLOOKUP(Issue!$J1697,Table2[[#All],[Item Name]:[Open Rate]],8,0),"")</f>
        <v/>
      </c>
      <c r="N1697" s="32" t="str">
        <f>IFERROR(+Issue!$L1697*Issue!$M1697,"")</f>
        <v/>
      </c>
      <c r="O1697" s="12"/>
      <c r="P1697" s="12"/>
      <c r="Q1697" s="37"/>
    </row>
    <row r="1698" spans="1:17" x14ac:dyDescent="0.25">
      <c r="A1698" s="34"/>
      <c r="B1698" s="12"/>
      <c r="C1698" s="12"/>
      <c r="D1698" s="12"/>
      <c r="E1698" s="31" t="str">
        <f>IFERROR(VLOOKUP(Issue!$D1698,Table5[#All],3,0),"")</f>
        <v/>
      </c>
      <c r="F1698" s="31" t="str">
        <f>IFERROR(VLOOKUP(Issue!$D1698,Table5[#All],2,0),"")</f>
        <v/>
      </c>
      <c r="G1698" s="12"/>
      <c r="H1698" s="31" t="str">
        <f>IFERROR(VLOOKUP(Issue!$G1698,Table5[#All],3,0),"")</f>
        <v/>
      </c>
      <c r="I1698" s="31" t="str">
        <f>IFERROR(VLOOKUP(Issue!$G1698,Table5[#All],2,0),"")</f>
        <v/>
      </c>
      <c r="J1698" s="12"/>
      <c r="K1698" s="31" t="str">
        <f>IFERROR(VLOOKUP(Issue!$J1698,Table2[[Item Name]:[UoM]],2,0),"")</f>
        <v/>
      </c>
      <c r="L1698" s="12"/>
      <c r="M1698" s="32" t="str">
        <f>IFERROR(VLOOKUP(Issue!$J1698,Table2[[#All],[Item Name]:[Open Rate]],8,0),"")</f>
        <v/>
      </c>
      <c r="N1698" s="32" t="str">
        <f>IFERROR(+Issue!$L1698*Issue!$M1698,"")</f>
        <v/>
      </c>
      <c r="O1698" s="12"/>
      <c r="P1698" s="12"/>
      <c r="Q1698" s="38"/>
    </row>
    <row r="1699" spans="1:17" x14ac:dyDescent="0.25">
      <c r="A1699" s="34"/>
      <c r="B1699" s="12"/>
      <c r="C1699" s="12"/>
      <c r="D1699" s="12"/>
      <c r="E1699" s="31" t="str">
        <f>IFERROR(VLOOKUP(Issue!$D1699,Table5[#All],3,0),"")</f>
        <v/>
      </c>
      <c r="F1699" s="31" t="str">
        <f>IFERROR(VLOOKUP(Issue!$D1699,Table5[#All],2,0),"")</f>
        <v/>
      </c>
      <c r="G1699" s="12"/>
      <c r="H1699" s="31" t="str">
        <f>IFERROR(VLOOKUP(Issue!$G1699,Table5[#All],3,0),"")</f>
        <v/>
      </c>
      <c r="I1699" s="31" t="str">
        <f>IFERROR(VLOOKUP(Issue!$G1699,Table5[#All],2,0),"")</f>
        <v/>
      </c>
      <c r="J1699" s="12"/>
      <c r="K1699" s="31" t="str">
        <f>IFERROR(VLOOKUP(Issue!$J1699,Table2[[Item Name]:[UoM]],2,0),"")</f>
        <v/>
      </c>
      <c r="L1699" s="12"/>
      <c r="M1699" s="32" t="str">
        <f>IFERROR(VLOOKUP(Issue!$J1699,Table2[[#All],[Item Name]:[Open Rate]],8,0),"")</f>
        <v/>
      </c>
      <c r="N1699" s="32" t="str">
        <f>IFERROR(+Issue!$L1699*Issue!$M1699,"")</f>
        <v/>
      </c>
      <c r="O1699" s="12"/>
      <c r="P1699" s="12"/>
      <c r="Q1699" s="37"/>
    </row>
    <row r="1700" spans="1:17" x14ac:dyDescent="0.25">
      <c r="A1700" s="34"/>
      <c r="B1700" s="12"/>
      <c r="C1700" s="12"/>
      <c r="D1700" s="12"/>
      <c r="E1700" s="31" t="str">
        <f>IFERROR(VLOOKUP(Issue!$D1700,Table5[#All],3,0),"")</f>
        <v/>
      </c>
      <c r="F1700" s="31" t="str">
        <f>IFERROR(VLOOKUP(Issue!$D1700,Table5[#All],2,0),"")</f>
        <v/>
      </c>
      <c r="G1700" s="12"/>
      <c r="H1700" s="31" t="str">
        <f>IFERROR(VLOOKUP(Issue!$G1700,Table5[#All],3,0),"")</f>
        <v/>
      </c>
      <c r="I1700" s="31" t="str">
        <f>IFERROR(VLOOKUP(Issue!$G1700,Table5[#All],2,0),"")</f>
        <v/>
      </c>
      <c r="J1700" s="12"/>
      <c r="K1700" s="31" t="str">
        <f>IFERROR(VLOOKUP(Issue!$J1700,Table2[[Item Name]:[UoM]],2,0),"")</f>
        <v/>
      </c>
      <c r="L1700" s="12"/>
      <c r="M1700" s="32" t="str">
        <f>IFERROR(VLOOKUP(Issue!$J1700,Table2[[#All],[Item Name]:[Open Rate]],8,0),"")</f>
        <v/>
      </c>
      <c r="N1700" s="32" t="str">
        <f>IFERROR(+Issue!$L1700*Issue!$M1700,"")</f>
        <v/>
      </c>
      <c r="O1700" s="12"/>
      <c r="P1700" s="12"/>
      <c r="Q1700" s="38"/>
    </row>
    <row r="1701" spans="1:17" x14ac:dyDescent="0.25">
      <c r="A1701" s="34"/>
      <c r="B1701" s="12"/>
      <c r="C1701" s="12"/>
      <c r="D1701" s="12"/>
      <c r="E1701" s="31" t="str">
        <f>IFERROR(VLOOKUP(Issue!$D1701,Table5[#All],3,0),"")</f>
        <v/>
      </c>
      <c r="F1701" s="31" t="str">
        <f>IFERROR(VLOOKUP(Issue!$D1701,Table5[#All],2,0),"")</f>
        <v/>
      </c>
      <c r="G1701" s="12"/>
      <c r="H1701" s="31" t="str">
        <f>IFERROR(VLOOKUP(Issue!$G1701,Table5[#All],3,0),"")</f>
        <v/>
      </c>
      <c r="I1701" s="31" t="str">
        <f>IFERROR(VLOOKUP(Issue!$G1701,Table5[#All],2,0),"")</f>
        <v/>
      </c>
      <c r="J1701" s="12"/>
      <c r="K1701" s="31" t="str">
        <f>IFERROR(VLOOKUP(Issue!$J1701,Table2[[Item Name]:[UoM]],2,0),"")</f>
        <v/>
      </c>
      <c r="L1701" s="12"/>
      <c r="M1701" s="32" t="str">
        <f>IFERROR(VLOOKUP(Issue!$J1701,Table2[[#All],[Item Name]:[Open Rate]],8,0),"")</f>
        <v/>
      </c>
      <c r="N1701" s="32" t="str">
        <f>IFERROR(+Issue!$L1701*Issue!$M1701,"")</f>
        <v/>
      </c>
      <c r="O1701" s="12"/>
      <c r="P1701" s="12"/>
      <c r="Q1701" s="37"/>
    </row>
    <row r="1702" spans="1:17" x14ac:dyDescent="0.25">
      <c r="A1702" s="34"/>
      <c r="B1702" s="12"/>
      <c r="C1702" s="12"/>
      <c r="D1702" s="12"/>
      <c r="E1702" s="31" t="str">
        <f>IFERROR(VLOOKUP(Issue!$D1702,Table5[#All],3,0),"")</f>
        <v/>
      </c>
      <c r="F1702" s="31" t="str">
        <f>IFERROR(VLOOKUP(Issue!$D1702,Table5[#All],2,0),"")</f>
        <v/>
      </c>
      <c r="G1702" s="12"/>
      <c r="H1702" s="31" t="str">
        <f>IFERROR(VLOOKUP(Issue!$G1702,Table5[#All],3,0),"")</f>
        <v/>
      </c>
      <c r="I1702" s="31" t="str">
        <f>IFERROR(VLOOKUP(Issue!$G1702,Table5[#All],2,0),"")</f>
        <v/>
      </c>
      <c r="J1702" s="12"/>
      <c r="K1702" s="31" t="str">
        <f>IFERROR(VLOOKUP(Issue!$J1702,Table2[[Item Name]:[UoM]],2,0),"")</f>
        <v/>
      </c>
      <c r="L1702" s="12"/>
      <c r="M1702" s="32" t="str">
        <f>IFERROR(VLOOKUP(Issue!$J1702,Table2[[#All],[Item Name]:[Open Rate]],8,0),"")</f>
        <v/>
      </c>
      <c r="N1702" s="32" t="str">
        <f>IFERROR(+Issue!$L1702*Issue!$M1702,"")</f>
        <v/>
      </c>
      <c r="O1702" s="12"/>
      <c r="P1702" s="12"/>
      <c r="Q1702" s="38"/>
    </row>
    <row r="1703" spans="1:17" x14ac:dyDescent="0.25">
      <c r="A1703" s="34"/>
      <c r="B1703" s="12"/>
      <c r="C1703" s="12"/>
      <c r="D1703" s="12"/>
      <c r="E1703" s="31" t="str">
        <f>IFERROR(VLOOKUP(Issue!$D1703,Table5[#All],3,0),"")</f>
        <v/>
      </c>
      <c r="F1703" s="31" t="str">
        <f>IFERROR(VLOOKUP(Issue!$D1703,Table5[#All],2,0),"")</f>
        <v/>
      </c>
      <c r="G1703" s="12"/>
      <c r="H1703" s="31" t="str">
        <f>IFERROR(VLOOKUP(Issue!$G1703,Table5[#All],3,0),"")</f>
        <v/>
      </c>
      <c r="I1703" s="31" t="str">
        <f>IFERROR(VLOOKUP(Issue!$G1703,Table5[#All],2,0),"")</f>
        <v/>
      </c>
      <c r="J1703" s="12"/>
      <c r="K1703" s="31" t="str">
        <f>IFERROR(VLOOKUP(Issue!$J1703,Table2[[Item Name]:[UoM]],2,0),"")</f>
        <v/>
      </c>
      <c r="L1703" s="12"/>
      <c r="M1703" s="32" t="str">
        <f>IFERROR(VLOOKUP(Issue!$J1703,Table2[[#All],[Item Name]:[Open Rate]],8,0),"")</f>
        <v/>
      </c>
      <c r="N1703" s="32" t="str">
        <f>IFERROR(+Issue!$L1703*Issue!$M1703,"")</f>
        <v/>
      </c>
      <c r="O1703" s="12"/>
      <c r="P1703" s="12"/>
      <c r="Q1703" s="37"/>
    </row>
    <row r="1704" spans="1:17" x14ac:dyDescent="0.25">
      <c r="A1704" s="34"/>
      <c r="B1704" s="12"/>
      <c r="C1704" s="12"/>
      <c r="D1704" s="12"/>
      <c r="E1704" s="31" t="str">
        <f>IFERROR(VLOOKUP(Issue!$D1704,Table5[#All],3,0),"")</f>
        <v/>
      </c>
      <c r="F1704" s="31" t="str">
        <f>IFERROR(VLOOKUP(Issue!$D1704,Table5[#All],2,0),"")</f>
        <v/>
      </c>
      <c r="G1704" s="12"/>
      <c r="H1704" s="31" t="str">
        <f>IFERROR(VLOOKUP(Issue!$G1704,Table5[#All],3,0),"")</f>
        <v/>
      </c>
      <c r="I1704" s="31" t="str">
        <f>IFERROR(VLOOKUP(Issue!$G1704,Table5[#All],2,0),"")</f>
        <v/>
      </c>
      <c r="J1704" s="12"/>
      <c r="K1704" s="31" t="str">
        <f>IFERROR(VLOOKUP(Issue!$J1704,Table2[[Item Name]:[UoM]],2,0),"")</f>
        <v/>
      </c>
      <c r="L1704" s="12"/>
      <c r="M1704" s="32" t="str">
        <f>IFERROR(VLOOKUP(Issue!$J1704,Table2[[#All],[Item Name]:[Open Rate]],8,0),"")</f>
        <v/>
      </c>
      <c r="N1704" s="32" t="str">
        <f>IFERROR(+Issue!$L1704*Issue!$M1704,"")</f>
        <v/>
      </c>
      <c r="O1704" s="12"/>
      <c r="P1704" s="12"/>
      <c r="Q1704" s="38"/>
    </row>
    <row r="1705" spans="1:17" x14ac:dyDescent="0.25">
      <c r="A1705" s="34"/>
      <c r="B1705" s="12"/>
      <c r="C1705" s="12"/>
      <c r="D1705" s="12"/>
      <c r="E1705" s="31" t="str">
        <f>IFERROR(VLOOKUP(Issue!$D1705,Table5[#All],3,0),"")</f>
        <v/>
      </c>
      <c r="F1705" s="31" t="str">
        <f>IFERROR(VLOOKUP(Issue!$D1705,Table5[#All],2,0),"")</f>
        <v/>
      </c>
      <c r="G1705" s="12"/>
      <c r="H1705" s="31" t="str">
        <f>IFERROR(VLOOKUP(Issue!$G1705,Table5[#All],3,0),"")</f>
        <v/>
      </c>
      <c r="I1705" s="31" t="str">
        <f>IFERROR(VLOOKUP(Issue!$G1705,Table5[#All],2,0),"")</f>
        <v/>
      </c>
      <c r="J1705" s="12"/>
      <c r="K1705" s="31" t="str">
        <f>IFERROR(VLOOKUP(Issue!$J1705,Table2[[Item Name]:[UoM]],2,0),"")</f>
        <v/>
      </c>
      <c r="L1705" s="12"/>
      <c r="M1705" s="32" t="str">
        <f>IFERROR(VLOOKUP(Issue!$J1705,Table2[[#All],[Item Name]:[Open Rate]],8,0),"")</f>
        <v/>
      </c>
      <c r="N1705" s="32" t="str">
        <f>IFERROR(+Issue!$L1705*Issue!$M1705,"")</f>
        <v/>
      </c>
      <c r="O1705" s="12"/>
      <c r="P1705" s="12"/>
      <c r="Q1705" s="37"/>
    </row>
    <row r="1706" spans="1:17" x14ac:dyDescent="0.25">
      <c r="A1706" s="34"/>
      <c r="B1706" s="12"/>
      <c r="C1706" s="12"/>
      <c r="D1706" s="12"/>
      <c r="E1706" s="31" t="str">
        <f>IFERROR(VLOOKUP(Issue!$D1706,Table5[#All],3,0),"")</f>
        <v/>
      </c>
      <c r="F1706" s="31" t="str">
        <f>IFERROR(VLOOKUP(Issue!$D1706,Table5[#All],2,0),"")</f>
        <v/>
      </c>
      <c r="G1706" s="12"/>
      <c r="H1706" s="31" t="str">
        <f>IFERROR(VLOOKUP(Issue!$G1706,Table5[#All],3,0),"")</f>
        <v/>
      </c>
      <c r="I1706" s="31" t="str">
        <f>IFERROR(VLOOKUP(Issue!$G1706,Table5[#All],2,0),"")</f>
        <v/>
      </c>
      <c r="J1706" s="12"/>
      <c r="K1706" s="31" t="str">
        <f>IFERROR(VLOOKUP(Issue!$J1706,Table2[[Item Name]:[UoM]],2,0),"")</f>
        <v/>
      </c>
      <c r="L1706" s="12"/>
      <c r="M1706" s="32" t="str">
        <f>IFERROR(VLOOKUP(Issue!$J1706,Table2[[#All],[Item Name]:[Open Rate]],8,0),"")</f>
        <v/>
      </c>
      <c r="N1706" s="32" t="str">
        <f>IFERROR(+Issue!$L1706*Issue!$M1706,"")</f>
        <v/>
      </c>
      <c r="O1706" s="12"/>
      <c r="P1706" s="12"/>
      <c r="Q1706" s="38"/>
    </row>
    <row r="1707" spans="1:17" x14ac:dyDescent="0.25">
      <c r="A1707" s="34"/>
      <c r="B1707" s="12"/>
      <c r="C1707" s="12"/>
      <c r="D1707" s="12"/>
      <c r="E1707" s="31" t="str">
        <f>IFERROR(VLOOKUP(Issue!$D1707,Table5[#All],3,0),"")</f>
        <v/>
      </c>
      <c r="F1707" s="31" t="str">
        <f>IFERROR(VLOOKUP(Issue!$D1707,Table5[#All],2,0),"")</f>
        <v/>
      </c>
      <c r="G1707" s="12"/>
      <c r="H1707" s="31" t="str">
        <f>IFERROR(VLOOKUP(Issue!$G1707,Table5[#All],3,0),"")</f>
        <v/>
      </c>
      <c r="I1707" s="31" t="str">
        <f>IFERROR(VLOOKUP(Issue!$G1707,Table5[#All],2,0),"")</f>
        <v/>
      </c>
      <c r="J1707" s="12"/>
      <c r="K1707" s="31" t="str">
        <f>IFERROR(VLOOKUP(Issue!$J1707,Table2[[Item Name]:[UoM]],2,0),"")</f>
        <v/>
      </c>
      <c r="L1707" s="12"/>
      <c r="M1707" s="32" t="str">
        <f>IFERROR(VLOOKUP(Issue!$J1707,Table2[[#All],[Item Name]:[Open Rate]],8,0),"")</f>
        <v/>
      </c>
      <c r="N1707" s="32" t="str">
        <f>IFERROR(+Issue!$L1707*Issue!$M1707,"")</f>
        <v/>
      </c>
      <c r="O1707" s="12"/>
      <c r="P1707" s="12"/>
      <c r="Q1707" s="37"/>
    </row>
    <row r="1708" spans="1:17" x14ac:dyDescent="0.25">
      <c r="A1708" s="34"/>
      <c r="B1708" s="12"/>
      <c r="C1708" s="12"/>
      <c r="D1708" s="12"/>
      <c r="E1708" s="31" t="str">
        <f>IFERROR(VLOOKUP(Issue!$D1708,Table5[#All],3,0),"")</f>
        <v/>
      </c>
      <c r="F1708" s="31" t="str">
        <f>IFERROR(VLOOKUP(Issue!$D1708,Table5[#All],2,0),"")</f>
        <v/>
      </c>
      <c r="G1708" s="12"/>
      <c r="H1708" s="31" t="str">
        <f>IFERROR(VLOOKUP(Issue!$G1708,Table5[#All],3,0),"")</f>
        <v/>
      </c>
      <c r="I1708" s="31" t="str">
        <f>IFERROR(VLOOKUP(Issue!$G1708,Table5[#All],2,0),"")</f>
        <v/>
      </c>
      <c r="J1708" s="12"/>
      <c r="K1708" s="31" t="str">
        <f>IFERROR(VLOOKUP(Issue!$J1708,Table2[[Item Name]:[UoM]],2,0),"")</f>
        <v/>
      </c>
      <c r="L1708" s="12"/>
      <c r="M1708" s="32" t="str">
        <f>IFERROR(VLOOKUP(Issue!$J1708,Table2[[#All],[Item Name]:[Open Rate]],8,0),"")</f>
        <v/>
      </c>
      <c r="N1708" s="32" t="str">
        <f>IFERROR(+Issue!$L1708*Issue!$M1708,"")</f>
        <v/>
      </c>
      <c r="O1708" s="12"/>
      <c r="P1708" s="12"/>
      <c r="Q1708" s="38"/>
    </row>
    <row r="1709" spans="1:17" x14ac:dyDescent="0.25">
      <c r="A1709" s="34"/>
      <c r="B1709" s="12"/>
      <c r="C1709" s="12"/>
      <c r="D1709" s="12"/>
      <c r="E1709" s="31" t="str">
        <f>IFERROR(VLOOKUP(Issue!$D1709,Table5[#All],3,0),"")</f>
        <v/>
      </c>
      <c r="F1709" s="31" t="str">
        <f>IFERROR(VLOOKUP(Issue!$D1709,Table5[#All],2,0),"")</f>
        <v/>
      </c>
      <c r="G1709" s="12"/>
      <c r="H1709" s="31" t="str">
        <f>IFERROR(VLOOKUP(Issue!$G1709,Table5[#All],3,0),"")</f>
        <v/>
      </c>
      <c r="I1709" s="31" t="str">
        <f>IFERROR(VLOOKUP(Issue!$G1709,Table5[#All],2,0),"")</f>
        <v/>
      </c>
      <c r="J1709" s="12"/>
      <c r="K1709" s="31" t="str">
        <f>IFERROR(VLOOKUP(Issue!$J1709,Table2[[Item Name]:[UoM]],2,0),"")</f>
        <v/>
      </c>
      <c r="L1709" s="12"/>
      <c r="M1709" s="32" t="str">
        <f>IFERROR(VLOOKUP(Issue!$J1709,Table2[[#All],[Item Name]:[Open Rate]],8,0),"")</f>
        <v/>
      </c>
      <c r="N1709" s="32" t="str">
        <f>IFERROR(+Issue!$L1709*Issue!$M1709,"")</f>
        <v/>
      </c>
      <c r="O1709" s="12"/>
      <c r="P1709" s="12"/>
      <c r="Q1709" s="37"/>
    </row>
    <row r="1710" spans="1:17" x14ac:dyDescent="0.25">
      <c r="A1710" s="34"/>
      <c r="B1710" s="12"/>
      <c r="C1710" s="12"/>
      <c r="D1710" s="12"/>
      <c r="E1710" s="31" t="str">
        <f>IFERROR(VLOOKUP(Issue!$D1710,Table5[#All],3,0),"")</f>
        <v/>
      </c>
      <c r="F1710" s="31" t="str">
        <f>IFERROR(VLOOKUP(Issue!$D1710,Table5[#All],2,0),"")</f>
        <v/>
      </c>
      <c r="G1710" s="12"/>
      <c r="H1710" s="31" t="str">
        <f>IFERROR(VLOOKUP(Issue!$G1710,Table5[#All],3,0),"")</f>
        <v/>
      </c>
      <c r="I1710" s="31" t="str">
        <f>IFERROR(VLOOKUP(Issue!$G1710,Table5[#All],2,0),"")</f>
        <v/>
      </c>
      <c r="J1710" s="12"/>
      <c r="K1710" s="31" t="str">
        <f>IFERROR(VLOOKUP(Issue!$J1710,Table2[[Item Name]:[UoM]],2,0),"")</f>
        <v/>
      </c>
      <c r="L1710" s="12"/>
      <c r="M1710" s="32" t="str">
        <f>IFERROR(VLOOKUP(Issue!$J1710,Table2[[#All],[Item Name]:[Open Rate]],8,0),"")</f>
        <v/>
      </c>
      <c r="N1710" s="32" t="str">
        <f>IFERROR(+Issue!$L1710*Issue!$M1710,"")</f>
        <v/>
      </c>
      <c r="O1710" s="12"/>
      <c r="P1710" s="12"/>
      <c r="Q1710" s="38"/>
    </row>
    <row r="1711" spans="1:17" x14ac:dyDescent="0.25">
      <c r="A1711" s="34"/>
      <c r="B1711" s="12"/>
      <c r="C1711" s="12"/>
      <c r="D1711" s="12"/>
      <c r="E1711" s="31" t="str">
        <f>IFERROR(VLOOKUP(Issue!$D1711,Table5[#All],3,0),"")</f>
        <v/>
      </c>
      <c r="F1711" s="31" t="str">
        <f>IFERROR(VLOOKUP(Issue!$D1711,Table5[#All],2,0),"")</f>
        <v/>
      </c>
      <c r="G1711" s="12"/>
      <c r="H1711" s="31" t="str">
        <f>IFERROR(VLOOKUP(Issue!$G1711,Table5[#All],3,0),"")</f>
        <v/>
      </c>
      <c r="I1711" s="31" t="str">
        <f>IFERROR(VLOOKUP(Issue!$G1711,Table5[#All],2,0),"")</f>
        <v/>
      </c>
      <c r="J1711" s="12"/>
      <c r="K1711" s="31" t="str">
        <f>IFERROR(VLOOKUP(Issue!$J1711,Table2[[Item Name]:[UoM]],2,0),"")</f>
        <v/>
      </c>
      <c r="L1711" s="12"/>
      <c r="M1711" s="32" t="str">
        <f>IFERROR(VLOOKUP(Issue!$J1711,Table2[[#All],[Item Name]:[Open Rate]],8,0),"")</f>
        <v/>
      </c>
      <c r="N1711" s="32" t="str">
        <f>IFERROR(+Issue!$L1711*Issue!$M1711,"")</f>
        <v/>
      </c>
      <c r="O1711" s="12"/>
      <c r="P1711" s="12"/>
      <c r="Q1711" s="37"/>
    </row>
    <row r="1712" spans="1:17" x14ac:dyDescent="0.25">
      <c r="A1712" s="34"/>
      <c r="B1712" s="12"/>
      <c r="C1712" s="12"/>
      <c r="D1712" s="12"/>
      <c r="E1712" s="31" t="str">
        <f>IFERROR(VLOOKUP(Issue!$D1712,Table5[#All],3,0),"")</f>
        <v/>
      </c>
      <c r="F1712" s="31" t="str">
        <f>IFERROR(VLOOKUP(Issue!$D1712,Table5[#All],2,0),"")</f>
        <v/>
      </c>
      <c r="G1712" s="12"/>
      <c r="H1712" s="31" t="str">
        <f>IFERROR(VLOOKUP(Issue!$G1712,Table5[#All],3,0),"")</f>
        <v/>
      </c>
      <c r="I1712" s="31" t="str">
        <f>IFERROR(VLOOKUP(Issue!$G1712,Table5[#All],2,0),"")</f>
        <v/>
      </c>
      <c r="J1712" s="12"/>
      <c r="K1712" s="31" t="str">
        <f>IFERROR(VLOOKUP(Issue!$J1712,Table2[[Item Name]:[UoM]],2,0),"")</f>
        <v/>
      </c>
      <c r="L1712" s="12"/>
      <c r="M1712" s="32" t="str">
        <f>IFERROR(VLOOKUP(Issue!$J1712,Table2[[#All],[Item Name]:[Open Rate]],8,0),"")</f>
        <v/>
      </c>
      <c r="N1712" s="32" t="str">
        <f>IFERROR(+Issue!$L1712*Issue!$M1712,"")</f>
        <v/>
      </c>
      <c r="O1712" s="12"/>
      <c r="P1712" s="12"/>
      <c r="Q1712" s="38"/>
    </row>
    <row r="1713" spans="1:17" x14ac:dyDescent="0.25">
      <c r="A1713" s="34"/>
      <c r="B1713" s="12"/>
      <c r="C1713" s="12"/>
      <c r="D1713" s="12"/>
      <c r="E1713" s="31" t="str">
        <f>IFERROR(VLOOKUP(Issue!$D1713,Table5[#All],3,0),"")</f>
        <v/>
      </c>
      <c r="F1713" s="31" t="str">
        <f>IFERROR(VLOOKUP(Issue!$D1713,Table5[#All],2,0),"")</f>
        <v/>
      </c>
      <c r="G1713" s="12"/>
      <c r="H1713" s="31" t="str">
        <f>IFERROR(VLOOKUP(Issue!$G1713,Table5[#All],3,0),"")</f>
        <v/>
      </c>
      <c r="I1713" s="31" t="str">
        <f>IFERROR(VLOOKUP(Issue!$G1713,Table5[#All],2,0),"")</f>
        <v/>
      </c>
      <c r="J1713" s="12"/>
      <c r="K1713" s="31" t="str">
        <f>IFERROR(VLOOKUP(Issue!$J1713,Table2[[Item Name]:[UoM]],2,0),"")</f>
        <v/>
      </c>
      <c r="L1713" s="12"/>
      <c r="M1713" s="32" t="str">
        <f>IFERROR(VLOOKUP(Issue!$J1713,Table2[[#All],[Item Name]:[Open Rate]],8,0),"")</f>
        <v/>
      </c>
      <c r="N1713" s="32" t="str">
        <f>IFERROR(+Issue!$L1713*Issue!$M1713,"")</f>
        <v/>
      </c>
      <c r="O1713" s="12"/>
      <c r="P1713" s="12"/>
      <c r="Q1713" s="37"/>
    </row>
    <row r="1714" spans="1:17" x14ac:dyDescent="0.25">
      <c r="A1714" s="34"/>
      <c r="B1714" s="12"/>
      <c r="C1714" s="12"/>
      <c r="D1714" s="12"/>
      <c r="E1714" s="31" t="str">
        <f>IFERROR(VLOOKUP(Issue!$D1714,Table5[#All],3,0),"")</f>
        <v/>
      </c>
      <c r="F1714" s="31" t="str">
        <f>IFERROR(VLOOKUP(Issue!$D1714,Table5[#All],2,0),"")</f>
        <v/>
      </c>
      <c r="G1714" s="12"/>
      <c r="H1714" s="31" t="str">
        <f>IFERROR(VLOOKUP(Issue!$G1714,Table5[#All],3,0),"")</f>
        <v/>
      </c>
      <c r="I1714" s="31" t="str">
        <f>IFERROR(VLOOKUP(Issue!$G1714,Table5[#All],2,0),"")</f>
        <v/>
      </c>
      <c r="J1714" s="12"/>
      <c r="K1714" s="31" t="str">
        <f>IFERROR(VLOOKUP(Issue!$J1714,Table2[[Item Name]:[UoM]],2,0),"")</f>
        <v/>
      </c>
      <c r="L1714" s="12"/>
      <c r="M1714" s="32" t="str">
        <f>IFERROR(VLOOKUP(Issue!$J1714,Table2[[#All],[Item Name]:[Open Rate]],8,0),"")</f>
        <v/>
      </c>
      <c r="N1714" s="32" t="str">
        <f>IFERROR(+Issue!$L1714*Issue!$M1714,"")</f>
        <v/>
      </c>
      <c r="O1714" s="12"/>
      <c r="P1714" s="12"/>
      <c r="Q1714" s="38"/>
    </row>
    <row r="1715" spans="1:17" x14ac:dyDescent="0.25">
      <c r="A1715" s="34"/>
      <c r="B1715" s="12"/>
      <c r="C1715" s="12"/>
      <c r="D1715" s="12"/>
      <c r="E1715" s="31" t="str">
        <f>IFERROR(VLOOKUP(Issue!$D1715,Table5[#All],3,0),"")</f>
        <v/>
      </c>
      <c r="F1715" s="31" t="str">
        <f>IFERROR(VLOOKUP(Issue!$D1715,Table5[#All],2,0),"")</f>
        <v/>
      </c>
      <c r="G1715" s="12"/>
      <c r="H1715" s="31" t="str">
        <f>IFERROR(VLOOKUP(Issue!$G1715,Table5[#All],3,0),"")</f>
        <v/>
      </c>
      <c r="I1715" s="31" t="str">
        <f>IFERROR(VLOOKUP(Issue!$G1715,Table5[#All],2,0),"")</f>
        <v/>
      </c>
      <c r="J1715" s="12"/>
      <c r="K1715" s="31" t="str">
        <f>IFERROR(VLOOKUP(Issue!$J1715,Table2[[Item Name]:[UoM]],2,0),"")</f>
        <v/>
      </c>
      <c r="L1715" s="12"/>
      <c r="M1715" s="32" t="str">
        <f>IFERROR(VLOOKUP(Issue!$J1715,Table2[[#All],[Item Name]:[Open Rate]],8,0),"")</f>
        <v/>
      </c>
      <c r="N1715" s="32" t="str">
        <f>IFERROR(+Issue!$L1715*Issue!$M1715,"")</f>
        <v/>
      </c>
      <c r="O1715" s="12"/>
      <c r="P1715" s="12"/>
      <c r="Q1715" s="37"/>
    </row>
    <row r="1716" spans="1:17" x14ac:dyDescent="0.25">
      <c r="A1716" s="34"/>
      <c r="B1716" s="12"/>
      <c r="C1716" s="12"/>
      <c r="D1716" s="12"/>
      <c r="E1716" s="31" t="str">
        <f>IFERROR(VLOOKUP(Issue!$D1716,Table5[#All],3,0),"")</f>
        <v/>
      </c>
      <c r="F1716" s="31" t="str">
        <f>IFERROR(VLOOKUP(Issue!$D1716,Table5[#All],2,0),"")</f>
        <v/>
      </c>
      <c r="G1716" s="12"/>
      <c r="H1716" s="31" t="str">
        <f>IFERROR(VLOOKUP(Issue!$G1716,Table5[#All],3,0),"")</f>
        <v/>
      </c>
      <c r="I1716" s="31" t="str">
        <f>IFERROR(VLOOKUP(Issue!$G1716,Table5[#All],2,0),"")</f>
        <v/>
      </c>
      <c r="J1716" s="12"/>
      <c r="K1716" s="31" t="str">
        <f>IFERROR(VLOOKUP(Issue!$J1716,Table2[[Item Name]:[UoM]],2,0),"")</f>
        <v/>
      </c>
      <c r="L1716" s="12"/>
      <c r="M1716" s="32" t="str">
        <f>IFERROR(VLOOKUP(Issue!$J1716,Table2[[#All],[Item Name]:[Open Rate]],8,0),"")</f>
        <v/>
      </c>
      <c r="N1716" s="32" t="str">
        <f>IFERROR(+Issue!$L1716*Issue!$M1716,"")</f>
        <v/>
      </c>
      <c r="O1716" s="12"/>
      <c r="P1716" s="12"/>
      <c r="Q1716" s="38"/>
    </row>
    <row r="1717" spans="1:17" x14ac:dyDescent="0.25">
      <c r="A1717" s="34"/>
      <c r="B1717" s="12"/>
      <c r="C1717" s="12"/>
      <c r="D1717" s="12"/>
      <c r="E1717" s="31" t="str">
        <f>IFERROR(VLOOKUP(Issue!$D1717,Table5[#All],3,0),"")</f>
        <v/>
      </c>
      <c r="F1717" s="31" t="str">
        <f>IFERROR(VLOOKUP(Issue!$D1717,Table5[#All],2,0),"")</f>
        <v/>
      </c>
      <c r="G1717" s="12"/>
      <c r="H1717" s="31" t="str">
        <f>IFERROR(VLOOKUP(Issue!$G1717,Table5[#All],3,0),"")</f>
        <v/>
      </c>
      <c r="I1717" s="31" t="str">
        <f>IFERROR(VLOOKUP(Issue!$G1717,Table5[#All],2,0),"")</f>
        <v/>
      </c>
      <c r="J1717" s="12"/>
      <c r="K1717" s="31" t="str">
        <f>IFERROR(VLOOKUP(Issue!$J1717,Table2[[Item Name]:[UoM]],2,0),"")</f>
        <v/>
      </c>
      <c r="L1717" s="12"/>
      <c r="M1717" s="32" t="str">
        <f>IFERROR(VLOOKUP(Issue!$J1717,Table2[[#All],[Item Name]:[Open Rate]],8,0),"")</f>
        <v/>
      </c>
      <c r="N1717" s="32" t="str">
        <f>IFERROR(+Issue!$L1717*Issue!$M1717,"")</f>
        <v/>
      </c>
      <c r="O1717" s="12"/>
      <c r="P1717" s="12"/>
      <c r="Q1717" s="37"/>
    </row>
    <row r="1718" spans="1:17" x14ac:dyDescent="0.25">
      <c r="A1718" s="34"/>
      <c r="B1718" s="12"/>
      <c r="C1718" s="12"/>
      <c r="D1718" s="12"/>
      <c r="E1718" s="31" t="str">
        <f>IFERROR(VLOOKUP(Issue!$D1718,Table5[#All],3,0),"")</f>
        <v/>
      </c>
      <c r="F1718" s="31" t="str">
        <f>IFERROR(VLOOKUP(Issue!$D1718,Table5[#All],2,0),"")</f>
        <v/>
      </c>
      <c r="G1718" s="12"/>
      <c r="H1718" s="31" t="str">
        <f>IFERROR(VLOOKUP(Issue!$G1718,Table5[#All],3,0),"")</f>
        <v/>
      </c>
      <c r="I1718" s="31" t="str">
        <f>IFERROR(VLOOKUP(Issue!$G1718,Table5[#All],2,0),"")</f>
        <v/>
      </c>
      <c r="J1718" s="12"/>
      <c r="K1718" s="31" t="str">
        <f>IFERROR(VLOOKUP(Issue!$J1718,Table2[[Item Name]:[UoM]],2,0),"")</f>
        <v/>
      </c>
      <c r="L1718" s="12"/>
      <c r="M1718" s="32" t="str">
        <f>IFERROR(VLOOKUP(Issue!$J1718,Table2[[#All],[Item Name]:[Open Rate]],8,0),"")</f>
        <v/>
      </c>
      <c r="N1718" s="32" t="str">
        <f>IFERROR(+Issue!$L1718*Issue!$M1718,"")</f>
        <v/>
      </c>
      <c r="O1718" s="12"/>
      <c r="P1718" s="12"/>
      <c r="Q1718" s="38"/>
    </row>
    <row r="1719" spans="1:17" x14ac:dyDescent="0.25">
      <c r="A1719" s="34"/>
      <c r="B1719" s="12"/>
      <c r="C1719" s="12"/>
      <c r="D1719" s="12"/>
      <c r="E1719" s="31" t="str">
        <f>IFERROR(VLOOKUP(Issue!$D1719,Table5[#All],3,0),"")</f>
        <v/>
      </c>
      <c r="F1719" s="31" t="str">
        <f>IFERROR(VLOOKUP(Issue!$D1719,Table5[#All],2,0),"")</f>
        <v/>
      </c>
      <c r="G1719" s="12"/>
      <c r="H1719" s="31" t="str">
        <f>IFERROR(VLOOKUP(Issue!$G1719,Table5[#All],3,0),"")</f>
        <v/>
      </c>
      <c r="I1719" s="31" t="str">
        <f>IFERROR(VLOOKUP(Issue!$G1719,Table5[#All],2,0),"")</f>
        <v/>
      </c>
      <c r="J1719" s="12"/>
      <c r="K1719" s="31" t="str">
        <f>IFERROR(VLOOKUP(Issue!$J1719,Table2[[Item Name]:[UoM]],2,0),"")</f>
        <v/>
      </c>
      <c r="L1719" s="12"/>
      <c r="M1719" s="32" t="str">
        <f>IFERROR(VLOOKUP(Issue!$J1719,Table2[[#All],[Item Name]:[Open Rate]],8,0),"")</f>
        <v/>
      </c>
      <c r="N1719" s="32" t="str">
        <f>IFERROR(+Issue!$L1719*Issue!$M1719,"")</f>
        <v/>
      </c>
      <c r="O1719" s="12"/>
      <c r="P1719" s="12"/>
      <c r="Q1719" s="37"/>
    </row>
    <row r="1720" spans="1:17" x14ac:dyDescent="0.25">
      <c r="A1720" s="34"/>
      <c r="B1720" s="12"/>
      <c r="C1720" s="12"/>
      <c r="D1720" s="12"/>
      <c r="E1720" s="31" t="str">
        <f>IFERROR(VLOOKUP(Issue!$D1720,Table5[#All],3,0),"")</f>
        <v/>
      </c>
      <c r="F1720" s="31" t="str">
        <f>IFERROR(VLOOKUP(Issue!$D1720,Table5[#All],2,0),"")</f>
        <v/>
      </c>
      <c r="G1720" s="12"/>
      <c r="H1720" s="31" t="str">
        <f>IFERROR(VLOOKUP(Issue!$G1720,Table5[#All],3,0),"")</f>
        <v/>
      </c>
      <c r="I1720" s="31" t="str">
        <f>IFERROR(VLOOKUP(Issue!$G1720,Table5[#All],2,0),"")</f>
        <v/>
      </c>
      <c r="J1720" s="12"/>
      <c r="K1720" s="31" t="str">
        <f>IFERROR(VLOOKUP(Issue!$J1720,Table2[[Item Name]:[UoM]],2,0),"")</f>
        <v/>
      </c>
      <c r="L1720" s="12"/>
      <c r="M1720" s="32" t="str">
        <f>IFERROR(VLOOKUP(Issue!$J1720,Table2[[#All],[Item Name]:[Open Rate]],8,0),"")</f>
        <v/>
      </c>
      <c r="N1720" s="32" t="str">
        <f>IFERROR(+Issue!$L1720*Issue!$M1720,"")</f>
        <v/>
      </c>
      <c r="O1720" s="12"/>
      <c r="P1720" s="12"/>
      <c r="Q1720" s="38"/>
    </row>
    <row r="1721" spans="1:17" x14ac:dyDescent="0.25">
      <c r="A1721" s="34"/>
      <c r="B1721" s="12"/>
      <c r="C1721" s="12"/>
      <c r="D1721" s="12"/>
      <c r="E1721" s="31" t="str">
        <f>IFERROR(VLOOKUP(Issue!$D1721,Table5[#All],3,0),"")</f>
        <v/>
      </c>
      <c r="F1721" s="31" t="str">
        <f>IFERROR(VLOOKUP(Issue!$D1721,Table5[#All],2,0),"")</f>
        <v/>
      </c>
      <c r="G1721" s="12"/>
      <c r="H1721" s="31" t="str">
        <f>IFERROR(VLOOKUP(Issue!$G1721,Table5[#All],3,0),"")</f>
        <v/>
      </c>
      <c r="I1721" s="31" t="str">
        <f>IFERROR(VLOOKUP(Issue!$G1721,Table5[#All],2,0),"")</f>
        <v/>
      </c>
      <c r="J1721" s="12"/>
      <c r="K1721" s="31" t="str">
        <f>IFERROR(VLOOKUP(Issue!$J1721,Table2[[Item Name]:[UoM]],2,0),"")</f>
        <v/>
      </c>
      <c r="L1721" s="12"/>
      <c r="M1721" s="32" t="str">
        <f>IFERROR(VLOOKUP(Issue!$J1721,Table2[[#All],[Item Name]:[Open Rate]],8,0),"")</f>
        <v/>
      </c>
      <c r="N1721" s="32" t="str">
        <f>IFERROR(+Issue!$L1721*Issue!$M1721,"")</f>
        <v/>
      </c>
      <c r="O1721" s="12"/>
      <c r="P1721" s="12"/>
      <c r="Q1721" s="37"/>
    </row>
    <row r="1722" spans="1:17" x14ac:dyDescent="0.25">
      <c r="A1722" s="34"/>
      <c r="B1722" s="12"/>
      <c r="C1722" s="12"/>
      <c r="D1722" s="12"/>
      <c r="E1722" s="31" t="str">
        <f>IFERROR(VLOOKUP(Issue!$D1722,Table5[#All],3,0),"")</f>
        <v/>
      </c>
      <c r="F1722" s="31" t="str">
        <f>IFERROR(VLOOKUP(Issue!$D1722,Table5[#All],2,0),"")</f>
        <v/>
      </c>
      <c r="G1722" s="12"/>
      <c r="H1722" s="31" t="str">
        <f>IFERROR(VLOOKUP(Issue!$G1722,Table5[#All],3,0),"")</f>
        <v/>
      </c>
      <c r="I1722" s="31" t="str">
        <f>IFERROR(VLOOKUP(Issue!$G1722,Table5[#All],2,0),"")</f>
        <v/>
      </c>
      <c r="J1722" s="12"/>
      <c r="K1722" s="31" t="str">
        <f>IFERROR(VLOOKUP(Issue!$J1722,Table2[[Item Name]:[UoM]],2,0),"")</f>
        <v/>
      </c>
      <c r="L1722" s="12"/>
      <c r="M1722" s="32" t="str">
        <f>IFERROR(VLOOKUP(Issue!$J1722,Table2[[#All],[Item Name]:[Open Rate]],8,0),"")</f>
        <v/>
      </c>
      <c r="N1722" s="32" t="str">
        <f>IFERROR(+Issue!$L1722*Issue!$M1722,"")</f>
        <v/>
      </c>
      <c r="O1722" s="12"/>
      <c r="P1722" s="12"/>
      <c r="Q1722" s="38"/>
    </row>
    <row r="1723" spans="1:17" x14ac:dyDescent="0.25">
      <c r="A1723" s="34"/>
      <c r="B1723" s="12"/>
      <c r="C1723" s="12"/>
      <c r="D1723" s="12"/>
      <c r="E1723" s="31" t="str">
        <f>IFERROR(VLOOKUP(Issue!$D1723,Table5[#All],3,0),"")</f>
        <v/>
      </c>
      <c r="F1723" s="31" t="str">
        <f>IFERROR(VLOOKUP(Issue!$D1723,Table5[#All],2,0),"")</f>
        <v/>
      </c>
      <c r="G1723" s="12"/>
      <c r="H1723" s="31" t="str">
        <f>IFERROR(VLOOKUP(Issue!$G1723,Table5[#All],3,0),"")</f>
        <v/>
      </c>
      <c r="I1723" s="31" t="str">
        <f>IFERROR(VLOOKUP(Issue!$G1723,Table5[#All],2,0),"")</f>
        <v/>
      </c>
      <c r="J1723" s="12"/>
      <c r="K1723" s="31" t="str">
        <f>IFERROR(VLOOKUP(Issue!$J1723,Table2[[Item Name]:[UoM]],2,0),"")</f>
        <v/>
      </c>
      <c r="L1723" s="12"/>
      <c r="M1723" s="32" t="str">
        <f>IFERROR(VLOOKUP(Issue!$J1723,Table2[[#All],[Item Name]:[Open Rate]],8,0),"")</f>
        <v/>
      </c>
      <c r="N1723" s="32" t="str">
        <f>IFERROR(+Issue!$L1723*Issue!$M1723,"")</f>
        <v/>
      </c>
      <c r="O1723" s="12"/>
      <c r="P1723" s="12"/>
      <c r="Q1723" s="37"/>
    </row>
    <row r="1724" spans="1:17" x14ac:dyDescent="0.25">
      <c r="A1724" s="34"/>
      <c r="B1724" s="12"/>
      <c r="C1724" s="12"/>
      <c r="D1724" s="12"/>
      <c r="E1724" s="31" t="str">
        <f>IFERROR(VLOOKUP(Issue!$D1724,Table5[#All],3,0),"")</f>
        <v/>
      </c>
      <c r="F1724" s="31" t="str">
        <f>IFERROR(VLOOKUP(Issue!$D1724,Table5[#All],2,0),"")</f>
        <v/>
      </c>
      <c r="G1724" s="12"/>
      <c r="H1724" s="31" t="str">
        <f>IFERROR(VLOOKUP(Issue!$G1724,Table5[#All],3,0),"")</f>
        <v/>
      </c>
      <c r="I1724" s="31" t="str">
        <f>IFERROR(VLOOKUP(Issue!$G1724,Table5[#All],2,0),"")</f>
        <v/>
      </c>
      <c r="J1724" s="12"/>
      <c r="K1724" s="31" t="str">
        <f>IFERROR(VLOOKUP(Issue!$J1724,Table2[[Item Name]:[UoM]],2,0),"")</f>
        <v/>
      </c>
      <c r="L1724" s="12"/>
      <c r="M1724" s="32" t="str">
        <f>IFERROR(VLOOKUP(Issue!$J1724,Table2[[#All],[Item Name]:[Open Rate]],8,0),"")</f>
        <v/>
      </c>
      <c r="N1724" s="32" t="str">
        <f>IFERROR(+Issue!$L1724*Issue!$M1724,"")</f>
        <v/>
      </c>
      <c r="O1724" s="12"/>
      <c r="P1724" s="12"/>
      <c r="Q1724" s="38"/>
    </row>
    <row r="1725" spans="1:17" x14ac:dyDescent="0.25">
      <c r="A1725" s="34"/>
      <c r="B1725" s="12"/>
      <c r="C1725" s="12"/>
      <c r="D1725" s="12"/>
      <c r="E1725" s="31" t="str">
        <f>IFERROR(VLOOKUP(Issue!$D1725,Table5[#All],3,0),"")</f>
        <v/>
      </c>
      <c r="F1725" s="31" t="str">
        <f>IFERROR(VLOOKUP(Issue!$D1725,Table5[#All],2,0),"")</f>
        <v/>
      </c>
      <c r="G1725" s="12"/>
      <c r="H1725" s="31" t="str">
        <f>IFERROR(VLOOKUP(Issue!$G1725,Table5[#All],3,0),"")</f>
        <v/>
      </c>
      <c r="I1725" s="31" t="str">
        <f>IFERROR(VLOOKUP(Issue!$G1725,Table5[#All],2,0),"")</f>
        <v/>
      </c>
      <c r="J1725" s="12"/>
      <c r="K1725" s="31" t="str">
        <f>IFERROR(VLOOKUP(Issue!$J1725,Table2[[Item Name]:[UoM]],2,0),"")</f>
        <v/>
      </c>
      <c r="L1725" s="12"/>
      <c r="M1725" s="32" t="str">
        <f>IFERROR(VLOOKUP(Issue!$J1725,Table2[[#All],[Item Name]:[Open Rate]],8,0),"")</f>
        <v/>
      </c>
      <c r="N1725" s="32" t="str">
        <f>IFERROR(+Issue!$L1725*Issue!$M1725,"")</f>
        <v/>
      </c>
      <c r="O1725" s="12"/>
      <c r="P1725" s="12"/>
      <c r="Q1725" s="37"/>
    </row>
    <row r="1726" spans="1:17" x14ac:dyDescent="0.25">
      <c r="A1726" s="34"/>
      <c r="B1726" s="12"/>
      <c r="C1726" s="12"/>
      <c r="D1726" s="12"/>
      <c r="E1726" s="31" t="str">
        <f>IFERROR(VLOOKUP(Issue!$D1726,Table5[#All],3,0),"")</f>
        <v/>
      </c>
      <c r="F1726" s="31" t="str">
        <f>IFERROR(VLOOKUP(Issue!$D1726,Table5[#All],2,0),"")</f>
        <v/>
      </c>
      <c r="G1726" s="12"/>
      <c r="H1726" s="31" t="str">
        <f>IFERROR(VLOOKUP(Issue!$G1726,Table5[#All],3,0),"")</f>
        <v/>
      </c>
      <c r="I1726" s="31" t="str">
        <f>IFERROR(VLOOKUP(Issue!$G1726,Table5[#All],2,0),"")</f>
        <v/>
      </c>
      <c r="J1726" s="12"/>
      <c r="K1726" s="31" t="str">
        <f>IFERROR(VLOOKUP(Issue!$J1726,Table2[[Item Name]:[UoM]],2,0),"")</f>
        <v/>
      </c>
      <c r="L1726" s="12"/>
      <c r="M1726" s="32" t="str">
        <f>IFERROR(VLOOKUP(Issue!$J1726,Table2[[#All],[Item Name]:[Open Rate]],8,0),"")</f>
        <v/>
      </c>
      <c r="N1726" s="32" t="str">
        <f>IFERROR(+Issue!$L1726*Issue!$M1726,"")</f>
        <v/>
      </c>
      <c r="O1726" s="12"/>
      <c r="P1726" s="12"/>
      <c r="Q1726" s="38"/>
    </row>
    <row r="1727" spans="1:17" x14ac:dyDescent="0.25">
      <c r="A1727" s="34"/>
      <c r="B1727" s="12"/>
      <c r="C1727" s="12"/>
      <c r="D1727" s="12"/>
      <c r="E1727" s="31" t="str">
        <f>IFERROR(VLOOKUP(Issue!$D1727,Table5[#All],3,0),"")</f>
        <v/>
      </c>
      <c r="F1727" s="31" t="str">
        <f>IFERROR(VLOOKUP(Issue!$D1727,Table5[#All],2,0),"")</f>
        <v/>
      </c>
      <c r="G1727" s="12"/>
      <c r="H1727" s="31" t="str">
        <f>IFERROR(VLOOKUP(Issue!$G1727,Table5[#All],3,0),"")</f>
        <v/>
      </c>
      <c r="I1727" s="31" t="str">
        <f>IFERROR(VLOOKUP(Issue!$G1727,Table5[#All],2,0),"")</f>
        <v/>
      </c>
      <c r="J1727" s="12"/>
      <c r="K1727" s="31" t="str">
        <f>IFERROR(VLOOKUP(Issue!$J1727,Table2[[Item Name]:[UoM]],2,0),"")</f>
        <v/>
      </c>
      <c r="L1727" s="12"/>
      <c r="M1727" s="32" t="str">
        <f>IFERROR(VLOOKUP(Issue!$J1727,Table2[[#All],[Item Name]:[Open Rate]],8,0),"")</f>
        <v/>
      </c>
      <c r="N1727" s="32" t="str">
        <f>IFERROR(+Issue!$L1727*Issue!$M1727,"")</f>
        <v/>
      </c>
      <c r="O1727" s="12"/>
      <c r="P1727" s="12"/>
      <c r="Q1727" s="37"/>
    </row>
    <row r="1728" spans="1:17" x14ac:dyDescent="0.25">
      <c r="A1728" s="34"/>
      <c r="B1728" s="12"/>
      <c r="C1728" s="12"/>
      <c r="D1728" s="12"/>
      <c r="E1728" s="31" t="str">
        <f>IFERROR(VLOOKUP(Issue!$D1728,Table5[#All],3,0),"")</f>
        <v/>
      </c>
      <c r="F1728" s="31" t="str">
        <f>IFERROR(VLOOKUP(Issue!$D1728,Table5[#All],2,0),"")</f>
        <v/>
      </c>
      <c r="G1728" s="12"/>
      <c r="H1728" s="31" t="str">
        <f>IFERROR(VLOOKUP(Issue!$G1728,Table5[#All],3,0),"")</f>
        <v/>
      </c>
      <c r="I1728" s="31" t="str">
        <f>IFERROR(VLOOKUP(Issue!$G1728,Table5[#All],2,0),"")</f>
        <v/>
      </c>
      <c r="J1728" s="12"/>
      <c r="K1728" s="31" t="str">
        <f>IFERROR(VLOOKUP(Issue!$J1728,Table2[[Item Name]:[UoM]],2,0),"")</f>
        <v/>
      </c>
      <c r="L1728" s="12"/>
      <c r="M1728" s="32" t="str">
        <f>IFERROR(VLOOKUP(Issue!$J1728,Table2[[#All],[Item Name]:[Open Rate]],8,0),"")</f>
        <v/>
      </c>
      <c r="N1728" s="32" t="str">
        <f>IFERROR(+Issue!$L1728*Issue!$M1728,"")</f>
        <v/>
      </c>
      <c r="O1728" s="12"/>
      <c r="P1728" s="12"/>
      <c r="Q1728" s="38"/>
    </row>
    <row r="1729" spans="1:17" x14ac:dyDescent="0.25">
      <c r="A1729" s="34"/>
      <c r="B1729" s="12"/>
      <c r="C1729" s="12"/>
      <c r="D1729" s="12"/>
      <c r="E1729" s="31" t="str">
        <f>IFERROR(VLOOKUP(Issue!$D1729,Table5[#All],3,0),"")</f>
        <v/>
      </c>
      <c r="F1729" s="31" t="str">
        <f>IFERROR(VLOOKUP(Issue!$D1729,Table5[#All],2,0),"")</f>
        <v/>
      </c>
      <c r="G1729" s="12"/>
      <c r="H1729" s="31" t="str">
        <f>IFERROR(VLOOKUP(Issue!$G1729,Table5[#All],3,0),"")</f>
        <v/>
      </c>
      <c r="I1729" s="31" t="str">
        <f>IFERROR(VLOOKUP(Issue!$G1729,Table5[#All],2,0),"")</f>
        <v/>
      </c>
      <c r="J1729" s="12"/>
      <c r="K1729" s="31" t="str">
        <f>IFERROR(VLOOKUP(Issue!$J1729,Table2[[Item Name]:[UoM]],2,0),"")</f>
        <v/>
      </c>
      <c r="L1729" s="12"/>
      <c r="M1729" s="32" t="str">
        <f>IFERROR(VLOOKUP(Issue!$J1729,Table2[[#All],[Item Name]:[Open Rate]],8,0),"")</f>
        <v/>
      </c>
      <c r="N1729" s="32" t="str">
        <f>IFERROR(+Issue!$L1729*Issue!$M1729,"")</f>
        <v/>
      </c>
      <c r="O1729" s="12"/>
      <c r="P1729" s="12"/>
      <c r="Q1729" s="37"/>
    </row>
    <row r="1730" spans="1:17" x14ac:dyDescent="0.25">
      <c r="A1730" s="34"/>
      <c r="B1730" s="12"/>
      <c r="C1730" s="12"/>
      <c r="D1730" s="12"/>
      <c r="E1730" s="31" t="str">
        <f>IFERROR(VLOOKUP(Issue!$D1730,Table5[#All],3,0),"")</f>
        <v/>
      </c>
      <c r="F1730" s="31" t="str">
        <f>IFERROR(VLOOKUP(Issue!$D1730,Table5[#All],2,0),"")</f>
        <v/>
      </c>
      <c r="G1730" s="12"/>
      <c r="H1730" s="31" t="str">
        <f>IFERROR(VLOOKUP(Issue!$G1730,Table5[#All],3,0),"")</f>
        <v/>
      </c>
      <c r="I1730" s="31" t="str">
        <f>IFERROR(VLOOKUP(Issue!$G1730,Table5[#All],2,0),"")</f>
        <v/>
      </c>
      <c r="J1730" s="12"/>
      <c r="K1730" s="31" t="str">
        <f>IFERROR(VLOOKUP(Issue!$J1730,Table2[[Item Name]:[UoM]],2,0),"")</f>
        <v/>
      </c>
      <c r="L1730" s="12"/>
      <c r="M1730" s="32" t="str">
        <f>IFERROR(VLOOKUP(Issue!$J1730,Table2[[#All],[Item Name]:[Open Rate]],8,0),"")</f>
        <v/>
      </c>
      <c r="N1730" s="32" t="str">
        <f>IFERROR(+Issue!$L1730*Issue!$M1730,"")</f>
        <v/>
      </c>
      <c r="O1730" s="12"/>
      <c r="P1730" s="12"/>
      <c r="Q1730" s="38"/>
    </row>
    <row r="1731" spans="1:17" x14ac:dyDescent="0.25">
      <c r="A1731" s="34"/>
      <c r="B1731" s="12"/>
      <c r="C1731" s="12"/>
      <c r="D1731" s="12"/>
      <c r="E1731" s="31" t="str">
        <f>IFERROR(VLOOKUP(Issue!$D1731,Table5[#All],3,0),"")</f>
        <v/>
      </c>
      <c r="F1731" s="31" t="str">
        <f>IFERROR(VLOOKUP(Issue!$D1731,Table5[#All],2,0),"")</f>
        <v/>
      </c>
      <c r="G1731" s="12"/>
      <c r="H1731" s="31" t="str">
        <f>IFERROR(VLOOKUP(Issue!$G1731,Table5[#All],3,0),"")</f>
        <v/>
      </c>
      <c r="I1731" s="31" t="str">
        <f>IFERROR(VLOOKUP(Issue!$G1731,Table5[#All],2,0),"")</f>
        <v/>
      </c>
      <c r="J1731" s="12"/>
      <c r="K1731" s="31" t="str">
        <f>IFERROR(VLOOKUP(Issue!$J1731,Table2[[Item Name]:[UoM]],2,0),"")</f>
        <v/>
      </c>
      <c r="L1731" s="12"/>
      <c r="M1731" s="32" t="str">
        <f>IFERROR(VLOOKUP(Issue!$J1731,Table2[[#All],[Item Name]:[Open Rate]],8,0),"")</f>
        <v/>
      </c>
      <c r="N1731" s="32" t="str">
        <f>IFERROR(+Issue!$L1731*Issue!$M1731,"")</f>
        <v/>
      </c>
      <c r="O1731" s="12"/>
      <c r="P1731" s="12"/>
      <c r="Q1731" s="37"/>
    </row>
    <row r="1732" spans="1:17" x14ac:dyDescent="0.25">
      <c r="A1732" s="34"/>
      <c r="B1732" s="12"/>
      <c r="C1732" s="12"/>
      <c r="D1732" s="12"/>
      <c r="E1732" s="31" t="str">
        <f>IFERROR(VLOOKUP(Issue!$D1732,Table5[#All],3,0),"")</f>
        <v/>
      </c>
      <c r="F1732" s="31" t="str">
        <f>IFERROR(VLOOKUP(Issue!$D1732,Table5[#All],2,0),"")</f>
        <v/>
      </c>
      <c r="G1732" s="12"/>
      <c r="H1732" s="31" t="str">
        <f>IFERROR(VLOOKUP(Issue!$G1732,Table5[#All],3,0),"")</f>
        <v/>
      </c>
      <c r="I1732" s="31" t="str">
        <f>IFERROR(VLOOKUP(Issue!$G1732,Table5[#All],2,0),"")</f>
        <v/>
      </c>
      <c r="J1732" s="12"/>
      <c r="K1732" s="31" t="str">
        <f>IFERROR(VLOOKUP(Issue!$J1732,Table2[[Item Name]:[UoM]],2,0),"")</f>
        <v/>
      </c>
      <c r="L1732" s="12"/>
      <c r="M1732" s="32" t="str">
        <f>IFERROR(VLOOKUP(Issue!$J1732,Table2[[#All],[Item Name]:[Open Rate]],8,0),"")</f>
        <v/>
      </c>
      <c r="N1732" s="32" t="str">
        <f>IFERROR(+Issue!$L1732*Issue!$M1732,"")</f>
        <v/>
      </c>
      <c r="O1732" s="12"/>
      <c r="P1732" s="12"/>
      <c r="Q1732" s="38"/>
    </row>
    <row r="1733" spans="1:17" x14ac:dyDescent="0.25">
      <c r="A1733" s="34"/>
      <c r="B1733" s="12"/>
      <c r="C1733" s="12"/>
      <c r="D1733" s="12"/>
      <c r="E1733" s="31" t="str">
        <f>IFERROR(VLOOKUP(Issue!$D1733,Table5[#All],3,0),"")</f>
        <v/>
      </c>
      <c r="F1733" s="31" t="str">
        <f>IFERROR(VLOOKUP(Issue!$D1733,Table5[#All],2,0),"")</f>
        <v/>
      </c>
      <c r="G1733" s="12"/>
      <c r="H1733" s="31" t="str">
        <f>IFERROR(VLOOKUP(Issue!$G1733,Table5[#All],3,0),"")</f>
        <v/>
      </c>
      <c r="I1733" s="31" t="str">
        <f>IFERROR(VLOOKUP(Issue!$G1733,Table5[#All],2,0),"")</f>
        <v/>
      </c>
      <c r="J1733" s="12"/>
      <c r="K1733" s="31" t="str">
        <f>IFERROR(VLOOKUP(Issue!$J1733,Table2[[Item Name]:[UoM]],2,0),"")</f>
        <v/>
      </c>
      <c r="L1733" s="12"/>
      <c r="M1733" s="32" t="str">
        <f>IFERROR(VLOOKUP(Issue!$J1733,Table2[[#All],[Item Name]:[Open Rate]],8,0),"")</f>
        <v/>
      </c>
      <c r="N1733" s="32" t="str">
        <f>IFERROR(+Issue!$L1733*Issue!$M1733,"")</f>
        <v/>
      </c>
      <c r="O1733" s="12"/>
      <c r="P1733" s="12"/>
      <c r="Q1733" s="37"/>
    </row>
    <row r="1734" spans="1:17" x14ac:dyDescent="0.25">
      <c r="A1734" s="34"/>
      <c r="B1734" s="12"/>
      <c r="C1734" s="12"/>
      <c r="D1734" s="12"/>
      <c r="E1734" s="31" t="str">
        <f>IFERROR(VLOOKUP(Issue!$D1734,Table5[#All],3,0),"")</f>
        <v/>
      </c>
      <c r="F1734" s="31" t="str">
        <f>IFERROR(VLOOKUP(Issue!$D1734,Table5[#All],2,0),"")</f>
        <v/>
      </c>
      <c r="G1734" s="12"/>
      <c r="H1734" s="31" t="str">
        <f>IFERROR(VLOOKUP(Issue!$G1734,Table5[#All],3,0),"")</f>
        <v/>
      </c>
      <c r="I1734" s="31" t="str">
        <f>IFERROR(VLOOKUP(Issue!$G1734,Table5[#All],2,0),"")</f>
        <v/>
      </c>
      <c r="J1734" s="12"/>
      <c r="K1734" s="31" t="str">
        <f>IFERROR(VLOOKUP(Issue!$J1734,Table2[[Item Name]:[UoM]],2,0),"")</f>
        <v/>
      </c>
      <c r="L1734" s="12"/>
      <c r="M1734" s="32" t="str">
        <f>IFERROR(VLOOKUP(Issue!$J1734,Table2[[#All],[Item Name]:[Open Rate]],8,0),"")</f>
        <v/>
      </c>
      <c r="N1734" s="32" t="str">
        <f>IFERROR(+Issue!$L1734*Issue!$M1734,"")</f>
        <v/>
      </c>
      <c r="O1734" s="12"/>
      <c r="P1734" s="12"/>
      <c r="Q1734" s="38"/>
    </row>
    <row r="1735" spans="1:17" x14ac:dyDescent="0.25">
      <c r="A1735" s="34"/>
      <c r="B1735" s="12"/>
      <c r="C1735" s="12"/>
      <c r="D1735" s="12"/>
      <c r="E1735" s="31" t="str">
        <f>IFERROR(VLOOKUP(Issue!$D1735,Table5[#All],3,0),"")</f>
        <v/>
      </c>
      <c r="F1735" s="31" t="str">
        <f>IFERROR(VLOOKUP(Issue!$D1735,Table5[#All],2,0),"")</f>
        <v/>
      </c>
      <c r="G1735" s="12"/>
      <c r="H1735" s="31" t="str">
        <f>IFERROR(VLOOKUP(Issue!$G1735,Table5[#All],3,0),"")</f>
        <v/>
      </c>
      <c r="I1735" s="31" t="str">
        <f>IFERROR(VLOOKUP(Issue!$G1735,Table5[#All],2,0),"")</f>
        <v/>
      </c>
      <c r="J1735" s="12"/>
      <c r="K1735" s="31" t="str">
        <f>IFERROR(VLOOKUP(Issue!$J1735,Table2[[Item Name]:[UoM]],2,0),"")</f>
        <v/>
      </c>
      <c r="L1735" s="12"/>
      <c r="M1735" s="32" t="str">
        <f>IFERROR(VLOOKUP(Issue!$J1735,Table2[[#All],[Item Name]:[Open Rate]],8,0),"")</f>
        <v/>
      </c>
      <c r="N1735" s="32" t="str">
        <f>IFERROR(+Issue!$L1735*Issue!$M1735,"")</f>
        <v/>
      </c>
      <c r="O1735" s="12"/>
      <c r="P1735" s="12"/>
      <c r="Q1735" s="37"/>
    </row>
    <row r="1736" spans="1:17" x14ac:dyDescent="0.25">
      <c r="A1736" s="34"/>
      <c r="B1736" s="12"/>
      <c r="C1736" s="12"/>
      <c r="D1736" s="12"/>
      <c r="E1736" s="31" t="str">
        <f>IFERROR(VLOOKUP(Issue!$D1736,Table5[#All],3,0),"")</f>
        <v/>
      </c>
      <c r="F1736" s="31" t="str">
        <f>IFERROR(VLOOKUP(Issue!$D1736,Table5[#All],2,0),"")</f>
        <v/>
      </c>
      <c r="G1736" s="12"/>
      <c r="H1736" s="31" t="str">
        <f>IFERROR(VLOOKUP(Issue!$G1736,Table5[#All],3,0),"")</f>
        <v/>
      </c>
      <c r="I1736" s="31" t="str">
        <f>IFERROR(VLOOKUP(Issue!$G1736,Table5[#All],2,0),"")</f>
        <v/>
      </c>
      <c r="J1736" s="12"/>
      <c r="K1736" s="31" t="str">
        <f>IFERROR(VLOOKUP(Issue!$J1736,Table2[[Item Name]:[UoM]],2,0),"")</f>
        <v/>
      </c>
      <c r="L1736" s="12"/>
      <c r="M1736" s="32" t="str">
        <f>IFERROR(VLOOKUP(Issue!$J1736,Table2[[#All],[Item Name]:[Open Rate]],8,0),"")</f>
        <v/>
      </c>
      <c r="N1736" s="32" t="str">
        <f>IFERROR(+Issue!$L1736*Issue!$M1736,"")</f>
        <v/>
      </c>
      <c r="O1736" s="12"/>
      <c r="P1736" s="12"/>
      <c r="Q1736" s="38"/>
    </row>
    <row r="1737" spans="1:17" x14ac:dyDescent="0.25">
      <c r="A1737" s="34"/>
      <c r="B1737" s="12"/>
      <c r="C1737" s="12"/>
      <c r="D1737" s="12"/>
      <c r="E1737" s="31" t="str">
        <f>IFERROR(VLOOKUP(Issue!$D1737,Table5[#All],3,0),"")</f>
        <v/>
      </c>
      <c r="F1737" s="31" t="str">
        <f>IFERROR(VLOOKUP(Issue!$D1737,Table5[#All],2,0),"")</f>
        <v/>
      </c>
      <c r="G1737" s="12"/>
      <c r="H1737" s="31" t="str">
        <f>IFERROR(VLOOKUP(Issue!$G1737,Table5[#All],3,0),"")</f>
        <v/>
      </c>
      <c r="I1737" s="31" t="str">
        <f>IFERROR(VLOOKUP(Issue!$G1737,Table5[#All],2,0),"")</f>
        <v/>
      </c>
      <c r="J1737" s="12"/>
      <c r="K1737" s="31" t="str">
        <f>IFERROR(VLOOKUP(Issue!$J1737,Table2[[Item Name]:[UoM]],2,0),"")</f>
        <v/>
      </c>
      <c r="L1737" s="12"/>
      <c r="M1737" s="32" t="str">
        <f>IFERROR(VLOOKUP(Issue!$J1737,Table2[[#All],[Item Name]:[Open Rate]],8,0),"")</f>
        <v/>
      </c>
      <c r="N1737" s="32" t="str">
        <f>IFERROR(+Issue!$L1737*Issue!$M1737,"")</f>
        <v/>
      </c>
      <c r="O1737" s="12"/>
      <c r="P1737" s="12"/>
      <c r="Q1737" s="37"/>
    </row>
    <row r="1738" spans="1:17" x14ac:dyDescent="0.25">
      <c r="A1738" s="34"/>
      <c r="B1738" s="12"/>
      <c r="C1738" s="12"/>
      <c r="D1738" s="12"/>
      <c r="E1738" s="31" t="str">
        <f>IFERROR(VLOOKUP(Issue!$D1738,Table5[#All],3,0),"")</f>
        <v/>
      </c>
      <c r="F1738" s="31" t="str">
        <f>IFERROR(VLOOKUP(Issue!$D1738,Table5[#All],2,0),"")</f>
        <v/>
      </c>
      <c r="G1738" s="12"/>
      <c r="H1738" s="31" t="str">
        <f>IFERROR(VLOOKUP(Issue!$G1738,Table5[#All],3,0),"")</f>
        <v/>
      </c>
      <c r="I1738" s="31" t="str">
        <f>IFERROR(VLOOKUP(Issue!$G1738,Table5[#All],2,0),"")</f>
        <v/>
      </c>
      <c r="J1738" s="12"/>
      <c r="K1738" s="31" t="str">
        <f>IFERROR(VLOOKUP(Issue!$J1738,Table2[[Item Name]:[UoM]],2,0),"")</f>
        <v/>
      </c>
      <c r="L1738" s="12"/>
      <c r="M1738" s="32" t="str">
        <f>IFERROR(VLOOKUP(Issue!$J1738,Table2[[#All],[Item Name]:[Open Rate]],8,0),"")</f>
        <v/>
      </c>
      <c r="N1738" s="32" t="str">
        <f>IFERROR(+Issue!$L1738*Issue!$M1738,"")</f>
        <v/>
      </c>
      <c r="O1738" s="12"/>
      <c r="P1738" s="12"/>
      <c r="Q1738" s="38"/>
    </row>
    <row r="1739" spans="1:17" x14ac:dyDescent="0.25">
      <c r="A1739" s="34"/>
      <c r="B1739" s="12"/>
      <c r="C1739" s="12"/>
      <c r="D1739" s="12"/>
      <c r="E1739" s="31" t="str">
        <f>IFERROR(VLOOKUP(Issue!$D1739,Table5[#All],3,0),"")</f>
        <v/>
      </c>
      <c r="F1739" s="31" t="str">
        <f>IFERROR(VLOOKUP(Issue!$D1739,Table5[#All],2,0),"")</f>
        <v/>
      </c>
      <c r="G1739" s="12"/>
      <c r="H1739" s="31" t="str">
        <f>IFERROR(VLOOKUP(Issue!$G1739,Table5[#All],3,0),"")</f>
        <v/>
      </c>
      <c r="I1739" s="31" t="str">
        <f>IFERROR(VLOOKUP(Issue!$G1739,Table5[#All],2,0),"")</f>
        <v/>
      </c>
      <c r="J1739" s="12"/>
      <c r="K1739" s="31" t="str">
        <f>IFERROR(VLOOKUP(Issue!$J1739,Table2[[Item Name]:[UoM]],2,0),"")</f>
        <v/>
      </c>
      <c r="L1739" s="12"/>
      <c r="M1739" s="32" t="str">
        <f>IFERROR(VLOOKUP(Issue!$J1739,Table2[[#All],[Item Name]:[Open Rate]],8,0),"")</f>
        <v/>
      </c>
      <c r="N1739" s="32" t="str">
        <f>IFERROR(+Issue!$L1739*Issue!$M1739,"")</f>
        <v/>
      </c>
      <c r="O1739" s="12"/>
      <c r="P1739" s="12"/>
      <c r="Q1739" s="37"/>
    </row>
    <row r="1740" spans="1:17" x14ac:dyDescent="0.25">
      <c r="A1740" s="34"/>
      <c r="B1740" s="12"/>
      <c r="C1740" s="12"/>
      <c r="D1740" s="12"/>
      <c r="E1740" s="31" t="str">
        <f>IFERROR(VLOOKUP(Issue!$D1740,Table5[#All],3,0),"")</f>
        <v/>
      </c>
      <c r="F1740" s="31" t="str">
        <f>IFERROR(VLOOKUP(Issue!$D1740,Table5[#All],2,0),"")</f>
        <v/>
      </c>
      <c r="G1740" s="12"/>
      <c r="H1740" s="31" t="str">
        <f>IFERROR(VLOOKUP(Issue!$G1740,Table5[#All],3,0),"")</f>
        <v/>
      </c>
      <c r="I1740" s="31" t="str">
        <f>IFERROR(VLOOKUP(Issue!$G1740,Table5[#All],2,0),"")</f>
        <v/>
      </c>
      <c r="J1740" s="12"/>
      <c r="K1740" s="31" t="str">
        <f>IFERROR(VLOOKUP(Issue!$J1740,Table2[[Item Name]:[UoM]],2,0),"")</f>
        <v/>
      </c>
      <c r="L1740" s="12"/>
      <c r="M1740" s="32" t="str">
        <f>IFERROR(VLOOKUP(Issue!$J1740,Table2[[#All],[Item Name]:[Open Rate]],8,0),"")</f>
        <v/>
      </c>
      <c r="N1740" s="32" t="str">
        <f>IFERROR(+Issue!$L1740*Issue!$M1740,"")</f>
        <v/>
      </c>
      <c r="O1740" s="12"/>
      <c r="P1740" s="12"/>
      <c r="Q1740" s="38"/>
    </row>
    <row r="1741" spans="1:17" x14ac:dyDescent="0.25">
      <c r="A1741" s="34"/>
      <c r="B1741" s="12"/>
      <c r="C1741" s="12"/>
      <c r="D1741" s="12"/>
      <c r="E1741" s="31" t="str">
        <f>IFERROR(VLOOKUP(Issue!$D1741,Table5[#All],3,0),"")</f>
        <v/>
      </c>
      <c r="F1741" s="31" t="str">
        <f>IFERROR(VLOOKUP(Issue!$D1741,Table5[#All],2,0),"")</f>
        <v/>
      </c>
      <c r="G1741" s="12"/>
      <c r="H1741" s="31" t="str">
        <f>IFERROR(VLOOKUP(Issue!$G1741,Table5[#All],3,0),"")</f>
        <v/>
      </c>
      <c r="I1741" s="31" t="str">
        <f>IFERROR(VLOOKUP(Issue!$G1741,Table5[#All],2,0),"")</f>
        <v/>
      </c>
      <c r="J1741" s="12"/>
      <c r="K1741" s="31" t="str">
        <f>IFERROR(VLOOKUP(Issue!$J1741,Table2[[Item Name]:[UoM]],2,0),"")</f>
        <v/>
      </c>
      <c r="L1741" s="12"/>
      <c r="M1741" s="32" t="str">
        <f>IFERROR(VLOOKUP(Issue!$J1741,Table2[[#All],[Item Name]:[Open Rate]],8,0),"")</f>
        <v/>
      </c>
      <c r="N1741" s="32" t="str">
        <f>IFERROR(+Issue!$L1741*Issue!$M1741,"")</f>
        <v/>
      </c>
      <c r="O1741" s="12"/>
      <c r="P1741" s="12"/>
      <c r="Q1741" s="37"/>
    </row>
    <row r="1742" spans="1:17" x14ac:dyDescent="0.25">
      <c r="A1742" s="34"/>
      <c r="B1742" s="12"/>
      <c r="C1742" s="12"/>
      <c r="D1742" s="12"/>
      <c r="E1742" s="31" t="str">
        <f>IFERROR(VLOOKUP(Issue!$D1742,Table5[#All],3,0),"")</f>
        <v/>
      </c>
      <c r="F1742" s="31" t="str">
        <f>IFERROR(VLOOKUP(Issue!$D1742,Table5[#All],2,0),"")</f>
        <v/>
      </c>
      <c r="G1742" s="12"/>
      <c r="H1742" s="31" t="str">
        <f>IFERROR(VLOOKUP(Issue!$G1742,Table5[#All],3,0),"")</f>
        <v/>
      </c>
      <c r="I1742" s="31" t="str">
        <f>IFERROR(VLOOKUP(Issue!$G1742,Table5[#All],2,0),"")</f>
        <v/>
      </c>
      <c r="J1742" s="12"/>
      <c r="K1742" s="31" t="str">
        <f>IFERROR(VLOOKUP(Issue!$J1742,Table2[[Item Name]:[UoM]],2,0),"")</f>
        <v/>
      </c>
      <c r="L1742" s="12"/>
      <c r="M1742" s="32" t="str">
        <f>IFERROR(VLOOKUP(Issue!$J1742,Table2[[#All],[Item Name]:[Open Rate]],8,0),"")</f>
        <v/>
      </c>
      <c r="N1742" s="32" t="str">
        <f>IFERROR(+Issue!$L1742*Issue!$M1742,"")</f>
        <v/>
      </c>
      <c r="O1742" s="12"/>
      <c r="P1742" s="12"/>
      <c r="Q1742" s="38"/>
    </row>
    <row r="1743" spans="1:17" x14ac:dyDescent="0.25">
      <c r="A1743" s="34"/>
      <c r="B1743" s="12"/>
      <c r="C1743" s="12"/>
      <c r="D1743" s="12"/>
      <c r="E1743" s="31" t="str">
        <f>IFERROR(VLOOKUP(Issue!$D1743,Table5[#All],3,0),"")</f>
        <v/>
      </c>
      <c r="F1743" s="31" t="str">
        <f>IFERROR(VLOOKUP(Issue!$D1743,Table5[#All],2,0),"")</f>
        <v/>
      </c>
      <c r="G1743" s="12"/>
      <c r="H1743" s="31" t="str">
        <f>IFERROR(VLOOKUP(Issue!$G1743,Table5[#All],3,0),"")</f>
        <v/>
      </c>
      <c r="I1743" s="31" t="str">
        <f>IFERROR(VLOOKUP(Issue!$G1743,Table5[#All],2,0),"")</f>
        <v/>
      </c>
      <c r="J1743" s="12"/>
      <c r="K1743" s="31" t="str">
        <f>IFERROR(VLOOKUP(Issue!$J1743,Table2[[Item Name]:[UoM]],2,0),"")</f>
        <v/>
      </c>
      <c r="L1743" s="12"/>
      <c r="M1743" s="32" t="str">
        <f>IFERROR(VLOOKUP(Issue!$J1743,Table2[[#All],[Item Name]:[Open Rate]],8,0),"")</f>
        <v/>
      </c>
      <c r="N1743" s="32" t="str">
        <f>IFERROR(+Issue!$L1743*Issue!$M1743,"")</f>
        <v/>
      </c>
      <c r="O1743" s="12"/>
      <c r="P1743" s="12"/>
      <c r="Q1743" s="37"/>
    </row>
    <row r="1744" spans="1:17" x14ac:dyDescent="0.25">
      <c r="A1744" s="34"/>
      <c r="B1744" s="12"/>
      <c r="C1744" s="12"/>
      <c r="D1744" s="12"/>
      <c r="E1744" s="31" t="str">
        <f>IFERROR(VLOOKUP(Issue!$D1744,Table5[#All],3,0),"")</f>
        <v/>
      </c>
      <c r="F1744" s="31" t="str">
        <f>IFERROR(VLOOKUP(Issue!$D1744,Table5[#All],2,0),"")</f>
        <v/>
      </c>
      <c r="G1744" s="12"/>
      <c r="H1744" s="31" t="str">
        <f>IFERROR(VLOOKUP(Issue!$G1744,Table5[#All],3,0),"")</f>
        <v/>
      </c>
      <c r="I1744" s="31" t="str">
        <f>IFERROR(VLOOKUP(Issue!$G1744,Table5[#All],2,0),"")</f>
        <v/>
      </c>
      <c r="J1744" s="12"/>
      <c r="K1744" s="31" t="str">
        <f>IFERROR(VLOOKUP(Issue!$J1744,Table2[[Item Name]:[UoM]],2,0),"")</f>
        <v/>
      </c>
      <c r="L1744" s="12"/>
      <c r="M1744" s="32" t="str">
        <f>IFERROR(VLOOKUP(Issue!$J1744,Table2[[#All],[Item Name]:[Open Rate]],8,0),"")</f>
        <v/>
      </c>
      <c r="N1744" s="32" t="str">
        <f>IFERROR(+Issue!$L1744*Issue!$M1744,"")</f>
        <v/>
      </c>
      <c r="O1744" s="12"/>
      <c r="P1744" s="12"/>
      <c r="Q1744" s="38"/>
    </row>
    <row r="1745" spans="1:17" x14ac:dyDescent="0.25">
      <c r="A1745" s="34"/>
      <c r="B1745" s="12"/>
      <c r="C1745" s="12"/>
      <c r="D1745" s="12"/>
      <c r="E1745" s="31" t="str">
        <f>IFERROR(VLOOKUP(Issue!$D1745,Table5[#All],3,0),"")</f>
        <v/>
      </c>
      <c r="F1745" s="31" t="str">
        <f>IFERROR(VLOOKUP(Issue!$D1745,Table5[#All],2,0),"")</f>
        <v/>
      </c>
      <c r="G1745" s="12"/>
      <c r="H1745" s="31" t="str">
        <f>IFERROR(VLOOKUP(Issue!$G1745,Table5[#All],3,0),"")</f>
        <v/>
      </c>
      <c r="I1745" s="31" t="str">
        <f>IFERROR(VLOOKUP(Issue!$G1745,Table5[#All],2,0),"")</f>
        <v/>
      </c>
      <c r="J1745" s="12"/>
      <c r="K1745" s="31" t="str">
        <f>IFERROR(VLOOKUP(Issue!$J1745,Table2[[Item Name]:[UoM]],2,0),"")</f>
        <v/>
      </c>
      <c r="L1745" s="12"/>
      <c r="M1745" s="32" t="str">
        <f>IFERROR(VLOOKUP(Issue!$J1745,Table2[[#All],[Item Name]:[Open Rate]],8,0),"")</f>
        <v/>
      </c>
      <c r="N1745" s="32" t="str">
        <f>IFERROR(+Issue!$L1745*Issue!$M1745,"")</f>
        <v/>
      </c>
      <c r="O1745" s="12"/>
      <c r="P1745" s="12"/>
      <c r="Q1745" s="37"/>
    </row>
    <row r="1746" spans="1:17" x14ac:dyDescent="0.25">
      <c r="A1746" s="34"/>
      <c r="B1746" s="12"/>
      <c r="C1746" s="12"/>
      <c r="D1746" s="12"/>
      <c r="E1746" s="31" t="str">
        <f>IFERROR(VLOOKUP(Issue!$D1746,Table5[#All],3,0),"")</f>
        <v/>
      </c>
      <c r="F1746" s="31" t="str">
        <f>IFERROR(VLOOKUP(Issue!$D1746,Table5[#All],2,0),"")</f>
        <v/>
      </c>
      <c r="G1746" s="12"/>
      <c r="H1746" s="31" t="str">
        <f>IFERROR(VLOOKUP(Issue!$G1746,Table5[#All],3,0),"")</f>
        <v/>
      </c>
      <c r="I1746" s="31" t="str">
        <f>IFERROR(VLOOKUP(Issue!$G1746,Table5[#All],2,0),"")</f>
        <v/>
      </c>
      <c r="J1746" s="12"/>
      <c r="K1746" s="31" t="str">
        <f>IFERROR(VLOOKUP(Issue!$J1746,Table2[[Item Name]:[UoM]],2,0),"")</f>
        <v/>
      </c>
      <c r="L1746" s="12"/>
      <c r="M1746" s="32" t="str">
        <f>IFERROR(VLOOKUP(Issue!$J1746,Table2[[#All],[Item Name]:[Open Rate]],8,0),"")</f>
        <v/>
      </c>
      <c r="N1746" s="32" t="str">
        <f>IFERROR(+Issue!$L1746*Issue!$M1746,"")</f>
        <v/>
      </c>
      <c r="O1746" s="12"/>
      <c r="P1746" s="12"/>
      <c r="Q1746" s="38"/>
    </row>
    <row r="1747" spans="1:17" x14ac:dyDescent="0.25">
      <c r="A1747" s="34"/>
      <c r="B1747" s="12"/>
      <c r="C1747" s="12"/>
      <c r="D1747" s="12"/>
      <c r="E1747" s="31" t="str">
        <f>IFERROR(VLOOKUP(Issue!$D1747,Table5[#All],3,0),"")</f>
        <v/>
      </c>
      <c r="F1747" s="31" t="str">
        <f>IFERROR(VLOOKUP(Issue!$D1747,Table5[#All],2,0),"")</f>
        <v/>
      </c>
      <c r="G1747" s="12"/>
      <c r="H1747" s="31" t="str">
        <f>IFERROR(VLOOKUP(Issue!$G1747,Table5[#All],3,0),"")</f>
        <v/>
      </c>
      <c r="I1747" s="31" t="str">
        <f>IFERROR(VLOOKUP(Issue!$G1747,Table5[#All],2,0),"")</f>
        <v/>
      </c>
      <c r="J1747" s="12"/>
      <c r="K1747" s="31" t="str">
        <f>IFERROR(VLOOKUP(Issue!$J1747,Table2[[Item Name]:[UoM]],2,0),"")</f>
        <v/>
      </c>
      <c r="L1747" s="12"/>
      <c r="M1747" s="32" t="str">
        <f>IFERROR(VLOOKUP(Issue!$J1747,Table2[[#All],[Item Name]:[Open Rate]],8,0),"")</f>
        <v/>
      </c>
      <c r="N1747" s="32" t="str">
        <f>IFERROR(+Issue!$L1747*Issue!$M1747,"")</f>
        <v/>
      </c>
      <c r="O1747" s="12"/>
      <c r="P1747" s="12"/>
      <c r="Q1747" s="37"/>
    </row>
    <row r="1748" spans="1:17" x14ac:dyDescent="0.25">
      <c r="A1748" s="34"/>
      <c r="B1748" s="12"/>
      <c r="C1748" s="12"/>
      <c r="D1748" s="12"/>
      <c r="E1748" s="31" t="str">
        <f>IFERROR(VLOOKUP(Issue!$D1748,Table5[#All],3,0),"")</f>
        <v/>
      </c>
      <c r="F1748" s="31" t="str">
        <f>IFERROR(VLOOKUP(Issue!$D1748,Table5[#All],2,0),"")</f>
        <v/>
      </c>
      <c r="G1748" s="12"/>
      <c r="H1748" s="31" t="str">
        <f>IFERROR(VLOOKUP(Issue!$G1748,Table5[#All],3,0),"")</f>
        <v/>
      </c>
      <c r="I1748" s="31" t="str">
        <f>IFERROR(VLOOKUP(Issue!$G1748,Table5[#All],2,0),"")</f>
        <v/>
      </c>
      <c r="J1748" s="12"/>
      <c r="K1748" s="31" t="str">
        <f>IFERROR(VLOOKUP(Issue!$J1748,Table2[[Item Name]:[UoM]],2,0),"")</f>
        <v/>
      </c>
      <c r="L1748" s="12"/>
      <c r="M1748" s="32" t="str">
        <f>IFERROR(VLOOKUP(Issue!$J1748,Table2[[#All],[Item Name]:[Open Rate]],8,0),"")</f>
        <v/>
      </c>
      <c r="N1748" s="32" t="str">
        <f>IFERROR(+Issue!$L1748*Issue!$M1748,"")</f>
        <v/>
      </c>
      <c r="O1748" s="12"/>
      <c r="P1748" s="12"/>
      <c r="Q1748" s="38"/>
    </row>
    <row r="1749" spans="1:17" x14ac:dyDescent="0.25">
      <c r="A1749" s="34"/>
      <c r="B1749" s="12"/>
      <c r="C1749" s="12"/>
      <c r="D1749" s="12"/>
      <c r="E1749" s="31" t="str">
        <f>IFERROR(VLOOKUP(Issue!$D1749,Table5[#All],3,0),"")</f>
        <v/>
      </c>
      <c r="F1749" s="31" t="str">
        <f>IFERROR(VLOOKUP(Issue!$D1749,Table5[#All],2,0),"")</f>
        <v/>
      </c>
      <c r="G1749" s="12"/>
      <c r="H1749" s="31" t="str">
        <f>IFERROR(VLOOKUP(Issue!$G1749,Table5[#All],3,0),"")</f>
        <v/>
      </c>
      <c r="I1749" s="31" t="str">
        <f>IFERROR(VLOOKUP(Issue!$G1749,Table5[#All],2,0),"")</f>
        <v/>
      </c>
      <c r="J1749" s="12"/>
      <c r="K1749" s="31" t="str">
        <f>IFERROR(VLOOKUP(Issue!$J1749,Table2[[Item Name]:[UoM]],2,0),"")</f>
        <v/>
      </c>
      <c r="L1749" s="12"/>
      <c r="M1749" s="32" t="str">
        <f>IFERROR(VLOOKUP(Issue!$J1749,Table2[[#All],[Item Name]:[Open Rate]],8,0),"")</f>
        <v/>
      </c>
      <c r="N1749" s="32" t="str">
        <f>IFERROR(+Issue!$L1749*Issue!$M1749,"")</f>
        <v/>
      </c>
      <c r="O1749" s="12"/>
      <c r="P1749" s="12"/>
      <c r="Q1749" s="37"/>
    </row>
    <row r="1750" spans="1:17" x14ac:dyDescent="0.25">
      <c r="A1750" s="34"/>
      <c r="B1750" s="12"/>
      <c r="C1750" s="12"/>
      <c r="D1750" s="12"/>
      <c r="E1750" s="31" t="str">
        <f>IFERROR(VLOOKUP(Issue!$D1750,Table5[#All],3,0),"")</f>
        <v/>
      </c>
      <c r="F1750" s="31" t="str">
        <f>IFERROR(VLOOKUP(Issue!$D1750,Table5[#All],2,0),"")</f>
        <v/>
      </c>
      <c r="G1750" s="12"/>
      <c r="H1750" s="31" t="str">
        <f>IFERROR(VLOOKUP(Issue!$G1750,Table5[#All],3,0),"")</f>
        <v/>
      </c>
      <c r="I1750" s="31" t="str">
        <f>IFERROR(VLOOKUP(Issue!$G1750,Table5[#All],2,0),"")</f>
        <v/>
      </c>
      <c r="J1750" s="12"/>
      <c r="K1750" s="31" t="str">
        <f>IFERROR(VLOOKUP(Issue!$J1750,Table2[[Item Name]:[UoM]],2,0),"")</f>
        <v/>
      </c>
      <c r="L1750" s="12"/>
      <c r="M1750" s="32" t="str">
        <f>IFERROR(VLOOKUP(Issue!$J1750,Table2[[#All],[Item Name]:[Open Rate]],8,0),"")</f>
        <v/>
      </c>
      <c r="N1750" s="32" t="str">
        <f>IFERROR(+Issue!$L1750*Issue!$M1750,"")</f>
        <v/>
      </c>
      <c r="O1750" s="12"/>
      <c r="P1750" s="12"/>
      <c r="Q1750" s="38"/>
    </row>
    <row r="1751" spans="1:17" x14ac:dyDescent="0.25">
      <c r="A1751" s="34"/>
      <c r="B1751" s="12"/>
      <c r="C1751" s="12"/>
      <c r="D1751" s="12"/>
      <c r="E1751" s="31" t="str">
        <f>IFERROR(VLOOKUP(Issue!$D1751,Table5[#All],3,0),"")</f>
        <v/>
      </c>
      <c r="F1751" s="31" t="str">
        <f>IFERROR(VLOOKUP(Issue!$D1751,Table5[#All],2,0),"")</f>
        <v/>
      </c>
      <c r="G1751" s="12"/>
      <c r="H1751" s="31" t="str">
        <f>IFERROR(VLOOKUP(Issue!$G1751,Table5[#All],3,0),"")</f>
        <v/>
      </c>
      <c r="I1751" s="31" t="str">
        <f>IFERROR(VLOOKUP(Issue!$G1751,Table5[#All],2,0),"")</f>
        <v/>
      </c>
      <c r="J1751" s="12"/>
      <c r="K1751" s="31" t="str">
        <f>IFERROR(VLOOKUP(Issue!$J1751,Table2[[Item Name]:[UoM]],2,0),"")</f>
        <v/>
      </c>
      <c r="L1751" s="12"/>
      <c r="M1751" s="32" t="str">
        <f>IFERROR(VLOOKUP(Issue!$J1751,Table2[[#All],[Item Name]:[Open Rate]],8,0),"")</f>
        <v/>
      </c>
      <c r="N1751" s="32" t="str">
        <f>IFERROR(+Issue!$L1751*Issue!$M1751,"")</f>
        <v/>
      </c>
      <c r="O1751" s="12"/>
      <c r="P1751" s="12"/>
      <c r="Q1751" s="37"/>
    </row>
    <row r="1752" spans="1:17" x14ac:dyDescent="0.25">
      <c r="A1752" s="34"/>
      <c r="B1752" s="12"/>
      <c r="C1752" s="12"/>
      <c r="D1752" s="12"/>
      <c r="E1752" s="31" t="str">
        <f>IFERROR(VLOOKUP(Issue!$D1752,Table5[#All],3,0),"")</f>
        <v/>
      </c>
      <c r="F1752" s="31" t="str">
        <f>IFERROR(VLOOKUP(Issue!$D1752,Table5[#All],2,0),"")</f>
        <v/>
      </c>
      <c r="G1752" s="12"/>
      <c r="H1752" s="31" t="str">
        <f>IFERROR(VLOOKUP(Issue!$G1752,Table5[#All],3,0),"")</f>
        <v/>
      </c>
      <c r="I1752" s="31" t="str">
        <f>IFERROR(VLOOKUP(Issue!$G1752,Table5[#All],2,0),"")</f>
        <v/>
      </c>
      <c r="J1752" s="12"/>
      <c r="K1752" s="31" t="str">
        <f>IFERROR(VLOOKUP(Issue!$J1752,Table2[[Item Name]:[UoM]],2,0),"")</f>
        <v/>
      </c>
      <c r="L1752" s="12"/>
      <c r="M1752" s="32" t="str">
        <f>IFERROR(VLOOKUP(Issue!$J1752,Table2[[#All],[Item Name]:[Open Rate]],8,0),"")</f>
        <v/>
      </c>
      <c r="N1752" s="32" t="str">
        <f>IFERROR(+Issue!$L1752*Issue!$M1752,"")</f>
        <v/>
      </c>
      <c r="O1752" s="12"/>
      <c r="P1752" s="12"/>
      <c r="Q1752" s="38"/>
    </row>
    <row r="1753" spans="1:17" x14ac:dyDescent="0.25">
      <c r="A1753" s="34"/>
      <c r="B1753" s="12"/>
      <c r="C1753" s="12"/>
      <c r="D1753" s="12"/>
      <c r="E1753" s="31" t="str">
        <f>IFERROR(VLOOKUP(Issue!$D1753,Table5[#All],3,0),"")</f>
        <v/>
      </c>
      <c r="F1753" s="31" t="str">
        <f>IFERROR(VLOOKUP(Issue!$D1753,Table5[#All],2,0),"")</f>
        <v/>
      </c>
      <c r="G1753" s="12"/>
      <c r="H1753" s="31" t="str">
        <f>IFERROR(VLOOKUP(Issue!$G1753,Table5[#All],3,0),"")</f>
        <v/>
      </c>
      <c r="I1753" s="31" t="str">
        <f>IFERROR(VLOOKUP(Issue!$G1753,Table5[#All],2,0),"")</f>
        <v/>
      </c>
      <c r="J1753" s="12"/>
      <c r="K1753" s="31" t="str">
        <f>IFERROR(VLOOKUP(Issue!$J1753,Table2[[Item Name]:[UoM]],2,0),"")</f>
        <v/>
      </c>
      <c r="L1753" s="12"/>
      <c r="M1753" s="32" t="str">
        <f>IFERROR(VLOOKUP(Issue!$J1753,Table2[[#All],[Item Name]:[Open Rate]],8,0),"")</f>
        <v/>
      </c>
      <c r="N1753" s="32" t="str">
        <f>IFERROR(+Issue!$L1753*Issue!$M1753,"")</f>
        <v/>
      </c>
      <c r="O1753" s="12"/>
      <c r="P1753" s="12"/>
      <c r="Q1753" s="37"/>
    </row>
    <row r="1754" spans="1:17" x14ac:dyDescent="0.25">
      <c r="A1754" s="34"/>
      <c r="B1754" s="12"/>
      <c r="C1754" s="12"/>
      <c r="D1754" s="12"/>
      <c r="E1754" s="31" t="str">
        <f>IFERROR(VLOOKUP(Issue!$D1754,Table5[#All],3,0),"")</f>
        <v/>
      </c>
      <c r="F1754" s="31" t="str">
        <f>IFERROR(VLOOKUP(Issue!$D1754,Table5[#All],2,0),"")</f>
        <v/>
      </c>
      <c r="G1754" s="12"/>
      <c r="H1754" s="31" t="str">
        <f>IFERROR(VLOOKUP(Issue!$G1754,Table5[#All],3,0),"")</f>
        <v/>
      </c>
      <c r="I1754" s="31" t="str">
        <f>IFERROR(VLOOKUP(Issue!$G1754,Table5[#All],2,0),"")</f>
        <v/>
      </c>
      <c r="J1754" s="12"/>
      <c r="K1754" s="31" t="str">
        <f>IFERROR(VLOOKUP(Issue!$J1754,Table2[[Item Name]:[UoM]],2,0),"")</f>
        <v/>
      </c>
      <c r="L1754" s="12"/>
      <c r="M1754" s="32" t="str">
        <f>IFERROR(VLOOKUP(Issue!$J1754,Table2[[#All],[Item Name]:[Open Rate]],8,0),"")</f>
        <v/>
      </c>
      <c r="N1754" s="32" t="str">
        <f>IFERROR(+Issue!$L1754*Issue!$M1754,"")</f>
        <v/>
      </c>
      <c r="O1754" s="12"/>
      <c r="P1754" s="12"/>
      <c r="Q1754" s="38"/>
    </row>
    <row r="1755" spans="1:17" x14ac:dyDescent="0.25">
      <c r="A1755" s="34"/>
      <c r="B1755" s="12"/>
      <c r="C1755" s="12"/>
      <c r="D1755" s="12"/>
      <c r="E1755" s="31" t="str">
        <f>IFERROR(VLOOKUP(Issue!$D1755,Table5[#All],3,0),"")</f>
        <v/>
      </c>
      <c r="F1755" s="31" t="str">
        <f>IFERROR(VLOOKUP(Issue!$D1755,Table5[#All],2,0),"")</f>
        <v/>
      </c>
      <c r="G1755" s="12"/>
      <c r="H1755" s="31" t="str">
        <f>IFERROR(VLOOKUP(Issue!$G1755,Table5[#All],3,0),"")</f>
        <v/>
      </c>
      <c r="I1755" s="31" t="str">
        <f>IFERROR(VLOOKUP(Issue!$G1755,Table5[#All],2,0),"")</f>
        <v/>
      </c>
      <c r="J1755" s="12"/>
      <c r="K1755" s="31" t="str">
        <f>IFERROR(VLOOKUP(Issue!$J1755,Table2[[Item Name]:[UoM]],2,0),"")</f>
        <v/>
      </c>
      <c r="L1755" s="12"/>
      <c r="M1755" s="32" t="str">
        <f>IFERROR(VLOOKUP(Issue!$J1755,Table2[[#All],[Item Name]:[Open Rate]],8,0),"")</f>
        <v/>
      </c>
      <c r="N1755" s="32" t="str">
        <f>IFERROR(+Issue!$L1755*Issue!$M1755,"")</f>
        <v/>
      </c>
      <c r="O1755" s="12"/>
      <c r="P1755" s="12"/>
      <c r="Q1755" s="37"/>
    </row>
    <row r="1756" spans="1:17" x14ac:dyDescent="0.25">
      <c r="A1756" s="34"/>
      <c r="B1756" s="12"/>
      <c r="C1756" s="12"/>
      <c r="D1756" s="12"/>
      <c r="E1756" s="31" t="str">
        <f>IFERROR(VLOOKUP(Issue!$D1756,Table5[#All],3,0),"")</f>
        <v/>
      </c>
      <c r="F1756" s="31" t="str">
        <f>IFERROR(VLOOKUP(Issue!$D1756,Table5[#All],2,0),"")</f>
        <v/>
      </c>
      <c r="G1756" s="12"/>
      <c r="H1756" s="31" t="str">
        <f>IFERROR(VLOOKUP(Issue!$G1756,Table5[#All],3,0),"")</f>
        <v/>
      </c>
      <c r="I1756" s="31" t="str">
        <f>IFERROR(VLOOKUP(Issue!$G1756,Table5[#All],2,0),"")</f>
        <v/>
      </c>
      <c r="J1756" s="12"/>
      <c r="K1756" s="31" t="str">
        <f>IFERROR(VLOOKUP(Issue!$J1756,Table2[[Item Name]:[UoM]],2,0),"")</f>
        <v/>
      </c>
      <c r="L1756" s="12"/>
      <c r="M1756" s="32" t="str">
        <f>IFERROR(VLOOKUP(Issue!$J1756,Table2[[#All],[Item Name]:[Open Rate]],8,0),"")</f>
        <v/>
      </c>
      <c r="N1756" s="32" t="str">
        <f>IFERROR(+Issue!$L1756*Issue!$M1756,"")</f>
        <v/>
      </c>
      <c r="O1756" s="12"/>
      <c r="P1756" s="12"/>
      <c r="Q1756" s="38"/>
    </row>
    <row r="1757" spans="1:17" x14ac:dyDescent="0.25">
      <c r="A1757" s="34"/>
      <c r="B1757" s="12"/>
      <c r="C1757" s="12"/>
      <c r="D1757" s="12"/>
      <c r="E1757" s="31" t="str">
        <f>IFERROR(VLOOKUP(Issue!$D1757,Table5[#All],3,0),"")</f>
        <v/>
      </c>
      <c r="F1757" s="31" t="str">
        <f>IFERROR(VLOOKUP(Issue!$D1757,Table5[#All],2,0),"")</f>
        <v/>
      </c>
      <c r="G1757" s="12"/>
      <c r="H1757" s="31" t="str">
        <f>IFERROR(VLOOKUP(Issue!$G1757,Table5[#All],3,0),"")</f>
        <v/>
      </c>
      <c r="I1757" s="31" t="str">
        <f>IFERROR(VLOOKUP(Issue!$G1757,Table5[#All],2,0),"")</f>
        <v/>
      </c>
      <c r="J1757" s="12"/>
      <c r="K1757" s="31" t="str">
        <f>IFERROR(VLOOKUP(Issue!$J1757,Table2[[Item Name]:[UoM]],2,0),"")</f>
        <v/>
      </c>
      <c r="L1757" s="12"/>
      <c r="M1757" s="32" t="str">
        <f>IFERROR(VLOOKUP(Issue!$J1757,Table2[[#All],[Item Name]:[Open Rate]],8,0),"")</f>
        <v/>
      </c>
      <c r="N1757" s="32" t="str">
        <f>IFERROR(+Issue!$L1757*Issue!$M1757,"")</f>
        <v/>
      </c>
      <c r="O1757" s="12"/>
      <c r="P1757" s="12"/>
      <c r="Q1757" s="37"/>
    </row>
    <row r="1758" spans="1:17" x14ac:dyDescent="0.25">
      <c r="A1758" s="34"/>
      <c r="B1758" s="12"/>
      <c r="C1758" s="12"/>
      <c r="D1758" s="12"/>
      <c r="E1758" s="31" t="str">
        <f>IFERROR(VLOOKUP(Issue!$D1758,Table5[#All],3,0),"")</f>
        <v/>
      </c>
      <c r="F1758" s="31" t="str">
        <f>IFERROR(VLOOKUP(Issue!$D1758,Table5[#All],2,0),"")</f>
        <v/>
      </c>
      <c r="G1758" s="12"/>
      <c r="H1758" s="31" t="str">
        <f>IFERROR(VLOOKUP(Issue!$G1758,Table5[#All],3,0),"")</f>
        <v/>
      </c>
      <c r="I1758" s="31" t="str">
        <f>IFERROR(VLOOKUP(Issue!$G1758,Table5[#All],2,0),"")</f>
        <v/>
      </c>
      <c r="J1758" s="12"/>
      <c r="K1758" s="31" t="str">
        <f>IFERROR(VLOOKUP(Issue!$J1758,Table2[[Item Name]:[UoM]],2,0),"")</f>
        <v/>
      </c>
      <c r="L1758" s="12"/>
      <c r="M1758" s="32" t="str">
        <f>IFERROR(VLOOKUP(Issue!$J1758,Table2[[#All],[Item Name]:[Open Rate]],8,0),"")</f>
        <v/>
      </c>
      <c r="N1758" s="32" t="str">
        <f>IFERROR(+Issue!$L1758*Issue!$M1758,"")</f>
        <v/>
      </c>
      <c r="O1758" s="12"/>
      <c r="P1758" s="12"/>
      <c r="Q1758" s="38"/>
    </row>
    <row r="1759" spans="1:17" x14ac:dyDescent="0.25">
      <c r="A1759" s="34"/>
      <c r="B1759" s="12"/>
      <c r="C1759" s="12"/>
      <c r="D1759" s="12"/>
      <c r="E1759" s="31" t="str">
        <f>IFERROR(VLOOKUP(Issue!$D1759,Table5[#All],3,0),"")</f>
        <v/>
      </c>
      <c r="F1759" s="31" t="str">
        <f>IFERROR(VLOOKUP(Issue!$D1759,Table5[#All],2,0),"")</f>
        <v/>
      </c>
      <c r="G1759" s="12"/>
      <c r="H1759" s="31" t="str">
        <f>IFERROR(VLOOKUP(Issue!$G1759,Table5[#All],3,0),"")</f>
        <v/>
      </c>
      <c r="I1759" s="31" t="str">
        <f>IFERROR(VLOOKUP(Issue!$G1759,Table5[#All],2,0),"")</f>
        <v/>
      </c>
      <c r="J1759" s="12"/>
      <c r="K1759" s="31" t="str">
        <f>IFERROR(VLOOKUP(Issue!$J1759,Table2[[Item Name]:[UoM]],2,0),"")</f>
        <v/>
      </c>
      <c r="L1759" s="12"/>
      <c r="M1759" s="32" t="str">
        <f>IFERROR(VLOOKUP(Issue!$J1759,Table2[[#All],[Item Name]:[Open Rate]],8,0),"")</f>
        <v/>
      </c>
      <c r="N1759" s="32" t="str">
        <f>IFERROR(+Issue!$L1759*Issue!$M1759,"")</f>
        <v/>
      </c>
      <c r="O1759" s="12"/>
      <c r="P1759" s="12"/>
      <c r="Q1759" s="37"/>
    </row>
    <row r="1760" spans="1:17" x14ac:dyDescent="0.25">
      <c r="A1760" s="34"/>
      <c r="B1760" s="12"/>
      <c r="C1760" s="12"/>
      <c r="D1760" s="12"/>
      <c r="E1760" s="31" t="str">
        <f>IFERROR(VLOOKUP(Issue!$D1760,Table5[#All],3,0),"")</f>
        <v/>
      </c>
      <c r="F1760" s="31" t="str">
        <f>IFERROR(VLOOKUP(Issue!$D1760,Table5[#All],2,0),"")</f>
        <v/>
      </c>
      <c r="G1760" s="12"/>
      <c r="H1760" s="31" t="str">
        <f>IFERROR(VLOOKUP(Issue!$G1760,Table5[#All],3,0),"")</f>
        <v/>
      </c>
      <c r="I1760" s="31" t="str">
        <f>IFERROR(VLOOKUP(Issue!$G1760,Table5[#All],2,0),"")</f>
        <v/>
      </c>
      <c r="J1760" s="12"/>
      <c r="K1760" s="31" t="str">
        <f>IFERROR(VLOOKUP(Issue!$J1760,Table2[[Item Name]:[UoM]],2,0),"")</f>
        <v/>
      </c>
      <c r="L1760" s="12"/>
      <c r="M1760" s="32" t="str">
        <f>IFERROR(VLOOKUP(Issue!$J1760,Table2[[#All],[Item Name]:[Open Rate]],8,0),"")</f>
        <v/>
      </c>
      <c r="N1760" s="32" t="str">
        <f>IFERROR(+Issue!$L1760*Issue!$M1760,"")</f>
        <v/>
      </c>
      <c r="O1760" s="12"/>
      <c r="P1760" s="12"/>
      <c r="Q1760" s="38"/>
    </row>
    <row r="1761" spans="1:17" x14ac:dyDescent="0.25">
      <c r="A1761" s="34"/>
      <c r="B1761" s="12"/>
      <c r="C1761" s="12"/>
      <c r="D1761" s="12"/>
      <c r="E1761" s="31" t="str">
        <f>IFERROR(VLOOKUP(Issue!$D1761,Table5[#All],3,0),"")</f>
        <v/>
      </c>
      <c r="F1761" s="31" t="str">
        <f>IFERROR(VLOOKUP(Issue!$D1761,Table5[#All],2,0),"")</f>
        <v/>
      </c>
      <c r="G1761" s="12"/>
      <c r="H1761" s="31" t="str">
        <f>IFERROR(VLOOKUP(Issue!$G1761,Table5[#All],3,0),"")</f>
        <v/>
      </c>
      <c r="I1761" s="31" t="str">
        <f>IFERROR(VLOOKUP(Issue!$G1761,Table5[#All],2,0),"")</f>
        <v/>
      </c>
      <c r="J1761" s="12"/>
      <c r="K1761" s="31" t="str">
        <f>IFERROR(VLOOKUP(Issue!$J1761,Table2[[Item Name]:[UoM]],2,0),"")</f>
        <v/>
      </c>
      <c r="L1761" s="12"/>
      <c r="M1761" s="32" t="str">
        <f>IFERROR(VLOOKUP(Issue!$J1761,Table2[[#All],[Item Name]:[Open Rate]],8,0),"")</f>
        <v/>
      </c>
      <c r="N1761" s="32" t="str">
        <f>IFERROR(+Issue!$L1761*Issue!$M1761,"")</f>
        <v/>
      </c>
      <c r="O1761" s="12"/>
      <c r="P1761" s="12"/>
      <c r="Q1761" s="37"/>
    </row>
    <row r="1762" spans="1:17" x14ac:dyDescent="0.25">
      <c r="A1762" s="34"/>
      <c r="B1762" s="12"/>
      <c r="C1762" s="12"/>
      <c r="D1762" s="12"/>
      <c r="E1762" s="31" t="str">
        <f>IFERROR(VLOOKUP(Issue!$D1762,Table5[#All],3,0),"")</f>
        <v/>
      </c>
      <c r="F1762" s="31" t="str">
        <f>IFERROR(VLOOKUP(Issue!$D1762,Table5[#All],2,0),"")</f>
        <v/>
      </c>
      <c r="G1762" s="12"/>
      <c r="H1762" s="31" t="str">
        <f>IFERROR(VLOOKUP(Issue!$G1762,Table5[#All],3,0),"")</f>
        <v/>
      </c>
      <c r="I1762" s="31" t="str">
        <f>IFERROR(VLOOKUP(Issue!$G1762,Table5[#All],2,0),"")</f>
        <v/>
      </c>
      <c r="J1762" s="12"/>
      <c r="K1762" s="31" t="str">
        <f>IFERROR(VLOOKUP(Issue!$J1762,Table2[[Item Name]:[UoM]],2,0),"")</f>
        <v/>
      </c>
      <c r="L1762" s="12"/>
      <c r="M1762" s="32" t="str">
        <f>IFERROR(VLOOKUP(Issue!$J1762,Table2[[#All],[Item Name]:[Open Rate]],8,0),"")</f>
        <v/>
      </c>
      <c r="N1762" s="32" t="str">
        <f>IFERROR(+Issue!$L1762*Issue!$M1762,"")</f>
        <v/>
      </c>
      <c r="O1762" s="12"/>
      <c r="P1762" s="12"/>
      <c r="Q1762" s="38"/>
    </row>
    <row r="1763" spans="1:17" x14ac:dyDescent="0.25">
      <c r="A1763" s="34"/>
      <c r="B1763" s="12"/>
      <c r="C1763" s="12"/>
      <c r="D1763" s="12"/>
      <c r="E1763" s="31" t="str">
        <f>IFERROR(VLOOKUP(Issue!$D1763,Table5[#All],3,0),"")</f>
        <v/>
      </c>
      <c r="F1763" s="31" t="str">
        <f>IFERROR(VLOOKUP(Issue!$D1763,Table5[#All],2,0),"")</f>
        <v/>
      </c>
      <c r="G1763" s="12"/>
      <c r="H1763" s="31" t="str">
        <f>IFERROR(VLOOKUP(Issue!$G1763,Table5[#All],3,0),"")</f>
        <v/>
      </c>
      <c r="I1763" s="31" t="str">
        <f>IFERROR(VLOOKUP(Issue!$G1763,Table5[#All],2,0),"")</f>
        <v/>
      </c>
      <c r="J1763" s="12"/>
      <c r="K1763" s="31" t="str">
        <f>IFERROR(VLOOKUP(Issue!$J1763,Table2[[Item Name]:[UoM]],2,0),"")</f>
        <v/>
      </c>
      <c r="L1763" s="12"/>
      <c r="M1763" s="32" t="str">
        <f>IFERROR(VLOOKUP(Issue!$J1763,Table2[[#All],[Item Name]:[Open Rate]],8,0),"")</f>
        <v/>
      </c>
      <c r="N1763" s="32" t="str">
        <f>IFERROR(+Issue!$L1763*Issue!$M1763,"")</f>
        <v/>
      </c>
      <c r="O1763" s="12"/>
      <c r="P1763" s="12"/>
      <c r="Q1763" s="37"/>
    </row>
    <row r="1764" spans="1:17" x14ac:dyDescent="0.25">
      <c r="A1764" s="34"/>
      <c r="B1764" s="12"/>
      <c r="C1764" s="12"/>
      <c r="D1764" s="12"/>
      <c r="E1764" s="31" t="str">
        <f>IFERROR(VLOOKUP(Issue!$D1764,Table5[#All],3,0),"")</f>
        <v/>
      </c>
      <c r="F1764" s="31" t="str">
        <f>IFERROR(VLOOKUP(Issue!$D1764,Table5[#All],2,0),"")</f>
        <v/>
      </c>
      <c r="G1764" s="12"/>
      <c r="H1764" s="31" t="str">
        <f>IFERROR(VLOOKUP(Issue!$G1764,Table5[#All],3,0),"")</f>
        <v/>
      </c>
      <c r="I1764" s="31" t="str">
        <f>IFERROR(VLOOKUP(Issue!$G1764,Table5[#All],2,0),"")</f>
        <v/>
      </c>
      <c r="J1764" s="12"/>
      <c r="K1764" s="31" t="str">
        <f>IFERROR(VLOOKUP(Issue!$J1764,Table2[[Item Name]:[UoM]],2,0),"")</f>
        <v/>
      </c>
      <c r="L1764" s="12"/>
      <c r="M1764" s="32" t="str">
        <f>IFERROR(VLOOKUP(Issue!$J1764,Table2[[#All],[Item Name]:[Open Rate]],8,0),"")</f>
        <v/>
      </c>
      <c r="N1764" s="32" t="str">
        <f>IFERROR(+Issue!$L1764*Issue!$M1764,"")</f>
        <v/>
      </c>
      <c r="O1764" s="12"/>
      <c r="P1764" s="12"/>
      <c r="Q1764" s="38"/>
    </row>
    <row r="1765" spans="1:17" x14ac:dyDescent="0.25">
      <c r="A1765" s="34"/>
      <c r="B1765" s="12"/>
      <c r="C1765" s="12"/>
      <c r="D1765" s="12"/>
      <c r="E1765" s="31" t="str">
        <f>IFERROR(VLOOKUP(Issue!$D1765,Table5[#All],3,0),"")</f>
        <v/>
      </c>
      <c r="F1765" s="31" t="str">
        <f>IFERROR(VLOOKUP(Issue!$D1765,Table5[#All],2,0),"")</f>
        <v/>
      </c>
      <c r="G1765" s="12"/>
      <c r="H1765" s="31" t="str">
        <f>IFERROR(VLOOKUP(Issue!$G1765,Table5[#All],3,0),"")</f>
        <v/>
      </c>
      <c r="I1765" s="31" t="str">
        <f>IFERROR(VLOOKUP(Issue!$G1765,Table5[#All],2,0),"")</f>
        <v/>
      </c>
      <c r="J1765" s="12"/>
      <c r="K1765" s="31" t="str">
        <f>IFERROR(VLOOKUP(Issue!$J1765,Table2[[Item Name]:[UoM]],2,0),"")</f>
        <v/>
      </c>
      <c r="L1765" s="12"/>
      <c r="M1765" s="32" t="str">
        <f>IFERROR(VLOOKUP(Issue!$J1765,Table2[[#All],[Item Name]:[Open Rate]],8,0),"")</f>
        <v/>
      </c>
      <c r="N1765" s="32" t="str">
        <f>IFERROR(+Issue!$L1765*Issue!$M1765,"")</f>
        <v/>
      </c>
      <c r="O1765" s="12"/>
      <c r="P1765" s="12"/>
      <c r="Q1765" s="37"/>
    </row>
    <row r="1766" spans="1:17" x14ac:dyDescent="0.25">
      <c r="A1766" s="34"/>
      <c r="B1766" s="12"/>
      <c r="C1766" s="12"/>
      <c r="D1766" s="12"/>
      <c r="E1766" s="31" t="str">
        <f>IFERROR(VLOOKUP(Issue!$D1766,Table5[#All],3,0),"")</f>
        <v/>
      </c>
      <c r="F1766" s="31" t="str">
        <f>IFERROR(VLOOKUP(Issue!$D1766,Table5[#All],2,0),"")</f>
        <v/>
      </c>
      <c r="G1766" s="12"/>
      <c r="H1766" s="31" t="str">
        <f>IFERROR(VLOOKUP(Issue!$G1766,Table5[#All],3,0),"")</f>
        <v/>
      </c>
      <c r="I1766" s="31" t="str">
        <f>IFERROR(VLOOKUP(Issue!$G1766,Table5[#All],2,0),"")</f>
        <v/>
      </c>
      <c r="J1766" s="12"/>
      <c r="K1766" s="31" t="str">
        <f>IFERROR(VLOOKUP(Issue!$J1766,Table2[[Item Name]:[UoM]],2,0),"")</f>
        <v/>
      </c>
      <c r="L1766" s="12"/>
      <c r="M1766" s="32" t="str">
        <f>IFERROR(VLOOKUP(Issue!$J1766,Table2[[#All],[Item Name]:[Open Rate]],8,0),"")</f>
        <v/>
      </c>
      <c r="N1766" s="32" t="str">
        <f>IFERROR(+Issue!$L1766*Issue!$M1766,"")</f>
        <v/>
      </c>
      <c r="O1766" s="12"/>
      <c r="P1766" s="12"/>
      <c r="Q1766" s="38"/>
    </row>
    <row r="1767" spans="1:17" x14ac:dyDescent="0.25">
      <c r="A1767" s="34"/>
      <c r="B1767" s="12"/>
      <c r="C1767" s="12"/>
      <c r="D1767" s="12"/>
      <c r="E1767" s="31" t="str">
        <f>IFERROR(VLOOKUP(Issue!$D1767,Table5[#All],3,0),"")</f>
        <v/>
      </c>
      <c r="F1767" s="31" t="str">
        <f>IFERROR(VLOOKUP(Issue!$D1767,Table5[#All],2,0),"")</f>
        <v/>
      </c>
      <c r="G1767" s="12"/>
      <c r="H1767" s="31" t="str">
        <f>IFERROR(VLOOKUP(Issue!$G1767,Table5[#All],3,0),"")</f>
        <v/>
      </c>
      <c r="I1767" s="31" t="str">
        <f>IFERROR(VLOOKUP(Issue!$G1767,Table5[#All],2,0),"")</f>
        <v/>
      </c>
      <c r="J1767" s="12"/>
      <c r="K1767" s="31" t="str">
        <f>IFERROR(VLOOKUP(Issue!$J1767,Table2[[Item Name]:[UoM]],2,0),"")</f>
        <v/>
      </c>
      <c r="L1767" s="12"/>
      <c r="M1767" s="32" t="str">
        <f>IFERROR(VLOOKUP(Issue!$J1767,Table2[[#All],[Item Name]:[Open Rate]],8,0),"")</f>
        <v/>
      </c>
      <c r="N1767" s="32" t="str">
        <f>IFERROR(+Issue!$L1767*Issue!$M1767,"")</f>
        <v/>
      </c>
      <c r="O1767" s="12"/>
      <c r="P1767" s="12"/>
      <c r="Q1767" s="37"/>
    </row>
    <row r="1768" spans="1:17" x14ac:dyDescent="0.25">
      <c r="A1768" s="34"/>
      <c r="B1768" s="12"/>
      <c r="C1768" s="12"/>
      <c r="D1768" s="12"/>
      <c r="E1768" s="31" t="str">
        <f>IFERROR(VLOOKUP(Issue!$D1768,Table5[#All],3,0),"")</f>
        <v/>
      </c>
      <c r="F1768" s="31" t="str">
        <f>IFERROR(VLOOKUP(Issue!$D1768,Table5[#All],2,0),"")</f>
        <v/>
      </c>
      <c r="G1768" s="12"/>
      <c r="H1768" s="31" t="str">
        <f>IFERROR(VLOOKUP(Issue!$G1768,Table5[#All],3,0),"")</f>
        <v/>
      </c>
      <c r="I1768" s="31" t="str">
        <f>IFERROR(VLOOKUP(Issue!$G1768,Table5[#All],2,0),"")</f>
        <v/>
      </c>
      <c r="J1768" s="12"/>
      <c r="K1768" s="31" t="str">
        <f>IFERROR(VLOOKUP(Issue!$J1768,Table2[[Item Name]:[UoM]],2,0),"")</f>
        <v/>
      </c>
      <c r="L1768" s="12"/>
      <c r="M1768" s="32" t="str">
        <f>IFERROR(VLOOKUP(Issue!$J1768,Table2[[#All],[Item Name]:[Open Rate]],8,0),"")</f>
        <v/>
      </c>
      <c r="N1768" s="32" t="str">
        <f>IFERROR(+Issue!$L1768*Issue!$M1768,"")</f>
        <v/>
      </c>
      <c r="O1768" s="12"/>
      <c r="P1768" s="12"/>
      <c r="Q1768" s="38"/>
    </row>
    <row r="1769" spans="1:17" x14ac:dyDescent="0.25">
      <c r="A1769" s="34"/>
      <c r="B1769" s="12"/>
      <c r="C1769" s="12"/>
      <c r="D1769" s="12"/>
      <c r="E1769" s="31" t="str">
        <f>IFERROR(VLOOKUP(Issue!$D1769,Table5[#All],3,0),"")</f>
        <v/>
      </c>
      <c r="F1769" s="31" t="str">
        <f>IFERROR(VLOOKUP(Issue!$D1769,Table5[#All],2,0),"")</f>
        <v/>
      </c>
      <c r="G1769" s="12"/>
      <c r="H1769" s="31" t="str">
        <f>IFERROR(VLOOKUP(Issue!$G1769,Table5[#All],3,0),"")</f>
        <v/>
      </c>
      <c r="I1769" s="31" t="str">
        <f>IFERROR(VLOOKUP(Issue!$G1769,Table5[#All],2,0),"")</f>
        <v/>
      </c>
      <c r="J1769" s="12"/>
      <c r="K1769" s="31" t="str">
        <f>IFERROR(VLOOKUP(Issue!$J1769,Table2[[Item Name]:[UoM]],2,0),"")</f>
        <v/>
      </c>
      <c r="L1769" s="12"/>
      <c r="M1769" s="32" t="str">
        <f>IFERROR(VLOOKUP(Issue!$J1769,Table2[[#All],[Item Name]:[Open Rate]],8,0),"")</f>
        <v/>
      </c>
      <c r="N1769" s="32" t="str">
        <f>IFERROR(+Issue!$L1769*Issue!$M1769,"")</f>
        <v/>
      </c>
      <c r="O1769" s="12"/>
      <c r="P1769" s="12"/>
      <c r="Q1769" s="37"/>
    </row>
    <row r="1770" spans="1:17" x14ac:dyDescent="0.25">
      <c r="A1770" s="34"/>
      <c r="B1770" s="12"/>
      <c r="C1770" s="12"/>
      <c r="D1770" s="12"/>
      <c r="E1770" s="31" t="str">
        <f>IFERROR(VLOOKUP(Issue!$D1770,Table5[#All],3,0),"")</f>
        <v/>
      </c>
      <c r="F1770" s="31" t="str">
        <f>IFERROR(VLOOKUP(Issue!$D1770,Table5[#All],2,0),"")</f>
        <v/>
      </c>
      <c r="G1770" s="12"/>
      <c r="H1770" s="31" t="str">
        <f>IFERROR(VLOOKUP(Issue!$G1770,Table5[#All],3,0),"")</f>
        <v/>
      </c>
      <c r="I1770" s="31" t="str">
        <f>IFERROR(VLOOKUP(Issue!$G1770,Table5[#All],2,0),"")</f>
        <v/>
      </c>
      <c r="J1770" s="12"/>
      <c r="K1770" s="31" t="str">
        <f>IFERROR(VLOOKUP(Issue!$J1770,Table2[[Item Name]:[UoM]],2,0),"")</f>
        <v/>
      </c>
      <c r="L1770" s="12"/>
      <c r="M1770" s="32" t="str">
        <f>IFERROR(VLOOKUP(Issue!$J1770,Table2[[#All],[Item Name]:[Open Rate]],8,0),"")</f>
        <v/>
      </c>
      <c r="N1770" s="32" t="str">
        <f>IFERROR(+Issue!$L1770*Issue!$M1770,"")</f>
        <v/>
      </c>
      <c r="O1770" s="12"/>
      <c r="P1770" s="12"/>
      <c r="Q1770" s="38"/>
    </row>
    <row r="1771" spans="1:17" x14ac:dyDescent="0.25">
      <c r="A1771" s="34"/>
      <c r="B1771" s="12"/>
      <c r="C1771" s="12"/>
      <c r="D1771" s="12"/>
      <c r="E1771" s="31" t="str">
        <f>IFERROR(VLOOKUP(Issue!$D1771,Table5[#All],3,0),"")</f>
        <v/>
      </c>
      <c r="F1771" s="31" t="str">
        <f>IFERROR(VLOOKUP(Issue!$D1771,Table5[#All],2,0),"")</f>
        <v/>
      </c>
      <c r="G1771" s="12"/>
      <c r="H1771" s="31" t="str">
        <f>IFERROR(VLOOKUP(Issue!$G1771,Table5[#All],3,0),"")</f>
        <v/>
      </c>
      <c r="I1771" s="31" t="str">
        <f>IFERROR(VLOOKUP(Issue!$G1771,Table5[#All],2,0),"")</f>
        <v/>
      </c>
      <c r="J1771" s="12"/>
      <c r="K1771" s="31" t="str">
        <f>IFERROR(VLOOKUP(Issue!$J1771,Table2[[Item Name]:[UoM]],2,0),"")</f>
        <v/>
      </c>
      <c r="L1771" s="12"/>
      <c r="M1771" s="32" t="str">
        <f>IFERROR(VLOOKUP(Issue!$J1771,Table2[[#All],[Item Name]:[Open Rate]],8,0),"")</f>
        <v/>
      </c>
      <c r="N1771" s="32" t="str">
        <f>IFERROR(+Issue!$L1771*Issue!$M1771,"")</f>
        <v/>
      </c>
      <c r="O1771" s="12"/>
      <c r="P1771" s="12"/>
      <c r="Q1771" s="37"/>
    </row>
    <row r="1772" spans="1:17" x14ac:dyDescent="0.25">
      <c r="A1772" s="34"/>
      <c r="B1772" s="12"/>
      <c r="C1772" s="12"/>
      <c r="D1772" s="12"/>
      <c r="E1772" s="31" t="str">
        <f>IFERROR(VLOOKUP(Issue!$D1772,Table5[#All],3,0),"")</f>
        <v/>
      </c>
      <c r="F1772" s="31" t="str">
        <f>IFERROR(VLOOKUP(Issue!$D1772,Table5[#All],2,0),"")</f>
        <v/>
      </c>
      <c r="G1772" s="12"/>
      <c r="H1772" s="31" t="str">
        <f>IFERROR(VLOOKUP(Issue!$G1772,Table5[#All],3,0),"")</f>
        <v/>
      </c>
      <c r="I1772" s="31" t="str">
        <f>IFERROR(VLOOKUP(Issue!$G1772,Table5[#All],2,0),"")</f>
        <v/>
      </c>
      <c r="J1772" s="12"/>
      <c r="K1772" s="31" t="str">
        <f>IFERROR(VLOOKUP(Issue!$J1772,Table2[[Item Name]:[UoM]],2,0),"")</f>
        <v/>
      </c>
      <c r="L1772" s="12"/>
      <c r="M1772" s="32" t="str">
        <f>IFERROR(VLOOKUP(Issue!$J1772,Table2[[#All],[Item Name]:[Open Rate]],8,0),"")</f>
        <v/>
      </c>
      <c r="N1772" s="32" t="str">
        <f>IFERROR(+Issue!$L1772*Issue!$M1772,"")</f>
        <v/>
      </c>
      <c r="O1772" s="12"/>
      <c r="P1772" s="12"/>
      <c r="Q1772" s="38"/>
    </row>
    <row r="1773" spans="1:17" x14ac:dyDescent="0.25">
      <c r="A1773" s="34"/>
      <c r="B1773" s="12"/>
      <c r="C1773" s="12"/>
      <c r="D1773" s="12"/>
      <c r="E1773" s="31" t="str">
        <f>IFERROR(VLOOKUP(Issue!$D1773,Table5[#All],3,0),"")</f>
        <v/>
      </c>
      <c r="F1773" s="31" t="str">
        <f>IFERROR(VLOOKUP(Issue!$D1773,Table5[#All],2,0),"")</f>
        <v/>
      </c>
      <c r="G1773" s="12"/>
      <c r="H1773" s="31" t="str">
        <f>IFERROR(VLOOKUP(Issue!$G1773,Table5[#All],3,0),"")</f>
        <v/>
      </c>
      <c r="I1773" s="31" t="str">
        <f>IFERROR(VLOOKUP(Issue!$G1773,Table5[#All],2,0),"")</f>
        <v/>
      </c>
      <c r="J1773" s="12"/>
      <c r="K1773" s="31" t="str">
        <f>IFERROR(VLOOKUP(Issue!$J1773,Table2[[Item Name]:[UoM]],2,0),"")</f>
        <v/>
      </c>
      <c r="L1773" s="12"/>
      <c r="M1773" s="32" t="str">
        <f>IFERROR(VLOOKUP(Issue!$J1773,Table2[[#All],[Item Name]:[Open Rate]],8,0),"")</f>
        <v/>
      </c>
      <c r="N1773" s="32" t="str">
        <f>IFERROR(+Issue!$L1773*Issue!$M1773,"")</f>
        <v/>
      </c>
      <c r="O1773" s="12"/>
      <c r="P1773" s="12"/>
      <c r="Q1773" s="37"/>
    </row>
    <row r="1774" spans="1:17" x14ac:dyDescent="0.25">
      <c r="A1774" s="34"/>
      <c r="B1774" s="12"/>
      <c r="C1774" s="12"/>
      <c r="D1774" s="12"/>
      <c r="E1774" s="31" t="str">
        <f>IFERROR(VLOOKUP(Issue!$D1774,Table5[#All],3,0),"")</f>
        <v/>
      </c>
      <c r="F1774" s="31" t="str">
        <f>IFERROR(VLOOKUP(Issue!$D1774,Table5[#All],2,0),"")</f>
        <v/>
      </c>
      <c r="G1774" s="12"/>
      <c r="H1774" s="31" t="str">
        <f>IFERROR(VLOOKUP(Issue!$G1774,Table5[#All],3,0),"")</f>
        <v/>
      </c>
      <c r="I1774" s="31" t="str">
        <f>IFERROR(VLOOKUP(Issue!$G1774,Table5[#All],2,0),"")</f>
        <v/>
      </c>
      <c r="J1774" s="12"/>
      <c r="K1774" s="31" t="str">
        <f>IFERROR(VLOOKUP(Issue!$J1774,Table2[[Item Name]:[UoM]],2,0),"")</f>
        <v/>
      </c>
      <c r="L1774" s="12"/>
      <c r="M1774" s="32" t="str">
        <f>IFERROR(VLOOKUP(Issue!$J1774,Table2[[#All],[Item Name]:[Open Rate]],8,0),"")</f>
        <v/>
      </c>
      <c r="N1774" s="32" t="str">
        <f>IFERROR(+Issue!$L1774*Issue!$M1774,"")</f>
        <v/>
      </c>
      <c r="O1774" s="12"/>
      <c r="P1774" s="12"/>
      <c r="Q1774" s="38"/>
    </row>
    <row r="1775" spans="1:17" x14ac:dyDescent="0.25">
      <c r="A1775" s="34"/>
      <c r="B1775" s="12"/>
      <c r="C1775" s="12"/>
      <c r="D1775" s="12"/>
      <c r="E1775" s="31" t="str">
        <f>IFERROR(VLOOKUP(Issue!$D1775,Table5[#All],3,0),"")</f>
        <v/>
      </c>
      <c r="F1775" s="31" t="str">
        <f>IFERROR(VLOOKUP(Issue!$D1775,Table5[#All],2,0),"")</f>
        <v/>
      </c>
      <c r="G1775" s="12"/>
      <c r="H1775" s="31" t="str">
        <f>IFERROR(VLOOKUP(Issue!$G1775,Table5[#All],3,0),"")</f>
        <v/>
      </c>
      <c r="I1775" s="31" t="str">
        <f>IFERROR(VLOOKUP(Issue!$G1775,Table5[#All],2,0),"")</f>
        <v/>
      </c>
      <c r="J1775" s="12"/>
      <c r="K1775" s="31" t="str">
        <f>IFERROR(VLOOKUP(Issue!$J1775,Table2[[Item Name]:[UoM]],2,0),"")</f>
        <v/>
      </c>
      <c r="L1775" s="12"/>
      <c r="M1775" s="32" t="str">
        <f>IFERROR(VLOOKUP(Issue!$J1775,Table2[[#All],[Item Name]:[Open Rate]],8,0),"")</f>
        <v/>
      </c>
      <c r="N1775" s="32" t="str">
        <f>IFERROR(+Issue!$L1775*Issue!$M1775,"")</f>
        <v/>
      </c>
      <c r="O1775" s="12"/>
      <c r="P1775" s="12"/>
      <c r="Q1775" s="37"/>
    </row>
    <row r="1776" spans="1:17" x14ac:dyDescent="0.25">
      <c r="A1776" s="34"/>
      <c r="B1776" s="12"/>
      <c r="C1776" s="12"/>
      <c r="D1776" s="12"/>
      <c r="E1776" s="31" t="str">
        <f>IFERROR(VLOOKUP(Issue!$D1776,Table5[#All],3,0),"")</f>
        <v/>
      </c>
      <c r="F1776" s="31" t="str">
        <f>IFERROR(VLOOKUP(Issue!$D1776,Table5[#All],2,0),"")</f>
        <v/>
      </c>
      <c r="G1776" s="12"/>
      <c r="H1776" s="31" t="str">
        <f>IFERROR(VLOOKUP(Issue!$G1776,Table5[#All],3,0),"")</f>
        <v/>
      </c>
      <c r="I1776" s="31" t="str">
        <f>IFERROR(VLOOKUP(Issue!$G1776,Table5[#All],2,0),"")</f>
        <v/>
      </c>
      <c r="J1776" s="12"/>
      <c r="K1776" s="31" t="str">
        <f>IFERROR(VLOOKUP(Issue!$J1776,Table2[[Item Name]:[UoM]],2,0),"")</f>
        <v/>
      </c>
      <c r="L1776" s="12"/>
      <c r="M1776" s="32" t="str">
        <f>IFERROR(VLOOKUP(Issue!$J1776,Table2[[#All],[Item Name]:[Open Rate]],8,0),"")</f>
        <v/>
      </c>
      <c r="N1776" s="32" t="str">
        <f>IFERROR(+Issue!$L1776*Issue!$M1776,"")</f>
        <v/>
      </c>
      <c r="O1776" s="12"/>
      <c r="P1776" s="12"/>
      <c r="Q1776" s="38"/>
    </row>
    <row r="1777" spans="1:17" x14ac:dyDescent="0.25">
      <c r="A1777" s="34"/>
      <c r="B1777" s="12"/>
      <c r="C1777" s="12"/>
      <c r="D1777" s="12"/>
      <c r="E1777" s="31" t="str">
        <f>IFERROR(VLOOKUP(Issue!$D1777,Table5[#All],3,0),"")</f>
        <v/>
      </c>
      <c r="F1777" s="31" t="str">
        <f>IFERROR(VLOOKUP(Issue!$D1777,Table5[#All],2,0),"")</f>
        <v/>
      </c>
      <c r="G1777" s="12"/>
      <c r="H1777" s="31" t="str">
        <f>IFERROR(VLOOKUP(Issue!$G1777,Table5[#All],3,0),"")</f>
        <v/>
      </c>
      <c r="I1777" s="31" t="str">
        <f>IFERROR(VLOOKUP(Issue!$G1777,Table5[#All],2,0),"")</f>
        <v/>
      </c>
      <c r="J1777" s="12"/>
      <c r="K1777" s="31" t="str">
        <f>IFERROR(VLOOKUP(Issue!$J1777,Table2[[Item Name]:[UoM]],2,0),"")</f>
        <v/>
      </c>
      <c r="L1777" s="12"/>
      <c r="M1777" s="32" t="str">
        <f>IFERROR(VLOOKUP(Issue!$J1777,Table2[[#All],[Item Name]:[Open Rate]],8,0),"")</f>
        <v/>
      </c>
      <c r="N1777" s="32" t="str">
        <f>IFERROR(+Issue!$L1777*Issue!$M1777,"")</f>
        <v/>
      </c>
      <c r="O1777" s="12"/>
      <c r="P1777" s="12"/>
      <c r="Q1777" s="37"/>
    </row>
    <row r="1778" spans="1:17" x14ac:dyDescent="0.25">
      <c r="A1778" s="34"/>
      <c r="B1778" s="12"/>
      <c r="C1778" s="12"/>
      <c r="D1778" s="12"/>
      <c r="E1778" s="31" t="str">
        <f>IFERROR(VLOOKUP(Issue!$D1778,Table5[#All],3,0),"")</f>
        <v/>
      </c>
      <c r="F1778" s="31" t="str">
        <f>IFERROR(VLOOKUP(Issue!$D1778,Table5[#All],2,0),"")</f>
        <v/>
      </c>
      <c r="G1778" s="12"/>
      <c r="H1778" s="31" t="str">
        <f>IFERROR(VLOOKUP(Issue!$G1778,Table5[#All],3,0),"")</f>
        <v/>
      </c>
      <c r="I1778" s="31" t="str">
        <f>IFERROR(VLOOKUP(Issue!$G1778,Table5[#All],2,0),"")</f>
        <v/>
      </c>
      <c r="J1778" s="12"/>
      <c r="K1778" s="31" t="str">
        <f>IFERROR(VLOOKUP(Issue!$J1778,Table2[[Item Name]:[UoM]],2,0),"")</f>
        <v/>
      </c>
      <c r="L1778" s="12"/>
      <c r="M1778" s="32" t="str">
        <f>IFERROR(VLOOKUP(Issue!$J1778,Table2[[#All],[Item Name]:[Open Rate]],8,0),"")</f>
        <v/>
      </c>
      <c r="N1778" s="32" t="str">
        <f>IFERROR(+Issue!$L1778*Issue!$M1778,"")</f>
        <v/>
      </c>
      <c r="O1778" s="12"/>
      <c r="P1778" s="12"/>
      <c r="Q1778" s="38"/>
    </row>
    <row r="1779" spans="1:17" x14ac:dyDescent="0.25">
      <c r="A1779" s="34"/>
      <c r="B1779" s="12"/>
      <c r="C1779" s="12"/>
      <c r="D1779" s="12"/>
      <c r="E1779" s="31" t="str">
        <f>IFERROR(VLOOKUP(Issue!$D1779,Table5[#All],3,0),"")</f>
        <v/>
      </c>
      <c r="F1779" s="31" t="str">
        <f>IFERROR(VLOOKUP(Issue!$D1779,Table5[#All],2,0),"")</f>
        <v/>
      </c>
      <c r="G1779" s="12"/>
      <c r="H1779" s="31" t="str">
        <f>IFERROR(VLOOKUP(Issue!$G1779,Table5[#All],3,0),"")</f>
        <v/>
      </c>
      <c r="I1779" s="31" t="str">
        <f>IFERROR(VLOOKUP(Issue!$G1779,Table5[#All],2,0),"")</f>
        <v/>
      </c>
      <c r="J1779" s="12"/>
      <c r="K1779" s="31" t="str">
        <f>IFERROR(VLOOKUP(Issue!$J1779,Table2[[Item Name]:[UoM]],2,0),"")</f>
        <v/>
      </c>
      <c r="L1779" s="12"/>
      <c r="M1779" s="32" t="str">
        <f>IFERROR(VLOOKUP(Issue!$J1779,Table2[[#All],[Item Name]:[Open Rate]],8,0),"")</f>
        <v/>
      </c>
      <c r="N1779" s="32" t="str">
        <f>IFERROR(+Issue!$L1779*Issue!$M1779,"")</f>
        <v/>
      </c>
      <c r="O1779" s="12"/>
      <c r="P1779" s="12"/>
      <c r="Q1779" s="37"/>
    </row>
    <row r="1780" spans="1:17" x14ac:dyDescent="0.25">
      <c r="A1780" s="34"/>
      <c r="B1780" s="12"/>
      <c r="C1780" s="12"/>
      <c r="D1780" s="12"/>
      <c r="E1780" s="31" t="str">
        <f>IFERROR(VLOOKUP(Issue!$D1780,Table5[#All],3,0),"")</f>
        <v/>
      </c>
      <c r="F1780" s="31" t="str">
        <f>IFERROR(VLOOKUP(Issue!$D1780,Table5[#All],2,0),"")</f>
        <v/>
      </c>
      <c r="G1780" s="12"/>
      <c r="H1780" s="31" t="str">
        <f>IFERROR(VLOOKUP(Issue!$G1780,Table5[#All],3,0),"")</f>
        <v/>
      </c>
      <c r="I1780" s="31" t="str">
        <f>IFERROR(VLOOKUP(Issue!$G1780,Table5[#All],2,0),"")</f>
        <v/>
      </c>
      <c r="J1780" s="12"/>
      <c r="K1780" s="31" t="str">
        <f>IFERROR(VLOOKUP(Issue!$J1780,Table2[[Item Name]:[UoM]],2,0),"")</f>
        <v/>
      </c>
      <c r="L1780" s="12"/>
      <c r="M1780" s="32" t="str">
        <f>IFERROR(VLOOKUP(Issue!$J1780,Table2[[#All],[Item Name]:[Open Rate]],8,0),"")</f>
        <v/>
      </c>
      <c r="N1780" s="32" t="str">
        <f>IFERROR(+Issue!$L1780*Issue!$M1780,"")</f>
        <v/>
      </c>
      <c r="O1780" s="12"/>
      <c r="P1780" s="12"/>
      <c r="Q1780" s="38"/>
    </row>
    <row r="1781" spans="1:17" x14ac:dyDescent="0.25">
      <c r="A1781" s="34"/>
      <c r="B1781" s="12"/>
      <c r="C1781" s="12"/>
      <c r="D1781" s="12"/>
      <c r="E1781" s="31" t="str">
        <f>IFERROR(VLOOKUP(Issue!$D1781,Table5[#All],3,0),"")</f>
        <v/>
      </c>
      <c r="F1781" s="31" t="str">
        <f>IFERROR(VLOOKUP(Issue!$D1781,Table5[#All],2,0),"")</f>
        <v/>
      </c>
      <c r="G1781" s="12"/>
      <c r="H1781" s="31" t="str">
        <f>IFERROR(VLOOKUP(Issue!$G1781,Table5[#All],3,0),"")</f>
        <v/>
      </c>
      <c r="I1781" s="31" t="str">
        <f>IFERROR(VLOOKUP(Issue!$G1781,Table5[#All],2,0),"")</f>
        <v/>
      </c>
      <c r="J1781" s="12"/>
      <c r="K1781" s="31" t="str">
        <f>IFERROR(VLOOKUP(Issue!$J1781,Table2[[Item Name]:[UoM]],2,0),"")</f>
        <v/>
      </c>
      <c r="L1781" s="12"/>
      <c r="M1781" s="32" t="str">
        <f>IFERROR(VLOOKUP(Issue!$J1781,Table2[[#All],[Item Name]:[Open Rate]],8,0),"")</f>
        <v/>
      </c>
      <c r="N1781" s="32" t="str">
        <f>IFERROR(+Issue!$L1781*Issue!$M1781,"")</f>
        <v/>
      </c>
      <c r="O1781" s="12"/>
      <c r="P1781" s="12"/>
      <c r="Q1781" s="37"/>
    </row>
    <row r="1782" spans="1:17" x14ac:dyDescent="0.25">
      <c r="A1782" s="34"/>
      <c r="B1782" s="12"/>
      <c r="C1782" s="12"/>
      <c r="D1782" s="12"/>
      <c r="E1782" s="31" t="str">
        <f>IFERROR(VLOOKUP(Issue!$D1782,Table5[#All],3,0),"")</f>
        <v/>
      </c>
      <c r="F1782" s="31" t="str">
        <f>IFERROR(VLOOKUP(Issue!$D1782,Table5[#All],2,0),"")</f>
        <v/>
      </c>
      <c r="G1782" s="12"/>
      <c r="H1782" s="31" t="str">
        <f>IFERROR(VLOOKUP(Issue!$G1782,Table5[#All],3,0),"")</f>
        <v/>
      </c>
      <c r="I1782" s="31" t="str">
        <f>IFERROR(VLOOKUP(Issue!$G1782,Table5[#All],2,0),"")</f>
        <v/>
      </c>
      <c r="J1782" s="12"/>
      <c r="K1782" s="31" t="str">
        <f>IFERROR(VLOOKUP(Issue!$J1782,Table2[[Item Name]:[UoM]],2,0),"")</f>
        <v/>
      </c>
      <c r="L1782" s="12"/>
      <c r="M1782" s="32" t="str">
        <f>IFERROR(VLOOKUP(Issue!$J1782,Table2[[#All],[Item Name]:[Open Rate]],8,0),"")</f>
        <v/>
      </c>
      <c r="N1782" s="32" t="str">
        <f>IFERROR(+Issue!$L1782*Issue!$M1782,"")</f>
        <v/>
      </c>
      <c r="O1782" s="12"/>
      <c r="P1782" s="12"/>
      <c r="Q1782" s="38"/>
    </row>
    <row r="1783" spans="1:17" x14ac:dyDescent="0.25">
      <c r="A1783" s="34"/>
      <c r="B1783" s="12"/>
      <c r="C1783" s="12"/>
      <c r="D1783" s="12"/>
      <c r="E1783" s="31" t="str">
        <f>IFERROR(VLOOKUP(Issue!$D1783,Table5[#All],3,0),"")</f>
        <v/>
      </c>
      <c r="F1783" s="31" t="str">
        <f>IFERROR(VLOOKUP(Issue!$D1783,Table5[#All],2,0),"")</f>
        <v/>
      </c>
      <c r="G1783" s="12"/>
      <c r="H1783" s="31" t="str">
        <f>IFERROR(VLOOKUP(Issue!$G1783,Table5[#All],3,0),"")</f>
        <v/>
      </c>
      <c r="I1783" s="31" t="str">
        <f>IFERROR(VLOOKUP(Issue!$G1783,Table5[#All],2,0),"")</f>
        <v/>
      </c>
      <c r="J1783" s="12"/>
      <c r="K1783" s="31" t="str">
        <f>IFERROR(VLOOKUP(Issue!$J1783,Table2[[Item Name]:[UoM]],2,0),"")</f>
        <v/>
      </c>
      <c r="L1783" s="12"/>
      <c r="M1783" s="32" t="str">
        <f>IFERROR(VLOOKUP(Issue!$J1783,Table2[[#All],[Item Name]:[Open Rate]],8,0),"")</f>
        <v/>
      </c>
      <c r="N1783" s="32" t="str">
        <f>IFERROR(+Issue!$L1783*Issue!$M1783,"")</f>
        <v/>
      </c>
      <c r="O1783" s="12"/>
      <c r="P1783" s="12"/>
      <c r="Q1783" s="37"/>
    </row>
    <row r="1784" spans="1:17" x14ac:dyDescent="0.25">
      <c r="A1784" s="34"/>
      <c r="B1784" s="12"/>
      <c r="C1784" s="12"/>
      <c r="D1784" s="12"/>
      <c r="E1784" s="31" t="str">
        <f>IFERROR(VLOOKUP(Issue!$D1784,Table5[#All],3,0),"")</f>
        <v/>
      </c>
      <c r="F1784" s="31" t="str">
        <f>IFERROR(VLOOKUP(Issue!$D1784,Table5[#All],2,0),"")</f>
        <v/>
      </c>
      <c r="G1784" s="12"/>
      <c r="H1784" s="31" t="str">
        <f>IFERROR(VLOOKUP(Issue!$G1784,Table5[#All],3,0),"")</f>
        <v/>
      </c>
      <c r="I1784" s="31" t="str">
        <f>IFERROR(VLOOKUP(Issue!$G1784,Table5[#All],2,0),"")</f>
        <v/>
      </c>
      <c r="J1784" s="12"/>
      <c r="K1784" s="31" t="str">
        <f>IFERROR(VLOOKUP(Issue!$J1784,Table2[[Item Name]:[UoM]],2,0),"")</f>
        <v/>
      </c>
      <c r="L1784" s="12"/>
      <c r="M1784" s="32" t="str">
        <f>IFERROR(VLOOKUP(Issue!$J1784,Table2[[#All],[Item Name]:[Open Rate]],8,0),"")</f>
        <v/>
      </c>
      <c r="N1784" s="32" t="str">
        <f>IFERROR(+Issue!$L1784*Issue!$M1784,"")</f>
        <v/>
      </c>
      <c r="O1784" s="12"/>
      <c r="P1784" s="12"/>
      <c r="Q1784" s="38"/>
    </row>
    <row r="1785" spans="1:17" x14ac:dyDescent="0.25">
      <c r="A1785" s="34"/>
      <c r="B1785" s="12"/>
      <c r="C1785" s="12"/>
      <c r="D1785" s="12"/>
      <c r="E1785" s="31" t="str">
        <f>IFERROR(VLOOKUP(Issue!$D1785,Table5[#All],3,0),"")</f>
        <v/>
      </c>
      <c r="F1785" s="31" t="str">
        <f>IFERROR(VLOOKUP(Issue!$D1785,Table5[#All],2,0),"")</f>
        <v/>
      </c>
      <c r="G1785" s="12"/>
      <c r="H1785" s="31" t="str">
        <f>IFERROR(VLOOKUP(Issue!$G1785,Table5[#All],3,0),"")</f>
        <v/>
      </c>
      <c r="I1785" s="31" t="str">
        <f>IFERROR(VLOOKUP(Issue!$G1785,Table5[#All],2,0),"")</f>
        <v/>
      </c>
      <c r="J1785" s="12"/>
      <c r="K1785" s="31" t="str">
        <f>IFERROR(VLOOKUP(Issue!$J1785,Table2[[Item Name]:[UoM]],2,0),"")</f>
        <v/>
      </c>
      <c r="L1785" s="12"/>
      <c r="M1785" s="32" t="str">
        <f>IFERROR(VLOOKUP(Issue!$J1785,Table2[[#All],[Item Name]:[Open Rate]],8,0),"")</f>
        <v/>
      </c>
      <c r="N1785" s="32" t="str">
        <f>IFERROR(+Issue!$L1785*Issue!$M1785,"")</f>
        <v/>
      </c>
      <c r="O1785" s="12"/>
      <c r="P1785" s="12"/>
      <c r="Q1785" s="37"/>
    </row>
    <row r="1786" spans="1:17" x14ac:dyDescent="0.25">
      <c r="A1786" s="34"/>
      <c r="B1786" s="12"/>
      <c r="C1786" s="12"/>
      <c r="D1786" s="12"/>
      <c r="E1786" s="31" t="str">
        <f>IFERROR(VLOOKUP(Issue!$D1786,Table5[#All],3,0),"")</f>
        <v/>
      </c>
      <c r="F1786" s="31" t="str">
        <f>IFERROR(VLOOKUP(Issue!$D1786,Table5[#All],2,0),"")</f>
        <v/>
      </c>
      <c r="G1786" s="12"/>
      <c r="H1786" s="31" t="str">
        <f>IFERROR(VLOOKUP(Issue!$G1786,Table5[#All],3,0),"")</f>
        <v/>
      </c>
      <c r="I1786" s="31" t="str">
        <f>IFERROR(VLOOKUP(Issue!$G1786,Table5[#All],2,0),"")</f>
        <v/>
      </c>
      <c r="J1786" s="12"/>
      <c r="K1786" s="31" t="str">
        <f>IFERROR(VLOOKUP(Issue!$J1786,Table2[[Item Name]:[UoM]],2,0),"")</f>
        <v/>
      </c>
      <c r="L1786" s="12"/>
      <c r="M1786" s="32" t="str">
        <f>IFERROR(VLOOKUP(Issue!$J1786,Table2[[#All],[Item Name]:[Open Rate]],8,0),"")</f>
        <v/>
      </c>
      <c r="N1786" s="32" t="str">
        <f>IFERROR(+Issue!$L1786*Issue!$M1786,"")</f>
        <v/>
      </c>
      <c r="O1786" s="12"/>
      <c r="P1786" s="12"/>
      <c r="Q1786" s="38"/>
    </row>
    <row r="1787" spans="1:17" x14ac:dyDescent="0.25">
      <c r="A1787" s="34"/>
      <c r="B1787" s="12"/>
      <c r="C1787" s="12"/>
      <c r="D1787" s="12"/>
      <c r="E1787" s="31" t="str">
        <f>IFERROR(VLOOKUP(Issue!$D1787,Table5[#All],3,0),"")</f>
        <v/>
      </c>
      <c r="F1787" s="31" t="str">
        <f>IFERROR(VLOOKUP(Issue!$D1787,Table5[#All],2,0),"")</f>
        <v/>
      </c>
      <c r="G1787" s="12"/>
      <c r="H1787" s="31" t="str">
        <f>IFERROR(VLOOKUP(Issue!$G1787,Table5[#All],3,0),"")</f>
        <v/>
      </c>
      <c r="I1787" s="31" t="str">
        <f>IFERROR(VLOOKUP(Issue!$G1787,Table5[#All],2,0),"")</f>
        <v/>
      </c>
      <c r="J1787" s="12"/>
      <c r="K1787" s="31" t="str">
        <f>IFERROR(VLOOKUP(Issue!$J1787,Table2[[Item Name]:[UoM]],2,0),"")</f>
        <v/>
      </c>
      <c r="L1787" s="12"/>
      <c r="M1787" s="32" t="str">
        <f>IFERROR(VLOOKUP(Issue!$J1787,Table2[[#All],[Item Name]:[Open Rate]],8,0),"")</f>
        <v/>
      </c>
      <c r="N1787" s="32" t="str">
        <f>IFERROR(+Issue!$L1787*Issue!$M1787,"")</f>
        <v/>
      </c>
      <c r="O1787" s="12"/>
      <c r="P1787" s="12"/>
      <c r="Q1787" s="37"/>
    </row>
    <row r="1788" spans="1:17" x14ac:dyDescent="0.25">
      <c r="A1788" s="34"/>
      <c r="B1788" s="12"/>
      <c r="C1788" s="12"/>
      <c r="D1788" s="12"/>
      <c r="E1788" s="31" t="str">
        <f>IFERROR(VLOOKUP(Issue!$D1788,Table5[#All],3,0),"")</f>
        <v/>
      </c>
      <c r="F1788" s="31" t="str">
        <f>IFERROR(VLOOKUP(Issue!$D1788,Table5[#All],2,0),"")</f>
        <v/>
      </c>
      <c r="G1788" s="12"/>
      <c r="H1788" s="31" t="str">
        <f>IFERROR(VLOOKUP(Issue!$G1788,Table5[#All],3,0),"")</f>
        <v/>
      </c>
      <c r="I1788" s="31" t="str">
        <f>IFERROR(VLOOKUP(Issue!$G1788,Table5[#All],2,0),"")</f>
        <v/>
      </c>
      <c r="J1788" s="12"/>
      <c r="K1788" s="31" t="str">
        <f>IFERROR(VLOOKUP(Issue!$J1788,Table2[[Item Name]:[UoM]],2,0),"")</f>
        <v/>
      </c>
      <c r="L1788" s="12"/>
      <c r="M1788" s="32" t="str">
        <f>IFERROR(VLOOKUP(Issue!$J1788,Table2[[#All],[Item Name]:[Open Rate]],8,0),"")</f>
        <v/>
      </c>
      <c r="N1788" s="32" t="str">
        <f>IFERROR(+Issue!$L1788*Issue!$M1788,"")</f>
        <v/>
      </c>
      <c r="O1788" s="12"/>
      <c r="P1788" s="12"/>
      <c r="Q1788" s="38"/>
    </row>
    <row r="1789" spans="1:17" x14ac:dyDescent="0.25">
      <c r="A1789" s="34"/>
      <c r="B1789" s="12"/>
      <c r="C1789" s="12"/>
      <c r="D1789" s="12"/>
      <c r="E1789" s="31" t="str">
        <f>IFERROR(VLOOKUP(Issue!$D1789,Table5[#All],3,0),"")</f>
        <v/>
      </c>
      <c r="F1789" s="31" t="str">
        <f>IFERROR(VLOOKUP(Issue!$D1789,Table5[#All],2,0),"")</f>
        <v/>
      </c>
      <c r="G1789" s="12"/>
      <c r="H1789" s="31" t="str">
        <f>IFERROR(VLOOKUP(Issue!$G1789,Table5[#All],3,0),"")</f>
        <v/>
      </c>
      <c r="I1789" s="31" t="str">
        <f>IFERROR(VLOOKUP(Issue!$G1789,Table5[#All],2,0),"")</f>
        <v/>
      </c>
      <c r="J1789" s="12"/>
      <c r="K1789" s="31" t="str">
        <f>IFERROR(VLOOKUP(Issue!$J1789,Table2[[Item Name]:[UoM]],2,0),"")</f>
        <v/>
      </c>
      <c r="L1789" s="12"/>
      <c r="M1789" s="32" t="str">
        <f>IFERROR(VLOOKUP(Issue!$J1789,Table2[[#All],[Item Name]:[Open Rate]],8,0),"")</f>
        <v/>
      </c>
      <c r="N1789" s="32" t="str">
        <f>IFERROR(+Issue!$L1789*Issue!$M1789,"")</f>
        <v/>
      </c>
      <c r="O1789" s="12"/>
      <c r="P1789" s="12"/>
      <c r="Q1789" s="37"/>
    </row>
    <row r="1790" spans="1:17" x14ac:dyDescent="0.25">
      <c r="A1790" s="34"/>
      <c r="B1790" s="12"/>
      <c r="C1790" s="12"/>
      <c r="D1790" s="12"/>
      <c r="E1790" s="31" t="str">
        <f>IFERROR(VLOOKUP(Issue!$D1790,Table5[#All],3,0),"")</f>
        <v/>
      </c>
      <c r="F1790" s="31" t="str">
        <f>IFERROR(VLOOKUP(Issue!$D1790,Table5[#All],2,0),"")</f>
        <v/>
      </c>
      <c r="G1790" s="12"/>
      <c r="H1790" s="31" t="str">
        <f>IFERROR(VLOOKUP(Issue!$G1790,Table5[#All],3,0),"")</f>
        <v/>
      </c>
      <c r="I1790" s="31" t="str">
        <f>IFERROR(VLOOKUP(Issue!$G1790,Table5[#All],2,0),"")</f>
        <v/>
      </c>
      <c r="J1790" s="12"/>
      <c r="K1790" s="31" t="str">
        <f>IFERROR(VLOOKUP(Issue!$J1790,Table2[[Item Name]:[UoM]],2,0),"")</f>
        <v/>
      </c>
      <c r="L1790" s="12"/>
      <c r="M1790" s="32" t="str">
        <f>IFERROR(VLOOKUP(Issue!$J1790,Table2[[#All],[Item Name]:[Open Rate]],8,0),"")</f>
        <v/>
      </c>
      <c r="N1790" s="32" t="str">
        <f>IFERROR(+Issue!$L1790*Issue!$M1790,"")</f>
        <v/>
      </c>
      <c r="O1790" s="12"/>
      <c r="P1790" s="12"/>
      <c r="Q1790" s="38"/>
    </row>
    <row r="1791" spans="1:17" x14ac:dyDescent="0.25">
      <c r="A1791" s="34"/>
      <c r="B1791" s="12"/>
      <c r="C1791" s="12"/>
      <c r="D1791" s="12"/>
      <c r="E1791" s="31" t="str">
        <f>IFERROR(VLOOKUP(Issue!$D1791,Table5[#All],3,0),"")</f>
        <v/>
      </c>
      <c r="F1791" s="31" t="str">
        <f>IFERROR(VLOOKUP(Issue!$D1791,Table5[#All],2,0),"")</f>
        <v/>
      </c>
      <c r="G1791" s="12"/>
      <c r="H1791" s="31" t="str">
        <f>IFERROR(VLOOKUP(Issue!$G1791,Table5[#All],3,0),"")</f>
        <v/>
      </c>
      <c r="I1791" s="31" t="str">
        <f>IFERROR(VLOOKUP(Issue!$G1791,Table5[#All],2,0),"")</f>
        <v/>
      </c>
      <c r="J1791" s="12"/>
      <c r="K1791" s="31" t="str">
        <f>IFERROR(VLOOKUP(Issue!$J1791,Table2[[Item Name]:[UoM]],2,0),"")</f>
        <v/>
      </c>
      <c r="L1791" s="12"/>
      <c r="M1791" s="32" t="str">
        <f>IFERROR(VLOOKUP(Issue!$J1791,Table2[[#All],[Item Name]:[Open Rate]],8,0),"")</f>
        <v/>
      </c>
      <c r="N1791" s="32" t="str">
        <f>IFERROR(+Issue!$L1791*Issue!$M1791,"")</f>
        <v/>
      </c>
      <c r="O1791" s="12"/>
      <c r="P1791" s="12"/>
      <c r="Q1791" s="37"/>
    </row>
    <row r="1792" spans="1:17" x14ac:dyDescent="0.25">
      <c r="A1792" s="34"/>
      <c r="B1792" s="12"/>
      <c r="C1792" s="12"/>
      <c r="D1792" s="12"/>
      <c r="E1792" s="31" t="str">
        <f>IFERROR(VLOOKUP(Issue!$D1792,Table5[#All],3,0),"")</f>
        <v/>
      </c>
      <c r="F1792" s="31" t="str">
        <f>IFERROR(VLOOKUP(Issue!$D1792,Table5[#All],2,0),"")</f>
        <v/>
      </c>
      <c r="G1792" s="12"/>
      <c r="H1792" s="31" t="str">
        <f>IFERROR(VLOOKUP(Issue!$G1792,Table5[#All],3,0),"")</f>
        <v/>
      </c>
      <c r="I1792" s="31" t="str">
        <f>IFERROR(VLOOKUP(Issue!$G1792,Table5[#All],2,0),"")</f>
        <v/>
      </c>
      <c r="J1792" s="12"/>
      <c r="K1792" s="31" t="str">
        <f>IFERROR(VLOOKUP(Issue!$J1792,Table2[[Item Name]:[UoM]],2,0),"")</f>
        <v/>
      </c>
      <c r="L1792" s="12"/>
      <c r="M1792" s="32" t="str">
        <f>IFERROR(VLOOKUP(Issue!$J1792,Table2[[#All],[Item Name]:[Open Rate]],8,0),"")</f>
        <v/>
      </c>
      <c r="N1792" s="32" t="str">
        <f>IFERROR(+Issue!$L1792*Issue!$M1792,"")</f>
        <v/>
      </c>
      <c r="O1792" s="12"/>
      <c r="P1792" s="12"/>
      <c r="Q1792" s="38"/>
    </row>
    <row r="1793" spans="1:17" x14ac:dyDescent="0.25">
      <c r="A1793" s="34"/>
      <c r="B1793" s="12"/>
      <c r="C1793" s="12"/>
      <c r="D1793" s="12"/>
      <c r="E1793" s="31" t="str">
        <f>IFERROR(VLOOKUP(Issue!$D1793,Table5[#All],3,0),"")</f>
        <v/>
      </c>
      <c r="F1793" s="31" t="str">
        <f>IFERROR(VLOOKUP(Issue!$D1793,Table5[#All],2,0),"")</f>
        <v/>
      </c>
      <c r="G1793" s="12"/>
      <c r="H1793" s="31" t="str">
        <f>IFERROR(VLOOKUP(Issue!$G1793,Table5[#All],3,0),"")</f>
        <v/>
      </c>
      <c r="I1793" s="31" t="str">
        <f>IFERROR(VLOOKUP(Issue!$G1793,Table5[#All],2,0),"")</f>
        <v/>
      </c>
      <c r="J1793" s="12"/>
      <c r="K1793" s="31" t="str">
        <f>IFERROR(VLOOKUP(Issue!$J1793,Table2[[Item Name]:[UoM]],2,0),"")</f>
        <v/>
      </c>
      <c r="L1793" s="12"/>
      <c r="M1793" s="32" t="str">
        <f>IFERROR(VLOOKUP(Issue!$J1793,Table2[[#All],[Item Name]:[Open Rate]],8,0),"")</f>
        <v/>
      </c>
      <c r="N1793" s="32" t="str">
        <f>IFERROR(+Issue!$L1793*Issue!$M1793,"")</f>
        <v/>
      </c>
      <c r="O1793" s="12"/>
      <c r="P1793" s="12"/>
      <c r="Q1793" s="37"/>
    </row>
    <row r="1794" spans="1:17" x14ac:dyDescent="0.25">
      <c r="A1794" s="34"/>
      <c r="B1794" s="12"/>
      <c r="C1794" s="12"/>
      <c r="D1794" s="12"/>
      <c r="E1794" s="31" t="str">
        <f>IFERROR(VLOOKUP(Issue!$D1794,Table5[#All],3,0),"")</f>
        <v/>
      </c>
      <c r="F1794" s="31" t="str">
        <f>IFERROR(VLOOKUP(Issue!$D1794,Table5[#All],2,0),"")</f>
        <v/>
      </c>
      <c r="G1794" s="12"/>
      <c r="H1794" s="31" t="str">
        <f>IFERROR(VLOOKUP(Issue!$G1794,Table5[#All],3,0),"")</f>
        <v/>
      </c>
      <c r="I1794" s="31" t="str">
        <f>IFERROR(VLOOKUP(Issue!$G1794,Table5[#All],2,0),"")</f>
        <v/>
      </c>
      <c r="J1794" s="12"/>
      <c r="K1794" s="31" t="str">
        <f>IFERROR(VLOOKUP(Issue!$J1794,Table2[[Item Name]:[UoM]],2,0),"")</f>
        <v/>
      </c>
      <c r="L1794" s="12"/>
      <c r="M1794" s="32" t="str">
        <f>IFERROR(VLOOKUP(Issue!$J1794,Table2[[#All],[Item Name]:[Open Rate]],8,0),"")</f>
        <v/>
      </c>
      <c r="N1794" s="32" t="str">
        <f>IFERROR(+Issue!$L1794*Issue!$M1794,"")</f>
        <v/>
      </c>
      <c r="O1794" s="12"/>
      <c r="P1794" s="12"/>
      <c r="Q1794" s="38"/>
    </row>
    <row r="1795" spans="1:17" x14ac:dyDescent="0.25">
      <c r="A1795" s="34"/>
      <c r="B1795" s="12"/>
      <c r="C1795" s="12"/>
      <c r="D1795" s="12"/>
      <c r="E1795" s="31" t="str">
        <f>IFERROR(VLOOKUP(Issue!$D1795,Table5[#All],3,0),"")</f>
        <v/>
      </c>
      <c r="F1795" s="31" t="str">
        <f>IFERROR(VLOOKUP(Issue!$D1795,Table5[#All],2,0),"")</f>
        <v/>
      </c>
      <c r="G1795" s="12"/>
      <c r="H1795" s="31" t="str">
        <f>IFERROR(VLOOKUP(Issue!$G1795,Table5[#All],3,0),"")</f>
        <v/>
      </c>
      <c r="I1795" s="31" t="str">
        <f>IFERROR(VLOOKUP(Issue!$G1795,Table5[#All],2,0),"")</f>
        <v/>
      </c>
      <c r="J1795" s="12"/>
      <c r="K1795" s="31" t="str">
        <f>IFERROR(VLOOKUP(Issue!$J1795,Table2[[Item Name]:[UoM]],2,0),"")</f>
        <v/>
      </c>
      <c r="L1795" s="12"/>
      <c r="M1795" s="32" t="str">
        <f>IFERROR(VLOOKUP(Issue!$J1795,Table2[[#All],[Item Name]:[Open Rate]],8,0),"")</f>
        <v/>
      </c>
      <c r="N1795" s="32" t="str">
        <f>IFERROR(+Issue!$L1795*Issue!$M1795,"")</f>
        <v/>
      </c>
      <c r="O1795" s="12"/>
      <c r="P1795" s="12"/>
      <c r="Q1795" s="37"/>
    </row>
    <row r="1796" spans="1:17" x14ac:dyDescent="0.25">
      <c r="A1796" s="34"/>
      <c r="B1796" s="12"/>
      <c r="C1796" s="12"/>
      <c r="D1796" s="12"/>
      <c r="E1796" s="31" t="str">
        <f>IFERROR(VLOOKUP(Issue!$D1796,Table5[#All],3,0),"")</f>
        <v/>
      </c>
      <c r="F1796" s="31" t="str">
        <f>IFERROR(VLOOKUP(Issue!$D1796,Table5[#All],2,0),"")</f>
        <v/>
      </c>
      <c r="G1796" s="12"/>
      <c r="H1796" s="31" t="str">
        <f>IFERROR(VLOOKUP(Issue!$G1796,Table5[#All],3,0),"")</f>
        <v/>
      </c>
      <c r="I1796" s="31" t="str">
        <f>IFERROR(VLOOKUP(Issue!$G1796,Table5[#All],2,0),"")</f>
        <v/>
      </c>
      <c r="J1796" s="12"/>
      <c r="K1796" s="31" t="str">
        <f>IFERROR(VLOOKUP(Issue!$J1796,Table2[[Item Name]:[UoM]],2,0),"")</f>
        <v/>
      </c>
      <c r="L1796" s="12"/>
      <c r="M1796" s="32" t="str">
        <f>IFERROR(VLOOKUP(Issue!$J1796,Table2[[#All],[Item Name]:[Open Rate]],8,0),"")</f>
        <v/>
      </c>
      <c r="N1796" s="32" t="str">
        <f>IFERROR(+Issue!$L1796*Issue!$M1796,"")</f>
        <v/>
      </c>
      <c r="O1796" s="12"/>
      <c r="P1796" s="12"/>
      <c r="Q1796" s="38"/>
    </row>
    <row r="1797" spans="1:17" x14ac:dyDescent="0.25">
      <c r="A1797" s="34"/>
      <c r="B1797" s="12"/>
      <c r="C1797" s="12"/>
      <c r="D1797" s="12"/>
      <c r="E1797" s="31" t="str">
        <f>IFERROR(VLOOKUP(Issue!$D1797,Table5[#All],3,0),"")</f>
        <v/>
      </c>
      <c r="F1797" s="31" t="str">
        <f>IFERROR(VLOOKUP(Issue!$D1797,Table5[#All],2,0),"")</f>
        <v/>
      </c>
      <c r="G1797" s="12"/>
      <c r="H1797" s="31" t="str">
        <f>IFERROR(VLOOKUP(Issue!$G1797,Table5[#All],3,0),"")</f>
        <v/>
      </c>
      <c r="I1797" s="31" t="str">
        <f>IFERROR(VLOOKUP(Issue!$G1797,Table5[#All],2,0),"")</f>
        <v/>
      </c>
      <c r="J1797" s="12"/>
      <c r="K1797" s="31" t="str">
        <f>IFERROR(VLOOKUP(Issue!$J1797,Table2[[Item Name]:[UoM]],2,0),"")</f>
        <v/>
      </c>
      <c r="L1797" s="12"/>
      <c r="M1797" s="32" t="str">
        <f>IFERROR(VLOOKUP(Issue!$J1797,Table2[[#All],[Item Name]:[Open Rate]],8,0),"")</f>
        <v/>
      </c>
      <c r="N1797" s="32" t="str">
        <f>IFERROR(+Issue!$L1797*Issue!$M1797,"")</f>
        <v/>
      </c>
      <c r="O1797" s="12"/>
      <c r="P1797" s="12"/>
      <c r="Q1797" s="37"/>
    </row>
    <row r="1798" spans="1:17" x14ac:dyDescent="0.25">
      <c r="A1798" s="34"/>
      <c r="B1798" s="12"/>
      <c r="C1798" s="12"/>
      <c r="D1798" s="12"/>
      <c r="E1798" s="31" t="str">
        <f>IFERROR(VLOOKUP(Issue!$D1798,Table5[#All],3,0),"")</f>
        <v/>
      </c>
      <c r="F1798" s="31" t="str">
        <f>IFERROR(VLOOKUP(Issue!$D1798,Table5[#All],2,0),"")</f>
        <v/>
      </c>
      <c r="G1798" s="12"/>
      <c r="H1798" s="31" t="str">
        <f>IFERROR(VLOOKUP(Issue!$G1798,Table5[#All],3,0),"")</f>
        <v/>
      </c>
      <c r="I1798" s="31" t="str">
        <f>IFERROR(VLOOKUP(Issue!$G1798,Table5[#All],2,0),"")</f>
        <v/>
      </c>
      <c r="J1798" s="12"/>
      <c r="K1798" s="31" t="str">
        <f>IFERROR(VLOOKUP(Issue!$J1798,Table2[[Item Name]:[UoM]],2,0),"")</f>
        <v/>
      </c>
      <c r="L1798" s="12"/>
      <c r="M1798" s="32" t="str">
        <f>IFERROR(VLOOKUP(Issue!$J1798,Table2[[#All],[Item Name]:[Open Rate]],8,0),"")</f>
        <v/>
      </c>
      <c r="N1798" s="32" t="str">
        <f>IFERROR(+Issue!$L1798*Issue!$M1798,"")</f>
        <v/>
      </c>
      <c r="O1798" s="12"/>
      <c r="P1798" s="12"/>
      <c r="Q1798" s="38"/>
    </row>
    <row r="1799" spans="1:17" x14ac:dyDescent="0.25">
      <c r="A1799" s="34"/>
      <c r="B1799" s="12"/>
      <c r="C1799" s="12"/>
      <c r="D1799" s="12"/>
      <c r="E1799" s="31" t="str">
        <f>IFERROR(VLOOKUP(Issue!$D1799,Table5[#All],3,0),"")</f>
        <v/>
      </c>
      <c r="F1799" s="31" t="str">
        <f>IFERROR(VLOOKUP(Issue!$D1799,Table5[#All],2,0),"")</f>
        <v/>
      </c>
      <c r="G1799" s="12"/>
      <c r="H1799" s="31" t="str">
        <f>IFERROR(VLOOKUP(Issue!$G1799,Table5[#All],3,0),"")</f>
        <v/>
      </c>
      <c r="I1799" s="31" t="str">
        <f>IFERROR(VLOOKUP(Issue!$G1799,Table5[#All],2,0),"")</f>
        <v/>
      </c>
      <c r="J1799" s="12"/>
      <c r="K1799" s="31" t="str">
        <f>IFERROR(VLOOKUP(Issue!$J1799,Table2[[Item Name]:[UoM]],2,0),"")</f>
        <v/>
      </c>
      <c r="L1799" s="12"/>
      <c r="M1799" s="32" t="str">
        <f>IFERROR(VLOOKUP(Issue!$J1799,Table2[[#All],[Item Name]:[Open Rate]],8,0),"")</f>
        <v/>
      </c>
      <c r="N1799" s="32" t="str">
        <f>IFERROR(+Issue!$L1799*Issue!$M1799,"")</f>
        <v/>
      </c>
      <c r="O1799" s="12"/>
      <c r="P1799" s="12"/>
      <c r="Q1799" s="37"/>
    </row>
    <row r="1800" spans="1:17" x14ac:dyDescent="0.25">
      <c r="A1800" s="34"/>
      <c r="B1800" s="12"/>
      <c r="C1800" s="12"/>
      <c r="D1800" s="12"/>
      <c r="E1800" s="31" t="str">
        <f>IFERROR(VLOOKUP(Issue!$D1800,Table5[#All],3,0),"")</f>
        <v/>
      </c>
      <c r="F1800" s="31" t="str">
        <f>IFERROR(VLOOKUP(Issue!$D1800,Table5[#All],2,0),"")</f>
        <v/>
      </c>
      <c r="G1800" s="12"/>
      <c r="H1800" s="31" t="str">
        <f>IFERROR(VLOOKUP(Issue!$G1800,Table5[#All],3,0),"")</f>
        <v/>
      </c>
      <c r="I1800" s="31" t="str">
        <f>IFERROR(VLOOKUP(Issue!$G1800,Table5[#All],2,0),"")</f>
        <v/>
      </c>
      <c r="J1800" s="12"/>
      <c r="K1800" s="31" t="str">
        <f>IFERROR(VLOOKUP(Issue!$J1800,Table2[[Item Name]:[UoM]],2,0),"")</f>
        <v/>
      </c>
      <c r="L1800" s="12"/>
      <c r="M1800" s="32" t="str">
        <f>IFERROR(VLOOKUP(Issue!$J1800,Table2[[#All],[Item Name]:[Open Rate]],8,0),"")</f>
        <v/>
      </c>
      <c r="N1800" s="32" t="str">
        <f>IFERROR(+Issue!$L1800*Issue!$M1800,"")</f>
        <v/>
      </c>
      <c r="O1800" s="12"/>
      <c r="P1800" s="12"/>
      <c r="Q1800" s="38"/>
    </row>
    <row r="1801" spans="1:17" x14ac:dyDescent="0.25">
      <c r="A1801" s="34"/>
      <c r="B1801" s="12"/>
      <c r="C1801" s="12"/>
      <c r="D1801" s="12"/>
      <c r="E1801" s="31" t="str">
        <f>IFERROR(VLOOKUP(Issue!$D1801,Table5[#All],3,0),"")</f>
        <v/>
      </c>
      <c r="F1801" s="31" t="str">
        <f>IFERROR(VLOOKUP(Issue!$D1801,Table5[#All],2,0),"")</f>
        <v/>
      </c>
      <c r="G1801" s="12"/>
      <c r="H1801" s="31" t="str">
        <f>IFERROR(VLOOKUP(Issue!$G1801,Table5[#All],3,0),"")</f>
        <v/>
      </c>
      <c r="I1801" s="31" t="str">
        <f>IFERROR(VLOOKUP(Issue!$G1801,Table5[#All],2,0),"")</f>
        <v/>
      </c>
      <c r="J1801" s="12"/>
      <c r="K1801" s="31" t="str">
        <f>IFERROR(VLOOKUP(Issue!$J1801,Table2[[Item Name]:[UoM]],2,0),"")</f>
        <v/>
      </c>
      <c r="L1801" s="12"/>
      <c r="M1801" s="32" t="str">
        <f>IFERROR(VLOOKUP(Issue!$J1801,Table2[[#All],[Item Name]:[Open Rate]],8,0),"")</f>
        <v/>
      </c>
      <c r="N1801" s="32" t="str">
        <f>IFERROR(+Issue!$L1801*Issue!$M1801,"")</f>
        <v/>
      </c>
      <c r="O1801" s="12"/>
      <c r="P1801" s="12"/>
      <c r="Q1801" s="37"/>
    </row>
    <row r="1802" spans="1:17" x14ac:dyDescent="0.25">
      <c r="A1802" s="34"/>
      <c r="B1802" s="12"/>
      <c r="C1802" s="12"/>
      <c r="D1802" s="12"/>
      <c r="E1802" s="31" t="str">
        <f>IFERROR(VLOOKUP(Issue!$D1802,Table5[#All],3,0),"")</f>
        <v/>
      </c>
      <c r="F1802" s="31" t="str">
        <f>IFERROR(VLOOKUP(Issue!$D1802,Table5[#All],2,0),"")</f>
        <v/>
      </c>
      <c r="G1802" s="12"/>
      <c r="H1802" s="31" t="str">
        <f>IFERROR(VLOOKUP(Issue!$G1802,Table5[#All],3,0),"")</f>
        <v/>
      </c>
      <c r="I1802" s="31" t="str">
        <f>IFERROR(VLOOKUP(Issue!$G1802,Table5[#All],2,0),"")</f>
        <v/>
      </c>
      <c r="J1802" s="12"/>
      <c r="K1802" s="31" t="str">
        <f>IFERROR(VLOOKUP(Issue!$J1802,Table2[[Item Name]:[UoM]],2,0),"")</f>
        <v/>
      </c>
      <c r="L1802" s="12"/>
      <c r="M1802" s="32" t="str">
        <f>IFERROR(VLOOKUP(Issue!$J1802,Table2[[#All],[Item Name]:[Open Rate]],8,0),"")</f>
        <v/>
      </c>
      <c r="N1802" s="32" t="str">
        <f>IFERROR(+Issue!$L1802*Issue!$M1802,"")</f>
        <v/>
      </c>
      <c r="O1802" s="12"/>
      <c r="P1802" s="12"/>
      <c r="Q1802" s="38"/>
    </row>
    <row r="1803" spans="1:17" x14ac:dyDescent="0.25">
      <c r="A1803" s="34"/>
      <c r="B1803" s="12"/>
      <c r="C1803" s="12"/>
      <c r="D1803" s="12"/>
      <c r="E1803" s="31" t="str">
        <f>IFERROR(VLOOKUP(Issue!$D1803,Table5[#All],3,0),"")</f>
        <v/>
      </c>
      <c r="F1803" s="31" t="str">
        <f>IFERROR(VLOOKUP(Issue!$D1803,Table5[#All],2,0),"")</f>
        <v/>
      </c>
      <c r="G1803" s="12"/>
      <c r="H1803" s="31" t="str">
        <f>IFERROR(VLOOKUP(Issue!$G1803,Table5[#All],3,0),"")</f>
        <v/>
      </c>
      <c r="I1803" s="31" t="str">
        <f>IFERROR(VLOOKUP(Issue!$G1803,Table5[#All],2,0),"")</f>
        <v/>
      </c>
      <c r="J1803" s="12"/>
      <c r="K1803" s="31" t="str">
        <f>IFERROR(VLOOKUP(Issue!$J1803,Table2[[Item Name]:[UoM]],2,0),"")</f>
        <v/>
      </c>
      <c r="L1803" s="12"/>
      <c r="M1803" s="32" t="str">
        <f>IFERROR(VLOOKUP(Issue!$J1803,Table2[[#All],[Item Name]:[Open Rate]],8,0),"")</f>
        <v/>
      </c>
      <c r="N1803" s="32" t="str">
        <f>IFERROR(+Issue!$L1803*Issue!$M1803,"")</f>
        <v/>
      </c>
      <c r="O1803" s="12"/>
      <c r="P1803" s="12"/>
      <c r="Q1803" s="37"/>
    </row>
    <row r="1804" spans="1:17" x14ac:dyDescent="0.25">
      <c r="A1804" s="34"/>
      <c r="B1804" s="12"/>
      <c r="C1804" s="12"/>
      <c r="D1804" s="12"/>
      <c r="E1804" s="31" t="str">
        <f>IFERROR(VLOOKUP(Issue!$D1804,Table5[#All],3,0),"")</f>
        <v/>
      </c>
      <c r="F1804" s="31" t="str">
        <f>IFERROR(VLOOKUP(Issue!$D1804,Table5[#All],2,0),"")</f>
        <v/>
      </c>
      <c r="G1804" s="12"/>
      <c r="H1804" s="31" t="str">
        <f>IFERROR(VLOOKUP(Issue!$G1804,Table5[#All],3,0),"")</f>
        <v/>
      </c>
      <c r="I1804" s="31" t="str">
        <f>IFERROR(VLOOKUP(Issue!$G1804,Table5[#All],2,0),"")</f>
        <v/>
      </c>
      <c r="J1804" s="12"/>
      <c r="K1804" s="31" t="str">
        <f>IFERROR(VLOOKUP(Issue!$J1804,Table2[[Item Name]:[UoM]],2,0),"")</f>
        <v/>
      </c>
      <c r="L1804" s="12"/>
      <c r="M1804" s="32" t="str">
        <f>IFERROR(VLOOKUP(Issue!$J1804,Table2[[#All],[Item Name]:[Open Rate]],8,0),"")</f>
        <v/>
      </c>
      <c r="N1804" s="32" t="str">
        <f>IFERROR(+Issue!$L1804*Issue!$M1804,"")</f>
        <v/>
      </c>
      <c r="O1804" s="12"/>
      <c r="P1804" s="12"/>
      <c r="Q1804" s="38"/>
    </row>
    <row r="1805" spans="1:17" x14ac:dyDescent="0.25">
      <c r="A1805" s="34"/>
      <c r="B1805" s="12"/>
      <c r="C1805" s="12"/>
      <c r="D1805" s="12"/>
      <c r="E1805" s="31" t="str">
        <f>IFERROR(VLOOKUP(Issue!$D1805,Table5[#All],3,0),"")</f>
        <v/>
      </c>
      <c r="F1805" s="31" t="str">
        <f>IFERROR(VLOOKUP(Issue!$D1805,Table5[#All],2,0),"")</f>
        <v/>
      </c>
      <c r="G1805" s="12"/>
      <c r="H1805" s="31" t="str">
        <f>IFERROR(VLOOKUP(Issue!$G1805,Table5[#All],3,0),"")</f>
        <v/>
      </c>
      <c r="I1805" s="31" t="str">
        <f>IFERROR(VLOOKUP(Issue!$G1805,Table5[#All],2,0),"")</f>
        <v/>
      </c>
      <c r="J1805" s="12"/>
      <c r="K1805" s="31" t="str">
        <f>IFERROR(VLOOKUP(Issue!$J1805,Table2[[Item Name]:[UoM]],2,0),"")</f>
        <v/>
      </c>
      <c r="L1805" s="12"/>
      <c r="M1805" s="32" t="str">
        <f>IFERROR(VLOOKUP(Issue!$J1805,Table2[[#All],[Item Name]:[Open Rate]],8,0),"")</f>
        <v/>
      </c>
      <c r="N1805" s="32" t="str">
        <f>IFERROR(+Issue!$L1805*Issue!$M1805,"")</f>
        <v/>
      </c>
      <c r="O1805" s="12"/>
      <c r="P1805" s="12"/>
      <c r="Q1805" s="37"/>
    </row>
    <row r="1806" spans="1:17" x14ac:dyDescent="0.25">
      <c r="A1806" s="34"/>
      <c r="B1806" s="12"/>
      <c r="C1806" s="12"/>
      <c r="D1806" s="12"/>
      <c r="E1806" s="31" t="str">
        <f>IFERROR(VLOOKUP(Issue!$D1806,Table5[#All],3,0),"")</f>
        <v/>
      </c>
      <c r="F1806" s="31" t="str">
        <f>IFERROR(VLOOKUP(Issue!$D1806,Table5[#All],2,0),"")</f>
        <v/>
      </c>
      <c r="G1806" s="12"/>
      <c r="H1806" s="31" t="str">
        <f>IFERROR(VLOOKUP(Issue!$G1806,Table5[#All],3,0),"")</f>
        <v/>
      </c>
      <c r="I1806" s="31" t="str">
        <f>IFERROR(VLOOKUP(Issue!$G1806,Table5[#All],2,0),"")</f>
        <v/>
      </c>
      <c r="J1806" s="12"/>
      <c r="K1806" s="31" t="str">
        <f>IFERROR(VLOOKUP(Issue!$J1806,Table2[[Item Name]:[UoM]],2,0),"")</f>
        <v/>
      </c>
      <c r="L1806" s="12"/>
      <c r="M1806" s="32" t="str">
        <f>IFERROR(VLOOKUP(Issue!$J1806,Table2[[#All],[Item Name]:[Open Rate]],8,0),"")</f>
        <v/>
      </c>
      <c r="N1806" s="32" t="str">
        <f>IFERROR(+Issue!$L1806*Issue!$M1806,"")</f>
        <v/>
      </c>
      <c r="O1806" s="12"/>
      <c r="P1806" s="12"/>
      <c r="Q1806" s="38"/>
    </row>
    <row r="1807" spans="1:17" x14ac:dyDescent="0.25">
      <c r="A1807" s="34"/>
      <c r="B1807" s="12"/>
      <c r="C1807" s="12"/>
      <c r="D1807" s="12"/>
      <c r="E1807" s="31" t="str">
        <f>IFERROR(VLOOKUP(Issue!$D1807,Table5[#All],3,0),"")</f>
        <v/>
      </c>
      <c r="F1807" s="31" t="str">
        <f>IFERROR(VLOOKUP(Issue!$D1807,Table5[#All],2,0),"")</f>
        <v/>
      </c>
      <c r="G1807" s="12"/>
      <c r="H1807" s="31" t="str">
        <f>IFERROR(VLOOKUP(Issue!$G1807,Table5[#All],3,0),"")</f>
        <v/>
      </c>
      <c r="I1807" s="31" t="str">
        <f>IFERROR(VLOOKUP(Issue!$G1807,Table5[#All],2,0),"")</f>
        <v/>
      </c>
      <c r="J1807" s="12"/>
      <c r="K1807" s="31" t="str">
        <f>IFERROR(VLOOKUP(Issue!$J1807,Table2[[Item Name]:[UoM]],2,0),"")</f>
        <v/>
      </c>
      <c r="L1807" s="12"/>
      <c r="M1807" s="32" t="str">
        <f>IFERROR(VLOOKUP(Issue!$J1807,Table2[[#All],[Item Name]:[Open Rate]],8,0),"")</f>
        <v/>
      </c>
      <c r="N1807" s="32" t="str">
        <f>IFERROR(+Issue!$L1807*Issue!$M1807,"")</f>
        <v/>
      </c>
      <c r="O1807" s="12"/>
      <c r="P1807" s="12"/>
      <c r="Q1807" s="37"/>
    </row>
    <row r="1808" spans="1:17" x14ac:dyDescent="0.25">
      <c r="A1808" s="34"/>
      <c r="B1808" s="12"/>
      <c r="C1808" s="12"/>
      <c r="D1808" s="12"/>
      <c r="E1808" s="31" t="str">
        <f>IFERROR(VLOOKUP(Issue!$D1808,Table5[#All],3,0),"")</f>
        <v/>
      </c>
      <c r="F1808" s="31" t="str">
        <f>IFERROR(VLOOKUP(Issue!$D1808,Table5[#All],2,0),"")</f>
        <v/>
      </c>
      <c r="G1808" s="12"/>
      <c r="H1808" s="31" t="str">
        <f>IFERROR(VLOOKUP(Issue!$G1808,Table5[#All],3,0),"")</f>
        <v/>
      </c>
      <c r="I1808" s="31" t="str">
        <f>IFERROR(VLOOKUP(Issue!$G1808,Table5[#All],2,0),"")</f>
        <v/>
      </c>
      <c r="J1808" s="12"/>
      <c r="K1808" s="31" t="str">
        <f>IFERROR(VLOOKUP(Issue!$J1808,Table2[[Item Name]:[UoM]],2,0),"")</f>
        <v/>
      </c>
      <c r="L1808" s="12"/>
      <c r="M1808" s="32" t="str">
        <f>IFERROR(VLOOKUP(Issue!$J1808,Table2[[#All],[Item Name]:[Open Rate]],8,0),"")</f>
        <v/>
      </c>
      <c r="N1808" s="32" t="str">
        <f>IFERROR(+Issue!$L1808*Issue!$M1808,"")</f>
        <v/>
      </c>
      <c r="O1808" s="12"/>
      <c r="P1808" s="12"/>
      <c r="Q1808" s="38"/>
    </row>
    <row r="1809" spans="1:17" x14ac:dyDescent="0.25">
      <c r="A1809" s="34"/>
      <c r="B1809" s="12"/>
      <c r="C1809" s="12"/>
      <c r="D1809" s="12"/>
      <c r="E1809" s="31" t="str">
        <f>IFERROR(VLOOKUP(Issue!$D1809,Table5[#All],3,0),"")</f>
        <v/>
      </c>
      <c r="F1809" s="31" t="str">
        <f>IFERROR(VLOOKUP(Issue!$D1809,Table5[#All],2,0),"")</f>
        <v/>
      </c>
      <c r="G1809" s="12"/>
      <c r="H1809" s="31" t="str">
        <f>IFERROR(VLOOKUP(Issue!$G1809,Table5[#All],3,0),"")</f>
        <v/>
      </c>
      <c r="I1809" s="31" t="str">
        <f>IFERROR(VLOOKUP(Issue!$G1809,Table5[#All],2,0),"")</f>
        <v/>
      </c>
      <c r="J1809" s="12"/>
      <c r="K1809" s="31" t="str">
        <f>IFERROR(VLOOKUP(Issue!$J1809,Table2[[Item Name]:[UoM]],2,0),"")</f>
        <v/>
      </c>
      <c r="L1809" s="12"/>
      <c r="M1809" s="32" t="str">
        <f>IFERROR(VLOOKUP(Issue!$J1809,Table2[[#All],[Item Name]:[Open Rate]],8,0),"")</f>
        <v/>
      </c>
      <c r="N1809" s="32" t="str">
        <f>IFERROR(+Issue!$L1809*Issue!$M1809,"")</f>
        <v/>
      </c>
      <c r="O1809" s="12"/>
      <c r="P1809" s="12"/>
      <c r="Q1809" s="37"/>
    </row>
    <row r="1810" spans="1:17" x14ac:dyDescent="0.25">
      <c r="A1810" s="34"/>
      <c r="B1810" s="12"/>
      <c r="C1810" s="12"/>
      <c r="D1810" s="12"/>
      <c r="E1810" s="31" t="str">
        <f>IFERROR(VLOOKUP(Issue!$D1810,Table5[#All],3,0),"")</f>
        <v/>
      </c>
      <c r="F1810" s="31" t="str">
        <f>IFERROR(VLOOKUP(Issue!$D1810,Table5[#All],2,0),"")</f>
        <v/>
      </c>
      <c r="G1810" s="12"/>
      <c r="H1810" s="31" t="str">
        <f>IFERROR(VLOOKUP(Issue!$G1810,Table5[#All],3,0),"")</f>
        <v/>
      </c>
      <c r="I1810" s="31" t="str">
        <f>IFERROR(VLOOKUP(Issue!$G1810,Table5[#All],2,0),"")</f>
        <v/>
      </c>
      <c r="J1810" s="12"/>
      <c r="K1810" s="31" t="str">
        <f>IFERROR(VLOOKUP(Issue!$J1810,Table2[[Item Name]:[UoM]],2,0),"")</f>
        <v/>
      </c>
      <c r="L1810" s="12"/>
      <c r="M1810" s="32" t="str">
        <f>IFERROR(VLOOKUP(Issue!$J1810,Table2[[#All],[Item Name]:[Open Rate]],8,0),"")</f>
        <v/>
      </c>
      <c r="N1810" s="32" t="str">
        <f>IFERROR(+Issue!$L1810*Issue!$M1810,"")</f>
        <v/>
      </c>
      <c r="O1810" s="12"/>
      <c r="P1810" s="12"/>
      <c r="Q1810" s="38"/>
    </row>
    <row r="1811" spans="1:17" x14ac:dyDescent="0.25">
      <c r="A1811" s="34"/>
      <c r="B1811" s="12"/>
      <c r="C1811" s="12"/>
      <c r="D1811" s="12"/>
      <c r="E1811" s="31" t="str">
        <f>IFERROR(VLOOKUP(Issue!$D1811,Table5[#All],3,0),"")</f>
        <v/>
      </c>
      <c r="F1811" s="31" t="str">
        <f>IFERROR(VLOOKUP(Issue!$D1811,Table5[#All],2,0),"")</f>
        <v/>
      </c>
      <c r="G1811" s="12"/>
      <c r="H1811" s="31" t="str">
        <f>IFERROR(VLOOKUP(Issue!$G1811,Table5[#All],3,0),"")</f>
        <v/>
      </c>
      <c r="I1811" s="31" t="str">
        <f>IFERROR(VLOOKUP(Issue!$G1811,Table5[#All],2,0),"")</f>
        <v/>
      </c>
      <c r="J1811" s="12"/>
      <c r="K1811" s="31" t="str">
        <f>IFERROR(VLOOKUP(Issue!$J1811,Table2[[Item Name]:[UoM]],2,0),"")</f>
        <v/>
      </c>
      <c r="L1811" s="12"/>
      <c r="M1811" s="32" t="str">
        <f>IFERROR(VLOOKUP(Issue!$J1811,Table2[[#All],[Item Name]:[Open Rate]],8,0),"")</f>
        <v/>
      </c>
      <c r="N1811" s="32" t="str">
        <f>IFERROR(+Issue!$L1811*Issue!$M1811,"")</f>
        <v/>
      </c>
      <c r="O1811" s="12"/>
      <c r="P1811" s="12"/>
      <c r="Q1811" s="37"/>
    </row>
    <row r="1812" spans="1:17" x14ac:dyDescent="0.25">
      <c r="A1812" s="34"/>
      <c r="B1812" s="12"/>
      <c r="C1812" s="12"/>
      <c r="D1812" s="12"/>
      <c r="E1812" s="31" t="str">
        <f>IFERROR(VLOOKUP(Issue!$D1812,Table5[#All],3,0),"")</f>
        <v/>
      </c>
      <c r="F1812" s="31" t="str">
        <f>IFERROR(VLOOKUP(Issue!$D1812,Table5[#All],2,0),"")</f>
        <v/>
      </c>
      <c r="G1812" s="12"/>
      <c r="H1812" s="31" t="str">
        <f>IFERROR(VLOOKUP(Issue!$G1812,Table5[#All],3,0),"")</f>
        <v/>
      </c>
      <c r="I1812" s="31" t="str">
        <f>IFERROR(VLOOKUP(Issue!$G1812,Table5[#All],2,0),"")</f>
        <v/>
      </c>
      <c r="J1812" s="12"/>
      <c r="K1812" s="31" t="str">
        <f>IFERROR(VLOOKUP(Issue!$J1812,Table2[[Item Name]:[UoM]],2,0),"")</f>
        <v/>
      </c>
      <c r="L1812" s="12"/>
      <c r="M1812" s="32" t="str">
        <f>IFERROR(VLOOKUP(Issue!$J1812,Table2[[#All],[Item Name]:[Open Rate]],8,0),"")</f>
        <v/>
      </c>
      <c r="N1812" s="32" t="str">
        <f>IFERROR(+Issue!$L1812*Issue!$M1812,"")</f>
        <v/>
      </c>
      <c r="O1812" s="12"/>
      <c r="P1812" s="12"/>
      <c r="Q1812" s="38"/>
    </row>
    <row r="1813" spans="1:17" x14ac:dyDescent="0.25">
      <c r="A1813" s="34"/>
      <c r="B1813" s="12"/>
      <c r="C1813" s="12"/>
      <c r="D1813" s="12"/>
      <c r="E1813" s="31" t="str">
        <f>IFERROR(VLOOKUP(Issue!$D1813,Table5[#All],3,0),"")</f>
        <v/>
      </c>
      <c r="F1813" s="31" t="str">
        <f>IFERROR(VLOOKUP(Issue!$D1813,Table5[#All],2,0),"")</f>
        <v/>
      </c>
      <c r="G1813" s="12"/>
      <c r="H1813" s="31" t="str">
        <f>IFERROR(VLOOKUP(Issue!$G1813,Table5[#All],3,0),"")</f>
        <v/>
      </c>
      <c r="I1813" s="31" t="str">
        <f>IFERROR(VLOOKUP(Issue!$G1813,Table5[#All],2,0),"")</f>
        <v/>
      </c>
      <c r="J1813" s="12"/>
      <c r="K1813" s="31" t="str">
        <f>IFERROR(VLOOKUP(Issue!$J1813,Table2[[Item Name]:[UoM]],2,0),"")</f>
        <v/>
      </c>
      <c r="L1813" s="12"/>
      <c r="M1813" s="32" t="str">
        <f>IFERROR(VLOOKUP(Issue!$J1813,Table2[[#All],[Item Name]:[Open Rate]],8,0),"")</f>
        <v/>
      </c>
      <c r="N1813" s="32" t="str">
        <f>IFERROR(+Issue!$L1813*Issue!$M1813,"")</f>
        <v/>
      </c>
      <c r="O1813" s="12"/>
      <c r="P1813" s="12"/>
      <c r="Q1813" s="37"/>
    </row>
    <row r="1814" spans="1:17" x14ac:dyDescent="0.25">
      <c r="A1814" s="34"/>
      <c r="B1814" s="12"/>
      <c r="C1814" s="12"/>
      <c r="D1814" s="12"/>
      <c r="E1814" s="31" t="str">
        <f>IFERROR(VLOOKUP(Issue!$D1814,Table5[#All],3,0),"")</f>
        <v/>
      </c>
      <c r="F1814" s="31" t="str">
        <f>IFERROR(VLOOKUP(Issue!$D1814,Table5[#All],2,0),"")</f>
        <v/>
      </c>
      <c r="G1814" s="12"/>
      <c r="H1814" s="31" t="str">
        <f>IFERROR(VLOOKUP(Issue!$G1814,Table5[#All],3,0),"")</f>
        <v/>
      </c>
      <c r="I1814" s="31" t="str">
        <f>IFERROR(VLOOKUP(Issue!$G1814,Table5[#All],2,0),"")</f>
        <v/>
      </c>
      <c r="J1814" s="12"/>
      <c r="K1814" s="31" t="str">
        <f>IFERROR(VLOOKUP(Issue!$J1814,Table2[[Item Name]:[UoM]],2,0),"")</f>
        <v/>
      </c>
      <c r="L1814" s="12"/>
      <c r="M1814" s="32" t="str">
        <f>IFERROR(VLOOKUP(Issue!$J1814,Table2[[#All],[Item Name]:[Open Rate]],8,0),"")</f>
        <v/>
      </c>
      <c r="N1814" s="32" t="str">
        <f>IFERROR(+Issue!$L1814*Issue!$M1814,"")</f>
        <v/>
      </c>
      <c r="O1814" s="12"/>
      <c r="P1814" s="12"/>
      <c r="Q1814" s="38"/>
    </row>
    <row r="1815" spans="1:17" x14ac:dyDescent="0.25">
      <c r="A1815" s="34"/>
      <c r="B1815" s="12"/>
      <c r="C1815" s="12"/>
      <c r="D1815" s="12"/>
      <c r="E1815" s="31" t="str">
        <f>IFERROR(VLOOKUP(Issue!$D1815,Table5[#All],3,0),"")</f>
        <v/>
      </c>
      <c r="F1815" s="31" t="str">
        <f>IFERROR(VLOOKUP(Issue!$D1815,Table5[#All],2,0),"")</f>
        <v/>
      </c>
      <c r="G1815" s="12"/>
      <c r="H1815" s="31" t="str">
        <f>IFERROR(VLOOKUP(Issue!$G1815,Table5[#All],3,0),"")</f>
        <v/>
      </c>
      <c r="I1815" s="31" t="str">
        <f>IFERROR(VLOOKUP(Issue!$G1815,Table5[#All],2,0),"")</f>
        <v/>
      </c>
      <c r="J1815" s="12"/>
      <c r="K1815" s="31" t="str">
        <f>IFERROR(VLOOKUP(Issue!$J1815,Table2[[Item Name]:[UoM]],2,0),"")</f>
        <v/>
      </c>
      <c r="L1815" s="12"/>
      <c r="M1815" s="32" t="str">
        <f>IFERROR(VLOOKUP(Issue!$J1815,Table2[[#All],[Item Name]:[Open Rate]],8,0),"")</f>
        <v/>
      </c>
      <c r="N1815" s="32" t="str">
        <f>IFERROR(+Issue!$L1815*Issue!$M1815,"")</f>
        <v/>
      </c>
      <c r="O1815" s="12"/>
      <c r="P1815" s="12"/>
      <c r="Q1815" s="37"/>
    </row>
    <row r="1816" spans="1:17" x14ac:dyDescent="0.25">
      <c r="A1816" s="34"/>
      <c r="B1816" s="12"/>
      <c r="C1816" s="12"/>
      <c r="D1816" s="12"/>
      <c r="E1816" s="31" t="str">
        <f>IFERROR(VLOOKUP(Issue!$D1816,Table5[#All],3,0),"")</f>
        <v/>
      </c>
      <c r="F1816" s="31" t="str">
        <f>IFERROR(VLOOKUP(Issue!$D1816,Table5[#All],2,0),"")</f>
        <v/>
      </c>
      <c r="G1816" s="12"/>
      <c r="H1816" s="31" t="str">
        <f>IFERROR(VLOOKUP(Issue!$G1816,Table5[#All],3,0),"")</f>
        <v/>
      </c>
      <c r="I1816" s="31" t="str">
        <f>IFERROR(VLOOKUP(Issue!$G1816,Table5[#All],2,0),"")</f>
        <v/>
      </c>
      <c r="J1816" s="12"/>
      <c r="K1816" s="31" t="str">
        <f>IFERROR(VLOOKUP(Issue!$J1816,Table2[[Item Name]:[UoM]],2,0),"")</f>
        <v/>
      </c>
      <c r="L1816" s="12"/>
      <c r="M1816" s="32" t="str">
        <f>IFERROR(VLOOKUP(Issue!$J1816,Table2[[#All],[Item Name]:[Open Rate]],8,0),"")</f>
        <v/>
      </c>
      <c r="N1816" s="32" t="str">
        <f>IFERROR(+Issue!$L1816*Issue!$M1816,"")</f>
        <v/>
      </c>
      <c r="O1816" s="12"/>
      <c r="P1816" s="12"/>
      <c r="Q1816" s="38"/>
    </row>
    <row r="1817" spans="1:17" x14ac:dyDescent="0.25">
      <c r="A1817" s="34"/>
      <c r="B1817" s="12"/>
      <c r="C1817" s="12"/>
      <c r="D1817" s="12"/>
      <c r="E1817" s="31" t="str">
        <f>IFERROR(VLOOKUP(Issue!$D1817,Table5[#All],3,0),"")</f>
        <v/>
      </c>
      <c r="F1817" s="31" t="str">
        <f>IFERROR(VLOOKUP(Issue!$D1817,Table5[#All],2,0),"")</f>
        <v/>
      </c>
      <c r="G1817" s="12"/>
      <c r="H1817" s="31" t="str">
        <f>IFERROR(VLOOKUP(Issue!$G1817,Table5[#All],3,0),"")</f>
        <v/>
      </c>
      <c r="I1817" s="31" t="str">
        <f>IFERROR(VLOOKUP(Issue!$G1817,Table5[#All],2,0),"")</f>
        <v/>
      </c>
      <c r="J1817" s="12"/>
      <c r="K1817" s="31" t="str">
        <f>IFERROR(VLOOKUP(Issue!$J1817,Table2[[Item Name]:[UoM]],2,0),"")</f>
        <v/>
      </c>
      <c r="L1817" s="12"/>
      <c r="M1817" s="32" t="str">
        <f>IFERROR(VLOOKUP(Issue!$J1817,Table2[[#All],[Item Name]:[Open Rate]],8,0),"")</f>
        <v/>
      </c>
      <c r="N1817" s="32" t="str">
        <f>IFERROR(+Issue!$L1817*Issue!$M1817,"")</f>
        <v/>
      </c>
      <c r="O1817" s="12"/>
      <c r="P1817" s="12"/>
      <c r="Q1817" s="37"/>
    </row>
    <row r="1818" spans="1:17" x14ac:dyDescent="0.25">
      <c r="A1818" s="34"/>
      <c r="B1818" s="12"/>
      <c r="C1818" s="12"/>
      <c r="D1818" s="12"/>
      <c r="E1818" s="31" t="str">
        <f>IFERROR(VLOOKUP(Issue!$D1818,Table5[#All],3,0),"")</f>
        <v/>
      </c>
      <c r="F1818" s="31" t="str">
        <f>IFERROR(VLOOKUP(Issue!$D1818,Table5[#All],2,0),"")</f>
        <v/>
      </c>
      <c r="G1818" s="12"/>
      <c r="H1818" s="31" t="str">
        <f>IFERROR(VLOOKUP(Issue!$G1818,Table5[#All],3,0),"")</f>
        <v/>
      </c>
      <c r="I1818" s="31" t="str">
        <f>IFERROR(VLOOKUP(Issue!$G1818,Table5[#All],2,0),"")</f>
        <v/>
      </c>
      <c r="J1818" s="12"/>
      <c r="K1818" s="31" t="str">
        <f>IFERROR(VLOOKUP(Issue!$J1818,Table2[[Item Name]:[UoM]],2,0),"")</f>
        <v/>
      </c>
      <c r="L1818" s="12"/>
      <c r="M1818" s="32" t="str">
        <f>IFERROR(VLOOKUP(Issue!$J1818,Table2[[#All],[Item Name]:[Open Rate]],8,0),"")</f>
        <v/>
      </c>
      <c r="N1818" s="32" t="str">
        <f>IFERROR(+Issue!$L1818*Issue!$M1818,"")</f>
        <v/>
      </c>
      <c r="O1818" s="12"/>
      <c r="P1818" s="12"/>
      <c r="Q1818" s="38"/>
    </row>
    <row r="1819" spans="1:17" x14ac:dyDescent="0.25">
      <c r="A1819" s="34"/>
      <c r="B1819" s="12"/>
      <c r="C1819" s="12"/>
      <c r="D1819" s="12"/>
      <c r="E1819" s="31" t="str">
        <f>IFERROR(VLOOKUP(Issue!$D1819,Table5[#All],3,0),"")</f>
        <v/>
      </c>
      <c r="F1819" s="31" t="str">
        <f>IFERROR(VLOOKUP(Issue!$D1819,Table5[#All],2,0),"")</f>
        <v/>
      </c>
      <c r="G1819" s="12"/>
      <c r="H1819" s="31" t="str">
        <f>IFERROR(VLOOKUP(Issue!$G1819,Table5[#All],3,0),"")</f>
        <v/>
      </c>
      <c r="I1819" s="31" t="str">
        <f>IFERROR(VLOOKUP(Issue!$G1819,Table5[#All],2,0),"")</f>
        <v/>
      </c>
      <c r="J1819" s="12"/>
      <c r="K1819" s="31" t="str">
        <f>IFERROR(VLOOKUP(Issue!$J1819,Table2[[Item Name]:[UoM]],2,0),"")</f>
        <v/>
      </c>
      <c r="L1819" s="12"/>
      <c r="M1819" s="32" t="str">
        <f>IFERROR(VLOOKUP(Issue!$J1819,Table2[[#All],[Item Name]:[Open Rate]],8,0),"")</f>
        <v/>
      </c>
      <c r="N1819" s="32" t="str">
        <f>IFERROR(+Issue!$L1819*Issue!$M1819,"")</f>
        <v/>
      </c>
      <c r="O1819" s="12"/>
      <c r="P1819" s="12"/>
      <c r="Q1819" s="37"/>
    </row>
    <row r="1820" spans="1:17" x14ac:dyDescent="0.25">
      <c r="A1820" s="34"/>
      <c r="B1820" s="12"/>
      <c r="C1820" s="12"/>
      <c r="D1820" s="12"/>
      <c r="E1820" s="31" t="str">
        <f>IFERROR(VLOOKUP(Issue!$D1820,Table5[#All],3,0),"")</f>
        <v/>
      </c>
      <c r="F1820" s="31" t="str">
        <f>IFERROR(VLOOKUP(Issue!$D1820,Table5[#All],2,0),"")</f>
        <v/>
      </c>
      <c r="G1820" s="12"/>
      <c r="H1820" s="31" t="str">
        <f>IFERROR(VLOOKUP(Issue!$G1820,Table5[#All],3,0),"")</f>
        <v/>
      </c>
      <c r="I1820" s="31" t="str">
        <f>IFERROR(VLOOKUP(Issue!$G1820,Table5[#All],2,0),"")</f>
        <v/>
      </c>
      <c r="J1820" s="12"/>
      <c r="K1820" s="31" t="str">
        <f>IFERROR(VLOOKUP(Issue!$J1820,Table2[[Item Name]:[UoM]],2,0),"")</f>
        <v/>
      </c>
      <c r="L1820" s="12"/>
      <c r="M1820" s="32" t="str">
        <f>IFERROR(VLOOKUP(Issue!$J1820,Table2[[#All],[Item Name]:[Open Rate]],8,0),"")</f>
        <v/>
      </c>
      <c r="N1820" s="32" t="str">
        <f>IFERROR(+Issue!$L1820*Issue!$M1820,"")</f>
        <v/>
      </c>
      <c r="O1820" s="12"/>
      <c r="P1820" s="12"/>
      <c r="Q1820" s="38"/>
    </row>
    <row r="1821" spans="1:17" x14ac:dyDescent="0.25">
      <c r="A1821" s="34"/>
      <c r="B1821" s="12"/>
      <c r="C1821" s="12"/>
      <c r="D1821" s="12"/>
      <c r="E1821" s="31" t="str">
        <f>IFERROR(VLOOKUP(Issue!$D1821,Table5[#All],3,0),"")</f>
        <v/>
      </c>
      <c r="F1821" s="31" t="str">
        <f>IFERROR(VLOOKUP(Issue!$D1821,Table5[#All],2,0),"")</f>
        <v/>
      </c>
      <c r="G1821" s="12"/>
      <c r="H1821" s="31" t="str">
        <f>IFERROR(VLOOKUP(Issue!$G1821,Table5[#All],3,0),"")</f>
        <v/>
      </c>
      <c r="I1821" s="31" t="str">
        <f>IFERROR(VLOOKUP(Issue!$G1821,Table5[#All],2,0),"")</f>
        <v/>
      </c>
      <c r="J1821" s="12"/>
      <c r="K1821" s="31" t="str">
        <f>IFERROR(VLOOKUP(Issue!$J1821,Table2[[Item Name]:[UoM]],2,0),"")</f>
        <v/>
      </c>
      <c r="L1821" s="12"/>
      <c r="M1821" s="32" t="str">
        <f>IFERROR(VLOOKUP(Issue!$J1821,Table2[[#All],[Item Name]:[Open Rate]],8,0),"")</f>
        <v/>
      </c>
      <c r="N1821" s="32" t="str">
        <f>IFERROR(+Issue!$L1821*Issue!$M1821,"")</f>
        <v/>
      </c>
      <c r="O1821" s="12"/>
      <c r="P1821" s="12"/>
      <c r="Q1821" s="37"/>
    </row>
    <row r="1822" spans="1:17" x14ac:dyDescent="0.25">
      <c r="A1822" s="34"/>
      <c r="B1822" s="12"/>
      <c r="C1822" s="12"/>
      <c r="D1822" s="12"/>
      <c r="E1822" s="31" t="str">
        <f>IFERROR(VLOOKUP(Issue!$D1822,Table5[#All],3,0),"")</f>
        <v/>
      </c>
      <c r="F1822" s="31" t="str">
        <f>IFERROR(VLOOKUP(Issue!$D1822,Table5[#All],2,0),"")</f>
        <v/>
      </c>
      <c r="G1822" s="12"/>
      <c r="H1822" s="31" t="str">
        <f>IFERROR(VLOOKUP(Issue!$G1822,Table5[#All],3,0),"")</f>
        <v/>
      </c>
      <c r="I1822" s="31" t="str">
        <f>IFERROR(VLOOKUP(Issue!$G1822,Table5[#All],2,0),"")</f>
        <v/>
      </c>
      <c r="J1822" s="12"/>
      <c r="K1822" s="31" t="str">
        <f>IFERROR(VLOOKUP(Issue!$J1822,Table2[[Item Name]:[UoM]],2,0),"")</f>
        <v/>
      </c>
      <c r="L1822" s="12"/>
      <c r="M1822" s="32" t="str">
        <f>IFERROR(VLOOKUP(Issue!$J1822,Table2[[#All],[Item Name]:[Open Rate]],8,0),"")</f>
        <v/>
      </c>
      <c r="N1822" s="32" t="str">
        <f>IFERROR(+Issue!$L1822*Issue!$M1822,"")</f>
        <v/>
      </c>
      <c r="O1822" s="12"/>
      <c r="P1822" s="12"/>
      <c r="Q1822" s="38"/>
    </row>
    <row r="1823" spans="1:17" x14ac:dyDescent="0.25">
      <c r="A1823" s="34"/>
      <c r="B1823" s="12"/>
      <c r="C1823" s="12"/>
      <c r="D1823" s="12"/>
      <c r="E1823" s="31" t="str">
        <f>IFERROR(VLOOKUP(Issue!$D1823,Table5[#All],3,0),"")</f>
        <v/>
      </c>
      <c r="F1823" s="31" t="str">
        <f>IFERROR(VLOOKUP(Issue!$D1823,Table5[#All],2,0),"")</f>
        <v/>
      </c>
      <c r="G1823" s="12"/>
      <c r="H1823" s="31" t="str">
        <f>IFERROR(VLOOKUP(Issue!$G1823,Table5[#All],3,0),"")</f>
        <v/>
      </c>
      <c r="I1823" s="31" t="str">
        <f>IFERROR(VLOOKUP(Issue!$G1823,Table5[#All],2,0),"")</f>
        <v/>
      </c>
      <c r="J1823" s="12"/>
      <c r="K1823" s="31" t="str">
        <f>IFERROR(VLOOKUP(Issue!$J1823,Table2[[Item Name]:[UoM]],2,0),"")</f>
        <v/>
      </c>
      <c r="L1823" s="12"/>
      <c r="M1823" s="32" t="str">
        <f>IFERROR(VLOOKUP(Issue!$J1823,Table2[[#All],[Item Name]:[Open Rate]],8,0),"")</f>
        <v/>
      </c>
      <c r="N1823" s="32" t="str">
        <f>IFERROR(+Issue!$L1823*Issue!$M1823,"")</f>
        <v/>
      </c>
      <c r="O1823" s="12"/>
      <c r="P1823" s="12"/>
      <c r="Q1823" s="37"/>
    </row>
    <row r="1824" spans="1:17" x14ac:dyDescent="0.25">
      <c r="A1824" s="34"/>
      <c r="B1824" s="12"/>
      <c r="C1824" s="12"/>
      <c r="D1824" s="12"/>
      <c r="E1824" s="31" t="str">
        <f>IFERROR(VLOOKUP(Issue!$D1824,Table5[#All],3,0),"")</f>
        <v/>
      </c>
      <c r="F1824" s="31" t="str">
        <f>IFERROR(VLOOKUP(Issue!$D1824,Table5[#All],2,0),"")</f>
        <v/>
      </c>
      <c r="G1824" s="12"/>
      <c r="H1824" s="31" t="str">
        <f>IFERROR(VLOOKUP(Issue!$G1824,Table5[#All],3,0),"")</f>
        <v/>
      </c>
      <c r="I1824" s="31" t="str">
        <f>IFERROR(VLOOKUP(Issue!$G1824,Table5[#All],2,0),"")</f>
        <v/>
      </c>
      <c r="J1824" s="12"/>
      <c r="K1824" s="31" t="str">
        <f>IFERROR(VLOOKUP(Issue!$J1824,Table2[[Item Name]:[UoM]],2,0),"")</f>
        <v/>
      </c>
      <c r="L1824" s="12"/>
      <c r="M1824" s="32" t="str">
        <f>IFERROR(VLOOKUP(Issue!$J1824,Table2[[#All],[Item Name]:[Open Rate]],8,0),"")</f>
        <v/>
      </c>
      <c r="N1824" s="32" t="str">
        <f>IFERROR(+Issue!$L1824*Issue!$M1824,"")</f>
        <v/>
      </c>
      <c r="O1824" s="12"/>
      <c r="P1824" s="12"/>
      <c r="Q1824" s="38"/>
    </row>
    <row r="1825" spans="1:17" x14ac:dyDescent="0.25">
      <c r="A1825" s="34"/>
      <c r="B1825" s="12"/>
      <c r="C1825" s="12"/>
      <c r="D1825" s="12"/>
      <c r="E1825" s="31" t="str">
        <f>IFERROR(VLOOKUP(Issue!$D1825,Table5[#All],3,0),"")</f>
        <v/>
      </c>
      <c r="F1825" s="31" t="str">
        <f>IFERROR(VLOOKUP(Issue!$D1825,Table5[#All],2,0),"")</f>
        <v/>
      </c>
      <c r="G1825" s="12"/>
      <c r="H1825" s="31" t="str">
        <f>IFERROR(VLOOKUP(Issue!$G1825,Table5[#All],3,0),"")</f>
        <v/>
      </c>
      <c r="I1825" s="31" t="str">
        <f>IFERROR(VLOOKUP(Issue!$G1825,Table5[#All],2,0),"")</f>
        <v/>
      </c>
      <c r="J1825" s="12"/>
      <c r="K1825" s="31" t="str">
        <f>IFERROR(VLOOKUP(Issue!$J1825,Table2[[Item Name]:[UoM]],2,0),"")</f>
        <v/>
      </c>
      <c r="L1825" s="12"/>
      <c r="M1825" s="32" t="str">
        <f>IFERROR(VLOOKUP(Issue!$J1825,Table2[[#All],[Item Name]:[Open Rate]],8,0),"")</f>
        <v/>
      </c>
      <c r="N1825" s="32" t="str">
        <f>IFERROR(+Issue!$L1825*Issue!$M1825,"")</f>
        <v/>
      </c>
      <c r="O1825" s="12"/>
      <c r="P1825" s="12"/>
      <c r="Q1825" s="37"/>
    </row>
    <row r="1826" spans="1:17" x14ac:dyDescent="0.25">
      <c r="A1826" s="34"/>
      <c r="B1826" s="12"/>
      <c r="C1826" s="12"/>
      <c r="D1826" s="12"/>
      <c r="E1826" s="31" t="str">
        <f>IFERROR(VLOOKUP(Issue!$D1826,Table5[#All],3,0),"")</f>
        <v/>
      </c>
      <c r="F1826" s="31" t="str">
        <f>IFERROR(VLOOKUP(Issue!$D1826,Table5[#All],2,0),"")</f>
        <v/>
      </c>
      <c r="G1826" s="12"/>
      <c r="H1826" s="31" t="str">
        <f>IFERROR(VLOOKUP(Issue!$G1826,Table5[#All],3,0),"")</f>
        <v/>
      </c>
      <c r="I1826" s="31" t="str">
        <f>IFERROR(VLOOKUP(Issue!$G1826,Table5[#All],2,0),"")</f>
        <v/>
      </c>
      <c r="J1826" s="12"/>
      <c r="K1826" s="31" t="str">
        <f>IFERROR(VLOOKUP(Issue!$J1826,Table2[[Item Name]:[UoM]],2,0),"")</f>
        <v/>
      </c>
      <c r="L1826" s="12"/>
      <c r="M1826" s="32" t="str">
        <f>IFERROR(VLOOKUP(Issue!$J1826,Table2[[#All],[Item Name]:[Open Rate]],8,0),"")</f>
        <v/>
      </c>
      <c r="N1826" s="32" t="str">
        <f>IFERROR(+Issue!$L1826*Issue!$M1826,"")</f>
        <v/>
      </c>
      <c r="O1826" s="12"/>
      <c r="P1826" s="12"/>
      <c r="Q1826" s="38"/>
    </row>
    <row r="1827" spans="1:17" x14ac:dyDescent="0.25">
      <c r="A1827" s="34"/>
      <c r="B1827" s="12"/>
      <c r="C1827" s="12"/>
      <c r="D1827" s="12"/>
      <c r="E1827" s="31" t="str">
        <f>IFERROR(VLOOKUP(Issue!$D1827,Table5[#All],3,0),"")</f>
        <v/>
      </c>
      <c r="F1827" s="31" t="str">
        <f>IFERROR(VLOOKUP(Issue!$D1827,Table5[#All],2,0),"")</f>
        <v/>
      </c>
      <c r="G1827" s="12"/>
      <c r="H1827" s="31" t="str">
        <f>IFERROR(VLOOKUP(Issue!$G1827,Table5[#All],3,0),"")</f>
        <v/>
      </c>
      <c r="I1827" s="31" t="str">
        <f>IFERROR(VLOOKUP(Issue!$G1827,Table5[#All],2,0),"")</f>
        <v/>
      </c>
      <c r="J1827" s="12"/>
      <c r="K1827" s="31" t="str">
        <f>IFERROR(VLOOKUP(Issue!$J1827,Table2[[Item Name]:[UoM]],2,0),"")</f>
        <v/>
      </c>
      <c r="L1827" s="12"/>
      <c r="M1827" s="32" t="str">
        <f>IFERROR(VLOOKUP(Issue!$J1827,Table2[[#All],[Item Name]:[Open Rate]],8,0),"")</f>
        <v/>
      </c>
      <c r="N1827" s="32" t="str">
        <f>IFERROR(+Issue!$L1827*Issue!$M1827,"")</f>
        <v/>
      </c>
      <c r="O1827" s="12"/>
      <c r="P1827" s="12"/>
      <c r="Q1827" s="37"/>
    </row>
    <row r="1828" spans="1:17" x14ac:dyDescent="0.25">
      <c r="A1828" s="34"/>
      <c r="B1828" s="12"/>
      <c r="C1828" s="12"/>
      <c r="D1828" s="12"/>
      <c r="E1828" s="31" t="str">
        <f>IFERROR(VLOOKUP(Issue!$D1828,Table5[#All],3,0),"")</f>
        <v/>
      </c>
      <c r="F1828" s="31" t="str">
        <f>IFERROR(VLOOKUP(Issue!$D1828,Table5[#All],2,0),"")</f>
        <v/>
      </c>
      <c r="G1828" s="12"/>
      <c r="H1828" s="31" t="str">
        <f>IFERROR(VLOOKUP(Issue!$G1828,Table5[#All],3,0),"")</f>
        <v/>
      </c>
      <c r="I1828" s="31" t="str">
        <f>IFERROR(VLOOKUP(Issue!$G1828,Table5[#All],2,0),"")</f>
        <v/>
      </c>
      <c r="J1828" s="12"/>
      <c r="K1828" s="31" t="str">
        <f>IFERROR(VLOOKUP(Issue!$J1828,Table2[[Item Name]:[UoM]],2,0),"")</f>
        <v/>
      </c>
      <c r="L1828" s="12"/>
      <c r="M1828" s="32" t="str">
        <f>IFERROR(VLOOKUP(Issue!$J1828,Table2[[#All],[Item Name]:[Open Rate]],8,0),"")</f>
        <v/>
      </c>
      <c r="N1828" s="32" t="str">
        <f>IFERROR(+Issue!$L1828*Issue!$M1828,"")</f>
        <v/>
      </c>
      <c r="O1828" s="12"/>
      <c r="P1828" s="12"/>
      <c r="Q1828" s="38"/>
    </row>
    <row r="1829" spans="1:17" x14ac:dyDescent="0.25">
      <c r="A1829" s="34"/>
      <c r="B1829" s="12"/>
      <c r="C1829" s="12"/>
      <c r="D1829" s="12"/>
      <c r="E1829" s="31" t="str">
        <f>IFERROR(VLOOKUP(Issue!$D1829,Table5[#All],3,0),"")</f>
        <v/>
      </c>
      <c r="F1829" s="31" t="str">
        <f>IFERROR(VLOOKUP(Issue!$D1829,Table5[#All],2,0),"")</f>
        <v/>
      </c>
      <c r="G1829" s="12"/>
      <c r="H1829" s="31" t="str">
        <f>IFERROR(VLOOKUP(Issue!$G1829,Table5[#All],3,0),"")</f>
        <v/>
      </c>
      <c r="I1829" s="31" t="str">
        <f>IFERROR(VLOOKUP(Issue!$G1829,Table5[#All],2,0),"")</f>
        <v/>
      </c>
      <c r="J1829" s="12"/>
      <c r="K1829" s="31" t="str">
        <f>IFERROR(VLOOKUP(Issue!$J1829,Table2[[Item Name]:[UoM]],2,0),"")</f>
        <v/>
      </c>
      <c r="L1829" s="12"/>
      <c r="M1829" s="32" t="str">
        <f>IFERROR(VLOOKUP(Issue!$J1829,Table2[[#All],[Item Name]:[Open Rate]],8,0),"")</f>
        <v/>
      </c>
      <c r="N1829" s="32" t="str">
        <f>IFERROR(+Issue!$L1829*Issue!$M1829,"")</f>
        <v/>
      </c>
      <c r="O1829" s="12"/>
      <c r="P1829" s="12"/>
      <c r="Q1829" s="37"/>
    </row>
    <row r="1830" spans="1:17" x14ac:dyDescent="0.25">
      <c r="A1830" s="34"/>
      <c r="B1830" s="12"/>
      <c r="C1830" s="12"/>
      <c r="D1830" s="12"/>
      <c r="E1830" s="31" t="str">
        <f>IFERROR(VLOOKUP(Issue!$D1830,Table5[#All],3,0),"")</f>
        <v/>
      </c>
      <c r="F1830" s="31" t="str">
        <f>IFERROR(VLOOKUP(Issue!$D1830,Table5[#All],2,0),"")</f>
        <v/>
      </c>
      <c r="G1830" s="12"/>
      <c r="H1830" s="31" t="str">
        <f>IFERROR(VLOOKUP(Issue!$G1830,Table5[#All],3,0),"")</f>
        <v/>
      </c>
      <c r="I1830" s="31" t="str">
        <f>IFERROR(VLOOKUP(Issue!$G1830,Table5[#All],2,0),"")</f>
        <v/>
      </c>
      <c r="J1830" s="12"/>
      <c r="K1830" s="31" t="str">
        <f>IFERROR(VLOOKUP(Issue!$J1830,Table2[[Item Name]:[UoM]],2,0),"")</f>
        <v/>
      </c>
      <c r="L1830" s="12"/>
      <c r="M1830" s="32" t="str">
        <f>IFERROR(VLOOKUP(Issue!$J1830,Table2[[#All],[Item Name]:[Open Rate]],8,0),"")</f>
        <v/>
      </c>
      <c r="N1830" s="32" t="str">
        <f>IFERROR(+Issue!$L1830*Issue!$M1830,"")</f>
        <v/>
      </c>
      <c r="O1830" s="12"/>
      <c r="P1830" s="12"/>
      <c r="Q1830" s="38"/>
    </row>
    <row r="1831" spans="1:17" x14ac:dyDescent="0.25">
      <c r="A1831" s="34"/>
      <c r="B1831" s="12"/>
      <c r="C1831" s="12"/>
      <c r="D1831" s="12"/>
      <c r="E1831" s="31" t="str">
        <f>IFERROR(VLOOKUP(Issue!$D1831,Table5[#All],3,0),"")</f>
        <v/>
      </c>
      <c r="F1831" s="31" t="str">
        <f>IFERROR(VLOOKUP(Issue!$D1831,Table5[#All],2,0),"")</f>
        <v/>
      </c>
      <c r="G1831" s="12"/>
      <c r="H1831" s="31" t="str">
        <f>IFERROR(VLOOKUP(Issue!$G1831,Table5[#All],3,0),"")</f>
        <v/>
      </c>
      <c r="I1831" s="31" t="str">
        <f>IFERROR(VLOOKUP(Issue!$G1831,Table5[#All],2,0),"")</f>
        <v/>
      </c>
      <c r="J1831" s="12"/>
      <c r="K1831" s="31" t="str">
        <f>IFERROR(VLOOKUP(Issue!$J1831,Table2[[Item Name]:[UoM]],2,0),"")</f>
        <v/>
      </c>
      <c r="L1831" s="12"/>
      <c r="M1831" s="32" t="str">
        <f>IFERROR(VLOOKUP(Issue!$J1831,Table2[[#All],[Item Name]:[Open Rate]],8,0),"")</f>
        <v/>
      </c>
      <c r="N1831" s="32" t="str">
        <f>IFERROR(+Issue!$L1831*Issue!$M1831,"")</f>
        <v/>
      </c>
      <c r="O1831" s="12"/>
      <c r="P1831" s="12"/>
      <c r="Q1831" s="37"/>
    </row>
    <row r="1832" spans="1:17" x14ac:dyDescent="0.25">
      <c r="A1832" s="34"/>
      <c r="B1832" s="12"/>
      <c r="C1832" s="12"/>
      <c r="D1832" s="12"/>
      <c r="E1832" s="31" t="str">
        <f>IFERROR(VLOOKUP(Issue!$D1832,Table5[#All],3,0),"")</f>
        <v/>
      </c>
      <c r="F1832" s="31" t="str">
        <f>IFERROR(VLOOKUP(Issue!$D1832,Table5[#All],2,0),"")</f>
        <v/>
      </c>
      <c r="G1832" s="12"/>
      <c r="H1832" s="31" t="str">
        <f>IFERROR(VLOOKUP(Issue!$G1832,Table5[#All],3,0),"")</f>
        <v/>
      </c>
      <c r="I1832" s="31" t="str">
        <f>IFERROR(VLOOKUP(Issue!$G1832,Table5[#All],2,0),"")</f>
        <v/>
      </c>
      <c r="J1832" s="12"/>
      <c r="K1832" s="31" t="str">
        <f>IFERROR(VLOOKUP(Issue!$J1832,Table2[[Item Name]:[UoM]],2,0),"")</f>
        <v/>
      </c>
      <c r="L1832" s="12"/>
      <c r="M1832" s="32" t="str">
        <f>IFERROR(VLOOKUP(Issue!$J1832,Table2[[#All],[Item Name]:[Open Rate]],8,0),"")</f>
        <v/>
      </c>
      <c r="N1832" s="32" t="str">
        <f>IFERROR(+Issue!$L1832*Issue!$M1832,"")</f>
        <v/>
      </c>
      <c r="O1832" s="12"/>
      <c r="P1832" s="12"/>
      <c r="Q1832" s="38"/>
    </row>
    <row r="1833" spans="1:17" x14ac:dyDescent="0.25">
      <c r="A1833" s="34"/>
      <c r="B1833" s="12"/>
      <c r="C1833" s="12"/>
      <c r="D1833" s="12"/>
      <c r="E1833" s="31" t="str">
        <f>IFERROR(VLOOKUP(Issue!$D1833,Table5[#All],3,0),"")</f>
        <v/>
      </c>
      <c r="F1833" s="31" t="str">
        <f>IFERROR(VLOOKUP(Issue!$D1833,Table5[#All],2,0),"")</f>
        <v/>
      </c>
      <c r="G1833" s="12"/>
      <c r="H1833" s="31" t="str">
        <f>IFERROR(VLOOKUP(Issue!$G1833,Table5[#All],3,0),"")</f>
        <v/>
      </c>
      <c r="I1833" s="31" t="str">
        <f>IFERROR(VLOOKUP(Issue!$G1833,Table5[#All],2,0),"")</f>
        <v/>
      </c>
      <c r="J1833" s="12"/>
      <c r="K1833" s="31" t="str">
        <f>IFERROR(VLOOKUP(Issue!$J1833,Table2[[Item Name]:[UoM]],2,0),"")</f>
        <v/>
      </c>
      <c r="L1833" s="12"/>
      <c r="M1833" s="32" t="str">
        <f>IFERROR(VLOOKUP(Issue!$J1833,Table2[[#All],[Item Name]:[Open Rate]],8,0),"")</f>
        <v/>
      </c>
      <c r="N1833" s="32" t="str">
        <f>IFERROR(+Issue!$L1833*Issue!$M1833,"")</f>
        <v/>
      </c>
      <c r="O1833" s="12"/>
      <c r="P1833" s="12"/>
      <c r="Q1833" s="37"/>
    </row>
    <row r="1834" spans="1:17" x14ac:dyDescent="0.25">
      <c r="A1834" s="34"/>
      <c r="B1834" s="12"/>
      <c r="C1834" s="12"/>
      <c r="D1834" s="12"/>
      <c r="E1834" s="31" t="str">
        <f>IFERROR(VLOOKUP(Issue!$D1834,Table5[#All],3,0),"")</f>
        <v/>
      </c>
      <c r="F1834" s="31" t="str">
        <f>IFERROR(VLOOKUP(Issue!$D1834,Table5[#All],2,0),"")</f>
        <v/>
      </c>
      <c r="G1834" s="12"/>
      <c r="H1834" s="31" t="str">
        <f>IFERROR(VLOOKUP(Issue!$G1834,Table5[#All],3,0),"")</f>
        <v/>
      </c>
      <c r="I1834" s="31" t="str">
        <f>IFERROR(VLOOKUP(Issue!$G1834,Table5[#All],2,0),"")</f>
        <v/>
      </c>
      <c r="J1834" s="12"/>
      <c r="K1834" s="31" t="str">
        <f>IFERROR(VLOOKUP(Issue!$J1834,Table2[[Item Name]:[UoM]],2,0),"")</f>
        <v/>
      </c>
      <c r="L1834" s="12"/>
      <c r="M1834" s="32" t="str">
        <f>IFERROR(VLOOKUP(Issue!$J1834,Table2[[#All],[Item Name]:[Open Rate]],8,0),"")</f>
        <v/>
      </c>
      <c r="N1834" s="32" t="str">
        <f>IFERROR(+Issue!$L1834*Issue!$M1834,"")</f>
        <v/>
      </c>
      <c r="O1834" s="12"/>
      <c r="P1834" s="12"/>
      <c r="Q1834" s="38"/>
    </row>
    <row r="1835" spans="1:17" x14ac:dyDescent="0.25">
      <c r="A1835" s="34"/>
      <c r="B1835" s="12"/>
      <c r="C1835" s="12"/>
      <c r="D1835" s="12"/>
      <c r="E1835" s="31" t="str">
        <f>IFERROR(VLOOKUP(Issue!$D1835,Table5[#All],3,0),"")</f>
        <v/>
      </c>
      <c r="F1835" s="31" t="str">
        <f>IFERROR(VLOOKUP(Issue!$D1835,Table5[#All],2,0),"")</f>
        <v/>
      </c>
      <c r="G1835" s="12"/>
      <c r="H1835" s="31" t="str">
        <f>IFERROR(VLOOKUP(Issue!$G1835,Table5[#All],3,0),"")</f>
        <v/>
      </c>
      <c r="I1835" s="31" t="str">
        <f>IFERROR(VLOOKUP(Issue!$G1835,Table5[#All],2,0),"")</f>
        <v/>
      </c>
      <c r="J1835" s="12"/>
      <c r="K1835" s="31" t="str">
        <f>IFERROR(VLOOKUP(Issue!$J1835,Table2[[Item Name]:[UoM]],2,0),"")</f>
        <v/>
      </c>
      <c r="L1835" s="12"/>
      <c r="M1835" s="32" t="str">
        <f>IFERROR(VLOOKUP(Issue!$J1835,Table2[[#All],[Item Name]:[Open Rate]],8,0),"")</f>
        <v/>
      </c>
      <c r="N1835" s="32" t="str">
        <f>IFERROR(+Issue!$L1835*Issue!$M1835,"")</f>
        <v/>
      </c>
      <c r="O1835" s="12"/>
      <c r="P1835" s="12"/>
      <c r="Q1835" s="37"/>
    </row>
    <row r="1836" spans="1:17" x14ac:dyDescent="0.25">
      <c r="A1836" s="34"/>
      <c r="B1836" s="12"/>
      <c r="C1836" s="12"/>
      <c r="D1836" s="12"/>
      <c r="E1836" s="31" t="str">
        <f>IFERROR(VLOOKUP(Issue!$D1836,Table5[#All],3,0),"")</f>
        <v/>
      </c>
      <c r="F1836" s="31" t="str">
        <f>IFERROR(VLOOKUP(Issue!$D1836,Table5[#All],2,0),"")</f>
        <v/>
      </c>
      <c r="G1836" s="12"/>
      <c r="H1836" s="31" t="str">
        <f>IFERROR(VLOOKUP(Issue!$G1836,Table5[#All],3,0),"")</f>
        <v/>
      </c>
      <c r="I1836" s="31" t="str">
        <f>IFERROR(VLOOKUP(Issue!$G1836,Table5[#All],2,0),"")</f>
        <v/>
      </c>
      <c r="J1836" s="12"/>
      <c r="K1836" s="31" t="str">
        <f>IFERROR(VLOOKUP(Issue!$J1836,Table2[[Item Name]:[UoM]],2,0),"")</f>
        <v/>
      </c>
      <c r="L1836" s="12"/>
      <c r="M1836" s="32" t="str">
        <f>IFERROR(VLOOKUP(Issue!$J1836,Table2[[#All],[Item Name]:[Open Rate]],8,0),"")</f>
        <v/>
      </c>
      <c r="N1836" s="32" t="str">
        <f>IFERROR(+Issue!$L1836*Issue!$M1836,"")</f>
        <v/>
      </c>
      <c r="O1836" s="12"/>
      <c r="P1836" s="12"/>
      <c r="Q1836" s="38"/>
    </row>
    <row r="1837" spans="1:17" x14ac:dyDescent="0.25">
      <c r="A1837" s="34"/>
      <c r="B1837" s="12"/>
      <c r="C1837" s="12"/>
      <c r="D1837" s="12"/>
      <c r="E1837" s="31" t="str">
        <f>IFERROR(VLOOKUP(Issue!$D1837,Table5[#All],3,0),"")</f>
        <v/>
      </c>
      <c r="F1837" s="31" t="str">
        <f>IFERROR(VLOOKUP(Issue!$D1837,Table5[#All],2,0),"")</f>
        <v/>
      </c>
      <c r="G1837" s="12"/>
      <c r="H1837" s="31" t="str">
        <f>IFERROR(VLOOKUP(Issue!$G1837,Table5[#All],3,0),"")</f>
        <v/>
      </c>
      <c r="I1837" s="31" t="str">
        <f>IFERROR(VLOOKUP(Issue!$G1837,Table5[#All],2,0),"")</f>
        <v/>
      </c>
      <c r="J1837" s="12"/>
      <c r="K1837" s="31" t="str">
        <f>IFERROR(VLOOKUP(Issue!$J1837,Table2[[Item Name]:[UoM]],2,0),"")</f>
        <v/>
      </c>
      <c r="L1837" s="12"/>
      <c r="M1837" s="32" t="str">
        <f>IFERROR(VLOOKUP(Issue!$J1837,Table2[[#All],[Item Name]:[Open Rate]],8,0),"")</f>
        <v/>
      </c>
      <c r="N1837" s="32" t="str">
        <f>IFERROR(+Issue!$L1837*Issue!$M1837,"")</f>
        <v/>
      </c>
      <c r="O1837" s="12"/>
      <c r="P1837" s="12"/>
      <c r="Q1837" s="37"/>
    </row>
    <row r="1838" spans="1:17" x14ac:dyDescent="0.25">
      <c r="A1838" s="34"/>
      <c r="B1838" s="12"/>
      <c r="C1838" s="12"/>
      <c r="D1838" s="12"/>
      <c r="E1838" s="31" t="str">
        <f>IFERROR(VLOOKUP(Issue!$D1838,Table5[#All],3,0),"")</f>
        <v/>
      </c>
      <c r="F1838" s="31" t="str">
        <f>IFERROR(VLOOKUP(Issue!$D1838,Table5[#All],2,0),"")</f>
        <v/>
      </c>
      <c r="G1838" s="12"/>
      <c r="H1838" s="31" t="str">
        <f>IFERROR(VLOOKUP(Issue!$G1838,Table5[#All],3,0),"")</f>
        <v/>
      </c>
      <c r="I1838" s="31" t="str">
        <f>IFERROR(VLOOKUP(Issue!$G1838,Table5[#All],2,0),"")</f>
        <v/>
      </c>
      <c r="J1838" s="12"/>
      <c r="K1838" s="31" t="str">
        <f>IFERROR(VLOOKUP(Issue!$J1838,Table2[[Item Name]:[UoM]],2,0),"")</f>
        <v/>
      </c>
      <c r="L1838" s="12"/>
      <c r="M1838" s="32" t="str">
        <f>IFERROR(VLOOKUP(Issue!$J1838,Table2[[#All],[Item Name]:[Open Rate]],8,0),"")</f>
        <v/>
      </c>
      <c r="N1838" s="32" t="str">
        <f>IFERROR(+Issue!$L1838*Issue!$M1838,"")</f>
        <v/>
      </c>
      <c r="O1838" s="12"/>
      <c r="P1838" s="12"/>
      <c r="Q1838" s="38"/>
    </row>
    <row r="1839" spans="1:17" x14ac:dyDescent="0.25">
      <c r="A1839" s="34"/>
      <c r="B1839" s="12"/>
      <c r="C1839" s="12"/>
      <c r="D1839" s="12"/>
      <c r="E1839" s="31" t="str">
        <f>IFERROR(VLOOKUP(Issue!$D1839,Table5[#All],3,0),"")</f>
        <v/>
      </c>
      <c r="F1839" s="31" t="str">
        <f>IFERROR(VLOOKUP(Issue!$D1839,Table5[#All],2,0),"")</f>
        <v/>
      </c>
      <c r="G1839" s="12"/>
      <c r="H1839" s="31" t="str">
        <f>IFERROR(VLOOKUP(Issue!$G1839,Table5[#All],3,0),"")</f>
        <v/>
      </c>
      <c r="I1839" s="31" t="str">
        <f>IFERROR(VLOOKUP(Issue!$G1839,Table5[#All],2,0),"")</f>
        <v/>
      </c>
      <c r="J1839" s="12"/>
      <c r="K1839" s="31" t="str">
        <f>IFERROR(VLOOKUP(Issue!$J1839,Table2[[Item Name]:[UoM]],2,0),"")</f>
        <v/>
      </c>
      <c r="L1839" s="12"/>
      <c r="M1839" s="32" t="str">
        <f>IFERROR(VLOOKUP(Issue!$J1839,Table2[[#All],[Item Name]:[Open Rate]],8,0),"")</f>
        <v/>
      </c>
      <c r="N1839" s="32" t="str">
        <f>IFERROR(+Issue!$L1839*Issue!$M1839,"")</f>
        <v/>
      </c>
      <c r="O1839" s="12"/>
      <c r="P1839" s="12"/>
      <c r="Q1839" s="37"/>
    </row>
    <row r="1840" spans="1:17" x14ac:dyDescent="0.25">
      <c r="A1840" s="34"/>
      <c r="B1840" s="12"/>
      <c r="C1840" s="12"/>
      <c r="D1840" s="12"/>
      <c r="E1840" s="31" t="str">
        <f>IFERROR(VLOOKUP(Issue!$D1840,Table5[#All],3,0),"")</f>
        <v/>
      </c>
      <c r="F1840" s="31" t="str">
        <f>IFERROR(VLOOKUP(Issue!$D1840,Table5[#All],2,0),"")</f>
        <v/>
      </c>
      <c r="G1840" s="12"/>
      <c r="H1840" s="31" t="str">
        <f>IFERROR(VLOOKUP(Issue!$G1840,Table5[#All],3,0),"")</f>
        <v/>
      </c>
      <c r="I1840" s="31" t="str">
        <f>IFERROR(VLOOKUP(Issue!$G1840,Table5[#All],2,0),"")</f>
        <v/>
      </c>
      <c r="J1840" s="12"/>
      <c r="K1840" s="31" t="str">
        <f>IFERROR(VLOOKUP(Issue!$J1840,Table2[[Item Name]:[UoM]],2,0),"")</f>
        <v/>
      </c>
      <c r="L1840" s="12"/>
      <c r="M1840" s="32" t="str">
        <f>IFERROR(VLOOKUP(Issue!$J1840,Table2[[#All],[Item Name]:[Open Rate]],8,0),"")</f>
        <v/>
      </c>
      <c r="N1840" s="32" t="str">
        <f>IFERROR(+Issue!$L1840*Issue!$M1840,"")</f>
        <v/>
      </c>
      <c r="O1840" s="12"/>
      <c r="P1840" s="12"/>
      <c r="Q1840" s="38"/>
    </row>
    <row r="1841" spans="1:17" x14ac:dyDescent="0.25">
      <c r="A1841" s="34"/>
      <c r="B1841" s="12"/>
      <c r="C1841" s="12"/>
      <c r="D1841" s="12"/>
      <c r="E1841" s="31" t="str">
        <f>IFERROR(VLOOKUP(Issue!$D1841,Table5[#All],3,0),"")</f>
        <v/>
      </c>
      <c r="F1841" s="31" t="str">
        <f>IFERROR(VLOOKUP(Issue!$D1841,Table5[#All],2,0),"")</f>
        <v/>
      </c>
      <c r="G1841" s="12"/>
      <c r="H1841" s="31" t="str">
        <f>IFERROR(VLOOKUP(Issue!$G1841,Table5[#All],3,0),"")</f>
        <v/>
      </c>
      <c r="I1841" s="31" t="str">
        <f>IFERROR(VLOOKUP(Issue!$G1841,Table5[#All],2,0),"")</f>
        <v/>
      </c>
      <c r="J1841" s="12"/>
      <c r="K1841" s="31" t="str">
        <f>IFERROR(VLOOKUP(Issue!$J1841,Table2[[Item Name]:[UoM]],2,0),"")</f>
        <v/>
      </c>
      <c r="L1841" s="12"/>
      <c r="M1841" s="32" t="str">
        <f>IFERROR(VLOOKUP(Issue!$J1841,Table2[[#All],[Item Name]:[Open Rate]],8,0),"")</f>
        <v/>
      </c>
      <c r="N1841" s="32" t="str">
        <f>IFERROR(+Issue!$L1841*Issue!$M1841,"")</f>
        <v/>
      </c>
      <c r="O1841" s="12"/>
      <c r="P1841" s="12"/>
      <c r="Q1841" s="37"/>
    </row>
    <row r="1842" spans="1:17" x14ac:dyDescent="0.25">
      <c r="A1842" s="34"/>
      <c r="B1842" s="12"/>
      <c r="C1842" s="12"/>
      <c r="D1842" s="12"/>
      <c r="E1842" s="31" t="str">
        <f>IFERROR(VLOOKUP(Issue!$D1842,Table5[#All],3,0),"")</f>
        <v/>
      </c>
      <c r="F1842" s="31" t="str">
        <f>IFERROR(VLOOKUP(Issue!$D1842,Table5[#All],2,0),"")</f>
        <v/>
      </c>
      <c r="G1842" s="12"/>
      <c r="H1842" s="31" t="str">
        <f>IFERROR(VLOOKUP(Issue!$G1842,Table5[#All],3,0),"")</f>
        <v/>
      </c>
      <c r="I1842" s="31" t="str">
        <f>IFERROR(VLOOKUP(Issue!$G1842,Table5[#All],2,0),"")</f>
        <v/>
      </c>
      <c r="J1842" s="12"/>
      <c r="K1842" s="31" t="str">
        <f>IFERROR(VLOOKUP(Issue!$J1842,Table2[[Item Name]:[UoM]],2,0),"")</f>
        <v/>
      </c>
      <c r="L1842" s="12"/>
      <c r="M1842" s="32" t="str">
        <f>IFERROR(VLOOKUP(Issue!$J1842,Table2[[#All],[Item Name]:[Open Rate]],8,0),"")</f>
        <v/>
      </c>
      <c r="N1842" s="32" t="str">
        <f>IFERROR(+Issue!$L1842*Issue!$M1842,"")</f>
        <v/>
      </c>
      <c r="O1842" s="12"/>
      <c r="P1842" s="12"/>
      <c r="Q1842" s="38"/>
    </row>
    <row r="1843" spans="1:17" x14ac:dyDescent="0.25">
      <c r="A1843" s="34"/>
      <c r="B1843" s="12"/>
      <c r="C1843" s="12"/>
      <c r="D1843" s="12"/>
      <c r="E1843" s="31" t="str">
        <f>IFERROR(VLOOKUP(Issue!$D1843,Table5[#All],3,0),"")</f>
        <v/>
      </c>
      <c r="F1843" s="31" t="str">
        <f>IFERROR(VLOOKUP(Issue!$D1843,Table5[#All],2,0),"")</f>
        <v/>
      </c>
      <c r="G1843" s="12"/>
      <c r="H1843" s="31" t="str">
        <f>IFERROR(VLOOKUP(Issue!$G1843,Table5[#All],3,0),"")</f>
        <v/>
      </c>
      <c r="I1843" s="31" t="str">
        <f>IFERROR(VLOOKUP(Issue!$G1843,Table5[#All],2,0),"")</f>
        <v/>
      </c>
      <c r="J1843" s="12"/>
      <c r="K1843" s="31" t="str">
        <f>IFERROR(VLOOKUP(Issue!$J1843,Table2[[Item Name]:[UoM]],2,0),"")</f>
        <v/>
      </c>
      <c r="L1843" s="12"/>
      <c r="M1843" s="32" t="str">
        <f>IFERROR(VLOOKUP(Issue!$J1843,Table2[[#All],[Item Name]:[Open Rate]],8,0),"")</f>
        <v/>
      </c>
      <c r="N1843" s="32" t="str">
        <f>IFERROR(+Issue!$L1843*Issue!$M1843,"")</f>
        <v/>
      </c>
      <c r="O1843" s="12"/>
      <c r="P1843" s="12"/>
      <c r="Q1843" s="37"/>
    </row>
    <row r="1844" spans="1:17" x14ac:dyDescent="0.25">
      <c r="A1844" s="34"/>
      <c r="B1844" s="12"/>
      <c r="C1844" s="12"/>
      <c r="D1844" s="12"/>
      <c r="E1844" s="31" t="str">
        <f>IFERROR(VLOOKUP(Issue!$D1844,Table5[#All],3,0),"")</f>
        <v/>
      </c>
      <c r="F1844" s="31" t="str">
        <f>IFERROR(VLOOKUP(Issue!$D1844,Table5[#All],2,0),"")</f>
        <v/>
      </c>
      <c r="G1844" s="12"/>
      <c r="H1844" s="31" t="str">
        <f>IFERROR(VLOOKUP(Issue!$G1844,Table5[#All],3,0),"")</f>
        <v/>
      </c>
      <c r="I1844" s="31" t="str">
        <f>IFERROR(VLOOKUP(Issue!$G1844,Table5[#All],2,0),"")</f>
        <v/>
      </c>
      <c r="J1844" s="12"/>
      <c r="K1844" s="31" t="str">
        <f>IFERROR(VLOOKUP(Issue!$J1844,Table2[[Item Name]:[UoM]],2,0),"")</f>
        <v/>
      </c>
      <c r="L1844" s="12"/>
      <c r="M1844" s="32" t="str">
        <f>IFERROR(VLOOKUP(Issue!$J1844,Table2[[#All],[Item Name]:[Open Rate]],8,0),"")</f>
        <v/>
      </c>
      <c r="N1844" s="32" t="str">
        <f>IFERROR(+Issue!$L1844*Issue!$M1844,"")</f>
        <v/>
      </c>
      <c r="O1844" s="12"/>
      <c r="P1844" s="12"/>
      <c r="Q1844" s="38"/>
    </row>
    <row r="1845" spans="1:17" x14ac:dyDescent="0.25">
      <c r="A1845" s="34"/>
      <c r="B1845" s="12"/>
      <c r="C1845" s="12"/>
      <c r="D1845" s="12"/>
      <c r="E1845" s="31" t="str">
        <f>IFERROR(VLOOKUP(Issue!$D1845,Table5[#All],3,0),"")</f>
        <v/>
      </c>
      <c r="F1845" s="31" t="str">
        <f>IFERROR(VLOOKUP(Issue!$D1845,Table5[#All],2,0),"")</f>
        <v/>
      </c>
      <c r="G1845" s="12"/>
      <c r="H1845" s="31" t="str">
        <f>IFERROR(VLOOKUP(Issue!$G1845,Table5[#All],3,0),"")</f>
        <v/>
      </c>
      <c r="I1845" s="31" t="str">
        <f>IFERROR(VLOOKUP(Issue!$G1845,Table5[#All],2,0),"")</f>
        <v/>
      </c>
      <c r="J1845" s="12"/>
      <c r="K1845" s="31" t="str">
        <f>IFERROR(VLOOKUP(Issue!$J1845,Table2[[Item Name]:[UoM]],2,0),"")</f>
        <v/>
      </c>
      <c r="L1845" s="12"/>
      <c r="M1845" s="32" t="str">
        <f>IFERROR(VLOOKUP(Issue!$J1845,Table2[[#All],[Item Name]:[Open Rate]],8,0),"")</f>
        <v/>
      </c>
      <c r="N1845" s="32" t="str">
        <f>IFERROR(+Issue!$L1845*Issue!$M1845,"")</f>
        <v/>
      </c>
      <c r="O1845" s="12"/>
      <c r="P1845" s="12"/>
      <c r="Q1845" s="37"/>
    </row>
    <row r="1846" spans="1:17" x14ac:dyDescent="0.25">
      <c r="A1846" s="34"/>
      <c r="B1846" s="12"/>
      <c r="C1846" s="12"/>
      <c r="D1846" s="12"/>
      <c r="E1846" s="31" t="str">
        <f>IFERROR(VLOOKUP(Issue!$D1846,Table5[#All],3,0),"")</f>
        <v/>
      </c>
      <c r="F1846" s="31" t="str">
        <f>IFERROR(VLOOKUP(Issue!$D1846,Table5[#All],2,0),"")</f>
        <v/>
      </c>
      <c r="G1846" s="12"/>
      <c r="H1846" s="31" t="str">
        <f>IFERROR(VLOOKUP(Issue!$G1846,Table5[#All],3,0),"")</f>
        <v/>
      </c>
      <c r="I1846" s="31" t="str">
        <f>IFERROR(VLOOKUP(Issue!$G1846,Table5[#All],2,0),"")</f>
        <v/>
      </c>
      <c r="J1846" s="12"/>
      <c r="K1846" s="31" t="str">
        <f>IFERROR(VLOOKUP(Issue!$J1846,Table2[[Item Name]:[UoM]],2,0),"")</f>
        <v/>
      </c>
      <c r="L1846" s="12"/>
      <c r="M1846" s="32" t="str">
        <f>IFERROR(VLOOKUP(Issue!$J1846,Table2[[#All],[Item Name]:[Open Rate]],8,0),"")</f>
        <v/>
      </c>
      <c r="N1846" s="32" t="str">
        <f>IFERROR(+Issue!$L1846*Issue!$M1846,"")</f>
        <v/>
      </c>
      <c r="O1846" s="12"/>
      <c r="P1846" s="12"/>
      <c r="Q1846" s="38"/>
    </row>
    <row r="1847" spans="1:17" x14ac:dyDescent="0.25">
      <c r="A1847" s="34"/>
      <c r="B1847" s="12"/>
      <c r="C1847" s="12"/>
      <c r="D1847" s="12"/>
      <c r="E1847" s="31" t="str">
        <f>IFERROR(VLOOKUP(Issue!$D1847,Table5[#All],3,0),"")</f>
        <v/>
      </c>
      <c r="F1847" s="31" t="str">
        <f>IFERROR(VLOOKUP(Issue!$D1847,Table5[#All],2,0),"")</f>
        <v/>
      </c>
      <c r="G1847" s="12"/>
      <c r="H1847" s="31" t="str">
        <f>IFERROR(VLOOKUP(Issue!$G1847,Table5[#All],3,0),"")</f>
        <v/>
      </c>
      <c r="I1847" s="31" t="str">
        <f>IFERROR(VLOOKUP(Issue!$G1847,Table5[#All],2,0),"")</f>
        <v/>
      </c>
      <c r="J1847" s="12"/>
      <c r="K1847" s="31" t="str">
        <f>IFERROR(VLOOKUP(Issue!$J1847,Table2[[Item Name]:[UoM]],2,0),"")</f>
        <v/>
      </c>
      <c r="L1847" s="12"/>
      <c r="M1847" s="32" t="str">
        <f>IFERROR(VLOOKUP(Issue!$J1847,Table2[[#All],[Item Name]:[Open Rate]],8,0),"")</f>
        <v/>
      </c>
      <c r="N1847" s="32" t="str">
        <f>IFERROR(+Issue!$L1847*Issue!$M1847,"")</f>
        <v/>
      </c>
      <c r="O1847" s="12"/>
      <c r="P1847" s="12"/>
      <c r="Q1847" s="37"/>
    </row>
    <row r="1848" spans="1:17" x14ac:dyDescent="0.25">
      <c r="A1848" s="34"/>
      <c r="B1848" s="12"/>
      <c r="C1848" s="12"/>
      <c r="D1848" s="12"/>
      <c r="E1848" s="31" t="str">
        <f>IFERROR(VLOOKUP(Issue!$D1848,Table5[#All],3,0),"")</f>
        <v/>
      </c>
      <c r="F1848" s="31" t="str">
        <f>IFERROR(VLOOKUP(Issue!$D1848,Table5[#All],2,0),"")</f>
        <v/>
      </c>
      <c r="G1848" s="12"/>
      <c r="H1848" s="31" t="str">
        <f>IFERROR(VLOOKUP(Issue!$G1848,Table5[#All],3,0),"")</f>
        <v/>
      </c>
      <c r="I1848" s="31" t="str">
        <f>IFERROR(VLOOKUP(Issue!$G1848,Table5[#All],2,0),"")</f>
        <v/>
      </c>
      <c r="J1848" s="12"/>
      <c r="K1848" s="31" t="str">
        <f>IFERROR(VLOOKUP(Issue!$J1848,Table2[[Item Name]:[UoM]],2,0),"")</f>
        <v/>
      </c>
      <c r="L1848" s="12"/>
      <c r="M1848" s="32" t="str">
        <f>IFERROR(VLOOKUP(Issue!$J1848,Table2[[#All],[Item Name]:[Open Rate]],8,0),"")</f>
        <v/>
      </c>
      <c r="N1848" s="32" t="str">
        <f>IFERROR(+Issue!$L1848*Issue!$M1848,"")</f>
        <v/>
      </c>
      <c r="O1848" s="12"/>
      <c r="P1848" s="12"/>
      <c r="Q1848" s="38"/>
    </row>
    <row r="1849" spans="1:17" x14ac:dyDescent="0.25">
      <c r="A1849" s="34"/>
      <c r="B1849" s="12"/>
      <c r="C1849" s="12"/>
      <c r="D1849" s="12"/>
      <c r="E1849" s="31" t="str">
        <f>IFERROR(VLOOKUP(Issue!$D1849,Table5[#All],3,0),"")</f>
        <v/>
      </c>
      <c r="F1849" s="31" t="str">
        <f>IFERROR(VLOOKUP(Issue!$D1849,Table5[#All],2,0),"")</f>
        <v/>
      </c>
      <c r="G1849" s="12"/>
      <c r="H1849" s="31" t="str">
        <f>IFERROR(VLOOKUP(Issue!$G1849,Table5[#All],3,0),"")</f>
        <v/>
      </c>
      <c r="I1849" s="31" t="str">
        <f>IFERROR(VLOOKUP(Issue!$G1849,Table5[#All],2,0),"")</f>
        <v/>
      </c>
      <c r="J1849" s="12"/>
      <c r="K1849" s="31" t="str">
        <f>IFERROR(VLOOKUP(Issue!$J1849,Table2[[Item Name]:[UoM]],2,0),"")</f>
        <v/>
      </c>
      <c r="L1849" s="12"/>
      <c r="M1849" s="32" t="str">
        <f>IFERROR(VLOOKUP(Issue!$J1849,Table2[[#All],[Item Name]:[Open Rate]],8,0),"")</f>
        <v/>
      </c>
      <c r="N1849" s="32" t="str">
        <f>IFERROR(+Issue!$L1849*Issue!$M1849,"")</f>
        <v/>
      </c>
      <c r="O1849" s="12"/>
      <c r="P1849" s="12"/>
      <c r="Q1849" s="37"/>
    </row>
    <row r="1850" spans="1:17" x14ac:dyDescent="0.25">
      <c r="A1850" s="34"/>
      <c r="B1850" s="12"/>
      <c r="C1850" s="12"/>
      <c r="D1850" s="12"/>
      <c r="E1850" s="31" t="str">
        <f>IFERROR(VLOOKUP(Issue!$D1850,Table5[#All],3,0),"")</f>
        <v/>
      </c>
      <c r="F1850" s="31" t="str">
        <f>IFERROR(VLOOKUP(Issue!$D1850,Table5[#All],2,0),"")</f>
        <v/>
      </c>
      <c r="G1850" s="12"/>
      <c r="H1850" s="31" t="str">
        <f>IFERROR(VLOOKUP(Issue!$G1850,Table5[#All],3,0),"")</f>
        <v/>
      </c>
      <c r="I1850" s="31" t="str">
        <f>IFERROR(VLOOKUP(Issue!$G1850,Table5[#All],2,0),"")</f>
        <v/>
      </c>
      <c r="J1850" s="12"/>
      <c r="K1850" s="31" t="str">
        <f>IFERROR(VLOOKUP(Issue!$J1850,Table2[[Item Name]:[UoM]],2,0),"")</f>
        <v/>
      </c>
      <c r="L1850" s="12"/>
      <c r="M1850" s="32" t="str">
        <f>IFERROR(VLOOKUP(Issue!$J1850,Table2[[#All],[Item Name]:[Open Rate]],8,0),"")</f>
        <v/>
      </c>
      <c r="N1850" s="32" t="str">
        <f>IFERROR(+Issue!$L1850*Issue!$M1850,"")</f>
        <v/>
      </c>
      <c r="O1850" s="12"/>
      <c r="P1850" s="12"/>
      <c r="Q1850" s="38"/>
    </row>
    <row r="1851" spans="1:17" x14ac:dyDescent="0.25">
      <c r="A1851" s="34"/>
      <c r="B1851" s="12"/>
      <c r="C1851" s="12"/>
      <c r="D1851" s="12"/>
      <c r="E1851" s="31" t="str">
        <f>IFERROR(VLOOKUP(Issue!$D1851,Table5[#All],3,0),"")</f>
        <v/>
      </c>
      <c r="F1851" s="31" t="str">
        <f>IFERROR(VLOOKUP(Issue!$D1851,Table5[#All],2,0),"")</f>
        <v/>
      </c>
      <c r="G1851" s="12"/>
      <c r="H1851" s="31" t="str">
        <f>IFERROR(VLOOKUP(Issue!$G1851,Table5[#All],3,0),"")</f>
        <v/>
      </c>
      <c r="I1851" s="31" t="str">
        <f>IFERROR(VLOOKUP(Issue!$G1851,Table5[#All],2,0),"")</f>
        <v/>
      </c>
      <c r="J1851" s="12"/>
      <c r="K1851" s="31" t="str">
        <f>IFERROR(VLOOKUP(Issue!$J1851,Table2[[Item Name]:[UoM]],2,0),"")</f>
        <v/>
      </c>
      <c r="L1851" s="12"/>
      <c r="M1851" s="32" t="str">
        <f>IFERROR(VLOOKUP(Issue!$J1851,Table2[[#All],[Item Name]:[Open Rate]],8,0),"")</f>
        <v/>
      </c>
      <c r="N1851" s="32" t="str">
        <f>IFERROR(+Issue!$L1851*Issue!$M1851,"")</f>
        <v/>
      </c>
      <c r="O1851" s="12"/>
      <c r="P1851" s="12"/>
      <c r="Q1851" s="37"/>
    </row>
    <row r="1852" spans="1:17" x14ac:dyDescent="0.25">
      <c r="A1852" s="34"/>
      <c r="B1852" s="12"/>
      <c r="C1852" s="12"/>
      <c r="D1852" s="12"/>
      <c r="E1852" s="31" t="str">
        <f>IFERROR(VLOOKUP(Issue!$D1852,Table5[#All],3,0),"")</f>
        <v/>
      </c>
      <c r="F1852" s="31" t="str">
        <f>IFERROR(VLOOKUP(Issue!$D1852,Table5[#All],2,0),"")</f>
        <v/>
      </c>
      <c r="G1852" s="12"/>
      <c r="H1852" s="31" t="str">
        <f>IFERROR(VLOOKUP(Issue!$G1852,Table5[#All],3,0),"")</f>
        <v/>
      </c>
      <c r="I1852" s="31" t="str">
        <f>IFERROR(VLOOKUP(Issue!$G1852,Table5[#All],2,0),"")</f>
        <v/>
      </c>
      <c r="J1852" s="12"/>
      <c r="K1852" s="31" t="str">
        <f>IFERROR(VLOOKUP(Issue!$J1852,Table2[[Item Name]:[UoM]],2,0),"")</f>
        <v/>
      </c>
      <c r="L1852" s="12"/>
      <c r="M1852" s="32" t="str">
        <f>IFERROR(VLOOKUP(Issue!$J1852,Table2[[#All],[Item Name]:[Open Rate]],8,0),"")</f>
        <v/>
      </c>
      <c r="N1852" s="32" t="str">
        <f>IFERROR(+Issue!$L1852*Issue!$M1852,"")</f>
        <v/>
      </c>
      <c r="O1852" s="12"/>
      <c r="P1852" s="12"/>
      <c r="Q1852" s="38"/>
    </row>
    <row r="1853" spans="1:17" x14ac:dyDescent="0.25">
      <c r="A1853" s="34"/>
      <c r="B1853" s="12"/>
      <c r="C1853" s="12"/>
      <c r="D1853" s="12"/>
      <c r="E1853" s="31" t="str">
        <f>IFERROR(VLOOKUP(Issue!$D1853,Table5[#All],3,0),"")</f>
        <v/>
      </c>
      <c r="F1853" s="31" t="str">
        <f>IFERROR(VLOOKUP(Issue!$D1853,Table5[#All],2,0),"")</f>
        <v/>
      </c>
      <c r="G1853" s="12"/>
      <c r="H1853" s="31" t="str">
        <f>IFERROR(VLOOKUP(Issue!$G1853,Table5[#All],3,0),"")</f>
        <v/>
      </c>
      <c r="I1853" s="31" t="str">
        <f>IFERROR(VLOOKUP(Issue!$G1853,Table5[#All],2,0),"")</f>
        <v/>
      </c>
      <c r="J1853" s="12"/>
      <c r="K1853" s="31" t="str">
        <f>IFERROR(VLOOKUP(Issue!$J1853,Table2[[Item Name]:[UoM]],2,0),"")</f>
        <v/>
      </c>
      <c r="L1853" s="12"/>
      <c r="M1853" s="32" t="str">
        <f>IFERROR(VLOOKUP(Issue!$J1853,Table2[[#All],[Item Name]:[Open Rate]],8,0),"")</f>
        <v/>
      </c>
      <c r="N1853" s="32" t="str">
        <f>IFERROR(+Issue!$L1853*Issue!$M1853,"")</f>
        <v/>
      </c>
      <c r="O1853" s="12"/>
      <c r="P1853" s="12"/>
      <c r="Q1853" s="37"/>
    </row>
    <row r="1854" spans="1:17" x14ac:dyDescent="0.25">
      <c r="A1854" s="34"/>
      <c r="B1854" s="12"/>
      <c r="C1854" s="12"/>
      <c r="D1854" s="12"/>
      <c r="E1854" s="31" t="str">
        <f>IFERROR(VLOOKUP(Issue!$D1854,Table5[#All],3,0),"")</f>
        <v/>
      </c>
      <c r="F1854" s="31" t="str">
        <f>IFERROR(VLOOKUP(Issue!$D1854,Table5[#All],2,0),"")</f>
        <v/>
      </c>
      <c r="G1854" s="12"/>
      <c r="H1854" s="31" t="str">
        <f>IFERROR(VLOOKUP(Issue!$G1854,Table5[#All],3,0),"")</f>
        <v/>
      </c>
      <c r="I1854" s="31" t="str">
        <f>IFERROR(VLOOKUP(Issue!$G1854,Table5[#All],2,0),"")</f>
        <v/>
      </c>
      <c r="J1854" s="12"/>
      <c r="K1854" s="31" t="str">
        <f>IFERROR(VLOOKUP(Issue!$J1854,Table2[[Item Name]:[UoM]],2,0),"")</f>
        <v/>
      </c>
      <c r="L1854" s="12"/>
      <c r="M1854" s="32" t="str">
        <f>IFERROR(VLOOKUP(Issue!$J1854,Table2[[#All],[Item Name]:[Open Rate]],8,0),"")</f>
        <v/>
      </c>
      <c r="N1854" s="32" t="str">
        <f>IFERROR(+Issue!$L1854*Issue!$M1854,"")</f>
        <v/>
      </c>
      <c r="O1854" s="12"/>
      <c r="P1854" s="12"/>
      <c r="Q1854" s="38"/>
    </row>
    <row r="1855" spans="1:17" x14ac:dyDescent="0.25">
      <c r="A1855" s="34"/>
      <c r="B1855" s="12"/>
      <c r="C1855" s="12"/>
      <c r="D1855" s="12"/>
      <c r="E1855" s="31" t="str">
        <f>IFERROR(VLOOKUP(Issue!$D1855,Table5[#All],3,0),"")</f>
        <v/>
      </c>
      <c r="F1855" s="31" t="str">
        <f>IFERROR(VLOOKUP(Issue!$D1855,Table5[#All],2,0),"")</f>
        <v/>
      </c>
      <c r="G1855" s="12"/>
      <c r="H1855" s="31" t="str">
        <f>IFERROR(VLOOKUP(Issue!$G1855,Table5[#All],3,0),"")</f>
        <v/>
      </c>
      <c r="I1855" s="31" t="str">
        <f>IFERROR(VLOOKUP(Issue!$G1855,Table5[#All],2,0),"")</f>
        <v/>
      </c>
      <c r="J1855" s="12"/>
      <c r="K1855" s="31" t="str">
        <f>IFERROR(VLOOKUP(Issue!$J1855,Table2[[Item Name]:[UoM]],2,0),"")</f>
        <v/>
      </c>
      <c r="L1855" s="12"/>
      <c r="M1855" s="32" t="str">
        <f>IFERROR(VLOOKUP(Issue!$J1855,Table2[[#All],[Item Name]:[Open Rate]],8,0),"")</f>
        <v/>
      </c>
      <c r="N1855" s="32" t="str">
        <f>IFERROR(+Issue!$L1855*Issue!$M1855,"")</f>
        <v/>
      </c>
      <c r="O1855" s="12"/>
      <c r="P1855" s="12"/>
      <c r="Q1855" s="37"/>
    </row>
    <row r="1856" spans="1:17" x14ac:dyDescent="0.25">
      <c r="A1856" s="34"/>
      <c r="B1856" s="12"/>
      <c r="C1856" s="12"/>
      <c r="D1856" s="12"/>
      <c r="E1856" s="31" t="str">
        <f>IFERROR(VLOOKUP(Issue!$D1856,Table5[#All],3,0),"")</f>
        <v/>
      </c>
      <c r="F1856" s="31" t="str">
        <f>IFERROR(VLOOKUP(Issue!$D1856,Table5[#All],2,0),"")</f>
        <v/>
      </c>
      <c r="G1856" s="12"/>
      <c r="H1856" s="31" t="str">
        <f>IFERROR(VLOOKUP(Issue!$G1856,Table5[#All],3,0),"")</f>
        <v/>
      </c>
      <c r="I1856" s="31" t="str">
        <f>IFERROR(VLOOKUP(Issue!$G1856,Table5[#All],2,0),"")</f>
        <v/>
      </c>
      <c r="J1856" s="12"/>
      <c r="K1856" s="31" t="str">
        <f>IFERROR(VLOOKUP(Issue!$J1856,Table2[[Item Name]:[UoM]],2,0),"")</f>
        <v/>
      </c>
      <c r="L1856" s="12"/>
      <c r="M1856" s="32" t="str">
        <f>IFERROR(VLOOKUP(Issue!$J1856,Table2[[#All],[Item Name]:[Open Rate]],8,0),"")</f>
        <v/>
      </c>
      <c r="N1856" s="32" t="str">
        <f>IFERROR(+Issue!$L1856*Issue!$M1856,"")</f>
        <v/>
      </c>
      <c r="O1856" s="12"/>
      <c r="P1856" s="12"/>
      <c r="Q1856" s="38"/>
    </row>
    <row r="1857" spans="1:17" x14ac:dyDescent="0.25">
      <c r="A1857" s="34"/>
      <c r="B1857" s="12"/>
      <c r="C1857" s="12"/>
      <c r="D1857" s="12"/>
      <c r="E1857" s="31" t="str">
        <f>IFERROR(VLOOKUP(Issue!$D1857,Table5[#All],3,0),"")</f>
        <v/>
      </c>
      <c r="F1857" s="31" t="str">
        <f>IFERROR(VLOOKUP(Issue!$D1857,Table5[#All],2,0),"")</f>
        <v/>
      </c>
      <c r="G1857" s="12"/>
      <c r="H1857" s="31" t="str">
        <f>IFERROR(VLOOKUP(Issue!$G1857,Table5[#All],3,0),"")</f>
        <v/>
      </c>
      <c r="I1857" s="31" t="str">
        <f>IFERROR(VLOOKUP(Issue!$G1857,Table5[#All],2,0),"")</f>
        <v/>
      </c>
      <c r="J1857" s="12"/>
      <c r="K1857" s="31" t="str">
        <f>IFERROR(VLOOKUP(Issue!$J1857,Table2[[Item Name]:[UoM]],2,0),"")</f>
        <v/>
      </c>
      <c r="L1857" s="12"/>
      <c r="M1857" s="32" t="str">
        <f>IFERROR(VLOOKUP(Issue!$J1857,Table2[[#All],[Item Name]:[Open Rate]],8,0),"")</f>
        <v/>
      </c>
      <c r="N1857" s="32" t="str">
        <f>IFERROR(+Issue!$L1857*Issue!$M1857,"")</f>
        <v/>
      </c>
      <c r="O1857" s="12"/>
      <c r="P1857" s="12"/>
      <c r="Q1857" s="37"/>
    </row>
    <row r="1858" spans="1:17" x14ac:dyDescent="0.25">
      <c r="A1858" s="34"/>
      <c r="B1858" s="12"/>
      <c r="C1858" s="12"/>
      <c r="D1858" s="12"/>
      <c r="E1858" s="31" t="str">
        <f>IFERROR(VLOOKUP(Issue!$D1858,Table5[#All],3,0),"")</f>
        <v/>
      </c>
      <c r="F1858" s="31" t="str">
        <f>IFERROR(VLOOKUP(Issue!$D1858,Table5[#All],2,0),"")</f>
        <v/>
      </c>
      <c r="G1858" s="12"/>
      <c r="H1858" s="31" t="str">
        <f>IFERROR(VLOOKUP(Issue!$G1858,Table5[#All],3,0),"")</f>
        <v/>
      </c>
      <c r="I1858" s="31" t="str">
        <f>IFERROR(VLOOKUP(Issue!$G1858,Table5[#All],2,0),"")</f>
        <v/>
      </c>
      <c r="J1858" s="12"/>
      <c r="K1858" s="31" t="str">
        <f>IFERROR(VLOOKUP(Issue!$J1858,Table2[[Item Name]:[UoM]],2,0),"")</f>
        <v/>
      </c>
      <c r="L1858" s="12"/>
      <c r="M1858" s="32" t="str">
        <f>IFERROR(VLOOKUP(Issue!$J1858,Table2[[#All],[Item Name]:[Open Rate]],8,0),"")</f>
        <v/>
      </c>
      <c r="N1858" s="32" t="str">
        <f>IFERROR(+Issue!$L1858*Issue!$M1858,"")</f>
        <v/>
      </c>
      <c r="O1858" s="12"/>
      <c r="P1858" s="12"/>
      <c r="Q1858" s="38"/>
    </row>
    <row r="1859" spans="1:17" x14ac:dyDescent="0.25">
      <c r="A1859" s="34"/>
      <c r="B1859" s="12"/>
      <c r="C1859" s="12"/>
      <c r="D1859" s="12"/>
      <c r="E1859" s="31" t="str">
        <f>IFERROR(VLOOKUP(Issue!$D1859,Table5[#All],3,0),"")</f>
        <v/>
      </c>
      <c r="F1859" s="31" t="str">
        <f>IFERROR(VLOOKUP(Issue!$D1859,Table5[#All],2,0),"")</f>
        <v/>
      </c>
      <c r="G1859" s="12"/>
      <c r="H1859" s="31" t="str">
        <f>IFERROR(VLOOKUP(Issue!$G1859,Table5[#All],3,0),"")</f>
        <v/>
      </c>
      <c r="I1859" s="31" t="str">
        <f>IFERROR(VLOOKUP(Issue!$G1859,Table5[#All],2,0),"")</f>
        <v/>
      </c>
      <c r="J1859" s="12"/>
      <c r="K1859" s="31" t="str">
        <f>IFERROR(VLOOKUP(Issue!$J1859,Table2[[Item Name]:[UoM]],2,0),"")</f>
        <v/>
      </c>
      <c r="L1859" s="12"/>
      <c r="M1859" s="32" t="str">
        <f>IFERROR(VLOOKUP(Issue!$J1859,Table2[[#All],[Item Name]:[Open Rate]],8,0),"")</f>
        <v/>
      </c>
      <c r="N1859" s="32" t="str">
        <f>IFERROR(+Issue!$L1859*Issue!$M1859,"")</f>
        <v/>
      </c>
      <c r="O1859" s="12"/>
      <c r="P1859" s="12"/>
      <c r="Q1859" s="37"/>
    </row>
    <row r="1860" spans="1:17" x14ac:dyDescent="0.25">
      <c r="A1860" s="34"/>
      <c r="B1860" s="12"/>
      <c r="C1860" s="12"/>
      <c r="D1860" s="12"/>
      <c r="E1860" s="31" t="str">
        <f>IFERROR(VLOOKUP(Issue!$D1860,Table5[#All],3,0),"")</f>
        <v/>
      </c>
      <c r="F1860" s="31" t="str">
        <f>IFERROR(VLOOKUP(Issue!$D1860,Table5[#All],2,0),"")</f>
        <v/>
      </c>
      <c r="G1860" s="12"/>
      <c r="H1860" s="31" t="str">
        <f>IFERROR(VLOOKUP(Issue!$G1860,Table5[#All],3,0),"")</f>
        <v/>
      </c>
      <c r="I1860" s="31" t="str">
        <f>IFERROR(VLOOKUP(Issue!$G1860,Table5[#All],2,0),"")</f>
        <v/>
      </c>
      <c r="J1860" s="12"/>
      <c r="K1860" s="31" t="str">
        <f>IFERROR(VLOOKUP(Issue!$J1860,Table2[[Item Name]:[UoM]],2,0),"")</f>
        <v/>
      </c>
      <c r="L1860" s="12"/>
      <c r="M1860" s="32" t="str">
        <f>IFERROR(VLOOKUP(Issue!$J1860,Table2[[#All],[Item Name]:[Open Rate]],8,0),"")</f>
        <v/>
      </c>
      <c r="N1860" s="32" t="str">
        <f>IFERROR(+Issue!$L1860*Issue!$M1860,"")</f>
        <v/>
      </c>
      <c r="O1860" s="12"/>
      <c r="P1860" s="12"/>
      <c r="Q1860" s="38"/>
    </row>
    <row r="1861" spans="1:17" x14ac:dyDescent="0.25">
      <c r="A1861" s="34"/>
      <c r="B1861" s="12"/>
      <c r="C1861" s="12"/>
      <c r="D1861" s="12"/>
      <c r="E1861" s="31" t="str">
        <f>IFERROR(VLOOKUP(Issue!$D1861,Table5[#All],3,0),"")</f>
        <v/>
      </c>
      <c r="F1861" s="31" t="str">
        <f>IFERROR(VLOOKUP(Issue!$D1861,Table5[#All],2,0),"")</f>
        <v/>
      </c>
      <c r="G1861" s="12"/>
      <c r="H1861" s="31" t="str">
        <f>IFERROR(VLOOKUP(Issue!$G1861,Table5[#All],3,0),"")</f>
        <v/>
      </c>
      <c r="I1861" s="31" t="str">
        <f>IFERROR(VLOOKUP(Issue!$G1861,Table5[#All],2,0),"")</f>
        <v/>
      </c>
      <c r="J1861" s="12"/>
      <c r="K1861" s="31" t="str">
        <f>IFERROR(VLOOKUP(Issue!$J1861,Table2[[Item Name]:[UoM]],2,0),"")</f>
        <v/>
      </c>
      <c r="L1861" s="12"/>
      <c r="M1861" s="32" t="str">
        <f>IFERROR(VLOOKUP(Issue!$J1861,Table2[[#All],[Item Name]:[Open Rate]],8,0),"")</f>
        <v/>
      </c>
      <c r="N1861" s="32" t="str">
        <f>IFERROR(+Issue!$L1861*Issue!$M1861,"")</f>
        <v/>
      </c>
      <c r="O1861" s="12"/>
      <c r="P1861" s="12"/>
      <c r="Q1861" s="37"/>
    </row>
    <row r="1862" spans="1:17" x14ac:dyDescent="0.25">
      <c r="A1862" s="34"/>
      <c r="B1862" s="12"/>
      <c r="C1862" s="12"/>
      <c r="D1862" s="12"/>
      <c r="E1862" s="31" t="str">
        <f>IFERROR(VLOOKUP(Issue!$D1862,Table5[#All],3,0),"")</f>
        <v/>
      </c>
      <c r="F1862" s="31" t="str">
        <f>IFERROR(VLOOKUP(Issue!$D1862,Table5[#All],2,0),"")</f>
        <v/>
      </c>
      <c r="G1862" s="12"/>
      <c r="H1862" s="31" t="str">
        <f>IFERROR(VLOOKUP(Issue!$G1862,Table5[#All],3,0),"")</f>
        <v/>
      </c>
      <c r="I1862" s="31" t="str">
        <f>IFERROR(VLOOKUP(Issue!$G1862,Table5[#All],2,0),"")</f>
        <v/>
      </c>
      <c r="J1862" s="12"/>
      <c r="K1862" s="31" t="str">
        <f>IFERROR(VLOOKUP(Issue!$J1862,Table2[[Item Name]:[UoM]],2,0),"")</f>
        <v/>
      </c>
      <c r="L1862" s="12"/>
      <c r="M1862" s="32" t="str">
        <f>IFERROR(VLOOKUP(Issue!$J1862,Table2[[#All],[Item Name]:[Open Rate]],8,0),"")</f>
        <v/>
      </c>
      <c r="N1862" s="32" t="str">
        <f>IFERROR(+Issue!$L1862*Issue!$M1862,"")</f>
        <v/>
      </c>
      <c r="O1862" s="12"/>
      <c r="P1862" s="12"/>
      <c r="Q1862" s="38"/>
    </row>
    <row r="1863" spans="1:17" x14ac:dyDescent="0.25">
      <c r="A1863" s="34"/>
      <c r="B1863" s="12"/>
      <c r="C1863" s="12"/>
      <c r="D1863" s="12"/>
      <c r="E1863" s="31" t="str">
        <f>IFERROR(VLOOKUP(Issue!$D1863,Table5[#All],3,0),"")</f>
        <v/>
      </c>
      <c r="F1863" s="31" t="str">
        <f>IFERROR(VLOOKUP(Issue!$D1863,Table5[#All],2,0),"")</f>
        <v/>
      </c>
      <c r="G1863" s="12"/>
      <c r="H1863" s="31" t="str">
        <f>IFERROR(VLOOKUP(Issue!$G1863,Table5[#All],3,0),"")</f>
        <v/>
      </c>
      <c r="I1863" s="31" t="str">
        <f>IFERROR(VLOOKUP(Issue!$G1863,Table5[#All],2,0),"")</f>
        <v/>
      </c>
      <c r="J1863" s="12"/>
      <c r="K1863" s="31" t="str">
        <f>IFERROR(VLOOKUP(Issue!$J1863,Table2[[Item Name]:[UoM]],2,0),"")</f>
        <v/>
      </c>
      <c r="L1863" s="12"/>
      <c r="M1863" s="32" t="str">
        <f>IFERROR(VLOOKUP(Issue!$J1863,Table2[[#All],[Item Name]:[Open Rate]],8,0),"")</f>
        <v/>
      </c>
      <c r="N1863" s="32" t="str">
        <f>IFERROR(+Issue!$L1863*Issue!$M1863,"")</f>
        <v/>
      </c>
      <c r="O1863" s="12"/>
      <c r="P1863" s="12"/>
      <c r="Q1863" s="37"/>
    </row>
    <row r="1864" spans="1:17" x14ac:dyDescent="0.25">
      <c r="A1864" s="34"/>
      <c r="B1864" s="12"/>
      <c r="C1864" s="12"/>
      <c r="D1864" s="12"/>
      <c r="E1864" s="31" t="str">
        <f>IFERROR(VLOOKUP(Issue!$D1864,Table5[#All],3,0),"")</f>
        <v/>
      </c>
      <c r="F1864" s="31" t="str">
        <f>IFERROR(VLOOKUP(Issue!$D1864,Table5[#All],2,0),"")</f>
        <v/>
      </c>
      <c r="G1864" s="12"/>
      <c r="H1864" s="31" t="str">
        <f>IFERROR(VLOOKUP(Issue!$G1864,Table5[#All],3,0),"")</f>
        <v/>
      </c>
      <c r="I1864" s="31" t="str">
        <f>IFERROR(VLOOKUP(Issue!$G1864,Table5[#All],2,0),"")</f>
        <v/>
      </c>
      <c r="J1864" s="12"/>
      <c r="K1864" s="31" t="str">
        <f>IFERROR(VLOOKUP(Issue!$J1864,Table2[[Item Name]:[UoM]],2,0),"")</f>
        <v/>
      </c>
      <c r="L1864" s="12"/>
      <c r="M1864" s="32" t="str">
        <f>IFERROR(VLOOKUP(Issue!$J1864,Table2[[#All],[Item Name]:[Open Rate]],8,0),"")</f>
        <v/>
      </c>
      <c r="N1864" s="32" t="str">
        <f>IFERROR(+Issue!$L1864*Issue!$M1864,"")</f>
        <v/>
      </c>
      <c r="O1864" s="12"/>
      <c r="P1864" s="12"/>
      <c r="Q1864" s="38"/>
    </row>
    <row r="1865" spans="1:17" x14ac:dyDescent="0.25">
      <c r="A1865" s="34"/>
      <c r="B1865" s="12"/>
      <c r="C1865" s="12"/>
      <c r="D1865" s="12"/>
      <c r="E1865" s="31" t="str">
        <f>IFERROR(VLOOKUP(Issue!$D1865,Table5[#All],3,0),"")</f>
        <v/>
      </c>
      <c r="F1865" s="31" t="str">
        <f>IFERROR(VLOOKUP(Issue!$D1865,Table5[#All],2,0),"")</f>
        <v/>
      </c>
      <c r="G1865" s="12"/>
      <c r="H1865" s="31" t="str">
        <f>IFERROR(VLOOKUP(Issue!$G1865,Table5[#All],3,0),"")</f>
        <v/>
      </c>
      <c r="I1865" s="31" t="str">
        <f>IFERROR(VLOOKUP(Issue!$G1865,Table5[#All],2,0),"")</f>
        <v/>
      </c>
      <c r="J1865" s="12"/>
      <c r="K1865" s="31" t="str">
        <f>IFERROR(VLOOKUP(Issue!$J1865,Table2[[Item Name]:[UoM]],2,0),"")</f>
        <v/>
      </c>
      <c r="L1865" s="12"/>
      <c r="M1865" s="32" t="str">
        <f>IFERROR(VLOOKUP(Issue!$J1865,Table2[[#All],[Item Name]:[Open Rate]],8,0),"")</f>
        <v/>
      </c>
      <c r="N1865" s="32" t="str">
        <f>IFERROR(+Issue!$L1865*Issue!$M1865,"")</f>
        <v/>
      </c>
      <c r="O1865" s="12"/>
      <c r="P1865" s="12"/>
      <c r="Q1865" s="37"/>
    </row>
    <row r="1866" spans="1:17" x14ac:dyDescent="0.25">
      <c r="A1866" s="34"/>
      <c r="B1866" s="12"/>
      <c r="C1866" s="12"/>
      <c r="D1866" s="12"/>
      <c r="E1866" s="31" t="str">
        <f>IFERROR(VLOOKUP(Issue!$D1866,Table5[#All],3,0),"")</f>
        <v/>
      </c>
      <c r="F1866" s="31" t="str">
        <f>IFERROR(VLOOKUP(Issue!$D1866,Table5[#All],2,0),"")</f>
        <v/>
      </c>
      <c r="G1866" s="12"/>
      <c r="H1866" s="31" t="str">
        <f>IFERROR(VLOOKUP(Issue!$G1866,Table5[#All],3,0),"")</f>
        <v/>
      </c>
      <c r="I1866" s="31" t="str">
        <f>IFERROR(VLOOKUP(Issue!$G1866,Table5[#All],2,0),"")</f>
        <v/>
      </c>
      <c r="J1866" s="12"/>
      <c r="K1866" s="31" t="str">
        <f>IFERROR(VLOOKUP(Issue!$J1866,Table2[[Item Name]:[UoM]],2,0),"")</f>
        <v/>
      </c>
      <c r="L1866" s="12"/>
      <c r="M1866" s="32" t="str">
        <f>IFERROR(VLOOKUP(Issue!$J1866,Table2[[#All],[Item Name]:[Open Rate]],8,0),"")</f>
        <v/>
      </c>
      <c r="N1866" s="32" t="str">
        <f>IFERROR(+Issue!$L1866*Issue!$M1866,"")</f>
        <v/>
      </c>
      <c r="O1866" s="12"/>
      <c r="P1866" s="12"/>
      <c r="Q1866" s="38"/>
    </row>
    <row r="1867" spans="1:17" x14ac:dyDescent="0.25">
      <c r="A1867" s="34"/>
      <c r="B1867" s="12"/>
      <c r="C1867" s="12"/>
      <c r="D1867" s="12"/>
      <c r="E1867" s="31" t="str">
        <f>IFERROR(VLOOKUP(Issue!$D1867,Table5[#All],3,0),"")</f>
        <v/>
      </c>
      <c r="F1867" s="31" t="str">
        <f>IFERROR(VLOOKUP(Issue!$D1867,Table5[#All],2,0),"")</f>
        <v/>
      </c>
      <c r="G1867" s="12"/>
      <c r="H1867" s="31" t="str">
        <f>IFERROR(VLOOKUP(Issue!$G1867,Table5[#All],3,0),"")</f>
        <v/>
      </c>
      <c r="I1867" s="31" t="str">
        <f>IFERROR(VLOOKUP(Issue!$G1867,Table5[#All],2,0),"")</f>
        <v/>
      </c>
      <c r="J1867" s="12"/>
      <c r="K1867" s="31" t="str">
        <f>IFERROR(VLOOKUP(Issue!$J1867,Table2[[Item Name]:[UoM]],2,0),"")</f>
        <v/>
      </c>
      <c r="L1867" s="12"/>
      <c r="M1867" s="32" t="str">
        <f>IFERROR(VLOOKUP(Issue!$J1867,Table2[[#All],[Item Name]:[Open Rate]],8,0),"")</f>
        <v/>
      </c>
      <c r="N1867" s="32" t="str">
        <f>IFERROR(+Issue!$L1867*Issue!$M1867,"")</f>
        <v/>
      </c>
      <c r="O1867" s="12"/>
      <c r="P1867" s="12"/>
      <c r="Q1867" s="37"/>
    </row>
    <row r="1868" spans="1:17" x14ac:dyDescent="0.25">
      <c r="A1868" s="34"/>
      <c r="B1868" s="12"/>
      <c r="C1868" s="12"/>
      <c r="D1868" s="12"/>
      <c r="E1868" s="31" t="str">
        <f>IFERROR(VLOOKUP(Issue!$D1868,Table5[#All],3,0),"")</f>
        <v/>
      </c>
      <c r="F1868" s="31" t="str">
        <f>IFERROR(VLOOKUP(Issue!$D1868,Table5[#All],2,0),"")</f>
        <v/>
      </c>
      <c r="G1868" s="12"/>
      <c r="H1868" s="31" t="str">
        <f>IFERROR(VLOOKUP(Issue!$G1868,Table5[#All],3,0),"")</f>
        <v/>
      </c>
      <c r="I1868" s="31" t="str">
        <f>IFERROR(VLOOKUP(Issue!$G1868,Table5[#All],2,0),"")</f>
        <v/>
      </c>
      <c r="J1868" s="12"/>
      <c r="K1868" s="31" t="str">
        <f>IFERROR(VLOOKUP(Issue!$J1868,Table2[[Item Name]:[UoM]],2,0),"")</f>
        <v/>
      </c>
      <c r="L1868" s="12"/>
      <c r="M1868" s="32" t="str">
        <f>IFERROR(VLOOKUP(Issue!$J1868,Table2[[#All],[Item Name]:[Open Rate]],8,0),"")</f>
        <v/>
      </c>
      <c r="N1868" s="32" t="str">
        <f>IFERROR(+Issue!$L1868*Issue!$M1868,"")</f>
        <v/>
      </c>
      <c r="O1868" s="12"/>
      <c r="P1868" s="12"/>
      <c r="Q1868" s="38"/>
    </row>
    <row r="1869" spans="1:17" x14ac:dyDescent="0.25">
      <c r="A1869" s="34"/>
      <c r="B1869" s="12"/>
      <c r="C1869" s="12"/>
      <c r="D1869" s="12"/>
      <c r="E1869" s="31" t="str">
        <f>IFERROR(VLOOKUP(Issue!$D1869,Table5[#All],3,0),"")</f>
        <v/>
      </c>
      <c r="F1869" s="31" t="str">
        <f>IFERROR(VLOOKUP(Issue!$D1869,Table5[#All],2,0),"")</f>
        <v/>
      </c>
      <c r="G1869" s="12"/>
      <c r="H1869" s="31" t="str">
        <f>IFERROR(VLOOKUP(Issue!$G1869,Table5[#All],3,0),"")</f>
        <v/>
      </c>
      <c r="I1869" s="31" t="str">
        <f>IFERROR(VLOOKUP(Issue!$G1869,Table5[#All],2,0),"")</f>
        <v/>
      </c>
      <c r="J1869" s="12"/>
      <c r="K1869" s="31" t="str">
        <f>IFERROR(VLOOKUP(Issue!$J1869,Table2[[Item Name]:[UoM]],2,0),"")</f>
        <v/>
      </c>
      <c r="L1869" s="12"/>
      <c r="M1869" s="32" t="str">
        <f>IFERROR(VLOOKUP(Issue!$J1869,Table2[[#All],[Item Name]:[Open Rate]],8,0),"")</f>
        <v/>
      </c>
      <c r="N1869" s="32" t="str">
        <f>IFERROR(+Issue!$L1869*Issue!$M1869,"")</f>
        <v/>
      </c>
      <c r="O1869" s="12"/>
      <c r="P1869" s="12"/>
      <c r="Q1869" s="37"/>
    </row>
    <row r="1870" spans="1:17" x14ac:dyDescent="0.25">
      <c r="A1870" s="34"/>
      <c r="B1870" s="12"/>
      <c r="C1870" s="12"/>
      <c r="D1870" s="12"/>
      <c r="E1870" s="31" t="str">
        <f>IFERROR(VLOOKUP(Issue!$D1870,Table5[#All],3,0),"")</f>
        <v/>
      </c>
      <c r="F1870" s="31" t="str">
        <f>IFERROR(VLOOKUP(Issue!$D1870,Table5[#All],2,0),"")</f>
        <v/>
      </c>
      <c r="G1870" s="12"/>
      <c r="H1870" s="31" t="str">
        <f>IFERROR(VLOOKUP(Issue!$G1870,Table5[#All],3,0),"")</f>
        <v/>
      </c>
      <c r="I1870" s="31" t="str">
        <f>IFERROR(VLOOKUP(Issue!$G1870,Table5[#All],2,0),"")</f>
        <v/>
      </c>
      <c r="J1870" s="12"/>
      <c r="K1870" s="31" t="str">
        <f>IFERROR(VLOOKUP(Issue!$J1870,Table2[[Item Name]:[UoM]],2,0),"")</f>
        <v/>
      </c>
      <c r="L1870" s="12"/>
      <c r="M1870" s="32" t="str">
        <f>IFERROR(VLOOKUP(Issue!$J1870,Table2[[#All],[Item Name]:[Open Rate]],8,0),"")</f>
        <v/>
      </c>
      <c r="N1870" s="32" t="str">
        <f>IFERROR(+Issue!$L1870*Issue!$M1870,"")</f>
        <v/>
      </c>
      <c r="O1870" s="12"/>
      <c r="P1870" s="12"/>
      <c r="Q1870" s="38"/>
    </row>
    <row r="1871" spans="1:17" x14ac:dyDescent="0.25">
      <c r="A1871" s="34"/>
      <c r="B1871" s="12"/>
      <c r="C1871" s="12"/>
      <c r="D1871" s="12"/>
      <c r="E1871" s="31" t="str">
        <f>IFERROR(VLOOKUP(Issue!$D1871,Table5[#All],3,0),"")</f>
        <v/>
      </c>
      <c r="F1871" s="31" t="str">
        <f>IFERROR(VLOOKUP(Issue!$D1871,Table5[#All],2,0),"")</f>
        <v/>
      </c>
      <c r="G1871" s="12"/>
      <c r="H1871" s="31" t="str">
        <f>IFERROR(VLOOKUP(Issue!$G1871,Table5[#All],3,0),"")</f>
        <v/>
      </c>
      <c r="I1871" s="31" t="str">
        <f>IFERROR(VLOOKUP(Issue!$G1871,Table5[#All],2,0),"")</f>
        <v/>
      </c>
      <c r="J1871" s="12"/>
      <c r="K1871" s="31" t="str">
        <f>IFERROR(VLOOKUP(Issue!$J1871,Table2[[Item Name]:[UoM]],2,0),"")</f>
        <v/>
      </c>
      <c r="L1871" s="12"/>
      <c r="M1871" s="32" t="str">
        <f>IFERROR(VLOOKUP(Issue!$J1871,Table2[[#All],[Item Name]:[Open Rate]],8,0),"")</f>
        <v/>
      </c>
      <c r="N1871" s="32" t="str">
        <f>IFERROR(+Issue!$L1871*Issue!$M1871,"")</f>
        <v/>
      </c>
      <c r="O1871" s="12"/>
      <c r="P1871" s="12"/>
      <c r="Q1871" s="37"/>
    </row>
    <row r="1872" spans="1:17" x14ac:dyDescent="0.25">
      <c r="A1872" s="34"/>
      <c r="B1872" s="12"/>
      <c r="C1872" s="12"/>
      <c r="D1872" s="12"/>
      <c r="E1872" s="31" t="str">
        <f>IFERROR(VLOOKUP(Issue!$D1872,Table5[#All],3,0),"")</f>
        <v/>
      </c>
      <c r="F1872" s="31" t="str">
        <f>IFERROR(VLOOKUP(Issue!$D1872,Table5[#All],2,0),"")</f>
        <v/>
      </c>
      <c r="G1872" s="12"/>
      <c r="H1872" s="31" t="str">
        <f>IFERROR(VLOOKUP(Issue!$G1872,Table5[#All],3,0),"")</f>
        <v/>
      </c>
      <c r="I1872" s="31" t="str">
        <f>IFERROR(VLOOKUP(Issue!$G1872,Table5[#All],2,0),"")</f>
        <v/>
      </c>
      <c r="J1872" s="12"/>
      <c r="K1872" s="31" t="str">
        <f>IFERROR(VLOOKUP(Issue!$J1872,Table2[[Item Name]:[UoM]],2,0),"")</f>
        <v/>
      </c>
      <c r="L1872" s="12"/>
      <c r="M1872" s="32" t="str">
        <f>IFERROR(VLOOKUP(Issue!$J1872,Table2[[#All],[Item Name]:[Open Rate]],8,0),"")</f>
        <v/>
      </c>
      <c r="N1872" s="32" t="str">
        <f>IFERROR(+Issue!$L1872*Issue!$M1872,"")</f>
        <v/>
      </c>
      <c r="O1872" s="12"/>
      <c r="P1872" s="12"/>
      <c r="Q1872" s="38"/>
    </row>
    <row r="1873" spans="1:17" x14ac:dyDescent="0.25">
      <c r="A1873" s="34"/>
      <c r="B1873" s="12"/>
      <c r="C1873" s="12"/>
      <c r="D1873" s="12"/>
      <c r="E1873" s="31" t="str">
        <f>IFERROR(VLOOKUP(Issue!$D1873,Table5[#All],3,0),"")</f>
        <v/>
      </c>
      <c r="F1873" s="31" t="str">
        <f>IFERROR(VLOOKUP(Issue!$D1873,Table5[#All],2,0),"")</f>
        <v/>
      </c>
      <c r="G1873" s="12"/>
      <c r="H1873" s="31" t="str">
        <f>IFERROR(VLOOKUP(Issue!$G1873,Table5[#All],3,0),"")</f>
        <v/>
      </c>
      <c r="I1873" s="31" t="str">
        <f>IFERROR(VLOOKUP(Issue!$G1873,Table5[#All],2,0),"")</f>
        <v/>
      </c>
      <c r="J1873" s="12"/>
      <c r="K1873" s="31" t="str">
        <f>IFERROR(VLOOKUP(Issue!$J1873,Table2[[Item Name]:[UoM]],2,0),"")</f>
        <v/>
      </c>
      <c r="L1873" s="12"/>
      <c r="M1873" s="32" t="str">
        <f>IFERROR(VLOOKUP(Issue!$J1873,Table2[[#All],[Item Name]:[Open Rate]],8,0),"")</f>
        <v/>
      </c>
      <c r="N1873" s="32" t="str">
        <f>IFERROR(+Issue!$L1873*Issue!$M1873,"")</f>
        <v/>
      </c>
      <c r="O1873" s="12"/>
      <c r="P1873" s="12"/>
      <c r="Q1873" s="37"/>
    </row>
    <row r="1874" spans="1:17" x14ac:dyDescent="0.25">
      <c r="A1874" s="34"/>
      <c r="B1874" s="12"/>
      <c r="C1874" s="12"/>
      <c r="D1874" s="12"/>
      <c r="E1874" s="31" t="str">
        <f>IFERROR(VLOOKUP(Issue!$D1874,Table5[#All],3,0),"")</f>
        <v/>
      </c>
      <c r="F1874" s="31" t="str">
        <f>IFERROR(VLOOKUP(Issue!$D1874,Table5[#All],2,0),"")</f>
        <v/>
      </c>
      <c r="G1874" s="12"/>
      <c r="H1874" s="31" t="str">
        <f>IFERROR(VLOOKUP(Issue!$G1874,Table5[#All],3,0),"")</f>
        <v/>
      </c>
      <c r="I1874" s="31" t="str">
        <f>IFERROR(VLOOKUP(Issue!$G1874,Table5[#All],2,0),"")</f>
        <v/>
      </c>
      <c r="J1874" s="12"/>
      <c r="K1874" s="31" t="str">
        <f>IFERROR(VLOOKUP(Issue!$J1874,Table2[[Item Name]:[UoM]],2,0),"")</f>
        <v/>
      </c>
      <c r="L1874" s="12"/>
      <c r="M1874" s="32" t="str">
        <f>IFERROR(VLOOKUP(Issue!$J1874,Table2[[#All],[Item Name]:[Open Rate]],8,0),"")</f>
        <v/>
      </c>
      <c r="N1874" s="32" t="str">
        <f>IFERROR(+Issue!$L1874*Issue!$M1874,"")</f>
        <v/>
      </c>
      <c r="O1874" s="12"/>
      <c r="P1874" s="12"/>
      <c r="Q1874" s="38"/>
    </row>
    <row r="1875" spans="1:17" x14ac:dyDescent="0.25">
      <c r="A1875" s="34"/>
      <c r="B1875" s="12"/>
      <c r="C1875" s="12"/>
      <c r="D1875" s="12"/>
      <c r="E1875" s="31" t="str">
        <f>IFERROR(VLOOKUP(Issue!$D1875,Table5[#All],3,0),"")</f>
        <v/>
      </c>
      <c r="F1875" s="31" t="str">
        <f>IFERROR(VLOOKUP(Issue!$D1875,Table5[#All],2,0),"")</f>
        <v/>
      </c>
      <c r="G1875" s="12"/>
      <c r="H1875" s="31" t="str">
        <f>IFERROR(VLOOKUP(Issue!$G1875,Table5[#All],3,0),"")</f>
        <v/>
      </c>
      <c r="I1875" s="31" t="str">
        <f>IFERROR(VLOOKUP(Issue!$G1875,Table5[#All],2,0),"")</f>
        <v/>
      </c>
      <c r="J1875" s="12"/>
      <c r="K1875" s="31" t="str">
        <f>IFERROR(VLOOKUP(Issue!$J1875,Table2[[Item Name]:[UoM]],2,0),"")</f>
        <v/>
      </c>
      <c r="L1875" s="12"/>
      <c r="M1875" s="32" t="str">
        <f>IFERROR(VLOOKUP(Issue!$J1875,Table2[[#All],[Item Name]:[Open Rate]],8,0),"")</f>
        <v/>
      </c>
      <c r="N1875" s="32" t="str">
        <f>IFERROR(+Issue!$L1875*Issue!$M1875,"")</f>
        <v/>
      </c>
      <c r="O1875" s="12"/>
      <c r="P1875" s="12"/>
      <c r="Q1875" s="37"/>
    </row>
    <row r="1876" spans="1:17" x14ac:dyDescent="0.25">
      <c r="A1876" s="34"/>
      <c r="B1876" s="12"/>
      <c r="C1876" s="12"/>
      <c r="D1876" s="12"/>
      <c r="E1876" s="31" t="str">
        <f>IFERROR(VLOOKUP(Issue!$D1876,Table5[#All],3,0),"")</f>
        <v/>
      </c>
      <c r="F1876" s="31" t="str">
        <f>IFERROR(VLOOKUP(Issue!$D1876,Table5[#All],2,0),"")</f>
        <v/>
      </c>
      <c r="G1876" s="12"/>
      <c r="H1876" s="31" t="str">
        <f>IFERROR(VLOOKUP(Issue!$G1876,Table5[#All],3,0),"")</f>
        <v/>
      </c>
      <c r="I1876" s="31" t="str">
        <f>IFERROR(VLOOKUP(Issue!$G1876,Table5[#All],2,0),"")</f>
        <v/>
      </c>
      <c r="J1876" s="12"/>
      <c r="K1876" s="31" t="str">
        <f>IFERROR(VLOOKUP(Issue!$J1876,Table2[[Item Name]:[UoM]],2,0),"")</f>
        <v/>
      </c>
      <c r="L1876" s="12"/>
      <c r="M1876" s="32" t="str">
        <f>IFERROR(VLOOKUP(Issue!$J1876,Table2[[#All],[Item Name]:[Open Rate]],8,0),"")</f>
        <v/>
      </c>
      <c r="N1876" s="32" t="str">
        <f>IFERROR(+Issue!$L1876*Issue!$M1876,"")</f>
        <v/>
      </c>
      <c r="O1876" s="12"/>
      <c r="P1876" s="12"/>
      <c r="Q1876" s="38"/>
    </row>
    <row r="1877" spans="1:17" x14ac:dyDescent="0.25">
      <c r="A1877" s="34"/>
      <c r="B1877" s="12"/>
      <c r="C1877" s="12"/>
      <c r="D1877" s="12"/>
      <c r="E1877" s="31" t="str">
        <f>IFERROR(VLOOKUP(Issue!$D1877,Table5[#All],3,0),"")</f>
        <v/>
      </c>
      <c r="F1877" s="31" t="str">
        <f>IFERROR(VLOOKUP(Issue!$D1877,Table5[#All],2,0),"")</f>
        <v/>
      </c>
      <c r="G1877" s="12"/>
      <c r="H1877" s="31" t="str">
        <f>IFERROR(VLOOKUP(Issue!$G1877,Table5[#All],3,0),"")</f>
        <v/>
      </c>
      <c r="I1877" s="31" t="str">
        <f>IFERROR(VLOOKUP(Issue!$G1877,Table5[#All],2,0),"")</f>
        <v/>
      </c>
      <c r="J1877" s="12"/>
      <c r="K1877" s="31" t="str">
        <f>IFERROR(VLOOKUP(Issue!$J1877,Table2[[Item Name]:[UoM]],2,0),"")</f>
        <v/>
      </c>
      <c r="L1877" s="12"/>
      <c r="M1877" s="32" t="str">
        <f>IFERROR(VLOOKUP(Issue!$J1877,Table2[[#All],[Item Name]:[Open Rate]],8,0),"")</f>
        <v/>
      </c>
      <c r="N1877" s="32" t="str">
        <f>IFERROR(+Issue!$L1877*Issue!$M1877,"")</f>
        <v/>
      </c>
      <c r="O1877" s="12"/>
      <c r="P1877" s="12"/>
      <c r="Q1877" s="37"/>
    </row>
    <row r="1878" spans="1:17" x14ac:dyDescent="0.25">
      <c r="A1878" s="34"/>
      <c r="B1878" s="12"/>
      <c r="C1878" s="12"/>
      <c r="D1878" s="12"/>
      <c r="E1878" s="31" t="str">
        <f>IFERROR(VLOOKUP(Issue!$D1878,Table5[#All],3,0),"")</f>
        <v/>
      </c>
      <c r="F1878" s="31" t="str">
        <f>IFERROR(VLOOKUP(Issue!$D1878,Table5[#All],2,0),"")</f>
        <v/>
      </c>
      <c r="G1878" s="12"/>
      <c r="H1878" s="31" t="str">
        <f>IFERROR(VLOOKUP(Issue!$G1878,Table5[#All],3,0),"")</f>
        <v/>
      </c>
      <c r="I1878" s="31" t="str">
        <f>IFERROR(VLOOKUP(Issue!$G1878,Table5[#All],2,0),"")</f>
        <v/>
      </c>
      <c r="J1878" s="12"/>
      <c r="K1878" s="31" t="str">
        <f>IFERROR(VLOOKUP(Issue!$J1878,Table2[[Item Name]:[UoM]],2,0),"")</f>
        <v/>
      </c>
      <c r="L1878" s="12"/>
      <c r="M1878" s="32" t="str">
        <f>IFERROR(VLOOKUP(Issue!$J1878,Table2[[#All],[Item Name]:[Open Rate]],8,0),"")</f>
        <v/>
      </c>
      <c r="N1878" s="32" t="str">
        <f>IFERROR(+Issue!$L1878*Issue!$M1878,"")</f>
        <v/>
      </c>
      <c r="O1878" s="12"/>
      <c r="P1878" s="12"/>
      <c r="Q1878" s="38"/>
    </row>
    <row r="1879" spans="1:17" x14ac:dyDescent="0.25">
      <c r="A1879" s="34"/>
      <c r="B1879" s="12"/>
      <c r="C1879" s="12"/>
      <c r="D1879" s="12"/>
      <c r="E1879" s="31" t="str">
        <f>IFERROR(VLOOKUP(Issue!$D1879,Table5[#All],3,0),"")</f>
        <v/>
      </c>
      <c r="F1879" s="31" t="str">
        <f>IFERROR(VLOOKUP(Issue!$D1879,Table5[#All],2,0),"")</f>
        <v/>
      </c>
      <c r="G1879" s="12"/>
      <c r="H1879" s="31" t="str">
        <f>IFERROR(VLOOKUP(Issue!$G1879,Table5[#All],3,0),"")</f>
        <v/>
      </c>
      <c r="I1879" s="31" t="str">
        <f>IFERROR(VLOOKUP(Issue!$G1879,Table5[#All],2,0),"")</f>
        <v/>
      </c>
      <c r="J1879" s="12"/>
      <c r="K1879" s="31" t="str">
        <f>IFERROR(VLOOKUP(Issue!$J1879,Table2[[Item Name]:[UoM]],2,0),"")</f>
        <v/>
      </c>
      <c r="L1879" s="12"/>
      <c r="M1879" s="32" t="str">
        <f>IFERROR(VLOOKUP(Issue!$J1879,Table2[[#All],[Item Name]:[Open Rate]],8,0),"")</f>
        <v/>
      </c>
      <c r="N1879" s="32" t="str">
        <f>IFERROR(+Issue!$L1879*Issue!$M1879,"")</f>
        <v/>
      </c>
      <c r="O1879" s="12"/>
      <c r="P1879" s="12"/>
      <c r="Q1879" s="37"/>
    </row>
    <row r="1880" spans="1:17" x14ac:dyDescent="0.25">
      <c r="A1880" s="34"/>
      <c r="B1880" s="12"/>
      <c r="C1880" s="12"/>
      <c r="D1880" s="12"/>
      <c r="E1880" s="31" t="str">
        <f>IFERROR(VLOOKUP(Issue!$D1880,Table5[#All],3,0),"")</f>
        <v/>
      </c>
      <c r="F1880" s="31" t="str">
        <f>IFERROR(VLOOKUP(Issue!$D1880,Table5[#All],2,0),"")</f>
        <v/>
      </c>
      <c r="G1880" s="12"/>
      <c r="H1880" s="31" t="str">
        <f>IFERROR(VLOOKUP(Issue!$G1880,Table5[#All],3,0),"")</f>
        <v/>
      </c>
      <c r="I1880" s="31" t="str">
        <f>IFERROR(VLOOKUP(Issue!$G1880,Table5[#All],2,0),"")</f>
        <v/>
      </c>
      <c r="J1880" s="12"/>
      <c r="K1880" s="31" t="str">
        <f>IFERROR(VLOOKUP(Issue!$J1880,Table2[[Item Name]:[UoM]],2,0),"")</f>
        <v/>
      </c>
      <c r="L1880" s="12"/>
      <c r="M1880" s="32" t="str">
        <f>IFERROR(VLOOKUP(Issue!$J1880,Table2[[#All],[Item Name]:[Open Rate]],8,0),"")</f>
        <v/>
      </c>
      <c r="N1880" s="32" t="str">
        <f>IFERROR(+Issue!$L1880*Issue!$M1880,"")</f>
        <v/>
      </c>
      <c r="O1880" s="12"/>
      <c r="P1880" s="12"/>
      <c r="Q1880" s="38"/>
    </row>
    <row r="1881" spans="1:17" x14ac:dyDescent="0.25">
      <c r="A1881" s="34"/>
      <c r="B1881" s="12"/>
      <c r="C1881" s="12"/>
      <c r="D1881" s="12"/>
      <c r="E1881" s="31" t="str">
        <f>IFERROR(VLOOKUP(Issue!$D1881,Table5[#All],3,0),"")</f>
        <v/>
      </c>
      <c r="F1881" s="31" t="str">
        <f>IFERROR(VLOOKUP(Issue!$D1881,Table5[#All],2,0),"")</f>
        <v/>
      </c>
      <c r="G1881" s="12"/>
      <c r="H1881" s="31" t="str">
        <f>IFERROR(VLOOKUP(Issue!$G1881,Table5[#All],3,0),"")</f>
        <v/>
      </c>
      <c r="I1881" s="31" t="str">
        <f>IFERROR(VLOOKUP(Issue!$G1881,Table5[#All],2,0),"")</f>
        <v/>
      </c>
      <c r="J1881" s="12"/>
      <c r="K1881" s="31" t="str">
        <f>IFERROR(VLOOKUP(Issue!$J1881,Table2[[Item Name]:[UoM]],2,0),"")</f>
        <v/>
      </c>
      <c r="L1881" s="12"/>
      <c r="M1881" s="32" t="str">
        <f>IFERROR(VLOOKUP(Issue!$J1881,Table2[[#All],[Item Name]:[Open Rate]],8,0),"")</f>
        <v/>
      </c>
      <c r="N1881" s="32" t="str">
        <f>IFERROR(+Issue!$L1881*Issue!$M1881,"")</f>
        <v/>
      </c>
      <c r="O1881" s="12"/>
      <c r="P1881" s="12"/>
      <c r="Q1881" s="37"/>
    </row>
    <row r="1882" spans="1:17" x14ac:dyDescent="0.25">
      <c r="A1882" s="34"/>
      <c r="B1882" s="12"/>
      <c r="C1882" s="12"/>
      <c r="D1882" s="12"/>
      <c r="E1882" s="31" t="str">
        <f>IFERROR(VLOOKUP(Issue!$D1882,Table5[#All],3,0),"")</f>
        <v/>
      </c>
      <c r="F1882" s="31" t="str">
        <f>IFERROR(VLOOKUP(Issue!$D1882,Table5[#All],2,0),"")</f>
        <v/>
      </c>
      <c r="G1882" s="12"/>
      <c r="H1882" s="31" t="str">
        <f>IFERROR(VLOOKUP(Issue!$G1882,Table5[#All],3,0),"")</f>
        <v/>
      </c>
      <c r="I1882" s="31" t="str">
        <f>IFERROR(VLOOKUP(Issue!$G1882,Table5[#All],2,0),"")</f>
        <v/>
      </c>
      <c r="J1882" s="12"/>
      <c r="K1882" s="31" t="str">
        <f>IFERROR(VLOOKUP(Issue!$J1882,Table2[[Item Name]:[UoM]],2,0),"")</f>
        <v/>
      </c>
      <c r="L1882" s="12"/>
      <c r="M1882" s="32" t="str">
        <f>IFERROR(VLOOKUP(Issue!$J1882,Table2[[#All],[Item Name]:[Open Rate]],8,0),"")</f>
        <v/>
      </c>
      <c r="N1882" s="32" t="str">
        <f>IFERROR(+Issue!$L1882*Issue!$M1882,"")</f>
        <v/>
      </c>
      <c r="O1882" s="12"/>
      <c r="P1882" s="12"/>
      <c r="Q1882" s="38"/>
    </row>
    <row r="1883" spans="1:17" x14ac:dyDescent="0.25">
      <c r="A1883" s="34"/>
      <c r="B1883" s="12"/>
      <c r="C1883" s="12"/>
      <c r="D1883" s="12"/>
      <c r="E1883" s="31" t="str">
        <f>IFERROR(VLOOKUP(Issue!$D1883,Table5[#All],3,0),"")</f>
        <v/>
      </c>
      <c r="F1883" s="31" t="str">
        <f>IFERROR(VLOOKUP(Issue!$D1883,Table5[#All],2,0),"")</f>
        <v/>
      </c>
      <c r="G1883" s="12"/>
      <c r="H1883" s="31" t="str">
        <f>IFERROR(VLOOKUP(Issue!$G1883,Table5[#All],3,0),"")</f>
        <v/>
      </c>
      <c r="I1883" s="31" t="str">
        <f>IFERROR(VLOOKUP(Issue!$G1883,Table5[#All],2,0),"")</f>
        <v/>
      </c>
      <c r="J1883" s="12"/>
      <c r="K1883" s="31" t="str">
        <f>IFERROR(VLOOKUP(Issue!$J1883,Table2[[Item Name]:[UoM]],2,0),"")</f>
        <v/>
      </c>
      <c r="L1883" s="12"/>
      <c r="M1883" s="32" t="str">
        <f>IFERROR(VLOOKUP(Issue!$J1883,Table2[[#All],[Item Name]:[Open Rate]],8,0),"")</f>
        <v/>
      </c>
      <c r="N1883" s="32" t="str">
        <f>IFERROR(+Issue!$L1883*Issue!$M1883,"")</f>
        <v/>
      </c>
      <c r="O1883" s="12"/>
      <c r="P1883" s="12"/>
      <c r="Q1883" s="37"/>
    </row>
    <row r="1884" spans="1:17" x14ac:dyDescent="0.25">
      <c r="A1884" s="34"/>
      <c r="B1884" s="12"/>
      <c r="C1884" s="12"/>
      <c r="D1884" s="12"/>
      <c r="E1884" s="31" t="str">
        <f>IFERROR(VLOOKUP(Issue!$D1884,Table5[#All],3,0),"")</f>
        <v/>
      </c>
      <c r="F1884" s="31" t="str">
        <f>IFERROR(VLOOKUP(Issue!$D1884,Table5[#All],2,0),"")</f>
        <v/>
      </c>
      <c r="G1884" s="12"/>
      <c r="H1884" s="31" t="str">
        <f>IFERROR(VLOOKUP(Issue!$G1884,Table5[#All],3,0),"")</f>
        <v/>
      </c>
      <c r="I1884" s="31" t="str">
        <f>IFERROR(VLOOKUP(Issue!$G1884,Table5[#All],2,0),"")</f>
        <v/>
      </c>
      <c r="J1884" s="12"/>
      <c r="K1884" s="31" t="str">
        <f>IFERROR(VLOOKUP(Issue!$J1884,Table2[[Item Name]:[UoM]],2,0),"")</f>
        <v/>
      </c>
      <c r="L1884" s="12"/>
      <c r="M1884" s="32" t="str">
        <f>IFERROR(VLOOKUP(Issue!$J1884,Table2[[#All],[Item Name]:[Open Rate]],8,0),"")</f>
        <v/>
      </c>
      <c r="N1884" s="32" t="str">
        <f>IFERROR(+Issue!$L1884*Issue!$M1884,"")</f>
        <v/>
      </c>
      <c r="O1884" s="12"/>
      <c r="P1884" s="12"/>
      <c r="Q1884" s="38"/>
    </row>
    <row r="1885" spans="1:17" x14ac:dyDescent="0.25">
      <c r="A1885" s="34"/>
      <c r="B1885" s="12"/>
      <c r="C1885" s="12"/>
      <c r="D1885" s="12"/>
      <c r="E1885" s="31" t="str">
        <f>IFERROR(VLOOKUP(Issue!$D1885,Table5[#All],3,0),"")</f>
        <v/>
      </c>
      <c r="F1885" s="31" t="str">
        <f>IFERROR(VLOOKUP(Issue!$D1885,Table5[#All],2,0),"")</f>
        <v/>
      </c>
      <c r="G1885" s="12"/>
      <c r="H1885" s="31" t="str">
        <f>IFERROR(VLOOKUP(Issue!$G1885,Table5[#All],3,0),"")</f>
        <v/>
      </c>
      <c r="I1885" s="31" t="str">
        <f>IFERROR(VLOOKUP(Issue!$G1885,Table5[#All],2,0),"")</f>
        <v/>
      </c>
      <c r="J1885" s="12"/>
      <c r="K1885" s="31" t="str">
        <f>IFERROR(VLOOKUP(Issue!$J1885,Table2[[Item Name]:[UoM]],2,0),"")</f>
        <v/>
      </c>
      <c r="L1885" s="12"/>
      <c r="M1885" s="32" t="str">
        <f>IFERROR(VLOOKUP(Issue!$J1885,Table2[[#All],[Item Name]:[Open Rate]],8,0),"")</f>
        <v/>
      </c>
      <c r="N1885" s="32" t="str">
        <f>IFERROR(+Issue!$L1885*Issue!$M1885,"")</f>
        <v/>
      </c>
      <c r="O1885" s="12"/>
      <c r="P1885" s="12"/>
      <c r="Q1885" s="37"/>
    </row>
    <row r="1886" spans="1:17" x14ac:dyDescent="0.25">
      <c r="A1886" s="34"/>
      <c r="B1886" s="12"/>
      <c r="C1886" s="12"/>
      <c r="D1886" s="12"/>
      <c r="E1886" s="31" t="str">
        <f>IFERROR(VLOOKUP(Issue!$D1886,Table5[#All],3,0),"")</f>
        <v/>
      </c>
      <c r="F1886" s="31" t="str">
        <f>IFERROR(VLOOKUP(Issue!$D1886,Table5[#All],2,0),"")</f>
        <v/>
      </c>
      <c r="G1886" s="12"/>
      <c r="H1886" s="31" t="str">
        <f>IFERROR(VLOOKUP(Issue!$G1886,Table5[#All],3,0),"")</f>
        <v/>
      </c>
      <c r="I1886" s="31" t="str">
        <f>IFERROR(VLOOKUP(Issue!$G1886,Table5[#All],2,0),"")</f>
        <v/>
      </c>
      <c r="J1886" s="12"/>
      <c r="K1886" s="31" t="str">
        <f>IFERROR(VLOOKUP(Issue!$J1886,Table2[[Item Name]:[UoM]],2,0),"")</f>
        <v/>
      </c>
      <c r="L1886" s="12"/>
      <c r="M1886" s="32" t="str">
        <f>IFERROR(VLOOKUP(Issue!$J1886,Table2[[#All],[Item Name]:[Open Rate]],8,0),"")</f>
        <v/>
      </c>
      <c r="N1886" s="32" t="str">
        <f>IFERROR(+Issue!$L1886*Issue!$M1886,"")</f>
        <v/>
      </c>
      <c r="O1886" s="12"/>
      <c r="P1886" s="12"/>
      <c r="Q1886" s="38"/>
    </row>
    <row r="1887" spans="1:17" x14ac:dyDescent="0.25">
      <c r="A1887" s="34"/>
      <c r="B1887" s="12"/>
      <c r="C1887" s="12"/>
      <c r="D1887" s="12"/>
      <c r="E1887" s="31" t="str">
        <f>IFERROR(VLOOKUP(Issue!$D1887,Table5[#All],3,0),"")</f>
        <v/>
      </c>
      <c r="F1887" s="31" t="str">
        <f>IFERROR(VLOOKUP(Issue!$D1887,Table5[#All],2,0),"")</f>
        <v/>
      </c>
      <c r="G1887" s="12"/>
      <c r="H1887" s="31" t="str">
        <f>IFERROR(VLOOKUP(Issue!$G1887,Table5[#All],3,0),"")</f>
        <v/>
      </c>
      <c r="I1887" s="31" t="str">
        <f>IFERROR(VLOOKUP(Issue!$G1887,Table5[#All],2,0),"")</f>
        <v/>
      </c>
      <c r="J1887" s="12"/>
      <c r="K1887" s="31" t="str">
        <f>IFERROR(VLOOKUP(Issue!$J1887,Table2[[Item Name]:[UoM]],2,0),"")</f>
        <v/>
      </c>
      <c r="L1887" s="12"/>
      <c r="M1887" s="32" t="str">
        <f>IFERROR(VLOOKUP(Issue!$J1887,Table2[[#All],[Item Name]:[Open Rate]],8,0),"")</f>
        <v/>
      </c>
      <c r="N1887" s="32" t="str">
        <f>IFERROR(+Issue!$L1887*Issue!$M1887,"")</f>
        <v/>
      </c>
      <c r="O1887" s="12"/>
      <c r="P1887" s="12"/>
      <c r="Q1887" s="37"/>
    </row>
    <row r="1888" spans="1:17" x14ac:dyDescent="0.25">
      <c r="A1888" s="34"/>
      <c r="B1888" s="12"/>
      <c r="C1888" s="12"/>
      <c r="D1888" s="12"/>
      <c r="E1888" s="31" t="str">
        <f>IFERROR(VLOOKUP(Issue!$D1888,Table5[#All],3,0),"")</f>
        <v/>
      </c>
      <c r="F1888" s="31" t="str">
        <f>IFERROR(VLOOKUP(Issue!$D1888,Table5[#All],2,0),"")</f>
        <v/>
      </c>
      <c r="G1888" s="12"/>
      <c r="H1888" s="31" t="str">
        <f>IFERROR(VLOOKUP(Issue!$G1888,Table5[#All],3,0),"")</f>
        <v/>
      </c>
      <c r="I1888" s="31" t="str">
        <f>IFERROR(VLOOKUP(Issue!$G1888,Table5[#All],2,0),"")</f>
        <v/>
      </c>
      <c r="J1888" s="12"/>
      <c r="K1888" s="31" t="str">
        <f>IFERROR(VLOOKUP(Issue!$J1888,Table2[[Item Name]:[UoM]],2,0),"")</f>
        <v/>
      </c>
      <c r="L1888" s="12"/>
      <c r="M1888" s="32" t="str">
        <f>IFERROR(VLOOKUP(Issue!$J1888,Table2[[#All],[Item Name]:[Open Rate]],8,0),"")</f>
        <v/>
      </c>
      <c r="N1888" s="32" t="str">
        <f>IFERROR(+Issue!$L1888*Issue!$M1888,"")</f>
        <v/>
      </c>
      <c r="O1888" s="12"/>
      <c r="P1888" s="12"/>
      <c r="Q1888" s="38"/>
    </row>
    <row r="1889" spans="1:17" x14ac:dyDescent="0.25">
      <c r="A1889" s="34"/>
      <c r="B1889" s="12"/>
      <c r="C1889" s="12"/>
      <c r="D1889" s="12"/>
      <c r="E1889" s="31" t="str">
        <f>IFERROR(VLOOKUP(Issue!$D1889,Table5[#All],3,0),"")</f>
        <v/>
      </c>
      <c r="F1889" s="31" t="str">
        <f>IFERROR(VLOOKUP(Issue!$D1889,Table5[#All],2,0),"")</f>
        <v/>
      </c>
      <c r="G1889" s="12"/>
      <c r="H1889" s="31" t="str">
        <f>IFERROR(VLOOKUP(Issue!$G1889,Table5[#All],3,0),"")</f>
        <v/>
      </c>
      <c r="I1889" s="31" t="str">
        <f>IFERROR(VLOOKUP(Issue!$G1889,Table5[#All],2,0),"")</f>
        <v/>
      </c>
      <c r="J1889" s="12"/>
      <c r="K1889" s="31" t="str">
        <f>IFERROR(VLOOKUP(Issue!$J1889,Table2[[Item Name]:[UoM]],2,0),"")</f>
        <v/>
      </c>
      <c r="L1889" s="12"/>
      <c r="M1889" s="32" t="str">
        <f>IFERROR(VLOOKUP(Issue!$J1889,Table2[[#All],[Item Name]:[Open Rate]],8,0),"")</f>
        <v/>
      </c>
      <c r="N1889" s="32" t="str">
        <f>IFERROR(+Issue!$L1889*Issue!$M1889,"")</f>
        <v/>
      </c>
      <c r="O1889" s="12"/>
      <c r="P1889" s="12"/>
      <c r="Q1889" s="37"/>
    </row>
    <row r="1890" spans="1:17" x14ac:dyDescent="0.25">
      <c r="A1890" s="34"/>
      <c r="B1890" s="12"/>
      <c r="C1890" s="12"/>
      <c r="D1890" s="12"/>
      <c r="E1890" s="31" t="str">
        <f>IFERROR(VLOOKUP(Issue!$D1890,Table5[#All],3,0),"")</f>
        <v/>
      </c>
      <c r="F1890" s="31" t="str">
        <f>IFERROR(VLOOKUP(Issue!$D1890,Table5[#All],2,0),"")</f>
        <v/>
      </c>
      <c r="G1890" s="12"/>
      <c r="H1890" s="31" t="str">
        <f>IFERROR(VLOOKUP(Issue!$G1890,Table5[#All],3,0),"")</f>
        <v/>
      </c>
      <c r="I1890" s="31" t="str">
        <f>IFERROR(VLOOKUP(Issue!$G1890,Table5[#All],2,0),"")</f>
        <v/>
      </c>
      <c r="J1890" s="12"/>
      <c r="K1890" s="31" t="str">
        <f>IFERROR(VLOOKUP(Issue!$J1890,Table2[[Item Name]:[UoM]],2,0),"")</f>
        <v/>
      </c>
      <c r="L1890" s="12"/>
      <c r="M1890" s="32" t="str">
        <f>IFERROR(VLOOKUP(Issue!$J1890,Table2[[#All],[Item Name]:[Open Rate]],8,0),"")</f>
        <v/>
      </c>
      <c r="N1890" s="32" t="str">
        <f>IFERROR(+Issue!$L1890*Issue!$M1890,"")</f>
        <v/>
      </c>
      <c r="O1890" s="12"/>
      <c r="P1890" s="12"/>
      <c r="Q1890" s="38"/>
    </row>
    <row r="1891" spans="1:17" x14ac:dyDescent="0.25">
      <c r="A1891" s="34"/>
      <c r="B1891" s="12"/>
      <c r="C1891" s="12"/>
      <c r="D1891" s="12"/>
      <c r="E1891" s="31" t="str">
        <f>IFERROR(VLOOKUP(Issue!$D1891,Table5[#All],3,0),"")</f>
        <v/>
      </c>
      <c r="F1891" s="31" t="str">
        <f>IFERROR(VLOOKUP(Issue!$D1891,Table5[#All],2,0),"")</f>
        <v/>
      </c>
      <c r="G1891" s="12"/>
      <c r="H1891" s="31" t="str">
        <f>IFERROR(VLOOKUP(Issue!$G1891,Table5[#All],3,0),"")</f>
        <v/>
      </c>
      <c r="I1891" s="31" t="str">
        <f>IFERROR(VLOOKUP(Issue!$G1891,Table5[#All],2,0),"")</f>
        <v/>
      </c>
      <c r="J1891" s="12"/>
      <c r="K1891" s="31" t="str">
        <f>IFERROR(VLOOKUP(Issue!$J1891,Table2[[Item Name]:[UoM]],2,0),"")</f>
        <v/>
      </c>
      <c r="L1891" s="12"/>
      <c r="M1891" s="32" t="str">
        <f>IFERROR(VLOOKUP(Issue!$J1891,Table2[[#All],[Item Name]:[Open Rate]],8,0),"")</f>
        <v/>
      </c>
      <c r="N1891" s="32" t="str">
        <f>IFERROR(+Issue!$L1891*Issue!$M1891,"")</f>
        <v/>
      </c>
      <c r="O1891" s="12"/>
      <c r="P1891" s="12"/>
      <c r="Q1891" s="37"/>
    </row>
    <row r="1892" spans="1:17" x14ac:dyDescent="0.25">
      <c r="A1892" s="34"/>
      <c r="B1892" s="12"/>
      <c r="C1892" s="12"/>
      <c r="D1892" s="12"/>
      <c r="E1892" s="31" t="str">
        <f>IFERROR(VLOOKUP(Issue!$D1892,Table5[#All],3,0),"")</f>
        <v/>
      </c>
      <c r="F1892" s="31" t="str">
        <f>IFERROR(VLOOKUP(Issue!$D1892,Table5[#All],2,0),"")</f>
        <v/>
      </c>
      <c r="G1892" s="12"/>
      <c r="H1892" s="31" t="str">
        <f>IFERROR(VLOOKUP(Issue!$G1892,Table5[#All],3,0),"")</f>
        <v/>
      </c>
      <c r="I1892" s="31" t="str">
        <f>IFERROR(VLOOKUP(Issue!$G1892,Table5[#All],2,0),"")</f>
        <v/>
      </c>
      <c r="J1892" s="12"/>
      <c r="K1892" s="31" t="str">
        <f>IFERROR(VLOOKUP(Issue!$J1892,Table2[[Item Name]:[UoM]],2,0),"")</f>
        <v/>
      </c>
      <c r="L1892" s="12"/>
      <c r="M1892" s="32" t="str">
        <f>IFERROR(VLOOKUP(Issue!$J1892,Table2[[#All],[Item Name]:[Open Rate]],8,0),"")</f>
        <v/>
      </c>
      <c r="N1892" s="32" t="str">
        <f>IFERROR(+Issue!$L1892*Issue!$M1892,"")</f>
        <v/>
      </c>
      <c r="O1892" s="12"/>
      <c r="P1892" s="12"/>
      <c r="Q1892" s="38"/>
    </row>
    <row r="1893" spans="1:17" x14ac:dyDescent="0.25">
      <c r="A1893" s="34"/>
      <c r="B1893" s="12"/>
      <c r="C1893" s="12"/>
      <c r="D1893" s="12"/>
      <c r="E1893" s="31" t="str">
        <f>IFERROR(VLOOKUP(Issue!$D1893,Table5[#All],3,0),"")</f>
        <v/>
      </c>
      <c r="F1893" s="31" t="str">
        <f>IFERROR(VLOOKUP(Issue!$D1893,Table5[#All],2,0),"")</f>
        <v/>
      </c>
      <c r="G1893" s="12"/>
      <c r="H1893" s="31" t="str">
        <f>IFERROR(VLOOKUP(Issue!$G1893,Table5[#All],3,0),"")</f>
        <v/>
      </c>
      <c r="I1893" s="31" t="str">
        <f>IFERROR(VLOOKUP(Issue!$G1893,Table5[#All],2,0),"")</f>
        <v/>
      </c>
      <c r="J1893" s="12"/>
      <c r="K1893" s="31" t="str">
        <f>IFERROR(VLOOKUP(Issue!$J1893,Table2[[Item Name]:[UoM]],2,0),"")</f>
        <v/>
      </c>
      <c r="L1893" s="12"/>
      <c r="M1893" s="32" t="str">
        <f>IFERROR(VLOOKUP(Issue!$J1893,Table2[[#All],[Item Name]:[Open Rate]],8,0),"")</f>
        <v/>
      </c>
      <c r="N1893" s="32" t="str">
        <f>IFERROR(+Issue!$L1893*Issue!$M1893,"")</f>
        <v/>
      </c>
      <c r="O1893" s="12"/>
      <c r="P1893" s="12"/>
      <c r="Q1893" s="37"/>
    </row>
    <row r="1894" spans="1:17" x14ac:dyDescent="0.25">
      <c r="A1894" s="34"/>
      <c r="B1894" s="12"/>
      <c r="C1894" s="12"/>
      <c r="D1894" s="12"/>
      <c r="E1894" s="31" t="str">
        <f>IFERROR(VLOOKUP(Issue!$D1894,Table5[#All],3,0),"")</f>
        <v/>
      </c>
      <c r="F1894" s="31" t="str">
        <f>IFERROR(VLOOKUP(Issue!$D1894,Table5[#All],2,0),"")</f>
        <v/>
      </c>
      <c r="G1894" s="12"/>
      <c r="H1894" s="31" t="str">
        <f>IFERROR(VLOOKUP(Issue!$G1894,Table5[#All],3,0),"")</f>
        <v/>
      </c>
      <c r="I1894" s="31" t="str">
        <f>IFERROR(VLOOKUP(Issue!$G1894,Table5[#All],2,0),"")</f>
        <v/>
      </c>
      <c r="J1894" s="12"/>
      <c r="K1894" s="31" t="str">
        <f>IFERROR(VLOOKUP(Issue!$J1894,Table2[[Item Name]:[UoM]],2,0),"")</f>
        <v/>
      </c>
      <c r="L1894" s="12"/>
      <c r="M1894" s="32" t="str">
        <f>IFERROR(VLOOKUP(Issue!$J1894,Table2[[#All],[Item Name]:[Open Rate]],8,0),"")</f>
        <v/>
      </c>
      <c r="N1894" s="32" t="str">
        <f>IFERROR(+Issue!$L1894*Issue!$M1894,"")</f>
        <v/>
      </c>
      <c r="O1894" s="12"/>
      <c r="P1894" s="12"/>
      <c r="Q1894" s="38"/>
    </row>
    <row r="1895" spans="1:17" x14ac:dyDescent="0.25">
      <c r="A1895" s="34"/>
      <c r="B1895" s="12"/>
      <c r="C1895" s="12"/>
      <c r="D1895" s="12"/>
      <c r="E1895" s="31" t="str">
        <f>IFERROR(VLOOKUP(Issue!$D1895,Table5[#All],3,0),"")</f>
        <v/>
      </c>
      <c r="F1895" s="31" t="str">
        <f>IFERROR(VLOOKUP(Issue!$D1895,Table5[#All],2,0),"")</f>
        <v/>
      </c>
      <c r="G1895" s="12"/>
      <c r="H1895" s="31" t="str">
        <f>IFERROR(VLOOKUP(Issue!$G1895,Table5[#All],3,0),"")</f>
        <v/>
      </c>
      <c r="I1895" s="31" t="str">
        <f>IFERROR(VLOOKUP(Issue!$G1895,Table5[#All],2,0),"")</f>
        <v/>
      </c>
      <c r="J1895" s="12"/>
      <c r="K1895" s="31" t="str">
        <f>IFERROR(VLOOKUP(Issue!$J1895,Table2[[Item Name]:[UoM]],2,0),"")</f>
        <v/>
      </c>
      <c r="L1895" s="12"/>
      <c r="M1895" s="32" t="str">
        <f>IFERROR(VLOOKUP(Issue!$J1895,Table2[[#All],[Item Name]:[Open Rate]],8,0),"")</f>
        <v/>
      </c>
      <c r="N1895" s="32" t="str">
        <f>IFERROR(+Issue!$L1895*Issue!$M1895,"")</f>
        <v/>
      </c>
      <c r="O1895" s="12"/>
      <c r="P1895" s="12"/>
      <c r="Q1895" s="37"/>
    </row>
    <row r="1896" spans="1:17" x14ac:dyDescent="0.25">
      <c r="A1896" s="34"/>
      <c r="B1896" s="12"/>
      <c r="C1896" s="12"/>
      <c r="D1896" s="12"/>
      <c r="E1896" s="31" t="str">
        <f>IFERROR(VLOOKUP(Issue!$D1896,Table5[#All],3,0),"")</f>
        <v/>
      </c>
      <c r="F1896" s="31" t="str">
        <f>IFERROR(VLOOKUP(Issue!$D1896,Table5[#All],2,0),"")</f>
        <v/>
      </c>
      <c r="G1896" s="12"/>
      <c r="H1896" s="31" t="str">
        <f>IFERROR(VLOOKUP(Issue!$G1896,Table5[#All],3,0),"")</f>
        <v/>
      </c>
      <c r="I1896" s="31" t="str">
        <f>IFERROR(VLOOKUP(Issue!$G1896,Table5[#All],2,0),"")</f>
        <v/>
      </c>
      <c r="J1896" s="12"/>
      <c r="K1896" s="31" t="str">
        <f>IFERROR(VLOOKUP(Issue!$J1896,Table2[[Item Name]:[UoM]],2,0),"")</f>
        <v/>
      </c>
      <c r="L1896" s="12"/>
      <c r="M1896" s="32" t="str">
        <f>IFERROR(VLOOKUP(Issue!$J1896,Table2[[#All],[Item Name]:[Open Rate]],8,0),"")</f>
        <v/>
      </c>
      <c r="N1896" s="32" t="str">
        <f>IFERROR(+Issue!$L1896*Issue!$M1896,"")</f>
        <v/>
      </c>
      <c r="O1896" s="12"/>
      <c r="P1896" s="12"/>
      <c r="Q1896" s="38"/>
    </row>
    <row r="1897" spans="1:17" x14ac:dyDescent="0.25">
      <c r="A1897" s="34"/>
      <c r="B1897" s="12"/>
      <c r="C1897" s="12"/>
      <c r="D1897" s="12"/>
      <c r="E1897" s="31" t="str">
        <f>IFERROR(VLOOKUP(Issue!$D1897,Table5[#All],3,0),"")</f>
        <v/>
      </c>
      <c r="F1897" s="31" t="str">
        <f>IFERROR(VLOOKUP(Issue!$D1897,Table5[#All],2,0),"")</f>
        <v/>
      </c>
      <c r="G1897" s="12"/>
      <c r="H1897" s="31" t="str">
        <f>IFERROR(VLOOKUP(Issue!$G1897,Table5[#All],3,0),"")</f>
        <v/>
      </c>
      <c r="I1897" s="31" t="str">
        <f>IFERROR(VLOOKUP(Issue!$G1897,Table5[#All],2,0),"")</f>
        <v/>
      </c>
      <c r="J1897" s="12"/>
      <c r="K1897" s="31" t="str">
        <f>IFERROR(VLOOKUP(Issue!$J1897,Table2[[Item Name]:[UoM]],2,0),"")</f>
        <v/>
      </c>
      <c r="L1897" s="12"/>
      <c r="M1897" s="32" t="str">
        <f>IFERROR(VLOOKUP(Issue!$J1897,Table2[[#All],[Item Name]:[Open Rate]],8,0),"")</f>
        <v/>
      </c>
      <c r="N1897" s="32" t="str">
        <f>IFERROR(+Issue!$L1897*Issue!$M1897,"")</f>
        <v/>
      </c>
      <c r="O1897" s="12"/>
      <c r="P1897" s="12"/>
      <c r="Q1897" s="37"/>
    </row>
    <row r="1898" spans="1:17" x14ac:dyDescent="0.25">
      <c r="A1898" s="34"/>
      <c r="B1898" s="12"/>
      <c r="C1898" s="12"/>
      <c r="D1898" s="12"/>
      <c r="E1898" s="31" t="str">
        <f>IFERROR(VLOOKUP(Issue!$D1898,Table5[#All],3,0),"")</f>
        <v/>
      </c>
      <c r="F1898" s="31" t="str">
        <f>IFERROR(VLOOKUP(Issue!$D1898,Table5[#All],2,0),"")</f>
        <v/>
      </c>
      <c r="G1898" s="12"/>
      <c r="H1898" s="31" t="str">
        <f>IFERROR(VLOOKUP(Issue!$G1898,Table5[#All],3,0),"")</f>
        <v/>
      </c>
      <c r="I1898" s="31" t="str">
        <f>IFERROR(VLOOKUP(Issue!$G1898,Table5[#All],2,0),"")</f>
        <v/>
      </c>
      <c r="J1898" s="12"/>
      <c r="K1898" s="31" t="str">
        <f>IFERROR(VLOOKUP(Issue!$J1898,Table2[[Item Name]:[UoM]],2,0),"")</f>
        <v/>
      </c>
      <c r="L1898" s="12"/>
      <c r="M1898" s="32" t="str">
        <f>IFERROR(VLOOKUP(Issue!$J1898,Table2[[#All],[Item Name]:[Open Rate]],8,0),"")</f>
        <v/>
      </c>
      <c r="N1898" s="32" t="str">
        <f>IFERROR(+Issue!$L1898*Issue!$M1898,"")</f>
        <v/>
      </c>
      <c r="O1898" s="12"/>
      <c r="P1898" s="12"/>
      <c r="Q1898" s="38"/>
    </row>
    <row r="1899" spans="1:17" x14ac:dyDescent="0.25">
      <c r="A1899" s="34"/>
      <c r="B1899" s="12"/>
      <c r="C1899" s="12"/>
      <c r="D1899" s="12"/>
      <c r="E1899" s="31" t="str">
        <f>IFERROR(VLOOKUP(Issue!$D1899,Table5[#All],3,0),"")</f>
        <v/>
      </c>
      <c r="F1899" s="31" t="str">
        <f>IFERROR(VLOOKUP(Issue!$D1899,Table5[#All],2,0),"")</f>
        <v/>
      </c>
      <c r="G1899" s="12"/>
      <c r="H1899" s="31" t="str">
        <f>IFERROR(VLOOKUP(Issue!$G1899,Table5[#All],3,0),"")</f>
        <v/>
      </c>
      <c r="I1899" s="31" t="str">
        <f>IFERROR(VLOOKUP(Issue!$G1899,Table5[#All],2,0),"")</f>
        <v/>
      </c>
      <c r="J1899" s="12"/>
      <c r="K1899" s="31" t="str">
        <f>IFERROR(VLOOKUP(Issue!$J1899,Table2[[Item Name]:[UoM]],2,0),"")</f>
        <v/>
      </c>
      <c r="L1899" s="12"/>
      <c r="M1899" s="32" t="str">
        <f>IFERROR(VLOOKUP(Issue!$J1899,Table2[[#All],[Item Name]:[Open Rate]],8,0),"")</f>
        <v/>
      </c>
      <c r="N1899" s="32" t="str">
        <f>IFERROR(+Issue!$L1899*Issue!$M1899,"")</f>
        <v/>
      </c>
      <c r="O1899" s="12"/>
      <c r="P1899" s="12"/>
      <c r="Q1899" s="37"/>
    </row>
    <row r="1900" spans="1:17" x14ac:dyDescent="0.25">
      <c r="A1900" s="34"/>
      <c r="B1900" s="12"/>
      <c r="C1900" s="12"/>
      <c r="D1900" s="12"/>
      <c r="E1900" s="31" t="str">
        <f>IFERROR(VLOOKUP(Issue!$D1900,Table5[#All],3,0),"")</f>
        <v/>
      </c>
      <c r="F1900" s="31" t="str">
        <f>IFERROR(VLOOKUP(Issue!$D1900,Table5[#All],2,0),"")</f>
        <v/>
      </c>
      <c r="G1900" s="12"/>
      <c r="H1900" s="31" t="str">
        <f>IFERROR(VLOOKUP(Issue!$G1900,Table5[#All],3,0),"")</f>
        <v/>
      </c>
      <c r="I1900" s="31" t="str">
        <f>IFERROR(VLOOKUP(Issue!$G1900,Table5[#All],2,0),"")</f>
        <v/>
      </c>
      <c r="J1900" s="12"/>
      <c r="K1900" s="31" t="str">
        <f>IFERROR(VLOOKUP(Issue!$J1900,Table2[[Item Name]:[UoM]],2,0),"")</f>
        <v/>
      </c>
      <c r="L1900" s="12"/>
      <c r="M1900" s="32" t="str">
        <f>IFERROR(VLOOKUP(Issue!$J1900,Table2[[#All],[Item Name]:[Open Rate]],8,0),"")</f>
        <v/>
      </c>
      <c r="N1900" s="32" t="str">
        <f>IFERROR(+Issue!$L1900*Issue!$M1900,"")</f>
        <v/>
      </c>
      <c r="O1900" s="12"/>
      <c r="P1900" s="12"/>
      <c r="Q1900" s="38"/>
    </row>
    <row r="1901" spans="1:17" x14ac:dyDescent="0.25">
      <c r="A1901" s="34"/>
      <c r="B1901" s="12"/>
      <c r="C1901" s="12"/>
      <c r="D1901" s="12"/>
      <c r="E1901" s="31" t="str">
        <f>IFERROR(VLOOKUP(Issue!$D1901,Table5[#All],3,0),"")</f>
        <v/>
      </c>
      <c r="F1901" s="31" t="str">
        <f>IFERROR(VLOOKUP(Issue!$D1901,Table5[#All],2,0),"")</f>
        <v/>
      </c>
      <c r="G1901" s="12"/>
      <c r="H1901" s="31" t="str">
        <f>IFERROR(VLOOKUP(Issue!$G1901,Table5[#All],3,0),"")</f>
        <v/>
      </c>
      <c r="I1901" s="31" t="str">
        <f>IFERROR(VLOOKUP(Issue!$G1901,Table5[#All],2,0),"")</f>
        <v/>
      </c>
      <c r="J1901" s="12"/>
      <c r="K1901" s="31" t="str">
        <f>IFERROR(VLOOKUP(Issue!$J1901,Table2[[Item Name]:[UoM]],2,0),"")</f>
        <v/>
      </c>
      <c r="L1901" s="12"/>
      <c r="M1901" s="32" t="str">
        <f>IFERROR(VLOOKUP(Issue!$J1901,Table2[[#All],[Item Name]:[Open Rate]],8,0),"")</f>
        <v/>
      </c>
      <c r="N1901" s="32" t="str">
        <f>IFERROR(+Issue!$L1901*Issue!$M1901,"")</f>
        <v/>
      </c>
      <c r="O1901" s="12"/>
      <c r="P1901" s="12"/>
      <c r="Q1901" s="37"/>
    </row>
    <row r="1902" spans="1:17" x14ac:dyDescent="0.25">
      <c r="A1902" s="34"/>
      <c r="B1902" s="12"/>
      <c r="C1902" s="12"/>
      <c r="D1902" s="12"/>
      <c r="E1902" s="31" t="str">
        <f>IFERROR(VLOOKUP(Issue!$D1902,Table5[#All],3,0),"")</f>
        <v/>
      </c>
      <c r="F1902" s="31" t="str">
        <f>IFERROR(VLOOKUP(Issue!$D1902,Table5[#All],2,0),"")</f>
        <v/>
      </c>
      <c r="G1902" s="12"/>
      <c r="H1902" s="31" t="str">
        <f>IFERROR(VLOOKUP(Issue!$G1902,Table5[#All],3,0),"")</f>
        <v/>
      </c>
      <c r="I1902" s="31" t="str">
        <f>IFERROR(VLOOKUP(Issue!$G1902,Table5[#All],2,0),"")</f>
        <v/>
      </c>
      <c r="J1902" s="12"/>
      <c r="K1902" s="31" t="str">
        <f>IFERROR(VLOOKUP(Issue!$J1902,Table2[[Item Name]:[UoM]],2,0),"")</f>
        <v/>
      </c>
      <c r="L1902" s="12"/>
      <c r="M1902" s="32" t="str">
        <f>IFERROR(VLOOKUP(Issue!$J1902,Table2[[#All],[Item Name]:[Open Rate]],8,0),"")</f>
        <v/>
      </c>
      <c r="N1902" s="32" t="str">
        <f>IFERROR(+Issue!$L1902*Issue!$M1902,"")</f>
        <v/>
      </c>
      <c r="O1902" s="12"/>
      <c r="P1902" s="12"/>
      <c r="Q1902" s="38"/>
    </row>
    <row r="1903" spans="1:17" x14ac:dyDescent="0.25">
      <c r="A1903" s="34"/>
      <c r="B1903" s="12"/>
      <c r="C1903" s="12"/>
      <c r="D1903" s="12"/>
      <c r="E1903" s="31" t="str">
        <f>IFERROR(VLOOKUP(Issue!$D1903,Table5[#All],3,0),"")</f>
        <v/>
      </c>
      <c r="F1903" s="31" t="str">
        <f>IFERROR(VLOOKUP(Issue!$D1903,Table5[#All],2,0),"")</f>
        <v/>
      </c>
      <c r="G1903" s="12"/>
      <c r="H1903" s="31" t="str">
        <f>IFERROR(VLOOKUP(Issue!$G1903,Table5[#All],3,0),"")</f>
        <v/>
      </c>
      <c r="I1903" s="31" t="str">
        <f>IFERROR(VLOOKUP(Issue!$G1903,Table5[#All],2,0),"")</f>
        <v/>
      </c>
      <c r="J1903" s="12"/>
      <c r="K1903" s="31" t="str">
        <f>IFERROR(VLOOKUP(Issue!$J1903,Table2[[Item Name]:[UoM]],2,0),"")</f>
        <v/>
      </c>
      <c r="L1903" s="12"/>
      <c r="M1903" s="32" t="str">
        <f>IFERROR(VLOOKUP(Issue!$J1903,Table2[[#All],[Item Name]:[Open Rate]],8,0),"")</f>
        <v/>
      </c>
      <c r="N1903" s="32" t="str">
        <f>IFERROR(+Issue!$L1903*Issue!$M1903,"")</f>
        <v/>
      </c>
      <c r="O1903" s="12"/>
      <c r="P1903" s="12"/>
      <c r="Q1903" s="37"/>
    </row>
    <row r="1904" spans="1:17" x14ac:dyDescent="0.25">
      <c r="A1904" s="34"/>
      <c r="B1904" s="12"/>
      <c r="C1904" s="12"/>
      <c r="D1904" s="12"/>
      <c r="E1904" s="31" t="str">
        <f>IFERROR(VLOOKUP(Issue!$D1904,Table5[#All],3,0),"")</f>
        <v/>
      </c>
      <c r="F1904" s="31" t="str">
        <f>IFERROR(VLOOKUP(Issue!$D1904,Table5[#All],2,0),"")</f>
        <v/>
      </c>
      <c r="G1904" s="12"/>
      <c r="H1904" s="31" t="str">
        <f>IFERROR(VLOOKUP(Issue!$G1904,Table5[#All],3,0),"")</f>
        <v/>
      </c>
      <c r="I1904" s="31" t="str">
        <f>IFERROR(VLOOKUP(Issue!$G1904,Table5[#All],2,0),"")</f>
        <v/>
      </c>
      <c r="J1904" s="12"/>
      <c r="K1904" s="31" t="str">
        <f>IFERROR(VLOOKUP(Issue!$J1904,Table2[[Item Name]:[UoM]],2,0),"")</f>
        <v/>
      </c>
      <c r="L1904" s="12"/>
      <c r="M1904" s="32" t="str">
        <f>IFERROR(VLOOKUP(Issue!$J1904,Table2[[#All],[Item Name]:[Open Rate]],8,0),"")</f>
        <v/>
      </c>
      <c r="N1904" s="32" t="str">
        <f>IFERROR(+Issue!$L1904*Issue!$M1904,"")</f>
        <v/>
      </c>
      <c r="O1904" s="12"/>
      <c r="P1904" s="12"/>
      <c r="Q1904" s="38"/>
    </row>
    <row r="1905" spans="1:17" x14ac:dyDescent="0.25">
      <c r="A1905" s="34"/>
      <c r="B1905" s="12"/>
      <c r="C1905" s="12"/>
      <c r="D1905" s="12"/>
      <c r="E1905" s="31" t="str">
        <f>IFERROR(VLOOKUP(Issue!$D1905,Table5[#All],3,0),"")</f>
        <v/>
      </c>
      <c r="F1905" s="31" t="str">
        <f>IFERROR(VLOOKUP(Issue!$D1905,Table5[#All],2,0),"")</f>
        <v/>
      </c>
      <c r="G1905" s="12"/>
      <c r="H1905" s="31" t="str">
        <f>IFERROR(VLOOKUP(Issue!$G1905,Table5[#All],3,0),"")</f>
        <v/>
      </c>
      <c r="I1905" s="31" t="str">
        <f>IFERROR(VLOOKUP(Issue!$G1905,Table5[#All],2,0),"")</f>
        <v/>
      </c>
      <c r="J1905" s="12"/>
      <c r="K1905" s="31" t="str">
        <f>IFERROR(VLOOKUP(Issue!$J1905,Table2[[Item Name]:[UoM]],2,0),"")</f>
        <v/>
      </c>
      <c r="L1905" s="12"/>
      <c r="M1905" s="32" t="str">
        <f>IFERROR(VLOOKUP(Issue!$J1905,Table2[[#All],[Item Name]:[Open Rate]],8,0),"")</f>
        <v/>
      </c>
      <c r="N1905" s="32" t="str">
        <f>IFERROR(+Issue!$L1905*Issue!$M1905,"")</f>
        <v/>
      </c>
      <c r="O1905" s="12"/>
      <c r="P1905" s="12"/>
      <c r="Q1905" s="37"/>
    </row>
    <row r="1906" spans="1:17" x14ac:dyDescent="0.25">
      <c r="A1906" s="34"/>
      <c r="B1906" s="12"/>
      <c r="C1906" s="12"/>
      <c r="D1906" s="12"/>
      <c r="E1906" s="31" t="str">
        <f>IFERROR(VLOOKUP(Issue!$D1906,Table5[#All],3,0),"")</f>
        <v/>
      </c>
      <c r="F1906" s="31" t="str">
        <f>IFERROR(VLOOKUP(Issue!$D1906,Table5[#All],2,0),"")</f>
        <v/>
      </c>
      <c r="G1906" s="12"/>
      <c r="H1906" s="31" t="str">
        <f>IFERROR(VLOOKUP(Issue!$G1906,Table5[#All],3,0),"")</f>
        <v/>
      </c>
      <c r="I1906" s="31" t="str">
        <f>IFERROR(VLOOKUP(Issue!$G1906,Table5[#All],2,0),"")</f>
        <v/>
      </c>
      <c r="J1906" s="12"/>
      <c r="K1906" s="31" t="str">
        <f>IFERROR(VLOOKUP(Issue!$J1906,Table2[[Item Name]:[UoM]],2,0),"")</f>
        <v/>
      </c>
      <c r="L1906" s="12"/>
      <c r="M1906" s="32" t="str">
        <f>IFERROR(VLOOKUP(Issue!$J1906,Table2[[#All],[Item Name]:[Open Rate]],8,0),"")</f>
        <v/>
      </c>
      <c r="N1906" s="32" t="str">
        <f>IFERROR(+Issue!$L1906*Issue!$M1906,"")</f>
        <v/>
      </c>
      <c r="O1906" s="12"/>
      <c r="P1906" s="12"/>
      <c r="Q1906" s="38"/>
    </row>
    <row r="1907" spans="1:17" x14ac:dyDescent="0.25">
      <c r="A1907" s="34"/>
      <c r="B1907" s="12"/>
      <c r="C1907" s="12"/>
      <c r="D1907" s="12"/>
      <c r="E1907" s="31" t="str">
        <f>IFERROR(VLOOKUP(Issue!$D1907,Table5[#All],3,0),"")</f>
        <v/>
      </c>
      <c r="F1907" s="31" t="str">
        <f>IFERROR(VLOOKUP(Issue!$D1907,Table5[#All],2,0),"")</f>
        <v/>
      </c>
      <c r="G1907" s="12"/>
      <c r="H1907" s="31" t="str">
        <f>IFERROR(VLOOKUP(Issue!$G1907,Table5[#All],3,0),"")</f>
        <v/>
      </c>
      <c r="I1907" s="31" t="str">
        <f>IFERROR(VLOOKUP(Issue!$G1907,Table5[#All],2,0),"")</f>
        <v/>
      </c>
      <c r="J1907" s="12"/>
      <c r="K1907" s="31" t="str">
        <f>IFERROR(VLOOKUP(Issue!$J1907,Table2[[Item Name]:[UoM]],2,0),"")</f>
        <v/>
      </c>
      <c r="L1907" s="12"/>
      <c r="M1907" s="32" t="str">
        <f>IFERROR(VLOOKUP(Issue!$J1907,Table2[[#All],[Item Name]:[Open Rate]],8,0),"")</f>
        <v/>
      </c>
      <c r="N1907" s="32" t="str">
        <f>IFERROR(+Issue!$L1907*Issue!$M1907,"")</f>
        <v/>
      </c>
      <c r="O1907" s="12"/>
      <c r="P1907" s="12"/>
      <c r="Q1907" s="37"/>
    </row>
    <row r="1908" spans="1:17" x14ac:dyDescent="0.25">
      <c r="A1908" s="34"/>
      <c r="B1908" s="12"/>
      <c r="C1908" s="12"/>
      <c r="D1908" s="12"/>
      <c r="E1908" s="31" t="str">
        <f>IFERROR(VLOOKUP(Issue!$D1908,Table5[#All],3,0),"")</f>
        <v/>
      </c>
      <c r="F1908" s="31" t="str">
        <f>IFERROR(VLOOKUP(Issue!$D1908,Table5[#All],2,0),"")</f>
        <v/>
      </c>
      <c r="G1908" s="12"/>
      <c r="H1908" s="31" t="str">
        <f>IFERROR(VLOOKUP(Issue!$G1908,Table5[#All],3,0),"")</f>
        <v/>
      </c>
      <c r="I1908" s="31" t="str">
        <f>IFERROR(VLOOKUP(Issue!$G1908,Table5[#All],2,0),"")</f>
        <v/>
      </c>
      <c r="J1908" s="12"/>
      <c r="K1908" s="31" t="str">
        <f>IFERROR(VLOOKUP(Issue!$J1908,Table2[[Item Name]:[UoM]],2,0),"")</f>
        <v/>
      </c>
      <c r="L1908" s="12"/>
      <c r="M1908" s="32" t="str">
        <f>IFERROR(VLOOKUP(Issue!$J1908,Table2[[#All],[Item Name]:[Open Rate]],8,0),"")</f>
        <v/>
      </c>
      <c r="N1908" s="32" t="str">
        <f>IFERROR(+Issue!$L1908*Issue!$M1908,"")</f>
        <v/>
      </c>
      <c r="O1908" s="12"/>
      <c r="P1908" s="12"/>
      <c r="Q1908" s="38"/>
    </row>
    <row r="1909" spans="1:17" x14ac:dyDescent="0.25">
      <c r="A1909" s="34"/>
      <c r="B1909" s="12"/>
      <c r="C1909" s="12"/>
      <c r="D1909" s="12"/>
      <c r="E1909" s="31" t="str">
        <f>IFERROR(VLOOKUP(Issue!$D1909,Table5[#All],3,0),"")</f>
        <v/>
      </c>
      <c r="F1909" s="31" t="str">
        <f>IFERROR(VLOOKUP(Issue!$D1909,Table5[#All],2,0),"")</f>
        <v/>
      </c>
      <c r="G1909" s="12"/>
      <c r="H1909" s="31" t="str">
        <f>IFERROR(VLOOKUP(Issue!$G1909,Table5[#All],3,0),"")</f>
        <v/>
      </c>
      <c r="I1909" s="31" t="str">
        <f>IFERROR(VLOOKUP(Issue!$G1909,Table5[#All],2,0),"")</f>
        <v/>
      </c>
      <c r="J1909" s="12"/>
      <c r="K1909" s="31" t="str">
        <f>IFERROR(VLOOKUP(Issue!$J1909,Table2[[Item Name]:[UoM]],2,0),"")</f>
        <v/>
      </c>
      <c r="L1909" s="12"/>
      <c r="M1909" s="32" t="str">
        <f>IFERROR(VLOOKUP(Issue!$J1909,Table2[[#All],[Item Name]:[Open Rate]],8,0),"")</f>
        <v/>
      </c>
      <c r="N1909" s="32" t="str">
        <f>IFERROR(+Issue!$L1909*Issue!$M1909,"")</f>
        <v/>
      </c>
      <c r="O1909" s="12"/>
      <c r="P1909" s="12"/>
      <c r="Q1909" s="37"/>
    </row>
    <row r="1910" spans="1:17" x14ac:dyDescent="0.25">
      <c r="A1910" s="34"/>
      <c r="B1910" s="12"/>
      <c r="C1910" s="12"/>
      <c r="D1910" s="12"/>
      <c r="E1910" s="31" t="str">
        <f>IFERROR(VLOOKUP(Issue!$D1910,Table5[#All],3,0),"")</f>
        <v/>
      </c>
      <c r="F1910" s="31" t="str">
        <f>IFERROR(VLOOKUP(Issue!$D1910,Table5[#All],2,0),"")</f>
        <v/>
      </c>
      <c r="G1910" s="12"/>
      <c r="H1910" s="31" t="str">
        <f>IFERROR(VLOOKUP(Issue!$G1910,Table5[#All],3,0),"")</f>
        <v/>
      </c>
      <c r="I1910" s="31" t="str">
        <f>IFERROR(VLOOKUP(Issue!$G1910,Table5[#All],2,0),"")</f>
        <v/>
      </c>
      <c r="J1910" s="12"/>
      <c r="K1910" s="31" t="str">
        <f>IFERROR(VLOOKUP(Issue!$J1910,Table2[[Item Name]:[UoM]],2,0),"")</f>
        <v/>
      </c>
      <c r="L1910" s="12"/>
      <c r="M1910" s="32" t="str">
        <f>IFERROR(VLOOKUP(Issue!$J1910,Table2[[#All],[Item Name]:[Open Rate]],8,0),"")</f>
        <v/>
      </c>
      <c r="N1910" s="32" t="str">
        <f>IFERROR(+Issue!$L1910*Issue!$M1910,"")</f>
        <v/>
      </c>
      <c r="O1910" s="12"/>
      <c r="P1910" s="12"/>
      <c r="Q1910" s="38"/>
    </row>
    <row r="1911" spans="1:17" x14ac:dyDescent="0.25">
      <c r="A1911" s="34"/>
      <c r="B1911" s="12"/>
      <c r="C1911" s="12"/>
      <c r="D1911" s="12"/>
      <c r="E1911" s="31" t="str">
        <f>IFERROR(VLOOKUP(Issue!$D1911,Table5[#All],3,0),"")</f>
        <v/>
      </c>
      <c r="F1911" s="31" t="str">
        <f>IFERROR(VLOOKUP(Issue!$D1911,Table5[#All],2,0),"")</f>
        <v/>
      </c>
      <c r="G1911" s="12"/>
      <c r="H1911" s="31" t="str">
        <f>IFERROR(VLOOKUP(Issue!$G1911,Table5[#All],3,0),"")</f>
        <v/>
      </c>
      <c r="I1911" s="31" t="str">
        <f>IFERROR(VLOOKUP(Issue!$G1911,Table5[#All],2,0),"")</f>
        <v/>
      </c>
      <c r="J1911" s="12"/>
      <c r="K1911" s="31" t="str">
        <f>IFERROR(VLOOKUP(Issue!$J1911,Table2[[Item Name]:[UoM]],2,0),"")</f>
        <v/>
      </c>
      <c r="L1911" s="12"/>
      <c r="M1911" s="32" t="str">
        <f>IFERROR(VLOOKUP(Issue!$J1911,Table2[[#All],[Item Name]:[Open Rate]],8,0),"")</f>
        <v/>
      </c>
      <c r="N1911" s="32" t="str">
        <f>IFERROR(+Issue!$L1911*Issue!$M1911,"")</f>
        <v/>
      </c>
      <c r="O1911" s="12"/>
      <c r="P1911" s="12"/>
      <c r="Q1911" s="37"/>
    </row>
    <row r="1912" spans="1:17" x14ac:dyDescent="0.25">
      <c r="A1912" s="34"/>
      <c r="B1912" s="12"/>
      <c r="C1912" s="12"/>
      <c r="D1912" s="12"/>
      <c r="E1912" s="31" t="str">
        <f>IFERROR(VLOOKUP(Issue!$D1912,Table5[#All],3,0),"")</f>
        <v/>
      </c>
      <c r="F1912" s="31" t="str">
        <f>IFERROR(VLOOKUP(Issue!$D1912,Table5[#All],2,0),"")</f>
        <v/>
      </c>
      <c r="G1912" s="12"/>
      <c r="H1912" s="31" t="str">
        <f>IFERROR(VLOOKUP(Issue!$G1912,Table5[#All],3,0),"")</f>
        <v/>
      </c>
      <c r="I1912" s="31" t="str">
        <f>IFERROR(VLOOKUP(Issue!$G1912,Table5[#All],2,0),"")</f>
        <v/>
      </c>
      <c r="J1912" s="12"/>
      <c r="K1912" s="31" t="str">
        <f>IFERROR(VLOOKUP(Issue!$J1912,Table2[[Item Name]:[UoM]],2,0),"")</f>
        <v/>
      </c>
      <c r="L1912" s="12"/>
      <c r="M1912" s="32" t="str">
        <f>IFERROR(VLOOKUP(Issue!$J1912,Table2[[#All],[Item Name]:[Open Rate]],8,0),"")</f>
        <v/>
      </c>
      <c r="N1912" s="32" t="str">
        <f>IFERROR(+Issue!$L1912*Issue!$M1912,"")</f>
        <v/>
      </c>
      <c r="O1912" s="12"/>
      <c r="P1912" s="12"/>
      <c r="Q1912" s="38"/>
    </row>
    <row r="1913" spans="1:17" x14ac:dyDescent="0.25">
      <c r="A1913" s="34"/>
      <c r="B1913" s="12"/>
      <c r="C1913" s="12"/>
      <c r="D1913" s="12"/>
      <c r="E1913" s="31" t="str">
        <f>IFERROR(VLOOKUP(Issue!$D1913,Table5[#All],3,0),"")</f>
        <v/>
      </c>
      <c r="F1913" s="31" t="str">
        <f>IFERROR(VLOOKUP(Issue!$D1913,Table5[#All],2,0),"")</f>
        <v/>
      </c>
      <c r="G1913" s="12"/>
      <c r="H1913" s="31" t="str">
        <f>IFERROR(VLOOKUP(Issue!$G1913,Table5[#All],3,0),"")</f>
        <v/>
      </c>
      <c r="I1913" s="31" t="str">
        <f>IFERROR(VLOOKUP(Issue!$G1913,Table5[#All],2,0),"")</f>
        <v/>
      </c>
      <c r="J1913" s="12"/>
      <c r="K1913" s="31" t="str">
        <f>IFERROR(VLOOKUP(Issue!$J1913,Table2[[Item Name]:[UoM]],2,0),"")</f>
        <v/>
      </c>
      <c r="L1913" s="12"/>
      <c r="M1913" s="32" t="str">
        <f>IFERROR(VLOOKUP(Issue!$J1913,Table2[[#All],[Item Name]:[Open Rate]],8,0),"")</f>
        <v/>
      </c>
      <c r="N1913" s="32" t="str">
        <f>IFERROR(+Issue!$L1913*Issue!$M1913,"")</f>
        <v/>
      </c>
      <c r="O1913" s="12"/>
      <c r="P1913" s="12"/>
      <c r="Q1913" s="37"/>
    </row>
    <row r="1914" spans="1:17" x14ac:dyDescent="0.25">
      <c r="A1914" s="34"/>
      <c r="B1914" s="12"/>
      <c r="C1914" s="12"/>
      <c r="D1914" s="12"/>
      <c r="E1914" s="31" t="str">
        <f>IFERROR(VLOOKUP(Issue!$D1914,Table5[#All],3,0),"")</f>
        <v/>
      </c>
      <c r="F1914" s="31" t="str">
        <f>IFERROR(VLOOKUP(Issue!$D1914,Table5[#All],2,0),"")</f>
        <v/>
      </c>
      <c r="G1914" s="12"/>
      <c r="H1914" s="31" t="str">
        <f>IFERROR(VLOOKUP(Issue!$G1914,Table5[#All],3,0),"")</f>
        <v/>
      </c>
      <c r="I1914" s="31" t="str">
        <f>IFERROR(VLOOKUP(Issue!$G1914,Table5[#All],2,0),"")</f>
        <v/>
      </c>
      <c r="J1914" s="12"/>
      <c r="K1914" s="31" t="str">
        <f>IFERROR(VLOOKUP(Issue!$J1914,Table2[[Item Name]:[UoM]],2,0),"")</f>
        <v/>
      </c>
      <c r="L1914" s="12"/>
      <c r="M1914" s="32" t="str">
        <f>IFERROR(VLOOKUP(Issue!$J1914,Table2[[#All],[Item Name]:[Open Rate]],8,0),"")</f>
        <v/>
      </c>
      <c r="N1914" s="32" t="str">
        <f>IFERROR(+Issue!$L1914*Issue!$M1914,"")</f>
        <v/>
      </c>
      <c r="O1914" s="12"/>
      <c r="P1914" s="12"/>
      <c r="Q1914" s="38"/>
    </row>
    <row r="1915" spans="1:17" x14ac:dyDescent="0.25">
      <c r="A1915" s="34"/>
      <c r="B1915" s="12"/>
      <c r="C1915" s="12"/>
      <c r="D1915" s="12"/>
      <c r="E1915" s="31" t="str">
        <f>IFERROR(VLOOKUP(Issue!$D1915,Table5[#All],3,0),"")</f>
        <v/>
      </c>
      <c r="F1915" s="31" t="str">
        <f>IFERROR(VLOOKUP(Issue!$D1915,Table5[#All],2,0),"")</f>
        <v/>
      </c>
      <c r="G1915" s="12"/>
      <c r="H1915" s="31" t="str">
        <f>IFERROR(VLOOKUP(Issue!$G1915,Table5[#All],3,0),"")</f>
        <v/>
      </c>
      <c r="I1915" s="31" t="str">
        <f>IFERROR(VLOOKUP(Issue!$G1915,Table5[#All],2,0),"")</f>
        <v/>
      </c>
      <c r="J1915" s="12"/>
      <c r="K1915" s="31" t="str">
        <f>IFERROR(VLOOKUP(Issue!$J1915,Table2[[Item Name]:[UoM]],2,0),"")</f>
        <v/>
      </c>
      <c r="L1915" s="12"/>
      <c r="M1915" s="32" t="str">
        <f>IFERROR(VLOOKUP(Issue!$J1915,Table2[[#All],[Item Name]:[Open Rate]],8,0),"")</f>
        <v/>
      </c>
      <c r="N1915" s="32" t="str">
        <f>IFERROR(+Issue!$L1915*Issue!$M1915,"")</f>
        <v/>
      </c>
      <c r="O1915" s="12"/>
      <c r="P1915" s="12"/>
      <c r="Q1915" s="37"/>
    </row>
    <row r="1916" spans="1:17" x14ac:dyDescent="0.25">
      <c r="A1916" s="34"/>
      <c r="B1916" s="12"/>
      <c r="C1916" s="12"/>
      <c r="D1916" s="12"/>
      <c r="E1916" s="31" t="str">
        <f>IFERROR(VLOOKUP(Issue!$D1916,Table5[#All],3,0),"")</f>
        <v/>
      </c>
      <c r="F1916" s="31" t="str">
        <f>IFERROR(VLOOKUP(Issue!$D1916,Table5[#All],2,0),"")</f>
        <v/>
      </c>
      <c r="G1916" s="12"/>
      <c r="H1916" s="31" t="str">
        <f>IFERROR(VLOOKUP(Issue!$G1916,Table5[#All],3,0),"")</f>
        <v/>
      </c>
      <c r="I1916" s="31" t="str">
        <f>IFERROR(VLOOKUP(Issue!$G1916,Table5[#All],2,0),"")</f>
        <v/>
      </c>
      <c r="J1916" s="12"/>
      <c r="K1916" s="31" t="str">
        <f>IFERROR(VLOOKUP(Issue!$J1916,Table2[[Item Name]:[UoM]],2,0),"")</f>
        <v/>
      </c>
      <c r="L1916" s="12"/>
      <c r="M1916" s="32" t="str">
        <f>IFERROR(VLOOKUP(Issue!$J1916,Table2[[#All],[Item Name]:[Open Rate]],8,0),"")</f>
        <v/>
      </c>
      <c r="N1916" s="32" t="str">
        <f>IFERROR(+Issue!$L1916*Issue!$M1916,"")</f>
        <v/>
      </c>
      <c r="O1916" s="12"/>
      <c r="P1916" s="12"/>
      <c r="Q1916" s="38"/>
    </row>
    <row r="1917" spans="1:17" x14ac:dyDescent="0.25">
      <c r="A1917" s="34"/>
      <c r="B1917" s="12"/>
      <c r="C1917" s="12"/>
      <c r="D1917" s="12"/>
      <c r="E1917" s="31" t="str">
        <f>IFERROR(VLOOKUP(Issue!$D1917,Table5[#All],3,0),"")</f>
        <v/>
      </c>
      <c r="F1917" s="31" t="str">
        <f>IFERROR(VLOOKUP(Issue!$D1917,Table5[#All],2,0),"")</f>
        <v/>
      </c>
      <c r="G1917" s="12"/>
      <c r="H1917" s="31" t="str">
        <f>IFERROR(VLOOKUP(Issue!$G1917,Table5[#All],3,0),"")</f>
        <v/>
      </c>
      <c r="I1917" s="31" t="str">
        <f>IFERROR(VLOOKUP(Issue!$G1917,Table5[#All],2,0),"")</f>
        <v/>
      </c>
      <c r="J1917" s="12"/>
      <c r="K1917" s="31" t="str">
        <f>IFERROR(VLOOKUP(Issue!$J1917,Table2[[Item Name]:[UoM]],2,0),"")</f>
        <v/>
      </c>
      <c r="L1917" s="12"/>
      <c r="M1917" s="32" t="str">
        <f>IFERROR(VLOOKUP(Issue!$J1917,Table2[[#All],[Item Name]:[Open Rate]],8,0),"")</f>
        <v/>
      </c>
      <c r="N1917" s="32" t="str">
        <f>IFERROR(+Issue!$L1917*Issue!$M1917,"")</f>
        <v/>
      </c>
      <c r="O1917" s="12"/>
      <c r="P1917" s="12"/>
      <c r="Q1917" s="37"/>
    </row>
    <row r="1918" spans="1:17" x14ac:dyDescent="0.25">
      <c r="A1918" s="34"/>
      <c r="B1918" s="12"/>
      <c r="C1918" s="12"/>
      <c r="D1918" s="12"/>
      <c r="E1918" s="31" t="str">
        <f>IFERROR(VLOOKUP(Issue!$D1918,Table5[#All],3,0),"")</f>
        <v/>
      </c>
      <c r="F1918" s="31" t="str">
        <f>IFERROR(VLOOKUP(Issue!$D1918,Table5[#All],2,0),"")</f>
        <v/>
      </c>
      <c r="G1918" s="12"/>
      <c r="H1918" s="31" t="str">
        <f>IFERROR(VLOOKUP(Issue!$G1918,Table5[#All],3,0),"")</f>
        <v/>
      </c>
      <c r="I1918" s="31" t="str">
        <f>IFERROR(VLOOKUP(Issue!$G1918,Table5[#All],2,0),"")</f>
        <v/>
      </c>
      <c r="J1918" s="12"/>
      <c r="K1918" s="31" t="str">
        <f>IFERROR(VLOOKUP(Issue!$J1918,Table2[[Item Name]:[UoM]],2,0),"")</f>
        <v/>
      </c>
      <c r="L1918" s="12"/>
      <c r="M1918" s="32" t="str">
        <f>IFERROR(VLOOKUP(Issue!$J1918,Table2[[#All],[Item Name]:[Open Rate]],8,0),"")</f>
        <v/>
      </c>
      <c r="N1918" s="32" t="str">
        <f>IFERROR(+Issue!$L1918*Issue!$M1918,"")</f>
        <v/>
      </c>
      <c r="O1918" s="12"/>
      <c r="P1918" s="12"/>
      <c r="Q1918" s="38"/>
    </row>
    <row r="1919" spans="1:17" x14ac:dyDescent="0.25">
      <c r="A1919" s="34"/>
      <c r="B1919" s="12"/>
      <c r="C1919" s="12"/>
      <c r="D1919" s="12"/>
      <c r="E1919" s="31" t="str">
        <f>IFERROR(VLOOKUP(Issue!$D1919,Table5[#All],3,0),"")</f>
        <v/>
      </c>
      <c r="F1919" s="31" t="str">
        <f>IFERROR(VLOOKUP(Issue!$D1919,Table5[#All],2,0),"")</f>
        <v/>
      </c>
      <c r="G1919" s="12"/>
      <c r="H1919" s="31" t="str">
        <f>IFERROR(VLOOKUP(Issue!$G1919,Table5[#All],3,0),"")</f>
        <v/>
      </c>
      <c r="I1919" s="31" t="str">
        <f>IFERROR(VLOOKUP(Issue!$G1919,Table5[#All],2,0),"")</f>
        <v/>
      </c>
      <c r="J1919" s="12"/>
      <c r="K1919" s="31" t="str">
        <f>IFERROR(VLOOKUP(Issue!$J1919,Table2[[Item Name]:[UoM]],2,0),"")</f>
        <v/>
      </c>
      <c r="L1919" s="12"/>
      <c r="M1919" s="32" t="str">
        <f>IFERROR(VLOOKUP(Issue!$J1919,Table2[[#All],[Item Name]:[Open Rate]],8,0),"")</f>
        <v/>
      </c>
      <c r="N1919" s="32" t="str">
        <f>IFERROR(+Issue!$L1919*Issue!$M1919,"")</f>
        <v/>
      </c>
      <c r="O1919" s="12"/>
      <c r="P1919" s="12"/>
      <c r="Q1919" s="37"/>
    </row>
    <row r="1920" spans="1:17" x14ac:dyDescent="0.25">
      <c r="A1920" s="34"/>
      <c r="B1920" s="12"/>
      <c r="C1920" s="12"/>
      <c r="D1920" s="12"/>
      <c r="E1920" s="31" t="str">
        <f>IFERROR(VLOOKUP(Issue!$D1920,Table5[#All],3,0),"")</f>
        <v/>
      </c>
      <c r="F1920" s="31" t="str">
        <f>IFERROR(VLOOKUP(Issue!$D1920,Table5[#All],2,0),"")</f>
        <v/>
      </c>
      <c r="G1920" s="12"/>
      <c r="H1920" s="31" t="str">
        <f>IFERROR(VLOOKUP(Issue!$G1920,Table5[#All],3,0),"")</f>
        <v/>
      </c>
      <c r="I1920" s="31" t="str">
        <f>IFERROR(VLOOKUP(Issue!$G1920,Table5[#All],2,0),"")</f>
        <v/>
      </c>
      <c r="J1920" s="12"/>
      <c r="K1920" s="31" t="str">
        <f>IFERROR(VLOOKUP(Issue!$J1920,Table2[[Item Name]:[UoM]],2,0),"")</f>
        <v/>
      </c>
      <c r="L1920" s="12"/>
      <c r="M1920" s="32" t="str">
        <f>IFERROR(VLOOKUP(Issue!$J1920,Table2[[#All],[Item Name]:[Open Rate]],8,0),"")</f>
        <v/>
      </c>
      <c r="N1920" s="32" t="str">
        <f>IFERROR(+Issue!$L1920*Issue!$M1920,"")</f>
        <v/>
      </c>
      <c r="O1920" s="12"/>
      <c r="P1920" s="12"/>
      <c r="Q1920" s="38"/>
    </row>
    <row r="1921" spans="1:17" x14ac:dyDescent="0.25">
      <c r="A1921" s="34"/>
      <c r="B1921" s="12"/>
      <c r="C1921" s="12"/>
      <c r="D1921" s="12"/>
      <c r="E1921" s="31" t="str">
        <f>IFERROR(VLOOKUP(Issue!$D1921,Table5[#All],3,0),"")</f>
        <v/>
      </c>
      <c r="F1921" s="31" t="str">
        <f>IFERROR(VLOOKUP(Issue!$D1921,Table5[#All],2,0),"")</f>
        <v/>
      </c>
      <c r="G1921" s="12"/>
      <c r="H1921" s="31" t="str">
        <f>IFERROR(VLOOKUP(Issue!$G1921,Table5[#All],3,0),"")</f>
        <v/>
      </c>
      <c r="I1921" s="31" t="str">
        <f>IFERROR(VLOOKUP(Issue!$G1921,Table5[#All],2,0),"")</f>
        <v/>
      </c>
      <c r="J1921" s="12"/>
      <c r="K1921" s="31" t="str">
        <f>IFERROR(VLOOKUP(Issue!$J1921,Table2[[Item Name]:[UoM]],2,0),"")</f>
        <v/>
      </c>
      <c r="L1921" s="12"/>
      <c r="M1921" s="32" t="str">
        <f>IFERROR(VLOOKUP(Issue!$J1921,Table2[[#All],[Item Name]:[Open Rate]],8,0),"")</f>
        <v/>
      </c>
      <c r="N1921" s="32" t="str">
        <f>IFERROR(+Issue!$L1921*Issue!$M1921,"")</f>
        <v/>
      </c>
      <c r="O1921" s="12"/>
      <c r="P1921" s="12"/>
      <c r="Q1921" s="37"/>
    </row>
    <row r="1922" spans="1:17" x14ac:dyDescent="0.25">
      <c r="A1922" s="34"/>
      <c r="B1922" s="12"/>
      <c r="C1922" s="12"/>
      <c r="D1922" s="12"/>
      <c r="E1922" s="31" t="str">
        <f>IFERROR(VLOOKUP(Issue!$D1922,Table5[#All],3,0),"")</f>
        <v/>
      </c>
      <c r="F1922" s="31" t="str">
        <f>IFERROR(VLOOKUP(Issue!$D1922,Table5[#All],2,0),"")</f>
        <v/>
      </c>
      <c r="G1922" s="12"/>
      <c r="H1922" s="31" t="str">
        <f>IFERROR(VLOOKUP(Issue!$G1922,Table5[#All],3,0),"")</f>
        <v/>
      </c>
      <c r="I1922" s="31" t="str">
        <f>IFERROR(VLOOKUP(Issue!$G1922,Table5[#All],2,0),"")</f>
        <v/>
      </c>
      <c r="J1922" s="12"/>
      <c r="K1922" s="31" t="str">
        <f>IFERROR(VLOOKUP(Issue!$J1922,Table2[[Item Name]:[UoM]],2,0),"")</f>
        <v/>
      </c>
      <c r="L1922" s="12"/>
      <c r="M1922" s="32" t="str">
        <f>IFERROR(VLOOKUP(Issue!$J1922,Table2[[#All],[Item Name]:[Open Rate]],8,0),"")</f>
        <v/>
      </c>
      <c r="N1922" s="32" t="str">
        <f>IFERROR(+Issue!$L1922*Issue!$M1922,"")</f>
        <v/>
      </c>
      <c r="O1922" s="12"/>
      <c r="P1922" s="12"/>
      <c r="Q1922" s="38"/>
    </row>
    <row r="1923" spans="1:17" x14ac:dyDescent="0.25">
      <c r="A1923" s="34"/>
      <c r="B1923" s="12"/>
      <c r="C1923" s="12"/>
      <c r="D1923" s="12"/>
      <c r="E1923" s="31" t="str">
        <f>IFERROR(VLOOKUP(Issue!$D1923,Table5[#All],3,0),"")</f>
        <v/>
      </c>
      <c r="F1923" s="31" t="str">
        <f>IFERROR(VLOOKUP(Issue!$D1923,Table5[#All],2,0),"")</f>
        <v/>
      </c>
      <c r="G1923" s="12"/>
      <c r="H1923" s="31" t="str">
        <f>IFERROR(VLOOKUP(Issue!$G1923,Table5[#All],3,0),"")</f>
        <v/>
      </c>
      <c r="I1923" s="31" t="str">
        <f>IFERROR(VLOOKUP(Issue!$G1923,Table5[#All],2,0),"")</f>
        <v/>
      </c>
      <c r="J1923" s="12"/>
      <c r="K1923" s="31" t="str">
        <f>IFERROR(VLOOKUP(Issue!$J1923,Table2[[Item Name]:[UoM]],2,0),"")</f>
        <v/>
      </c>
      <c r="L1923" s="12"/>
      <c r="M1923" s="32" t="str">
        <f>IFERROR(VLOOKUP(Issue!$J1923,Table2[[#All],[Item Name]:[Open Rate]],8,0),"")</f>
        <v/>
      </c>
      <c r="N1923" s="32" t="str">
        <f>IFERROR(+Issue!$L1923*Issue!$M1923,"")</f>
        <v/>
      </c>
      <c r="O1923" s="12"/>
      <c r="P1923" s="12"/>
      <c r="Q1923" s="37"/>
    </row>
    <row r="1924" spans="1:17" x14ac:dyDescent="0.25">
      <c r="A1924" s="34"/>
      <c r="B1924" s="12"/>
      <c r="C1924" s="12"/>
      <c r="D1924" s="12"/>
      <c r="E1924" s="31" t="str">
        <f>IFERROR(VLOOKUP(Issue!$D1924,Table5[#All],3,0),"")</f>
        <v/>
      </c>
      <c r="F1924" s="31" t="str">
        <f>IFERROR(VLOOKUP(Issue!$D1924,Table5[#All],2,0),"")</f>
        <v/>
      </c>
      <c r="G1924" s="12"/>
      <c r="H1924" s="31" t="str">
        <f>IFERROR(VLOOKUP(Issue!$G1924,Table5[#All],3,0),"")</f>
        <v/>
      </c>
      <c r="I1924" s="31" t="str">
        <f>IFERROR(VLOOKUP(Issue!$G1924,Table5[#All],2,0),"")</f>
        <v/>
      </c>
      <c r="J1924" s="12"/>
      <c r="K1924" s="31" t="str">
        <f>IFERROR(VLOOKUP(Issue!$J1924,Table2[[Item Name]:[UoM]],2,0),"")</f>
        <v/>
      </c>
      <c r="L1924" s="12"/>
      <c r="M1924" s="32" t="str">
        <f>IFERROR(VLOOKUP(Issue!$J1924,Table2[[#All],[Item Name]:[Open Rate]],8,0),"")</f>
        <v/>
      </c>
      <c r="N1924" s="32" t="str">
        <f>IFERROR(+Issue!$L1924*Issue!$M1924,"")</f>
        <v/>
      </c>
      <c r="O1924" s="12"/>
      <c r="P1924" s="12"/>
      <c r="Q1924" s="38"/>
    </row>
    <row r="1925" spans="1:17" x14ac:dyDescent="0.25">
      <c r="A1925" s="34"/>
      <c r="B1925" s="12"/>
      <c r="C1925" s="12"/>
      <c r="D1925" s="12"/>
      <c r="E1925" s="31" t="str">
        <f>IFERROR(VLOOKUP(Issue!$D1925,Table5[#All],3,0),"")</f>
        <v/>
      </c>
      <c r="F1925" s="31" t="str">
        <f>IFERROR(VLOOKUP(Issue!$D1925,Table5[#All],2,0),"")</f>
        <v/>
      </c>
      <c r="G1925" s="12"/>
      <c r="H1925" s="31" t="str">
        <f>IFERROR(VLOOKUP(Issue!$G1925,Table5[#All],3,0),"")</f>
        <v/>
      </c>
      <c r="I1925" s="31" t="str">
        <f>IFERROR(VLOOKUP(Issue!$G1925,Table5[#All],2,0),"")</f>
        <v/>
      </c>
      <c r="J1925" s="12"/>
      <c r="K1925" s="31" t="str">
        <f>IFERROR(VLOOKUP(Issue!$J1925,Table2[[Item Name]:[UoM]],2,0),"")</f>
        <v/>
      </c>
      <c r="L1925" s="12"/>
      <c r="M1925" s="32" t="str">
        <f>IFERROR(VLOOKUP(Issue!$J1925,Table2[[#All],[Item Name]:[Open Rate]],8,0),"")</f>
        <v/>
      </c>
      <c r="N1925" s="32" t="str">
        <f>IFERROR(+Issue!$L1925*Issue!$M1925,"")</f>
        <v/>
      </c>
      <c r="O1925" s="12"/>
      <c r="P1925" s="12"/>
      <c r="Q1925" s="37"/>
    </row>
    <row r="1926" spans="1:17" x14ac:dyDescent="0.25">
      <c r="A1926" s="34"/>
      <c r="B1926" s="12"/>
      <c r="C1926" s="12"/>
      <c r="D1926" s="12"/>
      <c r="E1926" s="31" t="str">
        <f>IFERROR(VLOOKUP(Issue!$D1926,Table5[#All],3,0),"")</f>
        <v/>
      </c>
      <c r="F1926" s="31" t="str">
        <f>IFERROR(VLOOKUP(Issue!$D1926,Table5[#All],2,0),"")</f>
        <v/>
      </c>
      <c r="G1926" s="12"/>
      <c r="H1926" s="31" t="str">
        <f>IFERROR(VLOOKUP(Issue!$G1926,Table5[#All],3,0),"")</f>
        <v/>
      </c>
      <c r="I1926" s="31" t="str">
        <f>IFERROR(VLOOKUP(Issue!$G1926,Table5[#All],2,0),"")</f>
        <v/>
      </c>
      <c r="J1926" s="12"/>
      <c r="K1926" s="31" t="str">
        <f>IFERROR(VLOOKUP(Issue!$J1926,Table2[[Item Name]:[UoM]],2,0),"")</f>
        <v/>
      </c>
      <c r="L1926" s="12"/>
      <c r="M1926" s="32" t="str">
        <f>IFERROR(VLOOKUP(Issue!$J1926,Table2[[#All],[Item Name]:[Open Rate]],8,0),"")</f>
        <v/>
      </c>
      <c r="N1926" s="32" t="str">
        <f>IFERROR(+Issue!$L1926*Issue!$M1926,"")</f>
        <v/>
      </c>
      <c r="O1926" s="12"/>
      <c r="P1926" s="12"/>
      <c r="Q1926" s="38"/>
    </row>
    <row r="1927" spans="1:17" x14ac:dyDescent="0.25">
      <c r="A1927" s="34"/>
      <c r="B1927" s="12"/>
      <c r="C1927" s="12"/>
      <c r="D1927" s="12"/>
      <c r="E1927" s="31" t="str">
        <f>IFERROR(VLOOKUP(Issue!$D1927,Table5[#All],3,0),"")</f>
        <v/>
      </c>
      <c r="F1927" s="31" t="str">
        <f>IFERROR(VLOOKUP(Issue!$D1927,Table5[#All],2,0),"")</f>
        <v/>
      </c>
      <c r="G1927" s="12"/>
      <c r="H1927" s="31" t="str">
        <f>IFERROR(VLOOKUP(Issue!$G1927,Table5[#All],3,0),"")</f>
        <v/>
      </c>
      <c r="I1927" s="31" t="str">
        <f>IFERROR(VLOOKUP(Issue!$G1927,Table5[#All],2,0),"")</f>
        <v/>
      </c>
      <c r="J1927" s="12"/>
      <c r="K1927" s="31" t="str">
        <f>IFERROR(VLOOKUP(Issue!$J1927,Table2[[Item Name]:[UoM]],2,0),"")</f>
        <v/>
      </c>
      <c r="L1927" s="12"/>
      <c r="M1927" s="32" t="str">
        <f>IFERROR(VLOOKUP(Issue!$J1927,Table2[[#All],[Item Name]:[Open Rate]],8,0),"")</f>
        <v/>
      </c>
      <c r="N1927" s="32" t="str">
        <f>IFERROR(+Issue!$L1927*Issue!$M1927,"")</f>
        <v/>
      </c>
      <c r="O1927" s="12"/>
      <c r="P1927" s="12"/>
      <c r="Q1927" s="37"/>
    </row>
    <row r="1928" spans="1:17" x14ac:dyDescent="0.25">
      <c r="A1928" s="34"/>
      <c r="B1928" s="12"/>
      <c r="C1928" s="12"/>
      <c r="D1928" s="12"/>
      <c r="E1928" s="31" t="str">
        <f>IFERROR(VLOOKUP(Issue!$D1928,Table5[#All],3,0),"")</f>
        <v/>
      </c>
      <c r="F1928" s="31" t="str">
        <f>IFERROR(VLOOKUP(Issue!$D1928,Table5[#All],2,0),"")</f>
        <v/>
      </c>
      <c r="G1928" s="12"/>
      <c r="H1928" s="31" t="str">
        <f>IFERROR(VLOOKUP(Issue!$G1928,Table5[#All],3,0),"")</f>
        <v/>
      </c>
      <c r="I1928" s="31" t="str">
        <f>IFERROR(VLOOKUP(Issue!$G1928,Table5[#All],2,0),"")</f>
        <v/>
      </c>
      <c r="J1928" s="12"/>
      <c r="K1928" s="31" t="str">
        <f>IFERROR(VLOOKUP(Issue!$J1928,Table2[[Item Name]:[UoM]],2,0),"")</f>
        <v/>
      </c>
      <c r="L1928" s="12"/>
      <c r="M1928" s="32" t="str">
        <f>IFERROR(VLOOKUP(Issue!$J1928,Table2[[#All],[Item Name]:[Open Rate]],8,0),"")</f>
        <v/>
      </c>
      <c r="N1928" s="32" t="str">
        <f>IFERROR(+Issue!$L1928*Issue!$M1928,"")</f>
        <v/>
      </c>
      <c r="O1928" s="12"/>
      <c r="P1928" s="12"/>
      <c r="Q1928" s="38"/>
    </row>
    <row r="1929" spans="1:17" x14ac:dyDescent="0.25">
      <c r="A1929" s="34"/>
      <c r="B1929" s="12"/>
      <c r="C1929" s="12"/>
      <c r="D1929" s="12"/>
      <c r="E1929" s="31" t="str">
        <f>IFERROR(VLOOKUP(Issue!$D1929,Table5[#All],3,0),"")</f>
        <v/>
      </c>
      <c r="F1929" s="31" t="str">
        <f>IFERROR(VLOOKUP(Issue!$D1929,Table5[#All],2,0),"")</f>
        <v/>
      </c>
      <c r="G1929" s="12"/>
      <c r="H1929" s="31" t="str">
        <f>IFERROR(VLOOKUP(Issue!$G1929,Table5[#All],3,0),"")</f>
        <v/>
      </c>
      <c r="I1929" s="31" t="str">
        <f>IFERROR(VLOOKUP(Issue!$G1929,Table5[#All],2,0),"")</f>
        <v/>
      </c>
      <c r="J1929" s="12"/>
      <c r="K1929" s="31" t="str">
        <f>IFERROR(VLOOKUP(Issue!$J1929,Table2[[Item Name]:[UoM]],2,0),"")</f>
        <v/>
      </c>
      <c r="L1929" s="12"/>
      <c r="M1929" s="32" t="str">
        <f>IFERROR(VLOOKUP(Issue!$J1929,Table2[[#All],[Item Name]:[Open Rate]],8,0),"")</f>
        <v/>
      </c>
      <c r="N1929" s="32" t="str">
        <f>IFERROR(+Issue!$L1929*Issue!$M1929,"")</f>
        <v/>
      </c>
      <c r="O1929" s="12"/>
      <c r="P1929" s="12"/>
      <c r="Q1929" s="37"/>
    </row>
    <row r="1930" spans="1:17" x14ac:dyDescent="0.25">
      <c r="A1930" s="34"/>
      <c r="B1930" s="12"/>
      <c r="C1930" s="12"/>
      <c r="D1930" s="12"/>
      <c r="E1930" s="31" t="str">
        <f>IFERROR(VLOOKUP(Issue!$D1930,Table5[#All],3,0),"")</f>
        <v/>
      </c>
      <c r="F1930" s="31" t="str">
        <f>IFERROR(VLOOKUP(Issue!$D1930,Table5[#All],2,0),"")</f>
        <v/>
      </c>
      <c r="G1930" s="12"/>
      <c r="H1930" s="31" t="str">
        <f>IFERROR(VLOOKUP(Issue!$G1930,Table5[#All],3,0),"")</f>
        <v/>
      </c>
      <c r="I1930" s="31" t="str">
        <f>IFERROR(VLOOKUP(Issue!$G1930,Table5[#All],2,0),"")</f>
        <v/>
      </c>
      <c r="J1930" s="12"/>
      <c r="K1930" s="31" t="str">
        <f>IFERROR(VLOOKUP(Issue!$J1930,Table2[[Item Name]:[UoM]],2,0),"")</f>
        <v/>
      </c>
      <c r="L1930" s="12"/>
      <c r="M1930" s="32" t="str">
        <f>IFERROR(VLOOKUP(Issue!$J1930,Table2[[#All],[Item Name]:[Open Rate]],8,0),"")</f>
        <v/>
      </c>
      <c r="N1930" s="32" t="str">
        <f>IFERROR(+Issue!$L1930*Issue!$M1930,"")</f>
        <v/>
      </c>
      <c r="O1930" s="12"/>
      <c r="P1930" s="12"/>
      <c r="Q1930" s="38"/>
    </row>
    <row r="1931" spans="1:17" x14ac:dyDescent="0.25">
      <c r="A1931" s="34"/>
      <c r="B1931" s="12"/>
      <c r="C1931" s="12"/>
      <c r="D1931" s="12"/>
      <c r="E1931" s="31" t="str">
        <f>IFERROR(VLOOKUP(Issue!$D1931,Table5[#All],3,0),"")</f>
        <v/>
      </c>
      <c r="F1931" s="31" t="str">
        <f>IFERROR(VLOOKUP(Issue!$D1931,Table5[#All],2,0),"")</f>
        <v/>
      </c>
      <c r="G1931" s="12"/>
      <c r="H1931" s="31" t="str">
        <f>IFERROR(VLOOKUP(Issue!$G1931,Table5[#All],3,0),"")</f>
        <v/>
      </c>
      <c r="I1931" s="31" t="str">
        <f>IFERROR(VLOOKUP(Issue!$G1931,Table5[#All],2,0),"")</f>
        <v/>
      </c>
      <c r="J1931" s="12"/>
      <c r="K1931" s="31" t="str">
        <f>IFERROR(VLOOKUP(Issue!$J1931,Table2[[Item Name]:[UoM]],2,0),"")</f>
        <v/>
      </c>
      <c r="L1931" s="12"/>
      <c r="M1931" s="32" t="str">
        <f>IFERROR(VLOOKUP(Issue!$J1931,Table2[[#All],[Item Name]:[Open Rate]],8,0),"")</f>
        <v/>
      </c>
      <c r="N1931" s="32" t="str">
        <f>IFERROR(+Issue!$L1931*Issue!$M1931,"")</f>
        <v/>
      </c>
      <c r="O1931" s="12"/>
      <c r="P1931" s="12"/>
      <c r="Q1931" s="37"/>
    </row>
    <row r="1932" spans="1:17" x14ac:dyDescent="0.25">
      <c r="A1932" s="34"/>
      <c r="B1932" s="12"/>
      <c r="C1932" s="12"/>
      <c r="D1932" s="12"/>
      <c r="E1932" s="31" t="str">
        <f>IFERROR(VLOOKUP(Issue!$D1932,Table5[#All],3,0),"")</f>
        <v/>
      </c>
      <c r="F1932" s="31" t="str">
        <f>IFERROR(VLOOKUP(Issue!$D1932,Table5[#All],2,0),"")</f>
        <v/>
      </c>
      <c r="G1932" s="12"/>
      <c r="H1932" s="31" t="str">
        <f>IFERROR(VLOOKUP(Issue!$G1932,Table5[#All],3,0),"")</f>
        <v/>
      </c>
      <c r="I1932" s="31" t="str">
        <f>IFERROR(VLOOKUP(Issue!$G1932,Table5[#All],2,0),"")</f>
        <v/>
      </c>
      <c r="J1932" s="12"/>
      <c r="K1932" s="31" t="str">
        <f>IFERROR(VLOOKUP(Issue!$J1932,Table2[[Item Name]:[UoM]],2,0),"")</f>
        <v/>
      </c>
      <c r="L1932" s="12"/>
      <c r="M1932" s="32" t="str">
        <f>IFERROR(VLOOKUP(Issue!$J1932,Table2[[#All],[Item Name]:[Open Rate]],8,0),"")</f>
        <v/>
      </c>
      <c r="N1932" s="32" t="str">
        <f>IFERROR(+Issue!$L1932*Issue!$M1932,"")</f>
        <v/>
      </c>
      <c r="O1932" s="12"/>
      <c r="P1932" s="12"/>
      <c r="Q1932" s="38"/>
    </row>
    <row r="1933" spans="1:17" x14ac:dyDescent="0.25">
      <c r="A1933" s="34"/>
      <c r="B1933" s="12"/>
      <c r="C1933" s="12"/>
      <c r="D1933" s="12"/>
      <c r="E1933" s="31" t="str">
        <f>IFERROR(VLOOKUP(Issue!$D1933,Table5[#All],3,0),"")</f>
        <v/>
      </c>
      <c r="F1933" s="31" t="str">
        <f>IFERROR(VLOOKUP(Issue!$D1933,Table5[#All],2,0),"")</f>
        <v/>
      </c>
      <c r="G1933" s="12"/>
      <c r="H1933" s="31" t="str">
        <f>IFERROR(VLOOKUP(Issue!$G1933,Table5[#All],3,0),"")</f>
        <v/>
      </c>
      <c r="I1933" s="31" t="str">
        <f>IFERROR(VLOOKUP(Issue!$G1933,Table5[#All],2,0),"")</f>
        <v/>
      </c>
      <c r="J1933" s="12"/>
      <c r="K1933" s="31" t="str">
        <f>IFERROR(VLOOKUP(Issue!$J1933,Table2[[Item Name]:[UoM]],2,0),"")</f>
        <v/>
      </c>
      <c r="L1933" s="12"/>
      <c r="M1933" s="32" t="str">
        <f>IFERROR(VLOOKUP(Issue!$J1933,Table2[[#All],[Item Name]:[Open Rate]],8,0),"")</f>
        <v/>
      </c>
      <c r="N1933" s="32" t="str">
        <f>IFERROR(+Issue!$L1933*Issue!$M1933,"")</f>
        <v/>
      </c>
      <c r="O1933" s="12"/>
      <c r="P1933" s="12"/>
      <c r="Q1933" s="37"/>
    </row>
    <row r="1934" spans="1:17" x14ac:dyDescent="0.25">
      <c r="A1934" s="34"/>
      <c r="B1934" s="12"/>
      <c r="C1934" s="12"/>
      <c r="D1934" s="12"/>
      <c r="E1934" s="31" t="str">
        <f>IFERROR(VLOOKUP(Issue!$D1934,Table5[#All],3,0),"")</f>
        <v/>
      </c>
      <c r="F1934" s="31" t="str">
        <f>IFERROR(VLOOKUP(Issue!$D1934,Table5[#All],2,0),"")</f>
        <v/>
      </c>
      <c r="G1934" s="12"/>
      <c r="H1934" s="31" t="str">
        <f>IFERROR(VLOOKUP(Issue!$G1934,Table5[#All],3,0),"")</f>
        <v/>
      </c>
      <c r="I1934" s="31" t="str">
        <f>IFERROR(VLOOKUP(Issue!$G1934,Table5[#All],2,0),"")</f>
        <v/>
      </c>
      <c r="J1934" s="12"/>
      <c r="K1934" s="31" t="str">
        <f>IFERROR(VLOOKUP(Issue!$J1934,Table2[[Item Name]:[UoM]],2,0),"")</f>
        <v/>
      </c>
      <c r="L1934" s="12"/>
      <c r="M1934" s="32" t="str">
        <f>IFERROR(VLOOKUP(Issue!$J1934,Table2[[#All],[Item Name]:[Open Rate]],8,0),"")</f>
        <v/>
      </c>
      <c r="N1934" s="32" t="str">
        <f>IFERROR(+Issue!$L1934*Issue!$M1934,"")</f>
        <v/>
      </c>
      <c r="O1934" s="12"/>
      <c r="P1934" s="12"/>
      <c r="Q1934" s="38"/>
    </row>
    <row r="1935" spans="1:17" x14ac:dyDescent="0.25">
      <c r="A1935" s="34"/>
      <c r="B1935" s="12"/>
      <c r="C1935" s="12"/>
      <c r="D1935" s="12"/>
      <c r="E1935" s="31" t="str">
        <f>IFERROR(VLOOKUP(Issue!$D1935,Table5[#All],3,0),"")</f>
        <v/>
      </c>
      <c r="F1935" s="31" t="str">
        <f>IFERROR(VLOOKUP(Issue!$D1935,Table5[#All],2,0),"")</f>
        <v/>
      </c>
      <c r="G1935" s="12"/>
      <c r="H1935" s="31" t="str">
        <f>IFERROR(VLOOKUP(Issue!$G1935,Table5[#All],3,0),"")</f>
        <v/>
      </c>
      <c r="I1935" s="31" t="str">
        <f>IFERROR(VLOOKUP(Issue!$G1935,Table5[#All],2,0),"")</f>
        <v/>
      </c>
      <c r="J1935" s="12"/>
      <c r="K1935" s="31" t="str">
        <f>IFERROR(VLOOKUP(Issue!$J1935,Table2[[Item Name]:[UoM]],2,0),"")</f>
        <v/>
      </c>
      <c r="L1935" s="12"/>
      <c r="M1935" s="32" t="str">
        <f>IFERROR(VLOOKUP(Issue!$J1935,Table2[[#All],[Item Name]:[Open Rate]],8,0),"")</f>
        <v/>
      </c>
      <c r="N1935" s="32" t="str">
        <f>IFERROR(+Issue!$L1935*Issue!$M1935,"")</f>
        <v/>
      </c>
      <c r="O1935" s="12"/>
      <c r="P1935" s="12"/>
      <c r="Q1935" s="37"/>
    </row>
    <row r="1936" spans="1:17" x14ac:dyDescent="0.25">
      <c r="A1936" s="34"/>
      <c r="B1936" s="12"/>
      <c r="C1936" s="12"/>
      <c r="D1936" s="12"/>
      <c r="E1936" s="31" t="str">
        <f>IFERROR(VLOOKUP(Issue!$D1936,Table5[#All],3,0),"")</f>
        <v/>
      </c>
      <c r="F1936" s="31" t="str">
        <f>IFERROR(VLOOKUP(Issue!$D1936,Table5[#All],2,0),"")</f>
        <v/>
      </c>
      <c r="G1936" s="12"/>
      <c r="H1936" s="31" t="str">
        <f>IFERROR(VLOOKUP(Issue!$G1936,Table5[#All],3,0),"")</f>
        <v/>
      </c>
      <c r="I1936" s="31" t="str">
        <f>IFERROR(VLOOKUP(Issue!$G1936,Table5[#All],2,0),"")</f>
        <v/>
      </c>
      <c r="J1936" s="12"/>
      <c r="K1936" s="31" t="str">
        <f>IFERROR(VLOOKUP(Issue!$J1936,Table2[[Item Name]:[UoM]],2,0),"")</f>
        <v/>
      </c>
      <c r="L1936" s="12"/>
      <c r="M1936" s="32" t="str">
        <f>IFERROR(VLOOKUP(Issue!$J1936,Table2[[#All],[Item Name]:[Open Rate]],8,0),"")</f>
        <v/>
      </c>
      <c r="N1936" s="32" t="str">
        <f>IFERROR(+Issue!$L1936*Issue!$M1936,"")</f>
        <v/>
      </c>
      <c r="O1936" s="12"/>
      <c r="P1936" s="12"/>
      <c r="Q1936" s="38"/>
    </row>
    <row r="1937" spans="1:17" x14ac:dyDescent="0.25">
      <c r="A1937" s="34"/>
      <c r="B1937" s="12"/>
      <c r="C1937" s="12"/>
      <c r="D1937" s="12"/>
      <c r="E1937" s="31" t="str">
        <f>IFERROR(VLOOKUP(Issue!$D1937,Table5[#All],3,0),"")</f>
        <v/>
      </c>
      <c r="F1937" s="31" t="str">
        <f>IFERROR(VLOOKUP(Issue!$D1937,Table5[#All],2,0),"")</f>
        <v/>
      </c>
      <c r="G1937" s="12"/>
      <c r="H1937" s="31" t="str">
        <f>IFERROR(VLOOKUP(Issue!$G1937,Table5[#All],3,0),"")</f>
        <v/>
      </c>
      <c r="I1937" s="31" t="str">
        <f>IFERROR(VLOOKUP(Issue!$G1937,Table5[#All],2,0),"")</f>
        <v/>
      </c>
      <c r="J1937" s="12"/>
      <c r="K1937" s="31" t="str">
        <f>IFERROR(VLOOKUP(Issue!$J1937,Table2[[Item Name]:[UoM]],2,0),"")</f>
        <v/>
      </c>
      <c r="L1937" s="12"/>
      <c r="M1937" s="32" t="str">
        <f>IFERROR(VLOOKUP(Issue!$J1937,Table2[[#All],[Item Name]:[Open Rate]],8,0),"")</f>
        <v/>
      </c>
      <c r="N1937" s="32" t="str">
        <f>IFERROR(+Issue!$L1937*Issue!$M1937,"")</f>
        <v/>
      </c>
      <c r="O1937" s="12"/>
      <c r="P1937" s="12"/>
      <c r="Q1937" s="37"/>
    </row>
    <row r="1938" spans="1:17" x14ac:dyDescent="0.25">
      <c r="A1938" s="34"/>
      <c r="B1938" s="12"/>
      <c r="C1938" s="12"/>
      <c r="D1938" s="12"/>
      <c r="E1938" s="31" t="str">
        <f>IFERROR(VLOOKUP(Issue!$D1938,Table5[#All],3,0),"")</f>
        <v/>
      </c>
      <c r="F1938" s="31" t="str">
        <f>IFERROR(VLOOKUP(Issue!$D1938,Table5[#All],2,0),"")</f>
        <v/>
      </c>
      <c r="G1938" s="12"/>
      <c r="H1938" s="31" t="str">
        <f>IFERROR(VLOOKUP(Issue!$G1938,Table5[#All],3,0),"")</f>
        <v/>
      </c>
      <c r="I1938" s="31" t="str">
        <f>IFERROR(VLOOKUP(Issue!$G1938,Table5[#All],2,0),"")</f>
        <v/>
      </c>
      <c r="J1938" s="12"/>
      <c r="K1938" s="31" t="str">
        <f>IFERROR(VLOOKUP(Issue!$J1938,Table2[[Item Name]:[UoM]],2,0),"")</f>
        <v/>
      </c>
      <c r="L1938" s="12"/>
      <c r="M1938" s="32" t="str">
        <f>IFERROR(VLOOKUP(Issue!$J1938,Table2[[#All],[Item Name]:[Open Rate]],8,0),"")</f>
        <v/>
      </c>
      <c r="N1938" s="32" t="str">
        <f>IFERROR(+Issue!$L1938*Issue!$M1938,"")</f>
        <v/>
      </c>
      <c r="O1938" s="12"/>
      <c r="P1938" s="12"/>
      <c r="Q1938" s="38"/>
    </row>
    <row r="1939" spans="1:17" x14ac:dyDescent="0.25">
      <c r="A1939" s="34"/>
      <c r="B1939" s="12"/>
      <c r="C1939" s="12"/>
      <c r="D1939" s="12"/>
      <c r="E1939" s="31" t="str">
        <f>IFERROR(VLOOKUP(Issue!$D1939,Table5[#All],3,0),"")</f>
        <v/>
      </c>
      <c r="F1939" s="31" t="str">
        <f>IFERROR(VLOOKUP(Issue!$D1939,Table5[#All],2,0),"")</f>
        <v/>
      </c>
      <c r="G1939" s="12"/>
      <c r="H1939" s="31" t="str">
        <f>IFERROR(VLOOKUP(Issue!$G1939,Table5[#All],3,0),"")</f>
        <v/>
      </c>
      <c r="I1939" s="31" t="str">
        <f>IFERROR(VLOOKUP(Issue!$G1939,Table5[#All],2,0),"")</f>
        <v/>
      </c>
      <c r="J1939" s="12"/>
      <c r="K1939" s="31" t="str">
        <f>IFERROR(VLOOKUP(Issue!$J1939,Table2[[Item Name]:[UoM]],2,0),"")</f>
        <v/>
      </c>
      <c r="L1939" s="12"/>
      <c r="M1939" s="32" t="str">
        <f>IFERROR(VLOOKUP(Issue!$J1939,Table2[[#All],[Item Name]:[Open Rate]],8,0),"")</f>
        <v/>
      </c>
      <c r="N1939" s="32" t="str">
        <f>IFERROR(+Issue!$L1939*Issue!$M1939,"")</f>
        <v/>
      </c>
      <c r="O1939" s="12"/>
      <c r="P1939" s="12"/>
      <c r="Q1939" s="37"/>
    </row>
    <row r="1940" spans="1:17" x14ac:dyDescent="0.25">
      <c r="A1940" s="34"/>
      <c r="B1940" s="12"/>
      <c r="C1940" s="12"/>
      <c r="D1940" s="12"/>
      <c r="E1940" s="31" t="str">
        <f>IFERROR(VLOOKUP(Issue!$D1940,Table5[#All],3,0),"")</f>
        <v/>
      </c>
      <c r="F1940" s="31" t="str">
        <f>IFERROR(VLOOKUP(Issue!$D1940,Table5[#All],2,0),"")</f>
        <v/>
      </c>
      <c r="G1940" s="12"/>
      <c r="H1940" s="31" t="str">
        <f>IFERROR(VLOOKUP(Issue!$G1940,Table5[#All],3,0),"")</f>
        <v/>
      </c>
      <c r="I1940" s="31" t="str">
        <f>IFERROR(VLOOKUP(Issue!$G1940,Table5[#All],2,0),"")</f>
        <v/>
      </c>
      <c r="J1940" s="12"/>
      <c r="K1940" s="31" t="str">
        <f>IFERROR(VLOOKUP(Issue!$J1940,Table2[[Item Name]:[UoM]],2,0),"")</f>
        <v/>
      </c>
      <c r="L1940" s="12"/>
      <c r="M1940" s="32" t="str">
        <f>IFERROR(VLOOKUP(Issue!$J1940,Table2[[#All],[Item Name]:[Open Rate]],8,0),"")</f>
        <v/>
      </c>
      <c r="N1940" s="32" t="str">
        <f>IFERROR(+Issue!$L1940*Issue!$M1940,"")</f>
        <v/>
      </c>
      <c r="O1940" s="12"/>
      <c r="P1940" s="12"/>
      <c r="Q1940" s="38"/>
    </row>
    <row r="1941" spans="1:17" x14ac:dyDescent="0.25">
      <c r="A1941" s="34"/>
      <c r="B1941" s="12"/>
      <c r="C1941" s="12"/>
      <c r="D1941" s="12"/>
      <c r="E1941" s="31" t="str">
        <f>IFERROR(VLOOKUP(Issue!$D1941,Table5[#All],3,0),"")</f>
        <v/>
      </c>
      <c r="F1941" s="31" t="str">
        <f>IFERROR(VLOOKUP(Issue!$D1941,Table5[#All],2,0),"")</f>
        <v/>
      </c>
      <c r="G1941" s="12"/>
      <c r="H1941" s="31" t="str">
        <f>IFERROR(VLOOKUP(Issue!$G1941,Table5[#All],3,0),"")</f>
        <v/>
      </c>
      <c r="I1941" s="31" t="str">
        <f>IFERROR(VLOOKUP(Issue!$G1941,Table5[#All],2,0),"")</f>
        <v/>
      </c>
      <c r="J1941" s="12"/>
      <c r="K1941" s="31" t="str">
        <f>IFERROR(VLOOKUP(Issue!$J1941,Table2[[Item Name]:[UoM]],2,0),"")</f>
        <v/>
      </c>
      <c r="L1941" s="12"/>
      <c r="M1941" s="32" t="str">
        <f>IFERROR(VLOOKUP(Issue!$J1941,Table2[[#All],[Item Name]:[Open Rate]],8,0),"")</f>
        <v/>
      </c>
      <c r="N1941" s="32" t="str">
        <f>IFERROR(+Issue!$L1941*Issue!$M1941,"")</f>
        <v/>
      </c>
      <c r="O1941" s="12"/>
      <c r="P1941" s="12"/>
      <c r="Q1941" s="37"/>
    </row>
    <row r="1942" spans="1:17" x14ac:dyDescent="0.25">
      <c r="A1942" s="34"/>
      <c r="B1942" s="12"/>
      <c r="C1942" s="12"/>
      <c r="D1942" s="12"/>
      <c r="E1942" s="31" t="str">
        <f>IFERROR(VLOOKUP(Issue!$D1942,Table5[#All],3,0),"")</f>
        <v/>
      </c>
      <c r="F1942" s="31" t="str">
        <f>IFERROR(VLOOKUP(Issue!$D1942,Table5[#All],2,0),"")</f>
        <v/>
      </c>
      <c r="G1942" s="12"/>
      <c r="H1942" s="31" t="str">
        <f>IFERROR(VLOOKUP(Issue!$G1942,Table5[#All],3,0),"")</f>
        <v/>
      </c>
      <c r="I1942" s="31" t="str">
        <f>IFERROR(VLOOKUP(Issue!$G1942,Table5[#All],2,0),"")</f>
        <v/>
      </c>
      <c r="J1942" s="12"/>
      <c r="K1942" s="31" t="str">
        <f>IFERROR(VLOOKUP(Issue!$J1942,Table2[[Item Name]:[UoM]],2,0),"")</f>
        <v/>
      </c>
      <c r="L1942" s="12"/>
      <c r="M1942" s="32" t="str">
        <f>IFERROR(VLOOKUP(Issue!$J1942,Table2[[#All],[Item Name]:[Open Rate]],8,0),"")</f>
        <v/>
      </c>
      <c r="N1942" s="32" t="str">
        <f>IFERROR(+Issue!$L1942*Issue!$M1942,"")</f>
        <v/>
      </c>
      <c r="O1942" s="12"/>
      <c r="P1942" s="12"/>
      <c r="Q1942" s="38"/>
    </row>
    <row r="1943" spans="1:17" x14ac:dyDescent="0.25">
      <c r="A1943" s="34"/>
      <c r="B1943" s="12"/>
      <c r="C1943" s="12"/>
      <c r="D1943" s="12"/>
      <c r="E1943" s="31" t="str">
        <f>IFERROR(VLOOKUP(Issue!$D1943,Table5[#All],3,0),"")</f>
        <v/>
      </c>
      <c r="F1943" s="31" t="str">
        <f>IFERROR(VLOOKUP(Issue!$D1943,Table5[#All],2,0),"")</f>
        <v/>
      </c>
      <c r="G1943" s="12"/>
      <c r="H1943" s="31" t="str">
        <f>IFERROR(VLOOKUP(Issue!$G1943,Table5[#All],3,0),"")</f>
        <v/>
      </c>
      <c r="I1943" s="31" t="str">
        <f>IFERROR(VLOOKUP(Issue!$G1943,Table5[#All],2,0),"")</f>
        <v/>
      </c>
      <c r="J1943" s="12"/>
      <c r="K1943" s="31" t="str">
        <f>IFERROR(VLOOKUP(Issue!$J1943,Table2[[Item Name]:[UoM]],2,0),"")</f>
        <v/>
      </c>
      <c r="L1943" s="12"/>
      <c r="M1943" s="32" t="str">
        <f>IFERROR(VLOOKUP(Issue!$J1943,Table2[[#All],[Item Name]:[Open Rate]],8,0),"")</f>
        <v/>
      </c>
      <c r="N1943" s="32" t="str">
        <f>IFERROR(+Issue!$L1943*Issue!$M1943,"")</f>
        <v/>
      </c>
      <c r="O1943" s="12"/>
      <c r="P1943" s="12"/>
      <c r="Q1943" s="37"/>
    </row>
    <row r="1944" spans="1:17" x14ac:dyDescent="0.25">
      <c r="A1944" s="34"/>
      <c r="B1944" s="12"/>
      <c r="C1944" s="12"/>
      <c r="D1944" s="12"/>
      <c r="E1944" s="31" t="str">
        <f>IFERROR(VLOOKUP(Issue!$D1944,Table5[#All],3,0),"")</f>
        <v/>
      </c>
      <c r="F1944" s="31" t="str">
        <f>IFERROR(VLOOKUP(Issue!$D1944,Table5[#All],2,0),"")</f>
        <v/>
      </c>
      <c r="G1944" s="12"/>
      <c r="H1944" s="31" t="str">
        <f>IFERROR(VLOOKUP(Issue!$G1944,Table5[#All],3,0),"")</f>
        <v/>
      </c>
      <c r="I1944" s="31" t="str">
        <f>IFERROR(VLOOKUP(Issue!$G1944,Table5[#All],2,0),"")</f>
        <v/>
      </c>
      <c r="J1944" s="12"/>
      <c r="K1944" s="31" t="str">
        <f>IFERROR(VLOOKUP(Issue!$J1944,Table2[[Item Name]:[UoM]],2,0),"")</f>
        <v/>
      </c>
      <c r="L1944" s="12"/>
      <c r="M1944" s="32" t="str">
        <f>IFERROR(VLOOKUP(Issue!$J1944,Table2[[#All],[Item Name]:[Open Rate]],8,0),"")</f>
        <v/>
      </c>
      <c r="N1944" s="32" t="str">
        <f>IFERROR(+Issue!$L1944*Issue!$M1944,"")</f>
        <v/>
      </c>
      <c r="O1944" s="12"/>
      <c r="P1944" s="12"/>
      <c r="Q1944" s="38"/>
    </row>
    <row r="1945" spans="1:17" x14ac:dyDescent="0.25">
      <c r="A1945" s="34"/>
      <c r="B1945" s="12"/>
      <c r="C1945" s="12"/>
      <c r="D1945" s="12"/>
      <c r="E1945" s="31" t="str">
        <f>IFERROR(VLOOKUP(Issue!$D1945,Table5[#All],3,0),"")</f>
        <v/>
      </c>
      <c r="F1945" s="31" t="str">
        <f>IFERROR(VLOOKUP(Issue!$D1945,Table5[#All],2,0),"")</f>
        <v/>
      </c>
      <c r="G1945" s="12"/>
      <c r="H1945" s="31" t="str">
        <f>IFERROR(VLOOKUP(Issue!$G1945,Table5[#All],3,0),"")</f>
        <v/>
      </c>
      <c r="I1945" s="31" t="str">
        <f>IFERROR(VLOOKUP(Issue!$G1945,Table5[#All],2,0),"")</f>
        <v/>
      </c>
      <c r="J1945" s="12"/>
      <c r="K1945" s="31" t="str">
        <f>IFERROR(VLOOKUP(Issue!$J1945,Table2[[Item Name]:[UoM]],2,0),"")</f>
        <v/>
      </c>
      <c r="L1945" s="12"/>
      <c r="M1945" s="32" t="str">
        <f>IFERROR(VLOOKUP(Issue!$J1945,Table2[[#All],[Item Name]:[Open Rate]],8,0),"")</f>
        <v/>
      </c>
      <c r="N1945" s="32" t="str">
        <f>IFERROR(+Issue!$L1945*Issue!$M1945,"")</f>
        <v/>
      </c>
      <c r="O1945" s="12"/>
      <c r="P1945" s="12"/>
      <c r="Q1945" s="37"/>
    </row>
    <row r="1946" spans="1:17" x14ac:dyDescent="0.25">
      <c r="A1946" s="34"/>
      <c r="B1946" s="12"/>
      <c r="C1946" s="12"/>
      <c r="D1946" s="12"/>
      <c r="E1946" s="31" t="str">
        <f>IFERROR(VLOOKUP(Issue!$D1946,Table5[#All],3,0),"")</f>
        <v/>
      </c>
      <c r="F1946" s="31" t="str">
        <f>IFERROR(VLOOKUP(Issue!$D1946,Table5[#All],2,0),"")</f>
        <v/>
      </c>
      <c r="G1946" s="12"/>
      <c r="H1946" s="31" t="str">
        <f>IFERROR(VLOOKUP(Issue!$G1946,Table5[#All],3,0),"")</f>
        <v/>
      </c>
      <c r="I1946" s="31" t="str">
        <f>IFERROR(VLOOKUP(Issue!$G1946,Table5[#All],2,0),"")</f>
        <v/>
      </c>
      <c r="J1946" s="12"/>
      <c r="K1946" s="31" t="str">
        <f>IFERROR(VLOOKUP(Issue!$J1946,Table2[[Item Name]:[UoM]],2,0),"")</f>
        <v/>
      </c>
      <c r="L1946" s="12"/>
      <c r="M1946" s="32" t="str">
        <f>IFERROR(VLOOKUP(Issue!$J1946,Table2[[#All],[Item Name]:[Open Rate]],8,0),"")</f>
        <v/>
      </c>
      <c r="N1946" s="32" t="str">
        <f>IFERROR(+Issue!$L1946*Issue!$M1946,"")</f>
        <v/>
      </c>
      <c r="O1946" s="12"/>
      <c r="P1946" s="12"/>
      <c r="Q1946" s="38"/>
    </row>
    <row r="1947" spans="1:17" x14ac:dyDescent="0.25">
      <c r="A1947" s="34"/>
      <c r="B1947" s="12"/>
      <c r="C1947" s="12"/>
      <c r="D1947" s="12"/>
      <c r="E1947" s="31" t="str">
        <f>IFERROR(VLOOKUP(Issue!$D1947,Table5[#All],3,0),"")</f>
        <v/>
      </c>
      <c r="F1947" s="31" t="str">
        <f>IFERROR(VLOOKUP(Issue!$D1947,Table5[#All],2,0),"")</f>
        <v/>
      </c>
      <c r="G1947" s="12"/>
      <c r="H1947" s="31" t="str">
        <f>IFERROR(VLOOKUP(Issue!$G1947,Table5[#All],3,0),"")</f>
        <v/>
      </c>
      <c r="I1947" s="31" t="str">
        <f>IFERROR(VLOOKUP(Issue!$G1947,Table5[#All],2,0),"")</f>
        <v/>
      </c>
      <c r="J1947" s="12"/>
      <c r="K1947" s="31" t="str">
        <f>IFERROR(VLOOKUP(Issue!$J1947,Table2[[Item Name]:[UoM]],2,0),"")</f>
        <v/>
      </c>
      <c r="L1947" s="12"/>
      <c r="M1947" s="32" t="str">
        <f>IFERROR(VLOOKUP(Issue!$J1947,Table2[[#All],[Item Name]:[Open Rate]],8,0),"")</f>
        <v/>
      </c>
      <c r="N1947" s="32" t="str">
        <f>IFERROR(+Issue!$L1947*Issue!$M1947,"")</f>
        <v/>
      </c>
      <c r="O1947" s="12"/>
      <c r="P1947" s="12"/>
      <c r="Q1947" s="37"/>
    </row>
    <row r="1948" spans="1:17" x14ac:dyDescent="0.25">
      <c r="A1948" s="34"/>
      <c r="B1948" s="12"/>
      <c r="C1948" s="12"/>
      <c r="D1948" s="12"/>
      <c r="E1948" s="31" t="str">
        <f>IFERROR(VLOOKUP(Issue!$D1948,Table5[#All],3,0),"")</f>
        <v/>
      </c>
      <c r="F1948" s="31" t="str">
        <f>IFERROR(VLOOKUP(Issue!$D1948,Table5[#All],2,0),"")</f>
        <v/>
      </c>
      <c r="G1948" s="12"/>
      <c r="H1948" s="31" t="str">
        <f>IFERROR(VLOOKUP(Issue!$G1948,Table5[#All],3,0),"")</f>
        <v/>
      </c>
      <c r="I1948" s="31" t="str">
        <f>IFERROR(VLOOKUP(Issue!$G1948,Table5[#All],2,0),"")</f>
        <v/>
      </c>
      <c r="J1948" s="12"/>
      <c r="K1948" s="31" t="str">
        <f>IFERROR(VLOOKUP(Issue!$J1948,Table2[[Item Name]:[UoM]],2,0),"")</f>
        <v/>
      </c>
      <c r="L1948" s="12"/>
      <c r="M1948" s="32" t="str">
        <f>IFERROR(VLOOKUP(Issue!$J1948,Table2[[#All],[Item Name]:[Open Rate]],8,0),"")</f>
        <v/>
      </c>
      <c r="N1948" s="32" t="str">
        <f>IFERROR(+Issue!$L1948*Issue!$M1948,"")</f>
        <v/>
      </c>
      <c r="O1948" s="12"/>
      <c r="P1948" s="12"/>
      <c r="Q1948" s="38"/>
    </row>
    <row r="1949" spans="1:17" x14ac:dyDescent="0.25">
      <c r="A1949" s="34"/>
      <c r="B1949" s="12"/>
      <c r="C1949" s="12"/>
      <c r="D1949" s="12"/>
      <c r="E1949" s="31" t="str">
        <f>IFERROR(VLOOKUP(Issue!$D1949,Table5[#All],3,0),"")</f>
        <v/>
      </c>
      <c r="F1949" s="31" t="str">
        <f>IFERROR(VLOOKUP(Issue!$D1949,Table5[#All],2,0),"")</f>
        <v/>
      </c>
      <c r="G1949" s="12"/>
      <c r="H1949" s="31" t="str">
        <f>IFERROR(VLOOKUP(Issue!$G1949,Table5[#All],3,0),"")</f>
        <v/>
      </c>
      <c r="I1949" s="31" t="str">
        <f>IFERROR(VLOOKUP(Issue!$G1949,Table5[#All],2,0),"")</f>
        <v/>
      </c>
      <c r="J1949" s="12"/>
      <c r="K1949" s="31" t="str">
        <f>IFERROR(VLOOKUP(Issue!$J1949,Table2[[Item Name]:[UoM]],2,0),"")</f>
        <v/>
      </c>
      <c r="L1949" s="12"/>
      <c r="M1949" s="32" t="str">
        <f>IFERROR(VLOOKUP(Issue!$J1949,Table2[[#All],[Item Name]:[Open Rate]],8,0),"")</f>
        <v/>
      </c>
      <c r="N1949" s="32" t="str">
        <f>IFERROR(+Issue!$L1949*Issue!$M1949,"")</f>
        <v/>
      </c>
      <c r="O1949" s="12"/>
      <c r="P1949" s="12"/>
      <c r="Q1949" s="37"/>
    </row>
    <row r="1950" spans="1:17" x14ac:dyDescent="0.25">
      <c r="A1950" s="34"/>
      <c r="B1950" s="12"/>
      <c r="C1950" s="12"/>
      <c r="D1950" s="12"/>
      <c r="E1950" s="31" t="str">
        <f>IFERROR(VLOOKUP(Issue!$D1950,Table5[#All],3,0),"")</f>
        <v/>
      </c>
      <c r="F1950" s="31" t="str">
        <f>IFERROR(VLOOKUP(Issue!$D1950,Table5[#All],2,0),"")</f>
        <v/>
      </c>
      <c r="G1950" s="12"/>
      <c r="H1950" s="31" t="str">
        <f>IFERROR(VLOOKUP(Issue!$G1950,Table5[#All],3,0),"")</f>
        <v/>
      </c>
      <c r="I1950" s="31" t="str">
        <f>IFERROR(VLOOKUP(Issue!$G1950,Table5[#All],2,0),"")</f>
        <v/>
      </c>
      <c r="J1950" s="12"/>
      <c r="K1950" s="31" t="str">
        <f>IFERROR(VLOOKUP(Issue!$J1950,Table2[[Item Name]:[UoM]],2,0),"")</f>
        <v/>
      </c>
      <c r="L1950" s="12"/>
      <c r="M1950" s="32" t="str">
        <f>IFERROR(VLOOKUP(Issue!$J1950,Table2[[#All],[Item Name]:[Open Rate]],8,0),"")</f>
        <v/>
      </c>
      <c r="N1950" s="32" t="str">
        <f>IFERROR(+Issue!$L1950*Issue!$M1950,"")</f>
        <v/>
      </c>
      <c r="O1950" s="12"/>
      <c r="P1950" s="12"/>
      <c r="Q1950" s="38"/>
    </row>
    <row r="1951" spans="1:17" x14ac:dyDescent="0.25">
      <c r="A1951" s="34"/>
      <c r="B1951" s="12"/>
      <c r="C1951" s="12"/>
      <c r="D1951" s="12"/>
      <c r="E1951" s="31" t="str">
        <f>IFERROR(VLOOKUP(Issue!$D1951,Table5[#All],3,0),"")</f>
        <v/>
      </c>
      <c r="F1951" s="31" t="str">
        <f>IFERROR(VLOOKUP(Issue!$D1951,Table5[#All],2,0),"")</f>
        <v/>
      </c>
      <c r="G1951" s="12"/>
      <c r="H1951" s="31" t="str">
        <f>IFERROR(VLOOKUP(Issue!$G1951,Table5[#All],3,0),"")</f>
        <v/>
      </c>
      <c r="I1951" s="31" t="str">
        <f>IFERROR(VLOOKUP(Issue!$G1951,Table5[#All],2,0),"")</f>
        <v/>
      </c>
      <c r="J1951" s="12"/>
      <c r="K1951" s="31" t="str">
        <f>IFERROR(VLOOKUP(Issue!$J1951,Table2[[Item Name]:[UoM]],2,0),"")</f>
        <v/>
      </c>
      <c r="L1951" s="12"/>
      <c r="M1951" s="32" t="str">
        <f>IFERROR(VLOOKUP(Issue!$J1951,Table2[[#All],[Item Name]:[Open Rate]],8,0),"")</f>
        <v/>
      </c>
      <c r="N1951" s="32" t="str">
        <f>IFERROR(+Issue!$L1951*Issue!$M1951,"")</f>
        <v/>
      </c>
      <c r="O1951" s="12"/>
      <c r="P1951" s="12"/>
      <c r="Q1951" s="37"/>
    </row>
    <row r="1952" spans="1:17" x14ac:dyDescent="0.25">
      <c r="A1952" s="34"/>
      <c r="B1952" s="12"/>
      <c r="C1952" s="12"/>
      <c r="D1952" s="12"/>
      <c r="E1952" s="31" t="str">
        <f>IFERROR(VLOOKUP(Issue!$D1952,Table5[#All],3,0),"")</f>
        <v/>
      </c>
      <c r="F1952" s="31" t="str">
        <f>IFERROR(VLOOKUP(Issue!$D1952,Table5[#All],2,0),"")</f>
        <v/>
      </c>
      <c r="G1952" s="12"/>
      <c r="H1952" s="31" t="str">
        <f>IFERROR(VLOOKUP(Issue!$G1952,Table5[#All],3,0),"")</f>
        <v/>
      </c>
      <c r="I1952" s="31" t="str">
        <f>IFERROR(VLOOKUP(Issue!$G1952,Table5[#All],2,0),"")</f>
        <v/>
      </c>
      <c r="J1952" s="12"/>
      <c r="K1952" s="31" t="str">
        <f>IFERROR(VLOOKUP(Issue!$J1952,Table2[[Item Name]:[UoM]],2,0),"")</f>
        <v/>
      </c>
      <c r="L1952" s="12"/>
      <c r="M1952" s="32" t="str">
        <f>IFERROR(VLOOKUP(Issue!$J1952,Table2[[#All],[Item Name]:[Open Rate]],8,0),"")</f>
        <v/>
      </c>
      <c r="N1952" s="32" t="str">
        <f>IFERROR(+Issue!$L1952*Issue!$M1952,"")</f>
        <v/>
      </c>
      <c r="O1952" s="12"/>
      <c r="P1952" s="12"/>
      <c r="Q1952" s="38"/>
    </row>
    <row r="1953" spans="1:17" x14ac:dyDescent="0.25">
      <c r="A1953" s="34"/>
      <c r="B1953" s="12"/>
      <c r="C1953" s="12"/>
      <c r="D1953" s="12"/>
      <c r="E1953" s="31" t="str">
        <f>IFERROR(VLOOKUP(Issue!$D1953,Table5[#All],3,0),"")</f>
        <v/>
      </c>
      <c r="F1953" s="31" t="str">
        <f>IFERROR(VLOOKUP(Issue!$D1953,Table5[#All],2,0),"")</f>
        <v/>
      </c>
      <c r="G1953" s="12"/>
      <c r="H1953" s="31" t="str">
        <f>IFERROR(VLOOKUP(Issue!$G1953,Table5[#All],3,0),"")</f>
        <v/>
      </c>
      <c r="I1953" s="31" t="str">
        <f>IFERROR(VLOOKUP(Issue!$G1953,Table5[#All],2,0),"")</f>
        <v/>
      </c>
      <c r="J1953" s="12"/>
      <c r="K1953" s="31" t="str">
        <f>IFERROR(VLOOKUP(Issue!$J1953,Table2[[Item Name]:[UoM]],2,0),"")</f>
        <v/>
      </c>
      <c r="L1953" s="12"/>
      <c r="M1953" s="32" t="str">
        <f>IFERROR(VLOOKUP(Issue!$J1953,Table2[[#All],[Item Name]:[Open Rate]],8,0),"")</f>
        <v/>
      </c>
      <c r="N1953" s="32" t="str">
        <f>IFERROR(+Issue!$L1953*Issue!$M1953,"")</f>
        <v/>
      </c>
      <c r="O1953" s="12"/>
      <c r="P1953" s="12"/>
      <c r="Q1953" s="37"/>
    </row>
    <row r="1954" spans="1:17" x14ac:dyDescent="0.25">
      <c r="A1954" s="34"/>
      <c r="B1954" s="12"/>
      <c r="C1954" s="12"/>
      <c r="D1954" s="12"/>
      <c r="E1954" s="31" t="str">
        <f>IFERROR(VLOOKUP(Issue!$D1954,Table5[#All],3,0),"")</f>
        <v/>
      </c>
      <c r="F1954" s="31" t="str">
        <f>IFERROR(VLOOKUP(Issue!$D1954,Table5[#All],2,0),"")</f>
        <v/>
      </c>
      <c r="G1954" s="12"/>
      <c r="H1954" s="31" t="str">
        <f>IFERROR(VLOOKUP(Issue!$G1954,Table5[#All],3,0),"")</f>
        <v/>
      </c>
      <c r="I1954" s="31" t="str">
        <f>IFERROR(VLOOKUP(Issue!$G1954,Table5[#All],2,0),"")</f>
        <v/>
      </c>
      <c r="J1954" s="12"/>
      <c r="K1954" s="31" t="str">
        <f>IFERROR(VLOOKUP(Issue!$J1954,Table2[[Item Name]:[UoM]],2,0),"")</f>
        <v/>
      </c>
      <c r="L1954" s="12"/>
      <c r="M1954" s="32" t="str">
        <f>IFERROR(VLOOKUP(Issue!$J1954,Table2[[#All],[Item Name]:[Open Rate]],8,0),"")</f>
        <v/>
      </c>
      <c r="N1954" s="32" t="str">
        <f>IFERROR(+Issue!$L1954*Issue!$M1954,"")</f>
        <v/>
      </c>
      <c r="O1954" s="12"/>
      <c r="P1954" s="12"/>
      <c r="Q1954" s="38"/>
    </row>
    <row r="1955" spans="1:17" x14ac:dyDescent="0.25">
      <c r="A1955" s="34"/>
      <c r="B1955" s="12"/>
      <c r="C1955" s="12"/>
      <c r="D1955" s="12"/>
      <c r="E1955" s="31" t="str">
        <f>IFERROR(VLOOKUP(Issue!$D1955,Table5[#All],3,0),"")</f>
        <v/>
      </c>
      <c r="F1955" s="31" t="str">
        <f>IFERROR(VLOOKUP(Issue!$D1955,Table5[#All],2,0),"")</f>
        <v/>
      </c>
      <c r="G1955" s="12"/>
      <c r="H1955" s="31" t="str">
        <f>IFERROR(VLOOKUP(Issue!$G1955,Table5[#All],3,0),"")</f>
        <v/>
      </c>
      <c r="I1955" s="31" t="str">
        <f>IFERROR(VLOOKUP(Issue!$G1955,Table5[#All],2,0),"")</f>
        <v/>
      </c>
      <c r="J1955" s="12"/>
      <c r="K1955" s="31" t="str">
        <f>IFERROR(VLOOKUP(Issue!$J1955,Table2[[Item Name]:[UoM]],2,0),"")</f>
        <v/>
      </c>
      <c r="L1955" s="12"/>
      <c r="M1955" s="32" t="str">
        <f>IFERROR(VLOOKUP(Issue!$J1955,Table2[[#All],[Item Name]:[Open Rate]],8,0),"")</f>
        <v/>
      </c>
      <c r="N1955" s="32" t="str">
        <f>IFERROR(+Issue!$L1955*Issue!$M1955,"")</f>
        <v/>
      </c>
      <c r="O1955" s="12"/>
      <c r="P1955" s="12"/>
      <c r="Q1955" s="37"/>
    </row>
    <row r="1956" spans="1:17" x14ac:dyDescent="0.25">
      <c r="A1956" s="34"/>
      <c r="B1956" s="12"/>
      <c r="C1956" s="12"/>
      <c r="D1956" s="12"/>
      <c r="E1956" s="31" t="str">
        <f>IFERROR(VLOOKUP(Issue!$D1956,Table5[#All],3,0),"")</f>
        <v/>
      </c>
      <c r="F1956" s="31" t="str">
        <f>IFERROR(VLOOKUP(Issue!$D1956,Table5[#All],2,0),"")</f>
        <v/>
      </c>
      <c r="G1956" s="12"/>
      <c r="H1956" s="31" t="str">
        <f>IFERROR(VLOOKUP(Issue!$G1956,Table5[#All],3,0),"")</f>
        <v/>
      </c>
      <c r="I1956" s="31" t="str">
        <f>IFERROR(VLOOKUP(Issue!$G1956,Table5[#All],2,0),"")</f>
        <v/>
      </c>
      <c r="J1956" s="12"/>
      <c r="K1956" s="31" t="str">
        <f>IFERROR(VLOOKUP(Issue!$J1956,Table2[[Item Name]:[UoM]],2,0),"")</f>
        <v/>
      </c>
      <c r="L1956" s="12"/>
      <c r="M1956" s="32" t="str">
        <f>IFERROR(VLOOKUP(Issue!$J1956,Table2[[#All],[Item Name]:[Open Rate]],8,0),"")</f>
        <v/>
      </c>
      <c r="N1956" s="32" t="str">
        <f>IFERROR(+Issue!$L1956*Issue!$M1956,"")</f>
        <v/>
      </c>
      <c r="O1956" s="12"/>
      <c r="P1956" s="12"/>
      <c r="Q1956" s="38"/>
    </row>
    <row r="1957" spans="1:17" x14ac:dyDescent="0.25">
      <c r="A1957" s="34"/>
      <c r="B1957" s="12"/>
      <c r="C1957" s="12"/>
      <c r="D1957" s="12"/>
      <c r="E1957" s="31" t="str">
        <f>IFERROR(VLOOKUP(Issue!$D1957,Table5[#All],3,0),"")</f>
        <v/>
      </c>
      <c r="F1957" s="31" t="str">
        <f>IFERROR(VLOOKUP(Issue!$D1957,Table5[#All],2,0),"")</f>
        <v/>
      </c>
      <c r="G1957" s="12"/>
      <c r="H1957" s="31" t="str">
        <f>IFERROR(VLOOKUP(Issue!$G1957,Table5[#All],3,0),"")</f>
        <v/>
      </c>
      <c r="I1957" s="31" t="str">
        <f>IFERROR(VLOOKUP(Issue!$G1957,Table5[#All],2,0),"")</f>
        <v/>
      </c>
      <c r="J1957" s="12"/>
      <c r="K1957" s="31" t="str">
        <f>IFERROR(VLOOKUP(Issue!$J1957,Table2[[Item Name]:[UoM]],2,0),"")</f>
        <v/>
      </c>
      <c r="L1957" s="12"/>
      <c r="M1957" s="32" t="str">
        <f>IFERROR(VLOOKUP(Issue!$J1957,Table2[[#All],[Item Name]:[Open Rate]],8,0),"")</f>
        <v/>
      </c>
      <c r="N1957" s="32" t="str">
        <f>IFERROR(+Issue!$L1957*Issue!$M1957,"")</f>
        <v/>
      </c>
      <c r="O1957" s="12"/>
      <c r="P1957" s="12"/>
      <c r="Q1957" s="37"/>
    </row>
    <row r="1958" spans="1:17" x14ac:dyDescent="0.25">
      <c r="A1958" s="34"/>
      <c r="B1958" s="12"/>
      <c r="C1958" s="12"/>
      <c r="D1958" s="12"/>
      <c r="E1958" s="31" t="str">
        <f>IFERROR(VLOOKUP(Issue!$D1958,Table5[#All],3,0),"")</f>
        <v/>
      </c>
      <c r="F1958" s="31" t="str">
        <f>IFERROR(VLOOKUP(Issue!$D1958,Table5[#All],2,0),"")</f>
        <v/>
      </c>
      <c r="G1958" s="12"/>
      <c r="H1958" s="31" t="str">
        <f>IFERROR(VLOOKUP(Issue!$G1958,Table5[#All],3,0),"")</f>
        <v/>
      </c>
      <c r="I1958" s="31" t="str">
        <f>IFERROR(VLOOKUP(Issue!$G1958,Table5[#All],2,0),"")</f>
        <v/>
      </c>
      <c r="J1958" s="12"/>
      <c r="K1958" s="31" t="str">
        <f>IFERROR(VLOOKUP(Issue!$J1958,Table2[[Item Name]:[UoM]],2,0),"")</f>
        <v/>
      </c>
      <c r="L1958" s="12"/>
      <c r="M1958" s="32" t="str">
        <f>IFERROR(VLOOKUP(Issue!$J1958,Table2[[#All],[Item Name]:[Open Rate]],8,0),"")</f>
        <v/>
      </c>
      <c r="N1958" s="32" t="str">
        <f>IFERROR(+Issue!$L1958*Issue!$M1958,"")</f>
        <v/>
      </c>
      <c r="O1958" s="12"/>
      <c r="P1958" s="12"/>
      <c r="Q1958" s="38"/>
    </row>
    <row r="1959" spans="1:17" x14ac:dyDescent="0.25">
      <c r="A1959" s="34"/>
      <c r="B1959" s="12"/>
      <c r="C1959" s="12"/>
      <c r="D1959" s="12"/>
      <c r="E1959" s="31" t="str">
        <f>IFERROR(VLOOKUP(Issue!$D1959,Table5[#All],3,0),"")</f>
        <v/>
      </c>
      <c r="F1959" s="31" t="str">
        <f>IFERROR(VLOOKUP(Issue!$D1959,Table5[#All],2,0),"")</f>
        <v/>
      </c>
      <c r="G1959" s="12"/>
      <c r="H1959" s="31" t="str">
        <f>IFERROR(VLOOKUP(Issue!$G1959,Table5[#All],3,0),"")</f>
        <v/>
      </c>
      <c r="I1959" s="31" t="str">
        <f>IFERROR(VLOOKUP(Issue!$G1959,Table5[#All],2,0),"")</f>
        <v/>
      </c>
      <c r="J1959" s="12"/>
      <c r="K1959" s="31" t="str">
        <f>IFERROR(VLOOKUP(Issue!$J1959,Table2[[Item Name]:[UoM]],2,0),"")</f>
        <v/>
      </c>
      <c r="L1959" s="12"/>
      <c r="M1959" s="32" t="str">
        <f>IFERROR(VLOOKUP(Issue!$J1959,Table2[[#All],[Item Name]:[Open Rate]],8,0),"")</f>
        <v/>
      </c>
      <c r="N1959" s="32" t="str">
        <f>IFERROR(+Issue!$L1959*Issue!$M1959,"")</f>
        <v/>
      </c>
      <c r="O1959" s="12"/>
      <c r="P1959" s="12"/>
      <c r="Q1959" s="37"/>
    </row>
    <row r="1960" spans="1:17" x14ac:dyDescent="0.25">
      <c r="A1960" s="34"/>
      <c r="B1960" s="12"/>
      <c r="C1960" s="12"/>
      <c r="D1960" s="12"/>
      <c r="E1960" s="31" t="str">
        <f>IFERROR(VLOOKUP(Issue!$D1960,Table5[#All],3,0),"")</f>
        <v/>
      </c>
      <c r="F1960" s="31" t="str">
        <f>IFERROR(VLOOKUP(Issue!$D1960,Table5[#All],2,0),"")</f>
        <v/>
      </c>
      <c r="G1960" s="12"/>
      <c r="H1960" s="31" t="str">
        <f>IFERROR(VLOOKUP(Issue!$G1960,Table5[#All],3,0),"")</f>
        <v/>
      </c>
      <c r="I1960" s="31" t="str">
        <f>IFERROR(VLOOKUP(Issue!$G1960,Table5[#All],2,0),"")</f>
        <v/>
      </c>
      <c r="J1960" s="12"/>
      <c r="K1960" s="31" t="str">
        <f>IFERROR(VLOOKUP(Issue!$J1960,Table2[[Item Name]:[UoM]],2,0),"")</f>
        <v/>
      </c>
      <c r="L1960" s="12"/>
      <c r="M1960" s="32" t="str">
        <f>IFERROR(VLOOKUP(Issue!$J1960,Table2[[#All],[Item Name]:[Open Rate]],8,0),"")</f>
        <v/>
      </c>
      <c r="N1960" s="32" t="str">
        <f>IFERROR(+Issue!$L1960*Issue!$M1960,"")</f>
        <v/>
      </c>
      <c r="O1960" s="12"/>
      <c r="P1960" s="12"/>
      <c r="Q1960" s="38"/>
    </row>
    <row r="1961" spans="1:17" x14ac:dyDescent="0.25">
      <c r="A1961" s="34"/>
      <c r="B1961" s="12"/>
      <c r="C1961" s="12"/>
      <c r="D1961" s="12"/>
      <c r="E1961" s="31" t="str">
        <f>IFERROR(VLOOKUP(Issue!$D1961,Table5[#All],3,0),"")</f>
        <v/>
      </c>
      <c r="F1961" s="31" t="str">
        <f>IFERROR(VLOOKUP(Issue!$D1961,Table5[#All],2,0),"")</f>
        <v/>
      </c>
      <c r="G1961" s="12"/>
      <c r="H1961" s="31" t="str">
        <f>IFERROR(VLOOKUP(Issue!$G1961,Table5[#All],3,0),"")</f>
        <v/>
      </c>
      <c r="I1961" s="31" t="str">
        <f>IFERROR(VLOOKUP(Issue!$G1961,Table5[#All],2,0),"")</f>
        <v/>
      </c>
      <c r="J1961" s="12"/>
      <c r="K1961" s="31" t="str">
        <f>IFERROR(VLOOKUP(Issue!$J1961,Table2[[Item Name]:[UoM]],2,0),"")</f>
        <v/>
      </c>
      <c r="L1961" s="12"/>
      <c r="M1961" s="32" t="str">
        <f>IFERROR(VLOOKUP(Issue!$J1961,Table2[[#All],[Item Name]:[Open Rate]],8,0),"")</f>
        <v/>
      </c>
      <c r="N1961" s="32" t="str">
        <f>IFERROR(+Issue!$L1961*Issue!$M1961,"")</f>
        <v/>
      </c>
      <c r="O1961" s="12"/>
      <c r="P1961" s="12"/>
      <c r="Q1961" s="37"/>
    </row>
    <row r="1962" spans="1:17" x14ac:dyDescent="0.25">
      <c r="A1962" s="34"/>
      <c r="B1962" s="12"/>
      <c r="C1962" s="12"/>
      <c r="D1962" s="12"/>
      <c r="E1962" s="31" t="str">
        <f>IFERROR(VLOOKUP(Issue!$D1962,Table5[#All],3,0),"")</f>
        <v/>
      </c>
      <c r="F1962" s="31" t="str">
        <f>IFERROR(VLOOKUP(Issue!$D1962,Table5[#All],2,0),"")</f>
        <v/>
      </c>
      <c r="G1962" s="12"/>
      <c r="H1962" s="31" t="str">
        <f>IFERROR(VLOOKUP(Issue!$G1962,Table5[#All],3,0),"")</f>
        <v/>
      </c>
      <c r="I1962" s="31" t="str">
        <f>IFERROR(VLOOKUP(Issue!$G1962,Table5[#All],2,0),"")</f>
        <v/>
      </c>
      <c r="J1962" s="12"/>
      <c r="K1962" s="31" t="str">
        <f>IFERROR(VLOOKUP(Issue!$J1962,Table2[[Item Name]:[UoM]],2,0),"")</f>
        <v/>
      </c>
      <c r="L1962" s="12"/>
      <c r="M1962" s="32" t="str">
        <f>IFERROR(VLOOKUP(Issue!$J1962,Table2[[#All],[Item Name]:[Open Rate]],8,0),"")</f>
        <v/>
      </c>
      <c r="N1962" s="32" t="str">
        <f>IFERROR(+Issue!$L1962*Issue!$M1962,"")</f>
        <v/>
      </c>
      <c r="O1962" s="12"/>
      <c r="P1962" s="12"/>
      <c r="Q1962" s="38"/>
    </row>
    <row r="1963" spans="1:17" x14ac:dyDescent="0.25">
      <c r="A1963" s="34"/>
      <c r="B1963" s="12"/>
      <c r="C1963" s="12"/>
      <c r="D1963" s="12"/>
      <c r="E1963" s="31" t="str">
        <f>IFERROR(VLOOKUP(Issue!$D1963,Table5[#All],3,0),"")</f>
        <v/>
      </c>
      <c r="F1963" s="31" t="str">
        <f>IFERROR(VLOOKUP(Issue!$D1963,Table5[#All],2,0),"")</f>
        <v/>
      </c>
      <c r="G1963" s="12"/>
      <c r="H1963" s="31" t="str">
        <f>IFERROR(VLOOKUP(Issue!$G1963,Table5[#All],3,0),"")</f>
        <v/>
      </c>
      <c r="I1963" s="31" t="str">
        <f>IFERROR(VLOOKUP(Issue!$G1963,Table5[#All],2,0),"")</f>
        <v/>
      </c>
      <c r="J1963" s="12"/>
      <c r="K1963" s="31" t="str">
        <f>IFERROR(VLOOKUP(Issue!$J1963,Table2[[Item Name]:[UoM]],2,0),"")</f>
        <v/>
      </c>
      <c r="L1963" s="12"/>
      <c r="M1963" s="32" t="str">
        <f>IFERROR(VLOOKUP(Issue!$J1963,Table2[[#All],[Item Name]:[Open Rate]],8,0),"")</f>
        <v/>
      </c>
      <c r="N1963" s="32" t="str">
        <f>IFERROR(+Issue!$L1963*Issue!$M1963,"")</f>
        <v/>
      </c>
      <c r="O1963" s="12"/>
      <c r="P1963" s="12"/>
      <c r="Q1963" s="37"/>
    </row>
    <row r="1964" spans="1:17" x14ac:dyDescent="0.25">
      <c r="A1964" s="34"/>
      <c r="B1964" s="12"/>
      <c r="C1964" s="12"/>
      <c r="D1964" s="12"/>
      <c r="E1964" s="31" t="str">
        <f>IFERROR(VLOOKUP(Issue!$D1964,Table5[#All],3,0),"")</f>
        <v/>
      </c>
      <c r="F1964" s="31" t="str">
        <f>IFERROR(VLOOKUP(Issue!$D1964,Table5[#All],2,0),"")</f>
        <v/>
      </c>
      <c r="G1964" s="12"/>
      <c r="H1964" s="31" t="str">
        <f>IFERROR(VLOOKUP(Issue!$G1964,Table5[#All],3,0),"")</f>
        <v/>
      </c>
      <c r="I1964" s="31" t="str">
        <f>IFERROR(VLOOKUP(Issue!$G1964,Table5[#All],2,0),"")</f>
        <v/>
      </c>
      <c r="J1964" s="12"/>
      <c r="K1964" s="31" t="str">
        <f>IFERROR(VLOOKUP(Issue!$J1964,Table2[[Item Name]:[UoM]],2,0),"")</f>
        <v/>
      </c>
      <c r="L1964" s="12"/>
      <c r="M1964" s="32" t="str">
        <f>IFERROR(VLOOKUP(Issue!$J1964,Table2[[#All],[Item Name]:[Open Rate]],8,0),"")</f>
        <v/>
      </c>
      <c r="N1964" s="32" t="str">
        <f>IFERROR(+Issue!$L1964*Issue!$M1964,"")</f>
        <v/>
      </c>
      <c r="O1964" s="12"/>
      <c r="P1964" s="12"/>
      <c r="Q1964" s="38"/>
    </row>
    <row r="1965" spans="1:17" x14ac:dyDescent="0.25">
      <c r="A1965" s="34"/>
      <c r="B1965" s="12"/>
      <c r="C1965" s="12"/>
      <c r="D1965" s="12"/>
      <c r="E1965" s="31" t="str">
        <f>IFERROR(VLOOKUP(Issue!$D1965,Table5[#All],3,0),"")</f>
        <v/>
      </c>
      <c r="F1965" s="31" t="str">
        <f>IFERROR(VLOOKUP(Issue!$D1965,Table5[#All],2,0),"")</f>
        <v/>
      </c>
      <c r="G1965" s="12"/>
      <c r="H1965" s="31" t="str">
        <f>IFERROR(VLOOKUP(Issue!$G1965,Table5[#All],3,0),"")</f>
        <v/>
      </c>
      <c r="I1965" s="31" t="str">
        <f>IFERROR(VLOOKUP(Issue!$G1965,Table5[#All],2,0),"")</f>
        <v/>
      </c>
      <c r="J1965" s="12"/>
      <c r="K1965" s="31" t="str">
        <f>IFERROR(VLOOKUP(Issue!$J1965,Table2[[Item Name]:[UoM]],2,0),"")</f>
        <v/>
      </c>
      <c r="L1965" s="12"/>
      <c r="M1965" s="32" t="str">
        <f>IFERROR(VLOOKUP(Issue!$J1965,Table2[[#All],[Item Name]:[Open Rate]],8,0),"")</f>
        <v/>
      </c>
      <c r="N1965" s="32" t="str">
        <f>IFERROR(+Issue!$L1965*Issue!$M1965,"")</f>
        <v/>
      </c>
      <c r="O1965" s="12"/>
      <c r="P1965" s="12"/>
      <c r="Q1965" s="37"/>
    </row>
    <row r="1966" spans="1:17" x14ac:dyDescent="0.25">
      <c r="A1966" s="34"/>
      <c r="B1966" s="12"/>
      <c r="C1966" s="12"/>
      <c r="D1966" s="12"/>
      <c r="E1966" s="31" t="str">
        <f>IFERROR(VLOOKUP(Issue!$D1966,Table5[#All],3,0),"")</f>
        <v/>
      </c>
      <c r="F1966" s="31" t="str">
        <f>IFERROR(VLOOKUP(Issue!$D1966,Table5[#All],2,0),"")</f>
        <v/>
      </c>
      <c r="G1966" s="12"/>
      <c r="H1966" s="31" t="str">
        <f>IFERROR(VLOOKUP(Issue!$G1966,Table5[#All],3,0),"")</f>
        <v/>
      </c>
      <c r="I1966" s="31" t="str">
        <f>IFERROR(VLOOKUP(Issue!$G1966,Table5[#All],2,0),"")</f>
        <v/>
      </c>
      <c r="J1966" s="12"/>
      <c r="K1966" s="31" t="str">
        <f>IFERROR(VLOOKUP(Issue!$J1966,Table2[[Item Name]:[UoM]],2,0),"")</f>
        <v/>
      </c>
      <c r="L1966" s="12"/>
      <c r="M1966" s="32" t="str">
        <f>IFERROR(VLOOKUP(Issue!$J1966,Table2[[#All],[Item Name]:[Open Rate]],8,0),"")</f>
        <v/>
      </c>
      <c r="N1966" s="32" t="str">
        <f>IFERROR(+Issue!$L1966*Issue!$M1966,"")</f>
        <v/>
      </c>
      <c r="O1966" s="12"/>
      <c r="P1966" s="12"/>
      <c r="Q1966" s="38"/>
    </row>
    <row r="1967" spans="1:17" x14ac:dyDescent="0.25">
      <c r="A1967" s="34"/>
      <c r="B1967" s="12"/>
      <c r="C1967" s="12"/>
      <c r="D1967" s="12"/>
      <c r="E1967" s="31" t="str">
        <f>IFERROR(VLOOKUP(Issue!$D1967,Table5[#All],3,0),"")</f>
        <v/>
      </c>
      <c r="F1967" s="31" t="str">
        <f>IFERROR(VLOOKUP(Issue!$D1967,Table5[#All],2,0),"")</f>
        <v/>
      </c>
      <c r="G1967" s="12"/>
      <c r="H1967" s="31" t="str">
        <f>IFERROR(VLOOKUP(Issue!$G1967,Table5[#All],3,0),"")</f>
        <v/>
      </c>
      <c r="I1967" s="31" t="str">
        <f>IFERROR(VLOOKUP(Issue!$G1967,Table5[#All],2,0),"")</f>
        <v/>
      </c>
      <c r="J1967" s="12"/>
      <c r="K1967" s="31" t="str">
        <f>IFERROR(VLOOKUP(Issue!$J1967,Table2[[Item Name]:[UoM]],2,0),"")</f>
        <v/>
      </c>
      <c r="L1967" s="12"/>
      <c r="M1967" s="32" t="str">
        <f>IFERROR(VLOOKUP(Issue!$J1967,Table2[[#All],[Item Name]:[Open Rate]],8,0),"")</f>
        <v/>
      </c>
      <c r="N1967" s="32" t="str">
        <f>IFERROR(+Issue!$L1967*Issue!$M1967,"")</f>
        <v/>
      </c>
      <c r="O1967" s="12"/>
      <c r="P1967" s="12"/>
      <c r="Q1967" s="37"/>
    </row>
    <row r="1968" spans="1:17" x14ac:dyDescent="0.25">
      <c r="A1968" s="34"/>
      <c r="B1968" s="12"/>
      <c r="C1968" s="12"/>
      <c r="D1968" s="12"/>
      <c r="E1968" s="31" t="str">
        <f>IFERROR(VLOOKUP(Issue!$D1968,Table5[#All],3,0),"")</f>
        <v/>
      </c>
      <c r="F1968" s="31" t="str">
        <f>IFERROR(VLOOKUP(Issue!$D1968,Table5[#All],2,0),"")</f>
        <v/>
      </c>
      <c r="G1968" s="12"/>
      <c r="H1968" s="31" t="str">
        <f>IFERROR(VLOOKUP(Issue!$G1968,Table5[#All],3,0),"")</f>
        <v/>
      </c>
      <c r="I1968" s="31" t="str">
        <f>IFERROR(VLOOKUP(Issue!$G1968,Table5[#All],2,0),"")</f>
        <v/>
      </c>
      <c r="J1968" s="12"/>
      <c r="K1968" s="31" t="str">
        <f>IFERROR(VLOOKUP(Issue!$J1968,Table2[[Item Name]:[UoM]],2,0),"")</f>
        <v/>
      </c>
      <c r="L1968" s="12"/>
      <c r="M1968" s="32" t="str">
        <f>IFERROR(VLOOKUP(Issue!$J1968,Table2[[#All],[Item Name]:[Open Rate]],8,0),"")</f>
        <v/>
      </c>
      <c r="N1968" s="32" t="str">
        <f>IFERROR(+Issue!$L1968*Issue!$M1968,"")</f>
        <v/>
      </c>
      <c r="O1968" s="12"/>
      <c r="P1968" s="12"/>
      <c r="Q1968" s="38"/>
    </row>
    <row r="1969" spans="1:17" x14ac:dyDescent="0.25">
      <c r="A1969" s="34"/>
      <c r="B1969" s="12"/>
      <c r="C1969" s="12"/>
      <c r="D1969" s="12"/>
      <c r="E1969" s="31" t="str">
        <f>IFERROR(VLOOKUP(Issue!$D1969,Table5[#All],3,0),"")</f>
        <v/>
      </c>
      <c r="F1969" s="31" t="str">
        <f>IFERROR(VLOOKUP(Issue!$D1969,Table5[#All],2,0),"")</f>
        <v/>
      </c>
      <c r="G1969" s="12"/>
      <c r="H1969" s="31" t="str">
        <f>IFERROR(VLOOKUP(Issue!$G1969,Table5[#All],3,0),"")</f>
        <v/>
      </c>
      <c r="I1969" s="31" t="str">
        <f>IFERROR(VLOOKUP(Issue!$G1969,Table5[#All],2,0),"")</f>
        <v/>
      </c>
      <c r="J1969" s="12"/>
      <c r="K1969" s="31" t="str">
        <f>IFERROR(VLOOKUP(Issue!$J1969,Table2[[Item Name]:[UoM]],2,0),"")</f>
        <v/>
      </c>
      <c r="L1969" s="12"/>
      <c r="M1969" s="32" t="str">
        <f>IFERROR(VLOOKUP(Issue!$J1969,Table2[[#All],[Item Name]:[Open Rate]],8,0),"")</f>
        <v/>
      </c>
      <c r="N1969" s="32" t="str">
        <f>IFERROR(+Issue!$L1969*Issue!$M1969,"")</f>
        <v/>
      </c>
      <c r="O1969" s="12"/>
      <c r="P1969" s="12"/>
      <c r="Q1969" s="37"/>
    </row>
    <row r="1970" spans="1:17" x14ac:dyDescent="0.25">
      <c r="A1970" s="34"/>
      <c r="B1970" s="12"/>
      <c r="C1970" s="12"/>
      <c r="D1970" s="12"/>
      <c r="E1970" s="31" t="str">
        <f>IFERROR(VLOOKUP(Issue!$D1970,Table5[#All],3,0),"")</f>
        <v/>
      </c>
      <c r="F1970" s="31" t="str">
        <f>IFERROR(VLOOKUP(Issue!$D1970,Table5[#All],2,0),"")</f>
        <v/>
      </c>
      <c r="G1970" s="12"/>
      <c r="H1970" s="31" t="str">
        <f>IFERROR(VLOOKUP(Issue!$G1970,Table5[#All],3,0),"")</f>
        <v/>
      </c>
      <c r="I1970" s="31" t="str">
        <f>IFERROR(VLOOKUP(Issue!$G1970,Table5[#All],2,0),"")</f>
        <v/>
      </c>
      <c r="J1970" s="12"/>
      <c r="K1970" s="31" t="str">
        <f>IFERROR(VLOOKUP(Issue!$J1970,Table2[[Item Name]:[UoM]],2,0),"")</f>
        <v/>
      </c>
      <c r="L1970" s="12"/>
      <c r="M1970" s="32" t="str">
        <f>IFERROR(VLOOKUP(Issue!$J1970,Table2[[#All],[Item Name]:[Open Rate]],8,0),"")</f>
        <v/>
      </c>
      <c r="N1970" s="32" t="str">
        <f>IFERROR(+Issue!$L1970*Issue!$M1970,"")</f>
        <v/>
      </c>
      <c r="O1970" s="12"/>
      <c r="P1970" s="12"/>
      <c r="Q1970" s="38"/>
    </row>
    <row r="1971" spans="1:17" x14ac:dyDescent="0.25">
      <c r="A1971" s="34"/>
      <c r="B1971" s="12"/>
      <c r="C1971" s="12"/>
      <c r="D1971" s="12"/>
      <c r="E1971" s="31" t="str">
        <f>IFERROR(VLOOKUP(Issue!$D1971,Table5[#All],3,0),"")</f>
        <v/>
      </c>
      <c r="F1971" s="31" t="str">
        <f>IFERROR(VLOOKUP(Issue!$D1971,Table5[#All],2,0),"")</f>
        <v/>
      </c>
      <c r="G1971" s="12"/>
      <c r="H1971" s="31" t="str">
        <f>IFERROR(VLOOKUP(Issue!$G1971,Table5[#All],3,0),"")</f>
        <v/>
      </c>
      <c r="I1971" s="31" t="str">
        <f>IFERROR(VLOOKUP(Issue!$G1971,Table5[#All],2,0),"")</f>
        <v/>
      </c>
      <c r="J1971" s="12"/>
      <c r="K1971" s="31" t="str">
        <f>IFERROR(VLOOKUP(Issue!$J1971,Table2[[Item Name]:[UoM]],2,0),"")</f>
        <v/>
      </c>
      <c r="L1971" s="12"/>
      <c r="M1971" s="32" t="str">
        <f>IFERROR(VLOOKUP(Issue!$J1971,Table2[[#All],[Item Name]:[Open Rate]],8,0),"")</f>
        <v/>
      </c>
      <c r="N1971" s="32" t="str">
        <f>IFERROR(+Issue!$L1971*Issue!$M1971,"")</f>
        <v/>
      </c>
      <c r="O1971" s="12"/>
      <c r="P1971" s="12"/>
      <c r="Q1971" s="37"/>
    </row>
    <row r="1972" spans="1:17" x14ac:dyDescent="0.25">
      <c r="A1972" s="34"/>
      <c r="B1972" s="12"/>
      <c r="C1972" s="12"/>
      <c r="D1972" s="12"/>
      <c r="E1972" s="31" t="str">
        <f>IFERROR(VLOOKUP(Issue!$D1972,Table5[#All],3,0),"")</f>
        <v/>
      </c>
      <c r="F1972" s="31" t="str">
        <f>IFERROR(VLOOKUP(Issue!$D1972,Table5[#All],2,0),"")</f>
        <v/>
      </c>
      <c r="G1972" s="12"/>
      <c r="H1972" s="31" t="str">
        <f>IFERROR(VLOOKUP(Issue!$G1972,Table5[#All],3,0),"")</f>
        <v/>
      </c>
      <c r="I1972" s="31" t="str">
        <f>IFERROR(VLOOKUP(Issue!$G1972,Table5[#All],2,0),"")</f>
        <v/>
      </c>
      <c r="J1972" s="12"/>
      <c r="K1972" s="31" t="str">
        <f>IFERROR(VLOOKUP(Issue!$J1972,Table2[[Item Name]:[UoM]],2,0),"")</f>
        <v/>
      </c>
      <c r="L1972" s="12"/>
      <c r="M1972" s="32" t="str">
        <f>IFERROR(VLOOKUP(Issue!$J1972,Table2[[#All],[Item Name]:[Open Rate]],8,0),"")</f>
        <v/>
      </c>
      <c r="N1972" s="32" t="str">
        <f>IFERROR(+Issue!$L1972*Issue!$M1972,"")</f>
        <v/>
      </c>
      <c r="O1972" s="12"/>
      <c r="P1972" s="12"/>
      <c r="Q1972" s="38"/>
    </row>
    <row r="1973" spans="1:17" x14ac:dyDescent="0.25">
      <c r="A1973" s="34"/>
      <c r="B1973" s="12"/>
      <c r="C1973" s="12"/>
      <c r="D1973" s="12"/>
      <c r="E1973" s="31" t="str">
        <f>IFERROR(VLOOKUP(Issue!$D1973,Table5[#All],3,0),"")</f>
        <v/>
      </c>
      <c r="F1973" s="31" t="str">
        <f>IFERROR(VLOOKUP(Issue!$D1973,Table5[#All],2,0),"")</f>
        <v/>
      </c>
      <c r="G1973" s="12"/>
      <c r="H1973" s="31" t="str">
        <f>IFERROR(VLOOKUP(Issue!$G1973,Table5[#All],3,0),"")</f>
        <v/>
      </c>
      <c r="I1973" s="31" t="str">
        <f>IFERROR(VLOOKUP(Issue!$G1973,Table5[#All],2,0),"")</f>
        <v/>
      </c>
      <c r="J1973" s="12"/>
      <c r="K1973" s="31" t="str">
        <f>IFERROR(VLOOKUP(Issue!$J1973,Table2[[Item Name]:[UoM]],2,0),"")</f>
        <v/>
      </c>
      <c r="L1973" s="12"/>
      <c r="M1973" s="32" t="str">
        <f>IFERROR(VLOOKUP(Issue!$J1973,Table2[[#All],[Item Name]:[Open Rate]],8,0),"")</f>
        <v/>
      </c>
      <c r="N1973" s="32" t="str">
        <f>IFERROR(+Issue!$L1973*Issue!$M1973,"")</f>
        <v/>
      </c>
      <c r="O1973" s="12"/>
      <c r="P1973" s="12"/>
      <c r="Q1973" s="37"/>
    </row>
    <row r="1974" spans="1:17" x14ac:dyDescent="0.25">
      <c r="A1974" s="34"/>
      <c r="B1974" s="12"/>
      <c r="C1974" s="12"/>
      <c r="D1974" s="12"/>
      <c r="E1974" s="31" t="str">
        <f>IFERROR(VLOOKUP(Issue!$D1974,Table5[#All],3,0),"")</f>
        <v/>
      </c>
      <c r="F1974" s="31" t="str">
        <f>IFERROR(VLOOKUP(Issue!$D1974,Table5[#All],2,0),"")</f>
        <v/>
      </c>
      <c r="G1974" s="12"/>
      <c r="H1974" s="31" t="str">
        <f>IFERROR(VLOOKUP(Issue!$G1974,Table5[#All],3,0),"")</f>
        <v/>
      </c>
      <c r="I1974" s="31" t="str">
        <f>IFERROR(VLOOKUP(Issue!$G1974,Table5[#All],2,0),"")</f>
        <v/>
      </c>
      <c r="J1974" s="12"/>
      <c r="K1974" s="31" t="str">
        <f>IFERROR(VLOOKUP(Issue!$J1974,Table2[[Item Name]:[UoM]],2,0),"")</f>
        <v/>
      </c>
      <c r="L1974" s="12"/>
      <c r="M1974" s="32" t="str">
        <f>IFERROR(VLOOKUP(Issue!$J1974,Table2[[#All],[Item Name]:[Open Rate]],8,0),"")</f>
        <v/>
      </c>
      <c r="N1974" s="32" t="str">
        <f>IFERROR(+Issue!$L1974*Issue!$M1974,"")</f>
        <v/>
      </c>
      <c r="O1974" s="12"/>
      <c r="P1974" s="12"/>
      <c r="Q1974" s="38"/>
    </row>
    <row r="1975" spans="1:17" x14ac:dyDescent="0.25">
      <c r="A1975" s="34"/>
      <c r="B1975" s="12"/>
      <c r="C1975" s="12"/>
      <c r="D1975" s="12"/>
      <c r="E1975" s="31" t="str">
        <f>IFERROR(VLOOKUP(Issue!$D1975,Table5[#All],3,0),"")</f>
        <v/>
      </c>
      <c r="F1975" s="31" t="str">
        <f>IFERROR(VLOOKUP(Issue!$D1975,Table5[#All],2,0),"")</f>
        <v/>
      </c>
      <c r="G1975" s="12"/>
      <c r="H1975" s="31" t="str">
        <f>IFERROR(VLOOKUP(Issue!$G1975,Table5[#All],3,0),"")</f>
        <v/>
      </c>
      <c r="I1975" s="31" t="str">
        <f>IFERROR(VLOOKUP(Issue!$G1975,Table5[#All],2,0),"")</f>
        <v/>
      </c>
      <c r="J1975" s="12"/>
      <c r="K1975" s="31" t="str">
        <f>IFERROR(VLOOKUP(Issue!$J1975,Table2[[Item Name]:[UoM]],2,0),"")</f>
        <v/>
      </c>
      <c r="L1975" s="12"/>
      <c r="M1975" s="32" t="str">
        <f>IFERROR(VLOOKUP(Issue!$J1975,Table2[[#All],[Item Name]:[Open Rate]],8,0),"")</f>
        <v/>
      </c>
      <c r="N1975" s="32" t="str">
        <f>IFERROR(+Issue!$L1975*Issue!$M1975,"")</f>
        <v/>
      </c>
      <c r="O1975" s="12"/>
      <c r="P1975" s="12"/>
      <c r="Q1975" s="37"/>
    </row>
    <row r="1976" spans="1:17" x14ac:dyDescent="0.25">
      <c r="A1976" s="34"/>
      <c r="B1976" s="12"/>
      <c r="C1976" s="12"/>
      <c r="D1976" s="12"/>
      <c r="E1976" s="31" t="str">
        <f>IFERROR(VLOOKUP(Issue!$D1976,Table5[#All],3,0),"")</f>
        <v/>
      </c>
      <c r="F1976" s="31" t="str">
        <f>IFERROR(VLOOKUP(Issue!$D1976,Table5[#All],2,0),"")</f>
        <v/>
      </c>
      <c r="G1976" s="12"/>
      <c r="H1976" s="31" t="str">
        <f>IFERROR(VLOOKUP(Issue!$G1976,Table5[#All],3,0),"")</f>
        <v/>
      </c>
      <c r="I1976" s="31" t="str">
        <f>IFERROR(VLOOKUP(Issue!$G1976,Table5[#All],2,0),"")</f>
        <v/>
      </c>
      <c r="J1976" s="12"/>
      <c r="K1976" s="31" t="str">
        <f>IFERROR(VLOOKUP(Issue!$J1976,Table2[[Item Name]:[UoM]],2,0),"")</f>
        <v/>
      </c>
      <c r="L1976" s="12"/>
      <c r="M1976" s="32" t="str">
        <f>IFERROR(VLOOKUP(Issue!$J1976,Table2[[#All],[Item Name]:[Open Rate]],8,0),"")</f>
        <v/>
      </c>
      <c r="N1976" s="32" t="str">
        <f>IFERROR(+Issue!$L1976*Issue!$M1976,"")</f>
        <v/>
      </c>
      <c r="O1976" s="12"/>
      <c r="P1976" s="12"/>
      <c r="Q1976" s="38"/>
    </row>
    <row r="1977" spans="1:17" x14ac:dyDescent="0.25">
      <c r="A1977" s="34"/>
      <c r="B1977" s="12"/>
      <c r="C1977" s="12"/>
      <c r="D1977" s="12"/>
      <c r="E1977" s="31" t="str">
        <f>IFERROR(VLOOKUP(Issue!$D1977,Table5[#All],3,0),"")</f>
        <v/>
      </c>
      <c r="F1977" s="31" t="str">
        <f>IFERROR(VLOOKUP(Issue!$D1977,Table5[#All],2,0),"")</f>
        <v/>
      </c>
      <c r="G1977" s="12"/>
      <c r="H1977" s="31" t="str">
        <f>IFERROR(VLOOKUP(Issue!$G1977,Table5[#All],3,0),"")</f>
        <v/>
      </c>
      <c r="I1977" s="31" t="str">
        <f>IFERROR(VLOOKUP(Issue!$G1977,Table5[#All],2,0),"")</f>
        <v/>
      </c>
      <c r="J1977" s="12"/>
      <c r="K1977" s="31" t="str">
        <f>IFERROR(VLOOKUP(Issue!$J1977,Table2[[Item Name]:[UoM]],2,0),"")</f>
        <v/>
      </c>
      <c r="L1977" s="12"/>
      <c r="M1977" s="32" t="str">
        <f>IFERROR(VLOOKUP(Issue!$J1977,Table2[[#All],[Item Name]:[Open Rate]],8,0),"")</f>
        <v/>
      </c>
      <c r="N1977" s="32" t="str">
        <f>IFERROR(+Issue!$L1977*Issue!$M1977,"")</f>
        <v/>
      </c>
      <c r="O1977" s="12"/>
      <c r="P1977" s="12"/>
      <c r="Q1977" s="37"/>
    </row>
    <row r="1978" spans="1:17" x14ac:dyDescent="0.25">
      <c r="A1978" s="34"/>
      <c r="B1978" s="12"/>
      <c r="C1978" s="12"/>
      <c r="D1978" s="12"/>
      <c r="E1978" s="31" t="str">
        <f>IFERROR(VLOOKUP(Issue!$D1978,Table5[#All],3,0),"")</f>
        <v/>
      </c>
      <c r="F1978" s="31" t="str">
        <f>IFERROR(VLOOKUP(Issue!$D1978,Table5[#All],2,0),"")</f>
        <v/>
      </c>
      <c r="G1978" s="12"/>
      <c r="H1978" s="31" t="str">
        <f>IFERROR(VLOOKUP(Issue!$G1978,Table5[#All],3,0),"")</f>
        <v/>
      </c>
      <c r="I1978" s="31" t="str">
        <f>IFERROR(VLOOKUP(Issue!$G1978,Table5[#All],2,0),"")</f>
        <v/>
      </c>
      <c r="J1978" s="12"/>
      <c r="K1978" s="31" t="str">
        <f>IFERROR(VLOOKUP(Issue!$J1978,Table2[[Item Name]:[UoM]],2,0),"")</f>
        <v/>
      </c>
      <c r="L1978" s="12"/>
      <c r="M1978" s="32" t="str">
        <f>IFERROR(VLOOKUP(Issue!$J1978,Table2[[#All],[Item Name]:[Open Rate]],8,0),"")</f>
        <v/>
      </c>
      <c r="N1978" s="32" t="str">
        <f>IFERROR(+Issue!$L1978*Issue!$M1978,"")</f>
        <v/>
      </c>
      <c r="O1978" s="12"/>
      <c r="P1978" s="12"/>
      <c r="Q1978" s="38"/>
    </row>
    <row r="1979" spans="1:17" x14ac:dyDescent="0.25">
      <c r="A1979" s="34"/>
      <c r="B1979" s="12"/>
      <c r="C1979" s="12"/>
      <c r="D1979" s="12"/>
      <c r="E1979" s="31" t="str">
        <f>IFERROR(VLOOKUP(Issue!$D1979,Table5[#All],3,0),"")</f>
        <v/>
      </c>
      <c r="F1979" s="31" t="str">
        <f>IFERROR(VLOOKUP(Issue!$D1979,Table5[#All],2,0),"")</f>
        <v/>
      </c>
      <c r="G1979" s="12"/>
      <c r="H1979" s="31" t="str">
        <f>IFERROR(VLOOKUP(Issue!$G1979,Table5[#All],3,0),"")</f>
        <v/>
      </c>
      <c r="I1979" s="31" t="str">
        <f>IFERROR(VLOOKUP(Issue!$G1979,Table5[#All],2,0),"")</f>
        <v/>
      </c>
      <c r="J1979" s="12"/>
      <c r="K1979" s="31" t="str">
        <f>IFERROR(VLOOKUP(Issue!$J1979,Table2[[Item Name]:[UoM]],2,0),"")</f>
        <v/>
      </c>
      <c r="L1979" s="12"/>
      <c r="M1979" s="32" t="str">
        <f>IFERROR(VLOOKUP(Issue!$J1979,Table2[[#All],[Item Name]:[Open Rate]],8,0),"")</f>
        <v/>
      </c>
      <c r="N1979" s="32" t="str">
        <f>IFERROR(+Issue!$L1979*Issue!$M1979,"")</f>
        <v/>
      </c>
      <c r="O1979" s="12"/>
      <c r="P1979" s="12"/>
      <c r="Q1979" s="37"/>
    </row>
    <row r="1980" spans="1:17" x14ac:dyDescent="0.25">
      <c r="A1980" s="34"/>
      <c r="B1980" s="12"/>
      <c r="C1980" s="12"/>
      <c r="D1980" s="12"/>
      <c r="E1980" s="31" t="str">
        <f>IFERROR(VLOOKUP(Issue!$D1980,Table5[#All],3,0),"")</f>
        <v/>
      </c>
      <c r="F1980" s="31" t="str">
        <f>IFERROR(VLOOKUP(Issue!$D1980,Table5[#All],2,0),"")</f>
        <v/>
      </c>
      <c r="G1980" s="12"/>
      <c r="H1980" s="31" t="str">
        <f>IFERROR(VLOOKUP(Issue!$G1980,Table5[#All],3,0),"")</f>
        <v/>
      </c>
      <c r="I1980" s="31" t="str">
        <f>IFERROR(VLOOKUP(Issue!$G1980,Table5[#All],2,0),"")</f>
        <v/>
      </c>
      <c r="J1980" s="12"/>
      <c r="K1980" s="31" t="str">
        <f>IFERROR(VLOOKUP(Issue!$J1980,Table2[[Item Name]:[UoM]],2,0),"")</f>
        <v/>
      </c>
      <c r="L1980" s="12"/>
      <c r="M1980" s="32" t="str">
        <f>IFERROR(VLOOKUP(Issue!$J1980,Table2[[#All],[Item Name]:[Open Rate]],8,0),"")</f>
        <v/>
      </c>
      <c r="N1980" s="32" t="str">
        <f>IFERROR(+Issue!$L1980*Issue!$M1980,"")</f>
        <v/>
      </c>
      <c r="O1980" s="12"/>
      <c r="P1980" s="12"/>
      <c r="Q1980" s="38"/>
    </row>
    <row r="1981" spans="1:17" x14ac:dyDescent="0.25">
      <c r="A1981" s="34"/>
      <c r="B1981" s="12"/>
      <c r="C1981" s="12"/>
      <c r="D1981" s="12"/>
      <c r="E1981" s="31" t="str">
        <f>IFERROR(VLOOKUP(Issue!$D1981,Table5[#All],3,0),"")</f>
        <v/>
      </c>
      <c r="F1981" s="31" t="str">
        <f>IFERROR(VLOOKUP(Issue!$D1981,Table5[#All],2,0),"")</f>
        <v/>
      </c>
      <c r="G1981" s="12"/>
      <c r="H1981" s="31" t="str">
        <f>IFERROR(VLOOKUP(Issue!$G1981,Table5[#All],3,0),"")</f>
        <v/>
      </c>
      <c r="I1981" s="31" t="str">
        <f>IFERROR(VLOOKUP(Issue!$G1981,Table5[#All],2,0),"")</f>
        <v/>
      </c>
      <c r="J1981" s="12"/>
      <c r="K1981" s="31" t="str">
        <f>IFERROR(VLOOKUP(Issue!$J1981,Table2[[Item Name]:[UoM]],2,0),"")</f>
        <v/>
      </c>
      <c r="L1981" s="12"/>
      <c r="M1981" s="32" t="str">
        <f>IFERROR(VLOOKUP(Issue!$J1981,Table2[[#All],[Item Name]:[Open Rate]],8,0),"")</f>
        <v/>
      </c>
      <c r="N1981" s="32" t="str">
        <f>IFERROR(+Issue!$L1981*Issue!$M1981,"")</f>
        <v/>
      </c>
      <c r="O1981" s="12"/>
      <c r="P1981" s="12"/>
      <c r="Q1981" s="37"/>
    </row>
    <row r="1982" spans="1:17" x14ac:dyDescent="0.25">
      <c r="A1982" s="34"/>
      <c r="B1982" s="12"/>
      <c r="C1982" s="12"/>
      <c r="D1982" s="12"/>
      <c r="E1982" s="31" t="str">
        <f>IFERROR(VLOOKUP(Issue!$D1982,Table5[#All],3,0),"")</f>
        <v/>
      </c>
      <c r="F1982" s="31" t="str">
        <f>IFERROR(VLOOKUP(Issue!$D1982,Table5[#All],2,0),"")</f>
        <v/>
      </c>
      <c r="G1982" s="12"/>
      <c r="H1982" s="31" t="str">
        <f>IFERROR(VLOOKUP(Issue!$G1982,Table5[#All],3,0),"")</f>
        <v/>
      </c>
      <c r="I1982" s="31" t="str">
        <f>IFERROR(VLOOKUP(Issue!$G1982,Table5[#All],2,0),"")</f>
        <v/>
      </c>
      <c r="J1982" s="12"/>
      <c r="K1982" s="31" t="str">
        <f>IFERROR(VLOOKUP(Issue!$J1982,Table2[[Item Name]:[UoM]],2,0),"")</f>
        <v/>
      </c>
      <c r="L1982" s="12"/>
      <c r="M1982" s="32" t="str">
        <f>IFERROR(VLOOKUP(Issue!$J1982,Table2[[#All],[Item Name]:[Open Rate]],8,0),"")</f>
        <v/>
      </c>
      <c r="N1982" s="32" t="str">
        <f>IFERROR(+Issue!$L1982*Issue!$M1982,"")</f>
        <v/>
      </c>
      <c r="O1982" s="12"/>
      <c r="P1982" s="12"/>
      <c r="Q1982" s="38"/>
    </row>
    <row r="1983" spans="1:17" x14ac:dyDescent="0.25">
      <c r="A1983" s="34"/>
      <c r="B1983" s="12"/>
      <c r="C1983" s="12"/>
      <c r="D1983" s="12"/>
      <c r="E1983" s="31" t="str">
        <f>IFERROR(VLOOKUP(Issue!$D1983,Table5[#All],3,0),"")</f>
        <v/>
      </c>
      <c r="F1983" s="31" t="str">
        <f>IFERROR(VLOOKUP(Issue!$D1983,Table5[#All],2,0),"")</f>
        <v/>
      </c>
      <c r="G1983" s="12"/>
      <c r="H1983" s="31" t="str">
        <f>IFERROR(VLOOKUP(Issue!$G1983,Table5[#All],3,0),"")</f>
        <v/>
      </c>
      <c r="I1983" s="31" t="str">
        <f>IFERROR(VLOOKUP(Issue!$G1983,Table5[#All],2,0),"")</f>
        <v/>
      </c>
      <c r="J1983" s="12"/>
      <c r="K1983" s="31" t="str">
        <f>IFERROR(VLOOKUP(Issue!$J1983,Table2[[Item Name]:[UoM]],2,0),"")</f>
        <v/>
      </c>
      <c r="L1983" s="12"/>
      <c r="M1983" s="32" t="str">
        <f>IFERROR(VLOOKUP(Issue!$J1983,Table2[[#All],[Item Name]:[Open Rate]],8,0),"")</f>
        <v/>
      </c>
      <c r="N1983" s="32" t="str">
        <f>IFERROR(+Issue!$L1983*Issue!$M1983,"")</f>
        <v/>
      </c>
      <c r="O1983" s="12"/>
      <c r="P1983" s="12"/>
      <c r="Q1983" s="37"/>
    </row>
    <row r="1984" spans="1:17" x14ac:dyDescent="0.25">
      <c r="A1984" s="34"/>
      <c r="B1984" s="12"/>
      <c r="C1984" s="12"/>
      <c r="D1984" s="12"/>
      <c r="E1984" s="31" t="str">
        <f>IFERROR(VLOOKUP(Issue!$D1984,Table5[#All],3,0),"")</f>
        <v/>
      </c>
      <c r="F1984" s="31" t="str">
        <f>IFERROR(VLOOKUP(Issue!$D1984,Table5[#All],2,0),"")</f>
        <v/>
      </c>
      <c r="G1984" s="12"/>
      <c r="H1984" s="31" t="str">
        <f>IFERROR(VLOOKUP(Issue!$G1984,Table5[#All],3,0),"")</f>
        <v/>
      </c>
      <c r="I1984" s="31" t="str">
        <f>IFERROR(VLOOKUP(Issue!$G1984,Table5[#All],2,0),"")</f>
        <v/>
      </c>
      <c r="J1984" s="12"/>
      <c r="K1984" s="31" t="str">
        <f>IFERROR(VLOOKUP(Issue!$J1984,Table2[[Item Name]:[UoM]],2,0),"")</f>
        <v/>
      </c>
      <c r="L1984" s="12"/>
      <c r="M1984" s="32" t="str">
        <f>IFERROR(VLOOKUP(Issue!$J1984,Table2[[#All],[Item Name]:[Open Rate]],8,0),"")</f>
        <v/>
      </c>
      <c r="N1984" s="32" t="str">
        <f>IFERROR(+Issue!$L1984*Issue!$M1984,"")</f>
        <v/>
      </c>
      <c r="O1984" s="12"/>
      <c r="P1984" s="12"/>
      <c r="Q1984" s="38"/>
    </row>
    <row r="1985" spans="1:17" x14ac:dyDescent="0.25">
      <c r="A1985" s="34"/>
      <c r="B1985" s="12"/>
      <c r="C1985" s="12"/>
      <c r="D1985" s="12"/>
      <c r="E1985" s="31" t="str">
        <f>IFERROR(VLOOKUP(Issue!$D1985,Table5[#All],3,0),"")</f>
        <v/>
      </c>
      <c r="F1985" s="31" t="str">
        <f>IFERROR(VLOOKUP(Issue!$D1985,Table5[#All],2,0),"")</f>
        <v/>
      </c>
      <c r="G1985" s="12"/>
      <c r="H1985" s="31" t="str">
        <f>IFERROR(VLOOKUP(Issue!$G1985,Table5[#All],3,0),"")</f>
        <v/>
      </c>
      <c r="I1985" s="31" t="str">
        <f>IFERROR(VLOOKUP(Issue!$G1985,Table5[#All],2,0),"")</f>
        <v/>
      </c>
      <c r="J1985" s="12"/>
      <c r="K1985" s="31" t="str">
        <f>IFERROR(VLOOKUP(Issue!$J1985,Table2[[Item Name]:[UoM]],2,0),"")</f>
        <v/>
      </c>
      <c r="L1985" s="12"/>
      <c r="M1985" s="32" t="str">
        <f>IFERROR(VLOOKUP(Issue!$J1985,Table2[[#All],[Item Name]:[Open Rate]],8,0),"")</f>
        <v/>
      </c>
      <c r="N1985" s="32" t="str">
        <f>IFERROR(+Issue!$L1985*Issue!$M1985,"")</f>
        <v/>
      </c>
      <c r="O1985" s="12"/>
      <c r="P1985" s="12"/>
      <c r="Q1985" s="37"/>
    </row>
    <row r="1986" spans="1:17" x14ac:dyDescent="0.25">
      <c r="A1986" s="34"/>
      <c r="B1986" s="12"/>
      <c r="C1986" s="12"/>
      <c r="D1986" s="12"/>
      <c r="E1986" s="31" t="str">
        <f>IFERROR(VLOOKUP(Issue!$D1986,Table5[#All],3,0),"")</f>
        <v/>
      </c>
      <c r="F1986" s="31" t="str">
        <f>IFERROR(VLOOKUP(Issue!$D1986,Table5[#All],2,0),"")</f>
        <v/>
      </c>
      <c r="G1986" s="12"/>
      <c r="H1986" s="31" t="str">
        <f>IFERROR(VLOOKUP(Issue!$G1986,Table5[#All],3,0),"")</f>
        <v/>
      </c>
      <c r="I1986" s="31" t="str">
        <f>IFERROR(VLOOKUP(Issue!$G1986,Table5[#All],2,0),"")</f>
        <v/>
      </c>
      <c r="J1986" s="12"/>
      <c r="K1986" s="31" t="str">
        <f>IFERROR(VLOOKUP(Issue!$J1986,Table2[[Item Name]:[UoM]],2,0),"")</f>
        <v/>
      </c>
      <c r="L1986" s="12"/>
      <c r="M1986" s="32" t="str">
        <f>IFERROR(VLOOKUP(Issue!$J1986,Table2[[#All],[Item Name]:[Open Rate]],8,0),"")</f>
        <v/>
      </c>
      <c r="N1986" s="32" t="str">
        <f>IFERROR(+Issue!$L1986*Issue!$M1986,"")</f>
        <v/>
      </c>
      <c r="O1986" s="12"/>
      <c r="P1986" s="12"/>
      <c r="Q1986" s="38"/>
    </row>
    <row r="1987" spans="1:17" x14ac:dyDescent="0.25">
      <c r="A1987" s="34"/>
      <c r="B1987" s="12"/>
      <c r="C1987" s="12"/>
      <c r="D1987" s="12"/>
      <c r="E1987" s="31" t="str">
        <f>IFERROR(VLOOKUP(Issue!$D1987,Table5[#All],3,0),"")</f>
        <v/>
      </c>
      <c r="F1987" s="31" t="str">
        <f>IFERROR(VLOOKUP(Issue!$D1987,Table5[#All],2,0),"")</f>
        <v/>
      </c>
      <c r="G1987" s="12"/>
      <c r="H1987" s="31" t="str">
        <f>IFERROR(VLOOKUP(Issue!$G1987,Table5[#All],3,0),"")</f>
        <v/>
      </c>
      <c r="I1987" s="31" t="str">
        <f>IFERROR(VLOOKUP(Issue!$G1987,Table5[#All],2,0),"")</f>
        <v/>
      </c>
      <c r="J1987" s="12"/>
      <c r="K1987" s="31" t="str">
        <f>IFERROR(VLOOKUP(Issue!$J1987,Table2[[Item Name]:[UoM]],2,0),"")</f>
        <v/>
      </c>
      <c r="L1987" s="12"/>
      <c r="M1987" s="32" t="str">
        <f>IFERROR(VLOOKUP(Issue!$J1987,Table2[[#All],[Item Name]:[Open Rate]],8,0),"")</f>
        <v/>
      </c>
      <c r="N1987" s="32" t="str">
        <f>IFERROR(+Issue!$L1987*Issue!$M1987,"")</f>
        <v/>
      </c>
      <c r="O1987" s="12"/>
      <c r="P1987" s="12"/>
      <c r="Q1987" s="37"/>
    </row>
    <row r="1988" spans="1:17" x14ac:dyDescent="0.25">
      <c r="A1988" s="34"/>
      <c r="B1988" s="12"/>
      <c r="C1988" s="12"/>
      <c r="D1988" s="12"/>
      <c r="E1988" s="31" t="str">
        <f>IFERROR(VLOOKUP(Issue!$D1988,Table5[#All],3,0),"")</f>
        <v/>
      </c>
      <c r="F1988" s="31" t="str">
        <f>IFERROR(VLOOKUP(Issue!$D1988,Table5[#All],2,0),"")</f>
        <v/>
      </c>
      <c r="G1988" s="12"/>
      <c r="H1988" s="31" t="str">
        <f>IFERROR(VLOOKUP(Issue!$G1988,Table5[#All],3,0),"")</f>
        <v/>
      </c>
      <c r="I1988" s="31" t="str">
        <f>IFERROR(VLOOKUP(Issue!$G1988,Table5[#All],2,0),"")</f>
        <v/>
      </c>
      <c r="J1988" s="12"/>
      <c r="K1988" s="31" t="str">
        <f>IFERROR(VLOOKUP(Issue!$J1988,Table2[[Item Name]:[UoM]],2,0),"")</f>
        <v/>
      </c>
      <c r="L1988" s="12"/>
      <c r="M1988" s="32" t="str">
        <f>IFERROR(VLOOKUP(Issue!$J1988,Table2[[#All],[Item Name]:[Open Rate]],8,0),"")</f>
        <v/>
      </c>
      <c r="N1988" s="32" t="str">
        <f>IFERROR(+Issue!$L1988*Issue!$M1988,"")</f>
        <v/>
      </c>
      <c r="O1988" s="12"/>
      <c r="P1988" s="12"/>
      <c r="Q1988" s="38"/>
    </row>
    <row r="1989" spans="1:17" x14ac:dyDescent="0.25">
      <c r="A1989" s="34"/>
      <c r="B1989" s="12"/>
      <c r="C1989" s="12"/>
      <c r="D1989" s="12"/>
      <c r="E1989" s="31" t="str">
        <f>IFERROR(VLOOKUP(Issue!$D1989,Table5[#All],3,0),"")</f>
        <v/>
      </c>
      <c r="F1989" s="31" t="str">
        <f>IFERROR(VLOOKUP(Issue!$D1989,Table5[#All],2,0),"")</f>
        <v/>
      </c>
      <c r="G1989" s="12"/>
      <c r="H1989" s="31" t="str">
        <f>IFERROR(VLOOKUP(Issue!$G1989,Table5[#All],3,0),"")</f>
        <v/>
      </c>
      <c r="I1989" s="31" t="str">
        <f>IFERROR(VLOOKUP(Issue!$G1989,Table5[#All],2,0),"")</f>
        <v/>
      </c>
      <c r="J1989" s="12"/>
      <c r="K1989" s="31" t="str">
        <f>IFERROR(VLOOKUP(Issue!$J1989,Table2[[Item Name]:[UoM]],2,0),"")</f>
        <v/>
      </c>
      <c r="L1989" s="12"/>
      <c r="M1989" s="32" t="str">
        <f>IFERROR(VLOOKUP(Issue!$J1989,Table2[[#All],[Item Name]:[Open Rate]],8,0),"")</f>
        <v/>
      </c>
      <c r="N1989" s="32" t="str">
        <f>IFERROR(+Issue!$L1989*Issue!$M1989,"")</f>
        <v/>
      </c>
      <c r="O1989" s="12"/>
      <c r="P1989" s="12"/>
      <c r="Q1989" s="37"/>
    </row>
    <row r="1990" spans="1:17" x14ac:dyDescent="0.25">
      <c r="A1990" s="34"/>
      <c r="B1990" s="12"/>
      <c r="C1990" s="12"/>
      <c r="D1990" s="12"/>
      <c r="E1990" s="31" t="str">
        <f>IFERROR(VLOOKUP(Issue!$D1990,Table5[#All],3,0),"")</f>
        <v/>
      </c>
      <c r="F1990" s="31" t="str">
        <f>IFERROR(VLOOKUP(Issue!$D1990,Table5[#All],2,0),"")</f>
        <v/>
      </c>
      <c r="G1990" s="12"/>
      <c r="H1990" s="31" t="str">
        <f>IFERROR(VLOOKUP(Issue!$G1990,Table5[#All],3,0),"")</f>
        <v/>
      </c>
      <c r="I1990" s="31" t="str">
        <f>IFERROR(VLOOKUP(Issue!$G1990,Table5[#All],2,0),"")</f>
        <v/>
      </c>
      <c r="J1990" s="12"/>
      <c r="K1990" s="31" t="str">
        <f>IFERROR(VLOOKUP(Issue!$J1990,Table2[[Item Name]:[UoM]],2,0),"")</f>
        <v/>
      </c>
      <c r="L1990" s="12"/>
      <c r="M1990" s="32" t="str">
        <f>IFERROR(VLOOKUP(Issue!$J1990,Table2[[#All],[Item Name]:[Open Rate]],8,0),"")</f>
        <v/>
      </c>
      <c r="N1990" s="32" t="str">
        <f>IFERROR(+Issue!$L1990*Issue!$M1990,"")</f>
        <v/>
      </c>
      <c r="O1990" s="12"/>
      <c r="P1990" s="12"/>
      <c r="Q1990" s="38"/>
    </row>
    <row r="1991" spans="1:17" x14ac:dyDescent="0.25">
      <c r="A1991" s="34"/>
      <c r="B1991" s="12"/>
      <c r="C1991" s="12"/>
      <c r="D1991" s="12"/>
      <c r="E1991" s="31" t="str">
        <f>IFERROR(VLOOKUP(Issue!$D1991,Table5[#All],3,0),"")</f>
        <v/>
      </c>
      <c r="F1991" s="31" t="str">
        <f>IFERROR(VLOOKUP(Issue!$D1991,Table5[#All],2,0),"")</f>
        <v/>
      </c>
      <c r="G1991" s="12"/>
      <c r="H1991" s="31" t="str">
        <f>IFERROR(VLOOKUP(Issue!$G1991,Table5[#All],3,0),"")</f>
        <v/>
      </c>
      <c r="I1991" s="31" t="str">
        <f>IFERROR(VLOOKUP(Issue!$G1991,Table5[#All],2,0),"")</f>
        <v/>
      </c>
      <c r="J1991" s="12"/>
      <c r="K1991" s="31" t="str">
        <f>IFERROR(VLOOKUP(Issue!$J1991,Table2[[Item Name]:[UoM]],2,0),"")</f>
        <v/>
      </c>
      <c r="L1991" s="12"/>
      <c r="M1991" s="32" t="str">
        <f>IFERROR(VLOOKUP(Issue!$J1991,Table2[[#All],[Item Name]:[Open Rate]],8,0),"")</f>
        <v/>
      </c>
      <c r="N1991" s="32" t="str">
        <f>IFERROR(+Issue!$L1991*Issue!$M1991,"")</f>
        <v/>
      </c>
      <c r="O1991" s="12"/>
      <c r="P1991" s="12"/>
      <c r="Q1991" s="37"/>
    </row>
    <row r="1992" spans="1:17" x14ac:dyDescent="0.25">
      <c r="A1992" s="34"/>
      <c r="B1992" s="12"/>
      <c r="C1992" s="12"/>
      <c r="D1992" s="12"/>
      <c r="E1992" s="31" t="str">
        <f>IFERROR(VLOOKUP(Issue!$D1992,Table5[#All],3,0),"")</f>
        <v/>
      </c>
      <c r="F1992" s="31" t="str">
        <f>IFERROR(VLOOKUP(Issue!$D1992,Table5[#All],2,0),"")</f>
        <v/>
      </c>
      <c r="G1992" s="12"/>
      <c r="H1992" s="31" t="str">
        <f>IFERROR(VLOOKUP(Issue!$G1992,Table5[#All],3,0),"")</f>
        <v/>
      </c>
      <c r="I1992" s="31" t="str">
        <f>IFERROR(VLOOKUP(Issue!$G1992,Table5[#All],2,0),"")</f>
        <v/>
      </c>
      <c r="J1992" s="12"/>
      <c r="K1992" s="31" t="str">
        <f>IFERROR(VLOOKUP(Issue!$J1992,Table2[[Item Name]:[UoM]],2,0),"")</f>
        <v/>
      </c>
      <c r="L1992" s="12"/>
      <c r="M1992" s="32" t="str">
        <f>IFERROR(VLOOKUP(Issue!$J1992,Table2[[#All],[Item Name]:[Open Rate]],8,0),"")</f>
        <v/>
      </c>
      <c r="N1992" s="32" t="str">
        <f>IFERROR(+Issue!$L1992*Issue!$M1992,"")</f>
        <v/>
      </c>
      <c r="O1992" s="12"/>
      <c r="P1992" s="12"/>
      <c r="Q1992" s="38"/>
    </row>
    <row r="1993" spans="1:17" x14ac:dyDescent="0.25">
      <c r="A1993" s="34"/>
      <c r="B1993" s="12"/>
      <c r="C1993" s="12"/>
      <c r="D1993" s="12"/>
      <c r="E1993" s="31" t="str">
        <f>IFERROR(VLOOKUP(Issue!$D1993,Table5[#All],3,0),"")</f>
        <v/>
      </c>
      <c r="F1993" s="31" t="str">
        <f>IFERROR(VLOOKUP(Issue!$D1993,Table5[#All],2,0),"")</f>
        <v/>
      </c>
      <c r="G1993" s="12"/>
      <c r="H1993" s="31" t="str">
        <f>IFERROR(VLOOKUP(Issue!$G1993,Table5[#All],3,0),"")</f>
        <v/>
      </c>
      <c r="I1993" s="31" t="str">
        <f>IFERROR(VLOOKUP(Issue!$G1993,Table5[#All],2,0),"")</f>
        <v/>
      </c>
      <c r="J1993" s="12"/>
      <c r="K1993" s="31" t="str">
        <f>IFERROR(VLOOKUP(Issue!$J1993,Table2[[Item Name]:[UoM]],2,0),"")</f>
        <v/>
      </c>
      <c r="L1993" s="12"/>
      <c r="M1993" s="32" t="str">
        <f>IFERROR(VLOOKUP(Issue!$J1993,Table2[[#All],[Item Name]:[Open Rate]],8,0),"")</f>
        <v/>
      </c>
      <c r="N1993" s="32" t="str">
        <f>IFERROR(+Issue!$L1993*Issue!$M1993,"")</f>
        <v/>
      </c>
      <c r="O1993" s="12"/>
      <c r="P1993" s="12"/>
      <c r="Q1993" s="37"/>
    </row>
    <row r="1994" spans="1:17" x14ac:dyDescent="0.25">
      <c r="A1994" s="34"/>
      <c r="B1994" s="12"/>
      <c r="C1994" s="12"/>
      <c r="D1994" s="12"/>
      <c r="E1994" s="31" t="str">
        <f>IFERROR(VLOOKUP(Issue!$D1994,Table5[#All],3,0),"")</f>
        <v/>
      </c>
      <c r="F1994" s="31" t="str">
        <f>IFERROR(VLOOKUP(Issue!$D1994,Table5[#All],2,0),"")</f>
        <v/>
      </c>
      <c r="G1994" s="12"/>
      <c r="H1994" s="31" t="str">
        <f>IFERROR(VLOOKUP(Issue!$G1994,Table5[#All],3,0),"")</f>
        <v/>
      </c>
      <c r="I1994" s="31" t="str">
        <f>IFERROR(VLOOKUP(Issue!$G1994,Table5[#All],2,0),"")</f>
        <v/>
      </c>
      <c r="J1994" s="12"/>
      <c r="K1994" s="31" t="str">
        <f>IFERROR(VLOOKUP(Issue!$J1994,Table2[[Item Name]:[UoM]],2,0),"")</f>
        <v/>
      </c>
      <c r="L1994" s="12"/>
      <c r="M1994" s="32" t="str">
        <f>IFERROR(VLOOKUP(Issue!$J1994,Table2[[#All],[Item Name]:[Open Rate]],8,0),"")</f>
        <v/>
      </c>
      <c r="N1994" s="32" t="str">
        <f>IFERROR(+Issue!$L1994*Issue!$M1994,"")</f>
        <v/>
      </c>
      <c r="O1994" s="12"/>
      <c r="P1994" s="12"/>
      <c r="Q1994" s="38"/>
    </row>
    <row r="1995" spans="1:17" x14ac:dyDescent="0.25">
      <c r="A1995" s="34"/>
      <c r="B1995" s="12"/>
      <c r="C1995" s="12"/>
      <c r="D1995" s="12"/>
      <c r="E1995" s="31" t="str">
        <f>IFERROR(VLOOKUP(Issue!$D1995,Table5[#All],3,0),"")</f>
        <v/>
      </c>
      <c r="F1995" s="31" t="str">
        <f>IFERROR(VLOOKUP(Issue!$D1995,Table5[#All],2,0),"")</f>
        <v/>
      </c>
      <c r="G1995" s="12"/>
      <c r="H1995" s="31" t="str">
        <f>IFERROR(VLOOKUP(Issue!$G1995,Table5[#All],3,0),"")</f>
        <v/>
      </c>
      <c r="I1995" s="31" t="str">
        <f>IFERROR(VLOOKUP(Issue!$G1995,Table5[#All],2,0),"")</f>
        <v/>
      </c>
      <c r="J1995" s="12"/>
      <c r="K1995" s="31" t="str">
        <f>IFERROR(VLOOKUP(Issue!$J1995,Table2[[Item Name]:[UoM]],2,0),"")</f>
        <v/>
      </c>
      <c r="L1995" s="12"/>
      <c r="M1995" s="32" t="str">
        <f>IFERROR(VLOOKUP(Issue!$J1995,Table2[[#All],[Item Name]:[Open Rate]],8,0),"")</f>
        <v/>
      </c>
      <c r="N1995" s="32" t="str">
        <f>IFERROR(+Issue!$L1995*Issue!$M1995,"")</f>
        <v/>
      </c>
      <c r="O1995" s="12"/>
      <c r="P1995" s="12"/>
      <c r="Q1995" s="37"/>
    </row>
    <row r="1996" spans="1:17" x14ac:dyDescent="0.25">
      <c r="A1996" s="34"/>
      <c r="B1996" s="12"/>
      <c r="C1996" s="12"/>
      <c r="D1996" s="12"/>
      <c r="E1996" s="31" t="str">
        <f>IFERROR(VLOOKUP(Issue!$D1996,Table5[#All],3,0),"")</f>
        <v/>
      </c>
      <c r="F1996" s="31" t="str">
        <f>IFERROR(VLOOKUP(Issue!$D1996,Table5[#All],2,0),"")</f>
        <v/>
      </c>
      <c r="G1996" s="12"/>
      <c r="H1996" s="31" t="str">
        <f>IFERROR(VLOOKUP(Issue!$G1996,Table5[#All],3,0),"")</f>
        <v/>
      </c>
      <c r="I1996" s="31" t="str">
        <f>IFERROR(VLOOKUP(Issue!$G1996,Table5[#All],2,0),"")</f>
        <v/>
      </c>
      <c r="J1996" s="12"/>
      <c r="K1996" s="31" t="str">
        <f>IFERROR(VLOOKUP(Issue!$J1996,Table2[[Item Name]:[UoM]],2,0),"")</f>
        <v/>
      </c>
      <c r="L1996" s="12"/>
      <c r="M1996" s="32" t="str">
        <f>IFERROR(VLOOKUP(Issue!$J1996,Table2[[#All],[Item Name]:[Open Rate]],8,0),"")</f>
        <v/>
      </c>
      <c r="N1996" s="32" t="str">
        <f>IFERROR(+Issue!$L1996*Issue!$M1996,"")</f>
        <v/>
      </c>
      <c r="O1996" s="12"/>
      <c r="P1996" s="12"/>
      <c r="Q1996" s="38"/>
    </row>
    <row r="1997" spans="1:17" x14ac:dyDescent="0.25">
      <c r="A1997" s="34"/>
      <c r="B1997" s="12"/>
      <c r="C1997" s="12"/>
      <c r="D1997" s="12"/>
      <c r="E1997" s="31" t="str">
        <f>IFERROR(VLOOKUP(Issue!$D1997,Table5[#All],3,0),"")</f>
        <v/>
      </c>
      <c r="F1997" s="31" t="str">
        <f>IFERROR(VLOOKUP(Issue!$D1997,Table5[#All],2,0),"")</f>
        <v/>
      </c>
      <c r="G1997" s="12"/>
      <c r="H1997" s="31" t="str">
        <f>IFERROR(VLOOKUP(Issue!$G1997,Table5[#All],3,0),"")</f>
        <v/>
      </c>
      <c r="I1997" s="31" t="str">
        <f>IFERROR(VLOOKUP(Issue!$G1997,Table5[#All],2,0),"")</f>
        <v/>
      </c>
      <c r="J1997" s="12"/>
      <c r="K1997" s="31" t="str">
        <f>IFERROR(VLOOKUP(Issue!$J1997,Table2[[Item Name]:[UoM]],2,0),"")</f>
        <v/>
      </c>
      <c r="L1997" s="12"/>
      <c r="M1997" s="32" t="str">
        <f>IFERROR(VLOOKUP(Issue!$J1997,Table2[[#All],[Item Name]:[Open Rate]],8,0),"")</f>
        <v/>
      </c>
      <c r="N1997" s="32" t="str">
        <f>IFERROR(+Issue!$L1997*Issue!$M1997,"")</f>
        <v/>
      </c>
      <c r="O1997" s="12"/>
      <c r="P1997" s="12"/>
      <c r="Q1997" s="37"/>
    </row>
    <row r="1998" spans="1:17" x14ac:dyDescent="0.25">
      <c r="A1998" s="34"/>
      <c r="B1998" s="12"/>
      <c r="C1998" s="12"/>
      <c r="D1998" s="12"/>
      <c r="E1998" s="31" t="str">
        <f>IFERROR(VLOOKUP(Issue!$D1998,Table5[#All],3,0),"")</f>
        <v/>
      </c>
      <c r="F1998" s="31" t="str">
        <f>IFERROR(VLOOKUP(Issue!$D1998,Table5[#All],2,0),"")</f>
        <v/>
      </c>
      <c r="G1998" s="12"/>
      <c r="H1998" s="31" t="str">
        <f>IFERROR(VLOOKUP(Issue!$G1998,Table5[#All],3,0),"")</f>
        <v/>
      </c>
      <c r="I1998" s="31" t="str">
        <f>IFERROR(VLOOKUP(Issue!$G1998,Table5[#All],2,0),"")</f>
        <v/>
      </c>
      <c r="J1998" s="12"/>
      <c r="K1998" s="31" t="str">
        <f>IFERROR(VLOOKUP(Issue!$J1998,Table2[[Item Name]:[UoM]],2,0),"")</f>
        <v/>
      </c>
      <c r="L1998" s="12"/>
      <c r="M1998" s="32" t="str">
        <f>IFERROR(VLOOKUP(Issue!$J1998,Table2[[#All],[Item Name]:[Open Rate]],8,0),"")</f>
        <v/>
      </c>
      <c r="N1998" s="32" t="str">
        <f>IFERROR(+Issue!$L1998*Issue!$M1998,"")</f>
        <v/>
      </c>
      <c r="O1998" s="12"/>
      <c r="P1998" s="12"/>
      <c r="Q1998" s="38"/>
    </row>
    <row r="1999" spans="1:17" x14ac:dyDescent="0.25">
      <c r="A1999" s="34"/>
      <c r="B1999" s="12"/>
      <c r="C1999" s="12"/>
      <c r="D1999" s="12"/>
      <c r="E1999" s="31" t="str">
        <f>IFERROR(VLOOKUP(Issue!$D1999,Table5[#All],3,0),"")</f>
        <v/>
      </c>
      <c r="F1999" s="31" t="str">
        <f>IFERROR(VLOOKUP(Issue!$D1999,Table5[#All],2,0),"")</f>
        <v/>
      </c>
      <c r="G1999" s="12"/>
      <c r="H1999" s="31" t="str">
        <f>IFERROR(VLOOKUP(Issue!$G1999,Table5[#All],3,0),"")</f>
        <v/>
      </c>
      <c r="I1999" s="31" t="str">
        <f>IFERROR(VLOOKUP(Issue!$G1999,Table5[#All],2,0),"")</f>
        <v/>
      </c>
      <c r="J1999" s="12"/>
      <c r="K1999" s="31" t="str">
        <f>IFERROR(VLOOKUP(Issue!$J1999,Table2[[Item Name]:[UoM]],2,0),"")</f>
        <v/>
      </c>
      <c r="L1999" s="12"/>
      <c r="M1999" s="32" t="str">
        <f>IFERROR(VLOOKUP(Issue!$J1999,Table2[[#All],[Item Name]:[Open Rate]],8,0),"")</f>
        <v/>
      </c>
      <c r="N1999" s="32" t="str">
        <f>IFERROR(+Issue!$L1999*Issue!$M1999,"")</f>
        <v/>
      </c>
      <c r="O1999" s="12"/>
      <c r="P1999" s="12"/>
      <c r="Q1999" s="37"/>
    </row>
    <row r="2000" spans="1:17" x14ac:dyDescent="0.25">
      <c r="A2000" s="34"/>
      <c r="B2000" s="12"/>
      <c r="C2000" s="12"/>
      <c r="D2000" s="12"/>
      <c r="E2000" s="31" t="str">
        <f>IFERROR(VLOOKUP(Issue!$D2000,Table5[#All],3,0),"")</f>
        <v/>
      </c>
      <c r="F2000" s="31" t="str">
        <f>IFERROR(VLOOKUP(Issue!$D2000,Table5[#All],2,0),"")</f>
        <v/>
      </c>
      <c r="G2000" s="12"/>
      <c r="H2000" s="31" t="str">
        <f>IFERROR(VLOOKUP(Issue!$G2000,Table5[#All],3,0),"")</f>
        <v/>
      </c>
      <c r="I2000" s="31" t="str">
        <f>IFERROR(VLOOKUP(Issue!$G2000,Table5[#All],2,0),"")</f>
        <v/>
      </c>
      <c r="J2000" s="12"/>
      <c r="K2000" s="31" t="str">
        <f>IFERROR(VLOOKUP(Issue!$J2000,Table2[[Item Name]:[UoM]],2,0),"")</f>
        <v/>
      </c>
      <c r="L2000" s="12"/>
      <c r="M2000" s="32" t="str">
        <f>IFERROR(VLOOKUP(Issue!$J2000,Table2[[#All],[Item Name]:[Open Rate]],8,0),"")</f>
        <v/>
      </c>
      <c r="N2000" s="32" t="str">
        <f>IFERROR(+Issue!$L2000*Issue!$M2000,"")</f>
        <v/>
      </c>
      <c r="O2000" s="12"/>
      <c r="P2000" s="12"/>
      <c r="Q2000" s="38"/>
    </row>
    <row r="2001" spans="1:17" x14ac:dyDescent="0.25">
      <c r="A2001" s="34"/>
      <c r="B2001" s="12"/>
      <c r="C2001" s="12"/>
      <c r="D2001" s="12"/>
      <c r="E2001" s="31" t="str">
        <f>IFERROR(VLOOKUP(Issue!$D2001,Table5[#All],3,0),"")</f>
        <v/>
      </c>
      <c r="F2001" s="31" t="str">
        <f>IFERROR(VLOOKUP(Issue!$D2001,Table5[#All],2,0),"")</f>
        <v/>
      </c>
      <c r="G2001" s="12"/>
      <c r="H2001" s="31" t="str">
        <f>IFERROR(VLOOKUP(Issue!$G2001,Table5[#All],3,0),"")</f>
        <v/>
      </c>
      <c r="I2001" s="31" t="str">
        <f>IFERROR(VLOOKUP(Issue!$G2001,Table5[#All],2,0),"")</f>
        <v/>
      </c>
      <c r="J2001" s="12"/>
      <c r="K2001" s="31" t="str">
        <f>IFERROR(VLOOKUP(Issue!$J2001,Table2[[Item Name]:[UoM]],2,0),"")</f>
        <v/>
      </c>
      <c r="L2001" s="12"/>
      <c r="M2001" s="32" t="str">
        <f>IFERROR(VLOOKUP(Issue!$J2001,Table2[[#All],[Item Name]:[Open Rate]],8,0),"")</f>
        <v/>
      </c>
      <c r="N2001" s="32" t="str">
        <f>IFERROR(+Issue!$L2001*Issue!$M2001,"")</f>
        <v/>
      </c>
      <c r="O2001" s="12"/>
      <c r="P2001" s="12"/>
      <c r="Q2001" s="37"/>
    </row>
    <row r="2002" spans="1:17" x14ac:dyDescent="0.25">
      <c r="A2002" s="34"/>
      <c r="B2002" s="12"/>
      <c r="C2002" s="12"/>
      <c r="D2002" s="12"/>
      <c r="E2002" s="31" t="str">
        <f>IFERROR(VLOOKUP(Issue!$D2002,Table5[#All],3,0),"")</f>
        <v/>
      </c>
      <c r="F2002" s="31" t="str">
        <f>IFERROR(VLOOKUP(Issue!$D2002,Table5[#All],2,0),"")</f>
        <v/>
      </c>
      <c r="G2002" s="12"/>
      <c r="H2002" s="31" t="str">
        <f>IFERROR(VLOOKUP(Issue!$G2002,Table5[#All],3,0),"")</f>
        <v/>
      </c>
      <c r="I2002" s="31" t="str">
        <f>IFERROR(VLOOKUP(Issue!$G2002,Table5[#All],2,0),"")</f>
        <v/>
      </c>
      <c r="J2002" s="12"/>
      <c r="K2002" s="31" t="str">
        <f>IFERROR(VLOOKUP(Issue!$J2002,Table2[[Item Name]:[UoM]],2,0),"")</f>
        <v/>
      </c>
      <c r="L2002" s="12"/>
      <c r="M2002" s="32" t="str">
        <f>IFERROR(VLOOKUP(Issue!$J2002,Table2[[#All],[Item Name]:[Open Rate]],8,0),"")</f>
        <v/>
      </c>
      <c r="N2002" s="32" t="str">
        <f>IFERROR(+Issue!$L2002*Issue!$M2002,"")</f>
        <v/>
      </c>
      <c r="O2002" s="12"/>
      <c r="P2002" s="12"/>
      <c r="Q2002" s="38"/>
    </row>
    <row r="2003" spans="1:17" x14ac:dyDescent="0.25">
      <c r="A2003" s="34"/>
      <c r="B2003" s="12"/>
      <c r="C2003" s="12"/>
      <c r="D2003" s="12"/>
      <c r="E2003" s="31" t="str">
        <f>IFERROR(VLOOKUP(Issue!$D2003,Table5[#All],3,0),"")</f>
        <v/>
      </c>
      <c r="F2003" s="31" t="str">
        <f>IFERROR(VLOOKUP(Issue!$D2003,Table5[#All],2,0),"")</f>
        <v/>
      </c>
      <c r="G2003" s="12"/>
      <c r="H2003" s="31" t="str">
        <f>IFERROR(VLOOKUP(Issue!$G2003,Table5[#All],3,0),"")</f>
        <v/>
      </c>
      <c r="I2003" s="31" t="str">
        <f>IFERROR(VLOOKUP(Issue!$G2003,Table5[#All],2,0),"")</f>
        <v/>
      </c>
      <c r="J2003" s="12"/>
      <c r="K2003" s="31" t="str">
        <f>IFERROR(VLOOKUP(Issue!$J2003,Table2[[Item Name]:[UoM]],2,0),"")</f>
        <v/>
      </c>
      <c r="L2003" s="12"/>
      <c r="M2003" s="32" t="str">
        <f>IFERROR(VLOOKUP(Issue!$J2003,Table2[[#All],[Item Name]:[Open Rate]],8,0),"")</f>
        <v/>
      </c>
      <c r="N2003" s="32" t="str">
        <f>IFERROR(+Issue!$L2003*Issue!$M2003,"")</f>
        <v/>
      </c>
      <c r="O2003" s="12"/>
      <c r="P2003" s="12"/>
      <c r="Q2003" s="37"/>
    </row>
    <row r="2004" spans="1:17" x14ac:dyDescent="0.25">
      <c r="A2004" s="34"/>
      <c r="B2004" s="12"/>
      <c r="C2004" s="12"/>
      <c r="D2004" s="12"/>
      <c r="E2004" s="31" t="str">
        <f>IFERROR(VLOOKUP(Issue!$D2004,Table5[#All],3,0),"")</f>
        <v/>
      </c>
      <c r="F2004" s="31" t="str">
        <f>IFERROR(VLOOKUP(Issue!$D2004,Table5[#All],2,0),"")</f>
        <v/>
      </c>
      <c r="G2004" s="12"/>
      <c r="H2004" s="31" t="str">
        <f>IFERROR(VLOOKUP(Issue!$G2004,Table5[#All],3,0),"")</f>
        <v/>
      </c>
      <c r="I2004" s="31" t="str">
        <f>IFERROR(VLOOKUP(Issue!$G2004,Table5[#All],2,0),"")</f>
        <v/>
      </c>
      <c r="J2004" s="12"/>
      <c r="K2004" s="31" t="str">
        <f>IFERROR(VLOOKUP(Issue!$J2004,Table2[[Item Name]:[UoM]],2,0),"")</f>
        <v/>
      </c>
      <c r="L2004" s="12"/>
      <c r="M2004" s="32" t="str">
        <f>IFERROR(VLOOKUP(Issue!$J2004,Table2[[#All],[Item Name]:[Open Rate]],8,0),"")</f>
        <v/>
      </c>
      <c r="N2004" s="32" t="str">
        <f>IFERROR(+Issue!$L2004*Issue!$M2004,"")</f>
        <v/>
      </c>
      <c r="O2004" s="12"/>
      <c r="P2004" s="12"/>
      <c r="Q2004" s="38"/>
    </row>
    <row r="2005" spans="1:17" x14ac:dyDescent="0.25">
      <c r="A2005" s="34"/>
      <c r="B2005" s="12"/>
      <c r="C2005" s="12"/>
      <c r="D2005" s="12"/>
      <c r="E2005" s="31" t="str">
        <f>IFERROR(VLOOKUP(Issue!$D2005,Table5[#All],3,0),"")</f>
        <v/>
      </c>
      <c r="F2005" s="31" t="str">
        <f>IFERROR(VLOOKUP(Issue!$D2005,Table5[#All],2,0),"")</f>
        <v/>
      </c>
      <c r="G2005" s="12"/>
      <c r="H2005" s="31" t="str">
        <f>IFERROR(VLOOKUP(Issue!$G2005,Table5[#All],3,0),"")</f>
        <v/>
      </c>
      <c r="I2005" s="31" t="str">
        <f>IFERROR(VLOOKUP(Issue!$G2005,Table5[#All],2,0),"")</f>
        <v/>
      </c>
      <c r="J2005" s="12"/>
      <c r="K2005" s="31" t="str">
        <f>IFERROR(VLOOKUP(Issue!$J2005,Table2[[Item Name]:[UoM]],2,0),"")</f>
        <v/>
      </c>
      <c r="L2005" s="12"/>
      <c r="M2005" s="32" t="str">
        <f>IFERROR(VLOOKUP(Issue!$J2005,Table2[[#All],[Item Name]:[Open Rate]],8,0),"")</f>
        <v/>
      </c>
      <c r="N2005" s="32" t="str">
        <f>IFERROR(+Issue!$L2005*Issue!$M2005,"")</f>
        <v/>
      </c>
      <c r="O2005" s="12"/>
      <c r="P2005" s="12"/>
      <c r="Q2005" s="37"/>
    </row>
    <row r="2006" spans="1:17" x14ac:dyDescent="0.25">
      <c r="A2006" s="34"/>
      <c r="B2006" s="12"/>
      <c r="C2006" s="12"/>
      <c r="D2006" s="12"/>
      <c r="E2006" s="31" t="str">
        <f>IFERROR(VLOOKUP(Issue!$D2006,Table5[#All],3,0),"")</f>
        <v/>
      </c>
      <c r="F2006" s="31" t="str">
        <f>IFERROR(VLOOKUP(Issue!$D2006,Table5[#All],2,0),"")</f>
        <v/>
      </c>
      <c r="G2006" s="12"/>
      <c r="H2006" s="31" t="str">
        <f>IFERROR(VLOOKUP(Issue!$G2006,Table5[#All],3,0),"")</f>
        <v/>
      </c>
      <c r="I2006" s="31" t="str">
        <f>IFERROR(VLOOKUP(Issue!$G2006,Table5[#All],2,0),"")</f>
        <v/>
      </c>
      <c r="J2006" s="12"/>
      <c r="K2006" s="31" t="str">
        <f>IFERROR(VLOOKUP(Issue!$J2006,Table2[[Item Name]:[UoM]],2,0),"")</f>
        <v/>
      </c>
      <c r="L2006" s="12"/>
      <c r="M2006" s="32" t="str">
        <f>IFERROR(VLOOKUP(Issue!$J2006,Table2[[#All],[Item Name]:[Open Rate]],8,0),"")</f>
        <v/>
      </c>
      <c r="N2006" s="32" t="str">
        <f>IFERROR(+Issue!$L2006*Issue!$M2006,"")</f>
        <v/>
      </c>
      <c r="O2006" s="12"/>
      <c r="P2006" s="12"/>
      <c r="Q2006" s="38"/>
    </row>
    <row r="2007" spans="1:17" x14ac:dyDescent="0.25">
      <c r="A2007" s="34"/>
      <c r="B2007" s="12"/>
      <c r="C2007" s="12"/>
      <c r="D2007" s="12"/>
      <c r="E2007" s="31" t="str">
        <f>IFERROR(VLOOKUP(Issue!$D2007,Table5[#All],3,0),"")</f>
        <v/>
      </c>
      <c r="F2007" s="31" t="str">
        <f>IFERROR(VLOOKUP(Issue!$D2007,Table5[#All],2,0),"")</f>
        <v/>
      </c>
      <c r="G2007" s="12"/>
      <c r="H2007" s="31" t="str">
        <f>IFERROR(VLOOKUP(Issue!$G2007,Table5[#All],3,0),"")</f>
        <v/>
      </c>
      <c r="I2007" s="31" t="str">
        <f>IFERROR(VLOOKUP(Issue!$G2007,Table5[#All],2,0),"")</f>
        <v/>
      </c>
      <c r="J2007" s="12"/>
      <c r="K2007" s="31" t="str">
        <f>IFERROR(VLOOKUP(Issue!$J2007,Table2[[Item Name]:[UoM]],2,0),"")</f>
        <v/>
      </c>
      <c r="L2007" s="12"/>
      <c r="M2007" s="32" t="str">
        <f>IFERROR(VLOOKUP(Issue!$J2007,Table2[[#All],[Item Name]:[Open Rate]],8,0),"")</f>
        <v/>
      </c>
      <c r="N2007" s="32" t="str">
        <f>IFERROR(+Issue!$L2007*Issue!$M2007,"")</f>
        <v/>
      </c>
      <c r="O2007" s="12"/>
      <c r="P2007" s="12"/>
      <c r="Q2007" s="37"/>
    </row>
    <row r="2008" spans="1:17" x14ac:dyDescent="0.25">
      <c r="A2008" s="34"/>
      <c r="B2008" s="12"/>
      <c r="C2008" s="12"/>
      <c r="D2008" s="12"/>
      <c r="E2008" s="31" t="str">
        <f>IFERROR(VLOOKUP(Issue!$D2008,Table5[#All],3,0),"")</f>
        <v/>
      </c>
      <c r="F2008" s="31" t="str">
        <f>IFERROR(VLOOKUP(Issue!$D2008,Table5[#All],2,0),"")</f>
        <v/>
      </c>
      <c r="G2008" s="12"/>
      <c r="H2008" s="31" t="str">
        <f>IFERROR(VLOOKUP(Issue!$G2008,Table5[#All],3,0),"")</f>
        <v/>
      </c>
      <c r="I2008" s="31" t="str">
        <f>IFERROR(VLOOKUP(Issue!$G2008,Table5[#All],2,0),"")</f>
        <v/>
      </c>
      <c r="J2008" s="12"/>
      <c r="K2008" s="31" t="str">
        <f>IFERROR(VLOOKUP(Issue!$J2008,Table2[[Item Name]:[UoM]],2,0),"")</f>
        <v/>
      </c>
      <c r="L2008" s="12"/>
      <c r="M2008" s="32" t="str">
        <f>IFERROR(VLOOKUP(Issue!$J2008,Table2[[#All],[Item Name]:[Open Rate]],8,0),"")</f>
        <v/>
      </c>
      <c r="N2008" s="32" t="str">
        <f>IFERROR(+Issue!$L2008*Issue!$M2008,"")</f>
        <v/>
      </c>
      <c r="O2008" s="12"/>
      <c r="P2008" s="12"/>
      <c r="Q2008" s="38"/>
    </row>
    <row r="2009" spans="1:17" x14ac:dyDescent="0.25">
      <c r="A2009" s="34"/>
      <c r="B2009" s="12"/>
      <c r="C2009" s="12"/>
      <c r="D2009" s="12"/>
      <c r="E2009" s="31" t="str">
        <f>IFERROR(VLOOKUP(Issue!$D2009,Table5[#All],3,0),"")</f>
        <v/>
      </c>
      <c r="F2009" s="31" t="str">
        <f>IFERROR(VLOOKUP(Issue!$D2009,Table5[#All],2,0),"")</f>
        <v/>
      </c>
      <c r="G2009" s="12"/>
      <c r="H2009" s="31" t="str">
        <f>IFERROR(VLOOKUP(Issue!$G2009,Table5[#All],3,0),"")</f>
        <v/>
      </c>
      <c r="I2009" s="31" t="str">
        <f>IFERROR(VLOOKUP(Issue!$G2009,Table5[#All],2,0),"")</f>
        <v/>
      </c>
      <c r="J2009" s="12"/>
      <c r="K2009" s="31" t="str">
        <f>IFERROR(VLOOKUP(Issue!$J2009,Table2[[Item Name]:[UoM]],2,0),"")</f>
        <v/>
      </c>
      <c r="L2009" s="12"/>
      <c r="M2009" s="32" t="str">
        <f>IFERROR(VLOOKUP(Issue!$J2009,Table2[[#All],[Item Name]:[Open Rate]],8,0),"")</f>
        <v/>
      </c>
      <c r="N2009" s="32" t="str">
        <f>IFERROR(+Issue!$L2009*Issue!$M2009,"")</f>
        <v/>
      </c>
      <c r="O2009" s="12"/>
      <c r="P2009" s="12"/>
      <c r="Q2009" s="37"/>
    </row>
    <row r="2010" spans="1:17" x14ac:dyDescent="0.25">
      <c r="A2010" s="34"/>
      <c r="B2010" s="12"/>
      <c r="C2010" s="12"/>
      <c r="D2010" s="12"/>
      <c r="E2010" s="31" t="str">
        <f>IFERROR(VLOOKUP(Issue!$D2010,Table5[#All],3,0),"")</f>
        <v/>
      </c>
      <c r="F2010" s="31" t="str">
        <f>IFERROR(VLOOKUP(Issue!$D2010,Table5[#All],2,0),"")</f>
        <v/>
      </c>
      <c r="G2010" s="12"/>
      <c r="H2010" s="31" t="str">
        <f>IFERROR(VLOOKUP(Issue!$G2010,Table5[#All],3,0),"")</f>
        <v/>
      </c>
      <c r="I2010" s="31" t="str">
        <f>IFERROR(VLOOKUP(Issue!$G2010,Table5[#All],2,0),"")</f>
        <v/>
      </c>
      <c r="J2010" s="12"/>
      <c r="K2010" s="31" t="str">
        <f>IFERROR(VLOOKUP(Issue!$J2010,Table2[[Item Name]:[UoM]],2,0),"")</f>
        <v/>
      </c>
      <c r="L2010" s="12"/>
      <c r="M2010" s="32" t="str">
        <f>IFERROR(VLOOKUP(Issue!$J2010,Table2[[#All],[Item Name]:[Open Rate]],8,0),"")</f>
        <v/>
      </c>
      <c r="N2010" s="32" t="str">
        <f>IFERROR(+Issue!$L2010*Issue!$M2010,"")</f>
        <v/>
      </c>
      <c r="O2010" s="12"/>
      <c r="P2010" s="12"/>
      <c r="Q2010" s="38"/>
    </row>
    <row r="2011" spans="1:17" x14ac:dyDescent="0.25">
      <c r="A2011" s="34"/>
      <c r="B2011" s="12"/>
      <c r="C2011" s="12"/>
      <c r="D2011" s="12"/>
      <c r="E2011" s="31" t="str">
        <f>IFERROR(VLOOKUP(Issue!$D2011,Table5[#All],3,0),"")</f>
        <v/>
      </c>
      <c r="F2011" s="31" t="str">
        <f>IFERROR(VLOOKUP(Issue!$D2011,Table5[#All],2,0),"")</f>
        <v/>
      </c>
      <c r="G2011" s="12"/>
      <c r="H2011" s="31" t="str">
        <f>IFERROR(VLOOKUP(Issue!$G2011,Table5[#All],3,0),"")</f>
        <v/>
      </c>
      <c r="I2011" s="31" t="str">
        <f>IFERROR(VLOOKUP(Issue!$G2011,Table5[#All],2,0),"")</f>
        <v/>
      </c>
      <c r="J2011" s="12"/>
      <c r="K2011" s="31" t="str">
        <f>IFERROR(VLOOKUP(Issue!$J2011,Table2[[Item Name]:[UoM]],2,0),"")</f>
        <v/>
      </c>
      <c r="L2011" s="12"/>
      <c r="M2011" s="32" t="str">
        <f>IFERROR(VLOOKUP(Issue!$J2011,Table2[[#All],[Item Name]:[Open Rate]],8,0),"")</f>
        <v/>
      </c>
      <c r="N2011" s="32" t="str">
        <f>IFERROR(+Issue!$L2011*Issue!$M2011,"")</f>
        <v/>
      </c>
      <c r="O2011" s="12"/>
      <c r="P2011" s="12"/>
      <c r="Q2011" s="37"/>
    </row>
    <row r="2012" spans="1:17" x14ac:dyDescent="0.25">
      <c r="A2012" s="34"/>
      <c r="B2012" s="12"/>
      <c r="C2012" s="12"/>
      <c r="D2012" s="12"/>
      <c r="E2012" s="31" t="str">
        <f>IFERROR(VLOOKUP(Issue!$D2012,Table5[#All],3,0),"")</f>
        <v/>
      </c>
      <c r="F2012" s="31" t="str">
        <f>IFERROR(VLOOKUP(Issue!$D2012,Table5[#All],2,0),"")</f>
        <v/>
      </c>
      <c r="G2012" s="12"/>
      <c r="H2012" s="31" t="str">
        <f>IFERROR(VLOOKUP(Issue!$G2012,Table5[#All],3,0),"")</f>
        <v/>
      </c>
      <c r="I2012" s="31" t="str">
        <f>IFERROR(VLOOKUP(Issue!$G2012,Table5[#All],2,0),"")</f>
        <v/>
      </c>
      <c r="J2012" s="12"/>
      <c r="K2012" s="31" t="str">
        <f>IFERROR(VLOOKUP(Issue!$J2012,Table2[[Item Name]:[UoM]],2,0),"")</f>
        <v/>
      </c>
      <c r="L2012" s="12"/>
      <c r="M2012" s="32" t="str">
        <f>IFERROR(VLOOKUP(Issue!$J2012,Table2[[#All],[Item Name]:[Open Rate]],8,0),"")</f>
        <v/>
      </c>
      <c r="N2012" s="32" t="str">
        <f>IFERROR(+Issue!$L2012*Issue!$M2012,"")</f>
        <v/>
      </c>
      <c r="O2012" s="12"/>
      <c r="P2012" s="12"/>
      <c r="Q2012" s="38"/>
    </row>
    <row r="2013" spans="1:17" x14ac:dyDescent="0.25">
      <c r="A2013" s="34"/>
      <c r="B2013" s="12"/>
      <c r="C2013" s="12"/>
      <c r="D2013" s="12"/>
      <c r="E2013" s="31" t="str">
        <f>IFERROR(VLOOKUP(Issue!$D2013,Table5[#All],3,0),"")</f>
        <v/>
      </c>
      <c r="F2013" s="31" t="str">
        <f>IFERROR(VLOOKUP(Issue!$D2013,Table5[#All],2,0),"")</f>
        <v/>
      </c>
      <c r="G2013" s="12"/>
      <c r="H2013" s="31" t="str">
        <f>IFERROR(VLOOKUP(Issue!$G2013,Table5[#All],3,0),"")</f>
        <v/>
      </c>
      <c r="I2013" s="31" t="str">
        <f>IFERROR(VLOOKUP(Issue!$G2013,Table5[#All],2,0),"")</f>
        <v/>
      </c>
      <c r="J2013" s="12"/>
      <c r="K2013" s="31" t="str">
        <f>IFERROR(VLOOKUP(Issue!$J2013,Table2[[Item Name]:[UoM]],2,0),"")</f>
        <v/>
      </c>
      <c r="L2013" s="12"/>
      <c r="M2013" s="32" t="str">
        <f>IFERROR(VLOOKUP(Issue!$J2013,Table2[[#All],[Item Name]:[Open Rate]],8,0),"")</f>
        <v/>
      </c>
      <c r="N2013" s="32" t="str">
        <f>IFERROR(+Issue!$L2013*Issue!$M2013,"")</f>
        <v/>
      </c>
      <c r="O2013" s="12"/>
      <c r="P2013" s="12"/>
      <c r="Q2013" s="37"/>
    </row>
    <row r="2014" spans="1:17" x14ac:dyDescent="0.25">
      <c r="A2014" s="34"/>
      <c r="B2014" s="12"/>
      <c r="C2014" s="12"/>
      <c r="D2014" s="12"/>
      <c r="E2014" s="31" t="str">
        <f>IFERROR(VLOOKUP(Issue!$D2014,Table5[#All],3,0),"")</f>
        <v/>
      </c>
      <c r="F2014" s="31" t="str">
        <f>IFERROR(VLOOKUP(Issue!$D2014,Table5[#All],2,0),"")</f>
        <v/>
      </c>
      <c r="G2014" s="12"/>
      <c r="H2014" s="31" t="str">
        <f>IFERROR(VLOOKUP(Issue!$G2014,Table5[#All],3,0),"")</f>
        <v/>
      </c>
      <c r="I2014" s="31" t="str">
        <f>IFERROR(VLOOKUP(Issue!$G2014,Table5[#All],2,0),"")</f>
        <v/>
      </c>
      <c r="J2014" s="12"/>
      <c r="K2014" s="31" t="str">
        <f>IFERROR(VLOOKUP(Issue!$J2014,Table2[[Item Name]:[UoM]],2,0),"")</f>
        <v/>
      </c>
      <c r="L2014" s="12"/>
      <c r="M2014" s="32" t="str">
        <f>IFERROR(VLOOKUP(Issue!$J2014,Table2[[#All],[Item Name]:[Open Rate]],8,0),"")</f>
        <v/>
      </c>
      <c r="N2014" s="32" t="str">
        <f>IFERROR(+Issue!$L2014*Issue!$M2014,"")</f>
        <v/>
      </c>
      <c r="O2014" s="12"/>
      <c r="P2014" s="12"/>
      <c r="Q2014" s="38"/>
    </row>
    <row r="2015" spans="1:17" x14ac:dyDescent="0.25">
      <c r="A2015" s="34"/>
      <c r="B2015" s="12"/>
      <c r="C2015" s="12"/>
      <c r="D2015" s="12"/>
      <c r="E2015" s="31" t="str">
        <f>IFERROR(VLOOKUP(Issue!$D2015,Table5[#All],3,0),"")</f>
        <v/>
      </c>
      <c r="F2015" s="31" t="str">
        <f>IFERROR(VLOOKUP(Issue!$D2015,Table5[#All],2,0),"")</f>
        <v/>
      </c>
      <c r="G2015" s="12"/>
      <c r="H2015" s="31" t="str">
        <f>IFERROR(VLOOKUP(Issue!$G2015,Table5[#All],3,0),"")</f>
        <v/>
      </c>
      <c r="I2015" s="31" t="str">
        <f>IFERROR(VLOOKUP(Issue!$G2015,Table5[#All],2,0),"")</f>
        <v/>
      </c>
      <c r="J2015" s="12"/>
      <c r="K2015" s="31" t="str">
        <f>IFERROR(VLOOKUP(Issue!$J2015,Table2[[Item Name]:[UoM]],2,0),"")</f>
        <v/>
      </c>
      <c r="L2015" s="12"/>
      <c r="M2015" s="32" t="str">
        <f>IFERROR(VLOOKUP(Issue!$J2015,Table2[[#All],[Item Name]:[Open Rate]],8,0),"")</f>
        <v/>
      </c>
      <c r="N2015" s="32" t="str">
        <f>IFERROR(+Issue!$L2015*Issue!$M2015,"")</f>
        <v/>
      </c>
      <c r="O2015" s="12"/>
      <c r="P2015" s="12"/>
      <c r="Q2015" s="37"/>
    </row>
    <row r="2016" spans="1:17" x14ac:dyDescent="0.25">
      <c r="A2016" s="34"/>
      <c r="B2016" s="12"/>
      <c r="C2016" s="12"/>
      <c r="D2016" s="12"/>
      <c r="E2016" s="31" t="str">
        <f>IFERROR(VLOOKUP(Issue!$D2016,Table5[#All],3,0),"")</f>
        <v/>
      </c>
      <c r="F2016" s="31" t="str">
        <f>IFERROR(VLOOKUP(Issue!$D2016,Table5[#All],2,0),"")</f>
        <v/>
      </c>
      <c r="G2016" s="12"/>
      <c r="H2016" s="31" t="str">
        <f>IFERROR(VLOOKUP(Issue!$G2016,Table5[#All],3,0),"")</f>
        <v/>
      </c>
      <c r="I2016" s="31" t="str">
        <f>IFERROR(VLOOKUP(Issue!$G2016,Table5[#All],2,0),"")</f>
        <v/>
      </c>
      <c r="J2016" s="12"/>
      <c r="K2016" s="31" t="str">
        <f>IFERROR(VLOOKUP(Issue!$J2016,Table2[[Item Name]:[UoM]],2,0),"")</f>
        <v/>
      </c>
      <c r="L2016" s="12"/>
      <c r="M2016" s="32" t="str">
        <f>IFERROR(VLOOKUP(Issue!$J2016,Table2[[#All],[Item Name]:[Open Rate]],8,0),"")</f>
        <v/>
      </c>
      <c r="N2016" s="32" t="str">
        <f>IFERROR(+Issue!$L2016*Issue!$M2016,"")</f>
        <v/>
      </c>
      <c r="O2016" s="12"/>
      <c r="P2016" s="12"/>
      <c r="Q2016" s="38"/>
    </row>
    <row r="2017" spans="1:17" x14ac:dyDescent="0.25">
      <c r="A2017" s="34"/>
      <c r="B2017" s="12"/>
      <c r="C2017" s="12"/>
      <c r="D2017" s="12"/>
      <c r="E2017" s="31" t="str">
        <f>IFERROR(VLOOKUP(Issue!$D2017,Table5[#All],3,0),"")</f>
        <v/>
      </c>
      <c r="F2017" s="31" t="str">
        <f>IFERROR(VLOOKUP(Issue!$D2017,Table5[#All],2,0),"")</f>
        <v/>
      </c>
      <c r="G2017" s="12"/>
      <c r="H2017" s="31" t="str">
        <f>IFERROR(VLOOKUP(Issue!$G2017,Table5[#All],3,0),"")</f>
        <v/>
      </c>
      <c r="I2017" s="31" t="str">
        <f>IFERROR(VLOOKUP(Issue!$G2017,Table5[#All],2,0),"")</f>
        <v/>
      </c>
      <c r="J2017" s="12"/>
      <c r="K2017" s="31" t="str">
        <f>IFERROR(VLOOKUP(Issue!$J2017,Table2[[Item Name]:[UoM]],2,0),"")</f>
        <v/>
      </c>
      <c r="L2017" s="12"/>
      <c r="M2017" s="32" t="str">
        <f>IFERROR(VLOOKUP(Issue!$J2017,Table2[[#All],[Item Name]:[Open Rate]],8,0),"")</f>
        <v/>
      </c>
      <c r="N2017" s="32" t="str">
        <f>IFERROR(+Issue!$L2017*Issue!$M2017,"")</f>
        <v/>
      </c>
      <c r="O2017" s="12"/>
      <c r="P2017" s="12"/>
      <c r="Q2017" s="37"/>
    </row>
    <row r="2018" spans="1:17" x14ac:dyDescent="0.25">
      <c r="A2018" s="34"/>
      <c r="B2018" s="12"/>
      <c r="C2018" s="12"/>
      <c r="D2018" s="12"/>
      <c r="E2018" s="31" t="str">
        <f>IFERROR(VLOOKUP(Issue!$D2018,Table5[#All],3,0),"")</f>
        <v/>
      </c>
      <c r="F2018" s="31" t="str">
        <f>IFERROR(VLOOKUP(Issue!$D2018,Table5[#All],2,0),"")</f>
        <v/>
      </c>
      <c r="G2018" s="12"/>
      <c r="H2018" s="31" t="str">
        <f>IFERROR(VLOOKUP(Issue!$G2018,Table5[#All],3,0),"")</f>
        <v/>
      </c>
      <c r="I2018" s="31" t="str">
        <f>IFERROR(VLOOKUP(Issue!$G2018,Table5[#All],2,0),"")</f>
        <v/>
      </c>
      <c r="J2018" s="12"/>
      <c r="K2018" s="31" t="str">
        <f>IFERROR(VLOOKUP(Issue!$J2018,Table2[[Item Name]:[UoM]],2,0),"")</f>
        <v/>
      </c>
      <c r="L2018" s="12"/>
      <c r="M2018" s="32" t="str">
        <f>IFERROR(VLOOKUP(Issue!$J2018,Table2[[#All],[Item Name]:[Open Rate]],8,0),"")</f>
        <v/>
      </c>
      <c r="N2018" s="32" t="str">
        <f>IFERROR(+Issue!$L2018*Issue!$M2018,"")</f>
        <v/>
      </c>
      <c r="O2018" s="12"/>
      <c r="P2018" s="12"/>
      <c r="Q2018" s="38"/>
    </row>
    <row r="2019" spans="1:17" x14ac:dyDescent="0.25">
      <c r="A2019" s="34"/>
      <c r="B2019" s="12"/>
      <c r="C2019" s="12"/>
      <c r="D2019" s="12"/>
      <c r="E2019" s="31" t="str">
        <f>IFERROR(VLOOKUP(Issue!$D2019,Table5[#All],3,0),"")</f>
        <v/>
      </c>
      <c r="F2019" s="31" t="str">
        <f>IFERROR(VLOOKUP(Issue!$D2019,Table5[#All],2,0),"")</f>
        <v/>
      </c>
      <c r="G2019" s="12"/>
      <c r="H2019" s="31" t="str">
        <f>IFERROR(VLOOKUP(Issue!$G2019,Table5[#All],3,0),"")</f>
        <v/>
      </c>
      <c r="I2019" s="31" t="str">
        <f>IFERROR(VLOOKUP(Issue!$G2019,Table5[#All],2,0),"")</f>
        <v/>
      </c>
      <c r="J2019" s="12"/>
      <c r="K2019" s="31" t="str">
        <f>IFERROR(VLOOKUP(Issue!$J2019,Table2[[Item Name]:[UoM]],2,0),"")</f>
        <v/>
      </c>
      <c r="L2019" s="12"/>
      <c r="M2019" s="32" t="str">
        <f>IFERROR(VLOOKUP(Issue!$J2019,Table2[[#All],[Item Name]:[Open Rate]],8,0),"")</f>
        <v/>
      </c>
      <c r="N2019" s="32" t="str">
        <f>IFERROR(+Issue!$L2019*Issue!$M2019,"")</f>
        <v/>
      </c>
      <c r="O2019" s="12"/>
      <c r="P2019" s="12"/>
      <c r="Q2019" s="37"/>
    </row>
    <row r="2020" spans="1:17" x14ac:dyDescent="0.25">
      <c r="A2020" s="34"/>
      <c r="B2020" s="12"/>
      <c r="C2020" s="12"/>
      <c r="D2020" s="12"/>
      <c r="E2020" s="31" t="str">
        <f>IFERROR(VLOOKUP(Issue!$D2020,Table5[#All],3,0),"")</f>
        <v/>
      </c>
      <c r="F2020" s="31" t="str">
        <f>IFERROR(VLOOKUP(Issue!$D2020,Table5[#All],2,0),"")</f>
        <v/>
      </c>
      <c r="G2020" s="12"/>
      <c r="H2020" s="31" t="str">
        <f>IFERROR(VLOOKUP(Issue!$G2020,Table5[#All],3,0),"")</f>
        <v/>
      </c>
      <c r="I2020" s="31" t="str">
        <f>IFERROR(VLOOKUP(Issue!$G2020,Table5[#All],2,0),"")</f>
        <v/>
      </c>
      <c r="J2020" s="12"/>
      <c r="K2020" s="31" t="str">
        <f>IFERROR(VLOOKUP(Issue!$J2020,Table2[[Item Name]:[UoM]],2,0),"")</f>
        <v/>
      </c>
      <c r="L2020" s="12"/>
      <c r="M2020" s="32" t="str">
        <f>IFERROR(VLOOKUP(Issue!$J2020,Table2[[#All],[Item Name]:[Open Rate]],8,0),"")</f>
        <v/>
      </c>
      <c r="N2020" s="32" t="str">
        <f>IFERROR(+Issue!$L2020*Issue!$M2020,"")</f>
        <v/>
      </c>
      <c r="O2020" s="12"/>
      <c r="P2020" s="12"/>
      <c r="Q2020" s="38"/>
    </row>
    <row r="2021" spans="1:17" x14ac:dyDescent="0.25">
      <c r="A2021" s="34"/>
      <c r="B2021" s="12"/>
      <c r="C2021" s="12"/>
      <c r="D2021" s="12"/>
      <c r="E2021" s="31" t="str">
        <f>IFERROR(VLOOKUP(Issue!$D2021,Table5[#All],3,0),"")</f>
        <v/>
      </c>
      <c r="F2021" s="31" t="str">
        <f>IFERROR(VLOOKUP(Issue!$D2021,Table5[#All],2,0),"")</f>
        <v/>
      </c>
      <c r="G2021" s="12"/>
      <c r="H2021" s="31" t="str">
        <f>IFERROR(VLOOKUP(Issue!$G2021,Table5[#All],3,0),"")</f>
        <v/>
      </c>
      <c r="I2021" s="31" t="str">
        <f>IFERROR(VLOOKUP(Issue!$G2021,Table5[#All],2,0),"")</f>
        <v/>
      </c>
      <c r="J2021" s="12"/>
      <c r="K2021" s="31" t="str">
        <f>IFERROR(VLOOKUP(Issue!$J2021,Table2[[Item Name]:[UoM]],2,0),"")</f>
        <v/>
      </c>
      <c r="L2021" s="12"/>
      <c r="M2021" s="32" t="str">
        <f>IFERROR(VLOOKUP(Issue!$J2021,Table2[[#All],[Item Name]:[Open Rate]],8,0),"")</f>
        <v/>
      </c>
      <c r="N2021" s="32" t="str">
        <f>IFERROR(+Issue!$L2021*Issue!$M2021,"")</f>
        <v/>
      </c>
      <c r="O2021" s="12"/>
      <c r="P2021" s="12"/>
      <c r="Q2021" s="37"/>
    </row>
    <row r="2022" spans="1:17" x14ac:dyDescent="0.25">
      <c r="A2022" s="34"/>
      <c r="B2022" s="12"/>
      <c r="C2022" s="12"/>
      <c r="D2022" s="12"/>
      <c r="E2022" s="31" t="str">
        <f>IFERROR(VLOOKUP(Issue!$D2022,Table5[#All],3,0),"")</f>
        <v/>
      </c>
      <c r="F2022" s="31" t="str">
        <f>IFERROR(VLOOKUP(Issue!$D2022,Table5[#All],2,0),"")</f>
        <v/>
      </c>
      <c r="G2022" s="12"/>
      <c r="H2022" s="31" t="str">
        <f>IFERROR(VLOOKUP(Issue!$G2022,Table5[#All],3,0),"")</f>
        <v/>
      </c>
      <c r="I2022" s="31" t="str">
        <f>IFERROR(VLOOKUP(Issue!$G2022,Table5[#All],2,0),"")</f>
        <v/>
      </c>
      <c r="J2022" s="12"/>
      <c r="K2022" s="31" t="str">
        <f>IFERROR(VLOOKUP(Issue!$J2022,Table2[[Item Name]:[UoM]],2,0),"")</f>
        <v/>
      </c>
      <c r="L2022" s="12"/>
      <c r="M2022" s="32" t="str">
        <f>IFERROR(VLOOKUP(Issue!$J2022,Table2[[#All],[Item Name]:[Open Rate]],8,0),"")</f>
        <v/>
      </c>
      <c r="N2022" s="32" t="str">
        <f>IFERROR(+Issue!$L2022*Issue!$M2022,"")</f>
        <v/>
      </c>
      <c r="O2022" s="12"/>
      <c r="P2022" s="12"/>
      <c r="Q2022" s="38"/>
    </row>
    <row r="2023" spans="1:17" x14ac:dyDescent="0.25">
      <c r="A2023" s="34"/>
      <c r="B2023" s="12"/>
      <c r="C2023" s="12"/>
      <c r="D2023" s="12"/>
      <c r="E2023" s="31" t="str">
        <f>IFERROR(VLOOKUP(Issue!$D2023,Table5[#All],3,0),"")</f>
        <v/>
      </c>
      <c r="F2023" s="31" t="str">
        <f>IFERROR(VLOOKUP(Issue!$D2023,Table5[#All],2,0),"")</f>
        <v/>
      </c>
      <c r="G2023" s="12"/>
      <c r="H2023" s="31" t="str">
        <f>IFERROR(VLOOKUP(Issue!$G2023,Table5[#All],3,0),"")</f>
        <v/>
      </c>
      <c r="I2023" s="31" t="str">
        <f>IFERROR(VLOOKUP(Issue!$G2023,Table5[#All],2,0),"")</f>
        <v/>
      </c>
      <c r="J2023" s="12"/>
      <c r="K2023" s="31" t="str">
        <f>IFERROR(VLOOKUP(Issue!$J2023,Table2[[Item Name]:[UoM]],2,0),"")</f>
        <v/>
      </c>
      <c r="L2023" s="12"/>
      <c r="M2023" s="32" t="str">
        <f>IFERROR(VLOOKUP(Issue!$J2023,Table2[[#All],[Item Name]:[Open Rate]],8,0),"")</f>
        <v/>
      </c>
      <c r="N2023" s="32" t="str">
        <f>IFERROR(+Issue!$L2023*Issue!$M2023,"")</f>
        <v/>
      </c>
      <c r="O2023" s="12"/>
      <c r="P2023" s="12"/>
      <c r="Q2023" s="37"/>
    </row>
    <row r="2024" spans="1:17" x14ac:dyDescent="0.25">
      <c r="A2024" s="34"/>
      <c r="B2024" s="12"/>
      <c r="C2024" s="12"/>
      <c r="D2024" s="12"/>
      <c r="E2024" s="31" t="str">
        <f>IFERROR(VLOOKUP(Issue!$D2024,Table5[#All],3,0),"")</f>
        <v/>
      </c>
      <c r="F2024" s="31" t="str">
        <f>IFERROR(VLOOKUP(Issue!$D2024,Table5[#All],2,0),"")</f>
        <v/>
      </c>
      <c r="G2024" s="12"/>
      <c r="H2024" s="31" t="str">
        <f>IFERROR(VLOOKUP(Issue!$G2024,Table5[#All],3,0),"")</f>
        <v/>
      </c>
      <c r="I2024" s="31" t="str">
        <f>IFERROR(VLOOKUP(Issue!$G2024,Table5[#All],2,0),"")</f>
        <v/>
      </c>
      <c r="J2024" s="12"/>
      <c r="K2024" s="31" t="str">
        <f>IFERROR(VLOOKUP(Issue!$J2024,Table2[[Item Name]:[UoM]],2,0),"")</f>
        <v/>
      </c>
      <c r="L2024" s="12"/>
      <c r="M2024" s="32" t="str">
        <f>IFERROR(VLOOKUP(Issue!$J2024,Table2[[#All],[Item Name]:[Open Rate]],8,0),"")</f>
        <v/>
      </c>
      <c r="N2024" s="32" t="str">
        <f>IFERROR(+Issue!$L2024*Issue!$M2024,"")</f>
        <v/>
      </c>
      <c r="O2024" s="12"/>
      <c r="P2024" s="12"/>
      <c r="Q2024" s="38"/>
    </row>
    <row r="2025" spans="1:17" x14ac:dyDescent="0.25">
      <c r="A2025" s="34"/>
      <c r="B2025" s="12"/>
      <c r="C2025" s="12"/>
      <c r="D2025" s="12"/>
      <c r="E2025" s="31" t="str">
        <f>IFERROR(VLOOKUP(Issue!$D2025,Table5[#All],3,0),"")</f>
        <v/>
      </c>
      <c r="F2025" s="31" t="str">
        <f>IFERROR(VLOOKUP(Issue!$D2025,Table5[#All],2,0),"")</f>
        <v/>
      </c>
      <c r="G2025" s="12"/>
      <c r="H2025" s="31" t="str">
        <f>IFERROR(VLOOKUP(Issue!$G2025,Table5[#All],3,0),"")</f>
        <v/>
      </c>
      <c r="I2025" s="31" t="str">
        <f>IFERROR(VLOOKUP(Issue!$G2025,Table5[#All],2,0),"")</f>
        <v/>
      </c>
      <c r="J2025" s="12"/>
      <c r="K2025" s="31" t="str">
        <f>IFERROR(VLOOKUP(Issue!$J2025,Table2[[Item Name]:[UoM]],2,0),"")</f>
        <v/>
      </c>
      <c r="L2025" s="12"/>
      <c r="M2025" s="32" t="str">
        <f>IFERROR(VLOOKUP(Issue!$J2025,Table2[[#All],[Item Name]:[Open Rate]],8,0),"")</f>
        <v/>
      </c>
      <c r="N2025" s="32" t="str">
        <f>IFERROR(+Issue!$L2025*Issue!$M2025,"")</f>
        <v/>
      </c>
      <c r="O2025" s="12"/>
      <c r="P2025" s="12"/>
      <c r="Q2025" s="37"/>
    </row>
    <row r="2026" spans="1:17" x14ac:dyDescent="0.25">
      <c r="A2026" s="34"/>
      <c r="B2026" s="12"/>
      <c r="C2026" s="12"/>
      <c r="D2026" s="12"/>
      <c r="E2026" s="31" t="str">
        <f>IFERROR(VLOOKUP(Issue!$D2026,Table5[#All],3,0),"")</f>
        <v/>
      </c>
      <c r="F2026" s="31" t="str">
        <f>IFERROR(VLOOKUP(Issue!$D2026,Table5[#All],2,0),"")</f>
        <v/>
      </c>
      <c r="G2026" s="12"/>
      <c r="H2026" s="31" t="str">
        <f>IFERROR(VLOOKUP(Issue!$G2026,Table5[#All],3,0),"")</f>
        <v/>
      </c>
      <c r="I2026" s="31" t="str">
        <f>IFERROR(VLOOKUP(Issue!$G2026,Table5[#All],2,0),"")</f>
        <v/>
      </c>
      <c r="J2026" s="12"/>
      <c r="K2026" s="31" t="str">
        <f>IFERROR(VLOOKUP(Issue!$J2026,Table2[[Item Name]:[UoM]],2,0),"")</f>
        <v/>
      </c>
      <c r="L2026" s="12"/>
      <c r="M2026" s="32" t="str">
        <f>IFERROR(VLOOKUP(Issue!$J2026,Table2[[#All],[Item Name]:[Open Rate]],8,0),"")</f>
        <v/>
      </c>
      <c r="N2026" s="32" t="str">
        <f>IFERROR(+Issue!$L2026*Issue!$M2026,"")</f>
        <v/>
      </c>
      <c r="O2026" s="12"/>
      <c r="P2026" s="12"/>
      <c r="Q2026" s="38"/>
    </row>
    <row r="2027" spans="1:17" x14ac:dyDescent="0.25">
      <c r="A2027" s="34"/>
      <c r="B2027" s="12"/>
      <c r="C2027" s="12"/>
      <c r="D2027" s="12"/>
      <c r="E2027" s="31" t="str">
        <f>IFERROR(VLOOKUP(Issue!$D2027,Table5[#All],3,0),"")</f>
        <v/>
      </c>
      <c r="F2027" s="31" t="str">
        <f>IFERROR(VLOOKUP(Issue!$D2027,Table5[#All],2,0),"")</f>
        <v/>
      </c>
      <c r="G2027" s="12"/>
      <c r="H2027" s="31" t="str">
        <f>IFERROR(VLOOKUP(Issue!$G2027,Table5[#All],3,0),"")</f>
        <v/>
      </c>
      <c r="I2027" s="31" t="str">
        <f>IFERROR(VLOOKUP(Issue!$G2027,Table5[#All],2,0),"")</f>
        <v/>
      </c>
      <c r="J2027" s="12"/>
      <c r="K2027" s="31" t="str">
        <f>IFERROR(VLOOKUP(Issue!$J2027,Table2[[Item Name]:[UoM]],2,0),"")</f>
        <v/>
      </c>
      <c r="L2027" s="12"/>
      <c r="M2027" s="32" t="str">
        <f>IFERROR(VLOOKUP(Issue!$J2027,Table2[[#All],[Item Name]:[Open Rate]],8,0),"")</f>
        <v/>
      </c>
      <c r="N2027" s="32" t="str">
        <f>IFERROR(+Issue!$L2027*Issue!$M2027,"")</f>
        <v/>
      </c>
      <c r="O2027" s="12"/>
      <c r="P2027" s="12"/>
      <c r="Q2027" s="37"/>
    </row>
    <row r="2028" spans="1:17" x14ac:dyDescent="0.25">
      <c r="A2028" s="34"/>
      <c r="B2028" s="12"/>
      <c r="C2028" s="12"/>
      <c r="D2028" s="12"/>
      <c r="E2028" s="31" t="str">
        <f>IFERROR(VLOOKUP(Issue!$D2028,Table5[#All],3,0),"")</f>
        <v/>
      </c>
      <c r="F2028" s="31" t="str">
        <f>IFERROR(VLOOKUP(Issue!$D2028,Table5[#All],2,0),"")</f>
        <v/>
      </c>
      <c r="G2028" s="12"/>
      <c r="H2028" s="31" t="str">
        <f>IFERROR(VLOOKUP(Issue!$G2028,Table5[#All],3,0),"")</f>
        <v/>
      </c>
      <c r="I2028" s="31" t="str">
        <f>IFERROR(VLOOKUP(Issue!$G2028,Table5[#All],2,0),"")</f>
        <v/>
      </c>
      <c r="J2028" s="12"/>
      <c r="K2028" s="31" t="str">
        <f>IFERROR(VLOOKUP(Issue!$J2028,Table2[[Item Name]:[UoM]],2,0),"")</f>
        <v/>
      </c>
      <c r="L2028" s="12"/>
      <c r="M2028" s="32" t="str">
        <f>IFERROR(VLOOKUP(Issue!$J2028,Table2[[#All],[Item Name]:[Open Rate]],8,0),"")</f>
        <v/>
      </c>
      <c r="N2028" s="32" t="str">
        <f>IFERROR(+Issue!$L2028*Issue!$M2028,"")</f>
        <v/>
      </c>
      <c r="O2028" s="12"/>
      <c r="P2028" s="12"/>
      <c r="Q2028" s="38"/>
    </row>
    <row r="2029" spans="1:17" x14ac:dyDescent="0.25">
      <c r="A2029" s="34"/>
      <c r="B2029" s="12"/>
      <c r="C2029" s="12"/>
      <c r="D2029" s="12"/>
      <c r="E2029" s="31" t="str">
        <f>IFERROR(VLOOKUP(Issue!$D2029,Table5[#All],3,0),"")</f>
        <v/>
      </c>
      <c r="F2029" s="31" t="str">
        <f>IFERROR(VLOOKUP(Issue!$D2029,Table5[#All],2,0),"")</f>
        <v/>
      </c>
      <c r="G2029" s="12"/>
      <c r="H2029" s="31" t="str">
        <f>IFERROR(VLOOKUP(Issue!$G2029,Table5[#All],3,0),"")</f>
        <v/>
      </c>
      <c r="I2029" s="31" t="str">
        <f>IFERROR(VLOOKUP(Issue!$G2029,Table5[#All],2,0),"")</f>
        <v/>
      </c>
      <c r="J2029" s="12"/>
      <c r="K2029" s="31" t="str">
        <f>IFERROR(VLOOKUP(Issue!$J2029,Table2[[Item Name]:[UoM]],2,0),"")</f>
        <v/>
      </c>
      <c r="L2029" s="12"/>
      <c r="M2029" s="32" t="str">
        <f>IFERROR(VLOOKUP(Issue!$J2029,Table2[[#All],[Item Name]:[Open Rate]],8,0),"")</f>
        <v/>
      </c>
      <c r="N2029" s="32" t="str">
        <f>IFERROR(+Issue!$L2029*Issue!$M2029,"")</f>
        <v/>
      </c>
      <c r="O2029" s="12"/>
      <c r="P2029" s="12"/>
      <c r="Q2029" s="37"/>
    </row>
    <row r="2030" spans="1:17" x14ac:dyDescent="0.25">
      <c r="A2030" s="34"/>
      <c r="B2030" s="12"/>
      <c r="C2030" s="12"/>
      <c r="D2030" s="12"/>
      <c r="E2030" s="31" t="str">
        <f>IFERROR(VLOOKUP(Issue!$D2030,Table5[#All],3,0),"")</f>
        <v/>
      </c>
      <c r="F2030" s="31" t="str">
        <f>IFERROR(VLOOKUP(Issue!$D2030,Table5[#All],2,0),"")</f>
        <v/>
      </c>
      <c r="G2030" s="12"/>
      <c r="H2030" s="31" t="str">
        <f>IFERROR(VLOOKUP(Issue!$G2030,Table5[#All],3,0),"")</f>
        <v/>
      </c>
      <c r="I2030" s="31" t="str">
        <f>IFERROR(VLOOKUP(Issue!$G2030,Table5[#All],2,0),"")</f>
        <v/>
      </c>
      <c r="J2030" s="12"/>
      <c r="K2030" s="31" t="str">
        <f>IFERROR(VLOOKUP(Issue!$J2030,Table2[[Item Name]:[UoM]],2,0),"")</f>
        <v/>
      </c>
      <c r="L2030" s="12"/>
      <c r="M2030" s="32" t="str">
        <f>IFERROR(VLOOKUP(Issue!$J2030,Table2[[#All],[Item Name]:[Open Rate]],8,0),"")</f>
        <v/>
      </c>
      <c r="N2030" s="32" t="str">
        <f>IFERROR(+Issue!$L2030*Issue!$M2030,"")</f>
        <v/>
      </c>
      <c r="O2030" s="12"/>
      <c r="P2030" s="12"/>
      <c r="Q2030" s="38"/>
    </row>
    <row r="2031" spans="1:17" x14ac:dyDescent="0.25">
      <c r="A2031" s="34"/>
      <c r="B2031" s="12"/>
      <c r="C2031" s="12"/>
      <c r="D2031" s="12"/>
      <c r="E2031" s="31" t="str">
        <f>IFERROR(VLOOKUP(Issue!$D2031,Table5[#All],3,0),"")</f>
        <v/>
      </c>
      <c r="F2031" s="31" t="str">
        <f>IFERROR(VLOOKUP(Issue!$D2031,Table5[#All],2,0),"")</f>
        <v/>
      </c>
      <c r="G2031" s="12"/>
      <c r="H2031" s="31" t="str">
        <f>IFERROR(VLOOKUP(Issue!$G2031,Table5[#All],3,0),"")</f>
        <v/>
      </c>
      <c r="I2031" s="31" t="str">
        <f>IFERROR(VLOOKUP(Issue!$G2031,Table5[#All],2,0),"")</f>
        <v/>
      </c>
      <c r="J2031" s="12"/>
      <c r="K2031" s="31" t="str">
        <f>IFERROR(VLOOKUP(Issue!$J2031,Table2[[Item Name]:[UoM]],2,0),"")</f>
        <v/>
      </c>
      <c r="L2031" s="12"/>
      <c r="M2031" s="32" t="str">
        <f>IFERROR(VLOOKUP(Issue!$J2031,Table2[[#All],[Item Name]:[Open Rate]],8,0),"")</f>
        <v/>
      </c>
      <c r="N2031" s="32" t="str">
        <f>IFERROR(+Issue!$L2031*Issue!$M2031,"")</f>
        <v/>
      </c>
      <c r="O2031" s="12"/>
      <c r="P2031" s="12"/>
      <c r="Q2031" s="37"/>
    </row>
    <row r="2032" spans="1:17" x14ac:dyDescent="0.25">
      <c r="A2032" s="34"/>
      <c r="B2032" s="12"/>
      <c r="C2032" s="12"/>
      <c r="D2032" s="12"/>
      <c r="E2032" s="31" t="str">
        <f>IFERROR(VLOOKUP(Issue!$D2032,Table5[#All],3,0),"")</f>
        <v/>
      </c>
      <c r="F2032" s="31" t="str">
        <f>IFERROR(VLOOKUP(Issue!$D2032,Table5[#All],2,0),"")</f>
        <v/>
      </c>
      <c r="G2032" s="12"/>
      <c r="H2032" s="31" t="str">
        <f>IFERROR(VLOOKUP(Issue!$G2032,Table5[#All],3,0),"")</f>
        <v/>
      </c>
      <c r="I2032" s="31" t="str">
        <f>IFERROR(VLOOKUP(Issue!$G2032,Table5[#All],2,0),"")</f>
        <v/>
      </c>
      <c r="J2032" s="12"/>
      <c r="K2032" s="31" t="str">
        <f>IFERROR(VLOOKUP(Issue!$J2032,Table2[[Item Name]:[UoM]],2,0),"")</f>
        <v/>
      </c>
      <c r="L2032" s="12"/>
      <c r="M2032" s="32" t="str">
        <f>IFERROR(VLOOKUP(Issue!$J2032,Table2[[#All],[Item Name]:[Open Rate]],8,0),"")</f>
        <v/>
      </c>
      <c r="N2032" s="32" t="str">
        <f>IFERROR(+Issue!$L2032*Issue!$M2032,"")</f>
        <v/>
      </c>
      <c r="O2032" s="12"/>
      <c r="P2032" s="12"/>
      <c r="Q2032" s="38"/>
    </row>
    <row r="2033" spans="1:17" x14ac:dyDescent="0.25">
      <c r="A2033" s="34"/>
      <c r="B2033" s="12"/>
      <c r="C2033" s="12"/>
      <c r="D2033" s="12"/>
      <c r="E2033" s="31" t="str">
        <f>IFERROR(VLOOKUP(Issue!$D2033,Table5[#All],3,0),"")</f>
        <v/>
      </c>
      <c r="F2033" s="31" t="str">
        <f>IFERROR(VLOOKUP(Issue!$D2033,Table5[#All],2,0),"")</f>
        <v/>
      </c>
      <c r="G2033" s="12"/>
      <c r="H2033" s="31" t="str">
        <f>IFERROR(VLOOKUP(Issue!$G2033,Table5[#All],3,0),"")</f>
        <v/>
      </c>
      <c r="I2033" s="31" t="str">
        <f>IFERROR(VLOOKUP(Issue!$G2033,Table5[#All],2,0),"")</f>
        <v/>
      </c>
      <c r="J2033" s="12"/>
      <c r="K2033" s="31" t="str">
        <f>IFERROR(VLOOKUP(Issue!$J2033,Table2[[Item Name]:[UoM]],2,0),"")</f>
        <v/>
      </c>
      <c r="L2033" s="12"/>
      <c r="M2033" s="32" t="str">
        <f>IFERROR(VLOOKUP(Issue!$J2033,Table2[[#All],[Item Name]:[Open Rate]],8,0),"")</f>
        <v/>
      </c>
      <c r="N2033" s="32" t="str">
        <f>IFERROR(+Issue!$L2033*Issue!$M2033,"")</f>
        <v/>
      </c>
      <c r="O2033" s="12"/>
      <c r="P2033" s="12"/>
      <c r="Q2033" s="37"/>
    </row>
    <row r="2034" spans="1:17" x14ac:dyDescent="0.25">
      <c r="A2034" s="34"/>
      <c r="B2034" s="12"/>
      <c r="C2034" s="12"/>
      <c r="D2034" s="12"/>
      <c r="E2034" s="31" t="str">
        <f>IFERROR(VLOOKUP(Issue!$D2034,Table5[#All],3,0),"")</f>
        <v/>
      </c>
      <c r="F2034" s="31" t="str">
        <f>IFERROR(VLOOKUP(Issue!$D2034,Table5[#All],2,0),"")</f>
        <v/>
      </c>
      <c r="G2034" s="12"/>
      <c r="H2034" s="31" t="str">
        <f>IFERROR(VLOOKUP(Issue!$G2034,Table5[#All],3,0),"")</f>
        <v/>
      </c>
      <c r="I2034" s="31" t="str">
        <f>IFERROR(VLOOKUP(Issue!$G2034,Table5[#All],2,0),"")</f>
        <v/>
      </c>
      <c r="J2034" s="12"/>
      <c r="K2034" s="31" t="str">
        <f>IFERROR(VLOOKUP(Issue!$J2034,Table2[[Item Name]:[UoM]],2,0),"")</f>
        <v/>
      </c>
      <c r="L2034" s="12"/>
      <c r="M2034" s="32" t="str">
        <f>IFERROR(VLOOKUP(Issue!$J2034,Table2[[#All],[Item Name]:[Open Rate]],8,0),"")</f>
        <v/>
      </c>
      <c r="N2034" s="32" t="str">
        <f>IFERROR(+Issue!$L2034*Issue!$M2034,"")</f>
        <v/>
      </c>
      <c r="O2034" s="12"/>
      <c r="P2034" s="12"/>
      <c r="Q2034" s="38"/>
    </row>
    <row r="2035" spans="1:17" x14ac:dyDescent="0.25">
      <c r="A2035" s="34"/>
      <c r="B2035" s="12"/>
      <c r="C2035" s="12"/>
      <c r="D2035" s="12"/>
      <c r="E2035" s="31" t="str">
        <f>IFERROR(VLOOKUP(Issue!$D2035,Table5[#All],3,0),"")</f>
        <v/>
      </c>
      <c r="F2035" s="31" t="str">
        <f>IFERROR(VLOOKUP(Issue!$D2035,Table5[#All],2,0),"")</f>
        <v/>
      </c>
      <c r="G2035" s="12"/>
      <c r="H2035" s="31" t="str">
        <f>IFERROR(VLOOKUP(Issue!$G2035,Table5[#All],3,0),"")</f>
        <v/>
      </c>
      <c r="I2035" s="31" t="str">
        <f>IFERROR(VLOOKUP(Issue!$G2035,Table5[#All],2,0),"")</f>
        <v/>
      </c>
      <c r="J2035" s="12"/>
      <c r="K2035" s="31" t="str">
        <f>IFERROR(VLOOKUP(Issue!$J2035,Table2[[Item Name]:[UoM]],2,0),"")</f>
        <v/>
      </c>
      <c r="L2035" s="12"/>
      <c r="M2035" s="32" t="str">
        <f>IFERROR(VLOOKUP(Issue!$J2035,Table2[[#All],[Item Name]:[Open Rate]],8,0),"")</f>
        <v/>
      </c>
      <c r="N2035" s="32" t="str">
        <f>IFERROR(+Issue!$L2035*Issue!$M2035,"")</f>
        <v/>
      </c>
      <c r="O2035" s="12"/>
      <c r="P2035" s="12"/>
      <c r="Q2035" s="37"/>
    </row>
    <row r="2036" spans="1:17" x14ac:dyDescent="0.25">
      <c r="A2036" s="34"/>
      <c r="B2036" s="12"/>
      <c r="C2036" s="12"/>
      <c r="D2036" s="12"/>
      <c r="E2036" s="31" t="str">
        <f>IFERROR(VLOOKUP(Issue!$D2036,Table5[#All],3,0),"")</f>
        <v/>
      </c>
      <c r="F2036" s="31" t="str">
        <f>IFERROR(VLOOKUP(Issue!$D2036,Table5[#All],2,0),"")</f>
        <v/>
      </c>
      <c r="G2036" s="12"/>
      <c r="H2036" s="31" t="str">
        <f>IFERROR(VLOOKUP(Issue!$G2036,Table5[#All],3,0),"")</f>
        <v/>
      </c>
      <c r="I2036" s="31" t="str">
        <f>IFERROR(VLOOKUP(Issue!$G2036,Table5[#All],2,0),"")</f>
        <v/>
      </c>
      <c r="J2036" s="12"/>
      <c r="K2036" s="31" t="str">
        <f>IFERROR(VLOOKUP(Issue!$J2036,Table2[[Item Name]:[UoM]],2,0),"")</f>
        <v/>
      </c>
      <c r="L2036" s="12"/>
      <c r="M2036" s="32" t="str">
        <f>IFERROR(VLOOKUP(Issue!$J2036,Table2[[#All],[Item Name]:[Open Rate]],8,0),"")</f>
        <v/>
      </c>
      <c r="N2036" s="32" t="str">
        <f>IFERROR(+Issue!$L2036*Issue!$M2036,"")</f>
        <v/>
      </c>
      <c r="O2036" s="12"/>
      <c r="P2036" s="12"/>
      <c r="Q2036" s="38"/>
    </row>
    <row r="2037" spans="1:17" x14ac:dyDescent="0.25">
      <c r="A2037" s="34"/>
      <c r="B2037" s="12"/>
      <c r="C2037" s="12"/>
      <c r="D2037" s="12"/>
      <c r="E2037" s="31" t="str">
        <f>IFERROR(VLOOKUP(Issue!$D2037,Table5[#All],3,0),"")</f>
        <v/>
      </c>
      <c r="F2037" s="31" t="str">
        <f>IFERROR(VLOOKUP(Issue!$D2037,Table5[#All],2,0),"")</f>
        <v/>
      </c>
      <c r="G2037" s="12"/>
      <c r="H2037" s="31" t="str">
        <f>IFERROR(VLOOKUP(Issue!$G2037,Table5[#All],3,0),"")</f>
        <v/>
      </c>
      <c r="I2037" s="31" t="str">
        <f>IFERROR(VLOOKUP(Issue!$G2037,Table5[#All],2,0),"")</f>
        <v/>
      </c>
      <c r="J2037" s="12"/>
      <c r="K2037" s="31" t="str">
        <f>IFERROR(VLOOKUP(Issue!$J2037,Table2[[Item Name]:[UoM]],2,0),"")</f>
        <v/>
      </c>
      <c r="L2037" s="12"/>
      <c r="M2037" s="32" t="str">
        <f>IFERROR(VLOOKUP(Issue!$J2037,Table2[[#All],[Item Name]:[Open Rate]],8,0),"")</f>
        <v/>
      </c>
      <c r="N2037" s="32" t="str">
        <f>IFERROR(+Issue!$L2037*Issue!$M2037,"")</f>
        <v/>
      </c>
      <c r="O2037" s="12"/>
      <c r="P2037" s="12"/>
      <c r="Q2037" s="37"/>
    </row>
    <row r="2038" spans="1:17" x14ac:dyDescent="0.25">
      <c r="A2038" s="34"/>
      <c r="B2038" s="12"/>
      <c r="C2038" s="12"/>
      <c r="D2038" s="12"/>
      <c r="E2038" s="31" t="str">
        <f>IFERROR(VLOOKUP(Issue!$D2038,Table5[#All],3,0),"")</f>
        <v/>
      </c>
      <c r="F2038" s="31" t="str">
        <f>IFERROR(VLOOKUP(Issue!$D2038,Table5[#All],2,0),"")</f>
        <v/>
      </c>
      <c r="G2038" s="12"/>
      <c r="H2038" s="31" t="str">
        <f>IFERROR(VLOOKUP(Issue!$G2038,Table5[#All],3,0),"")</f>
        <v/>
      </c>
      <c r="I2038" s="31" t="str">
        <f>IFERROR(VLOOKUP(Issue!$G2038,Table5[#All],2,0),"")</f>
        <v/>
      </c>
      <c r="J2038" s="12"/>
      <c r="K2038" s="31" t="str">
        <f>IFERROR(VLOOKUP(Issue!$J2038,Table2[[Item Name]:[UoM]],2,0),"")</f>
        <v/>
      </c>
      <c r="L2038" s="12"/>
      <c r="M2038" s="32" t="str">
        <f>IFERROR(VLOOKUP(Issue!$J2038,Table2[[#All],[Item Name]:[Open Rate]],8,0),"")</f>
        <v/>
      </c>
      <c r="N2038" s="32" t="str">
        <f>IFERROR(+Issue!$L2038*Issue!$M2038,"")</f>
        <v/>
      </c>
      <c r="O2038" s="12"/>
      <c r="P2038" s="12"/>
      <c r="Q2038" s="38"/>
    </row>
    <row r="2039" spans="1:17" x14ac:dyDescent="0.25">
      <c r="A2039" s="34"/>
      <c r="B2039" s="12"/>
      <c r="C2039" s="12"/>
      <c r="D2039" s="12"/>
      <c r="E2039" s="31" t="str">
        <f>IFERROR(VLOOKUP(Issue!$D2039,Table5[#All],3,0),"")</f>
        <v/>
      </c>
      <c r="F2039" s="31" t="str">
        <f>IFERROR(VLOOKUP(Issue!$D2039,Table5[#All],2,0),"")</f>
        <v/>
      </c>
      <c r="G2039" s="12"/>
      <c r="H2039" s="31" t="str">
        <f>IFERROR(VLOOKUP(Issue!$G2039,Table5[#All],3,0),"")</f>
        <v/>
      </c>
      <c r="I2039" s="31" t="str">
        <f>IFERROR(VLOOKUP(Issue!$G2039,Table5[#All],2,0),"")</f>
        <v/>
      </c>
      <c r="J2039" s="12"/>
      <c r="K2039" s="31" t="str">
        <f>IFERROR(VLOOKUP(Issue!$J2039,Table2[[Item Name]:[UoM]],2,0),"")</f>
        <v/>
      </c>
      <c r="L2039" s="12"/>
      <c r="M2039" s="32" t="str">
        <f>IFERROR(VLOOKUP(Issue!$J2039,Table2[[#All],[Item Name]:[Open Rate]],8,0),"")</f>
        <v/>
      </c>
      <c r="N2039" s="32" t="str">
        <f>IFERROR(+Issue!$L2039*Issue!$M2039,"")</f>
        <v/>
      </c>
      <c r="O2039" s="12"/>
      <c r="P2039" s="12"/>
      <c r="Q2039" s="37"/>
    </row>
    <row r="2040" spans="1:17" x14ac:dyDescent="0.25">
      <c r="A2040" s="34"/>
      <c r="B2040" s="12"/>
      <c r="C2040" s="12"/>
      <c r="D2040" s="12"/>
      <c r="E2040" s="31" t="str">
        <f>IFERROR(VLOOKUP(Issue!$D2040,Table5[#All],3,0),"")</f>
        <v/>
      </c>
      <c r="F2040" s="31" t="str">
        <f>IFERROR(VLOOKUP(Issue!$D2040,Table5[#All],2,0),"")</f>
        <v/>
      </c>
      <c r="G2040" s="12"/>
      <c r="H2040" s="31" t="str">
        <f>IFERROR(VLOOKUP(Issue!$G2040,Table5[#All],3,0),"")</f>
        <v/>
      </c>
      <c r="I2040" s="31" t="str">
        <f>IFERROR(VLOOKUP(Issue!$G2040,Table5[#All],2,0),"")</f>
        <v/>
      </c>
      <c r="J2040" s="12"/>
      <c r="K2040" s="31" t="str">
        <f>IFERROR(VLOOKUP(Issue!$J2040,Table2[[Item Name]:[UoM]],2,0),"")</f>
        <v/>
      </c>
      <c r="L2040" s="12"/>
      <c r="M2040" s="32" t="str">
        <f>IFERROR(VLOOKUP(Issue!$J2040,Table2[[#All],[Item Name]:[Open Rate]],8,0),"")</f>
        <v/>
      </c>
      <c r="N2040" s="32" t="str">
        <f>IFERROR(+Issue!$L2040*Issue!$M2040,"")</f>
        <v/>
      </c>
      <c r="O2040" s="12"/>
      <c r="P2040" s="12"/>
      <c r="Q2040" s="38"/>
    </row>
    <row r="2041" spans="1:17" x14ac:dyDescent="0.25">
      <c r="A2041" s="34"/>
      <c r="B2041" s="12"/>
      <c r="C2041" s="12"/>
      <c r="D2041" s="12"/>
      <c r="E2041" s="31" t="str">
        <f>IFERROR(VLOOKUP(Issue!$D2041,Table5[#All],3,0),"")</f>
        <v/>
      </c>
      <c r="F2041" s="31" t="str">
        <f>IFERROR(VLOOKUP(Issue!$D2041,Table5[#All],2,0),"")</f>
        <v/>
      </c>
      <c r="G2041" s="12"/>
      <c r="H2041" s="31" t="str">
        <f>IFERROR(VLOOKUP(Issue!$G2041,Table5[#All],3,0),"")</f>
        <v/>
      </c>
      <c r="I2041" s="31" t="str">
        <f>IFERROR(VLOOKUP(Issue!$G2041,Table5[#All],2,0),"")</f>
        <v/>
      </c>
      <c r="J2041" s="12"/>
      <c r="K2041" s="31" t="str">
        <f>IFERROR(VLOOKUP(Issue!$J2041,Table2[[Item Name]:[UoM]],2,0),"")</f>
        <v/>
      </c>
      <c r="L2041" s="12"/>
      <c r="M2041" s="32" t="str">
        <f>IFERROR(VLOOKUP(Issue!$J2041,Table2[[#All],[Item Name]:[Open Rate]],8,0),"")</f>
        <v/>
      </c>
      <c r="N2041" s="32" t="str">
        <f>IFERROR(+Issue!$L2041*Issue!$M2041,"")</f>
        <v/>
      </c>
      <c r="O2041" s="12"/>
      <c r="P2041" s="12"/>
      <c r="Q2041" s="37"/>
    </row>
    <row r="2042" spans="1:17" x14ac:dyDescent="0.25">
      <c r="A2042" s="34"/>
      <c r="B2042" s="12"/>
      <c r="C2042" s="12"/>
      <c r="D2042" s="12"/>
      <c r="E2042" s="31" t="str">
        <f>IFERROR(VLOOKUP(Issue!$D2042,Table5[#All],3,0),"")</f>
        <v/>
      </c>
      <c r="F2042" s="31" t="str">
        <f>IFERROR(VLOOKUP(Issue!$D2042,Table5[#All],2,0),"")</f>
        <v/>
      </c>
      <c r="G2042" s="12"/>
      <c r="H2042" s="31" t="str">
        <f>IFERROR(VLOOKUP(Issue!$G2042,Table5[#All],3,0),"")</f>
        <v/>
      </c>
      <c r="I2042" s="31" t="str">
        <f>IFERROR(VLOOKUP(Issue!$G2042,Table5[#All],2,0),"")</f>
        <v/>
      </c>
      <c r="J2042" s="12"/>
      <c r="K2042" s="31" t="str">
        <f>IFERROR(VLOOKUP(Issue!$J2042,Table2[[Item Name]:[UoM]],2,0),"")</f>
        <v/>
      </c>
      <c r="L2042" s="12"/>
      <c r="M2042" s="32" t="str">
        <f>IFERROR(VLOOKUP(Issue!$J2042,Table2[[#All],[Item Name]:[Open Rate]],8,0),"")</f>
        <v/>
      </c>
      <c r="N2042" s="32" t="str">
        <f>IFERROR(+Issue!$L2042*Issue!$M2042,"")</f>
        <v/>
      </c>
      <c r="O2042" s="12"/>
      <c r="P2042" s="12"/>
      <c r="Q2042" s="38"/>
    </row>
    <row r="2043" spans="1:17" x14ac:dyDescent="0.25">
      <c r="A2043" s="34"/>
      <c r="B2043" s="12"/>
      <c r="C2043" s="12"/>
      <c r="D2043" s="12"/>
      <c r="E2043" s="31" t="str">
        <f>IFERROR(VLOOKUP(Issue!$D2043,Table5[#All],3,0),"")</f>
        <v/>
      </c>
      <c r="F2043" s="31" t="str">
        <f>IFERROR(VLOOKUP(Issue!$D2043,Table5[#All],2,0),"")</f>
        <v/>
      </c>
      <c r="G2043" s="12"/>
      <c r="H2043" s="31" t="str">
        <f>IFERROR(VLOOKUP(Issue!$G2043,Table5[#All],3,0),"")</f>
        <v/>
      </c>
      <c r="I2043" s="31" t="str">
        <f>IFERROR(VLOOKUP(Issue!$G2043,Table5[#All],2,0),"")</f>
        <v/>
      </c>
      <c r="J2043" s="12"/>
      <c r="K2043" s="31" t="str">
        <f>IFERROR(VLOOKUP(Issue!$J2043,Table2[[Item Name]:[UoM]],2,0),"")</f>
        <v/>
      </c>
      <c r="L2043" s="12"/>
      <c r="M2043" s="32" t="str">
        <f>IFERROR(VLOOKUP(Issue!$J2043,Table2[[#All],[Item Name]:[Open Rate]],8,0),"")</f>
        <v/>
      </c>
      <c r="N2043" s="32" t="str">
        <f>IFERROR(+Issue!$L2043*Issue!$M2043,"")</f>
        <v/>
      </c>
      <c r="O2043" s="12"/>
      <c r="P2043" s="12"/>
      <c r="Q2043" s="37"/>
    </row>
    <row r="2044" spans="1:17" x14ac:dyDescent="0.25">
      <c r="A2044" s="34"/>
      <c r="B2044" s="12"/>
      <c r="C2044" s="12"/>
      <c r="D2044" s="12"/>
      <c r="E2044" s="31" t="str">
        <f>IFERROR(VLOOKUP(Issue!$D2044,Table5[#All],3,0),"")</f>
        <v/>
      </c>
      <c r="F2044" s="31" t="str">
        <f>IFERROR(VLOOKUP(Issue!$D2044,Table5[#All],2,0),"")</f>
        <v/>
      </c>
      <c r="G2044" s="12"/>
      <c r="H2044" s="31" t="str">
        <f>IFERROR(VLOOKUP(Issue!$G2044,Table5[#All],3,0),"")</f>
        <v/>
      </c>
      <c r="I2044" s="31" t="str">
        <f>IFERROR(VLOOKUP(Issue!$G2044,Table5[#All],2,0),"")</f>
        <v/>
      </c>
      <c r="J2044" s="12"/>
      <c r="K2044" s="31" t="str">
        <f>IFERROR(VLOOKUP(Issue!$J2044,Table2[[Item Name]:[UoM]],2,0),"")</f>
        <v/>
      </c>
      <c r="L2044" s="12"/>
      <c r="M2044" s="32" t="str">
        <f>IFERROR(VLOOKUP(Issue!$J2044,Table2[[#All],[Item Name]:[Open Rate]],8,0),"")</f>
        <v/>
      </c>
      <c r="N2044" s="32" t="str">
        <f>IFERROR(+Issue!$L2044*Issue!$M2044,"")</f>
        <v/>
      </c>
      <c r="O2044" s="12"/>
      <c r="P2044" s="12"/>
      <c r="Q2044" s="38"/>
    </row>
    <row r="2045" spans="1:17" x14ac:dyDescent="0.25">
      <c r="A2045" s="34"/>
      <c r="B2045" s="12"/>
      <c r="C2045" s="12"/>
      <c r="D2045" s="12"/>
      <c r="E2045" s="31" t="str">
        <f>IFERROR(VLOOKUP(Issue!$D2045,Table5[#All],3,0),"")</f>
        <v/>
      </c>
      <c r="F2045" s="31" t="str">
        <f>IFERROR(VLOOKUP(Issue!$D2045,Table5[#All],2,0),"")</f>
        <v/>
      </c>
      <c r="G2045" s="12"/>
      <c r="H2045" s="31" t="str">
        <f>IFERROR(VLOOKUP(Issue!$G2045,Table5[#All],3,0),"")</f>
        <v/>
      </c>
      <c r="I2045" s="31" t="str">
        <f>IFERROR(VLOOKUP(Issue!$G2045,Table5[#All],2,0),"")</f>
        <v/>
      </c>
      <c r="J2045" s="12"/>
      <c r="K2045" s="31" t="str">
        <f>IFERROR(VLOOKUP(Issue!$J2045,Table2[[Item Name]:[UoM]],2,0),"")</f>
        <v/>
      </c>
      <c r="L2045" s="12"/>
      <c r="M2045" s="32" t="str">
        <f>IFERROR(VLOOKUP(Issue!$J2045,Table2[[#All],[Item Name]:[Open Rate]],8,0),"")</f>
        <v/>
      </c>
      <c r="N2045" s="32" t="str">
        <f>IFERROR(+Issue!$L2045*Issue!$M2045,"")</f>
        <v/>
      </c>
      <c r="O2045" s="12"/>
      <c r="P2045" s="12"/>
      <c r="Q2045" s="37"/>
    </row>
    <row r="2046" spans="1:17" x14ac:dyDescent="0.25">
      <c r="A2046" s="34"/>
      <c r="B2046" s="12"/>
      <c r="C2046" s="12"/>
      <c r="D2046" s="12"/>
      <c r="E2046" s="31" t="str">
        <f>IFERROR(VLOOKUP(Issue!$D2046,Table5[#All],3,0),"")</f>
        <v/>
      </c>
      <c r="F2046" s="31" t="str">
        <f>IFERROR(VLOOKUP(Issue!$D2046,Table5[#All],2,0),"")</f>
        <v/>
      </c>
      <c r="G2046" s="12"/>
      <c r="H2046" s="31" t="str">
        <f>IFERROR(VLOOKUP(Issue!$G2046,Table5[#All],3,0),"")</f>
        <v/>
      </c>
      <c r="I2046" s="31" t="str">
        <f>IFERROR(VLOOKUP(Issue!$G2046,Table5[#All],2,0),"")</f>
        <v/>
      </c>
      <c r="J2046" s="12"/>
      <c r="K2046" s="31" t="str">
        <f>IFERROR(VLOOKUP(Issue!$J2046,Table2[[Item Name]:[UoM]],2,0),"")</f>
        <v/>
      </c>
      <c r="L2046" s="12"/>
      <c r="M2046" s="32" t="str">
        <f>IFERROR(VLOOKUP(Issue!$J2046,Table2[[#All],[Item Name]:[Open Rate]],8,0),"")</f>
        <v/>
      </c>
      <c r="N2046" s="32" t="str">
        <f>IFERROR(+Issue!$L2046*Issue!$M2046,"")</f>
        <v/>
      </c>
      <c r="O2046" s="12"/>
      <c r="P2046" s="12"/>
      <c r="Q2046" s="38"/>
    </row>
    <row r="2047" spans="1:17" x14ac:dyDescent="0.25">
      <c r="A2047" s="34"/>
      <c r="B2047" s="12"/>
      <c r="C2047" s="12"/>
      <c r="D2047" s="12"/>
      <c r="E2047" s="31" t="str">
        <f>IFERROR(VLOOKUP(Issue!$D2047,Table5[#All],3,0),"")</f>
        <v/>
      </c>
      <c r="F2047" s="31" t="str">
        <f>IFERROR(VLOOKUP(Issue!$D2047,Table5[#All],2,0),"")</f>
        <v/>
      </c>
      <c r="G2047" s="12"/>
      <c r="H2047" s="31" t="str">
        <f>IFERROR(VLOOKUP(Issue!$G2047,Table5[#All],3,0),"")</f>
        <v/>
      </c>
      <c r="I2047" s="31" t="str">
        <f>IFERROR(VLOOKUP(Issue!$G2047,Table5[#All],2,0),"")</f>
        <v/>
      </c>
      <c r="J2047" s="12"/>
      <c r="K2047" s="31" t="str">
        <f>IFERROR(VLOOKUP(Issue!$J2047,Table2[[Item Name]:[UoM]],2,0),"")</f>
        <v/>
      </c>
      <c r="L2047" s="12"/>
      <c r="M2047" s="32" t="str">
        <f>IFERROR(VLOOKUP(Issue!$J2047,Table2[[#All],[Item Name]:[Open Rate]],8,0),"")</f>
        <v/>
      </c>
      <c r="N2047" s="32" t="str">
        <f>IFERROR(+Issue!$L2047*Issue!$M2047,"")</f>
        <v/>
      </c>
      <c r="O2047" s="12"/>
      <c r="P2047" s="12"/>
      <c r="Q2047" s="37"/>
    </row>
    <row r="2048" spans="1:17" x14ac:dyDescent="0.25">
      <c r="A2048" s="34"/>
      <c r="B2048" s="12"/>
      <c r="C2048" s="12"/>
      <c r="D2048" s="12"/>
      <c r="E2048" s="31" t="str">
        <f>IFERROR(VLOOKUP(Issue!$D2048,Table5[#All],3,0),"")</f>
        <v/>
      </c>
      <c r="F2048" s="31" t="str">
        <f>IFERROR(VLOOKUP(Issue!$D2048,Table5[#All],2,0),"")</f>
        <v/>
      </c>
      <c r="G2048" s="12"/>
      <c r="H2048" s="31" t="str">
        <f>IFERROR(VLOOKUP(Issue!$G2048,Table5[#All],3,0),"")</f>
        <v/>
      </c>
      <c r="I2048" s="31" t="str">
        <f>IFERROR(VLOOKUP(Issue!$G2048,Table5[#All],2,0),"")</f>
        <v/>
      </c>
      <c r="J2048" s="12"/>
      <c r="K2048" s="31" t="str">
        <f>IFERROR(VLOOKUP(Issue!$J2048,Table2[[Item Name]:[UoM]],2,0),"")</f>
        <v/>
      </c>
      <c r="L2048" s="12"/>
      <c r="M2048" s="32" t="str">
        <f>IFERROR(VLOOKUP(Issue!$J2048,Table2[[#All],[Item Name]:[Open Rate]],8,0),"")</f>
        <v/>
      </c>
      <c r="N2048" s="32" t="str">
        <f>IFERROR(+Issue!$L2048*Issue!$M2048,"")</f>
        <v/>
      </c>
      <c r="O2048" s="12"/>
      <c r="P2048" s="12"/>
      <c r="Q2048" s="38"/>
    </row>
    <row r="2049" spans="1:17" x14ac:dyDescent="0.25">
      <c r="A2049" s="34"/>
      <c r="B2049" s="12"/>
      <c r="C2049" s="12"/>
      <c r="D2049" s="12"/>
      <c r="E2049" s="31" t="str">
        <f>IFERROR(VLOOKUP(Issue!$D2049,Table5[#All],3,0),"")</f>
        <v/>
      </c>
      <c r="F2049" s="31" t="str">
        <f>IFERROR(VLOOKUP(Issue!$D2049,Table5[#All],2,0),"")</f>
        <v/>
      </c>
      <c r="G2049" s="12"/>
      <c r="H2049" s="31" t="str">
        <f>IFERROR(VLOOKUP(Issue!$G2049,Table5[#All],3,0),"")</f>
        <v/>
      </c>
      <c r="I2049" s="31" t="str">
        <f>IFERROR(VLOOKUP(Issue!$G2049,Table5[#All],2,0),"")</f>
        <v/>
      </c>
      <c r="J2049" s="12"/>
      <c r="K2049" s="31" t="str">
        <f>IFERROR(VLOOKUP(Issue!$J2049,Table2[[Item Name]:[UoM]],2,0),"")</f>
        <v/>
      </c>
      <c r="L2049" s="12"/>
      <c r="M2049" s="32" t="str">
        <f>IFERROR(VLOOKUP(Issue!$J2049,Table2[[#All],[Item Name]:[Open Rate]],8,0),"")</f>
        <v/>
      </c>
      <c r="N2049" s="32" t="str">
        <f>IFERROR(+Issue!$L2049*Issue!$M2049,"")</f>
        <v/>
      </c>
      <c r="O2049" s="12"/>
      <c r="P2049" s="12"/>
      <c r="Q2049" s="37"/>
    </row>
    <row r="2050" spans="1:17" x14ac:dyDescent="0.25">
      <c r="A2050" s="34"/>
      <c r="B2050" s="12"/>
      <c r="C2050" s="12"/>
      <c r="D2050" s="12"/>
      <c r="E2050" s="31" t="str">
        <f>IFERROR(VLOOKUP(Issue!$D2050,Table5[#All],3,0),"")</f>
        <v/>
      </c>
      <c r="F2050" s="31" t="str">
        <f>IFERROR(VLOOKUP(Issue!$D2050,Table5[#All],2,0),"")</f>
        <v/>
      </c>
      <c r="G2050" s="12"/>
      <c r="H2050" s="31" t="str">
        <f>IFERROR(VLOOKUP(Issue!$G2050,Table5[#All],3,0),"")</f>
        <v/>
      </c>
      <c r="I2050" s="31" t="str">
        <f>IFERROR(VLOOKUP(Issue!$G2050,Table5[#All],2,0),"")</f>
        <v/>
      </c>
      <c r="J2050" s="12"/>
      <c r="K2050" s="31" t="str">
        <f>IFERROR(VLOOKUP(Issue!$J2050,Table2[[Item Name]:[UoM]],2,0),"")</f>
        <v/>
      </c>
      <c r="L2050" s="12"/>
      <c r="M2050" s="32" t="str">
        <f>IFERROR(VLOOKUP(Issue!$J2050,Table2[[#All],[Item Name]:[Open Rate]],8,0),"")</f>
        <v/>
      </c>
      <c r="N2050" s="32" t="str">
        <f>IFERROR(+Issue!$L2050*Issue!$M2050,"")</f>
        <v/>
      </c>
      <c r="O2050" s="12"/>
      <c r="P2050" s="12"/>
      <c r="Q2050" s="38"/>
    </row>
    <row r="2051" spans="1:17" x14ac:dyDescent="0.25">
      <c r="A2051" s="34"/>
      <c r="B2051" s="12"/>
      <c r="C2051" s="12"/>
      <c r="D2051" s="12"/>
      <c r="E2051" s="31" t="str">
        <f>IFERROR(VLOOKUP(Issue!$D2051,Table5[#All],3,0),"")</f>
        <v/>
      </c>
      <c r="F2051" s="31" t="str">
        <f>IFERROR(VLOOKUP(Issue!$D2051,Table5[#All],2,0),"")</f>
        <v/>
      </c>
      <c r="G2051" s="12"/>
      <c r="H2051" s="31" t="str">
        <f>IFERROR(VLOOKUP(Issue!$G2051,Table5[#All],3,0),"")</f>
        <v/>
      </c>
      <c r="I2051" s="31" t="str">
        <f>IFERROR(VLOOKUP(Issue!$G2051,Table5[#All],2,0),"")</f>
        <v/>
      </c>
      <c r="J2051" s="12"/>
      <c r="K2051" s="31" t="str">
        <f>IFERROR(VLOOKUP(Issue!$J2051,Table2[[Item Name]:[UoM]],2,0),"")</f>
        <v/>
      </c>
      <c r="L2051" s="12"/>
      <c r="M2051" s="32" t="str">
        <f>IFERROR(VLOOKUP(Issue!$J2051,Table2[[#All],[Item Name]:[Open Rate]],8,0),"")</f>
        <v/>
      </c>
      <c r="N2051" s="32" t="str">
        <f>IFERROR(+Issue!$L2051*Issue!$M2051,"")</f>
        <v/>
      </c>
      <c r="O2051" s="12"/>
      <c r="P2051" s="12"/>
      <c r="Q2051" s="37"/>
    </row>
    <row r="2052" spans="1:17" x14ac:dyDescent="0.25">
      <c r="A2052" s="34"/>
      <c r="B2052" s="12"/>
      <c r="C2052" s="12"/>
      <c r="D2052" s="12"/>
      <c r="E2052" s="31" t="str">
        <f>IFERROR(VLOOKUP(Issue!$D2052,Table5[#All],3,0),"")</f>
        <v/>
      </c>
      <c r="F2052" s="31" t="str">
        <f>IFERROR(VLOOKUP(Issue!$D2052,Table5[#All],2,0),"")</f>
        <v/>
      </c>
      <c r="G2052" s="12"/>
      <c r="H2052" s="31" t="str">
        <f>IFERROR(VLOOKUP(Issue!$G2052,Table5[#All],3,0),"")</f>
        <v/>
      </c>
      <c r="I2052" s="31" t="str">
        <f>IFERROR(VLOOKUP(Issue!$G2052,Table5[#All],2,0),"")</f>
        <v/>
      </c>
      <c r="J2052" s="12"/>
      <c r="K2052" s="31" t="str">
        <f>IFERROR(VLOOKUP(Issue!$J2052,Table2[[Item Name]:[UoM]],2,0),"")</f>
        <v/>
      </c>
      <c r="L2052" s="12"/>
      <c r="M2052" s="32" t="str">
        <f>IFERROR(VLOOKUP(Issue!$J2052,Table2[[#All],[Item Name]:[Open Rate]],8,0),"")</f>
        <v/>
      </c>
      <c r="N2052" s="32" t="str">
        <f>IFERROR(+Issue!$L2052*Issue!$M2052,"")</f>
        <v/>
      </c>
      <c r="O2052" s="12"/>
      <c r="P2052" s="12"/>
      <c r="Q2052" s="38"/>
    </row>
    <row r="2053" spans="1:17" x14ac:dyDescent="0.25">
      <c r="A2053" s="34"/>
      <c r="B2053" s="12"/>
      <c r="C2053" s="12"/>
      <c r="D2053" s="12"/>
      <c r="E2053" s="31" t="str">
        <f>IFERROR(VLOOKUP(Issue!$D2053,Table5[#All],3,0),"")</f>
        <v/>
      </c>
      <c r="F2053" s="31" t="str">
        <f>IFERROR(VLOOKUP(Issue!$D2053,Table5[#All],2,0),"")</f>
        <v/>
      </c>
      <c r="G2053" s="12"/>
      <c r="H2053" s="31" t="str">
        <f>IFERROR(VLOOKUP(Issue!$G2053,Table5[#All],3,0),"")</f>
        <v/>
      </c>
      <c r="I2053" s="31" t="str">
        <f>IFERROR(VLOOKUP(Issue!$G2053,Table5[#All],2,0),"")</f>
        <v/>
      </c>
      <c r="J2053" s="12"/>
      <c r="K2053" s="31" t="str">
        <f>IFERROR(VLOOKUP(Issue!$J2053,Table2[[Item Name]:[UoM]],2,0),"")</f>
        <v/>
      </c>
      <c r="L2053" s="12"/>
      <c r="M2053" s="32" t="str">
        <f>IFERROR(VLOOKUP(Issue!$J2053,Table2[[#All],[Item Name]:[Open Rate]],8,0),"")</f>
        <v/>
      </c>
      <c r="N2053" s="32" t="str">
        <f>IFERROR(+Issue!$L2053*Issue!$M2053,"")</f>
        <v/>
      </c>
      <c r="O2053" s="12"/>
      <c r="P2053" s="12"/>
      <c r="Q2053" s="37"/>
    </row>
    <row r="2054" spans="1:17" x14ac:dyDescent="0.25">
      <c r="A2054" s="34"/>
      <c r="B2054" s="12"/>
      <c r="C2054" s="12"/>
      <c r="D2054" s="12"/>
      <c r="E2054" s="31" t="str">
        <f>IFERROR(VLOOKUP(Issue!$D2054,Table5[#All],3,0),"")</f>
        <v/>
      </c>
      <c r="F2054" s="31" t="str">
        <f>IFERROR(VLOOKUP(Issue!$D2054,Table5[#All],2,0),"")</f>
        <v/>
      </c>
      <c r="G2054" s="12"/>
      <c r="H2054" s="31" t="str">
        <f>IFERROR(VLOOKUP(Issue!$G2054,Table5[#All],3,0),"")</f>
        <v/>
      </c>
      <c r="I2054" s="31" t="str">
        <f>IFERROR(VLOOKUP(Issue!$G2054,Table5[#All],2,0),"")</f>
        <v/>
      </c>
      <c r="J2054" s="12"/>
      <c r="K2054" s="31" t="str">
        <f>IFERROR(VLOOKUP(Issue!$J2054,Table2[[Item Name]:[UoM]],2,0),"")</f>
        <v/>
      </c>
      <c r="L2054" s="12"/>
      <c r="M2054" s="32" t="str">
        <f>IFERROR(VLOOKUP(Issue!$J2054,Table2[[#All],[Item Name]:[Open Rate]],8,0),"")</f>
        <v/>
      </c>
      <c r="N2054" s="32" t="str">
        <f>IFERROR(+Issue!$L2054*Issue!$M2054,"")</f>
        <v/>
      </c>
      <c r="O2054" s="12"/>
      <c r="P2054" s="12"/>
      <c r="Q2054" s="38"/>
    </row>
    <row r="2055" spans="1:17" x14ac:dyDescent="0.25">
      <c r="A2055" s="34"/>
      <c r="B2055" s="12"/>
      <c r="C2055" s="12"/>
      <c r="D2055" s="12"/>
      <c r="E2055" s="31" t="str">
        <f>IFERROR(VLOOKUP(Issue!$D2055,Table5[#All],3,0),"")</f>
        <v/>
      </c>
      <c r="F2055" s="31" t="str">
        <f>IFERROR(VLOOKUP(Issue!$D2055,Table5[#All],2,0),"")</f>
        <v/>
      </c>
      <c r="G2055" s="12"/>
      <c r="H2055" s="31" t="str">
        <f>IFERROR(VLOOKUP(Issue!$G2055,Table5[#All],3,0),"")</f>
        <v/>
      </c>
      <c r="I2055" s="31" t="str">
        <f>IFERROR(VLOOKUP(Issue!$G2055,Table5[#All],2,0),"")</f>
        <v/>
      </c>
      <c r="J2055" s="12"/>
      <c r="K2055" s="31" t="str">
        <f>IFERROR(VLOOKUP(Issue!$J2055,Table2[[Item Name]:[UoM]],2,0),"")</f>
        <v/>
      </c>
      <c r="L2055" s="12"/>
      <c r="M2055" s="32" t="str">
        <f>IFERROR(VLOOKUP(Issue!$J2055,Table2[[#All],[Item Name]:[Open Rate]],8,0),"")</f>
        <v/>
      </c>
      <c r="N2055" s="32" t="str">
        <f>IFERROR(+Issue!$L2055*Issue!$M2055,"")</f>
        <v/>
      </c>
      <c r="O2055" s="12"/>
      <c r="P2055" s="12"/>
      <c r="Q2055" s="37"/>
    </row>
    <row r="2056" spans="1:17" x14ac:dyDescent="0.25">
      <c r="A2056" s="34"/>
      <c r="B2056" s="12"/>
      <c r="C2056" s="12"/>
      <c r="D2056" s="12"/>
      <c r="E2056" s="31" t="str">
        <f>IFERROR(VLOOKUP(Issue!$D2056,Table5[#All],3,0),"")</f>
        <v/>
      </c>
      <c r="F2056" s="31" t="str">
        <f>IFERROR(VLOOKUP(Issue!$D2056,Table5[#All],2,0),"")</f>
        <v/>
      </c>
      <c r="G2056" s="12"/>
      <c r="H2056" s="31" t="str">
        <f>IFERROR(VLOOKUP(Issue!$G2056,Table5[#All],3,0),"")</f>
        <v/>
      </c>
      <c r="I2056" s="31" t="str">
        <f>IFERROR(VLOOKUP(Issue!$G2056,Table5[#All],2,0),"")</f>
        <v/>
      </c>
      <c r="J2056" s="12"/>
      <c r="K2056" s="31" t="str">
        <f>IFERROR(VLOOKUP(Issue!$J2056,Table2[[Item Name]:[UoM]],2,0),"")</f>
        <v/>
      </c>
      <c r="L2056" s="12"/>
      <c r="M2056" s="32" t="str">
        <f>IFERROR(VLOOKUP(Issue!$J2056,Table2[[#All],[Item Name]:[Open Rate]],8,0),"")</f>
        <v/>
      </c>
      <c r="N2056" s="32" t="str">
        <f>IFERROR(+Issue!$L2056*Issue!$M2056,"")</f>
        <v/>
      </c>
      <c r="O2056" s="12"/>
      <c r="P2056" s="12"/>
      <c r="Q2056" s="38"/>
    </row>
    <row r="2057" spans="1:17" x14ac:dyDescent="0.25">
      <c r="A2057" s="34"/>
      <c r="B2057" s="12"/>
      <c r="C2057" s="12"/>
      <c r="D2057" s="12"/>
      <c r="E2057" s="31" t="str">
        <f>IFERROR(VLOOKUP(Issue!$D2057,Table5[#All],3,0),"")</f>
        <v/>
      </c>
      <c r="F2057" s="31" t="str">
        <f>IFERROR(VLOOKUP(Issue!$D2057,Table5[#All],2,0),"")</f>
        <v/>
      </c>
      <c r="G2057" s="12"/>
      <c r="H2057" s="31" t="str">
        <f>IFERROR(VLOOKUP(Issue!$G2057,Table5[#All],3,0),"")</f>
        <v/>
      </c>
      <c r="I2057" s="31" t="str">
        <f>IFERROR(VLOOKUP(Issue!$G2057,Table5[#All],2,0),"")</f>
        <v/>
      </c>
      <c r="J2057" s="12"/>
      <c r="K2057" s="31" t="str">
        <f>IFERROR(VLOOKUP(Issue!$J2057,Table2[[Item Name]:[UoM]],2,0),"")</f>
        <v/>
      </c>
      <c r="L2057" s="12"/>
      <c r="M2057" s="32" t="str">
        <f>IFERROR(VLOOKUP(Issue!$J2057,Table2[[#All],[Item Name]:[Open Rate]],8,0),"")</f>
        <v/>
      </c>
      <c r="N2057" s="32" t="str">
        <f>IFERROR(+Issue!$L2057*Issue!$M2057,"")</f>
        <v/>
      </c>
      <c r="O2057" s="12"/>
      <c r="P2057" s="12"/>
      <c r="Q2057" s="37"/>
    </row>
    <row r="2058" spans="1:17" x14ac:dyDescent="0.25">
      <c r="A2058" s="34"/>
      <c r="B2058" s="12"/>
      <c r="C2058" s="12"/>
      <c r="D2058" s="12"/>
      <c r="E2058" s="31" t="str">
        <f>IFERROR(VLOOKUP(Issue!$D2058,Table5[#All],3,0),"")</f>
        <v/>
      </c>
      <c r="F2058" s="31" t="str">
        <f>IFERROR(VLOOKUP(Issue!$D2058,Table5[#All],2,0),"")</f>
        <v/>
      </c>
      <c r="G2058" s="12"/>
      <c r="H2058" s="31" t="str">
        <f>IFERROR(VLOOKUP(Issue!$G2058,Table5[#All],3,0),"")</f>
        <v/>
      </c>
      <c r="I2058" s="31" t="str">
        <f>IFERROR(VLOOKUP(Issue!$G2058,Table5[#All],2,0),"")</f>
        <v/>
      </c>
      <c r="J2058" s="12"/>
      <c r="K2058" s="31" t="str">
        <f>IFERROR(VLOOKUP(Issue!$J2058,Table2[[Item Name]:[UoM]],2,0),"")</f>
        <v/>
      </c>
      <c r="L2058" s="12"/>
      <c r="M2058" s="32" t="str">
        <f>IFERROR(VLOOKUP(Issue!$J2058,Table2[[#All],[Item Name]:[Open Rate]],8,0),"")</f>
        <v/>
      </c>
      <c r="N2058" s="32" t="str">
        <f>IFERROR(+Issue!$L2058*Issue!$M2058,"")</f>
        <v/>
      </c>
      <c r="O2058" s="12"/>
      <c r="P2058" s="12"/>
      <c r="Q2058" s="38"/>
    </row>
    <row r="2059" spans="1:17" x14ac:dyDescent="0.25">
      <c r="A2059" s="34"/>
      <c r="B2059" s="12"/>
      <c r="C2059" s="12"/>
      <c r="D2059" s="12"/>
      <c r="E2059" s="31" t="str">
        <f>IFERROR(VLOOKUP(Issue!$D2059,Table5[#All],3,0),"")</f>
        <v/>
      </c>
      <c r="F2059" s="31" t="str">
        <f>IFERROR(VLOOKUP(Issue!$D2059,Table5[#All],2,0),"")</f>
        <v/>
      </c>
      <c r="G2059" s="12"/>
      <c r="H2059" s="31" t="str">
        <f>IFERROR(VLOOKUP(Issue!$G2059,Table5[#All],3,0),"")</f>
        <v/>
      </c>
      <c r="I2059" s="31" t="str">
        <f>IFERROR(VLOOKUP(Issue!$G2059,Table5[#All],2,0),"")</f>
        <v/>
      </c>
      <c r="J2059" s="12"/>
      <c r="K2059" s="31" t="str">
        <f>IFERROR(VLOOKUP(Issue!$J2059,Table2[[Item Name]:[UoM]],2,0),"")</f>
        <v/>
      </c>
      <c r="L2059" s="12"/>
      <c r="M2059" s="32" t="str">
        <f>IFERROR(VLOOKUP(Issue!$J2059,Table2[[#All],[Item Name]:[Open Rate]],8,0),"")</f>
        <v/>
      </c>
      <c r="N2059" s="32" t="str">
        <f>IFERROR(+Issue!$L2059*Issue!$M2059,"")</f>
        <v/>
      </c>
      <c r="O2059" s="12"/>
      <c r="P2059" s="12"/>
      <c r="Q2059" s="37"/>
    </row>
    <row r="2060" spans="1:17" x14ac:dyDescent="0.25">
      <c r="A2060" s="34"/>
      <c r="B2060" s="12"/>
      <c r="C2060" s="12"/>
      <c r="D2060" s="12"/>
      <c r="E2060" s="31" t="str">
        <f>IFERROR(VLOOKUP(Issue!$D2060,Table5[#All],3,0),"")</f>
        <v/>
      </c>
      <c r="F2060" s="31" t="str">
        <f>IFERROR(VLOOKUP(Issue!$D2060,Table5[#All],2,0),"")</f>
        <v/>
      </c>
      <c r="G2060" s="12"/>
      <c r="H2060" s="31" t="str">
        <f>IFERROR(VLOOKUP(Issue!$G2060,Table5[#All],3,0),"")</f>
        <v/>
      </c>
      <c r="I2060" s="31" t="str">
        <f>IFERROR(VLOOKUP(Issue!$G2060,Table5[#All],2,0),"")</f>
        <v/>
      </c>
      <c r="J2060" s="12"/>
      <c r="K2060" s="31" t="str">
        <f>IFERROR(VLOOKUP(Issue!$J2060,Table2[[Item Name]:[UoM]],2,0),"")</f>
        <v/>
      </c>
      <c r="L2060" s="12"/>
      <c r="M2060" s="32" t="str">
        <f>IFERROR(VLOOKUP(Issue!$J2060,Table2[[#All],[Item Name]:[Open Rate]],8,0),"")</f>
        <v/>
      </c>
      <c r="N2060" s="32" t="str">
        <f>IFERROR(+Issue!$L2060*Issue!$M2060,"")</f>
        <v/>
      </c>
      <c r="O2060" s="12"/>
      <c r="P2060" s="12"/>
      <c r="Q2060" s="38"/>
    </row>
    <row r="2061" spans="1:17" x14ac:dyDescent="0.25">
      <c r="A2061" s="34"/>
      <c r="B2061" s="12"/>
      <c r="C2061" s="12"/>
      <c r="D2061" s="12"/>
      <c r="E2061" s="31" t="str">
        <f>IFERROR(VLOOKUP(Issue!$D2061,Table5[#All],3,0),"")</f>
        <v/>
      </c>
      <c r="F2061" s="31" t="str">
        <f>IFERROR(VLOOKUP(Issue!$D2061,Table5[#All],2,0),"")</f>
        <v/>
      </c>
      <c r="G2061" s="12"/>
      <c r="H2061" s="31" t="str">
        <f>IFERROR(VLOOKUP(Issue!$G2061,Table5[#All],3,0),"")</f>
        <v/>
      </c>
      <c r="I2061" s="31" t="str">
        <f>IFERROR(VLOOKUP(Issue!$G2061,Table5[#All],2,0),"")</f>
        <v/>
      </c>
      <c r="J2061" s="12"/>
      <c r="K2061" s="31" t="str">
        <f>IFERROR(VLOOKUP(Issue!$J2061,Table2[[Item Name]:[UoM]],2,0),"")</f>
        <v/>
      </c>
      <c r="L2061" s="12"/>
      <c r="M2061" s="32" t="str">
        <f>IFERROR(VLOOKUP(Issue!$J2061,Table2[[#All],[Item Name]:[Open Rate]],8,0),"")</f>
        <v/>
      </c>
      <c r="N2061" s="32" t="str">
        <f>IFERROR(+Issue!$L2061*Issue!$M2061,"")</f>
        <v/>
      </c>
      <c r="O2061" s="12"/>
      <c r="P2061" s="12"/>
      <c r="Q2061" s="37"/>
    </row>
    <row r="2062" spans="1:17" x14ac:dyDescent="0.25">
      <c r="A2062" s="34"/>
      <c r="B2062" s="12"/>
      <c r="C2062" s="12"/>
      <c r="D2062" s="12"/>
      <c r="E2062" s="31" t="str">
        <f>IFERROR(VLOOKUP(Issue!$D2062,Table5[#All],3,0),"")</f>
        <v/>
      </c>
      <c r="F2062" s="31" t="str">
        <f>IFERROR(VLOOKUP(Issue!$D2062,Table5[#All],2,0),"")</f>
        <v/>
      </c>
      <c r="G2062" s="12"/>
      <c r="H2062" s="31" t="str">
        <f>IFERROR(VLOOKUP(Issue!$G2062,Table5[#All],3,0),"")</f>
        <v/>
      </c>
      <c r="I2062" s="31" t="str">
        <f>IFERROR(VLOOKUP(Issue!$G2062,Table5[#All],2,0),"")</f>
        <v/>
      </c>
      <c r="J2062" s="12"/>
      <c r="K2062" s="31" t="str">
        <f>IFERROR(VLOOKUP(Issue!$J2062,Table2[[Item Name]:[UoM]],2,0),"")</f>
        <v/>
      </c>
      <c r="L2062" s="12"/>
      <c r="M2062" s="32" t="str">
        <f>IFERROR(VLOOKUP(Issue!$J2062,Table2[[#All],[Item Name]:[Open Rate]],8,0),"")</f>
        <v/>
      </c>
      <c r="N2062" s="32" t="str">
        <f>IFERROR(+Issue!$L2062*Issue!$M2062,"")</f>
        <v/>
      </c>
      <c r="O2062" s="12"/>
      <c r="P2062" s="12"/>
      <c r="Q2062" s="38"/>
    </row>
    <row r="2063" spans="1:17" x14ac:dyDescent="0.25">
      <c r="A2063" s="34"/>
      <c r="B2063" s="12"/>
      <c r="C2063" s="12"/>
      <c r="D2063" s="12"/>
      <c r="E2063" s="31" t="str">
        <f>IFERROR(VLOOKUP(Issue!$D2063,Table5[#All],3,0),"")</f>
        <v/>
      </c>
      <c r="F2063" s="31" t="str">
        <f>IFERROR(VLOOKUP(Issue!$D2063,Table5[#All],2,0),"")</f>
        <v/>
      </c>
      <c r="G2063" s="12"/>
      <c r="H2063" s="31" t="str">
        <f>IFERROR(VLOOKUP(Issue!$G2063,Table5[#All],3,0),"")</f>
        <v/>
      </c>
      <c r="I2063" s="31" t="str">
        <f>IFERROR(VLOOKUP(Issue!$G2063,Table5[#All],2,0),"")</f>
        <v/>
      </c>
      <c r="J2063" s="12"/>
      <c r="K2063" s="31" t="str">
        <f>IFERROR(VLOOKUP(Issue!$J2063,Table2[[Item Name]:[UoM]],2,0),"")</f>
        <v/>
      </c>
      <c r="L2063" s="12"/>
      <c r="M2063" s="32" t="str">
        <f>IFERROR(VLOOKUP(Issue!$J2063,Table2[[#All],[Item Name]:[Open Rate]],8,0),"")</f>
        <v/>
      </c>
      <c r="N2063" s="32" t="str">
        <f>IFERROR(+Issue!$L2063*Issue!$M2063,"")</f>
        <v/>
      </c>
      <c r="O2063" s="12"/>
      <c r="P2063" s="12"/>
      <c r="Q2063" s="37"/>
    </row>
    <row r="2064" spans="1:17" x14ac:dyDescent="0.25">
      <c r="A2064" s="34"/>
      <c r="B2064" s="12"/>
      <c r="C2064" s="12"/>
      <c r="D2064" s="12"/>
      <c r="E2064" s="31" t="str">
        <f>IFERROR(VLOOKUP(Issue!$D2064,Table5[#All],3,0),"")</f>
        <v/>
      </c>
      <c r="F2064" s="31" t="str">
        <f>IFERROR(VLOOKUP(Issue!$D2064,Table5[#All],2,0),"")</f>
        <v/>
      </c>
      <c r="G2064" s="12"/>
      <c r="H2064" s="31" t="str">
        <f>IFERROR(VLOOKUP(Issue!$G2064,Table5[#All],3,0),"")</f>
        <v/>
      </c>
      <c r="I2064" s="31" t="str">
        <f>IFERROR(VLOOKUP(Issue!$G2064,Table5[#All],2,0),"")</f>
        <v/>
      </c>
      <c r="J2064" s="12"/>
      <c r="K2064" s="31" t="str">
        <f>IFERROR(VLOOKUP(Issue!$J2064,Table2[[Item Name]:[UoM]],2,0),"")</f>
        <v/>
      </c>
      <c r="L2064" s="12"/>
      <c r="M2064" s="32" t="str">
        <f>IFERROR(VLOOKUP(Issue!$J2064,Table2[[#All],[Item Name]:[Open Rate]],8,0),"")</f>
        <v/>
      </c>
      <c r="N2064" s="32" t="str">
        <f>IFERROR(+Issue!$L2064*Issue!$M2064,"")</f>
        <v/>
      </c>
      <c r="O2064" s="12"/>
      <c r="P2064" s="12"/>
      <c r="Q2064" s="38"/>
    </row>
    <row r="2065" spans="1:17" x14ac:dyDescent="0.25">
      <c r="A2065" s="34"/>
      <c r="B2065" s="12"/>
      <c r="C2065" s="12"/>
      <c r="D2065" s="12"/>
      <c r="E2065" s="31" t="str">
        <f>IFERROR(VLOOKUP(Issue!$D2065,Table5[#All],3,0),"")</f>
        <v/>
      </c>
      <c r="F2065" s="31" t="str">
        <f>IFERROR(VLOOKUP(Issue!$D2065,Table5[#All],2,0),"")</f>
        <v/>
      </c>
      <c r="G2065" s="12"/>
      <c r="H2065" s="31" t="str">
        <f>IFERROR(VLOOKUP(Issue!$G2065,Table5[#All],3,0),"")</f>
        <v/>
      </c>
      <c r="I2065" s="31" t="str">
        <f>IFERROR(VLOOKUP(Issue!$G2065,Table5[#All],2,0),"")</f>
        <v/>
      </c>
      <c r="J2065" s="12"/>
      <c r="K2065" s="31" t="str">
        <f>IFERROR(VLOOKUP(Issue!$J2065,Table2[[Item Name]:[UoM]],2,0),"")</f>
        <v/>
      </c>
      <c r="L2065" s="12"/>
      <c r="M2065" s="32" t="str">
        <f>IFERROR(VLOOKUP(Issue!$J2065,Table2[[#All],[Item Name]:[Open Rate]],8,0),"")</f>
        <v/>
      </c>
      <c r="N2065" s="32" t="str">
        <f>IFERROR(+Issue!$L2065*Issue!$M2065,"")</f>
        <v/>
      </c>
      <c r="O2065" s="12"/>
      <c r="P2065" s="12"/>
      <c r="Q2065" s="37"/>
    </row>
    <row r="2066" spans="1:17" x14ac:dyDescent="0.25">
      <c r="A2066" s="34"/>
      <c r="B2066" s="12"/>
      <c r="C2066" s="12"/>
      <c r="D2066" s="12"/>
      <c r="E2066" s="31" t="str">
        <f>IFERROR(VLOOKUP(Issue!$D2066,Table5[#All],3,0),"")</f>
        <v/>
      </c>
      <c r="F2066" s="31" t="str">
        <f>IFERROR(VLOOKUP(Issue!$D2066,Table5[#All],2,0),"")</f>
        <v/>
      </c>
      <c r="G2066" s="12"/>
      <c r="H2066" s="31" t="str">
        <f>IFERROR(VLOOKUP(Issue!$G2066,Table5[#All],3,0),"")</f>
        <v/>
      </c>
      <c r="I2066" s="31" t="str">
        <f>IFERROR(VLOOKUP(Issue!$G2066,Table5[#All],2,0),"")</f>
        <v/>
      </c>
      <c r="J2066" s="12"/>
      <c r="K2066" s="31" t="str">
        <f>IFERROR(VLOOKUP(Issue!$J2066,Table2[[Item Name]:[UoM]],2,0),"")</f>
        <v/>
      </c>
      <c r="L2066" s="12"/>
      <c r="M2066" s="32" t="str">
        <f>IFERROR(VLOOKUP(Issue!$J2066,Table2[[#All],[Item Name]:[Open Rate]],8,0),"")</f>
        <v/>
      </c>
      <c r="N2066" s="32" t="str">
        <f>IFERROR(+Issue!$L2066*Issue!$M2066,"")</f>
        <v/>
      </c>
      <c r="O2066" s="12"/>
      <c r="P2066" s="12"/>
      <c r="Q2066" s="38"/>
    </row>
    <row r="2067" spans="1:17" x14ac:dyDescent="0.25">
      <c r="A2067" s="34"/>
      <c r="B2067" s="12"/>
      <c r="C2067" s="12"/>
      <c r="D2067" s="12"/>
      <c r="E2067" s="31" t="str">
        <f>IFERROR(VLOOKUP(Issue!$D2067,Table5[#All],3,0),"")</f>
        <v/>
      </c>
      <c r="F2067" s="31" t="str">
        <f>IFERROR(VLOOKUP(Issue!$D2067,Table5[#All],2,0),"")</f>
        <v/>
      </c>
      <c r="G2067" s="12"/>
      <c r="H2067" s="31" t="str">
        <f>IFERROR(VLOOKUP(Issue!$G2067,Table5[#All],3,0),"")</f>
        <v/>
      </c>
      <c r="I2067" s="31" t="str">
        <f>IFERROR(VLOOKUP(Issue!$G2067,Table5[#All],2,0),"")</f>
        <v/>
      </c>
      <c r="J2067" s="12"/>
      <c r="K2067" s="31" t="str">
        <f>IFERROR(VLOOKUP(Issue!$J2067,Table2[[Item Name]:[UoM]],2,0),"")</f>
        <v/>
      </c>
      <c r="L2067" s="12"/>
      <c r="M2067" s="32" t="str">
        <f>IFERROR(VLOOKUP(Issue!$J2067,Table2[[#All],[Item Name]:[Open Rate]],8,0),"")</f>
        <v/>
      </c>
      <c r="N2067" s="32" t="str">
        <f>IFERROR(+Issue!$L2067*Issue!$M2067,"")</f>
        <v/>
      </c>
      <c r="O2067" s="12"/>
      <c r="P2067" s="12"/>
      <c r="Q2067" s="37"/>
    </row>
    <row r="2068" spans="1:17" x14ac:dyDescent="0.25">
      <c r="A2068" s="34"/>
      <c r="B2068" s="12"/>
      <c r="C2068" s="12"/>
      <c r="D2068" s="12"/>
      <c r="E2068" s="31" t="str">
        <f>IFERROR(VLOOKUP(Issue!$D2068,Table5[#All],3,0),"")</f>
        <v/>
      </c>
      <c r="F2068" s="31" t="str">
        <f>IFERROR(VLOOKUP(Issue!$D2068,Table5[#All],2,0),"")</f>
        <v/>
      </c>
      <c r="G2068" s="12"/>
      <c r="H2068" s="31" t="str">
        <f>IFERROR(VLOOKUP(Issue!$G2068,Table5[#All],3,0),"")</f>
        <v/>
      </c>
      <c r="I2068" s="31" t="str">
        <f>IFERROR(VLOOKUP(Issue!$G2068,Table5[#All],2,0),"")</f>
        <v/>
      </c>
      <c r="J2068" s="12"/>
      <c r="K2068" s="31" t="str">
        <f>IFERROR(VLOOKUP(Issue!$J2068,Table2[[Item Name]:[UoM]],2,0),"")</f>
        <v/>
      </c>
      <c r="L2068" s="12"/>
      <c r="M2068" s="32" t="str">
        <f>IFERROR(VLOOKUP(Issue!$J2068,Table2[[#All],[Item Name]:[Open Rate]],8,0),"")</f>
        <v/>
      </c>
      <c r="N2068" s="32" t="str">
        <f>IFERROR(+Issue!$L2068*Issue!$M2068,"")</f>
        <v/>
      </c>
      <c r="O2068" s="12"/>
      <c r="P2068" s="12"/>
      <c r="Q2068" s="38"/>
    </row>
    <row r="2069" spans="1:17" x14ac:dyDescent="0.25">
      <c r="A2069" s="34"/>
      <c r="B2069" s="12"/>
      <c r="C2069" s="12"/>
      <c r="D2069" s="12"/>
      <c r="E2069" s="31" t="str">
        <f>IFERROR(VLOOKUP(Issue!$D2069,Table5[#All],3,0),"")</f>
        <v/>
      </c>
      <c r="F2069" s="31" t="str">
        <f>IFERROR(VLOOKUP(Issue!$D2069,Table5[#All],2,0),"")</f>
        <v/>
      </c>
      <c r="G2069" s="12"/>
      <c r="H2069" s="31" t="str">
        <f>IFERROR(VLOOKUP(Issue!$G2069,Table5[#All],3,0),"")</f>
        <v/>
      </c>
      <c r="I2069" s="31" t="str">
        <f>IFERROR(VLOOKUP(Issue!$G2069,Table5[#All],2,0),"")</f>
        <v/>
      </c>
      <c r="J2069" s="12"/>
      <c r="K2069" s="31" t="str">
        <f>IFERROR(VLOOKUP(Issue!$J2069,Table2[[Item Name]:[UoM]],2,0),"")</f>
        <v/>
      </c>
      <c r="L2069" s="12"/>
      <c r="M2069" s="32" t="str">
        <f>IFERROR(VLOOKUP(Issue!$J2069,Table2[[#All],[Item Name]:[Open Rate]],8,0),"")</f>
        <v/>
      </c>
      <c r="N2069" s="32" t="str">
        <f>IFERROR(+Issue!$L2069*Issue!$M2069,"")</f>
        <v/>
      </c>
      <c r="O2069" s="12"/>
      <c r="P2069" s="12"/>
      <c r="Q2069" s="37"/>
    </row>
    <row r="2070" spans="1:17" x14ac:dyDescent="0.25">
      <c r="A2070" s="34"/>
      <c r="B2070" s="12"/>
      <c r="C2070" s="12"/>
      <c r="D2070" s="12"/>
      <c r="E2070" s="31" t="str">
        <f>IFERROR(VLOOKUP(Issue!$D2070,Table5[#All],3,0),"")</f>
        <v/>
      </c>
      <c r="F2070" s="31" t="str">
        <f>IFERROR(VLOOKUP(Issue!$D2070,Table5[#All],2,0),"")</f>
        <v/>
      </c>
      <c r="G2070" s="12"/>
      <c r="H2070" s="31" t="str">
        <f>IFERROR(VLOOKUP(Issue!$G2070,Table5[#All],3,0),"")</f>
        <v/>
      </c>
      <c r="I2070" s="31" t="str">
        <f>IFERROR(VLOOKUP(Issue!$G2070,Table5[#All],2,0),"")</f>
        <v/>
      </c>
      <c r="J2070" s="12"/>
      <c r="K2070" s="31" t="str">
        <f>IFERROR(VLOOKUP(Issue!$J2070,Table2[[Item Name]:[UoM]],2,0),"")</f>
        <v/>
      </c>
      <c r="L2070" s="12"/>
      <c r="M2070" s="32" t="str">
        <f>IFERROR(VLOOKUP(Issue!$J2070,Table2[[#All],[Item Name]:[Open Rate]],8,0),"")</f>
        <v/>
      </c>
      <c r="N2070" s="32" t="str">
        <f>IFERROR(+Issue!$L2070*Issue!$M2070,"")</f>
        <v/>
      </c>
      <c r="O2070" s="12"/>
      <c r="P2070" s="12"/>
      <c r="Q2070" s="38"/>
    </row>
    <row r="2071" spans="1:17" x14ac:dyDescent="0.25">
      <c r="A2071" s="34"/>
      <c r="B2071" s="12"/>
      <c r="C2071" s="12"/>
      <c r="D2071" s="12"/>
      <c r="E2071" s="31" t="str">
        <f>IFERROR(VLOOKUP(Issue!$D2071,Table5[#All],3,0),"")</f>
        <v/>
      </c>
      <c r="F2071" s="31" t="str">
        <f>IFERROR(VLOOKUP(Issue!$D2071,Table5[#All],2,0),"")</f>
        <v/>
      </c>
      <c r="G2071" s="12"/>
      <c r="H2071" s="31" t="str">
        <f>IFERROR(VLOOKUP(Issue!$G2071,Table5[#All],3,0),"")</f>
        <v/>
      </c>
      <c r="I2071" s="31" t="str">
        <f>IFERROR(VLOOKUP(Issue!$G2071,Table5[#All],2,0),"")</f>
        <v/>
      </c>
      <c r="J2071" s="12"/>
      <c r="K2071" s="31" t="str">
        <f>IFERROR(VLOOKUP(Issue!$J2071,Table2[[Item Name]:[UoM]],2,0),"")</f>
        <v/>
      </c>
      <c r="L2071" s="12"/>
      <c r="M2071" s="32" t="str">
        <f>IFERROR(VLOOKUP(Issue!$J2071,Table2[[#All],[Item Name]:[Open Rate]],8,0),"")</f>
        <v/>
      </c>
      <c r="N2071" s="32" t="str">
        <f>IFERROR(+Issue!$L2071*Issue!$M2071,"")</f>
        <v/>
      </c>
      <c r="O2071" s="12"/>
      <c r="P2071" s="12"/>
      <c r="Q2071" s="37"/>
    </row>
    <row r="2072" spans="1:17" x14ac:dyDescent="0.25">
      <c r="A2072" s="34"/>
      <c r="B2072" s="12"/>
      <c r="C2072" s="12"/>
      <c r="D2072" s="12"/>
      <c r="E2072" s="31" t="str">
        <f>IFERROR(VLOOKUP(Issue!$D2072,Table5[#All],3,0),"")</f>
        <v/>
      </c>
      <c r="F2072" s="31" t="str">
        <f>IFERROR(VLOOKUP(Issue!$D2072,Table5[#All],2,0),"")</f>
        <v/>
      </c>
      <c r="G2072" s="12"/>
      <c r="H2072" s="31" t="str">
        <f>IFERROR(VLOOKUP(Issue!$G2072,Table5[#All],3,0),"")</f>
        <v/>
      </c>
      <c r="I2072" s="31" t="str">
        <f>IFERROR(VLOOKUP(Issue!$G2072,Table5[#All],2,0),"")</f>
        <v/>
      </c>
      <c r="J2072" s="12"/>
      <c r="K2072" s="31" t="str">
        <f>IFERROR(VLOOKUP(Issue!$J2072,Table2[[Item Name]:[UoM]],2,0),"")</f>
        <v/>
      </c>
      <c r="L2072" s="12"/>
      <c r="M2072" s="32" t="str">
        <f>IFERROR(VLOOKUP(Issue!$J2072,Table2[[#All],[Item Name]:[Open Rate]],8,0),"")</f>
        <v/>
      </c>
      <c r="N2072" s="32" t="str">
        <f>IFERROR(+Issue!$L2072*Issue!$M2072,"")</f>
        <v/>
      </c>
      <c r="O2072" s="12"/>
      <c r="P2072" s="12"/>
      <c r="Q2072" s="38"/>
    </row>
    <row r="2073" spans="1:17" x14ac:dyDescent="0.25">
      <c r="A2073" s="34"/>
      <c r="B2073" s="12"/>
      <c r="C2073" s="12"/>
      <c r="D2073" s="12"/>
      <c r="E2073" s="31" t="str">
        <f>IFERROR(VLOOKUP(Issue!$D2073,Table5[#All],3,0),"")</f>
        <v/>
      </c>
      <c r="F2073" s="31" t="str">
        <f>IFERROR(VLOOKUP(Issue!$D2073,Table5[#All],2,0),"")</f>
        <v/>
      </c>
      <c r="G2073" s="12"/>
      <c r="H2073" s="31" t="str">
        <f>IFERROR(VLOOKUP(Issue!$G2073,Table5[#All],3,0),"")</f>
        <v/>
      </c>
      <c r="I2073" s="31" t="str">
        <f>IFERROR(VLOOKUP(Issue!$G2073,Table5[#All],2,0),"")</f>
        <v/>
      </c>
      <c r="J2073" s="12"/>
      <c r="K2073" s="31" t="str">
        <f>IFERROR(VLOOKUP(Issue!$J2073,Table2[[Item Name]:[UoM]],2,0),"")</f>
        <v/>
      </c>
      <c r="L2073" s="12"/>
      <c r="M2073" s="32" t="str">
        <f>IFERROR(VLOOKUP(Issue!$J2073,Table2[[#All],[Item Name]:[Open Rate]],8,0),"")</f>
        <v/>
      </c>
      <c r="N2073" s="32" t="str">
        <f>IFERROR(+Issue!$L2073*Issue!$M2073,"")</f>
        <v/>
      </c>
      <c r="O2073" s="12"/>
      <c r="P2073" s="12"/>
      <c r="Q2073" s="37"/>
    </row>
    <row r="2074" spans="1:17" x14ac:dyDescent="0.25">
      <c r="A2074" s="34"/>
      <c r="B2074" s="12"/>
      <c r="C2074" s="12"/>
      <c r="D2074" s="12"/>
      <c r="E2074" s="31" t="str">
        <f>IFERROR(VLOOKUP(Issue!$D2074,Table5[#All],3,0),"")</f>
        <v/>
      </c>
      <c r="F2074" s="31" t="str">
        <f>IFERROR(VLOOKUP(Issue!$D2074,Table5[#All],2,0),"")</f>
        <v/>
      </c>
      <c r="G2074" s="12"/>
      <c r="H2074" s="31" t="str">
        <f>IFERROR(VLOOKUP(Issue!$G2074,Table5[#All],3,0),"")</f>
        <v/>
      </c>
      <c r="I2074" s="31" t="str">
        <f>IFERROR(VLOOKUP(Issue!$G2074,Table5[#All],2,0),"")</f>
        <v/>
      </c>
      <c r="J2074" s="12"/>
      <c r="K2074" s="31" t="str">
        <f>IFERROR(VLOOKUP(Issue!$J2074,Table2[[Item Name]:[UoM]],2,0),"")</f>
        <v/>
      </c>
      <c r="L2074" s="12"/>
      <c r="M2074" s="32" t="str">
        <f>IFERROR(VLOOKUP(Issue!$J2074,Table2[[#All],[Item Name]:[Open Rate]],8,0),"")</f>
        <v/>
      </c>
      <c r="N2074" s="32" t="str">
        <f>IFERROR(+Issue!$L2074*Issue!$M2074,"")</f>
        <v/>
      </c>
      <c r="O2074" s="12"/>
      <c r="P2074" s="12"/>
      <c r="Q2074" s="38"/>
    </row>
    <row r="2075" spans="1:17" x14ac:dyDescent="0.25">
      <c r="A2075" s="34"/>
      <c r="B2075" s="12"/>
      <c r="C2075" s="12"/>
      <c r="D2075" s="12"/>
      <c r="E2075" s="31" t="str">
        <f>IFERROR(VLOOKUP(Issue!$D2075,Table5[#All],3,0),"")</f>
        <v/>
      </c>
      <c r="F2075" s="31" t="str">
        <f>IFERROR(VLOOKUP(Issue!$D2075,Table5[#All],2,0),"")</f>
        <v/>
      </c>
      <c r="G2075" s="12"/>
      <c r="H2075" s="31" t="str">
        <f>IFERROR(VLOOKUP(Issue!$G2075,Table5[#All],3,0),"")</f>
        <v/>
      </c>
      <c r="I2075" s="31" t="str">
        <f>IFERROR(VLOOKUP(Issue!$G2075,Table5[#All],2,0),"")</f>
        <v/>
      </c>
      <c r="J2075" s="12"/>
      <c r="K2075" s="31" t="str">
        <f>IFERROR(VLOOKUP(Issue!$J2075,Table2[[Item Name]:[UoM]],2,0),"")</f>
        <v/>
      </c>
      <c r="L2075" s="12"/>
      <c r="M2075" s="32" t="str">
        <f>IFERROR(VLOOKUP(Issue!$J2075,Table2[[#All],[Item Name]:[Open Rate]],8,0),"")</f>
        <v/>
      </c>
      <c r="N2075" s="32" t="str">
        <f>IFERROR(+Issue!$L2075*Issue!$M2075,"")</f>
        <v/>
      </c>
      <c r="O2075" s="12"/>
      <c r="P2075" s="12"/>
      <c r="Q2075" s="37"/>
    </row>
    <row r="2076" spans="1:17" x14ac:dyDescent="0.25">
      <c r="A2076" s="34"/>
      <c r="B2076" s="12"/>
      <c r="C2076" s="12"/>
      <c r="D2076" s="12"/>
      <c r="E2076" s="31" t="str">
        <f>IFERROR(VLOOKUP(Issue!$D2076,Table5[#All],3,0),"")</f>
        <v/>
      </c>
      <c r="F2076" s="31" t="str">
        <f>IFERROR(VLOOKUP(Issue!$D2076,Table5[#All],2,0),"")</f>
        <v/>
      </c>
      <c r="G2076" s="12"/>
      <c r="H2076" s="31" t="str">
        <f>IFERROR(VLOOKUP(Issue!$G2076,Table5[#All],3,0),"")</f>
        <v/>
      </c>
      <c r="I2076" s="31" t="str">
        <f>IFERROR(VLOOKUP(Issue!$G2076,Table5[#All],2,0),"")</f>
        <v/>
      </c>
      <c r="J2076" s="12"/>
      <c r="K2076" s="31" t="str">
        <f>IFERROR(VLOOKUP(Issue!$J2076,Table2[[Item Name]:[UoM]],2,0),"")</f>
        <v/>
      </c>
      <c r="L2076" s="12"/>
      <c r="M2076" s="32" t="str">
        <f>IFERROR(VLOOKUP(Issue!$J2076,Table2[[#All],[Item Name]:[Open Rate]],8,0),"")</f>
        <v/>
      </c>
      <c r="N2076" s="32" t="str">
        <f>IFERROR(+Issue!$L2076*Issue!$M2076,"")</f>
        <v/>
      </c>
      <c r="O2076" s="12"/>
      <c r="P2076" s="12"/>
      <c r="Q2076" s="38"/>
    </row>
    <row r="2077" spans="1:17" x14ac:dyDescent="0.25">
      <c r="A2077" s="34"/>
      <c r="B2077" s="12"/>
      <c r="C2077" s="12"/>
      <c r="D2077" s="12"/>
      <c r="E2077" s="31" t="str">
        <f>IFERROR(VLOOKUP(Issue!$D2077,Table5[#All],3,0),"")</f>
        <v/>
      </c>
      <c r="F2077" s="31" t="str">
        <f>IFERROR(VLOOKUP(Issue!$D2077,Table5[#All],2,0),"")</f>
        <v/>
      </c>
      <c r="G2077" s="12"/>
      <c r="H2077" s="31" t="str">
        <f>IFERROR(VLOOKUP(Issue!$G2077,Table5[#All],3,0),"")</f>
        <v/>
      </c>
      <c r="I2077" s="31" t="str">
        <f>IFERROR(VLOOKUP(Issue!$G2077,Table5[#All],2,0),"")</f>
        <v/>
      </c>
      <c r="J2077" s="12"/>
      <c r="K2077" s="31" t="str">
        <f>IFERROR(VLOOKUP(Issue!$J2077,Table2[[Item Name]:[UoM]],2,0),"")</f>
        <v/>
      </c>
      <c r="L2077" s="12"/>
      <c r="M2077" s="32" t="str">
        <f>IFERROR(VLOOKUP(Issue!$J2077,Table2[[#All],[Item Name]:[Open Rate]],8,0),"")</f>
        <v/>
      </c>
      <c r="N2077" s="32" t="str">
        <f>IFERROR(+Issue!$L2077*Issue!$M2077,"")</f>
        <v/>
      </c>
      <c r="O2077" s="12"/>
      <c r="P2077" s="12"/>
      <c r="Q2077" s="37"/>
    </row>
    <row r="2078" spans="1:17" x14ac:dyDescent="0.25">
      <c r="A2078" s="34"/>
      <c r="B2078" s="12"/>
      <c r="C2078" s="12"/>
      <c r="D2078" s="12"/>
      <c r="E2078" s="31" t="str">
        <f>IFERROR(VLOOKUP(Issue!$D2078,Table5[#All],3,0),"")</f>
        <v/>
      </c>
      <c r="F2078" s="31" t="str">
        <f>IFERROR(VLOOKUP(Issue!$D2078,Table5[#All],2,0),"")</f>
        <v/>
      </c>
      <c r="G2078" s="12"/>
      <c r="H2078" s="31" t="str">
        <f>IFERROR(VLOOKUP(Issue!$G2078,Table5[#All],3,0),"")</f>
        <v/>
      </c>
      <c r="I2078" s="31" t="str">
        <f>IFERROR(VLOOKUP(Issue!$G2078,Table5[#All],2,0),"")</f>
        <v/>
      </c>
      <c r="J2078" s="12"/>
      <c r="K2078" s="31" t="str">
        <f>IFERROR(VLOOKUP(Issue!$J2078,Table2[[Item Name]:[UoM]],2,0),"")</f>
        <v/>
      </c>
      <c r="L2078" s="12"/>
      <c r="M2078" s="32" t="str">
        <f>IFERROR(VLOOKUP(Issue!$J2078,Table2[[#All],[Item Name]:[Open Rate]],8,0),"")</f>
        <v/>
      </c>
      <c r="N2078" s="32" t="str">
        <f>IFERROR(+Issue!$L2078*Issue!$M2078,"")</f>
        <v/>
      </c>
      <c r="O2078" s="12"/>
      <c r="P2078" s="12"/>
      <c r="Q2078" s="38"/>
    </row>
    <row r="2079" spans="1:17" x14ac:dyDescent="0.25">
      <c r="A2079" s="34"/>
      <c r="B2079" s="12"/>
      <c r="C2079" s="12"/>
      <c r="D2079" s="12"/>
      <c r="E2079" s="31" t="str">
        <f>IFERROR(VLOOKUP(Issue!$D2079,Table5[#All],3,0),"")</f>
        <v/>
      </c>
      <c r="F2079" s="31" t="str">
        <f>IFERROR(VLOOKUP(Issue!$D2079,Table5[#All],2,0),"")</f>
        <v/>
      </c>
      <c r="G2079" s="12"/>
      <c r="H2079" s="31" t="str">
        <f>IFERROR(VLOOKUP(Issue!$G2079,Table5[#All],3,0),"")</f>
        <v/>
      </c>
      <c r="I2079" s="31" t="str">
        <f>IFERROR(VLOOKUP(Issue!$G2079,Table5[#All],2,0),"")</f>
        <v/>
      </c>
      <c r="J2079" s="12"/>
      <c r="K2079" s="31" t="str">
        <f>IFERROR(VLOOKUP(Issue!$J2079,Table2[[Item Name]:[UoM]],2,0),"")</f>
        <v/>
      </c>
      <c r="L2079" s="12"/>
      <c r="M2079" s="32" t="str">
        <f>IFERROR(VLOOKUP(Issue!$J2079,Table2[[#All],[Item Name]:[Open Rate]],8,0),"")</f>
        <v/>
      </c>
      <c r="N2079" s="32" t="str">
        <f>IFERROR(+Issue!$L2079*Issue!$M2079,"")</f>
        <v/>
      </c>
      <c r="O2079" s="12"/>
      <c r="P2079" s="12"/>
      <c r="Q2079" s="37"/>
    </row>
    <row r="2080" spans="1:17" x14ac:dyDescent="0.25">
      <c r="A2080" s="34"/>
      <c r="B2080" s="12"/>
      <c r="C2080" s="12"/>
      <c r="D2080" s="12"/>
      <c r="E2080" s="31" t="str">
        <f>IFERROR(VLOOKUP(Issue!$D2080,Table5[#All],3,0),"")</f>
        <v/>
      </c>
      <c r="F2080" s="31" t="str">
        <f>IFERROR(VLOOKUP(Issue!$D2080,Table5[#All],2,0),"")</f>
        <v/>
      </c>
      <c r="G2080" s="12"/>
      <c r="H2080" s="31" t="str">
        <f>IFERROR(VLOOKUP(Issue!$G2080,Table5[#All],3,0),"")</f>
        <v/>
      </c>
      <c r="I2080" s="31" t="str">
        <f>IFERROR(VLOOKUP(Issue!$G2080,Table5[#All],2,0),"")</f>
        <v/>
      </c>
      <c r="J2080" s="12"/>
      <c r="K2080" s="31" t="str">
        <f>IFERROR(VLOOKUP(Issue!$J2080,Table2[[Item Name]:[UoM]],2,0),"")</f>
        <v/>
      </c>
      <c r="L2080" s="12"/>
      <c r="M2080" s="32" t="str">
        <f>IFERROR(VLOOKUP(Issue!$J2080,Table2[[#All],[Item Name]:[Open Rate]],8,0),"")</f>
        <v/>
      </c>
      <c r="N2080" s="32" t="str">
        <f>IFERROR(+Issue!$L2080*Issue!$M2080,"")</f>
        <v/>
      </c>
      <c r="O2080" s="12"/>
      <c r="P2080" s="12"/>
      <c r="Q2080" s="38"/>
    </row>
    <row r="2081" spans="1:17" x14ac:dyDescent="0.25">
      <c r="A2081" s="34"/>
      <c r="B2081" s="12"/>
      <c r="C2081" s="12"/>
      <c r="D2081" s="12"/>
      <c r="E2081" s="31" t="str">
        <f>IFERROR(VLOOKUP(Issue!$D2081,Table5[#All],3,0),"")</f>
        <v/>
      </c>
      <c r="F2081" s="31" t="str">
        <f>IFERROR(VLOOKUP(Issue!$D2081,Table5[#All],2,0),"")</f>
        <v/>
      </c>
      <c r="G2081" s="12"/>
      <c r="H2081" s="31" t="str">
        <f>IFERROR(VLOOKUP(Issue!$G2081,Table5[#All],3,0),"")</f>
        <v/>
      </c>
      <c r="I2081" s="31" t="str">
        <f>IFERROR(VLOOKUP(Issue!$G2081,Table5[#All],2,0),"")</f>
        <v/>
      </c>
      <c r="J2081" s="12"/>
      <c r="K2081" s="31" t="str">
        <f>IFERROR(VLOOKUP(Issue!$J2081,Table2[[Item Name]:[UoM]],2,0),"")</f>
        <v/>
      </c>
      <c r="L2081" s="12"/>
      <c r="M2081" s="32" t="str">
        <f>IFERROR(VLOOKUP(Issue!$J2081,Table2[[#All],[Item Name]:[Open Rate]],8,0),"")</f>
        <v/>
      </c>
      <c r="N2081" s="32" t="str">
        <f>IFERROR(+Issue!$L2081*Issue!$M2081,"")</f>
        <v/>
      </c>
      <c r="O2081" s="12"/>
      <c r="P2081" s="12"/>
      <c r="Q2081" s="37"/>
    </row>
    <row r="2082" spans="1:17" x14ac:dyDescent="0.25">
      <c r="A2082" s="34"/>
      <c r="B2082" s="12"/>
      <c r="C2082" s="12"/>
      <c r="D2082" s="12"/>
      <c r="E2082" s="31" t="str">
        <f>IFERROR(VLOOKUP(Issue!$D2082,Table5[#All],3,0),"")</f>
        <v/>
      </c>
      <c r="F2082" s="31" t="str">
        <f>IFERROR(VLOOKUP(Issue!$D2082,Table5[#All],2,0),"")</f>
        <v/>
      </c>
      <c r="G2082" s="12"/>
      <c r="H2082" s="31" t="str">
        <f>IFERROR(VLOOKUP(Issue!$G2082,Table5[#All],3,0),"")</f>
        <v/>
      </c>
      <c r="I2082" s="31" t="str">
        <f>IFERROR(VLOOKUP(Issue!$G2082,Table5[#All],2,0),"")</f>
        <v/>
      </c>
      <c r="J2082" s="12"/>
      <c r="K2082" s="31" t="str">
        <f>IFERROR(VLOOKUP(Issue!$J2082,Table2[[Item Name]:[UoM]],2,0),"")</f>
        <v/>
      </c>
      <c r="L2082" s="12"/>
      <c r="M2082" s="32" t="str">
        <f>IFERROR(VLOOKUP(Issue!$J2082,Table2[[#All],[Item Name]:[Open Rate]],8,0),"")</f>
        <v/>
      </c>
      <c r="N2082" s="32" t="str">
        <f>IFERROR(+Issue!$L2082*Issue!$M2082,"")</f>
        <v/>
      </c>
      <c r="O2082" s="12"/>
      <c r="P2082" s="12"/>
      <c r="Q2082" s="38"/>
    </row>
    <row r="2083" spans="1:17" x14ac:dyDescent="0.25">
      <c r="A2083" s="34"/>
      <c r="B2083" s="12"/>
      <c r="C2083" s="12"/>
      <c r="D2083" s="12"/>
      <c r="E2083" s="31" t="str">
        <f>IFERROR(VLOOKUP(Issue!$D2083,Table5[#All],3,0),"")</f>
        <v/>
      </c>
      <c r="F2083" s="31" t="str">
        <f>IFERROR(VLOOKUP(Issue!$D2083,Table5[#All],2,0),"")</f>
        <v/>
      </c>
      <c r="G2083" s="12"/>
      <c r="H2083" s="31" t="str">
        <f>IFERROR(VLOOKUP(Issue!$G2083,Table5[#All],3,0),"")</f>
        <v/>
      </c>
      <c r="I2083" s="31" t="str">
        <f>IFERROR(VLOOKUP(Issue!$G2083,Table5[#All],2,0),"")</f>
        <v/>
      </c>
      <c r="J2083" s="12"/>
      <c r="K2083" s="31" t="str">
        <f>IFERROR(VLOOKUP(Issue!$J2083,Table2[[Item Name]:[UoM]],2,0),"")</f>
        <v/>
      </c>
      <c r="L2083" s="12"/>
      <c r="M2083" s="32" t="str">
        <f>IFERROR(VLOOKUP(Issue!$J2083,Table2[[#All],[Item Name]:[Open Rate]],8,0),"")</f>
        <v/>
      </c>
      <c r="N2083" s="32" t="str">
        <f>IFERROR(+Issue!$L2083*Issue!$M2083,"")</f>
        <v/>
      </c>
      <c r="O2083" s="12"/>
      <c r="P2083" s="12"/>
      <c r="Q2083" s="37"/>
    </row>
    <row r="2084" spans="1:17" x14ac:dyDescent="0.25">
      <c r="A2084" s="34"/>
      <c r="B2084" s="12"/>
      <c r="C2084" s="12"/>
      <c r="D2084" s="12"/>
      <c r="E2084" s="31" t="str">
        <f>IFERROR(VLOOKUP(Issue!$D2084,Table5[#All],3,0),"")</f>
        <v/>
      </c>
      <c r="F2084" s="31" t="str">
        <f>IFERROR(VLOOKUP(Issue!$D2084,Table5[#All],2,0),"")</f>
        <v/>
      </c>
      <c r="G2084" s="12"/>
      <c r="H2084" s="31" t="str">
        <f>IFERROR(VLOOKUP(Issue!$G2084,Table5[#All],3,0),"")</f>
        <v/>
      </c>
      <c r="I2084" s="31" t="str">
        <f>IFERROR(VLOOKUP(Issue!$G2084,Table5[#All],2,0),"")</f>
        <v/>
      </c>
      <c r="J2084" s="12"/>
      <c r="K2084" s="31" t="str">
        <f>IFERROR(VLOOKUP(Issue!$J2084,Table2[[Item Name]:[UoM]],2,0),"")</f>
        <v/>
      </c>
      <c r="L2084" s="12"/>
      <c r="M2084" s="32" t="str">
        <f>IFERROR(VLOOKUP(Issue!$J2084,Table2[[#All],[Item Name]:[Open Rate]],8,0),"")</f>
        <v/>
      </c>
      <c r="N2084" s="32" t="str">
        <f>IFERROR(+Issue!$L2084*Issue!$M2084,"")</f>
        <v/>
      </c>
      <c r="O2084" s="12"/>
      <c r="P2084" s="12"/>
      <c r="Q2084" s="38"/>
    </row>
    <row r="2085" spans="1:17" x14ac:dyDescent="0.25">
      <c r="A2085" s="34"/>
      <c r="B2085" s="12"/>
      <c r="C2085" s="12"/>
      <c r="D2085" s="12"/>
      <c r="E2085" s="31" t="str">
        <f>IFERROR(VLOOKUP(Issue!$D2085,Table5[#All],3,0),"")</f>
        <v/>
      </c>
      <c r="F2085" s="31" t="str">
        <f>IFERROR(VLOOKUP(Issue!$D2085,Table5[#All],2,0),"")</f>
        <v/>
      </c>
      <c r="G2085" s="12"/>
      <c r="H2085" s="31" t="str">
        <f>IFERROR(VLOOKUP(Issue!$G2085,Table5[#All],3,0),"")</f>
        <v/>
      </c>
      <c r="I2085" s="31" t="str">
        <f>IFERROR(VLOOKUP(Issue!$G2085,Table5[#All],2,0),"")</f>
        <v/>
      </c>
      <c r="J2085" s="12"/>
      <c r="K2085" s="31" t="str">
        <f>IFERROR(VLOOKUP(Issue!$J2085,Table2[[Item Name]:[UoM]],2,0),"")</f>
        <v/>
      </c>
      <c r="L2085" s="12"/>
      <c r="M2085" s="32" t="str">
        <f>IFERROR(VLOOKUP(Issue!$J2085,Table2[[#All],[Item Name]:[Open Rate]],8,0),"")</f>
        <v/>
      </c>
      <c r="N2085" s="32" t="str">
        <f>IFERROR(+Issue!$L2085*Issue!$M2085,"")</f>
        <v/>
      </c>
      <c r="O2085" s="12"/>
      <c r="P2085" s="12"/>
      <c r="Q2085" s="37"/>
    </row>
    <row r="2086" spans="1:17" x14ac:dyDescent="0.25">
      <c r="A2086" s="34"/>
      <c r="B2086" s="12"/>
      <c r="C2086" s="12"/>
      <c r="D2086" s="12"/>
      <c r="E2086" s="31" t="str">
        <f>IFERROR(VLOOKUP(Issue!$D2086,Table5[#All],3,0),"")</f>
        <v/>
      </c>
      <c r="F2086" s="31" t="str">
        <f>IFERROR(VLOOKUP(Issue!$D2086,Table5[#All],2,0),"")</f>
        <v/>
      </c>
      <c r="G2086" s="12"/>
      <c r="H2086" s="31" t="str">
        <f>IFERROR(VLOOKUP(Issue!$G2086,Table5[#All],3,0),"")</f>
        <v/>
      </c>
      <c r="I2086" s="31" t="str">
        <f>IFERROR(VLOOKUP(Issue!$G2086,Table5[#All],2,0),"")</f>
        <v/>
      </c>
      <c r="J2086" s="12"/>
      <c r="K2086" s="31" t="str">
        <f>IFERROR(VLOOKUP(Issue!$J2086,Table2[[Item Name]:[UoM]],2,0),"")</f>
        <v/>
      </c>
      <c r="L2086" s="12"/>
      <c r="M2086" s="32" t="str">
        <f>IFERROR(VLOOKUP(Issue!$J2086,Table2[[#All],[Item Name]:[Open Rate]],8,0),"")</f>
        <v/>
      </c>
      <c r="N2086" s="32" t="str">
        <f>IFERROR(+Issue!$L2086*Issue!$M2086,"")</f>
        <v/>
      </c>
      <c r="O2086" s="12"/>
      <c r="P2086" s="12"/>
      <c r="Q2086" s="38"/>
    </row>
    <row r="2087" spans="1:17" x14ac:dyDescent="0.25">
      <c r="A2087" s="34"/>
      <c r="B2087" s="12"/>
      <c r="C2087" s="12"/>
      <c r="D2087" s="12"/>
      <c r="E2087" s="31" t="str">
        <f>IFERROR(VLOOKUP(Issue!$D2087,Table5[#All],3,0),"")</f>
        <v/>
      </c>
      <c r="F2087" s="31" t="str">
        <f>IFERROR(VLOOKUP(Issue!$D2087,Table5[#All],2,0),"")</f>
        <v/>
      </c>
      <c r="G2087" s="12"/>
      <c r="H2087" s="31" t="str">
        <f>IFERROR(VLOOKUP(Issue!$G2087,Table5[#All],3,0),"")</f>
        <v/>
      </c>
      <c r="I2087" s="31" t="str">
        <f>IFERROR(VLOOKUP(Issue!$G2087,Table5[#All],2,0),"")</f>
        <v/>
      </c>
      <c r="J2087" s="12"/>
      <c r="K2087" s="31" t="str">
        <f>IFERROR(VLOOKUP(Issue!$J2087,Table2[[Item Name]:[UoM]],2,0),"")</f>
        <v/>
      </c>
      <c r="L2087" s="12"/>
      <c r="M2087" s="32" t="str">
        <f>IFERROR(VLOOKUP(Issue!$J2087,Table2[[#All],[Item Name]:[Open Rate]],8,0),"")</f>
        <v/>
      </c>
      <c r="N2087" s="32" t="str">
        <f>IFERROR(+Issue!$L2087*Issue!$M2087,"")</f>
        <v/>
      </c>
      <c r="O2087" s="12"/>
      <c r="P2087" s="12"/>
      <c r="Q2087" s="37"/>
    </row>
    <row r="2088" spans="1:17" x14ac:dyDescent="0.25">
      <c r="A2088" s="34"/>
      <c r="B2088" s="12"/>
      <c r="C2088" s="12"/>
      <c r="D2088" s="12"/>
      <c r="E2088" s="31" t="str">
        <f>IFERROR(VLOOKUP(Issue!$D2088,Table5[#All],3,0),"")</f>
        <v/>
      </c>
      <c r="F2088" s="31" t="str">
        <f>IFERROR(VLOOKUP(Issue!$D2088,Table5[#All],2,0),"")</f>
        <v/>
      </c>
      <c r="G2088" s="12"/>
      <c r="H2088" s="31" t="str">
        <f>IFERROR(VLOOKUP(Issue!$G2088,Table5[#All],3,0),"")</f>
        <v/>
      </c>
      <c r="I2088" s="31" t="str">
        <f>IFERROR(VLOOKUP(Issue!$G2088,Table5[#All],2,0),"")</f>
        <v/>
      </c>
      <c r="J2088" s="12"/>
      <c r="K2088" s="31" t="str">
        <f>IFERROR(VLOOKUP(Issue!$J2088,Table2[[Item Name]:[UoM]],2,0),"")</f>
        <v/>
      </c>
      <c r="L2088" s="12"/>
      <c r="M2088" s="32" t="str">
        <f>IFERROR(VLOOKUP(Issue!$J2088,Table2[[#All],[Item Name]:[Open Rate]],8,0),"")</f>
        <v/>
      </c>
      <c r="N2088" s="32" t="str">
        <f>IFERROR(+Issue!$L2088*Issue!$M2088,"")</f>
        <v/>
      </c>
      <c r="O2088" s="12"/>
      <c r="P2088" s="12"/>
      <c r="Q2088" s="38"/>
    </row>
    <row r="2089" spans="1:17" x14ac:dyDescent="0.25">
      <c r="A2089" s="34"/>
      <c r="B2089" s="12"/>
      <c r="C2089" s="12"/>
      <c r="D2089" s="12"/>
      <c r="E2089" s="31" t="str">
        <f>IFERROR(VLOOKUP(Issue!$D2089,Table5[#All],3,0),"")</f>
        <v/>
      </c>
      <c r="F2089" s="31" t="str">
        <f>IFERROR(VLOOKUP(Issue!$D2089,Table5[#All],2,0),"")</f>
        <v/>
      </c>
      <c r="G2089" s="12"/>
      <c r="H2089" s="31" t="str">
        <f>IFERROR(VLOOKUP(Issue!$G2089,Table5[#All],3,0),"")</f>
        <v/>
      </c>
      <c r="I2089" s="31" t="str">
        <f>IFERROR(VLOOKUP(Issue!$G2089,Table5[#All],2,0),"")</f>
        <v/>
      </c>
      <c r="J2089" s="12"/>
      <c r="K2089" s="31" t="str">
        <f>IFERROR(VLOOKUP(Issue!$J2089,Table2[[Item Name]:[UoM]],2,0),"")</f>
        <v/>
      </c>
      <c r="L2089" s="12"/>
      <c r="M2089" s="32" t="str">
        <f>IFERROR(VLOOKUP(Issue!$J2089,Table2[[#All],[Item Name]:[Open Rate]],8,0),"")</f>
        <v/>
      </c>
      <c r="N2089" s="32" t="str">
        <f>IFERROR(+Issue!$L2089*Issue!$M2089,"")</f>
        <v/>
      </c>
      <c r="O2089" s="12"/>
      <c r="P2089" s="12"/>
      <c r="Q2089" s="37"/>
    </row>
    <row r="2090" spans="1:17" x14ac:dyDescent="0.25">
      <c r="A2090" s="34"/>
      <c r="B2090" s="12"/>
      <c r="C2090" s="12"/>
      <c r="D2090" s="12"/>
      <c r="E2090" s="31" t="str">
        <f>IFERROR(VLOOKUP(Issue!$D2090,Table5[#All],3,0),"")</f>
        <v/>
      </c>
      <c r="F2090" s="31" t="str">
        <f>IFERROR(VLOOKUP(Issue!$D2090,Table5[#All],2,0),"")</f>
        <v/>
      </c>
      <c r="G2090" s="12"/>
      <c r="H2090" s="31" t="str">
        <f>IFERROR(VLOOKUP(Issue!$G2090,Table5[#All],3,0),"")</f>
        <v/>
      </c>
      <c r="I2090" s="31" t="str">
        <f>IFERROR(VLOOKUP(Issue!$G2090,Table5[#All],2,0),"")</f>
        <v/>
      </c>
      <c r="J2090" s="12"/>
      <c r="K2090" s="31" t="str">
        <f>IFERROR(VLOOKUP(Issue!$J2090,Table2[[Item Name]:[UoM]],2,0),"")</f>
        <v/>
      </c>
      <c r="L2090" s="12"/>
      <c r="M2090" s="32" t="str">
        <f>IFERROR(VLOOKUP(Issue!$J2090,Table2[[#All],[Item Name]:[Open Rate]],8,0),"")</f>
        <v/>
      </c>
      <c r="N2090" s="32" t="str">
        <f>IFERROR(+Issue!$L2090*Issue!$M2090,"")</f>
        <v/>
      </c>
      <c r="O2090" s="12"/>
      <c r="P2090" s="12"/>
      <c r="Q2090" s="38"/>
    </row>
    <row r="2091" spans="1:17" x14ac:dyDescent="0.25">
      <c r="A2091" s="34"/>
      <c r="B2091" s="12"/>
      <c r="C2091" s="12"/>
      <c r="D2091" s="12"/>
      <c r="E2091" s="31" t="str">
        <f>IFERROR(VLOOKUP(Issue!$D2091,Table5[#All],3,0),"")</f>
        <v/>
      </c>
      <c r="F2091" s="31" t="str">
        <f>IFERROR(VLOOKUP(Issue!$D2091,Table5[#All],2,0),"")</f>
        <v/>
      </c>
      <c r="G2091" s="12"/>
      <c r="H2091" s="31" t="str">
        <f>IFERROR(VLOOKUP(Issue!$G2091,Table5[#All],3,0),"")</f>
        <v/>
      </c>
      <c r="I2091" s="31" t="str">
        <f>IFERROR(VLOOKUP(Issue!$G2091,Table5[#All],2,0),"")</f>
        <v/>
      </c>
      <c r="J2091" s="12"/>
      <c r="K2091" s="31" t="str">
        <f>IFERROR(VLOOKUP(Issue!$J2091,Table2[[Item Name]:[UoM]],2,0),"")</f>
        <v/>
      </c>
      <c r="L2091" s="12"/>
      <c r="M2091" s="32" t="str">
        <f>IFERROR(VLOOKUP(Issue!$J2091,Table2[[#All],[Item Name]:[Open Rate]],8,0),"")</f>
        <v/>
      </c>
      <c r="N2091" s="32" t="str">
        <f>IFERROR(+Issue!$L2091*Issue!$M2091,"")</f>
        <v/>
      </c>
      <c r="O2091" s="12"/>
      <c r="P2091" s="12"/>
      <c r="Q2091" s="37"/>
    </row>
    <row r="2092" spans="1:17" x14ac:dyDescent="0.25">
      <c r="A2092" s="34"/>
      <c r="B2092" s="12"/>
      <c r="C2092" s="12"/>
      <c r="D2092" s="12"/>
      <c r="E2092" s="31" t="str">
        <f>IFERROR(VLOOKUP(Issue!$D2092,Table5[#All],3,0),"")</f>
        <v/>
      </c>
      <c r="F2092" s="31" t="str">
        <f>IFERROR(VLOOKUP(Issue!$D2092,Table5[#All],2,0),"")</f>
        <v/>
      </c>
      <c r="G2092" s="12"/>
      <c r="H2092" s="31" t="str">
        <f>IFERROR(VLOOKUP(Issue!$G2092,Table5[#All],3,0),"")</f>
        <v/>
      </c>
      <c r="I2092" s="31" t="str">
        <f>IFERROR(VLOOKUP(Issue!$G2092,Table5[#All],2,0),"")</f>
        <v/>
      </c>
      <c r="J2092" s="12"/>
      <c r="K2092" s="31" t="str">
        <f>IFERROR(VLOOKUP(Issue!$J2092,Table2[[Item Name]:[UoM]],2,0),"")</f>
        <v/>
      </c>
      <c r="L2092" s="12"/>
      <c r="M2092" s="32" t="str">
        <f>IFERROR(VLOOKUP(Issue!$J2092,Table2[[#All],[Item Name]:[Open Rate]],8,0),"")</f>
        <v/>
      </c>
      <c r="N2092" s="32" t="str">
        <f>IFERROR(+Issue!$L2092*Issue!$M2092,"")</f>
        <v/>
      </c>
      <c r="O2092" s="12"/>
      <c r="P2092" s="12"/>
      <c r="Q2092" s="38"/>
    </row>
    <row r="2093" spans="1:17" x14ac:dyDescent="0.25">
      <c r="A2093" s="34"/>
      <c r="B2093" s="12"/>
      <c r="C2093" s="12"/>
      <c r="D2093" s="12"/>
      <c r="E2093" s="31" t="str">
        <f>IFERROR(VLOOKUP(Issue!$D2093,Table5[#All],3,0),"")</f>
        <v/>
      </c>
      <c r="F2093" s="31" t="str">
        <f>IFERROR(VLOOKUP(Issue!$D2093,Table5[#All],2,0),"")</f>
        <v/>
      </c>
      <c r="G2093" s="12"/>
      <c r="H2093" s="31" t="str">
        <f>IFERROR(VLOOKUP(Issue!$G2093,Table5[#All],3,0),"")</f>
        <v/>
      </c>
      <c r="I2093" s="31" t="str">
        <f>IFERROR(VLOOKUP(Issue!$G2093,Table5[#All],2,0),"")</f>
        <v/>
      </c>
      <c r="J2093" s="12"/>
      <c r="K2093" s="31" t="str">
        <f>IFERROR(VLOOKUP(Issue!$J2093,Table2[[Item Name]:[UoM]],2,0),"")</f>
        <v/>
      </c>
      <c r="L2093" s="12"/>
      <c r="M2093" s="32" t="str">
        <f>IFERROR(VLOOKUP(Issue!$J2093,Table2[[#All],[Item Name]:[Open Rate]],8,0),"")</f>
        <v/>
      </c>
      <c r="N2093" s="32" t="str">
        <f>IFERROR(+Issue!$L2093*Issue!$M2093,"")</f>
        <v/>
      </c>
      <c r="O2093" s="12"/>
      <c r="P2093" s="12"/>
      <c r="Q2093" s="37"/>
    </row>
    <row r="2094" spans="1:17" x14ac:dyDescent="0.25">
      <c r="A2094" s="34"/>
      <c r="B2094" s="12"/>
      <c r="C2094" s="12"/>
      <c r="D2094" s="12"/>
      <c r="E2094" s="31" t="str">
        <f>IFERROR(VLOOKUP(Issue!$D2094,Table5[#All],3,0),"")</f>
        <v/>
      </c>
      <c r="F2094" s="31" t="str">
        <f>IFERROR(VLOOKUP(Issue!$D2094,Table5[#All],2,0),"")</f>
        <v/>
      </c>
      <c r="G2094" s="12"/>
      <c r="H2094" s="31" t="str">
        <f>IFERROR(VLOOKUP(Issue!$G2094,Table5[#All],3,0),"")</f>
        <v/>
      </c>
      <c r="I2094" s="31" t="str">
        <f>IFERROR(VLOOKUP(Issue!$G2094,Table5[#All],2,0),"")</f>
        <v/>
      </c>
      <c r="J2094" s="12"/>
      <c r="K2094" s="31" t="str">
        <f>IFERROR(VLOOKUP(Issue!$J2094,Table2[[Item Name]:[UoM]],2,0),"")</f>
        <v/>
      </c>
      <c r="L2094" s="12"/>
      <c r="M2094" s="32" t="str">
        <f>IFERROR(VLOOKUP(Issue!$J2094,Table2[[#All],[Item Name]:[Open Rate]],8,0),"")</f>
        <v/>
      </c>
      <c r="N2094" s="32" t="str">
        <f>IFERROR(+Issue!$L2094*Issue!$M2094,"")</f>
        <v/>
      </c>
      <c r="O2094" s="12"/>
      <c r="P2094" s="12"/>
      <c r="Q2094" s="38"/>
    </row>
    <row r="2095" spans="1:17" x14ac:dyDescent="0.25">
      <c r="A2095" s="34"/>
      <c r="B2095" s="12"/>
      <c r="C2095" s="12"/>
      <c r="D2095" s="12"/>
      <c r="E2095" s="31" t="str">
        <f>IFERROR(VLOOKUP(Issue!$D2095,Table5[#All],3,0),"")</f>
        <v/>
      </c>
      <c r="F2095" s="31" t="str">
        <f>IFERROR(VLOOKUP(Issue!$D2095,Table5[#All],2,0),"")</f>
        <v/>
      </c>
      <c r="G2095" s="12"/>
      <c r="H2095" s="31" t="str">
        <f>IFERROR(VLOOKUP(Issue!$G2095,Table5[#All],3,0),"")</f>
        <v/>
      </c>
      <c r="I2095" s="31" t="str">
        <f>IFERROR(VLOOKUP(Issue!$G2095,Table5[#All],2,0),"")</f>
        <v/>
      </c>
      <c r="J2095" s="12"/>
      <c r="K2095" s="31" t="str">
        <f>IFERROR(VLOOKUP(Issue!$J2095,Table2[[Item Name]:[UoM]],2,0),"")</f>
        <v/>
      </c>
      <c r="L2095" s="12"/>
      <c r="M2095" s="32" t="str">
        <f>IFERROR(VLOOKUP(Issue!$J2095,Table2[[#All],[Item Name]:[Open Rate]],8,0),"")</f>
        <v/>
      </c>
      <c r="N2095" s="32" t="str">
        <f>IFERROR(+Issue!$L2095*Issue!$M2095,"")</f>
        <v/>
      </c>
      <c r="O2095" s="12"/>
      <c r="P2095" s="12"/>
      <c r="Q2095" s="37"/>
    </row>
    <row r="2096" spans="1:17" x14ac:dyDescent="0.25">
      <c r="A2096" s="34"/>
      <c r="B2096" s="12"/>
      <c r="C2096" s="12"/>
      <c r="D2096" s="12"/>
      <c r="E2096" s="31" t="str">
        <f>IFERROR(VLOOKUP(Issue!$D2096,Table5[#All],3,0),"")</f>
        <v/>
      </c>
      <c r="F2096" s="31" t="str">
        <f>IFERROR(VLOOKUP(Issue!$D2096,Table5[#All],2,0),"")</f>
        <v/>
      </c>
      <c r="G2096" s="12"/>
      <c r="H2096" s="31" t="str">
        <f>IFERROR(VLOOKUP(Issue!$G2096,Table5[#All],3,0),"")</f>
        <v/>
      </c>
      <c r="I2096" s="31" t="str">
        <f>IFERROR(VLOOKUP(Issue!$G2096,Table5[#All],2,0),"")</f>
        <v/>
      </c>
      <c r="J2096" s="12"/>
      <c r="K2096" s="31" t="str">
        <f>IFERROR(VLOOKUP(Issue!$J2096,Table2[[Item Name]:[UoM]],2,0),"")</f>
        <v/>
      </c>
      <c r="L2096" s="12"/>
      <c r="M2096" s="32" t="str">
        <f>IFERROR(VLOOKUP(Issue!$J2096,Table2[[#All],[Item Name]:[Open Rate]],8,0),"")</f>
        <v/>
      </c>
      <c r="N2096" s="32" t="str">
        <f>IFERROR(+Issue!$L2096*Issue!$M2096,"")</f>
        <v/>
      </c>
      <c r="O2096" s="12"/>
      <c r="P2096" s="12"/>
      <c r="Q2096" s="38"/>
    </row>
    <row r="2097" spans="1:17" x14ac:dyDescent="0.25">
      <c r="A2097" s="34"/>
      <c r="B2097" s="12"/>
      <c r="C2097" s="12"/>
      <c r="D2097" s="12"/>
      <c r="E2097" s="31" t="str">
        <f>IFERROR(VLOOKUP(Issue!$D2097,Table5[#All],3,0),"")</f>
        <v/>
      </c>
      <c r="F2097" s="31" t="str">
        <f>IFERROR(VLOOKUP(Issue!$D2097,Table5[#All],2,0),"")</f>
        <v/>
      </c>
      <c r="G2097" s="12"/>
      <c r="H2097" s="31" t="str">
        <f>IFERROR(VLOOKUP(Issue!$G2097,Table5[#All],3,0),"")</f>
        <v/>
      </c>
      <c r="I2097" s="31" t="str">
        <f>IFERROR(VLOOKUP(Issue!$G2097,Table5[#All],2,0),"")</f>
        <v/>
      </c>
      <c r="J2097" s="12"/>
      <c r="K2097" s="31" t="str">
        <f>IFERROR(VLOOKUP(Issue!$J2097,Table2[[Item Name]:[UoM]],2,0),"")</f>
        <v/>
      </c>
      <c r="L2097" s="12"/>
      <c r="M2097" s="32" t="str">
        <f>IFERROR(VLOOKUP(Issue!$J2097,Table2[[#All],[Item Name]:[Open Rate]],8,0),"")</f>
        <v/>
      </c>
      <c r="N2097" s="32" t="str">
        <f>IFERROR(+Issue!$L2097*Issue!$M2097,"")</f>
        <v/>
      </c>
      <c r="O2097" s="12"/>
      <c r="P2097" s="12"/>
      <c r="Q2097" s="37"/>
    </row>
    <row r="2098" spans="1:17" x14ac:dyDescent="0.25">
      <c r="A2098" s="34"/>
      <c r="B2098" s="12"/>
      <c r="C2098" s="12"/>
      <c r="D2098" s="12"/>
      <c r="E2098" s="31" t="str">
        <f>IFERROR(VLOOKUP(Issue!$D2098,Table5[#All],3,0),"")</f>
        <v/>
      </c>
      <c r="F2098" s="31" t="str">
        <f>IFERROR(VLOOKUP(Issue!$D2098,Table5[#All],2,0),"")</f>
        <v/>
      </c>
      <c r="G2098" s="12"/>
      <c r="H2098" s="31" t="str">
        <f>IFERROR(VLOOKUP(Issue!$G2098,Table5[#All],3,0),"")</f>
        <v/>
      </c>
      <c r="I2098" s="31" t="str">
        <f>IFERROR(VLOOKUP(Issue!$G2098,Table5[#All],2,0),"")</f>
        <v/>
      </c>
      <c r="J2098" s="12"/>
      <c r="K2098" s="31" t="str">
        <f>IFERROR(VLOOKUP(Issue!$J2098,Table2[[Item Name]:[UoM]],2,0),"")</f>
        <v/>
      </c>
      <c r="L2098" s="12"/>
      <c r="M2098" s="32" t="str">
        <f>IFERROR(VLOOKUP(Issue!$J2098,Table2[[#All],[Item Name]:[Open Rate]],8,0),"")</f>
        <v/>
      </c>
      <c r="N2098" s="32" t="str">
        <f>IFERROR(+Issue!$L2098*Issue!$M2098,"")</f>
        <v/>
      </c>
      <c r="O2098" s="12"/>
      <c r="P2098" s="12"/>
      <c r="Q2098" s="38"/>
    </row>
    <row r="2099" spans="1:17" x14ac:dyDescent="0.25">
      <c r="A2099" s="34"/>
      <c r="B2099" s="12"/>
      <c r="C2099" s="12"/>
      <c r="D2099" s="12"/>
      <c r="E2099" s="31" t="str">
        <f>IFERROR(VLOOKUP(Issue!$D2099,Table5[#All],3,0),"")</f>
        <v/>
      </c>
      <c r="F2099" s="31" t="str">
        <f>IFERROR(VLOOKUP(Issue!$D2099,Table5[#All],2,0),"")</f>
        <v/>
      </c>
      <c r="G2099" s="12"/>
      <c r="H2099" s="31" t="str">
        <f>IFERROR(VLOOKUP(Issue!$G2099,Table5[#All],3,0),"")</f>
        <v/>
      </c>
      <c r="I2099" s="31" t="str">
        <f>IFERROR(VLOOKUP(Issue!$G2099,Table5[#All],2,0),"")</f>
        <v/>
      </c>
      <c r="J2099" s="12"/>
      <c r="K2099" s="31" t="str">
        <f>IFERROR(VLOOKUP(Issue!$J2099,Table2[[Item Name]:[UoM]],2,0),"")</f>
        <v/>
      </c>
      <c r="L2099" s="12"/>
      <c r="M2099" s="32" t="str">
        <f>IFERROR(VLOOKUP(Issue!$J2099,Table2[[#All],[Item Name]:[Open Rate]],8,0),"")</f>
        <v/>
      </c>
      <c r="N2099" s="32" t="str">
        <f>IFERROR(+Issue!$L2099*Issue!$M2099,"")</f>
        <v/>
      </c>
      <c r="O2099" s="12"/>
      <c r="P2099" s="12"/>
      <c r="Q2099" s="37"/>
    </row>
    <row r="2100" spans="1:17" x14ac:dyDescent="0.25">
      <c r="A2100" s="34"/>
      <c r="B2100" s="12"/>
      <c r="C2100" s="12"/>
      <c r="D2100" s="12"/>
      <c r="E2100" s="31" t="str">
        <f>IFERROR(VLOOKUP(Issue!$D2100,Table5[#All],3,0),"")</f>
        <v/>
      </c>
      <c r="F2100" s="31" t="str">
        <f>IFERROR(VLOOKUP(Issue!$D2100,Table5[#All],2,0),"")</f>
        <v/>
      </c>
      <c r="G2100" s="12"/>
      <c r="H2100" s="31" t="str">
        <f>IFERROR(VLOOKUP(Issue!$G2100,Table5[#All],3,0),"")</f>
        <v/>
      </c>
      <c r="I2100" s="31" t="str">
        <f>IFERROR(VLOOKUP(Issue!$G2100,Table5[#All],2,0),"")</f>
        <v/>
      </c>
      <c r="J2100" s="12"/>
      <c r="K2100" s="31" t="str">
        <f>IFERROR(VLOOKUP(Issue!$J2100,Table2[[Item Name]:[UoM]],2,0),"")</f>
        <v/>
      </c>
      <c r="L2100" s="12"/>
      <c r="M2100" s="32" t="str">
        <f>IFERROR(VLOOKUP(Issue!$J2100,Table2[[#All],[Item Name]:[Open Rate]],8,0),"")</f>
        <v/>
      </c>
      <c r="N2100" s="32" t="str">
        <f>IFERROR(+Issue!$L2100*Issue!$M2100,"")</f>
        <v/>
      </c>
      <c r="O2100" s="12"/>
      <c r="P2100" s="12"/>
      <c r="Q2100" s="38"/>
    </row>
    <row r="2101" spans="1:17" x14ac:dyDescent="0.25">
      <c r="A2101" s="34"/>
      <c r="B2101" s="12"/>
      <c r="C2101" s="12"/>
      <c r="D2101" s="12"/>
      <c r="E2101" s="31" t="str">
        <f>IFERROR(VLOOKUP(Issue!$D2101,Table5[#All],3,0),"")</f>
        <v/>
      </c>
      <c r="F2101" s="31" t="str">
        <f>IFERROR(VLOOKUP(Issue!$D2101,Table5[#All],2,0),"")</f>
        <v/>
      </c>
      <c r="G2101" s="12"/>
      <c r="H2101" s="31" t="str">
        <f>IFERROR(VLOOKUP(Issue!$G2101,Table5[#All],3,0),"")</f>
        <v/>
      </c>
      <c r="I2101" s="31" t="str">
        <f>IFERROR(VLOOKUP(Issue!$G2101,Table5[#All],2,0),"")</f>
        <v/>
      </c>
      <c r="J2101" s="12"/>
      <c r="K2101" s="31" t="str">
        <f>IFERROR(VLOOKUP(Issue!$J2101,Table2[[Item Name]:[UoM]],2,0),"")</f>
        <v/>
      </c>
      <c r="L2101" s="12"/>
      <c r="M2101" s="32" t="str">
        <f>IFERROR(VLOOKUP(Issue!$J2101,Table2[[#All],[Item Name]:[Open Rate]],8,0),"")</f>
        <v/>
      </c>
      <c r="N2101" s="32" t="str">
        <f>IFERROR(+Issue!$L2101*Issue!$M2101,"")</f>
        <v/>
      </c>
      <c r="O2101" s="12"/>
      <c r="P2101" s="12"/>
      <c r="Q2101" s="37"/>
    </row>
    <row r="2102" spans="1:17" x14ac:dyDescent="0.25">
      <c r="A2102" s="34"/>
      <c r="B2102" s="12"/>
      <c r="C2102" s="12"/>
      <c r="D2102" s="12"/>
      <c r="E2102" s="31" t="str">
        <f>IFERROR(VLOOKUP(Issue!$D2102,Table5[#All],3,0),"")</f>
        <v/>
      </c>
      <c r="F2102" s="31" t="str">
        <f>IFERROR(VLOOKUP(Issue!$D2102,Table5[#All],2,0),"")</f>
        <v/>
      </c>
      <c r="G2102" s="12"/>
      <c r="H2102" s="31" t="str">
        <f>IFERROR(VLOOKUP(Issue!$G2102,Table5[#All],3,0),"")</f>
        <v/>
      </c>
      <c r="I2102" s="31" t="str">
        <f>IFERROR(VLOOKUP(Issue!$G2102,Table5[#All],2,0),"")</f>
        <v/>
      </c>
      <c r="J2102" s="12"/>
      <c r="K2102" s="31" t="str">
        <f>IFERROR(VLOOKUP(Issue!$J2102,Table2[[Item Name]:[UoM]],2,0),"")</f>
        <v/>
      </c>
      <c r="L2102" s="12"/>
      <c r="M2102" s="32" t="str">
        <f>IFERROR(VLOOKUP(Issue!$J2102,Table2[[#All],[Item Name]:[Open Rate]],8,0),"")</f>
        <v/>
      </c>
      <c r="N2102" s="32" t="str">
        <f>IFERROR(+Issue!$L2102*Issue!$M2102,"")</f>
        <v/>
      </c>
      <c r="O2102" s="12"/>
      <c r="P2102" s="12"/>
      <c r="Q2102" s="38"/>
    </row>
    <row r="2103" spans="1:17" x14ac:dyDescent="0.25">
      <c r="A2103" s="34"/>
      <c r="B2103" s="12"/>
      <c r="C2103" s="12"/>
      <c r="D2103" s="12"/>
      <c r="E2103" s="31" t="str">
        <f>IFERROR(VLOOKUP(Issue!$D2103,Table5[#All],3,0),"")</f>
        <v/>
      </c>
      <c r="F2103" s="31" t="str">
        <f>IFERROR(VLOOKUP(Issue!$D2103,Table5[#All],2,0),"")</f>
        <v/>
      </c>
      <c r="G2103" s="12"/>
      <c r="H2103" s="31" t="str">
        <f>IFERROR(VLOOKUP(Issue!$G2103,Table5[#All],3,0),"")</f>
        <v/>
      </c>
      <c r="I2103" s="31" t="str">
        <f>IFERROR(VLOOKUP(Issue!$G2103,Table5[#All],2,0),"")</f>
        <v/>
      </c>
      <c r="J2103" s="12"/>
      <c r="K2103" s="31" t="str">
        <f>IFERROR(VLOOKUP(Issue!$J2103,Table2[[Item Name]:[UoM]],2,0),"")</f>
        <v/>
      </c>
      <c r="L2103" s="12"/>
      <c r="M2103" s="32" t="str">
        <f>IFERROR(VLOOKUP(Issue!$J2103,Table2[[#All],[Item Name]:[Open Rate]],8,0),"")</f>
        <v/>
      </c>
      <c r="N2103" s="32" t="str">
        <f>IFERROR(+Issue!$L2103*Issue!$M2103,"")</f>
        <v/>
      </c>
      <c r="O2103" s="12"/>
      <c r="P2103" s="12"/>
      <c r="Q2103" s="37"/>
    </row>
    <row r="2104" spans="1:17" x14ac:dyDescent="0.25">
      <c r="A2104" s="34"/>
      <c r="B2104" s="12"/>
      <c r="C2104" s="12"/>
      <c r="D2104" s="12"/>
      <c r="E2104" s="31" t="str">
        <f>IFERROR(VLOOKUP(Issue!$D2104,Table5[#All],3,0),"")</f>
        <v/>
      </c>
      <c r="F2104" s="31" t="str">
        <f>IFERROR(VLOOKUP(Issue!$D2104,Table5[#All],2,0),"")</f>
        <v/>
      </c>
      <c r="G2104" s="12"/>
      <c r="H2104" s="31" t="str">
        <f>IFERROR(VLOOKUP(Issue!$G2104,Table5[#All],3,0),"")</f>
        <v/>
      </c>
      <c r="I2104" s="31" t="str">
        <f>IFERROR(VLOOKUP(Issue!$G2104,Table5[#All],2,0),"")</f>
        <v/>
      </c>
      <c r="J2104" s="12"/>
      <c r="K2104" s="31" t="str">
        <f>IFERROR(VLOOKUP(Issue!$J2104,Table2[[Item Name]:[UoM]],2,0),"")</f>
        <v/>
      </c>
      <c r="L2104" s="12"/>
      <c r="M2104" s="32" t="str">
        <f>IFERROR(VLOOKUP(Issue!$J2104,Table2[[#All],[Item Name]:[Open Rate]],8,0),"")</f>
        <v/>
      </c>
      <c r="N2104" s="32" t="str">
        <f>IFERROR(+Issue!$L2104*Issue!$M2104,"")</f>
        <v/>
      </c>
      <c r="O2104" s="12"/>
      <c r="P2104" s="12"/>
      <c r="Q2104" s="38"/>
    </row>
    <row r="2105" spans="1:17" x14ac:dyDescent="0.25">
      <c r="A2105" s="34"/>
      <c r="B2105" s="12"/>
      <c r="C2105" s="12"/>
      <c r="D2105" s="12"/>
      <c r="E2105" s="31" t="str">
        <f>IFERROR(VLOOKUP(Issue!$D2105,Table5[#All],3,0),"")</f>
        <v/>
      </c>
      <c r="F2105" s="31" t="str">
        <f>IFERROR(VLOOKUP(Issue!$D2105,Table5[#All],2,0),"")</f>
        <v/>
      </c>
      <c r="G2105" s="12"/>
      <c r="H2105" s="31" t="str">
        <f>IFERROR(VLOOKUP(Issue!$G2105,Table5[#All],3,0),"")</f>
        <v/>
      </c>
      <c r="I2105" s="31" t="str">
        <f>IFERROR(VLOOKUP(Issue!$G2105,Table5[#All],2,0),"")</f>
        <v/>
      </c>
      <c r="J2105" s="12"/>
      <c r="K2105" s="31" t="str">
        <f>IFERROR(VLOOKUP(Issue!$J2105,Table2[[Item Name]:[UoM]],2,0),"")</f>
        <v/>
      </c>
      <c r="L2105" s="12"/>
      <c r="M2105" s="32" t="str">
        <f>IFERROR(VLOOKUP(Issue!$J2105,Table2[[#All],[Item Name]:[Open Rate]],8,0),"")</f>
        <v/>
      </c>
      <c r="N2105" s="32" t="str">
        <f>IFERROR(+Issue!$L2105*Issue!$M2105,"")</f>
        <v/>
      </c>
      <c r="O2105" s="12"/>
      <c r="P2105" s="12"/>
      <c r="Q2105" s="37"/>
    </row>
    <row r="2106" spans="1:17" x14ac:dyDescent="0.25">
      <c r="A2106" s="34"/>
      <c r="B2106" s="12"/>
      <c r="C2106" s="12"/>
      <c r="D2106" s="12"/>
      <c r="E2106" s="31" t="str">
        <f>IFERROR(VLOOKUP(Issue!$D2106,Table5[#All],3,0),"")</f>
        <v/>
      </c>
      <c r="F2106" s="31" t="str">
        <f>IFERROR(VLOOKUP(Issue!$D2106,Table5[#All],2,0),"")</f>
        <v/>
      </c>
      <c r="G2106" s="12"/>
      <c r="H2106" s="31" t="str">
        <f>IFERROR(VLOOKUP(Issue!$G2106,Table5[#All],3,0),"")</f>
        <v/>
      </c>
      <c r="I2106" s="31" t="str">
        <f>IFERROR(VLOOKUP(Issue!$G2106,Table5[#All],2,0),"")</f>
        <v/>
      </c>
      <c r="J2106" s="12"/>
      <c r="K2106" s="31" t="str">
        <f>IFERROR(VLOOKUP(Issue!$J2106,Table2[[Item Name]:[UoM]],2,0),"")</f>
        <v/>
      </c>
      <c r="L2106" s="12"/>
      <c r="M2106" s="32" t="str">
        <f>IFERROR(VLOOKUP(Issue!$J2106,Table2[[#All],[Item Name]:[Open Rate]],8,0),"")</f>
        <v/>
      </c>
      <c r="N2106" s="32" t="str">
        <f>IFERROR(+Issue!$L2106*Issue!$M2106,"")</f>
        <v/>
      </c>
      <c r="O2106" s="12"/>
      <c r="P2106" s="12"/>
      <c r="Q2106" s="38"/>
    </row>
    <row r="2107" spans="1:17" x14ac:dyDescent="0.25">
      <c r="A2107" s="34"/>
      <c r="B2107" s="12"/>
      <c r="C2107" s="12"/>
      <c r="D2107" s="12"/>
      <c r="E2107" s="31" t="str">
        <f>IFERROR(VLOOKUP(Issue!$D2107,Table5[#All],3,0),"")</f>
        <v/>
      </c>
      <c r="F2107" s="31" t="str">
        <f>IFERROR(VLOOKUP(Issue!$D2107,Table5[#All],2,0),"")</f>
        <v/>
      </c>
      <c r="G2107" s="12"/>
      <c r="H2107" s="31" t="str">
        <f>IFERROR(VLOOKUP(Issue!$G2107,Table5[#All],3,0),"")</f>
        <v/>
      </c>
      <c r="I2107" s="31" t="str">
        <f>IFERROR(VLOOKUP(Issue!$G2107,Table5[#All],2,0),"")</f>
        <v/>
      </c>
      <c r="J2107" s="12"/>
      <c r="K2107" s="31" t="str">
        <f>IFERROR(VLOOKUP(Issue!$J2107,Table2[[Item Name]:[UoM]],2,0),"")</f>
        <v/>
      </c>
      <c r="L2107" s="12"/>
      <c r="M2107" s="32" t="str">
        <f>IFERROR(VLOOKUP(Issue!$J2107,Table2[[#All],[Item Name]:[Open Rate]],8,0),"")</f>
        <v/>
      </c>
      <c r="N2107" s="32" t="str">
        <f>IFERROR(+Issue!$L2107*Issue!$M2107,"")</f>
        <v/>
      </c>
      <c r="O2107" s="12"/>
      <c r="P2107" s="12"/>
      <c r="Q2107" s="37"/>
    </row>
    <row r="2108" spans="1:17" x14ac:dyDescent="0.25">
      <c r="A2108" s="34"/>
      <c r="B2108" s="12"/>
      <c r="C2108" s="12"/>
      <c r="D2108" s="12"/>
      <c r="E2108" s="31" t="str">
        <f>IFERROR(VLOOKUP(Issue!$D2108,Table5[#All],3,0),"")</f>
        <v/>
      </c>
      <c r="F2108" s="31" t="str">
        <f>IFERROR(VLOOKUP(Issue!$D2108,Table5[#All],2,0),"")</f>
        <v/>
      </c>
      <c r="G2108" s="12"/>
      <c r="H2108" s="31" t="str">
        <f>IFERROR(VLOOKUP(Issue!$G2108,Table5[#All],3,0),"")</f>
        <v/>
      </c>
      <c r="I2108" s="31" t="str">
        <f>IFERROR(VLOOKUP(Issue!$G2108,Table5[#All],2,0),"")</f>
        <v/>
      </c>
      <c r="J2108" s="12"/>
      <c r="K2108" s="31" t="str">
        <f>IFERROR(VLOOKUP(Issue!$J2108,Table2[[Item Name]:[UoM]],2,0),"")</f>
        <v/>
      </c>
      <c r="L2108" s="12"/>
      <c r="M2108" s="32" t="str">
        <f>IFERROR(VLOOKUP(Issue!$J2108,Table2[[#All],[Item Name]:[Open Rate]],8,0),"")</f>
        <v/>
      </c>
      <c r="N2108" s="32" t="str">
        <f>IFERROR(+Issue!$L2108*Issue!$M2108,"")</f>
        <v/>
      </c>
      <c r="O2108" s="12"/>
      <c r="P2108" s="12"/>
      <c r="Q2108" s="38"/>
    </row>
    <row r="2109" spans="1:17" x14ac:dyDescent="0.25">
      <c r="A2109" s="34"/>
      <c r="B2109" s="12"/>
      <c r="C2109" s="12"/>
      <c r="D2109" s="12"/>
      <c r="E2109" s="31" t="str">
        <f>IFERROR(VLOOKUP(Issue!$D2109,Table5[#All],3,0),"")</f>
        <v/>
      </c>
      <c r="F2109" s="31" t="str">
        <f>IFERROR(VLOOKUP(Issue!$D2109,Table5[#All],2,0),"")</f>
        <v/>
      </c>
      <c r="G2109" s="12"/>
      <c r="H2109" s="31" t="str">
        <f>IFERROR(VLOOKUP(Issue!$G2109,Table5[#All],3,0),"")</f>
        <v/>
      </c>
      <c r="I2109" s="31" t="str">
        <f>IFERROR(VLOOKUP(Issue!$G2109,Table5[#All],2,0),"")</f>
        <v/>
      </c>
      <c r="J2109" s="12"/>
      <c r="K2109" s="31" t="str">
        <f>IFERROR(VLOOKUP(Issue!$J2109,Table2[[Item Name]:[UoM]],2,0),"")</f>
        <v/>
      </c>
      <c r="L2109" s="12"/>
      <c r="M2109" s="32" t="str">
        <f>IFERROR(VLOOKUP(Issue!$J2109,Table2[[#All],[Item Name]:[Open Rate]],8,0),"")</f>
        <v/>
      </c>
      <c r="N2109" s="32" t="str">
        <f>IFERROR(+Issue!$L2109*Issue!$M2109,"")</f>
        <v/>
      </c>
      <c r="O2109" s="12"/>
      <c r="P2109" s="12"/>
      <c r="Q2109" s="37"/>
    </row>
    <row r="2110" spans="1:17" x14ac:dyDescent="0.25">
      <c r="A2110" s="34"/>
      <c r="B2110" s="12"/>
      <c r="C2110" s="12"/>
      <c r="D2110" s="12"/>
      <c r="E2110" s="31" t="str">
        <f>IFERROR(VLOOKUP(Issue!$D2110,Table5[#All],3,0),"")</f>
        <v/>
      </c>
      <c r="F2110" s="31" t="str">
        <f>IFERROR(VLOOKUP(Issue!$D2110,Table5[#All],2,0),"")</f>
        <v/>
      </c>
      <c r="G2110" s="12"/>
      <c r="H2110" s="31" t="str">
        <f>IFERROR(VLOOKUP(Issue!$G2110,Table5[#All],3,0),"")</f>
        <v/>
      </c>
      <c r="I2110" s="31" t="str">
        <f>IFERROR(VLOOKUP(Issue!$G2110,Table5[#All],2,0),"")</f>
        <v/>
      </c>
      <c r="J2110" s="12"/>
      <c r="K2110" s="31" t="str">
        <f>IFERROR(VLOOKUP(Issue!$J2110,Table2[[Item Name]:[UoM]],2,0),"")</f>
        <v/>
      </c>
      <c r="L2110" s="12"/>
      <c r="M2110" s="32" t="str">
        <f>IFERROR(VLOOKUP(Issue!$J2110,Table2[[#All],[Item Name]:[Open Rate]],8,0),"")</f>
        <v/>
      </c>
      <c r="N2110" s="32" t="str">
        <f>IFERROR(+Issue!$L2110*Issue!$M2110,"")</f>
        <v/>
      </c>
      <c r="O2110" s="12"/>
      <c r="P2110" s="12"/>
      <c r="Q2110" s="38"/>
    </row>
    <row r="2111" spans="1:17" x14ac:dyDescent="0.25">
      <c r="A2111" s="34"/>
      <c r="B2111" s="12"/>
      <c r="C2111" s="12"/>
      <c r="D2111" s="12"/>
      <c r="E2111" s="31" t="str">
        <f>IFERROR(VLOOKUP(Issue!$D2111,Table5[#All],3,0),"")</f>
        <v/>
      </c>
      <c r="F2111" s="31" t="str">
        <f>IFERROR(VLOOKUP(Issue!$D2111,Table5[#All],2,0),"")</f>
        <v/>
      </c>
      <c r="G2111" s="12"/>
      <c r="H2111" s="31" t="str">
        <f>IFERROR(VLOOKUP(Issue!$G2111,Table5[#All],3,0),"")</f>
        <v/>
      </c>
      <c r="I2111" s="31" t="str">
        <f>IFERROR(VLOOKUP(Issue!$G2111,Table5[#All],2,0),"")</f>
        <v/>
      </c>
      <c r="J2111" s="12"/>
      <c r="K2111" s="31" t="str">
        <f>IFERROR(VLOOKUP(Issue!$J2111,Table2[[Item Name]:[UoM]],2,0),"")</f>
        <v/>
      </c>
      <c r="L2111" s="12"/>
      <c r="M2111" s="32" t="str">
        <f>IFERROR(VLOOKUP(Issue!$J2111,Table2[[#All],[Item Name]:[Open Rate]],8,0),"")</f>
        <v/>
      </c>
      <c r="N2111" s="32" t="str">
        <f>IFERROR(+Issue!$L2111*Issue!$M2111,"")</f>
        <v/>
      </c>
      <c r="O2111" s="12"/>
      <c r="P2111" s="12"/>
      <c r="Q2111" s="37"/>
    </row>
    <row r="2112" spans="1:17" x14ac:dyDescent="0.25">
      <c r="A2112" s="34"/>
      <c r="B2112" s="12"/>
      <c r="C2112" s="12"/>
      <c r="D2112" s="12"/>
      <c r="E2112" s="31" t="str">
        <f>IFERROR(VLOOKUP(Issue!$D2112,Table5[#All],3,0),"")</f>
        <v/>
      </c>
      <c r="F2112" s="31" t="str">
        <f>IFERROR(VLOOKUP(Issue!$D2112,Table5[#All],2,0),"")</f>
        <v/>
      </c>
      <c r="G2112" s="12"/>
      <c r="H2112" s="31" t="str">
        <f>IFERROR(VLOOKUP(Issue!$G2112,Table5[#All],3,0),"")</f>
        <v/>
      </c>
      <c r="I2112" s="31" t="str">
        <f>IFERROR(VLOOKUP(Issue!$G2112,Table5[#All],2,0),"")</f>
        <v/>
      </c>
      <c r="J2112" s="12"/>
      <c r="K2112" s="31" t="str">
        <f>IFERROR(VLOOKUP(Issue!$J2112,Table2[[Item Name]:[UoM]],2,0),"")</f>
        <v/>
      </c>
      <c r="L2112" s="12"/>
      <c r="M2112" s="32" t="str">
        <f>IFERROR(VLOOKUP(Issue!$J2112,Table2[[#All],[Item Name]:[Open Rate]],8,0),"")</f>
        <v/>
      </c>
      <c r="N2112" s="32" t="str">
        <f>IFERROR(+Issue!$L2112*Issue!$M2112,"")</f>
        <v/>
      </c>
      <c r="O2112" s="12"/>
      <c r="P2112" s="12"/>
      <c r="Q2112" s="38"/>
    </row>
    <row r="2113" spans="1:17" x14ac:dyDescent="0.25">
      <c r="A2113" s="34"/>
      <c r="B2113" s="12"/>
      <c r="C2113" s="12"/>
      <c r="D2113" s="12"/>
      <c r="E2113" s="31" t="str">
        <f>IFERROR(VLOOKUP(Issue!$D2113,Table5[#All],3,0),"")</f>
        <v/>
      </c>
      <c r="F2113" s="31" t="str">
        <f>IFERROR(VLOOKUP(Issue!$D2113,Table5[#All],2,0),"")</f>
        <v/>
      </c>
      <c r="G2113" s="12"/>
      <c r="H2113" s="31" t="str">
        <f>IFERROR(VLOOKUP(Issue!$G2113,Table5[#All],3,0),"")</f>
        <v/>
      </c>
      <c r="I2113" s="31" t="str">
        <f>IFERROR(VLOOKUP(Issue!$G2113,Table5[#All],2,0),"")</f>
        <v/>
      </c>
      <c r="J2113" s="12"/>
      <c r="K2113" s="31" t="str">
        <f>IFERROR(VLOOKUP(Issue!$J2113,Table2[[Item Name]:[UoM]],2,0),"")</f>
        <v/>
      </c>
      <c r="L2113" s="12"/>
      <c r="M2113" s="32" t="str">
        <f>IFERROR(VLOOKUP(Issue!$J2113,Table2[[#All],[Item Name]:[Open Rate]],8,0),"")</f>
        <v/>
      </c>
      <c r="N2113" s="32" t="str">
        <f>IFERROR(+Issue!$L2113*Issue!$M2113,"")</f>
        <v/>
      </c>
      <c r="O2113" s="12"/>
      <c r="P2113" s="12"/>
      <c r="Q2113" s="37"/>
    </row>
    <row r="2114" spans="1:17" x14ac:dyDescent="0.25">
      <c r="A2114" s="34"/>
      <c r="B2114" s="12"/>
      <c r="C2114" s="12"/>
      <c r="D2114" s="12"/>
      <c r="E2114" s="31" t="str">
        <f>IFERROR(VLOOKUP(Issue!$D2114,Table5[#All],3,0),"")</f>
        <v/>
      </c>
      <c r="F2114" s="31" t="str">
        <f>IFERROR(VLOOKUP(Issue!$D2114,Table5[#All],2,0),"")</f>
        <v/>
      </c>
      <c r="G2114" s="12"/>
      <c r="H2114" s="31" t="str">
        <f>IFERROR(VLOOKUP(Issue!$G2114,Table5[#All],3,0),"")</f>
        <v/>
      </c>
      <c r="I2114" s="31" t="str">
        <f>IFERROR(VLOOKUP(Issue!$G2114,Table5[#All],2,0),"")</f>
        <v/>
      </c>
      <c r="J2114" s="12"/>
      <c r="K2114" s="31" t="str">
        <f>IFERROR(VLOOKUP(Issue!$J2114,Table2[[Item Name]:[UoM]],2,0),"")</f>
        <v/>
      </c>
      <c r="L2114" s="12"/>
      <c r="M2114" s="32" t="str">
        <f>IFERROR(VLOOKUP(Issue!$J2114,Table2[[#All],[Item Name]:[Open Rate]],8,0),"")</f>
        <v/>
      </c>
      <c r="N2114" s="32" t="str">
        <f>IFERROR(+Issue!$L2114*Issue!$M2114,"")</f>
        <v/>
      </c>
      <c r="O2114" s="12"/>
      <c r="P2114" s="12"/>
      <c r="Q2114" s="38"/>
    </row>
    <row r="2115" spans="1:17" x14ac:dyDescent="0.25">
      <c r="A2115" s="34"/>
      <c r="B2115" s="12"/>
      <c r="C2115" s="12"/>
      <c r="D2115" s="12"/>
      <c r="E2115" s="31" t="str">
        <f>IFERROR(VLOOKUP(Issue!$D2115,Table5[#All],3,0),"")</f>
        <v/>
      </c>
      <c r="F2115" s="31" t="str">
        <f>IFERROR(VLOOKUP(Issue!$D2115,Table5[#All],2,0),"")</f>
        <v/>
      </c>
      <c r="G2115" s="12"/>
      <c r="H2115" s="31" t="str">
        <f>IFERROR(VLOOKUP(Issue!$G2115,Table5[#All],3,0),"")</f>
        <v/>
      </c>
      <c r="I2115" s="31" t="str">
        <f>IFERROR(VLOOKUP(Issue!$G2115,Table5[#All],2,0),"")</f>
        <v/>
      </c>
      <c r="J2115" s="12"/>
      <c r="K2115" s="31" t="str">
        <f>IFERROR(VLOOKUP(Issue!$J2115,Table2[[Item Name]:[UoM]],2,0),"")</f>
        <v/>
      </c>
      <c r="L2115" s="12"/>
      <c r="M2115" s="32" t="str">
        <f>IFERROR(VLOOKUP(Issue!$J2115,Table2[[#All],[Item Name]:[Open Rate]],8,0),"")</f>
        <v/>
      </c>
      <c r="N2115" s="32" t="str">
        <f>IFERROR(+Issue!$L2115*Issue!$M2115,"")</f>
        <v/>
      </c>
      <c r="O2115" s="12"/>
      <c r="P2115" s="12"/>
      <c r="Q2115" s="37"/>
    </row>
    <row r="2116" spans="1:17" x14ac:dyDescent="0.25">
      <c r="A2116" s="34"/>
      <c r="B2116" s="12"/>
      <c r="C2116" s="12"/>
      <c r="D2116" s="12"/>
      <c r="E2116" s="31" t="str">
        <f>IFERROR(VLOOKUP(Issue!$D2116,Table5[#All],3,0),"")</f>
        <v/>
      </c>
      <c r="F2116" s="31" t="str">
        <f>IFERROR(VLOOKUP(Issue!$D2116,Table5[#All],2,0),"")</f>
        <v/>
      </c>
      <c r="G2116" s="12"/>
      <c r="H2116" s="31" t="str">
        <f>IFERROR(VLOOKUP(Issue!$G2116,Table5[#All],3,0),"")</f>
        <v/>
      </c>
      <c r="I2116" s="31" t="str">
        <f>IFERROR(VLOOKUP(Issue!$G2116,Table5[#All],2,0),"")</f>
        <v/>
      </c>
      <c r="J2116" s="12"/>
      <c r="K2116" s="31" t="str">
        <f>IFERROR(VLOOKUP(Issue!$J2116,Table2[[Item Name]:[UoM]],2,0),"")</f>
        <v/>
      </c>
      <c r="L2116" s="12"/>
      <c r="M2116" s="32" t="str">
        <f>IFERROR(VLOOKUP(Issue!$J2116,Table2[[#All],[Item Name]:[Open Rate]],8,0),"")</f>
        <v/>
      </c>
      <c r="N2116" s="32" t="str">
        <f>IFERROR(+Issue!$L2116*Issue!$M2116,"")</f>
        <v/>
      </c>
      <c r="O2116" s="12"/>
      <c r="P2116" s="12"/>
      <c r="Q2116" s="38"/>
    </row>
    <row r="2117" spans="1:17" x14ac:dyDescent="0.25">
      <c r="A2117" s="34"/>
      <c r="B2117" s="12"/>
      <c r="C2117" s="12"/>
      <c r="D2117" s="12"/>
      <c r="E2117" s="31" t="str">
        <f>IFERROR(VLOOKUP(Issue!$D2117,Table5[#All],3,0),"")</f>
        <v/>
      </c>
      <c r="F2117" s="31" t="str">
        <f>IFERROR(VLOOKUP(Issue!$D2117,Table5[#All],2,0),"")</f>
        <v/>
      </c>
      <c r="G2117" s="12"/>
      <c r="H2117" s="31" t="str">
        <f>IFERROR(VLOOKUP(Issue!$G2117,Table5[#All],3,0),"")</f>
        <v/>
      </c>
      <c r="I2117" s="31" t="str">
        <f>IFERROR(VLOOKUP(Issue!$G2117,Table5[#All],2,0),"")</f>
        <v/>
      </c>
      <c r="J2117" s="12"/>
      <c r="K2117" s="31" t="str">
        <f>IFERROR(VLOOKUP(Issue!$J2117,Table2[[Item Name]:[UoM]],2,0),"")</f>
        <v/>
      </c>
      <c r="L2117" s="12"/>
      <c r="M2117" s="32" t="str">
        <f>IFERROR(VLOOKUP(Issue!$J2117,Table2[[#All],[Item Name]:[Open Rate]],8,0),"")</f>
        <v/>
      </c>
      <c r="N2117" s="32" t="str">
        <f>IFERROR(+Issue!$L2117*Issue!$M2117,"")</f>
        <v/>
      </c>
      <c r="O2117" s="12"/>
      <c r="P2117" s="12"/>
      <c r="Q2117" s="37"/>
    </row>
    <row r="2118" spans="1:17" x14ac:dyDescent="0.25">
      <c r="A2118" s="34"/>
      <c r="B2118" s="12"/>
      <c r="C2118" s="12"/>
      <c r="D2118" s="12"/>
      <c r="E2118" s="31" t="str">
        <f>IFERROR(VLOOKUP(Issue!$D2118,Table5[#All],3,0),"")</f>
        <v/>
      </c>
      <c r="F2118" s="31" t="str">
        <f>IFERROR(VLOOKUP(Issue!$D2118,Table5[#All],2,0),"")</f>
        <v/>
      </c>
      <c r="G2118" s="12"/>
      <c r="H2118" s="31" t="str">
        <f>IFERROR(VLOOKUP(Issue!$G2118,Table5[#All],3,0),"")</f>
        <v/>
      </c>
      <c r="I2118" s="31" t="str">
        <f>IFERROR(VLOOKUP(Issue!$G2118,Table5[#All],2,0),"")</f>
        <v/>
      </c>
      <c r="J2118" s="12"/>
      <c r="K2118" s="31" t="str">
        <f>IFERROR(VLOOKUP(Issue!$J2118,Table2[[Item Name]:[UoM]],2,0),"")</f>
        <v/>
      </c>
      <c r="L2118" s="12"/>
      <c r="M2118" s="32" t="str">
        <f>IFERROR(VLOOKUP(Issue!$J2118,Table2[[#All],[Item Name]:[Open Rate]],8,0),"")</f>
        <v/>
      </c>
      <c r="N2118" s="32" t="str">
        <f>IFERROR(+Issue!$L2118*Issue!$M2118,"")</f>
        <v/>
      </c>
      <c r="O2118" s="12"/>
      <c r="P2118" s="12"/>
      <c r="Q2118" s="38"/>
    </row>
    <row r="2119" spans="1:17" x14ac:dyDescent="0.25">
      <c r="A2119" s="34"/>
      <c r="B2119" s="12"/>
      <c r="C2119" s="12"/>
      <c r="D2119" s="12"/>
      <c r="E2119" s="31" t="str">
        <f>IFERROR(VLOOKUP(Issue!$D2119,Table5[#All],3,0),"")</f>
        <v/>
      </c>
      <c r="F2119" s="31" t="str">
        <f>IFERROR(VLOOKUP(Issue!$D2119,Table5[#All],2,0),"")</f>
        <v/>
      </c>
      <c r="G2119" s="12"/>
      <c r="H2119" s="31" t="str">
        <f>IFERROR(VLOOKUP(Issue!$G2119,Table5[#All],3,0),"")</f>
        <v/>
      </c>
      <c r="I2119" s="31" t="str">
        <f>IFERROR(VLOOKUP(Issue!$G2119,Table5[#All],2,0),"")</f>
        <v/>
      </c>
      <c r="J2119" s="12"/>
      <c r="K2119" s="31" t="str">
        <f>IFERROR(VLOOKUP(Issue!$J2119,Table2[[Item Name]:[UoM]],2,0),"")</f>
        <v/>
      </c>
      <c r="L2119" s="12"/>
      <c r="M2119" s="32" t="str">
        <f>IFERROR(VLOOKUP(Issue!$J2119,Table2[[#All],[Item Name]:[Open Rate]],8,0),"")</f>
        <v/>
      </c>
      <c r="N2119" s="32" t="str">
        <f>IFERROR(+Issue!$L2119*Issue!$M2119,"")</f>
        <v/>
      </c>
      <c r="O2119" s="12"/>
      <c r="P2119" s="12"/>
      <c r="Q2119" s="37"/>
    </row>
    <row r="2120" spans="1:17" x14ac:dyDescent="0.25">
      <c r="A2120" s="34"/>
      <c r="B2120" s="12"/>
      <c r="C2120" s="12"/>
      <c r="D2120" s="12"/>
      <c r="E2120" s="31" t="str">
        <f>IFERROR(VLOOKUP(Issue!$D2120,Table5[#All],3,0),"")</f>
        <v/>
      </c>
      <c r="F2120" s="31" t="str">
        <f>IFERROR(VLOOKUP(Issue!$D2120,Table5[#All],2,0),"")</f>
        <v/>
      </c>
      <c r="G2120" s="12"/>
      <c r="H2120" s="31" t="str">
        <f>IFERROR(VLOOKUP(Issue!$G2120,Table5[#All],3,0),"")</f>
        <v/>
      </c>
      <c r="I2120" s="31" t="str">
        <f>IFERROR(VLOOKUP(Issue!$G2120,Table5[#All],2,0),"")</f>
        <v/>
      </c>
      <c r="J2120" s="12"/>
      <c r="K2120" s="31" t="str">
        <f>IFERROR(VLOOKUP(Issue!$J2120,Table2[[Item Name]:[UoM]],2,0),"")</f>
        <v/>
      </c>
      <c r="L2120" s="12"/>
      <c r="M2120" s="32" t="str">
        <f>IFERROR(VLOOKUP(Issue!$J2120,Table2[[#All],[Item Name]:[Open Rate]],8,0),"")</f>
        <v/>
      </c>
      <c r="N2120" s="32" t="str">
        <f>IFERROR(+Issue!$L2120*Issue!$M2120,"")</f>
        <v/>
      </c>
      <c r="O2120" s="12"/>
      <c r="P2120" s="12"/>
      <c r="Q2120" s="38"/>
    </row>
    <row r="2121" spans="1:17" x14ac:dyDescent="0.25">
      <c r="A2121" s="34"/>
      <c r="B2121" s="12"/>
      <c r="C2121" s="12"/>
      <c r="D2121" s="12"/>
      <c r="E2121" s="31" t="str">
        <f>IFERROR(VLOOKUP(Issue!$D2121,Table5[#All],3,0),"")</f>
        <v/>
      </c>
      <c r="F2121" s="31" t="str">
        <f>IFERROR(VLOOKUP(Issue!$D2121,Table5[#All],2,0),"")</f>
        <v/>
      </c>
      <c r="G2121" s="12"/>
      <c r="H2121" s="31" t="str">
        <f>IFERROR(VLOOKUP(Issue!$G2121,Table5[#All],3,0),"")</f>
        <v/>
      </c>
      <c r="I2121" s="31" t="str">
        <f>IFERROR(VLOOKUP(Issue!$G2121,Table5[#All],2,0),"")</f>
        <v/>
      </c>
      <c r="J2121" s="12"/>
      <c r="K2121" s="31" t="str">
        <f>IFERROR(VLOOKUP(Issue!$J2121,Table2[[Item Name]:[UoM]],2,0),"")</f>
        <v/>
      </c>
      <c r="L2121" s="12"/>
      <c r="M2121" s="32" t="str">
        <f>IFERROR(VLOOKUP(Issue!$J2121,Table2[[#All],[Item Name]:[Open Rate]],8,0),"")</f>
        <v/>
      </c>
      <c r="N2121" s="32" t="str">
        <f>IFERROR(+Issue!$L2121*Issue!$M2121,"")</f>
        <v/>
      </c>
      <c r="O2121" s="12"/>
      <c r="P2121" s="12"/>
      <c r="Q2121" s="37"/>
    </row>
    <row r="2122" spans="1:17" x14ac:dyDescent="0.25">
      <c r="A2122" s="34"/>
      <c r="B2122" s="12"/>
      <c r="C2122" s="12"/>
      <c r="D2122" s="12"/>
      <c r="E2122" s="31" t="str">
        <f>IFERROR(VLOOKUP(Issue!$D2122,Table5[#All],3,0),"")</f>
        <v/>
      </c>
      <c r="F2122" s="31" t="str">
        <f>IFERROR(VLOOKUP(Issue!$D2122,Table5[#All],2,0),"")</f>
        <v/>
      </c>
      <c r="G2122" s="12"/>
      <c r="H2122" s="31" t="str">
        <f>IFERROR(VLOOKUP(Issue!$G2122,Table5[#All],3,0),"")</f>
        <v/>
      </c>
      <c r="I2122" s="31" t="str">
        <f>IFERROR(VLOOKUP(Issue!$G2122,Table5[#All],2,0),"")</f>
        <v/>
      </c>
      <c r="J2122" s="12"/>
      <c r="K2122" s="31" t="str">
        <f>IFERROR(VLOOKUP(Issue!$J2122,Table2[[Item Name]:[UoM]],2,0),"")</f>
        <v/>
      </c>
      <c r="L2122" s="12"/>
      <c r="M2122" s="32" t="str">
        <f>IFERROR(VLOOKUP(Issue!$J2122,Table2[[#All],[Item Name]:[Open Rate]],8,0),"")</f>
        <v/>
      </c>
      <c r="N2122" s="32" t="str">
        <f>IFERROR(+Issue!$L2122*Issue!$M2122,"")</f>
        <v/>
      </c>
      <c r="O2122" s="12"/>
      <c r="P2122" s="12"/>
      <c r="Q2122" s="38"/>
    </row>
    <row r="2123" spans="1:17" x14ac:dyDescent="0.25">
      <c r="A2123" s="34"/>
      <c r="B2123" s="12"/>
      <c r="C2123" s="12"/>
      <c r="D2123" s="12"/>
      <c r="E2123" s="31" t="str">
        <f>IFERROR(VLOOKUP(Issue!$D2123,Table5[#All],3,0),"")</f>
        <v/>
      </c>
      <c r="F2123" s="31" t="str">
        <f>IFERROR(VLOOKUP(Issue!$D2123,Table5[#All],2,0),"")</f>
        <v/>
      </c>
      <c r="G2123" s="12"/>
      <c r="H2123" s="31" t="str">
        <f>IFERROR(VLOOKUP(Issue!$G2123,Table5[#All],3,0),"")</f>
        <v/>
      </c>
      <c r="I2123" s="31" t="str">
        <f>IFERROR(VLOOKUP(Issue!$G2123,Table5[#All],2,0),"")</f>
        <v/>
      </c>
      <c r="J2123" s="12"/>
      <c r="K2123" s="31" t="str">
        <f>IFERROR(VLOOKUP(Issue!$J2123,Table2[[Item Name]:[UoM]],2,0),"")</f>
        <v/>
      </c>
      <c r="L2123" s="12"/>
      <c r="M2123" s="32" t="str">
        <f>IFERROR(VLOOKUP(Issue!$J2123,Table2[[#All],[Item Name]:[Open Rate]],8,0),"")</f>
        <v/>
      </c>
      <c r="N2123" s="32" t="str">
        <f>IFERROR(+Issue!$L2123*Issue!$M2123,"")</f>
        <v/>
      </c>
      <c r="O2123" s="12"/>
      <c r="P2123" s="12"/>
      <c r="Q2123" s="37"/>
    </row>
    <row r="2124" spans="1:17" x14ac:dyDescent="0.25">
      <c r="A2124" s="34"/>
      <c r="B2124" s="12"/>
      <c r="C2124" s="12"/>
      <c r="D2124" s="12"/>
      <c r="E2124" s="31" t="str">
        <f>IFERROR(VLOOKUP(Issue!$D2124,Table5[#All],3,0),"")</f>
        <v/>
      </c>
      <c r="F2124" s="31" t="str">
        <f>IFERROR(VLOOKUP(Issue!$D2124,Table5[#All],2,0),"")</f>
        <v/>
      </c>
      <c r="G2124" s="12"/>
      <c r="H2124" s="31" t="str">
        <f>IFERROR(VLOOKUP(Issue!$G2124,Table5[#All],3,0),"")</f>
        <v/>
      </c>
      <c r="I2124" s="31" t="str">
        <f>IFERROR(VLOOKUP(Issue!$G2124,Table5[#All],2,0),"")</f>
        <v/>
      </c>
      <c r="J2124" s="12"/>
      <c r="K2124" s="31" t="str">
        <f>IFERROR(VLOOKUP(Issue!$J2124,Table2[[Item Name]:[UoM]],2,0),"")</f>
        <v/>
      </c>
      <c r="L2124" s="12"/>
      <c r="M2124" s="32" t="str">
        <f>IFERROR(VLOOKUP(Issue!$J2124,Table2[[#All],[Item Name]:[Open Rate]],8,0),"")</f>
        <v/>
      </c>
      <c r="N2124" s="32" t="str">
        <f>IFERROR(+Issue!$L2124*Issue!$M2124,"")</f>
        <v/>
      </c>
      <c r="O2124" s="12"/>
      <c r="P2124" s="12"/>
      <c r="Q2124" s="38"/>
    </row>
    <row r="2125" spans="1:17" x14ac:dyDescent="0.25">
      <c r="A2125" s="34"/>
      <c r="B2125" s="12"/>
      <c r="C2125" s="12"/>
      <c r="D2125" s="12"/>
      <c r="E2125" s="31" t="str">
        <f>IFERROR(VLOOKUP(Issue!$D2125,Table5[#All],3,0),"")</f>
        <v/>
      </c>
      <c r="F2125" s="31" t="str">
        <f>IFERROR(VLOOKUP(Issue!$D2125,Table5[#All],2,0),"")</f>
        <v/>
      </c>
      <c r="G2125" s="12"/>
      <c r="H2125" s="31" t="str">
        <f>IFERROR(VLOOKUP(Issue!$G2125,Table5[#All],3,0),"")</f>
        <v/>
      </c>
      <c r="I2125" s="31" t="str">
        <f>IFERROR(VLOOKUP(Issue!$G2125,Table5[#All],2,0),"")</f>
        <v/>
      </c>
      <c r="J2125" s="12"/>
      <c r="K2125" s="31" t="str">
        <f>IFERROR(VLOOKUP(Issue!$J2125,Table2[[Item Name]:[UoM]],2,0),"")</f>
        <v/>
      </c>
      <c r="L2125" s="12"/>
      <c r="M2125" s="32" t="str">
        <f>IFERROR(VLOOKUP(Issue!$J2125,Table2[[#All],[Item Name]:[Open Rate]],8,0),"")</f>
        <v/>
      </c>
      <c r="N2125" s="32" t="str">
        <f>IFERROR(+Issue!$L2125*Issue!$M2125,"")</f>
        <v/>
      </c>
      <c r="O2125" s="12"/>
      <c r="P2125" s="12"/>
      <c r="Q2125" s="37"/>
    </row>
    <row r="2126" spans="1:17" x14ac:dyDescent="0.25">
      <c r="A2126" s="34"/>
      <c r="B2126" s="12"/>
      <c r="C2126" s="12"/>
      <c r="D2126" s="12"/>
      <c r="E2126" s="31" t="str">
        <f>IFERROR(VLOOKUP(Issue!$D2126,Table5[#All],3,0),"")</f>
        <v/>
      </c>
      <c r="F2126" s="31" t="str">
        <f>IFERROR(VLOOKUP(Issue!$D2126,Table5[#All],2,0),"")</f>
        <v/>
      </c>
      <c r="G2126" s="12"/>
      <c r="H2126" s="31" t="str">
        <f>IFERROR(VLOOKUP(Issue!$G2126,Table5[#All],3,0),"")</f>
        <v/>
      </c>
      <c r="I2126" s="31" t="str">
        <f>IFERROR(VLOOKUP(Issue!$G2126,Table5[#All],2,0),"")</f>
        <v/>
      </c>
      <c r="J2126" s="12"/>
      <c r="K2126" s="31" t="str">
        <f>IFERROR(VLOOKUP(Issue!$J2126,Table2[[Item Name]:[UoM]],2,0),"")</f>
        <v/>
      </c>
      <c r="L2126" s="12"/>
      <c r="M2126" s="32" t="str">
        <f>IFERROR(VLOOKUP(Issue!$J2126,Table2[[#All],[Item Name]:[Open Rate]],8,0),"")</f>
        <v/>
      </c>
      <c r="N2126" s="32" t="str">
        <f>IFERROR(+Issue!$L2126*Issue!$M2126,"")</f>
        <v/>
      </c>
      <c r="O2126" s="12"/>
      <c r="P2126" s="12"/>
      <c r="Q2126" s="38"/>
    </row>
    <row r="2127" spans="1:17" x14ac:dyDescent="0.25">
      <c r="A2127" s="34"/>
      <c r="B2127" s="12"/>
      <c r="C2127" s="12"/>
      <c r="D2127" s="12"/>
      <c r="E2127" s="31" t="str">
        <f>IFERROR(VLOOKUP(Issue!$D2127,Table5[#All],3,0),"")</f>
        <v/>
      </c>
      <c r="F2127" s="31" t="str">
        <f>IFERROR(VLOOKUP(Issue!$D2127,Table5[#All],2,0),"")</f>
        <v/>
      </c>
      <c r="G2127" s="12"/>
      <c r="H2127" s="31" t="str">
        <f>IFERROR(VLOOKUP(Issue!$G2127,Table5[#All],3,0),"")</f>
        <v/>
      </c>
      <c r="I2127" s="31" t="str">
        <f>IFERROR(VLOOKUP(Issue!$G2127,Table5[#All],2,0),"")</f>
        <v/>
      </c>
      <c r="J2127" s="12"/>
      <c r="K2127" s="31" t="str">
        <f>IFERROR(VLOOKUP(Issue!$J2127,Table2[[Item Name]:[UoM]],2,0),"")</f>
        <v/>
      </c>
      <c r="L2127" s="12"/>
      <c r="M2127" s="32" t="str">
        <f>IFERROR(VLOOKUP(Issue!$J2127,Table2[[#All],[Item Name]:[Open Rate]],8,0),"")</f>
        <v/>
      </c>
      <c r="N2127" s="32" t="str">
        <f>IFERROR(+Issue!$L2127*Issue!$M2127,"")</f>
        <v/>
      </c>
      <c r="O2127" s="12"/>
      <c r="P2127" s="12"/>
      <c r="Q2127" s="37"/>
    </row>
    <row r="2128" spans="1:17" x14ac:dyDescent="0.25">
      <c r="A2128" s="34"/>
      <c r="B2128" s="12"/>
      <c r="C2128" s="12"/>
      <c r="D2128" s="12"/>
      <c r="E2128" s="31" t="str">
        <f>IFERROR(VLOOKUP(Issue!$D2128,Table5[#All],3,0),"")</f>
        <v/>
      </c>
      <c r="F2128" s="31" t="str">
        <f>IFERROR(VLOOKUP(Issue!$D2128,Table5[#All],2,0),"")</f>
        <v/>
      </c>
      <c r="G2128" s="12"/>
      <c r="H2128" s="31" t="str">
        <f>IFERROR(VLOOKUP(Issue!$G2128,Table5[#All],3,0),"")</f>
        <v/>
      </c>
      <c r="I2128" s="31" t="str">
        <f>IFERROR(VLOOKUP(Issue!$G2128,Table5[#All],2,0),"")</f>
        <v/>
      </c>
      <c r="J2128" s="12"/>
      <c r="K2128" s="31" t="str">
        <f>IFERROR(VLOOKUP(Issue!$J2128,Table2[[Item Name]:[UoM]],2,0),"")</f>
        <v/>
      </c>
      <c r="L2128" s="12"/>
      <c r="M2128" s="32" t="str">
        <f>IFERROR(VLOOKUP(Issue!$J2128,Table2[[#All],[Item Name]:[Open Rate]],8,0),"")</f>
        <v/>
      </c>
      <c r="N2128" s="32" t="str">
        <f>IFERROR(+Issue!$L2128*Issue!$M2128,"")</f>
        <v/>
      </c>
      <c r="O2128" s="12"/>
      <c r="P2128" s="12"/>
      <c r="Q2128" s="38"/>
    </row>
    <row r="2129" spans="1:17" x14ac:dyDescent="0.25">
      <c r="A2129" s="34"/>
      <c r="B2129" s="12"/>
      <c r="C2129" s="12"/>
      <c r="D2129" s="12"/>
      <c r="E2129" s="31" t="str">
        <f>IFERROR(VLOOKUP(Issue!$D2129,Table5[#All],3,0),"")</f>
        <v/>
      </c>
      <c r="F2129" s="31" t="str">
        <f>IFERROR(VLOOKUP(Issue!$D2129,Table5[#All],2,0),"")</f>
        <v/>
      </c>
      <c r="G2129" s="12"/>
      <c r="H2129" s="31" t="str">
        <f>IFERROR(VLOOKUP(Issue!$G2129,Table5[#All],3,0),"")</f>
        <v/>
      </c>
      <c r="I2129" s="31" t="str">
        <f>IFERROR(VLOOKUP(Issue!$G2129,Table5[#All],2,0),"")</f>
        <v/>
      </c>
      <c r="J2129" s="12"/>
      <c r="K2129" s="31" t="str">
        <f>IFERROR(VLOOKUP(Issue!$J2129,Table2[[Item Name]:[UoM]],2,0),"")</f>
        <v/>
      </c>
      <c r="L2129" s="12"/>
      <c r="M2129" s="32" t="str">
        <f>IFERROR(VLOOKUP(Issue!$J2129,Table2[[#All],[Item Name]:[Open Rate]],8,0),"")</f>
        <v/>
      </c>
      <c r="N2129" s="32" t="str">
        <f>IFERROR(+Issue!$L2129*Issue!$M2129,"")</f>
        <v/>
      </c>
      <c r="O2129" s="12"/>
      <c r="P2129" s="12"/>
      <c r="Q2129" s="37"/>
    </row>
    <row r="2130" spans="1:17" x14ac:dyDescent="0.25">
      <c r="A2130" s="34"/>
      <c r="B2130" s="12"/>
      <c r="C2130" s="12"/>
      <c r="D2130" s="12"/>
      <c r="E2130" s="31" t="str">
        <f>IFERROR(VLOOKUP(Issue!$D2130,Table5[#All],3,0),"")</f>
        <v/>
      </c>
      <c r="F2130" s="31" t="str">
        <f>IFERROR(VLOOKUP(Issue!$D2130,Table5[#All],2,0),"")</f>
        <v/>
      </c>
      <c r="G2130" s="12"/>
      <c r="H2130" s="31" t="str">
        <f>IFERROR(VLOOKUP(Issue!$G2130,Table5[#All],3,0),"")</f>
        <v/>
      </c>
      <c r="I2130" s="31" t="str">
        <f>IFERROR(VLOOKUP(Issue!$G2130,Table5[#All],2,0),"")</f>
        <v/>
      </c>
      <c r="J2130" s="12"/>
      <c r="K2130" s="31" t="str">
        <f>IFERROR(VLOOKUP(Issue!$J2130,Table2[[Item Name]:[UoM]],2,0),"")</f>
        <v/>
      </c>
      <c r="L2130" s="12"/>
      <c r="M2130" s="32" t="str">
        <f>IFERROR(VLOOKUP(Issue!$J2130,Table2[[#All],[Item Name]:[Open Rate]],8,0),"")</f>
        <v/>
      </c>
      <c r="N2130" s="32" t="str">
        <f>IFERROR(+Issue!$L2130*Issue!$M2130,"")</f>
        <v/>
      </c>
      <c r="O2130" s="12"/>
      <c r="P2130" s="12"/>
      <c r="Q2130" s="38"/>
    </row>
    <row r="2131" spans="1:17" x14ac:dyDescent="0.25">
      <c r="A2131" s="34"/>
      <c r="B2131" s="12"/>
      <c r="C2131" s="12"/>
      <c r="D2131" s="12"/>
      <c r="E2131" s="31" t="str">
        <f>IFERROR(VLOOKUP(Issue!$D2131,Table5[#All],3,0),"")</f>
        <v/>
      </c>
      <c r="F2131" s="31" t="str">
        <f>IFERROR(VLOOKUP(Issue!$D2131,Table5[#All],2,0),"")</f>
        <v/>
      </c>
      <c r="G2131" s="12"/>
      <c r="H2131" s="31" t="str">
        <f>IFERROR(VLOOKUP(Issue!$G2131,Table5[#All],3,0),"")</f>
        <v/>
      </c>
      <c r="I2131" s="31" t="str">
        <f>IFERROR(VLOOKUP(Issue!$G2131,Table5[#All],2,0),"")</f>
        <v/>
      </c>
      <c r="J2131" s="12"/>
      <c r="K2131" s="31" t="str">
        <f>IFERROR(VLOOKUP(Issue!$J2131,Table2[[Item Name]:[UoM]],2,0),"")</f>
        <v/>
      </c>
      <c r="L2131" s="12"/>
      <c r="M2131" s="32" t="str">
        <f>IFERROR(VLOOKUP(Issue!$J2131,Table2[[#All],[Item Name]:[Open Rate]],8,0),"")</f>
        <v/>
      </c>
      <c r="N2131" s="32" t="str">
        <f>IFERROR(+Issue!$L2131*Issue!$M2131,"")</f>
        <v/>
      </c>
      <c r="O2131" s="12"/>
      <c r="P2131" s="12"/>
      <c r="Q2131" s="37"/>
    </row>
    <row r="2132" spans="1:17" x14ac:dyDescent="0.25">
      <c r="A2132" s="34"/>
      <c r="B2132" s="12"/>
      <c r="C2132" s="12"/>
      <c r="D2132" s="12"/>
      <c r="E2132" s="31" t="str">
        <f>IFERROR(VLOOKUP(Issue!$D2132,Table5[#All],3,0),"")</f>
        <v/>
      </c>
      <c r="F2132" s="31" t="str">
        <f>IFERROR(VLOOKUP(Issue!$D2132,Table5[#All],2,0),"")</f>
        <v/>
      </c>
      <c r="G2132" s="12"/>
      <c r="H2132" s="31" t="str">
        <f>IFERROR(VLOOKUP(Issue!$G2132,Table5[#All],3,0),"")</f>
        <v/>
      </c>
      <c r="I2132" s="31" t="str">
        <f>IFERROR(VLOOKUP(Issue!$G2132,Table5[#All],2,0),"")</f>
        <v/>
      </c>
      <c r="J2132" s="12"/>
      <c r="K2132" s="31" t="str">
        <f>IFERROR(VLOOKUP(Issue!$J2132,Table2[[Item Name]:[UoM]],2,0),"")</f>
        <v/>
      </c>
      <c r="L2132" s="12"/>
      <c r="M2132" s="32" t="str">
        <f>IFERROR(VLOOKUP(Issue!$J2132,Table2[[#All],[Item Name]:[Open Rate]],8,0),"")</f>
        <v/>
      </c>
      <c r="N2132" s="32" t="str">
        <f>IFERROR(+Issue!$L2132*Issue!$M2132,"")</f>
        <v/>
      </c>
      <c r="O2132" s="12"/>
      <c r="P2132" s="12"/>
      <c r="Q2132" s="38"/>
    </row>
    <row r="2133" spans="1:17" x14ac:dyDescent="0.25">
      <c r="A2133" s="34"/>
      <c r="B2133" s="12"/>
      <c r="C2133" s="12"/>
      <c r="D2133" s="12"/>
      <c r="E2133" s="31" t="str">
        <f>IFERROR(VLOOKUP(Issue!$D2133,Table5[#All],3,0),"")</f>
        <v/>
      </c>
      <c r="F2133" s="31" t="str">
        <f>IFERROR(VLOOKUP(Issue!$D2133,Table5[#All],2,0),"")</f>
        <v/>
      </c>
      <c r="G2133" s="12"/>
      <c r="H2133" s="31" t="str">
        <f>IFERROR(VLOOKUP(Issue!$G2133,Table5[#All],3,0),"")</f>
        <v/>
      </c>
      <c r="I2133" s="31" t="str">
        <f>IFERROR(VLOOKUP(Issue!$G2133,Table5[#All],2,0),"")</f>
        <v/>
      </c>
      <c r="J2133" s="12"/>
      <c r="K2133" s="31" t="str">
        <f>IFERROR(VLOOKUP(Issue!$J2133,Table2[[Item Name]:[UoM]],2,0),"")</f>
        <v/>
      </c>
      <c r="L2133" s="12"/>
      <c r="M2133" s="32" t="str">
        <f>IFERROR(VLOOKUP(Issue!$J2133,Table2[[#All],[Item Name]:[Open Rate]],8,0),"")</f>
        <v/>
      </c>
      <c r="N2133" s="32" t="str">
        <f>IFERROR(+Issue!$L2133*Issue!$M2133,"")</f>
        <v/>
      </c>
      <c r="O2133" s="12"/>
      <c r="P2133" s="12"/>
      <c r="Q2133" s="37"/>
    </row>
    <row r="2134" spans="1:17" x14ac:dyDescent="0.25">
      <c r="A2134" s="34"/>
      <c r="B2134" s="12"/>
      <c r="C2134" s="12"/>
      <c r="D2134" s="12"/>
      <c r="E2134" s="31" t="str">
        <f>IFERROR(VLOOKUP(Issue!$D2134,Table5[#All],3,0),"")</f>
        <v/>
      </c>
      <c r="F2134" s="31" t="str">
        <f>IFERROR(VLOOKUP(Issue!$D2134,Table5[#All],2,0),"")</f>
        <v/>
      </c>
      <c r="G2134" s="12"/>
      <c r="H2134" s="31" t="str">
        <f>IFERROR(VLOOKUP(Issue!$G2134,Table5[#All],3,0),"")</f>
        <v/>
      </c>
      <c r="I2134" s="31" t="str">
        <f>IFERROR(VLOOKUP(Issue!$G2134,Table5[#All],2,0),"")</f>
        <v/>
      </c>
      <c r="J2134" s="12"/>
      <c r="K2134" s="31" t="str">
        <f>IFERROR(VLOOKUP(Issue!$J2134,Table2[[Item Name]:[UoM]],2,0),"")</f>
        <v/>
      </c>
      <c r="L2134" s="12"/>
      <c r="M2134" s="32" t="str">
        <f>IFERROR(VLOOKUP(Issue!$J2134,Table2[[#All],[Item Name]:[Open Rate]],8,0),"")</f>
        <v/>
      </c>
      <c r="N2134" s="32" t="str">
        <f>IFERROR(+Issue!$L2134*Issue!$M2134,"")</f>
        <v/>
      </c>
      <c r="O2134" s="12"/>
      <c r="P2134" s="12"/>
      <c r="Q2134" s="38"/>
    </row>
    <row r="2135" spans="1:17" x14ac:dyDescent="0.25">
      <c r="A2135" s="34"/>
      <c r="B2135" s="12"/>
      <c r="C2135" s="12"/>
      <c r="D2135" s="12"/>
      <c r="E2135" s="31" t="str">
        <f>IFERROR(VLOOKUP(Issue!$D2135,Table5[#All],3,0),"")</f>
        <v/>
      </c>
      <c r="F2135" s="31" t="str">
        <f>IFERROR(VLOOKUP(Issue!$D2135,Table5[#All],2,0),"")</f>
        <v/>
      </c>
      <c r="G2135" s="12"/>
      <c r="H2135" s="31" t="str">
        <f>IFERROR(VLOOKUP(Issue!$G2135,Table5[#All],3,0),"")</f>
        <v/>
      </c>
      <c r="I2135" s="31" t="str">
        <f>IFERROR(VLOOKUP(Issue!$G2135,Table5[#All],2,0),"")</f>
        <v/>
      </c>
      <c r="J2135" s="12"/>
      <c r="K2135" s="31" t="str">
        <f>IFERROR(VLOOKUP(Issue!$J2135,Table2[[Item Name]:[UoM]],2,0),"")</f>
        <v/>
      </c>
      <c r="L2135" s="12"/>
      <c r="M2135" s="32" t="str">
        <f>IFERROR(VLOOKUP(Issue!$J2135,Table2[[#All],[Item Name]:[Open Rate]],8,0),"")</f>
        <v/>
      </c>
      <c r="N2135" s="32" t="str">
        <f>IFERROR(+Issue!$L2135*Issue!$M2135,"")</f>
        <v/>
      </c>
      <c r="O2135" s="12"/>
      <c r="P2135" s="12"/>
      <c r="Q2135" s="37"/>
    </row>
    <row r="2136" spans="1:17" x14ac:dyDescent="0.25">
      <c r="A2136" s="34"/>
      <c r="B2136" s="12"/>
      <c r="C2136" s="12"/>
      <c r="D2136" s="12"/>
      <c r="E2136" s="31" t="str">
        <f>IFERROR(VLOOKUP(Issue!$D2136,Table5[#All],3,0),"")</f>
        <v/>
      </c>
      <c r="F2136" s="31" t="str">
        <f>IFERROR(VLOOKUP(Issue!$D2136,Table5[#All],2,0),"")</f>
        <v/>
      </c>
      <c r="G2136" s="12"/>
      <c r="H2136" s="31" t="str">
        <f>IFERROR(VLOOKUP(Issue!$G2136,Table5[#All],3,0),"")</f>
        <v/>
      </c>
      <c r="I2136" s="31" t="str">
        <f>IFERROR(VLOOKUP(Issue!$G2136,Table5[#All],2,0),"")</f>
        <v/>
      </c>
      <c r="J2136" s="12"/>
      <c r="K2136" s="31" t="str">
        <f>IFERROR(VLOOKUP(Issue!$J2136,Table2[[Item Name]:[UoM]],2,0),"")</f>
        <v/>
      </c>
      <c r="L2136" s="12"/>
      <c r="M2136" s="32" t="str">
        <f>IFERROR(VLOOKUP(Issue!$J2136,Table2[[#All],[Item Name]:[Open Rate]],8,0),"")</f>
        <v/>
      </c>
      <c r="N2136" s="32" t="str">
        <f>IFERROR(+Issue!$L2136*Issue!$M2136,"")</f>
        <v/>
      </c>
      <c r="O2136" s="12"/>
      <c r="P2136" s="12"/>
      <c r="Q2136" s="38"/>
    </row>
    <row r="2137" spans="1:17" x14ac:dyDescent="0.25">
      <c r="A2137" s="34"/>
      <c r="B2137" s="12"/>
      <c r="C2137" s="12"/>
      <c r="D2137" s="12"/>
      <c r="E2137" s="31" t="str">
        <f>IFERROR(VLOOKUP(Issue!$D2137,Table5[#All],3,0),"")</f>
        <v/>
      </c>
      <c r="F2137" s="31" t="str">
        <f>IFERROR(VLOOKUP(Issue!$D2137,Table5[#All],2,0),"")</f>
        <v/>
      </c>
      <c r="G2137" s="12"/>
      <c r="H2137" s="31" t="str">
        <f>IFERROR(VLOOKUP(Issue!$G2137,Table5[#All],3,0),"")</f>
        <v/>
      </c>
      <c r="I2137" s="31" t="str">
        <f>IFERROR(VLOOKUP(Issue!$G2137,Table5[#All],2,0),"")</f>
        <v/>
      </c>
      <c r="J2137" s="12"/>
      <c r="K2137" s="31" t="str">
        <f>IFERROR(VLOOKUP(Issue!$J2137,Table2[[Item Name]:[UoM]],2,0),"")</f>
        <v/>
      </c>
      <c r="L2137" s="12"/>
      <c r="M2137" s="32" t="str">
        <f>IFERROR(VLOOKUP(Issue!$J2137,Table2[[#All],[Item Name]:[Open Rate]],8,0),"")</f>
        <v/>
      </c>
      <c r="N2137" s="32" t="str">
        <f>IFERROR(+Issue!$L2137*Issue!$M2137,"")</f>
        <v/>
      </c>
      <c r="O2137" s="12"/>
      <c r="P2137" s="12"/>
      <c r="Q2137" s="37"/>
    </row>
    <row r="2138" spans="1:17" x14ac:dyDescent="0.25">
      <c r="A2138" s="34"/>
      <c r="B2138" s="12"/>
      <c r="C2138" s="12"/>
      <c r="D2138" s="12"/>
      <c r="E2138" s="31" t="str">
        <f>IFERROR(VLOOKUP(Issue!$D2138,Table5[#All],3,0),"")</f>
        <v/>
      </c>
      <c r="F2138" s="31" t="str">
        <f>IFERROR(VLOOKUP(Issue!$D2138,Table5[#All],2,0),"")</f>
        <v/>
      </c>
      <c r="G2138" s="12"/>
      <c r="H2138" s="31" t="str">
        <f>IFERROR(VLOOKUP(Issue!$G2138,Table5[#All],3,0),"")</f>
        <v/>
      </c>
      <c r="I2138" s="31" t="str">
        <f>IFERROR(VLOOKUP(Issue!$G2138,Table5[#All],2,0),"")</f>
        <v/>
      </c>
      <c r="J2138" s="12"/>
      <c r="K2138" s="31" t="str">
        <f>IFERROR(VLOOKUP(Issue!$J2138,Table2[[Item Name]:[UoM]],2,0),"")</f>
        <v/>
      </c>
      <c r="L2138" s="12"/>
      <c r="M2138" s="32" t="str">
        <f>IFERROR(VLOOKUP(Issue!$J2138,Table2[[#All],[Item Name]:[Open Rate]],8,0),"")</f>
        <v/>
      </c>
      <c r="N2138" s="32" t="str">
        <f>IFERROR(+Issue!$L2138*Issue!$M2138,"")</f>
        <v/>
      </c>
      <c r="O2138" s="12"/>
      <c r="P2138" s="12"/>
      <c r="Q2138" s="38"/>
    </row>
    <row r="2139" spans="1:17" x14ac:dyDescent="0.25">
      <c r="A2139" s="34"/>
      <c r="B2139" s="12"/>
      <c r="C2139" s="12"/>
      <c r="D2139" s="12"/>
      <c r="E2139" s="31" t="str">
        <f>IFERROR(VLOOKUP(Issue!$D2139,Table5[#All],3,0),"")</f>
        <v/>
      </c>
      <c r="F2139" s="31" t="str">
        <f>IFERROR(VLOOKUP(Issue!$D2139,Table5[#All],2,0),"")</f>
        <v/>
      </c>
      <c r="G2139" s="12"/>
      <c r="H2139" s="31" t="str">
        <f>IFERROR(VLOOKUP(Issue!$G2139,Table5[#All],3,0),"")</f>
        <v/>
      </c>
      <c r="I2139" s="31" t="str">
        <f>IFERROR(VLOOKUP(Issue!$G2139,Table5[#All],2,0),"")</f>
        <v/>
      </c>
      <c r="J2139" s="12"/>
      <c r="K2139" s="31" t="str">
        <f>IFERROR(VLOOKUP(Issue!$J2139,Table2[[Item Name]:[UoM]],2,0),"")</f>
        <v/>
      </c>
      <c r="L2139" s="12"/>
      <c r="M2139" s="32" t="str">
        <f>IFERROR(VLOOKUP(Issue!$J2139,Table2[[#All],[Item Name]:[Open Rate]],8,0),"")</f>
        <v/>
      </c>
      <c r="N2139" s="32" t="str">
        <f>IFERROR(+Issue!$L2139*Issue!$M2139,"")</f>
        <v/>
      </c>
      <c r="O2139" s="12"/>
      <c r="P2139" s="12"/>
      <c r="Q2139" s="37"/>
    </row>
    <row r="2140" spans="1:17" x14ac:dyDescent="0.25">
      <c r="A2140" s="34"/>
      <c r="B2140" s="12"/>
      <c r="C2140" s="12"/>
      <c r="D2140" s="12"/>
      <c r="E2140" s="31" t="str">
        <f>IFERROR(VLOOKUP(Issue!$D2140,Table5[#All],3,0),"")</f>
        <v/>
      </c>
      <c r="F2140" s="31" t="str">
        <f>IFERROR(VLOOKUP(Issue!$D2140,Table5[#All],2,0),"")</f>
        <v/>
      </c>
      <c r="G2140" s="12"/>
      <c r="H2140" s="31" t="str">
        <f>IFERROR(VLOOKUP(Issue!$G2140,Table5[#All],3,0),"")</f>
        <v/>
      </c>
      <c r="I2140" s="31" t="str">
        <f>IFERROR(VLOOKUP(Issue!$G2140,Table5[#All],2,0),"")</f>
        <v/>
      </c>
      <c r="J2140" s="12"/>
      <c r="K2140" s="31" t="str">
        <f>IFERROR(VLOOKUP(Issue!$J2140,Table2[[Item Name]:[UoM]],2,0),"")</f>
        <v/>
      </c>
      <c r="L2140" s="12"/>
      <c r="M2140" s="32" t="str">
        <f>IFERROR(VLOOKUP(Issue!$J2140,Table2[[#All],[Item Name]:[Open Rate]],8,0),"")</f>
        <v/>
      </c>
      <c r="N2140" s="32" t="str">
        <f>IFERROR(+Issue!$L2140*Issue!$M2140,"")</f>
        <v/>
      </c>
      <c r="O2140" s="12"/>
      <c r="P2140" s="12"/>
      <c r="Q2140" s="38"/>
    </row>
    <row r="2141" spans="1:17" x14ac:dyDescent="0.25">
      <c r="A2141" s="34"/>
      <c r="B2141" s="12"/>
      <c r="C2141" s="12"/>
      <c r="D2141" s="12"/>
      <c r="E2141" s="31" t="str">
        <f>IFERROR(VLOOKUP(Issue!$D2141,Table5[#All],3,0),"")</f>
        <v/>
      </c>
      <c r="F2141" s="31" t="str">
        <f>IFERROR(VLOOKUP(Issue!$D2141,Table5[#All],2,0),"")</f>
        <v/>
      </c>
      <c r="G2141" s="12"/>
      <c r="H2141" s="31" t="str">
        <f>IFERROR(VLOOKUP(Issue!$G2141,Table5[#All],3,0),"")</f>
        <v/>
      </c>
      <c r="I2141" s="31" t="str">
        <f>IFERROR(VLOOKUP(Issue!$G2141,Table5[#All],2,0),"")</f>
        <v/>
      </c>
      <c r="J2141" s="12"/>
      <c r="K2141" s="31" t="str">
        <f>IFERROR(VLOOKUP(Issue!$J2141,Table2[[Item Name]:[UoM]],2,0),"")</f>
        <v/>
      </c>
      <c r="L2141" s="12"/>
      <c r="M2141" s="32" t="str">
        <f>IFERROR(VLOOKUP(Issue!$J2141,Table2[[#All],[Item Name]:[Open Rate]],8,0),"")</f>
        <v/>
      </c>
      <c r="N2141" s="32" t="str">
        <f>IFERROR(+Issue!$L2141*Issue!$M2141,"")</f>
        <v/>
      </c>
      <c r="O2141" s="12"/>
      <c r="P2141" s="12"/>
      <c r="Q2141" s="37"/>
    </row>
    <row r="2142" spans="1:17" x14ac:dyDescent="0.25">
      <c r="A2142" s="34"/>
      <c r="B2142" s="12"/>
      <c r="C2142" s="12"/>
      <c r="D2142" s="12"/>
      <c r="E2142" s="31" t="str">
        <f>IFERROR(VLOOKUP(Issue!$D2142,Table5[#All],3,0),"")</f>
        <v/>
      </c>
      <c r="F2142" s="31" t="str">
        <f>IFERROR(VLOOKUP(Issue!$D2142,Table5[#All],2,0),"")</f>
        <v/>
      </c>
      <c r="G2142" s="12"/>
      <c r="H2142" s="31" t="str">
        <f>IFERROR(VLOOKUP(Issue!$G2142,Table5[#All],3,0),"")</f>
        <v/>
      </c>
      <c r="I2142" s="31" t="str">
        <f>IFERROR(VLOOKUP(Issue!$G2142,Table5[#All],2,0),"")</f>
        <v/>
      </c>
      <c r="J2142" s="12"/>
      <c r="K2142" s="31" t="str">
        <f>IFERROR(VLOOKUP(Issue!$J2142,Table2[[Item Name]:[UoM]],2,0),"")</f>
        <v/>
      </c>
      <c r="L2142" s="12"/>
      <c r="M2142" s="32" t="str">
        <f>IFERROR(VLOOKUP(Issue!$J2142,Table2[[#All],[Item Name]:[Open Rate]],8,0),"")</f>
        <v/>
      </c>
      <c r="N2142" s="32" t="str">
        <f>IFERROR(+Issue!$L2142*Issue!$M2142,"")</f>
        <v/>
      </c>
      <c r="O2142" s="12"/>
      <c r="P2142" s="12"/>
      <c r="Q2142" s="38"/>
    </row>
    <row r="2143" spans="1:17" x14ac:dyDescent="0.25">
      <c r="A2143" s="34"/>
      <c r="B2143" s="12"/>
      <c r="C2143" s="12"/>
      <c r="D2143" s="12"/>
      <c r="E2143" s="31" t="str">
        <f>IFERROR(VLOOKUP(Issue!$D2143,Table5[#All],3,0),"")</f>
        <v/>
      </c>
      <c r="F2143" s="31" t="str">
        <f>IFERROR(VLOOKUP(Issue!$D2143,Table5[#All],2,0),"")</f>
        <v/>
      </c>
      <c r="G2143" s="12"/>
      <c r="H2143" s="31" t="str">
        <f>IFERROR(VLOOKUP(Issue!$G2143,Table5[#All],3,0),"")</f>
        <v/>
      </c>
      <c r="I2143" s="31" t="str">
        <f>IFERROR(VLOOKUP(Issue!$G2143,Table5[#All],2,0),"")</f>
        <v/>
      </c>
      <c r="J2143" s="12"/>
      <c r="K2143" s="31" t="str">
        <f>IFERROR(VLOOKUP(Issue!$J2143,Table2[[Item Name]:[UoM]],2,0),"")</f>
        <v/>
      </c>
      <c r="L2143" s="12"/>
      <c r="M2143" s="32" t="str">
        <f>IFERROR(VLOOKUP(Issue!$J2143,Table2[[#All],[Item Name]:[Open Rate]],8,0),"")</f>
        <v/>
      </c>
      <c r="N2143" s="32" t="str">
        <f>IFERROR(+Issue!$L2143*Issue!$M2143,"")</f>
        <v/>
      </c>
      <c r="O2143" s="12"/>
      <c r="P2143" s="12"/>
      <c r="Q2143" s="37"/>
    </row>
    <row r="2144" spans="1:17" x14ac:dyDescent="0.25">
      <c r="A2144" s="34"/>
      <c r="B2144" s="12"/>
      <c r="C2144" s="12"/>
      <c r="D2144" s="12"/>
      <c r="E2144" s="31" t="str">
        <f>IFERROR(VLOOKUP(Issue!$D2144,Table5[#All],3,0),"")</f>
        <v/>
      </c>
      <c r="F2144" s="31" t="str">
        <f>IFERROR(VLOOKUP(Issue!$D2144,Table5[#All],2,0),"")</f>
        <v/>
      </c>
      <c r="G2144" s="12"/>
      <c r="H2144" s="31" t="str">
        <f>IFERROR(VLOOKUP(Issue!$G2144,Table5[#All],3,0),"")</f>
        <v/>
      </c>
      <c r="I2144" s="31" t="str">
        <f>IFERROR(VLOOKUP(Issue!$G2144,Table5[#All],2,0),"")</f>
        <v/>
      </c>
      <c r="J2144" s="12"/>
      <c r="K2144" s="31" t="str">
        <f>IFERROR(VLOOKUP(Issue!$J2144,Table2[[Item Name]:[UoM]],2,0),"")</f>
        <v/>
      </c>
      <c r="L2144" s="12"/>
      <c r="M2144" s="32" t="str">
        <f>IFERROR(VLOOKUP(Issue!$J2144,Table2[[#All],[Item Name]:[Open Rate]],8,0),"")</f>
        <v/>
      </c>
      <c r="N2144" s="32" t="str">
        <f>IFERROR(+Issue!$L2144*Issue!$M2144,"")</f>
        <v/>
      </c>
      <c r="O2144" s="12"/>
      <c r="P2144" s="12"/>
      <c r="Q2144" s="38"/>
    </row>
    <row r="2145" spans="1:17" x14ac:dyDescent="0.25">
      <c r="A2145" s="34"/>
      <c r="B2145" s="12"/>
      <c r="C2145" s="12"/>
      <c r="D2145" s="12"/>
      <c r="E2145" s="31" t="str">
        <f>IFERROR(VLOOKUP(Issue!$D2145,Table5[#All],3,0),"")</f>
        <v/>
      </c>
      <c r="F2145" s="31" t="str">
        <f>IFERROR(VLOOKUP(Issue!$D2145,Table5[#All],2,0),"")</f>
        <v/>
      </c>
      <c r="G2145" s="12"/>
      <c r="H2145" s="31" t="str">
        <f>IFERROR(VLOOKUP(Issue!$G2145,Table5[#All],3,0),"")</f>
        <v/>
      </c>
      <c r="I2145" s="31" t="str">
        <f>IFERROR(VLOOKUP(Issue!$G2145,Table5[#All],2,0),"")</f>
        <v/>
      </c>
      <c r="J2145" s="12"/>
      <c r="K2145" s="31" t="str">
        <f>IFERROR(VLOOKUP(Issue!$J2145,Table2[[Item Name]:[UoM]],2,0),"")</f>
        <v/>
      </c>
      <c r="L2145" s="12"/>
      <c r="M2145" s="32" t="str">
        <f>IFERROR(VLOOKUP(Issue!$J2145,Table2[[#All],[Item Name]:[Open Rate]],8,0),"")</f>
        <v/>
      </c>
      <c r="N2145" s="32" t="str">
        <f>IFERROR(+Issue!$L2145*Issue!$M2145,"")</f>
        <v/>
      </c>
      <c r="O2145" s="12"/>
      <c r="P2145" s="12"/>
      <c r="Q2145" s="37"/>
    </row>
    <row r="2146" spans="1:17" x14ac:dyDescent="0.25">
      <c r="A2146" s="34"/>
      <c r="B2146" s="12"/>
      <c r="C2146" s="12"/>
      <c r="D2146" s="12"/>
      <c r="E2146" s="31" t="str">
        <f>IFERROR(VLOOKUP(Issue!$D2146,Table5[#All],3,0),"")</f>
        <v/>
      </c>
      <c r="F2146" s="31" t="str">
        <f>IFERROR(VLOOKUP(Issue!$D2146,Table5[#All],2,0),"")</f>
        <v/>
      </c>
      <c r="G2146" s="12"/>
      <c r="H2146" s="31" t="str">
        <f>IFERROR(VLOOKUP(Issue!$G2146,Table5[#All],3,0),"")</f>
        <v/>
      </c>
      <c r="I2146" s="31" t="str">
        <f>IFERROR(VLOOKUP(Issue!$G2146,Table5[#All],2,0),"")</f>
        <v/>
      </c>
      <c r="J2146" s="12"/>
      <c r="K2146" s="31" t="str">
        <f>IFERROR(VLOOKUP(Issue!$J2146,Table2[[Item Name]:[UoM]],2,0),"")</f>
        <v/>
      </c>
      <c r="L2146" s="12"/>
      <c r="M2146" s="32" t="str">
        <f>IFERROR(VLOOKUP(Issue!$J2146,Table2[[#All],[Item Name]:[Open Rate]],8,0),"")</f>
        <v/>
      </c>
      <c r="N2146" s="32" t="str">
        <f>IFERROR(+Issue!$L2146*Issue!$M2146,"")</f>
        <v/>
      </c>
      <c r="O2146" s="12"/>
      <c r="P2146" s="12"/>
      <c r="Q2146" s="38"/>
    </row>
    <row r="2147" spans="1:17" x14ac:dyDescent="0.25">
      <c r="A2147" s="34"/>
      <c r="B2147" s="12"/>
      <c r="C2147" s="12"/>
      <c r="D2147" s="12"/>
      <c r="E2147" s="31" t="str">
        <f>IFERROR(VLOOKUP(Issue!$D2147,Table5[#All],3,0),"")</f>
        <v/>
      </c>
      <c r="F2147" s="31" t="str">
        <f>IFERROR(VLOOKUP(Issue!$D2147,Table5[#All],2,0),"")</f>
        <v/>
      </c>
      <c r="G2147" s="12"/>
      <c r="H2147" s="31" t="str">
        <f>IFERROR(VLOOKUP(Issue!$G2147,Table5[#All],3,0),"")</f>
        <v/>
      </c>
      <c r="I2147" s="31" t="str">
        <f>IFERROR(VLOOKUP(Issue!$G2147,Table5[#All],2,0),"")</f>
        <v/>
      </c>
      <c r="J2147" s="12"/>
      <c r="K2147" s="31" t="str">
        <f>IFERROR(VLOOKUP(Issue!$J2147,Table2[[Item Name]:[UoM]],2,0),"")</f>
        <v/>
      </c>
      <c r="L2147" s="12"/>
      <c r="M2147" s="32" t="str">
        <f>IFERROR(VLOOKUP(Issue!$J2147,Table2[[#All],[Item Name]:[Open Rate]],8,0),"")</f>
        <v/>
      </c>
      <c r="N2147" s="32" t="str">
        <f>IFERROR(+Issue!$L2147*Issue!$M2147,"")</f>
        <v/>
      </c>
      <c r="O2147" s="12"/>
      <c r="P2147" s="12"/>
      <c r="Q2147" s="37"/>
    </row>
    <row r="2148" spans="1:17" x14ac:dyDescent="0.25">
      <c r="A2148" s="34"/>
      <c r="B2148" s="12"/>
      <c r="C2148" s="12"/>
      <c r="D2148" s="12"/>
      <c r="E2148" s="31" t="str">
        <f>IFERROR(VLOOKUP(Issue!$D2148,Table5[#All],3,0),"")</f>
        <v/>
      </c>
      <c r="F2148" s="31" t="str">
        <f>IFERROR(VLOOKUP(Issue!$D2148,Table5[#All],2,0),"")</f>
        <v/>
      </c>
      <c r="G2148" s="12"/>
      <c r="H2148" s="31" t="str">
        <f>IFERROR(VLOOKUP(Issue!$G2148,Table5[#All],3,0),"")</f>
        <v/>
      </c>
      <c r="I2148" s="31" t="str">
        <f>IFERROR(VLOOKUP(Issue!$G2148,Table5[#All],2,0),"")</f>
        <v/>
      </c>
      <c r="J2148" s="12"/>
      <c r="K2148" s="31" t="str">
        <f>IFERROR(VLOOKUP(Issue!$J2148,Table2[[Item Name]:[UoM]],2,0),"")</f>
        <v/>
      </c>
      <c r="L2148" s="12"/>
      <c r="M2148" s="32" t="str">
        <f>IFERROR(VLOOKUP(Issue!$J2148,Table2[[#All],[Item Name]:[Open Rate]],8,0),"")</f>
        <v/>
      </c>
      <c r="N2148" s="32" t="str">
        <f>IFERROR(+Issue!$L2148*Issue!$M2148,"")</f>
        <v/>
      </c>
      <c r="O2148" s="12"/>
      <c r="P2148" s="12"/>
      <c r="Q2148" s="38"/>
    </row>
    <row r="2149" spans="1:17" x14ac:dyDescent="0.25">
      <c r="A2149" s="34"/>
      <c r="B2149" s="12"/>
      <c r="C2149" s="12"/>
      <c r="D2149" s="12"/>
      <c r="E2149" s="31" t="str">
        <f>IFERROR(VLOOKUP(Issue!$D2149,Table5[#All],3,0),"")</f>
        <v/>
      </c>
      <c r="F2149" s="31" t="str">
        <f>IFERROR(VLOOKUP(Issue!$D2149,Table5[#All],2,0),"")</f>
        <v/>
      </c>
      <c r="G2149" s="12"/>
      <c r="H2149" s="31" t="str">
        <f>IFERROR(VLOOKUP(Issue!$G2149,Table5[#All],3,0),"")</f>
        <v/>
      </c>
      <c r="I2149" s="31" t="str">
        <f>IFERROR(VLOOKUP(Issue!$G2149,Table5[#All],2,0),"")</f>
        <v/>
      </c>
      <c r="J2149" s="12"/>
      <c r="K2149" s="31" t="str">
        <f>IFERROR(VLOOKUP(Issue!$J2149,Table2[[Item Name]:[UoM]],2,0),"")</f>
        <v/>
      </c>
      <c r="L2149" s="12"/>
      <c r="M2149" s="32" t="str">
        <f>IFERROR(VLOOKUP(Issue!$J2149,Table2[[#All],[Item Name]:[Open Rate]],8,0),"")</f>
        <v/>
      </c>
      <c r="N2149" s="32" t="str">
        <f>IFERROR(+Issue!$L2149*Issue!$M2149,"")</f>
        <v/>
      </c>
      <c r="O2149" s="12"/>
      <c r="P2149" s="12"/>
      <c r="Q2149" s="37"/>
    </row>
    <row r="2150" spans="1:17" x14ac:dyDescent="0.25">
      <c r="A2150" s="34"/>
      <c r="B2150" s="12"/>
      <c r="C2150" s="12"/>
      <c r="D2150" s="12"/>
      <c r="E2150" s="31" t="str">
        <f>IFERROR(VLOOKUP(Issue!$D2150,Table5[#All],3,0),"")</f>
        <v/>
      </c>
      <c r="F2150" s="31" t="str">
        <f>IFERROR(VLOOKUP(Issue!$D2150,Table5[#All],2,0),"")</f>
        <v/>
      </c>
      <c r="G2150" s="12"/>
      <c r="H2150" s="31" t="str">
        <f>IFERROR(VLOOKUP(Issue!$G2150,Table5[#All],3,0),"")</f>
        <v/>
      </c>
      <c r="I2150" s="31" t="str">
        <f>IFERROR(VLOOKUP(Issue!$G2150,Table5[#All],2,0),"")</f>
        <v/>
      </c>
      <c r="J2150" s="12"/>
      <c r="K2150" s="31" t="str">
        <f>IFERROR(VLOOKUP(Issue!$J2150,Table2[[Item Name]:[UoM]],2,0),"")</f>
        <v/>
      </c>
      <c r="L2150" s="12"/>
      <c r="M2150" s="32" t="str">
        <f>IFERROR(VLOOKUP(Issue!$J2150,Table2[[#All],[Item Name]:[Open Rate]],8,0),"")</f>
        <v/>
      </c>
      <c r="N2150" s="32" t="str">
        <f>IFERROR(+Issue!$L2150*Issue!$M2150,"")</f>
        <v/>
      </c>
      <c r="O2150" s="12"/>
      <c r="P2150" s="12"/>
      <c r="Q2150" s="38"/>
    </row>
    <row r="2151" spans="1:17" x14ac:dyDescent="0.25">
      <c r="A2151" s="34"/>
      <c r="B2151" s="12"/>
      <c r="C2151" s="12"/>
      <c r="D2151" s="12"/>
      <c r="E2151" s="31" t="str">
        <f>IFERROR(VLOOKUP(Issue!$D2151,Table5[#All],3,0),"")</f>
        <v/>
      </c>
      <c r="F2151" s="31" t="str">
        <f>IFERROR(VLOOKUP(Issue!$D2151,Table5[#All],2,0),"")</f>
        <v/>
      </c>
      <c r="G2151" s="12"/>
      <c r="H2151" s="31" t="str">
        <f>IFERROR(VLOOKUP(Issue!$G2151,Table5[#All],3,0),"")</f>
        <v/>
      </c>
      <c r="I2151" s="31" t="str">
        <f>IFERROR(VLOOKUP(Issue!$G2151,Table5[#All],2,0),"")</f>
        <v/>
      </c>
      <c r="J2151" s="12"/>
      <c r="K2151" s="31" t="str">
        <f>IFERROR(VLOOKUP(Issue!$J2151,Table2[[Item Name]:[UoM]],2,0),"")</f>
        <v/>
      </c>
      <c r="L2151" s="12"/>
      <c r="M2151" s="32" t="str">
        <f>IFERROR(VLOOKUP(Issue!$J2151,Table2[[#All],[Item Name]:[Open Rate]],8,0),"")</f>
        <v/>
      </c>
      <c r="N2151" s="32" t="str">
        <f>IFERROR(+Issue!$L2151*Issue!$M2151,"")</f>
        <v/>
      </c>
      <c r="O2151" s="12"/>
      <c r="P2151" s="12"/>
      <c r="Q2151" s="37"/>
    </row>
    <row r="2152" spans="1:17" x14ac:dyDescent="0.25">
      <c r="A2152" s="34"/>
      <c r="B2152" s="12"/>
      <c r="C2152" s="12"/>
      <c r="D2152" s="12"/>
      <c r="E2152" s="31" t="str">
        <f>IFERROR(VLOOKUP(Issue!$D2152,Table5[#All],3,0),"")</f>
        <v/>
      </c>
      <c r="F2152" s="31" t="str">
        <f>IFERROR(VLOOKUP(Issue!$D2152,Table5[#All],2,0),"")</f>
        <v/>
      </c>
      <c r="G2152" s="12"/>
      <c r="H2152" s="31" t="str">
        <f>IFERROR(VLOOKUP(Issue!$G2152,Table5[#All],3,0),"")</f>
        <v/>
      </c>
      <c r="I2152" s="31" t="str">
        <f>IFERROR(VLOOKUP(Issue!$G2152,Table5[#All],2,0),"")</f>
        <v/>
      </c>
      <c r="J2152" s="12"/>
      <c r="K2152" s="31" t="str">
        <f>IFERROR(VLOOKUP(Issue!$J2152,Table2[[Item Name]:[UoM]],2,0),"")</f>
        <v/>
      </c>
      <c r="L2152" s="12"/>
      <c r="M2152" s="32" t="str">
        <f>IFERROR(VLOOKUP(Issue!$J2152,Table2[[#All],[Item Name]:[Open Rate]],8,0),"")</f>
        <v/>
      </c>
      <c r="N2152" s="32" t="str">
        <f>IFERROR(+Issue!$L2152*Issue!$M2152,"")</f>
        <v/>
      </c>
      <c r="O2152" s="12"/>
      <c r="P2152" s="12"/>
      <c r="Q2152" s="38"/>
    </row>
    <row r="2153" spans="1:17" x14ac:dyDescent="0.25">
      <c r="A2153" s="34"/>
      <c r="B2153" s="12"/>
      <c r="C2153" s="12"/>
      <c r="D2153" s="12"/>
      <c r="E2153" s="31" t="str">
        <f>IFERROR(VLOOKUP(Issue!$D2153,Table5[#All],3,0),"")</f>
        <v/>
      </c>
      <c r="F2153" s="31" t="str">
        <f>IFERROR(VLOOKUP(Issue!$D2153,Table5[#All],2,0),"")</f>
        <v/>
      </c>
      <c r="G2153" s="12"/>
      <c r="H2153" s="31" t="str">
        <f>IFERROR(VLOOKUP(Issue!$G2153,Table5[#All],3,0),"")</f>
        <v/>
      </c>
      <c r="I2153" s="31" t="str">
        <f>IFERROR(VLOOKUP(Issue!$G2153,Table5[#All],2,0),"")</f>
        <v/>
      </c>
      <c r="J2153" s="12"/>
      <c r="K2153" s="31" t="str">
        <f>IFERROR(VLOOKUP(Issue!$J2153,Table2[[Item Name]:[UoM]],2,0),"")</f>
        <v/>
      </c>
      <c r="L2153" s="12"/>
      <c r="M2153" s="32" t="str">
        <f>IFERROR(VLOOKUP(Issue!$J2153,Table2[[#All],[Item Name]:[Open Rate]],8,0),"")</f>
        <v/>
      </c>
      <c r="N2153" s="32" t="str">
        <f>IFERROR(+Issue!$L2153*Issue!$M2153,"")</f>
        <v/>
      </c>
      <c r="O2153" s="12"/>
      <c r="P2153" s="12"/>
      <c r="Q2153" s="37"/>
    </row>
    <row r="2154" spans="1:17" x14ac:dyDescent="0.25">
      <c r="A2154" s="34"/>
      <c r="B2154" s="12"/>
      <c r="C2154" s="12"/>
      <c r="D2154" s="12"/>
      <c r="E2154" s="31" t="str">
        <f>IFERROR(VLOOKUP(Issue!$D2154,Table5[#All],3,0),"")</f>
        <v/>
      </c>
      <c r="F2154" s="31" t="str">
        <f>IFERROR(VLOOKUP(Issue!$D2154,Table5[#All],2,0),"")</f>
        <v/>
      </c>
      <c r="G2154" s="12"/>
      <c r="H2154" s="31" t="str">
        <f>IFERROR(VLOOKUP(Issue!$G2154,Table5[#All],3,0),"")</f>
        <v/>
      </c>
      <c r="I2154" s="31" t="str">
        <f>IFERROR(VLOOKUP(Issue!$G2154,Table5[#All],2,0),"")</f>
        <v/>
      </c>
      <c r="J2154" s="12"/>
      <c r="K2154" s="31" t="str">
        <f>IFERROR(VLOOKUP(Issue!$J2154,Table2[[Item Name]:[UoM]],2,0),"")</f>
        <v/>
      </c>
      <c r="L2154" s="12"/>
      <c r="M2154" s="32" t="str">
        <f>IFERROR(VLOOKUP(Issue!$J2154,Table2[[#All],[Item Name]:[Open Rate]],8,0),"")</f>
        <v/>
      </c>
      <c r="N2154" s="32" t="str">
        <f>IFERROR(+Issue!$L2154*Issue!$M2154,"")</f>
        <v/>
      </c>
      <c r="O2154" s="12"/>
      <c r="P2154" s="12"/>
      <c r="Q2154" s="38"/>
    </row>
    <row r="2155" spans="1:17" x14ac:dyDescent="0.25">
      <c r="A2155" s="34"/>
      <c r="B2155" s="12"/>
      <c r="C2155" s="12"/>
      <c r="D2155" s="12"/>
      <c r="E2155" s="31" t="str">
        <f>IFERROR(VLOOKUP(Issue!$D2155,Table5[#All],3,0),"")</f>
        <v/>
      </c>
      <c r="F2155" s="31" t="str">
        <f>IFERROR(VLOOKUP(Issue!$D2155,Table5[#All],2,0),"")</f>
        <v/>
      </c>
      <c r="G2155" s="12"/>
      <c r="H2155" s="31" t="str">
        <f>IFERROR(VLOOKUP(Issue!$G2155,Table5[#All],3,0),"")</f>
        <v/>
      </c>
      <c r="I2155" s="31" t="str">
        <f>IFERROR(VLOOKUP(Issue!$G2155,Table5[#All],2,0),"")</f>
        <v/>
      </c>
      <c r="J2155" s="12"/>
      <c r="K2155" s="31" t="str">
        <f>IFERROR(VLOOKUP(Issue!$J2155,Table2[[Item Name]:[UoM]],2,0),"")</f>
        <v/>
      </c>
      <c r="L2155" s="12"/>
      <c r="M2155" s="32" t="str">
        <f>IFERROR(VLOOKUP(Issue!$J2155,Table2[[#All],[Item Name]:[Open Rate]],8,0),"")</f>
        <v/>
      </c>
      <c r="N2155" s="32" t="str">
        <f>IFERROR(+Issue!$L2155*Issue!$M2155,"")</f>
        <v/>
      </c>
      <c r="O2155" s="12"/>
      <c r="P2155" s="12"/>
      <c r="Q2155" s="37"/>
    </row>
    <row r="2156" spans="1:17" x14ac:dyDescent="0.25">
      <c r="A2156" s="34"/>
      <c r="B2156" s="12"/>
      <c r="C2156" s="12"/>
      <c r="D2156" s="12"/>
      <c r="E2156" s="31" t="str">
        <f>IFERROR(VLOOKUP(Issue!$D2156,Table5[#All],3,0),"")</f>
        <v/>
      </c>
      <c r="F2156" s="31" t="str">
        <f>IFERROR(VLOOKUP(Issue!$D2156,Table5[#All],2,0),"")</f>
        <v/>
      </c>
      <c r="G2156" s="12"/>
      <c r="H2156" s="31" t="str">
        <f>IFERROR(VLOOKUP(Issue!$G2156,Table5[#All],3,0),"")</f>
        <v/>
      </c>
      <c r="I2156" s="31" t="str">
        <f>IFERROR(VLOOKUP(Issue!$G2156,Table5[#All],2,0),"")</f>
        <v/>
      </c>
      <c r="J2156" s="12"/>
      <c r="K2156" s="31" t="str">
        <f>IFERROR(VLOOKUP(Issue!$J2156,Table2[[Item Name]:[UoM]],2,0),"")</f>
        <v/>
      </c>
      <c r="L2156" s="12"/>
      <c r="M2156" s="32" t="str">
        <f>IFERROR(VLOOKUP(Issue!$J2156,Table2[[#All],[Item Name]:[Open Rate]],8,0),"")</f>
        <v/>
      </c>
      <c r="N2156" s="32" t="str">
        <f>IFERROR(+Issue!$L2156*Issue!$M2156,"")</f>
        <v/>
      </c>
      <c r="O2156" s="12"/>
      <c r="P2156" s="12"/>
      <c r="Q2156" s="38"/>
    </row>
    <row r="2157" spans="1:17" x14ac:dyDescent="0.25">
      <c r="A2157" s="34"/>
      <c r="B2157" s="12"/>
      <c r="C2157" s="12"/>
      <c r="D2157" s="12"/>
      <c r="E2157" s="31" t="str">
        <f>IFERROR(VLOOKUP(Issue!$D2157,Table5[#All],3,0),"")</f>
        <v/>
      </c>
      <c r="F2157" s="31" t="str">
        <f>IFERROR(VLOOKUP(Issue!$D2157,Table5[#All],2,0),"")</f>
        <v/>
      </c>
      <c r="G2157" s="12"/>
      <c r="H2157" s="31" t="str">
        <f>IFERROR(VLOOKUP(Issue!$G2157,Table5[#All],3,0),"")</f>
        <v/>
      </c>
      <c r="I2157" s="31" t="str">
        <f>IFERROR(VLOOKUP(Issue!$G2157,Table5[#All],2,0),"")</f>
        <v/>
      </c>
      <c r="J2157" s="12"/>
      <c r="K2157" s="31" t="str">
        <f>IFERROR(VLOOKUP(Issue!$J2157,Table2[[Item Name]:[UoM]],2,0),"")</f>
        <v/>
      </c>
      <c r="L2157" s="12"/>
      <c r="M2157" s="32" t="str">
        <f>IFERROR(VLOOKUP(Issue!$J2157,Table2[[#All],[Item Name]:[Open Rate]],8,0),"")</f>
        <v/>
      </c>
      <c r="N2157" s="32" t="str">
        <f>IFERROR(+Issue!$L2157*Issue!$M2157,"")</f>
        <v/>
      </c>
      <c r="O2157" s="12"/>
      <c r="P2157" s="12"/>
      <c r="Q2157" s="37"/>
    </row>
    <row r="2158" spans="1:17" x14ac:dyDescent="0.25">
      <c r="A2158" s="34"/>
      <c r="B2158" s="12"/>
      <c r="C2158" s="12"/>
      <c r="D2158" s="12"/>
      <c r="E2158" s="31" t="str">
        <f>IFERROR(VLOOKUP(Issue!$D2158,Table5[#All],3,0),"")</f>
        <v/>
      </c>
      <c r="F2158" s="31" t="str">
        <f>IFERROR(VLOOKUP(Issue!$D2158,Table5[#All],2,0),"")</f>
        <v/>
      </c>
      <c r="G2158" s="12"/>
      <c r="H2158" s="31" t="str">
        <f>IFERROR(VLOOKUP(Issue!$G2158,Table5[#All],3,0),"")</f>
        <v/>
      </c>
      <c r="I2158" s="31" t="str">
        <f>IFERROR(VLOOKUP(Issue!$G2158,Table5[#All],2,0),"")</f>
        <v/>
      </c>
      <c r="J2158" s="12"/>
      <c r="K2158" s="31" t="str">
        <f>IFERROR(VLOOKUP(Issue!$J2158,Table2[[Item Name]:[UoM]],2,0),"")</f>
        <v/>
      </c>
      <c r="L2158" s="12"/>
      <c r="M2158" s="32" t="str">
        <f>IFERROR(VLOOKUP(Issue!$J2158,Table2[[#All],[Item Name]:[Open Rate]],8,0),"")</f>
        <v/>
      </c>
      <c r="N2158" s="32" t="str">
        <f>IFERROR(+Issue!$L2158*Issue!$M2158,"")</f>
        <v/>
      </c>
      <c r="O2158" s="12"/>
      <c r="P2158" s="12"/>
      <c r="Q2158" s="38"/>
    </row>
    <row r="2159" spans="1:17" x14ac:dyDescent="0.25">
      <c r="A2159" s="34"/>
      <c r="B2159" s="12"/>
      <c r="C2159" s="12"/>
      <c r="D2159" s="12"/>
      <c r="E2159" s="31" t="str">
        <f>IFERROR(VLOOKUP(Issue!$D2159,Table5[#All],3,0),"")</f>
        <v/>
      </c>
      <c r="F2159" s="31" t="str">
        <f>IFERROR(VLOOKUP(Issue!$D2159,Table5[#All],2,0),"")</f>
        <v/>
      </c>
      <c r="G2159" s="12"/>
      <c r="H2159" s="31" t="str">
        <f>IFERROR(VLOOKUP(Issue!$G2159,Table5[#All],3,0),"")</f>
        <v/>
      </c>
      <c r="I2159" s="31" t="str">
        <f>IFERROR(VLOOKUP(Issue!$G2159,Table5[#All],2,0),"")</f>
        <v/>
      </c>
      <c r="J2159" s="12"/>
      <c r="K2159" s="31" t="str">
        <f>IFERROR(VLOOKUP(Issue!$J2159,Table2[[Item Name]:[UoM]],2,0),"")</f>
        <v/>
      </c>
      <c r="L2159" s="12"/>
      <c r="M2159" s="32" t="str">
        <f>IFERROR(VLOOKUP(Issue!$J2159,Table2[[#All],[Item Name]:[Open Rate]],8,0),"")</f>
        <v/>
      </c>
      <c r="N2159" s="32" t="str">
        <f>IFERROR(+Issue!$L2159*Issue!$M2159,"")</f>
        <v/>
      </c>
      <c r="O2159" s="12"/>
      <c r="P2159" s="12"/>
      <c r="Q2159" s="37"/>
    </row>
    <row r="2160" spans="1:17" x14ac:dyDescent="0.25">
      <c r="A2160" s="34"/>
      <c r="B2160" s="12"/>
      <c r="C2160" s="12"/>
      <c r="D2160" s="12"/>
      <c r="E2160" s="31" t="str">
        <f>IFERROR(VLOOKUP(Issue!$D2160,Table5[#All],3,0),"")</f>
        <v/>
      </c>
      <c r="F2160" s="31" t="str">
        <f>IFERROR(VLOOKUP(Issue!$D2160,Table5[#All],2,0),"")</f>
        <v/>
      </c>
      <c r="G2160" s="12"/>
      <c r="H2160" s="31" t="str">
        <f>IFERROR(VLOOKUP(Issue!$G2160,Table5[#All],3,0),"")</f>
        <v/>
      </c>
      <c r="I2160" s="31" t="str">
        <f>IFERROR(VLOOKUP(Issue!$G2160,Table5[#All],2,0),"")</f>
        <v/>
      </c>
      <c r="J2160" s="12"/>
      <c r="K2160" s="31" t="str">
        <f>IFERROR(VLOOKUP(Issue!$J2160,Table2[[Item Name]:[UoM]],2,0),"")</f>
        <v/>
      </c>
      <c r="L2160" s="12"/>
      <c r="M2160" s="32" t="str">
        <f>IFERROR(VLOOKUP(Issue!$J2160,Table2[[#All],[Item Name]:[Open Rate]],8,0),"")</f>
        <v/>
      </c>
      <c r="N2160" s="32" t="str">
        <f>IFERROR(+Issue!$L2160*Issue!$M2160,"")</f>
        <v/>
      </c>
      <c r="O2160" s="12"/>
      <c r="P2160" s="12"/>
      <c r="Q2160" s="38"/>
    </row>
    <row r="2161" spans="1:17" x14ac:dyDescent="0.25">
      <c r="A2161" s="34"/>
      <c r="B2161" s="12"/>
      <c r="C2161" s="12"/>
      <c r="D2161" s="12"/>
      <c r="E2161" s="31" t="str">
        <f>IFERROR(VLOOKUP(Issue!$D2161,Table5[#All],3,0),"")</f>
        <v/>
      </c>
      <c r="F2161" s="31" t="str">
        <f>IFERROR(VLOOKUP(Issue!$D2161,Table5[#All],2,0),"")</f>
        <v/>
      </c>
      <c r="G2161" s="12"/>
      <c r="H2161" s="31" t="str">
        <f>IFERROR(VLOOKUP(Issue!$G2161,Table5[#All],3,0),"")</f>
        <v/>
      </c>
      <c r="I2161" s="31" t="str">
        <f>IFERROR(VLOOKUP(Issue!$G2161,Table5[#All],2,0),"")</f>
        <v/>
      </c>
      <c r="J2161" s="12"/>
      <c r="K2161" s="31" t="str">
        <f>IFERROR(VLOOKUP(Issue!$J2161,Table2[[Item Name]:[UoM]],2,0),"")</f>
        <v/>
      </c>
      <c r="L2161" s="12"/>
      <c r="M2161" s="32" t="str">
        <f>IFERROR(VLOOKUP(Issue!$J2161,Table2[[#All],[Item Name]:[Open Rate]],8,0),"")</f>
        <v/>
      </c>
      <c r="N2161" s="32" t="str">
        <f>IFERROR(+Issue!$L2161*Issue!$M2161,"")</f>
        <v/>
      </c>
      <c r="O2161" s="12"/>
      <c r="P2161" s="12"/>
      <c r="Q2161" s="37"/>
    </row>
    <row r="2162" spans="1:17" x14ac:dyDescent="0.25">
      <c r="A2162" s="34"/>
      <c r="B2162" s="12"/>
      <c r="C2162" s="12"/>
      <c r="D2162" s="12"/>
      <c r="E2162" s="31" t="str">
        <f>IFERROR(VLOOKUP(Issue!$D2162,Table5[#All],3,0),"")</f>
        <v/>
      </c>
      <c r="F2162" s="31" t="str">
        <f>IFERROR(VLOOKUP(Issue!$D2162,Table5[#All],2,0),"")</f>
        <v/>
      </c>
      <c r="G2162" s="12"/>
      <c r="H2162" s="31" t="str">
        <f>IFERROR(VLOOKUP(Issue!$G2162,Table5[#All],3,0),"")</f>
        <v/>
      </c>
      <c r="I2162" s="31" t="str">
        <f>IFERROR(VLOOKUP(Issue!$G2162,Table5[#All],2,0),"")</f>
        <v/>
      </c>
      <c r="J2162" s="12"/>
      <c r="K2162" s="31" t="str">
        <f>IFERROR(VLOOKUP(Issue!$J2162,Table2[[Item Name]:[UoM]],2,0),"")</f>
        <v/>
      </c>
      <c r="L2162" s="12"/>
      <c r="M2162" s="32" t="str">
        <f>IFERROR(VLOOKUP(Issue!$J2162,Table2[[#All],[Item Name]:[Open Rate]],8,0),"")</f>
        <v/>
      </c>
      <c r="N2162" s="32" t="str">
        <f>IFERROR(+Issue!$L2162*Issue!$M2162,"")</f>
        <v/>
      </c>
      <c r="O2162" s="12"/>
      <c r="P2162" s="12"/>
      <c r="Q2162" s="38"/>
    </row>
    <row r="2163" spans="1:17" x14ac:dyDescent="0.25">
      <c r="A2163" s="34"/>
      <c r="B2163" s="12"/>
      <c r="C2163" s="12"/>
      <c r="D2163" s="12"/>
      <c r="E2163" s="31" t="str">
        <f>IFERROR(VLOOKUP(Issue!$D2163,Table5[#All],3,0),"")</f>
        <v/>
      </c>
      <c r="F2163" s="31" t="str">
        <f>IFERROR(VLOOKUP(Issue!$D2163,Table5[#All],2,0),"")</f>
        <v/>
      </c>
      <c r="G2163" s="12"/>
      <c r="H2163" s="31" t="str">
        <f>IFERROR(VLOOKUP(Issue!$G2163,Table5[#All],3,0),"")</f>
        <v/>
      </c>
      <c r="I2163" s="31" t="str">
        <f>IFERROR(VLOOKUP(Issue!$G2163,Table5[#All],2,0),"")</f>
        <v/>
      </c>
      <c r="J2163" s="12"/>
      <c r="K2163" s="31" t="str">
        <f>IFERROR(VLOOKUP(Issue!$J2163,Table2[[Item Name]:[UoM]],2,0),"")</f>
        <v/>
      </c>
      <c r="L2163" s="12"/>
      <c r="M2163" s="32" t="str">
        <f>IFERROR(VLOOKUP(Issue!$J2163,Table2[[#All],[Item Name]:[Open Rate]],8,0),"")</f>
        <v/>
      </c>
      <c r="N2163" s="32" t="str">
        <f>IFERROR(+Issue!$L2163*Issue!$M2163,"")</f>
        <v/>
      </c>
      <c r="O2163" s="12"/>
      <c r="P2163" s="12"/>
      <c r="Q2163" s="37"/>
    </row>
    <row r="2164" spans="1:17" x14ac:dyDescent="0.25">
      <c r="A2164" s="34"/>
      <c r="B2164" s="12"/>
      <c r="C2164" s="12"/>
      <c r="D2164" s="12"/>
      <c r="E2164" s="31" t="str">
        <f>IFERROR(VLOOKUP(Issue!$D2164,Table5[#All],3,0),"")</f>
        <v/>
      </c>
      <c r="F2164" s="31" t="str">
        <f>IFERROR(VLOOKUP(Issue!$D2164,Table5[#All],2,0),"")</f>
        <v/>
      </c>
      <c r="G2164" s="12"/>
      <c r="H2164" s="31" t="str">
        <f>IFERROR(VLOOKUP(Issue!$G2164,Table5[#All],3,0),"")</f>
        <v/>
      </c>
      <c r="I2164" s="31" t="str">
        <f>IFERROR(VLOOKUP(Issue!$G2164,Table5[#All],2,0),"")</f>
        <v/>
      </c>
      <c r="J2164" s="12"/>
      <c r="K2164" s="31" t="str">
        <f>IFERROR(VLOOKUP(Issue!$J2164,Table2[[Item Name]:[UoM]],2,0),"")</f>
        <v/>
      </c>
      <c r="L2164" s="12"/>
      <c r="M2164" s="32" t="str">
        <f>IFERROR(VLOOKUP(Issue!$J2164,Table2[[#All],[Item Name]:[Open Rate]],8,0),"")</f>
        <v/>
      </c>
      <c r="N2164" s="32" t="str">
        <f>IFERROR(+Issue!$L2164*Issue!$M2164,"")</f>
        <v/>
      </c>
      <c r="O2164" s="12"/>
      <c r="P2164" s="12"/>
      <c r="Q2164" s="38"/>
    </row>
    <row r="2165" spans="1:17" x14ac:dyDescent="0.25">
      <c r="A2165" s="34"/>
      <c r="B2165" s="12"/>
      <c r="C2165" s="12"/>
      <c r="D2165" s="12"/>
      <c r="E2165" s="31" t="str">
        <f>IFERROR(VLOOKUP(Issue!$D2165,Table5[#All],3,0),"")</f>
        <v/>
      </c>
      <c r="F2165" s="31" t="str">
        <f>IFERROR(VLOOKUP(Issue!$D2165,Table5[#All],2,0),"")</f>
        <v/>
      </c>
      <c r="G2165" s="12"/>
      <c r="H2165" s="31" t="str">
        <f>IFERROR(VLOOKUP(Issue!$G2165,Table5[#All],3,0),"")</f>
        <v/>
      </c>
      <c r="I2165" s="31" t="str">
        <f>IFERROR(VLOOKUP(Issue!$G2165,Table5[#All],2,0),"")</f>
        <v/>
      </c>
      <c r="J2165" s="12"/>
      <c r="K2165" s="31" t="str">
        <f>IFERROR(VLOOKUP(Issue!$J2165,Table2[[Item Name]:[UoM]],2,0),"")</f>
        <v/>
      </c>
      <c r="L2165" s="12"/>
      <c r="M2165" s="32" t="str">
        <f>IFERROR(VLOOKUP(Issue!$J2165,Table2[[#All],[Item Name]:[Open Rate]],8,0),"")</f>
        <v/>
      </c>
      <c r="N2165" s="32" t="str">
        <f>IFERROR(+Issue!$L2165*Issue!$M2165,"")</f>
        <v/>
      </c>
      <c r="O2165" s="12"/>
      <c r="P2165" s="12"/>
      <c r="Q2165" s="37"/>
    </row>
    <row r="2166" spans="1:17" x14ac:dyDescent="0.25">
      <c r="A2166" s="34"/>
      <c r="B2166" s="12"/>
      <c r="C2166" s="12"/>
      <c r="D2166" s="12"/>
      <c r="E2166" s="31" t="str">
        <f>IFERROR(VLOOKUP(Issue!$D2166,Table5[#All],3,0),"")</f>
        <v/>
      </c>
      <c r="F2166" s="31" t="str">
        <f>IFERROR(VLOOKUP(Issue!$D2166,Table5[#All],2,0),"")</f>
        <v/>
      </c>
      <c r="G2166" s="12"/>
      <c r="H2166" s="31" t="str">
        <f>IFERROR(VLOOKUP(Issue!$G2166,Table5[#All],3,0),"")</f>
        <v/>
      </c>
      <c r="I2166" s="31" t="str">
        <f>IFERROR(VLOOKUP(Issue!$G2166,Table5[#All],2,0),"")</f>
        <v/>
      </c>
      <c r="J2166" s="12"/>
      <c r="K2166" s="31" t="str">
        <f>IFERROR(VLOOKUP(Issue!$J2166,Table2[[Item Name]:[UoM]],2,0),"")</f>
        <v/>
      </c>
      <c r="L2166" s="12"/>
      <c r="M2166" s="32" t="str">
        <f>IFERROR(VLOOKUP(Issue!$J2166,Table2[[#All],[Item Name]:[Open Rate]],8,0),"")</f>
        <v/>
      </c>
      <c r="N2166" s="32" t="str">
        <f>IFERROR(+Issue!$L2166*Issue!$M2166,"")</f>
        <v/>
      </c>
      <c r="O2166" s="12"/>
      <c r="P2166" s="12"/>
      <c r="Q2166" s="38"/>
    </row>
    <row r="2167" spans="1:17" x14ac:dyDescent="0.25">
      <c r="A2167" s="34"/>
      <c r="B2167" s="12"/>
      <c r="C2167" s="12"/>
      <c r="D2167" s="12"/>
      <c r="E2167" s="31" t="str">
        <f>IFERROR(VLOOKUP(Issue!$D2167,Table5[#All],3,0),"")</f>
        <v/>
      </c>
      <c r="F2167" s="31" t="str">
        <f>IFERROR(VLOOKUP(Issue!$D2167,Table5[#All],2,0),"")</f>
        <v/>
      </c>
      <c r="G2167" s="12"/>
      <c r="H2167" s="31" t="str">
        <f>IFERROR(VLOOKUP(Issue!$G2167,Table5[#All],3,0),"")</f>
        <v/>
      </c>
      <c r="I2167" s="31" t="str">
        <f>IFERROR(VLOOKUP(Issue!$G2167,Table5[#All],2,0),"")</f>
        <v/>
      </c>
      <c r="J2167" s="12"/>
      <c r="K2167" s="31" t="str">
        <f>IFERROR(VLOOKUP(Issue!$J2167,Table2[[Item Name]:[UoM]],2,0),"")</f>
        <v/>
      </c>
      <c r="L2167" s="12"/>
      <c r="M2167" s="32" t="str">
        <f>IFERROR(VLOOKUP(Issue!$J2167,Table2[[#All],[Item Name]:[Open Rate]],8,0),"")</f>
        <v/>
      </c>
      <c r="N2167" s="32" t="str">
        <f>IFERROR(+Issue!$L2167*Issue!$M2167,"")</f>
        <v/>
      </c>
      <c r="O2167" s="12"/>
      <c r="P2167" s="12"/>
      <c r="Q2167" s="37"/>
    </row>
    <row r="2168" spans="1:17" x14ac:dyDescent="0.25">
      <c r="A2168" s="34"/>
      <c r="B2168" s="12"/>
      <c r="C2168" s="12"/>
      <c r="D2168" s="12"/>
      <c r="E2168" s="31" t="str">
        <f>IFERROR(VLOOKUP(Issue!$D2168,Table5[#All],3,0),"")</f>
        <v/>
      </c>
      <c r="F2168" s="31" t="str">
        <f>IFERROR(VLOOKUP(Issue!$D2168,Table5[#All],2,0),"")</f>
        <v/>
      </c>
      <c r="G2168" s="12"/>
      <c r="H2168" s="31" t="str">
        <f>IFERROR(VLOOKUP(Issue!$G2168,Table5[#All],3,0),"")</f>
        <v/>
      </c>
      <c r="I2168" s="31" t="str">
        <f>IFERROR(VLOOKUP(Issue!$G2168,Table5[#All],2,0),"")</f>
        <v/>
      </c>
      <c r="J2168" s="12"/>
      <c r="K2168" s="31" t="str">
        <f>IFERROR(VLOOKUP(Issue!$J2168,Table2[[Item Name]:[UoM]],2,0),"")</f>
        <v/>
      </c>
      <c r="L2168" s="12"/>
      <c r="M2168" s="32" t="str">
        <f>IFERROR(VLOOKUP(Issue!$J2168,Table2[[#All],[Item Name]:[Open Rate]],8,0),"")</f>
        <v/>
      </c>
      <c r="N2168" s="32" t="str">
        <f>IFERROR(+Issue!$L2168*Issue!$M2168,"")</f>
        <v/>
      </c>
      <c r="O2168" s="12"/>
      <c r="P2168" s="12"/>
      <c r="Q2168" s="38"/>
    </row>
    <row r="2169" spans="1:17" x14ac:dyDescent="0.25">
      <c r="A2169" s="34"/>
      <c r="B2169" s="12"/>
      <c r="C2169" s="12"/>
      <c r="D2169" s="12"/>
      <c r="E2169" s="31" t="str">
        <f>IFERROR(VLOOKUP(Issue!$D2169,Table5[#All],3,0),"")</f>
        <v/>
      </c>
      <c r="F2169" s="31" t="str">
        <f>IFERROR(VLOOKUP(Issue!$D2169,Table5[#All],2,0),"")</f>
        <v/>
      </c>
      <c r="G2169" s="12"/>
      <c r="H2169" s="31" t="str">
        <f>IFERROR(VLOOKUP(Issue!$G2169,Table5[#All],3,0),"")</f>
        <v/>
      </c>
      <c r="I2169" s="31" t="str">
        <f>IFERROR(VLOOKUP(Issue!$G2169,Table5[#All],2,0),"")</f>
        <v/>
      </c>
      <c r="J2169" s="12"/>
      <c r="K2169" s="31" t="str">
        <f>IFERROR(VLOOKUP(Issue!$J2169,Table2[[Item Name]:[UoM]],2,0),"")</f>
        <v/>
      </c>
      <c r="L2169" s="12"/>
      <c r="M2169" s="32" t="str">
        <f>IFERROR(VLOOKUP(Issue!$J2169,Table2[[#All],[Item Name]:[Open Rate]],8,0),"")</f>
        <v/>
      </c>
      <c r="N2169" s="32" t="str">
        <f>IFERROR(+Issue!$L2169*Issue!$M2169,"")</f>
        <v/>
      </c>
      <c r="O2169" s="12"/>
      <c r="P2169" s="12"/>
      <c r="Q2169" s="37"/>
    </row>
    <row r="2170" spans="1:17" x14ac:dyDescent="0.25">
      <c r="A2170" s="34"/>
      <c r="B2170" s="12"/>
      <c r="C2170" s="12"/>
      <c r="D2170" s="12"/>
      <c r="E2170" s="31" t="str">
        <f>IFERROR(VLOOKUP(Issue!$D2170,Table5[#All],3,0),"")</f>
        <v/>
      </c>
      <c r="F2170" s="31" t="str">
        <f>IFERROR(VLOOKUP(Issue!$D2170,Table5[#All],2,0),"")</f>
        <v/>
      </c>
      <c r="G2170" s="12"/>
      <c r="H2170" s="31" t="str">
        <f>IFERROR(VLOOKUP(Issue!$G2170,Table5[#All],3,0),"")</f>
        <v/>
      </c>
      <c r="I2170" s="31" t="str">
        <f>IFERROR(VLOOKUP(Issue!$G2170,Table5[#All],2,0),"")</f>
        <v/>
      </c>
      <c r="J2170" s="12"/>
      <c r="K2170" s="31" t="str">
        <f>IFERROR(VLOOKUP(Issue!$J2170,Table2[[Item Name]:[UoM]],2,0),"")</f>
        <v/>
      </c>
      <c r="L2170" s="12"/>
      <c r="M2170" s="32" t="str">
        <f>IFERROR(VLOOKUP(Issue!$J2170,Table2[[#All],[Item Name]:[Open Rate]],8,0),"")</f>
        <v/>
      </c>
      <c r="N2170" s="32" t="str">
        <f>IFERROR(+Issue!$L2170*Issue!$M2170,"")</f>
        <v/>
      </c>
      <c r="O2170" s="12"/>
      <c r="P2170" s="12"/>
      <c r="Q2170" s="38"/>
    </row>
    <row r="2171" spans="1:17" x14ac:dyDescent="0.25">
      <c r="A2171" s="34"/>
      <c r="B2171" s="12"/>
      <c r="C2171" s="12"/>
      <c r="D2171" s="12"/>
      <c r="E2171" s="31" t="str">
        <f>IFERROR(VLOOKUP(Issue!$D2171,Table5[#All],3,0),"")</f>
        <v/>
      </c>
      <c r="F2171" s="31" t="str">
        <f>IFERROR(VLOOKUP(Issue!$D2171,Table5[#All],2,0),"")</f>
        <v/>
      </c>
      <c r="G2171" s="12"/>
      <c r="H2171" s="31" t="str">
        <f>IFERROR(VLOOKUP(Issue!$G2171,Table5[#All],3,0),"")</f>
        <v/>
      </c>
      <c r="I2171" s="31" t="str">
        <f>IFERROR(VLOOKUP(Issue!$G2171,Table5[#All],2,0),"")</f>
        <v/>
      </c>
      <c r="J2171" s="12"/>
      <c r="K2171" s="31" t="str">
        <f>IFERROR(VLOOKUP(Issue!$J2171,Table2[[Item Name]:[UoM]],2,0),"")</f>
        <v/>
      </c>
      <c r="L2171" s="12"/>
      <c r="M2171" s="32" t="str">
        <f>IFERROR(VLOOKUP(Issue!$J2171,Table2[[#All],[Item Name]:[Open Rate]],8,0),"")</f>
        <v/>
      </c>
      <c r="N2171" s="32" t="str">
        <f>IFERROR(+Issue!$L2171*Issue!$M2171,"")</f>
        <v/>
      </c>
      <c r="O2171" s="12"/>
      <c r="P2171" s="12"/>
      <c r="Q2171" s="37"/>
    </row>
    <row r="2172" spans="1:17" x14ac:dyDescent="0.25">
      <c r="A2172" s="34"/>
      <c r="B2172" s="12"/>
      <c r="C2172" s="12"/>
      <c r="D2172" s="12"/>
      <c r="E2172" s="31" t="str">
        <f>IFERROR(VLOOKUP(Issue!$D2172,Table5[#All],3,0),"")</f>
        <v/>
      </c>
      <c r="F2172" s="31" t="str">
        <f>IFERROR(VLOOKUP(Issue!$D2172,Table5[#All],2,0),"")</f>
        <v/>
      </c>
      <c r="G2172" s="12"/>
      <c r="H2172" s="31" t="str">
        <f>IFERROR(VLOOKUP(Issue!$G2172,Table5[#All],3,0),"")</f>
        <v/>
      </c>
      <c r="I2172" s="31" t="str">
        <f>IFERROR(VLOOKUP(Issue!$G2172,Table5[#All],2,0),"")</f>
        <v/>
      </c>
      <c r="J2172" s="12"/>
      <c r="K2172" s="31" t="str">
        <f>IFERROR(VLOOKUP(Issue!$J2172,Table2[[Item Name]:[UoM]],2,0),"")</f>
        <v/>
      </c>
      <c r="L2172" s="12"/>
      <c r="M2172" s="32" t="str">
        <f>IFERROR(VLOOKUP(Issue!$J2172,Table2[[#All],[Item Name]:[Open Rate]],8,0),"")</f>
        <v/>
      </c>
      <c r="N2172" s="32" t="str">
        <f>IFERROR(+Issue!$L2172*Issue!$M2172,"")</f>
        <v/>
      </c>
      <c r="O2172" s="12"/>
      <c r="P2172" s="12"/>
      <c r="Q2172" s="38"/>
    </row>
    <row r="2173" spans="1:17" x14ac:dyDescent="0.25">
      <c r="A2173" s="34"/>
      <c r="B2173" s="12"/>
      <c r="C2173" s="12"/>
      <c r="D2173" s="12"/>
      <c r="E2173" s="31" t="str">
        <f>IFERROR(VLOOKUP(Issue!$D2173,Table5[#All],3,0),"")</f>
        <v/>
      </c>
      <c r="F2173" s="31" t="str">
        <f>IFERROR(VLOOKUP(Issue!$D2173,Table5[#All],2,0),"")</f>
        <v/>
      </c>
      <c r="G2173" s="12"/>
      <c r="H2173" s="31" t="str">
        <f>IFERROR(VLOOKUP(Issue!$G2173,Table5[#All],3,0),"")</f>
        <v/>
      </c>
      <c r="I2173" s="31" t="str">
        <f>IFERROR(VLOOKUP(Issue!$G2173,Table5[#All],2,0),"")</f>
        <v/>
      </c>
      <c r="J2173" s="12"/>
      <c r="K2173" s="31" t="str">
        <f>IFERROR(VLOOKUP(Issue!$J2173,Table2[[Item Name]:[UoM]],2,0),"")</f>
        <v/>
      </c>
      <c r="L2173" s="12"/>
      <c r="M2173" s="32" t="str">
        <f>IFERROR(VLOOKUP(Issue!$J2173,Table2[[#All],[Item Name]:[Open Rate]],8,0),"")</f>
        <v/>
      </c>
      <c r="N2173" s="32" t="str">
        <f>IFERROR(+Issue!$L2173*Issue!$M2173,"")</f>
        <v/>
      </c>
      <c r="O2173" s="12"/>
      <c r="P2173" s="12"/>
      <c r="Q2173" s="37"/>
    </row>
    <row r="2174" spans="1:17" x14ac:dyDescent="0.25">
      <c r="A2174" s="34"/>
      <c r="B2174" s="12"/>
      <c r="C2174" s="12"/>
      <c r="D2174" s="12"/>
      <c r="E2174" s="31" t="str">
        <f>IFERROR(VLOOKUP(Issue!$D2174,Table5[#All],3,0),"")</f>
        <v/>
      </c>
      <c r="F2174" s="31" t="str">
        <f>IFERROR(VLOOKUP(Issue!$D2174,Table5[#All],2,0),"")</f>
        <v/>
      </c>
      <c r="G2174" s="12"/>
      <c r="H2174" s="31" t="str">
        <f>IFERROR(VLOOKUP(Issue!$G2174,Table5[#All],3,0),"")</f>
        <v/>
      </c>
      <c r="I2174" s="31" t="str">
        <f>IFERROR(VLOOKUP(Issue!$G2174,Table5[#All],2,0),"")</f>
        <v/>
      </c>
      <c r="J2174" s="12"/>
      <c r="K2174" s="31" t="str">
        <f>IFERROR(VLOOKUP(Issue!$J2174,Table2[[Item Name]:[UoM]],2,0),"")</f>
        <v/>
      </c>
      <c r="L2174" s="12"/>
      <c r="M2174" s="32" t="str">
        <f>IFERROR(VLOOKUP(Issue!$J2174,Table2[[#All],[Item Name]:[Open Rate]],8,0),"")</f>
        <v/>
      </c>
      <c r="N2174" s="32" t="str">
        <f>IFERROR(+Issue!$L2174*Issue!$M2174,"")</f>
        <v/>
      </c>
      <c r="O2174" s="12"/>
      <c r="P2174" s="12"/>
      <c r="Q2174" s="38"/>
    </row>
    <row r="2175" spans="1:17" x14ac:dyDescent="0.25">
      <c r="A2175" s="34"/>
      <c r="B2175" s="12"/>
      <c r="C2175" s="12"/>
      <c r="D2175" s="12"/>
      <c r="E2175" s="31" t="str">
        <f>IFERROR(VLOOKUP(Issue!$D2175,Table5[#All],3,0),"")</f>
        <v/>
      </c>
      <c r="F2175" s="31" t="str">
        <f>IFERROR(VLOOKUP(Issue!$D2175,Table5[#All],2,0),"")</f>
        <v/>
      </c>
      <c r="G2175" s="12"/>
      <c r="H2175" s="31" t="str">
        <f>IFERROR(VLOOKUP(Issue!$G2175,Table5[#All],3,0),"")</f>
        <v/>
      </c>
      <c r="I2175" s="31" t="str">
        <f>IFERROR(VLOOKUP(Issue!$G2175,Table5[#All],2,0),"")</f>
        <v/>
      </c>
      <c r="J2175" s="12"/>
      <c r="K2175" s="31" t="str">
        <f>IFERROR(VLOOKUP(Issue!$J2175,Table2[[Item Name]:[UoM]],2,0),"")</f>
        <v/>
      </c>
      <c r="L2175" s="12"/>
      <c r="M2175" s="32" t="str">
        <f>IFERROR(VLOOKUP(Issue!$J2175,Table2[[#All],[Item Name]:[Open Rate]],8,0),"")</f>
        <v/>
      </c>
      <c r="N2175" s="32" t="str">
        <f>IFERROR(+Issue!$L2175*Issue!$M2175,"")</f>
        <v/>
      </c>
      <c r="O2175" s="12"/>
      <c r="P2175" s="12"/>
      <c r="Q2175" s="37"/>
    </row>
    <row r="2176" spans="1:17" x14ac:dyDescent="0.25">
      <c r="A2176" s="34"/>
      <c r="B2176" s="12"/>
      <c r="C2176" s="12"/>
      <c r="D2176" s="12"/>
      <c r="E2176" s="31" t="str">
        <f>IFERROR(VLOOKUP(Issue!$D2176,Table5[#All],3,0),"")</f>
        <v/>
      </c>
      <c r="F2176" s="31" t="str">
        <f>IFERROR(VLOOKUP(Issue!$D2176,Table5[#All],2,0),"")</f>
        <v/>
      </c>
      <c r="G2176" s="12"/>
      <c r="H2176" s="31" t="str">
        <f>IFERROR(VLOOKUP(Issue!$G2176,Table5[#All],3,0),"")</f>
        <v/>
      </c>
      <c r="I2176" s="31" t="str">
        <f>IFERROR(VLOOKUP(Issue!$G2176,Table5[#All],2,0),"")</f>
        <v/>
      </c>
      <c r="J2176" s="12"/>
      <c r="K2176" s="31" t="str">
        <f>IFERROR(VLOOKUP(Issue!$J2176,Table2[[Item Name]:[UoM]],2,0),"")</f>
        <v/>
      </c>
      <c r="L2176" s="12"/>
      <c r="M2176" s="32" t="str">
        <f>IFERROR(VLOOKUP(Issue!$J2176,Table2[[#All],[Item Name]:[Open Rate]],8,0),"")</f>
        <v/>
      </c>
      <c r="N2176" s="32" t="str">
        <f>IFERROR(+Issue!$L2176*Issue!$M2176,"")</f>
        <v/>
      </c>
      <c r="O2176" s="12"/>
      <c r="P2176" s="12"/>
      <c r="Q2176" s="38"/>
    </row>
    <row r="2177" spans="1:17" x14ac:dyDescent="0.25">
      <c r="A2177" s="34"/>
      <c r="B2177" s="12"/>
      <c r="C2177" s="12"/>
      <c r="D2177" s="12"/>
      <c r="E2177" s="31" t="str">
        <f>IFERROR(VLOOKUP(Issue!$D2177,Table5[#All],3,0),"")</f>
        <v/>
      </c>
      <c r="F2177" s="31" t="str">
        <f>IFERROR(VLOOKUP(Issue!$D2177,Table5[#All],2,0),"")</f>
        <v/>
      </c>
      <c r="G2177" s="12"/>
      <c r="H2177" s="31" t="str">
        <f>IFERROR(VLOOKUP(Issue!$G2177,Table5[#All],3,0),"")</f>
        <v/>
      </c>
      <c r="I2177" s="31" t="str">
        <f>IFERROR(VLOOKUP(Issue!$G2177,Table5[#All],2,0),"")</f>
        <v/>
      </c>
      <c r="J2177" s="12"/>
      <c r="K2177" s="31" t="str">
        <f>IFERROR(VLOOKUP(Issue!$J2177,Table2[[Item Name]:[UoM]],2,0),"")</f>
        <v/>
      </c>
      <c r="L2177" s="12"/>
      <c r="M2177" s="32" t="str">
        <f>IFERROR(VLOOKUP(Issue!$J2177,Table2[[#All],[Item Name]:[Open Rate]],8,0),"")</f>
        <v/>
      </c>
      <c r="N2177" s="32" t="str">
        <f>IFERROR(+Issue!$L2177*Issue!$M2177,"")</f>
        <v/>
      </c>
      <c r="O2177" s="12"/>
      <c r="P2177" s="12"/>
      <c r="Q2177" s="37"/>
    </row>
    <row r="2178" spans="1:17" x14ac:dyDescent="0.25">
      <c r="A2178" s="34"/>
      <c r="B2178" s="12"/>
      <c r="C2178" s="12"/>
      <c r="D2178" s="12"/>
      <c r="E2178" s="31" t="str">
        <f>IFERROR(VLOOKUP(Issue!$D2178,Table5[#All],3,0),"")</f>
        <v/>
      </c>
      <c r="F2178" s="31" t="str">
        <f>IFERROR(VLOOKUP(Issue!$D2178,Table5[#All],2,0),"")</f>
        <v/>
      </c>
      <c r="G2178" s="12"/>
      <c r="H2178" s="31" t="str">
        <f>IFERROR(VLOOKUP(Issue!$G2178,Table5[#All],3,0),"")</f>
        <v/>
      </c>
      <c r="I2178" s="31" t="str">
        <f>IFERROR(VLOOKUP(Issue!$G2178,Table5[#All],2,0),"")</f>
        <v/>
      </c>
      <c r="J2178" s="12"/>
      <c r="K2178" s="31" t="str">
        <f>IFERROR(VLOOKUP(Issue!$J2178,Table2[[Item Name]:[UoM]],2,0),"")</f>
        <v/>
      </c>
      <c r="L2178" s="12"/>
      <c r="M2178" s="32" t="str">
        <f>IFERROR(VLOOKUP(Issue!$J2178,Table2[[#All],[Item Name]:[Open Rate]],8,0),"")</f>
        <v/>
      </c>
      <c r="N2178" s="32" t="str">
        <f>IFERROR(+Issue!$L2178*Issue!$M2178,"")</f>
        <v/>
      </c>
      <c r="O2178" s="12"/>
      <c r="P2178" s="12"/>
      <c r="Q2178" s="38"/>
    </row>
    <row r="2179" spans="1:17" x14ac:dyDescent="0.25">
      <c r="A2179" s="34"/>
      <c r="B2179" s="12"/>
      <c r="C2179" s="12"/>
      <c r="D2179" s="12"/>
      <c r="E2179" s="31" t="str">
        <f>IFERROR(VLOOKUP(Issue!$D2179,Table5[#All],3,0),"")</f>
        <v/>
      </c>
      <c r="F2179" s="31" t="str">
        <f>IFERROR(VLOOKUP(Issue!$D2179,Table5[#All],2,0),"")</f>
        <v/>
      </c>
      <c r="G2179" s="12"/>
      <c r="H2179" s="31" t="str">
        <f>IFERROR(VLOOKUP(Issue!$G2179,Table5[#All],3,0),"")</f>
        <v/>
      </c>
      <c r="I2179" s="31" t="str">
        <f>IFERROR(VLOOKUP(Issue!$G2179,Table5[#All],2,0),"")</f>
        <v/>
      </c>
      <c r="J2179" s="12"/>
      <c r="K2179" s="31" t="str">
        <f>IFERROR(VLOOKUP(Issue!$J2179,Table2[[Item Name]:[UoM]],2,0),"")</f>
        <v/>
      </c>
      <c r="L2179" s="12"/>
      <c r="M2179" s="32" t="str">
        <f>IFERROR(VLOOKUP(Issue!$J2179,Table2[[#All],[Item Name]:[Open Rate]],8,0),"")</f>
        <v/>
      </c>
      <c r="N2179" s="32" t="str">
        <f>IFERROR(+Issue!$L2179*Issue!$M2179,"")</f>
        <v/>
      </c>
      <c r="O2179" s="12"/>
      <c r="P2179" s="12"/>
      <c r="Q2179" s="37"/>
    </row>
    <row r="2180" spans="1:17" x14ac:dyDescent="0.25">
      <c r="A2180" s="34"/>
      <c r="B2180" s="12"/>
      <c r="C2180" s="12"/>
      <c r="D2180" s="12"/>
      <c r="E2180" s="31" t="str">
        <f>IFERROR(VLOOKUP(Issue!$D2180,Table5[#All],3,0),"")</f>
        <v/>
      </c>
      <c r="F2180" s="31" t="str">
        <f>IFERROR(VLOOKUP(Issue!$D2180,Table5[#All],2,0),"")</f>
        <v/>
      </c>
      <c r="G2180" s="12"/>
      <c r="H2180" s="31" t="str">
        <f>IFERROR(VLOOKUP(Issue!$G2180,Table5[#All],3,0),"")</f>
        <v/>
      </c>
      <c r="I2180" s="31" t="str">
        <f>IFERROR(VLOOKUP(Issue!$G2180,Table5[#All],2,0),"")</f>
        <v/>
      </c>
      <c r="J2180" s="12"/>
      <c r="K2180" s="31" t="str">
        <f>IFERROR(VLOOKUP(Issue!$J2180,Table2[[Item Name]:[UoM]],2,0),"")</f>
        <v/>
      </c>
      <c r="L2180" s="12"/>
      <c r="M2180" s="32" t="str">
        <f>IFERROR(VLOOKUP(Issue!$J2180,Table2[[#All],[Item Name]:[Open Rate]],8,0),"")</f>
        <v/>
      </c>
      <c r="N2180" s="32" t="str">
        <f>IFERROR(+Issue!$L2180*Issue!$M2180,"")</f>
        <v/>
      </c>
      <c r="O2180" s="12"/>
      <c r="P2180" s="12"/>
      <c r="Q2180" s="38"/>
    </row>
    <row r="2181" spans="1:17" x14ac:dyDescent="0.25">
      <c r="A2181" s="34"/>
      <c r="B2181" s="12"/>
      <c r="C2181" s="12"/>
      <c r="D2181" s="12"/>
      <c r="E2181" s="31" t="str">
        <f>IFERROR(VLOOKUP(Issue!$D2181,Table5[#All],3,0),"")</f>
        <v/>
      </c>
      <c r="F2181" s="31" t="str">
        <f>IFERROR(VLOOKUP(Issue!$D2181,Table5[#All],2,0),"")</f>
        <v/>
      </c>
      <c r="G2181" s="12"/>
      <c r="H2181" s="31" t="str">
        <f>IFERROR(VLOOKUP(Issue!$G2181,Table5[#All],3,0),"")</f>
        <v/>
      </c>
      <c r="I2181" s="31" t="str">
        <f>IFERROR(VLOOKUP(Issue!$G2181,Table5[#All],2,0),"")</f>
        <v/>
      </c>
      <c r="J2181" s="12"/>
      <c r="K2181" s="31" t="str">
        <f>IFERROR(VLOOKUP(Issue!$J2181,Table2[[Item Name]:[UoM]],2,0),"")</f>
        <v/>
      </c>
      <c r="L2181" s="12"/>
      <c r="M2181" s="32" t="str">
        <f>IFERROR(VLOOKUP(Issue!$J2181,Table2[[#All],[Item Name]:[Open Rate]],8,0),"")</f>
        <v/>
      </c>
      <c r="N2181" s="32" t="str">
        <f>IFERROR(+Issue!$L2181*Issue!$M2181,"")</f>
        <v/>
      </c>
      <c r="O2181" s="12"/>
      <c r="P2181" s="12"/>
      <c r="Q2181" s="37"/>
    </row>
    <row r="2182" spans="1:17" x14ac:dyDescent="0.25">
      <c r="A2182" s="34"/>
      <c r="B2182" s="12"/>
      <c r="C2182" s="12"/>
      <c r="D2182" s="12"/>
      <c r="E2182" s="31" t="str">
        <f>IFERROR(VLOOKUP(Issue!$D2182,Table5[#All],3,0),"")</f>
        <v/>
      </c>
      <c r="F2182" s="31" t="str">
        <f>IFERROR(VLOOKUP(Issue!$D2182,Table5[#All],2,0),"")</f>
        <v/>
      </c>
      <c r="G2182" s="12"/>
      <c r="H2182" s="31" t="str">
        <f>IFERROR(VLOOKUP(Issue!$G2182,Table5[#All],3,0),"")</f>
        <v/>
      </c>
      <c r="I2182" s="31" t="str">
        <f>IFERROR(VLOOKUP(Issue!$G2182,Table5[#All],2,0),"")</f>
        <v/>
      </c>
      <c r="J2182" s="12"/>
      <c r="K2182" s="31" t="str">
        <f>IFERROR(VLOOKUP(Issue!$J2182,Table2[[Item Name]:[UoM]],2,0),"")</f>
        <v/>
      </c>
      <c r="L2182" s="12"/>
      <c r="M2182" s="32" t="str">
        <f>IFERROR(VLOOKUP(Issue!$J2182,Table2[[#All],[Item Name]:[Open Rate]],8,0),"")</f>
        <v/>
      </c>
      <c r="N2182" s="32" t="str">
        <f>IFERROR(+Issue!$L2182*Issue!$M2182,"")</f>
        <v/>
      </c>
      <c r="O2182" s="12"/>
      <c r="P2182" s="12"/>
      <c r="Q2182" s="38"/>
    </row>
    <row r="2183" spans="1:17" x14ac:dyDescent="0.25">
      <c r="A2183" s="34"/>
      <c r="B2183" s="12"/>
      <c r="C2183" s="12"/>
      <c r="D2183" s="12"/>
      <c r="E2183" s="31" t="str">
        <f>IFERROR(VLOOKUP(Issue!$D2183,Table5[#All],3,0),"")</f>
        <v/>
      </c>
      <c r="F2183" s="31" t="str">
        <f>IFERROR(VLOOKUP(Issue!$D2183,Table5[#All],2,0),"")</f>
        <v/>
      </c>
      <c r="G2183" s="12"/>
      <c r="H2183" s="31" t="str">
        <f>IFERROR(VLOOKUP(Issue!$G2183,Table5[#All],3,0),"")</f>
        <v/>
      </c>
      <c r="I2183" s="31" t="str">
        <f>IFERROR(VLOOKUP(Issue!$G2183,Table5[#All],2,0),"")</f>
        <v/>
      </c>
      <c r="J2183" s="12"/>
      <c r="K2183" s="31" t="str">
        <f>IFERROR(VLOOKUP(Issue!$J2183,Table2[[Item Name]:[UoM]],2,0),"")</f>
        <v/>
      </c>
      <c r="L2183" s="12"/>
      <c r="M2183" s="32" t="str">
        <f>IFERROR(VLOOKUP(Issue!$J2183,Table2[[#All],[Item Name]:[Open Rate]],8,0),"")</f>
        <v/>
      </c>
      <c r="N2183" s="32" t="str">
        <f>IFERROR(+Issue!$L2183*Issue!$M2183,"")</f>
        <v/>
      </c>
      <c r="O2183" s="12"/>
      <c r="P2183" s="12"/>
      <c r="Q2183" s="37"/>
    </row>
    <row r="2184" spans="1:17" x14ac:dyDescent="0.25">
      <c r="A2184" s="34"/>
      <c r="B2184" s="12"/>
      <c r="C2184" s="12"/>
      <c r="D2184" s="12"/>
      <c r="E2184" s="31" t="str">
        <f>IFERROR(VLOOKUP(Issue!$D2184,Table5[#All],3,0),"")</f>
        <v/>
      </c>
      <c r="F2184" s="31" t="str">
        <f>IFERROR(VLOOKUP(Issue!$D2184,Table5[#All],2,0),"")</f>
        <v/>
      </c>
      <c r="G2184" s="12"/>
      <c r="H2184" s="31" t="str">
        <f>IFERROR(VLOOKUP(Issue!$G2184,Table5[#All],3,0),"")</f>
        <v/>
      </c>
      <c r="I2184" s="31" t="str">
        <f>IFERROR(VLOOKUP(Issue!$G2184,Table5[#All],2,0),"")</f>
        <v/>
      </c>
      <c r="J2184" s="12"/>
      <c r="K2184" s="31" t="str">
        <f>IFERROR(VLOOKUP(Issue!$J2184,Table2[[Item Name]:[UoM]],2,0),"")</f>
        <v/>
      </c>
      <c r="L2184" s="12"/>
      <c r="M2184" s="32" t="str">
        <f>IFERROR(VLOOKUP(Issue!$J2184,Table2[[#All],[Item Name]:[Open Rate]],8,0),"")</f>
        <v/>
      </c>
      <c r="N2184" s="32" t="str">
        <f>IFERROR(+Issue!$L2184*Issue!$M2184,"")</f>
        <v/>
      </c>
      <c r="O2184" s="12"/>
      <c r="P2184" s="12"/>
      <c r="Q2184" s="38"/>
    </row>
    <row r="2185" spans="1:17" x14ac:dyDescent="0.25">
      <c r="A2185" s="34"/>
      <c r="B2185" s="12"/>
      <c r="C2185" s="12"/>
      <c r="D2185" s="12"/>
      <c r="E2185" s="31" t="str">
        <f>IFERROR(VLOOKUP(Issue!$D2185,Table5[#All],3,0),"")</f>
        <v/>
      </c>
      <c r="F2185" s="31" t="str">
        <f>IFERROR(VLOOKUP(Issue!$D2185,Table5[#All],2,0),"")</f>
        <v/>
      </c>
      <c r="G2185" s="12"/>
      <c r="H2185" s="31" t="str">
        <f>IFERROR(VLOOKUP(Issue!$G2185,Table5[#All],3,0),"")</f>
        <v/>
      </c>
      <c r="I2185" s="31" t="str">
        <f>IFERROR(VLOOKUP(Issue!$G2185,Table5[#All],2,0),"")</f>
        <v/>
      </c>
      <c r="J2185" s="12"/>
      <c r="K2185" s="31" t="str">
        <f>IFERROR(VLOOKUP(Issue!$J2185,Table2[[Item Name]:[UoM]],2,0),"")</f>
        <v/>
      </c>
      <c r="L2185" s="12"/>
      <c r="M2185" s="32" t="str">
        <f>IFERROR(VLOOKUP(Issue!$J2185,Table2[[#All],[Item Name]:[Open Rate]],8,0),"")</f>
        <v/>
      </c>
      <c r="N2185" s="32" t="str">
        <f>IFERROR(+Issue!$L2185*Issue!$M2185,"")</f>
        <v/>
      </c>
      <c r="O2185" s="12"/>
      <c r="P2185" s="12"/>
      <c r="Q2185" s="37"/>
    </row>
    <row r="2186" spans="1:17" x14ac:dyDescent="0.25">
      <c r="A2186" s="34"/>
      <c r="B2186" s="12"/>
      <c r="C2186" s="12"/>
      <c r="D2186" s="12"/>
      <c r="E2186" s="31" t="str">
        <f>IFERROR(VLOOKUP(Issue!$D2186,Table5[#All],3,0),"")</f>
        <v/>
      </c>
      <c r="F2186" s="31" t="str">
        <f>IFERROR(VLOOKUP(Issue!$D2186,Table5[#All],2,0),"")</f>
        <v/>
      </c>
      <c r="G2186" s="12"/>
      <c r="H2186" s="31" t="str">
        <f>IFERROR(VLOOKUP(Issue!$G2186,Table5[#All],3,0),"")</f>
        <v/>
      </c>
      <c r="I2186" s="31" t="str">
        <f>IFERROR(VLOOKUP(Issue!$G2186,Table5[#All],2,0),"")</f>
        <v/>
      </c>
      <c r="J2186" s="12"/>
      <c r="K2186" s="31" t="str">
        <f>IFERROR(VLOOKUP(Issue!$J2186,Table2[[Item Name]:[UoM]],2,0),"")</f>
        <v/>
      </c>
      <c r="L2186" s="12"/>
      <c r="M2186" s="32" t="str">
        <f>IFERROR(VLOOKUP(Issue!$J2186,Table2[[#All],[Item Name]:[Open Rate]],8,0),"")</f>
        <v/>
      </c>
      <c r="N2186" s="32" t="str">
        <f>IFERROR(+Issue!$L2186*Issue!$M2186,"")</f>
        <v/>
      </c>
      <c r="O2186" s="12"/>
      <c r="P2186" s="12"/>
      <c r="Q2186" s="38"/>
    </row>
    <row r="2187" spans="1:17" x14ac:dyDescent="0.25">
      <c r="A2187" s="34"/>
      <c r="B2187" s="12"/>
      <c r="C2187" s="12"/>
      <c r="D2187" s="12"/>
      <c r="E2187" s="31" t="str">
        <f>IFERROR(VLOOKUP(Issue!$D2187,Table5[#All],3,0),"")</f>
        <v/>
      </c>
      <c r="F2187" s="31" t="str">
        <f>IFERROR(VLOOKUP(Issue!$D2187,Table5[#All],2,0),"")</f>
        <v/>
      </c>
      <c r="G2187" s="12"/>
      <c r="H2187" s="31" t="str">
        <f>IFERROR(VLOOKUP(Issue!$G2187,Table5[#All],3,0),"")</f>
        <v/>
      </c>
      <c r="I2187" s="31" t="str">
        <f>IFERROR(VLOOKUP(Issue!$G2187,Table5[#All],2,0),"")</f>
        <v/>
      </c>
      <c r="J2187" s="12"/>
      <c r="K2187" s="31" t="str">
        <f>IFERROR(VLOOKUP(Issue!$J2187,Table2[[Item Name]:[UoM]],2,0),"")</f>
        <v/>
      </c>
      <c r="L2187" s="12"/>
      <c r="M2187" s="32" t="str">
        <f>IFERROR(VLOOKUP(Issue!$J2187,Table2[[#All],[Item Name]:[Open Rate]],8,0),"")</f>
        <v/>
      </c>
      <c r="N2187" s="32" t="str">
        <f>IFERROR(+Issue!$L2187*Issue!$M2187,"")</f>
        <v/>
      </c>
      <c r="O2187" s="12"/>
      <c r="P2187" s="12"/>
      <c r="Q2187" s="37"/>
    </row>
    <row r="2188" spans="1:17" x14ac:dyDescent="0.25">
      <c r="A2188" s="34"/>
      <c r="B2188" s="12"/>
      <c r="C2188" s="12"/>
      <c r="D2188" s="12"/>
      <c r="E2188" s="31" t="str">
        <f>IFERROR(VLOOKUP(Issue!$D2188,Table5[#All],3,0),"")</f>
        <v/>
      </c>
      <c r="F2188" s="31" t="str">
        <f>IFERROR(VLOOKUP(Issue!$D2188,Table5[#All],2,0),"")</f>
        <v/>
      </c>
      <c r="G2188" s="12"/>
      <c r="H2188" s="31" t="str">
        <f>IFERROR(VLOOKUP(Issue!$G2188,Table5[#All],3,0),"")</f>
        <v/>
      </c>
      <c r="I2188" s="31" t="str">
        <f>IFERROR(VLOOKUP(Issue!$G2188,Table5[#All],2,0),"")</f>
        <v/>
      </c>
      <c r="J2188" s="12"/>
      <c r="K2188" s="31" t="str">
        <f>IFERROR(VLOOKUP(Issue!$J2188,Table2[[Item Name]:[UoM]],2,0),"")</f>
        <v/>
      </c>
      <c r="L2188" s="12"/>
      <c r="M2188" s="32" t="str">
        <f>IFERROR(VLOOKUP(Issue!$J2188,Table2[[#All],[Item Name]:[Open Rate]],8,0),"")</f>
        <v/>
      </c>
      <c r="N2188" s="32" t="str">
        <f>IFERROR(+Issue!$L2188*Issue!$M2188,"")</f>
        <v/>
      </c>
      <c r="O2188" s="12"/>
      <c r="P2188" s="12"/>
      <c r="Q2188" s="38"/>
    </row>
    <row r="2189" spans="1:17" x14ac:dyDescent="0.25">
      <c r="A2189" s="34"/>
      <c r="B2189" s="12"/>
      <c r="C2189" s="12"/>
      <c r="D2189" s="12"/>
      <c r="E2189" s="31" t="str">
        <f>IFERROR(VLOOKUP(Issue!$D2189,Table5[#All],3,0),"")</f>
        <v/>
      </c>
      <c r="F2189" s="31" t="str">
        <f>IFERROR(VLOOKUP(Issue!$D2189,Table5[#All],2,0),"")</f>
        <v/>
      </c>
      <c r="G2189" s="12"/>
      <c r="H2189" s="31" t="str">
        <f>IFERROR(VLOOKUP(Issue!$G2189,Table5[#All],3,0),"")</f>
        <v/>
      </c>
      <c r="I2189" s="31" t="str">
        <f>IFERROR(VLOOKUP(Issue!$G2189,Table5[#All],2,0),"")</f>
        <v/>
      </c>
      <c r="J2189" s="12"/>
      <c r="K2189" s="31" t="str">
        <f>IFERROR(VLOOKUP(Issue!$J2189,Table2[[Item Name]:[UoM]],2,0),"")</f>
        <v/>
      </c>
      <c r="L2189" s="12"/>
      <c r="M2189" s="32" t="str">
        <f>IFERROR(VLOOKUP(Issue!$J2189,Table2[[#All],[Item Name]:[Open Rate]],8,0),"")</f>
        <v/>
      </c>
      <c r="N2189" s="32" t="str">
        <f>IFERROR(+Issue!$L2189*Issue!$M2189,"")</f>
        <v/>
      </c>
      <c r="O2189" s="12"/>
      <c r="P2189" s="12"/>
      <c r="Q2189" s="37"/>
    </row>
    <row r="2190" spans="1:17" x14ac:dyDescent="0.25">
      <c r="A2190" s="34"/>
      <c r="B2190" s="12"/>
      <c r="C2190" s="12"/>
      <c r="D2190" s="12"/>
      <c r="E2190" s="31" t="str">
        <f>IFERROR(VLOOKUP(Issue!$D2190,Table5[#All],3,0),"")</f>
        <v/>
      </c>
      <c r="F2190" s="31" t="str">
        <f>IFERROR(VLOOKUP(Issue!$D2190,Table5[#All],2,0),"")</f>
        <v/>
      </c>
      <c r="G2190" s="12"/>
      <c r="H2190" s="31" t="str">
        <f>IFERROR(VLOOKUP(Issue!$G2190,Table5[#All],3,0),"")</f>
        <v/>
      </c>
      <c r="I2190" s="31" t="str">
        <f>IFERROR(VLOOKUP(Issue!$G2190,Table5[#All],2,0),"")</f>
        <v/>
      </c>
      <c r="J2190" s="12"/>
      <c r="K2190" s="31" t="str">
        <f>IFERROR(VLOOKUP(Issue!$J2190,Table2[[Item Name]:[UoM]],2,0),"")</f>
        <v/>
      </c>
      <c r="L2190" s="12"/>
      <c r="M2190" s="32" t="str">
        <f>IFERROR(VLOOKUP(Issue!$J2190,Table2[[#All],[Item Name]:[Open Rate]],8,0),"")</f>
        <v/>
      </c>
      <c r="N2190" s="32" t="str">
        <f>IFERROR(+Issue!$L2190*Issue!$M2190,"")</f>
        <v/>
      </c>
      <c r="O2190" s="12"/>
      <c r="P2190" s="12"/>
      <c r="Q2190" s="38"/>
    </row>
    <row r="2191" spans="1:17" x14ac:dyDescent="0.25">
      <c r="A2191" s="34"/>
      <c r="B2191" s="12"/>
      <c r="C2191" s="12"/>
      <c r="D2191" s="12"/>
      <c r="E2191" s="31" t="str">
        <f>IFERROR(VLOOKUP(Issue!$D2191,Table5[#All],3,0),"")</f>
        <v/>
      </c>
      <c r="F2191" s="31" t="str">
        <f>IFERROR(VLOOKUP(Issue!$D2191,Table5[#All],2,0),"")</f>
        <v/>
      </c>
      <c r="G2191" s="12"/>
      <c r="H2191" s="31" t="str">
        <f>IFERROR(VLOOKUP(Issue!$G2191,Table5[#All],3,0),"")</f>
        <v/>
      </c>
      <c r="I2191" s="31" t="str">
        <f>IFERROR(VLOOKUP(Issue!$G2191,Table5[#All],2,0),"")</f>
        <v/>
      </c>
      <c r="J2191" s="12"/>
      <c r="K2191" s="31" t="str">
        <f>IFERROR(VLOOKUP(Issue!$J2191,Table2[[Item Name]:[UoM]],2,0),"")</f>
        <v/>
      </c>
      <c r="L2191" s="12"/>
      <c r="M2191" s="32" t="str">
        <f>IFERROR(VLOOKUP(Issue!$J2191,Table2[[#All],[Item Name]:[Open Rate]],8,0),"")</f>
        <v/>
      </c>
      <c r="N2191" s="32" t="str">
        <f>IFERROR(+Issue!$L2191*Issue!$M2191,"")</f>
        <v/>
      </c>
      <c r="O2191" s="12"/>
      <c r="P2191" s="12"/>
      <c r="Q2191" s="37"/>
    </row>
    <row r="2192" spans="1:17" x14ac:dyDescent="0.25">
      <c r="A2192" s="34"/>
      <c r="B2192" s="12"/>
      <c r="C2192" s="12"/>
      <c r="D2192" s="12"/>
      <c r="E2192" s="31" t="str">
        <f>IFERROR(VLOOKUP(Issue!$D2192,Table5[#All],3,0),"")</f>
        <v/>
      </c>
      <c r="F2192" s="31" t="str">
        <f>IFERROR(VLOOKUP(Issue!$D2192,Table5[#All],2,0),"")</f>
        <v/>
      </c>
      <c r="G2192" s="12"/>
      <c r="H2192" s="31" t="str">
        <f>IFERROR(VLOOKUP(Issue!$G2192,Table5[#All],3,0),"")</f>
        <v/>
      </c>
      <c r="I2192" s="31" t="str">
        <f>IFERROR(VLOOKUP(Issue!$G2192,Table5[#All],2,0),"")</f>
        <v/>
      </c>
      <c r="J2192" s="12"/>
      <c r="K2192" s="31" t="str">
        <f>IFERROR(VLOOKUP(Issue!$J2192,Table2[[Item Name]:[UoM]],2,0),"")</f>
        <v/>
      </c>
      <c r="L2192" s="12"/>
      <c r="M2192" s="32" t="str">
        <f>IFERROR(VLOOKUP(Issue!$J2192,Table2[[#All],[Item Name]:[Open Rate]],8,0),"")</f>
        <v/>
      </c>
      <c r="N2192" s="32" t="str">
        <f>IFERROR(+Issue!$L2192*Issue!$M2192,"")</f>
        <v/>
      </c>
      <c r="O2192" s="12"/>
      <c r="P2192" s="12"/>
      <c r="Q2192" s="38"/>
    </row>
    <row r="2193" spans="1:17" x14ac:dyDescent="0.25">
      <c r="A2193" s="34"/>
      <c r="B2193" s="12"/>
      <c r="C2193" s="12"/>
      <c r="D2193" s="12"/>
      <c r="E2193" s="31" t="str">
        <f>IFERROR(VLOOKUP(Issue!$D2193,Table5[#All],3,0),"")</f>
        <v/>
      </c>
      <c r="F2193" s="31" t="str">
        <f>IFERROR(VLOOKUP(Issue!$D2193,Table5[#All],2,0),"")</f>
        <v/>
      </c>
      <c r="G2193" s="12"/>
      <c r="H2193" s="31" t="str">
        <f>IFERROR(VLOOKUP(Issue!$G2193,Table5[#All],3,0),"")</f>
        <v/>
      </c>
      <c r="I2193" s="31" t="str">
        <f>IFERROR(VLOOKUP(Issue!$G2193,Table5[#All],2,0),"")</f>
        <v/>
      </c>
      <c r="J2193" s="12"/>
      <c r="K2193" s="31" t="str">
        <f>IFERROR(VLOOKUP(Issue!$J2193,Table2[[Item Name]:[UoM]],2,0),"")</f>
        <v/>
      </c>
      <c r="L2193" s="12"/>
      <c r="M2193" s="32" t="str">
        <f>IFERROR(VLOOKUP(Issue!$J2193,Table2[[#All],[Item Name]:[Open Rate]],8,0),"")</f>
        <v/>
      </c>
      <c r="N2193" s="32" t="str">
        <f>IFERROR(+Issue!$L2193*Issue!$M2193,"")</f>
        <v/>
      </c>
      <c r="O2193" s="12"/>
      <c r="P2193" s="12"/>
      <c r="Q2193" s="37"/>
    </row>
    <row r="2194" spans="1:17" x14ac:dyDescent="0.25">
      <c r="A2194" s="34"/>
      <c r="B2194" s="12"/>
      <c r="C2194" s="12"/>
      <c r="D2194" s="12"/>
      <c r="E2194" s="31" t="str">
        <f>IFERROR(VLOOKUP(Issue!$D2194,Table5[#All],3,0),"")</f>
        <v/>
      </c>
      <c r="F2194" s="31" t="str">
        <f>IFERROR(VLOOKUP(Issue!$D2194,Table5[#All],2,0),"")</f>
        <v/>
      </c>
      <c r="G2194" s="12"/>
      <c r="H2194" s="31" t="str">
        <f>IFERROR(VLOOKUP(Issue!$G2194,Table5[#All],3,0),"")</f>
        <v/>
      </c>
      <c r="I2194" s="31" t="str">
        <f>IFERROR(VLOOKUP(Issue!$G2194,Table5[#All],2,0),"")</f>
        <v/>
      </c>
      <c r="J2194" s="12"/>
      <c r="K2194" s="31" t="str">
        <f>IFERROR(VLOOKUP(Issue!$J2194,Table2[[Item Name]:[UoM]],2,0),"")</f>
        <v/>
      </c>
      <c r="L2194" s="12"/>
      <c r="M2194" s="32" t="str">
        <f>IFERROR(VLOOKUP(Issue!$J2194,Table2[[#All],[Item Name]:[Open Rate]],8,0),"")</f>
        <v/>
      </c>
      <c r="N2194" s="32" t="str">
        <f>IFERROR(+Issue!$L2194*Issue!$M2194,"")</f>
        <v/>
      </c>
      <c r="O2194" s="12"/>
      <c r="P2194" s="12"/>
      <c r="Q2194" s="38"/>
    </row>
    <row r="2195" spans="1:17" x14ac:dyDescent="0.25">
      <c r="A2195" s="34"/>
      <c r="B2195" s="12"/>
      <c r="C2195" s="12"/>
      <c r="D2195" s="12"/>
      <c r="E2195" s="31" t="str">
        <f>IFERROR(VLOOKUP(Issue!$D2195,Table5[#All],3,0),"")</f>
        <v/>
      </c>
      <c r="F2195" s="31" t="str">
        <f>IFERROR(VLOOKUP(Issue!$D2195,Table5[#All],2,0),"")</f>
        <v/>
      </c>
      <c r="G2195" s="12"/>
      <c r="H2195" s="31" t="str">
        <f>IFERROR(VLOOKUP(Issue!$G2195,Table5[#All],3,0),"")</f>
        <v/>
      </c>
      <c r="I2195" s="31" t="str">
        <f>IFERROR(VLOOKUP(Issue!$G2195,Table5[#All],2,0),"")</f>
        <v/>
      </c>
      <c r="J2195" s="12"/>
      <c r="K2195" s="31" t="str">
        <f>IFERROR(VLOOKUP(Issue!$J2195,Table2[[Item Name]:[UoM]],2,0),"")</f>
        <v/>
      </c>
      <c r="L2195" s="12"/>
      <c r="M2195" s="32" t="str">
        <f>IFERROR(VLOOKUP(Issue!$J2195,Table2[[#All],[Item Name]:[Open Rate]],8,0),"")</f>
        <v/>
      </c>
      <c r="N2195" s="32" t="str">
        <f>IFERROR(+Issue!$L2195*Issue!$M2195,"")</f>
        <v/>
      </c>
      <c r="O2195" s="12"/>
      <c r="P2195" s="12"/>
      <c r="Q2195" s="37"/>
    </row>
    <row r="2196" spans="1:17" x14ac:dyDescent="0.25">
      <c r="A2196" s="34"/>
      <c r="B2196" s="12"/>
      <c r="C2196" s="12"/>
      <c r="D2196" s="12"/>
      <c r="E2196" s="31" t="str">
        <f>IFERROR(VLOOKUP(Issue!$D2196,Table5[#All],3,0),"")</f>
        <v/>
      </c>
      <c r="F2196" s="31" t="str">
        <f>IFERROR(VLOOKUP(Issue!$D2196,Table5[#All],2,0),"")</f>
        <v/>
      </c>
      <c r="G2196" s="12"/>
      <c r="H2196" s="31" t="str">
        <f>IFERROR(VLOOKUP(Issue!$G2196,Table5[#All],3,0),"")</f>
        <v/>
      </c>
      <c r="I2196" s="31" t="str">
        <f>IFERROR(VLOOKUP(Issue!$G2196,Table5[#All],2,0),"")</f>
        <v/>
      </c>
      <c r="J2196" s="12"/>
      <c r="K2196" s="31" t="str">
        <f>IFERROR(VLOOKUP(Issue!$J2196,Table2[[Item Name]:[UoM]],2,0),"")</f>
        <v/>
      </c>
      <c r="L2196" s="12"/>
      <c r="M2196" s="32" t="str">
        <f>IFERROR(VLOOKUP(Issue!$J2196,Table2[[#All],[Item Name]:[Open Rate]],8,0),"")</f>
        <v/>
      </c>
      <c r="N2196" s="32" t="str">
        <f>IFERROR(+Issue!$L2196*Issue!$M2196,"")</f>
        <v/>
      </c>
      <c r="O2196" s="12"/>
      <c r="P2196" s="12"/>
      <c r="Q2196" s="38"/>
    </row>
    <row r="2197" spans="1:17" x14ac:dyDescent="0.25">
      <c r="A2197" s="34"/>
      <c r="B2197" s="12"/>
      <c r="C2197" s="12"/>
      <c r="D2197" s="12"/>
      <c r="E2197" s="31" t="str">
        <f>IFERROR(VLOOKUP(Issue!$D2197,Table5[#All],3,0),"")</f>
        <v/>
      </c>
      <c r="F2197" s="31" t="str">
        <f>IFERROR(VLOOKUP(Issue!$D2197,Table5[#All],2,0),"")</f>
        <v/>
      </c>
      <c r="G2197" s="12"/>
      <c r="H2197" s="31" t="str">
        <f>IFERROR(VLOOKUP(Issue!$G2197,Table5[#All],3,0),"")</f>
        <v/>
      </c>
      <c r="I2197" s="31" t="str">
        <f>IFERROR(VLOOKUP(Issue!$G2197,Table5[#All],2,0),"")</f>
        <v/>
      </c>
      <c r="J2197" s="12"/>
      <c r="K2197" s="31" t="str">
        <f>IFERROR(VLOOKUP(Issue!$J2197,Table2[[Item Name]:[UoM]],2,0),"")</f>
        <v/>
      </c>
      <c r="L2197" s="12"/>
      <c r="M2197" s="32" t="str">
        <f>IFERROR(VLOOKUP(Issue!$J2197,Table2[[#All],[Item Name]:[Open Rate]],8,0),"")</f>
        <v/>
      </c>
      <c r="N2197" s="32" t="str">
        <f>IFERROR(+Issue!$L2197*Issue!$M2197,"")</f>
        <v/>
      </c>
      <c r="O2197" s="12"/>
      <c r="P2197" s="12"/>
      <c r="Q2197" s="37"/>
    </row>
    <row r="2198" spans="1:17" x14ac:dyDescent="0.25">
      <c r="A2198" s="34"/>
      <c r="B2198" s="12"/>
      <c r="C2198" s="12"/>
      <c r="D2198" s="12"/>
      <c r="E2198" s="31" t="str">
        <f>IFERROR(VLOOKUP(Issue!$D2198,Table5[#All],3,0),"")</f>
        <v/>
      </c>
      <c r="F2198" s="31" t="str">
        <f>IFERROR(VLOOKUP(Issue!$D2198,Table5[#All],2,0),"")</f>
        <v/>
      </c>
      <c r="G2198" s="12"/>
      <c r="H2198" s="31" t="str">
        <f>IFERROR(VLOOKUP(Issue!$G2198,Table5[#All],3,0),"")</f>
        <v/>
      </c>
      <c r="I2198" s="31" t="str">
        <f>IFERROR(VLOOKUP(Issue!$G2198,Table5[#All],2,0),"")</f>
        <v/>
      </c>
      <c r="J2198" s="12"/>
      <c r="K2198" s="31" t="str">
        <f>IFERROR(VLOOKUP(Issue!$J2198,Table2[[Item Name]:[UoM]],2,0),"")</f>
        <v/>
      </c>
      <c r="L2198" s="12"/>
      <c r="M2198" s="32" t="str">
        <f>IFERROR(VLOOKUP(Issue!$J2198,Table2[[#All],[Item Name]:[Open Rate]],8,0),"")</f>
        <v/>
      </c>
      <c r="N2198" s="32" t="str">
        <f>IFERROR(+Issue!$L2198*Issue!$M2198,"")</f>
        <v/>
      </c>
      <c r="O2198" s="12"/>
      <c r="P2198" s="12"/>
      <c r="Q2198" s="38"/>
    </row>
    <row r="2199" spans="1:17" x14ac:dyDescent="0.25">
      <c r="A2199" s="34"/>
      <c r="B2199" s="12"/>
      <c r="C2199" s="12"/>
      <c r="D2199" s="12"/>
      <c r="E2199" s="31" t="str">
        <f>IFERROR(VLOOKUP(Issue!$D2199,Table5[#All],3,0),"")</f>
        <v/>
      </c>
      <c r="F2199" s="31" t="str">
        <f>IFERROR(VLOOKUP(Issue!$D2199,Table5[#All],2,0),"")</f>
        <v/>
      </c>
      <c r="G2199" s="12"/>
      <c r="H2199" s="31" t="str">
        <f>IFERROR(VLOOKUP(Issue!$G2199,Table5[#All],3,0),"")</f>
        <v/>
      </c>
      <c r="I2199" s="31" t="str">
        <f>IFERROR(VLOOKUP(Issue!$G2199,Table5[#All],2,0),"")</f>
        <v/>
      </c>
      <c r="J2199" s="12"/>
      <c r="K2199" s="31" t="str">
        <f>IFERROR(VLOOKUP(Issue!$J2199,Table2[[Item Name]:[UoM]],2,0),"")</f>
        <v/>
      </c>
      <c r="L2199" s="12"/>
      <c r="M2199" s="32" t="str">
        <f>IFERROR(VLOOKUP(Issue!$J2199,Table2[[#All],[Item Name]:[Open Rate]],8,0),"")</f>
        <v/>
      </c>
      <c r="N2199" s="32" t="str">
        <f>IFERROR(+Issue!$L2199*Issue!$M2199,"")</f>
        <v/>
      </c>
      <c r="O2199" s="12"/>
      <c r="P2199" s="12"/>
      <c r="Q2199" s="37"/>
    </row>
    <row r="2200" spans="1:17" x14ac:dyDescent="0.25">
      <c r="A2200" s="34"/>
      <c r="B2200" s="12"/>
      <c r="C2200" s="12"/>
      <c r="D2200" s="12"/>
      <c r="E2200" s="31" t="str">
        <f>IFERROR(VLOOKUP(Issue!$D2200,Table5[#All],3,0),"")</f>
        <v/>
      </c>
      <c r="F2200" s="31" t="str">
        <f>IFERROR(VLOOKUP(Issue!$D2200,Table5[#All],2,0),"")</f>
        <v/>
      </c>
      <c r="G2200" s="12"/>
      <c r="H2200" s="31" t="str">
        <f>IFERROR(VLOOKUP(Issue!$G2200,Table5[#All],3,0),"")</f>
        <v/>
      </c>
      <c r="I2200" s="31" t="str">
        <f>IFERROR(VLOOKUP(Issue!$G2200,Table5[#All],2,0),"")</f>
        <v/>
      </c>
      <c r="J2200" s="12"/>
      <c r="K2200" s="31" t="str">
        <f>IFERROR(VLOOKUP(Issue!$J2200,Table2[[Item Name]:[UoM]],2,0),"")</f>
        <v/>
      </c>
      <c r="L2200" s="12"/>
      <c r="M2200" s="32" t="str">
        <f>IFERROR(VLOOKUP(Issue!$J2200,Table2[[#All],[Item Name]:[Open Rate]],8,0),"")</f>
        <v/>
      </c>
      <c r="N2200" s="32" t="str">
        <f>IFERROR(+Issue!$L2200*Issue!$M2200,"")</f>
        <v/>
      </c>
      <c r="O2200" s="12"/>
      <c r="P2200" s="12"/>
      <c r="Q2200" s="38"/>
    </row>
    <row r="2201" spans="1:17" x14ac:dyDescent="0.25">
      <c r="A2201" s="34"/>
      <c r="B2201" s="12"/>
      <c r="C2201" s="12"/>
      <c r="D2201" s="12"/>
      <c r="E2201" s="31" t="str">
        <f>IFERROR(VLOOKUP(Issue!$D2201,Table5[#All],3,0),"")</f>
        <v/>
      </c>
      <c r="F2201" s="31" t="str">
        <f>IFERROR(VLOOKUP(Issue!$D2201,Table5[#All],2,0),"")</f>
        <v/>
      </c>
      <c r="G2201" s="12"/>
      <c r="H2201" s="31" t="str">
        <f>IFERROR(VLOOKUP(Issue!$G2201,Table5[#All],3,0),"")</f>
        <v/>
      </c>
      <c r="I2201" s="31" t="str">
        <f>IFERROR(VLOOKUP(Issue!$G2201,Table5[#All],2,0),"")</f>
        <v/>
      </c>
      <c r="J2201" s="12"/>
      <c r="K2201" s="31" t="str">
        <f>IFERROR(VLOOKUP(Issue!$J2201,Table2[[Item Name]:[UoM]],2,0),"")</f>
        <v/>
      </c>
      <c r="L2201" s="12"/>
      <c r="M2201" s="32" t="str">
        <f>IFERROR(VLOOKUP(Issue!$J2201,Table2[[#All],[Item Name]:[Open Rate]],8,0),"")</f>
        <v/>
      </c>
      <c r="N2201" s="32" t="str">
        <f>IFERROR(+Issue!$L2201*Issue!$M2201,"")</f>
        <v/>
      </c>
      <c r="O2201" s="12"/>
      <c r="P2201" s="12"/>
      <c r="Q2201" s="37"/>
    </row>
    <row r="2202" spans="1:17" x14ac:dyDescent="0.25">
      <c r="A2202" s="34"/>
      <c r="B2202" s="12"/>
      <c r="C2202" s="12"/>
      <c r="D2202" s="12"/>
      <c r="E2202" s="31" t="str">
        <f>IFERROR(VLOOKUP(Issue!$D2202,Table5[#All],3,0),"")</f>
        <v/>
      </c>
      <c r="F2202" s="31" t="str">
        <f>IFERROR(VLOOKUP(Issue!$D2202,Table5[#All],2,0),"")</f>
        <v/>
      </c>
      <c r="G2202" s="12"/>
      <c r="H2202" s="31" t="str">
        <f>IFERROR(VLOOKUP(Issue!$G2202,Table5[#All],3,0),"")</f>
        <v/>
      </c>
      <c r="I2202" s="31" t="str">
        <f>IFERROR(VLOOKUP(Issue!$G2202,Table5[#All],2,0),"")</f>
        <v/>
      </c>
      <c r="J2202" s="12"/>
      <c r="K2202" s="31" t="str">
        <f>IFERROR(VLOOKUP(Issue!$J2202,Table2[[Item Name]:[UoM]],2,0),"")</f>
        <v/>
      </c>
      <c r="L2202" s="12"/>
      <c r="M2202" s="32" t="str">
        <f>IFERROR(VLOOKUP(Issue!$J2202,Table2[[#All],[Item Name]:[Open Rate]],8,0),"")</f>
        <v/>
      </c>
      <c r="N2202" s="32" t="str">
        <f>IFERROR(+Issue!$L2202*Issue!$M2202,"")</f>
        <v/>
      </c>
      <c r="O2202" s="12"/>
      <c r="P2202" s="12"/>
      <c r="Q2202" s="38"/>
    </row>
    <row r="2203" spans="1:17" x14ac:dyDescent="0.25">
      <c r="A2203" s="34"/>
      <c r="B2203" s="12"/>
      <c r="C2203" s="12"/>
      <c r="D2203" s="12"/>
      <c r="E2203" s="31" t="str">
        <f>IFERROR(VLOOKUP(Issue!$D2203,Table5[#All],3,0),"")</f>
        <v/>
      </c>
      <c r="F2203" s="31" t="str">
        <f>IFERROR(VLOOKUP(Issue!$D2203,Table5[#All],2,0),"")</f>
        <v/>
      </c>
      <c r="G2203" s="12"/>
      <c r="H2203" s="31" t="str">
        <f>IFERROR(VLOOKUP(Issue!$G2203,Table5[#All],3,0),"")</f>
        <v/>
      </c>
      <c r="I2203" s="31" t="str">
        <f>IFERROR(VLOOKUP(Issue!$G2203,Table5[#All],2,0),"")</f>
        <v/>
      </c>
      <c r="J2203" s="12"/>
      <c r="K2203" s="31" t="str">
        <f>IFERROR(VLOOKUP(Issue!$J2203,Table2[[Item Name]:[UoM]],2,0),"")</f>
        <v/>
      </c>
      <c r="L2203" s="12"/>
      <c r="M2203" s="32" t="str">
        <f>IFERROR(VLOOKUP(Issue!$J2203,Table2[[#All],[Item Name]:[Open Rate]],8,0),"")</f>
        <v/>
      </c>
      <c r="N2203" s="32" t="str">
        <f>IFERROR(+Issue!$L2203*Issue!$M2203,"")</f>
        <v/>
      </c>
      <c r="O2203" s="12"/>
      <c r="P2203" s="12"/>
      <c r="Q2203" s="37"/>
    </row>
    <row r="2204" spans="1:17" x14ac:dyDescent="0.25">
      <c r="A2204" s="34"/>
      <c r="B2204" s="12"/>
      <c r="C2204" s="12"/>
      <c r="D2204" s="12"/>
      <c r="E2204" s="31" t="str">
        <f>IFERROR(VLOOKUP(Issue!$D2204,Table5[#All],3,0),"")</f>
        <v/>
      </c>
      <c r="F2204" s="31" t="str">
        <f>IFERROR(VLOOKUP(Issue!$D2204,Table5[#All],2,0),"")</f>
        <v/>
      </c>
      <c r="G2204" s="12"/>
      <c r="H2204" s="31" t="str">
        <f>IFERROR(VLOOKUP(Issue!$G2204,Table5[#All],3,0),"")</f>
        <v/>
      </c>
      <c r="I2204" s="31" t="str">
        <f>IFERROR(VLOOKUP(Issue!$G2204,Table5[#All],2,0),"")</f>
        <v/>
      </c>
      <c r="J2204" s="12"/>
      <c r="K2204" s="31" t="str">
        <f>IFERROR(VLOOKUP(Issue!$J2204,Table2[[Item Name]:[UoM]],2,0),"")</f>
        <v/>
      </c>
      <c r="L2204" s="12"/>
      <c r="M2204" s="32" t="str">
        <f>IFERROR(VLOOKUP(Issue!$J2204,Table2[[#All],[Item Name]:[Open Rate]],8,0),"")</f>
        <v/>
      </c>
      <c r="N2204" s="32" t="str">
        <f>IFERROR(+Issue!$L2204*Issue!$M2204,"")</f>
        <v/>
      </c>
      <c r="O2204" s="12"/>
      <c r="P2204" s="12"/>
      <c r="Q2204" s="38"/>
    </row>
    <row r="2205" spans="1:17" x14ac:dyDescent="0.25">
      <c r="A2205" s="34"/>
      <c r="B2205" s="12"/>
      <c r="C2205" s="12"/>
      <c r="D2205" s="12"/>
      <c r="E2205" s="31" t="str">
        <f>IFERROR(VLOOKUP(Issue!$D2205,Table5[#All],3,0),"")</f>
        <v/>
      </c>
      <c r="F2205" s="31" t="str">
        <f>IFERROR(VLOOKUP(Issue!$D2205,Table5[#All],2,0),"")</f>
        <v/>
      </c>
      <c r="G2205" s="12"/>
      <c r="H2205" s="31" t="str">
        <f>IFERROR(VLOOKUP(Issue!$G2205,Table5[#All],3,0),"")</f>
        <v/>
      </c>
      <c r="I2205" s="31" t="str">
        <f>IFERROR(VLOOKUP(Issue!$G2205,Table5[#All],2,0),"")</f>
        <v/>
      </c>
      <c r="J2205" s="12"/>
      <c r="K2205" s="31" t="str">
        <f>IFERROR(VLOOKUP(Issue!$J2205,Table2[[Item Name]:[UoM]],2,0),"")</f>
        <v/>
      </c>
      <c r="L2205" s="12"/>
      <c r="M2205" s="32" t="str">
        <f>IFERROR(VLOOKUP(Issue!$J2205,Table2[[#All],[Item Name]:[Open Rate]],8,0),"")</f>
        <v/>
      </c>
      <c r="N2205" s="32" t="str">
        <f>IFERROR(+Issue!$L2205*Issue!$M2205,"")</f>
        <v/>
      </c>
      <c r="O2205" s="12"/>
      <c r="P2205" s="12"/>
      <c r="Q2205" s="37"/>
    </row>
    <row r="2206" spans="1:17" x14ac:dyDescent="0.25">
      <c r="A2206" s="34"/>
      <c r="B2206" s="12"/>
      <c r="C2206" s="12"/>
      <c r="D2206" s="12"/>
      <c r="E2206" s="31" t="str">
        <f>IFERROR(VLOOKUP(Issue!$D2206,Table5[#All],3,0),"")</f>
        <v/>
      </c>
      <c r="F2206" s="31" t="str">
        <f>IFERROR(VLOOKUP(Issue!$D2206,Table5[#All],2,0),"")</f>
        <v/>
      </c>
      <c r="G2206" s="12"/>
      <c r="H2206" s="31" t="str">
        <f>IFERROR(VLOOKUP(Issue!$G2206,Table5[#All],3,0),"")</f>
        <v/>
      </c>
      <c r="I2206" s="31" t="str">
        <f>IFERROR(VLOOKUP(Issue!$G2206,Table5[#All],2,0),"")</f>
        <v/>
      </c>
      <c r="J2206" s="12"/>
      <c r="K2206" s="31" t="str">
        <f>IFERROR(VLOOKUP(Issue!$J2206,Table2[[Item Name]:[UoM]],2,0),"")</f>
        <v/>
      </c>
      <c r="L2206" s="12"/>
      <c r="M2206" s="32" t="str">
        <f>IFERROR(VLOOKUP(Issue!$J2206,Table2[[#All],[Item Name]:[Open Rate]],8,0),"")</f>
        <v/>
      </c>
      <c r="N2206" s="32" t="str">
        <f>IFERROR(+Issue!$L2206*Issue!$M2206,"")</f>
        <v/>
      </c>
      <c r="O2206" s="12"/>
      <c r="P2206" s="12"/>
      <c r="Q2206" s="38"/>
    </row>
    <row r="2207" spans="1:17" x14ac:dyDescent="0.25">
      <c r="A2207" s="34"/>
      <c r="B2207" s="12"/>
      <c r="C2207" s="12"/>
      <c r="D2207" s="12"/>
      <c r="E2207" s="31" t="str">
        <f>IFERROR(VLOOKUP(Issue!$D2207,Table5[#All],3,0),"")</f>
        <v/>
      </c>
      <c r="F2207" s="31" t="str">
        <f>IFERROR(VLOOKUP(Issue!$D2207,Table5[#All],2,0),"")</f>
        <v/>
      </c>
      <c r="G2207" s="12"/>
      <c r="H2207" s="31" t="str">
        <f>IFERROR(VLOOKUP(Issue!$G2207,Table5[#All],3,0),"")</f>
        <v/>
      </c>
      <c r="I2207" s="31" t="str">
        <f>IFERROR(VLOOKUP(Issue!$G2207,Table5[#All],2,0),"")</f>
        <v/>
      </c>
      <c r="J2207" s="12"/>
      <c r="K2207" s="31" t="str">
        <f>IFERROR(VLOOKUP(Issue!$J2207,Table2[[Item Name]:[UoM]],2,0),"")</f>
        <v/>
      </c>
      <c r="L2207" s="12"/>
      <c r="M2207" s="32" t="str">
        <f>IFERROR(VLOOKUP(Issue!$J2207,Table2[[#All],[Item Name]:[Open Rate]],8,0),"")</f>
        <v/>
      </c>
      <c r="N2207" s="32" t="str">
        <f>IFERROR(+Issue!$L2207*Issue!$M2207,"")</f>
        <v/>
      </c>
      <c r="O2207" s="12"/>
      <c r="P2207" s="12"/>
      <c r="Q2207" s="37"/>
    </row>
    <row r="2208" spans="1:17" x14ac:dyDescent="0.25">
      <c r="A2208" s="34"/>
      <c r="B2208" s="12"/>
      <c r="C2208" s="12"/>
      <c r="D2208" s="12"/>
      <c r="E2208" s="31" t="str">
        <f>IFERROR(VLOOKUP(Issue!$D2208,Table5[#All],3,0),"")</f>
        <v/>
      </c>
      <c r="F2208" s="31" t="str">
        <f>IFERROR(VLOOKUP(Issue!$D2208,Table5[#All],2,0),"")</f>
        <v/>
      </c>
      <c r="G2208" s="12"/>
      <c r="H2208" s="31" t="str">
        <f>IFERROR(VLOOKUP(Issue!$G2208,Table5[#All],3,0),"")</f>
        <v/>
      </c>
      <c r="I2208" s="31" t="str">
        <f>IFERROR(VLOOKUP(Issue!$G2208,Table5[#All],2,0),"")</f>
        <v/>
      </c>
      <c r="J2208" s="12"/>
      <c r="K2208" s="31" t="str">
        <f>IFERROR(VLOOKUP(Issue!$J2208,Table2[[Item Name]:[UoM]],2,0),"")</f>
        <v/>
      </c>
      <c r="L2208" s="12"/>
      <c r="M2208" s="32" t="str">
        <f>IFERROR(VLOOKUP(Issue!$J2208,Table2[[#All],[Item Name]:[Open Rate]],8,0),"")</f>
        <v/>
      </c>
      <c r="N2208" s="32" t="str">
        <f>IFERROR(+Issue!$L2208*Issue!$M2208,"")</f>
        <v/>
      </c>
      <c r="O2208" s="12"/>
      <c r="P2208" s="12"/>
      <c r="Q2208" s="38"/>
    </row>
    <row r="2209" spans="1:17" x14ac:dyDescent="0.25">
      <c r="A2209" s="34"/>
      <c r="B2209" s="12"/>
      <c r="C2209" s="12"/>
      <c r="D2209" s="12"/>
      <c r="E2209" s="31" t="str">
        <f>IFERROR(VLOOKUP(Issue!$D2209,Table5[#All],3,0),"")</f>
        <v/>
      </c>
      <c r="F2209" s="31" t="str">
        <f>IFERROR(VLOOKUP(Issue!$D2209,Table5[#All],2,0),"")</f>
        <v/>
      </c>
      <c r="G2209" s="12"/>
      <c r="H2209" s="31" t="str">
        <f>IFERROR(VLOOKUP(Issue!$G2209,Table5[#All],3,0),"")</f>
        <v/>
      </c>
      <c r="I2209" s="31" t="str">
        <f>IFERROR(VLOOKUP(Issue!$G2209,Table5[#All],2,0),"")</f>
        <v/>
      </c>
      <c r="J2209" s="12"/>
      <c r="K2209" s="31" t="str">
        <f>IFERROR(VLOOKUP(Issue!$J2209,Table2[[Item Name]:[UoM]],2,0),"")</f>
        <v/>
      </c>
      <c r="L2209" s="12"/>
      <c r="M2209" s="32" t="str">
        <f>IFERROR(VLOOKUP(Issue!$J2209,Table2[[#All],[Item Name]:[Open Rate]],8,0),"")</f>
        <v/>
      </c>
      <c r="N2209" s="32" t="str">
        <f>IFERROR(+Issue!$L2209*Issue!$M2209,"")</f>
        <v/>
      </c>
      <c r="O2209" s="12"/>
      <c r="P2209" s="12"/>
      <c r="Q2209" s="37"/>
    </row>
    <row r="2210" spans="1:17" x14ac:dyDescent="0.25">
      <c r="A2210" s="34"/>
      <c r="B2210" s="12"/>
      <c r="C2210" s="12"/>
      <c r="D2210" s="12"/>
      <c r="E2210" s="31" t="str">
        <f>IFERROR(VLOOKUP(Issue!$D2210,Table5[#All],3,0),"")</f>
        <v/>
      </c>
      <c r="F2210" s="31" t="str">
        <f>IFERROR(VLOOKUP(Issue!$D2210,Table5[#All],2,0),"")</f>
        <v/>
      </c>
      <c r="G2210" s="12"/>
      <c r="H2210" s="31" t="str">
        <f>IFERROR(VLOOKUP(Issue!$G2210,Table5[#All],3,0),"")</f>
        <v/>
      </c>
      <c r="I2210" s="31" t="str">
        <f>IFERROR(VLOOKUP(Issue!$G2210,Table5[#All],2,0),"")</f>
        <v/>
      </c>
      <c r="J2210" s="12"/>
      <c r="K2210" s="31" t="str">
        <f>IFERROR(VLOOKUP(Issue!$J2210,Table2[[Item Name]:[UoM]],2,0),"")</f>
        <v/>
      </c>
      <c r="L2210" s="12"/>
      <c r="M2210" s="32" t="str">
        <f>IFERROR(VLOOKUP(Issue!$J2210,Table2[[#All],[Item Name]:[Open Rate]],8,0),"")</f>
        <v/>
      </c>
      <c r="N2210" s="32" t="str">
        <f>IFERROR(+Issue!$L2210*Issue!$M2210,"")</f>
        <v/>
      </c>
      <c r="O2210" s="12"/>
      <c r="P2210" s="12"/>
      <c r="Q2210" s="38"/>
    </row>
    <row r="2211" spans="1:17" x14ac:dyDescent="0.25">
      <c r="A2211" s="34"/>
      <c r="B2211" s="12"/>
      <c r="C2211" s="12"/>
      <c r="D2211" s="12"/>
      <c r="E2211" s="31" t="str">
        <f>IFERROR(VLOOKUP(Issue!$D2211,Table5[#All],3,0),"")</f>
        <v/>
      </c>
      <c r="F2211" s="31" t="str">
        <f>IFERROR(VLOOKUP(Issue!$D2211,Table5[#All],2,0),"")</f>
        <v/>
      </c>
      <c r="G2211" s="12"/>
      <c r="H2211" s="31" t="str">
        <f>IFERROR(VLOOKUP(Issue!$G2211,Table5[#All],3,0),"")</f>
        <v/>
      </c>
      <c r="I2211" s="31" t="str">
        <f>IFERROR(VLOOKUP(Issue!$G2211,Table5[#All],2,0),"")</f>
        <v/>
      </c>
      <c r="J2211" s="12"/>
      <c r="K2211" s="31" t="str">
        <f>IFERROR(VLOOKUP(Issue!$J2211,Table2[[Item Name]:[UoM]],2,0),"")</f>
        <v/>
      </c>
      <c r="L2211" s="12"/>
      <c r="M2211" s="32" t="str">
        <f>IFERROR(VLOOKUP(Issue!$J2211,Table2[[#All],[Item Name]:[Open Rate]],8,0),"")</f>
        <v/>
      </c>
      <c r="N2211" s="32" t="str">
        <f>IFERROR(+Issue!$L2211*Issue!$M2211,"")</f>
        <v/>
      </c>
      <c r="O2211" s="12"/>
      <c r="P2211" s="12"/>
      <c r="Q2211" s="37"/>
    </row>
    <row r="2212" spans="1:17" x14ac:dyDescent="0.25">
      <c r="A2212" s="34"/>
      <c r="B2212" s="12"/>
      <c r="C2212" s="12"/>
      <c r="D2212" s="12"/>
      <c r="E2212" s="31" t="str">
        <f>IFERROR(VLOOKUP(Issue!$D2212,Table5[#All],3,0),"")</f>
        <v/>
      </c>
      <c r="F2212" s="31" t="str">
        <f>IFERROR(VLOOKUP(Issue!$D2212,Table5[#All],2,0),"")</f>
        <v/>
      </c>
      <c r="G2212" s="12"/>
      <c r="H2212" s="31" t="str">
        <f>IFERROR(VLOOKUP(Issue!$G2212,Table5[#All],3,0),"")</f>
        <v/>
      </c>
      <c r="I2212" s="31" t="str">
        <f>IFERROR(VLOOKUP(Issue!$G2212,Table5[#All],2,0),"")</f>
        <v/>
      </c>
      <c r="J2212" s="12"/>
      <c r="K2212" s="31" t="str">
        <f>IFERROR(VLOOKUP(Issue!$J2212,Table2[[Item Name]:[UoM]],2,0),"")</f>
        <v/>
      </c>
      <c r="L2212" s="12"/>
      <c r="M2212" s="32" t="str">
        <f>IFERROR(VLOOKUP(Issue!$J2212,Table2[[#All],[Item Name]:[Open Rate]],8,0),"")</f>
        <v/>
      </c>
      <c r="N2212" s="32" t="str">
        <f>IFERROR(+Issue!$L2212*Issue!$M2212,"")</f>
        <v/>
      </c>
      <c r="O2212" s="12"/>
      <c r="P2212" s="12"/>
      <c r="Q2212" s="38"/>
    </row>
    <row r="2213" spans="1:17" x14ac:dyDescent="0.25">
      <c r="A2213" s="34"/>
      <c r="B2213" s="12"/>
      <c r="C2213" s="12"/>
      <c r="D2213" s="12"/>
      <c r="E2213" s="31" t="str">
        <f>IFERROR(VLOOKUP(Issue!$D2213,Table5[#All],3,0),"")</f>
        <v/>
      </c>
      <c r="F2213" s="31" t="str">
        <f>IFERROR(VLOOKUP(Issue!$D2213,Table5[#All],2,0),"")</f>
        <v/>
      </c>
      <c r="G2213" s="12"/>
      <c r="H2213" s="31" t="str">
        <f>IFERROR(VLOOKUP(Issue!$G2213,Table5[#All],3,0),"")</f>
        <v/>
      </c>
      <c r="I2213" s="31" t="str">
        <f>IFERROR(VLOOKUP(Issue!$G2213,Table5[#All],2,0),"")</f>
        <v/>
      </c>
      <c r="J2213" s="12"/>
      <c r="K2213" s="31" t="str">
        <f>IFERROR(VLOOKUP(Issue!$J2213,Table2[[Item Name]:[UoM]],2,0),"")</f>
        <v/>
      </c>
      <c r="L2213" s="12"/>
      <c r="M2213" s="32" t="str">
        <f>IFERROR(VLOOKUP(Issue!$J2213,Table2[[#All],[Item Name]:[Open Rate]],8,0),"")</f>
        <v/>
      </c>
      <c r="N2213" s="32" t="str">
        <f>IFERROR(+Issue!$L2213*Issue!$M2213,"")</f>
        <v/>
      </c>
      <c r="O2213" s="12"/>
      <c r="P2213" s="12"/>
      <c r="Q2213" s="37"/>
    </row>
    <row r="2214" spans="1:17" x14ac:dyDescent="0.25">
      <c r="A2214" s="34"/>
      <c r="B2214" s="12"/>
      <c r="C2214" s="12"/>
      <c r="D2214" s="12"/>
      <c r="E2214" s="31" t="str">
        <f>IFERROR(VLOOKUP(Issue!$D2214,Table5[#All],3,0),"")</f>
        <v/>
      </c>
      <c r="F2214" s="31" t="str">
        <f>IFERROR(VLOOKUP(Issue!$D2214,Table5[#All],2,0),"")</f>
        <v/>
      </c>
      <c r="G2214" s="12"/>
      <c r="H2214" s="31" t="str">
        <f>IFERROR(VLOOKUP(Issue!$G2214,Table5[#All],3,0),"")</f>
        <v/>
      </c>
      <c r="I2214" s="31" t="str">
        <f>IFERROR(VLOOKUP(Issue!$G2214,Table5[#All],2,0),"")</f>
        <v/>
      </c>
      <c r="J2214" s="12"/>
      <c r="K2214" s="31" t="str">
        <f>IFERROR(VLOOKUP(Issue!$J2214,Table2[[Item Name]:[UoM]],2,0),"")</f>
        <v/>
      </c>
      <c r="L2214" s="12"/>
      <c r="M2214" s="32" t="str">
        <f>IFERROR(VLOOKUP(Issue!$J2214,Table2[[#All],[Item Name]:[Open Rate]],8,0),"")</f>
        <v/>
      </c>
      <c r="N2214" s="32" t="str">
        <f>IFERROR(+Issue!$L2214*Issue!$M2214,"")</f>
        <v/>
      </c>
      <c r="O2214" s="12"/>
      <c r="P2214" s="12"/>
      <c r="Q2214" s="38"/>
    </row>
    <row r="2215" spans="1:17" x14ac:dyDescent="0.25">
      <c r="A2215" s="34"/>
      <c r="B2215" s="12"/>
      <c r="C2215" s="12"/>
      <c r="D2215" s="12"/>
      <c r="E2215" s="31" t="str">
        <f>IFERROR(VLOOKUP(Issue!$D2215,Table5[#All],3,0),"")</f>
        <v/>
      </c>
      <c r="F2215" s="31" t="str">
        <f>IFERROR(VLOOKUP(Issue!$D2215,Table5[#All],2,0),"")</f>
        <v/>
      </c>
      <c r="G2215" s="12"/>
      <c r="H2215" s="31" t="str">
        <f>IFERROR(VLOOKUP(Issue!$G2215,Table5[#All],3,0),"")</f>
        <v/>
      </c>
      <c r="I2215" s="31" t="str">
        <f>IFERROR(VLOOKUP(Issue!$G2215,Table5[#All],2,0),"")</f>
        <v/>
      </c>
      <c r="J2215" s="12"/>
      <c r="K2215" s="31" t="str">
        <f>IFERROR(VLOOKUP(Issue!$J2215,Table2[[Item Name]:[UoM]],2,0),"")</f>
        <v/>
      </c>
      <c r="L2215" s="12"/>
      <c r="M2215" s="32" t="str">
        <f>IFERROR(VLOOKUP(Issue!$J2215,Table2[[#All],[Item Name]:[Open Rate]],8,0),"")</f>
        <v/>
      </c>
      <c r="N2215" s="32" t="str">
        <f>IFERROR(+Issue!$L2215*Issue!$M2215,"")</f>
        <v/>
      </c>
      <c r="O2215" s="12"/>
      <c r="P2215" s="12"/>
      <c r="Q2215" s="37"/>
    </row>
    <row r="2216" spans="1:17" x14ac:dyDescent="0.25">
      <c r="A2216" s="34"/>
      <c r="B2216" s="12"/>
      <c r="C2216" s="12"/>
      <c r="D2216" s="12"/>
      <c r="E2216" s="31" t="str">
        <f>IFERROR(VLOOKUP(Issue!$D2216,Table5[#All],3,0),"")</f>
        <v/>
      </c>
      <c r="F2216" s="31" t="str">
        <f>IFERROR(VLOOKUP(Issue!$D2216,Table5[#All],2,0),"")</f>
        <v/>
      </c>
      <c r="G2216" s="12"/>
      <c r="H2216" s="31" t="str">
        <f>IFERROR(VLOOKUP(Issue!$G2216,Table5[#All],3,0),"")</f>
        <v/>
      </c>
      <c r="I2216" s="31" t="str">
        <f>IFERROR(VLOOKUP(Issue!$G2216,Table5[#All],2,0),"")</f>
        <v/>
      </c>
      <c r="J2216" s="12"/>
      <c r="K2216" s="31" t="str">
        <f>IFERROR(VLOOKUP(Issue!$J2216,Table2[[Item Name]:[UoM]],2,0),"")</f>
        <v/>
      </c>
      <c r="L2216" s="12"/>
      <c r="M2216" s="32" t="str">
        <f>IFERROR(VLOOKUP(Issue!$J2216,Table2[[#All],[Item Name]:[Open Rate]],8,0),"")</f>
        <v/>
      </c>
      <c r="N2216" s="32" t="str">
        <f>IFERROR(+Issue!$L2216*Issue!$M2216,"")</f>
        <v/>
      </c>
      <c r="O2216" s="12"/>
      <c r="P2216" s="12"/>
      <c r="Q2216" s="38"/>
    </row>
    <row r="2217" spans="1:17" x14ac:dyDescent="0.25">
      <c r="A2217" s="34"/>
      <c r="B2217" s="12"/>
      <c r="C2217" s="12"/>
      <c r="D2217" s="12"/>
      <c r="E2217" s="31" t="str">
        <f>IFERROR(VLOOKUP(Issue!$D2217,Table5[#All],3,0),"")</f>
        <v/>
      </c>
      <c r="F2217" s="31" t="str">
        <f>IFERROR(VLOOKUP(Issue!$D2217,Table5[#All],2,0),"")</f>
        <v/>
      </c>
      <c r="G2217" s="12"/>
      <c r="H2217" s="31" t="str">
        <f>IFERROR(VLOOKUP(Issue!$G2217,Table5[#All],3,0),"")</f>
        <v/>
      </c>
      <c r="I2217" s="31" t="str">
        <f>IFERROR(VLOOKUP(Issue!$G2217,Table5[#All],2,0),"")</f>
        <v/>
      </c>
      <c r="J2217" s="12"/>
      <c r="K2217" s="31" t="str">
        <f>IFERROR(VLOOKUP(Issue!$J2217,Table2[[Item Name]:[UoM]],2,0),"")</f>
        <v/>
      </c>
      <c r="L2217" s="12"/>
      <c r="M2217" s="32" t="str">
        <f>IFERROR(VLOOKUP(Issue!$J2217,Table2[[#All],[Item Name]:[Open Rate]],8,0),"")</f>
        <v/>
      </c>
      <c r="N2217" s="32" t="str">
        <f>IFERROR(+Issue!$L2217*Issue!$M2217,"")</f>
        <v/>
      </c>
      <c r="O2217" s="12"/>
      <c r="P2217" s="12"/>
      <c r="Q2217" s="37"/>
    </row>
    <row r="2218" spans="1:17" x14ac:dyDescent="0.25">
      <c r="A2218" s="34"/>
      <c r="B2218" s="12"/>
      <c r="C2218" s="12"/>
      <c r="D2218" s="12"/>
      <c r="E2218" s="31" t="str">
        <f>IFERROR(VLOOKUP(Issue!$D2218,Table5[#All],3,0),"")</f>
        <v/>
      </c>
      <c r="F2218" s="31" t="str">
        <f>IFERROR(VLOOKUP(Issue!$D2218,Table5[#All],2,0),"")</f>
        <v/>
      </c>
      <c r="G2218" s="12"/>
      <c r="H2218" s="31" t="str">
        <f>IFERROR(VLOOKUP(Issue!$G2218,Table5[#All],3,0),"")</f>
        <v/>
      </c>
      <c r="I2218" s="31" t="str">
        <f>IFERROR(VLOOKUP(Issue!$G2218,Table5[#All],2,0),"")</f>
        <v/>
      </c>
      <c r="J2218" s="12"/>
      <c r="K2218" s="31" t="str">
        <f>IFERROR(VLOOKUP(Issue!$J2218,Table2[[Item Name]:[UoM]],2,0),"")</f>
        <v/>
      </c>
      <c r="L2218" s="12"/>
      <c r="M2218" s="32" t="str">
        <f>IFERROR(VLOOKUP(Issue!$J2218,Table2[[#All],[Item Name]:[Open Rate]],8,0),"")</f>
        <v/>
      </c>
      <c r="N2218" s="32" t="str">
        <f>IFERROR(+Issue!$L2218*Issue!$M2218,"")</f>
        <v/>
      </c>
      <c r="O2218" s="12"/>
      <c r="P2218" s="12"/>
      <c r="Q2218" s="38"/>
    </row>
    <row r="2219" spans="1:17" x14ac:dyDescent="0.25">
      <c r="A2219" s="34"/>
      <c r="B2219" s="12"/>
      <c r="C2219" s="12"/>
      <c r="D2219" s="12"/>
      <c r="E2219" s="31" t="str">
        <f>IFERROR(VLOOKUP(Issue!$D2219,Table5[#All],3,0),"")</f>
        <v/>
      </c>
      <c r="F2219" s="31" t="str">
        <f>IFERROR(VLOOKUP(Issue!$D2219,Table5[#All],2,0),"")</f>
        <v/>
      </c>
      <c r="G2219" s="12"/>
      <c r="H2219" s="31" t="str">
        <f>IFERROR(VLOOKUP(Issue!$G2219,Table5[#All],3,0),"")</f>
        <v/>
      </c>
      <c r="I2219" s="31" t="str">
        <f>IFERROR(VLOOKUP(Issue!$G2219,Table5[#All],2,0),"")</f>
        <v/>
      </c>
      <c r="J2219" s="12"/>
      <c r="K2219" s="31" t="str">
        <f>IFERROR(VLOOKUP(Issue!$J2219,Table2[[Item Name]:[UoM]],2,0),"")</f>
        <v/>
      </c>
      <c r="L2219" s="12"/>
      <c r="M2219" s="32" t="str">
        <f>IFERROR(VLOOKUP(Issue!$J2219,Table2[[#All],[Item Name]:[Open Rate]],8,0),"")</f>
        <v/>
      </c>
      <c r="N2219" s="32" t="str">
        <f>IFERROR(+Issue!$L2219*Issue!$M2219,"")</f>
        <v/>
      </c>
      <c r="O2219" s="12"/>
      <c r="P2219" s="12"/>
      <c r="Q2219" s="37"/>
    </row>
    <row r="2220" spans="1:17" x14ac:dyDescent="0.25">
      <c r="A2220" s="34"/>
      <c r="B2220" s="12"/>
      <c r="C2220" s="12"/>
      <c r="D2220" s="12"/>
      <c r="E2220" s="31" t="str">
        <f>IFERROR(VLOOKUP(Issue!$D2220,Table5[#All],3,0),"")</f>
        <v/>
      </c>
      <c r="F2220" s="31" t="str">
        <f>IFERROR(VLOOKUP(Issue!$D2220,Table5[#All],2,0),"")</f>
        <v/>
      </c>
      <c r="G2220" s="12"/>
      <c r="H2220" s="31" t="str">
        <f>IFERROR(VLOOKUP(Issue!$G2220,Table5[#All],3,0),"")</f>
        <v/>
      </c>
      <c r="I2220" s="31" t="str">
        <f>IFERROR(VLOOKUP(Issue!$G2220,Table5[#All],2,0),"")</f>
        <v/>
      </c>
      <c r="J2220" s="12"/>
      <c r="K2220" s="31" t="str">
        <f>IFERROR(VLOOKUP(Issue!$J2220,Table2[[Item Name]:[UoM]],2,0),"")</f>
        <v/>
      </c>
      <c r="L2220" s="12"/>
      <c r="M2220" s="32" t="str">
        <f>IFERROR(VLOOKUP(Issue!$J2220,Table2[[#All],[Item Name]:[Open Rate]],8,0),"")</f>
        <v/>
      </c>
      <c r="N2220" s="32" t="str">
        <f>IFERROR(+Issue!$L2220*Issue!$M2220,"")</f>
        <v/>
      </c>
      <c r="O2220" s="12"/>
      <c r="P2220" s="12"/>
      <c r="Q2220" s="38"/>
    </row>
    <row r="2221" spans="1:17" x14ac:dyDescent="0.25">
      <c r="A2221" s="34"/>
      <c r="B2221" s="12"/>
      <c r="C2221" s="12"/>
      <c r="D2221" s="12"/>
      <c r="E2221" s="31" t="str">
        <f>IFERROR(VLOOKUP(Issue!$D2221,Table5[#All],3,0),"")</f>
        <v/>
      </c>
      <c r="F2221" s="31" t="str">
        <f>IFERROR(VLOOKUP(Issue!$D2221,Table5[#All],2,0),"")</f>
        <v/>
      </c>
      <c r="G2221" s="12"/>
      <c r="H2221" s="31" t="str">
        <f>IFERROR(VLOOKUP(Issue!$G2221,Table5[#All],3,0),"")</f>
        <v/>
      </c>
      <c r="I2221" s="31" t="str">
        <f>IFERROR(VLOOKUP(Issue!$G2221,Table5[#All],2,0),"")</f>
        <v/>
      </c>
      <c r="J2221" s="12"/>
      <c r="K2221" s="31" t="str">
        <f>IFERROR(VLOOKUP(Issue!$J2221,Table2[[Item Name]:[UoM]],2,0),"")</f>
        <v/>
      </c>
      <c r="L2221" s="12"/>
      <c r="M2221" s="32" t="str">
        <f>IFERROR(VLOOKUP(Issue!$J2221,Table2[[#All],[Item Name]:[Open Rate]],8,0),"")</f>
        <v/>
      </c>
      <c r="N2221" s="32" t="str">
        <f>IFERROR(+Issue!$L2221*Issue!$M2221,"")</f>
        <v/>
      </c>
      <c r="O2221" s="12"/>
      <c r="P2221" s="12"/>
      <c r="Q2221" s="37"/>
    </row>
    <row r="2222" spans="1:17" x14ac:dyDescent="0.25">
      <c r="A2222" s="34"/>
      <c r="B2222" s="12"/>
      <c r="C2222" s="12"/>
      <c r="D2222" s="12"/>
      <c r="E2222" s="31" t="str">
        <f>IFERROR(VLOOKUP(Issue!$D2222,Table5[#All],3,0),"")</f>
        <v/>
      </c>
      <c r="F2222" s="31" t="str">
        <f>IFERROR(VLOOKUP(Issue!$D2222,Table5[#All],2,0),"")</f>
        <v/>
      </c>
      <c r="G2222" s="12"/>
      <c r="H2222" s="31" t="str">
        <f>IFERROR(VLOOKUP(Issue!$G2222,Table5[#All],3,0),"")</f>
        <v/>
      </c>
      <c r="I2222" s="31" t="str">
        <f>IFERROR(VLOOKUP(Issue!$G2222,Table5[#All],2,0),"")</f>
        <v/>
      </c>
      <c r="J2222" s="12"/>
      <c r="K2222" s="31" t="str">
        <f>IFERROR(VLOOKUP(Issue!$J2222,Table2[[Item Name]:[UoM]],2,0),"")</f>
        <v/>
      </c>
      <c r="L2222" s="12"/>
      <c r="M2222" s="32" t="str">
        <f>IFERROR(VLOOKUP(Issue!$J2222,Table2[[#All],[Item Name]:[Open Rate]],8,0),"")</f>
        <v/>
      </c>
      <c r="N2222" s="32" t="str">
        <f>IFERROR(+Issue!$L2222*Issue!$M2222,"")</f>
        <v/>
      </c>
      <c r="O2222" s="12"/>
      <c r="P2222" s="12"/>
      <c r="Q2222" s="38"/>
    </row>
    <row r="2223" spans="1:17" x14ac:dyDescent="0.25">
      <c r="A2223" s="34"/>
      <c r="B2223" s="12"/>
      <c r="C2223" s="12"/>
      <c r="D2223" s="12"/>
      <c r="E2223" s="31" t="str">
        <f>IFERROR(VLOOKUP(Issue!$D2223,Table5[#All],3,0),"")</f>
        <v/>
      </c>
      <c r="F2223" s="31" t="str">
        <f>IFERROR(VLOOKUP(Issue!$D2223,Table5[#All],2,0),"")</f>
        <v/>
      </c>
      <c r="G2223" s="12"/>
      <c r="H2223" s="31" t="str">
        <f>IFERROR(VLOOKUP(Issue!$G2223,Table5[#All],3,0),"")</f>
        <v/>
      </c>
      <c r="I2223" s="31" t="str">
        <f>IFERROR(VLOOKUP(Issue!$G2223,Table5[#All],2,0),"")</f>
        <v/>
      </c>
      <c r="J2223" s="12"/>
      <c r="K2223" s="31" t="str">
        <f>IFERROR(VLOOKUP(Issue!$J2223,Table2[[Item Name]:[UoM]],2,0),"")</f>
        <v/>
      </c>
      <c r="L2223" s="12"/>
      <c r="M2223" s="32" t="str">
        <f>IFERROR(VLOOKUP(Issue!$J2223,Table2[[#All],[Item Name]:[Open Rate]],8,0),"")</f>
        <v/>
      </c>
      <c r="N2223" s="32" t="str">
        <f>IFERROR(+Issue!$L2223*Issue!$M2223,"")</f>
        <v/>
      </c>
      <c r="O2223" s="12"/>
      <c r="P2223" s="12"/>
      <c r="Q2223" s="37"/>
    </row>
    <row r="2224" spans="1:17" x14ac:dyDescent="0.25">
      <c r="A2224" s="34"/>
      <c r="B2224" s="12"/>
      <c r="C2224" s="12"/>
      <c r="D2224" s="12"/>
      <c r="E2224" s="31" t="str">
        <f>IFERROR(VLOOKUP(Issue!$D2224,Table5[#All],3,0),"")</f>
        <v/>
      </c>
      <c r="F2224" s="31" t="str">
        <f>IFERROR(VLOOKUP(Issue!$D2224,Table5[#All],2,0),"")</f>
        <v/>
      </c>
      <c r="G2224" s="12"/>
      <c r="H2224" s="31" t="str">
        <f>IFERROR(VLOOKUP(Issue!$G2224,Table5[#All],3,0),"")</f>
        <v/>
      </c>
      <c r="I2224" s="31" t="str">
        <f>IFERROR(VLOOKUP(Issue!$G2224,Table5[#All],2,0),"")</f>
        <v/>
      </c>
      <c r="J2224" s="12"/>
      <c r="K2224" s="31" t="str">
        <f>IFERROR(VLOOKUP(Issue!$J2224,Table2[[Item Name]:[UoM]],2,0),"")</f>
        <v/>
      </c>
      <c r="L2224" s="12"/>
      <c r="M2224" s="32" t="str">
        <f>IFERROR(VLOOKUP(Issue!$J2224,Table2[[#All],[Item Name]:[Open Rate]],8,0),"")</f>
        <v/>
      </c>
      <c r="N2224" s="32" t="str">
        <f>IFERROR(+Issue!$L2224*Issue!$M2224,"")</f>
        <v/>
      </c>
      <c r="O2224" s="12"/>
      <c r="P2224" s="12"/>
      <c r="Q2224" s="38"/>
    </row>
    <row r="2225" spans="1:17" x14ac:dyDescent="0.25">
      <c r="A2225" s="34"/>
      <c r="B2225" s="12"/>
      <c r="C2225" s="12"/>
      <c r="D2225" s="12"/>
      <c r="E2225" s="31" t="str">
        <f>IFERROR(VLOOKUP(Issue!$D2225,Table5[#All],3,0),"")</f>
        <v/>
      </c>
      <c r="F2225" s="31" t="str">
        <f>IFERROR(VLOOKUP(Issue!$D2225,Table5[#All],2,0),"")</f>
        <v/>
      </c>
      <c r="G2225" s="12"/>
      <c r="H2225" s="31" t="str">
        <f>IFERROR(VLOOKUP(Issue!$G2225,Table5[#All],3,0),"")</f>
        <v/>
      </c>
      <c r="I2225" s="31" t="str">
        <f>IFERROR(VLOOKUP(Issue!$G2225,Table5[#All],2,0),"")</f>
        <v/>
      </c>
      <c r="J2225" s="12"/>
      <c r="K2225" s="31" t="str">
        <f>IFERROR(VLOOKUP(Issue!$J2225,Table2[[Item Name]:[UoM]],2,0),"")</f>
        <v/>
      </c>
      <c r="L2225" s="12"/>
      <c r="M2225" s="32" t="str">
        <f>IFERROR(VLOOKUP(Issue!$J2225,Table2[[#All],[Item Name]:[Open Rate]],8,0),"")</f>
        <v/>
      </c>
      <c r="N2225" s="32" t="str">
        <f>IFERROR(+Issue!$L2225*Issue!$M2225,"")</f>
        <v/>
      </c>
      <c r="O2225" s="12"/>
      <c r="P2225" s="12"/>
      <c r="Q2225" s="37"/>
    </row>
    <row r="2226" spans="1:17" x14ac:dyDescent="0.25">
      <c r="A2226" s="34"/>
      <c r="B2226" s="12"/>
      <c r="C2226" s="12"/>
      <c r="D2226" s="12"/>
      <c r="E2226" s="31" t="str">
        <f>IFERROR(VLOOKUP(Issue!$D2226,Table5[#All],3,0),"")</f>
        <v/>
      </c>
      <c r="F2226" s="31" t="str">
        <f>IFERROR(VLOOKUP(Issue!$D2226,Table5[#All],2,0),"")</f>
        <v/>
      </c>
      <c r="G2226" s="12"/>
      <c r="H2226" s="31" t="str">
        <f>IFERROR(VLOOKUP(Issue!$G2226,Table5[#All],3,0),"")</f>
        <v/>
      </c>
      <c r="I2226" s="31" t="str">
        <f>IFERROR(VLOOKUP(Issue!$G2226,Table5[#All],2,0),"")</f>
        <v/>
      </c>
      <c r="J2226" s="12"/>
      <c r="K2226" s="31" t="str">
        <f>IFERROR(VLOOKUP(Issue!$J2226,Table2[[Item Name]:[UoM]],2,0),"")</f>
        <v/>
      </c>
      <c r="L2226" s="12"/>
      <c r="M2226" s="32" t="str">
        <f>IFERROR(VLOOKUP(Issue!$J2226,Table2[[#All],[Item Name]:[Open Rate]],8,0),"")</f>
        <v/>
      </c>
      <c r="N2226" s="32" t="str">
        <f>IFERROR(+Issue!$L2226*Issue!$M2226,"")</f>
        <v/>
      </c>
      <c r="O2226" s="12"/>
      <c r="P2226" s="12"/>
      <c r="Q2226" s="38"/>
    </row>
    <row r="2227" spans="1:17" x14ac:dyDescent="0.25">
      <c r="A2227" s="34"/>
      <c r="B2227" s="12"/>
      <c r="C2227" s="12"/>
      <c r="D2227" s="12"/>
      <c r="E2227" s="31" t="str">
        <f>IFERROR(VLOOKUP(Issue!$D2227,Table5[#All],3,0),"")</f>
        <v/>
      </c>
      <c r="F2227" s="31" t="str">
        <f>IFERROR(VLOOKUP(Issue!$D2227,Table5[#All],2,0),"")</f>
        <v/>
      </c>
      <c r="G2227" s="12"/>
      <c r="H2227" s="31" t="str">
        <f>IFERROR(VLOOKUP(Issue!$G2227,Table5[#All],3,0),"")</f>
        <v/>
      </c>
      <c r="I2227" s="31" t="str">
        <f>IFERROR(VLOOKUP(Issue!$G2227,Table5[#All],2,0),"")</f>
        <v/>
      </c>
      <c r="J2227" s="12"/>
      <c r="K2227" s="31" t="str">
        <f>IFERROR(VLOOKUP(Issue!$J2227,Table2[[Item Name]:[UoM]],2,0),"")</f>
        <v/>
      </c>
      <c r="L2227" s="12"/>
      <c r="M2227" s="32" t="str">
        <f>IFERROR(VLOOKUP(Issue!$J2227,Table2[[#All],[Item Name]:[Open Rate]],8,0),"")</f>
        <v/>
      </c>
      <c r="N2227" s="32" t="str">
        <f>IFERROR(+Issue!$L2227*Issue!$M2227,"")</f>
        <v/>
      </c>
      <c r="O2227" s="12"/>
      <c r="P2227" s="12"/>
      <c r="Q2227" s="37"/>
    </row>
    <row r="2228" spans="1:17" x14ac:dyDescent="0.25">
      <c r="A2228" s="34"/>
      <c r="B2228" s="12"/>
      <c r="C2228" s="12"/>
      <c r="D2228" s="12"/>
      <c r="E2228" s="31" t="str">
        <f>IFERROR(VLOOKUP(Issue!$D2228,Table5[#All],3,0),"")</f>
        <v/>
      </c>
      <c r="F2228" s="31" t="str">
        <f>IFERROR(VLOOKUP(Issue!$D2228,Table5[#All],2,0),"")</f>
        <v/>
      </c>
      <c r="G2228" s="12"/>
      <c r="H2228" s="31" t="str">
        <f>IFERROR(VLOOKUP(Issue!$G2228,Table5[#All],3,0),"")</f>
        <v/>
      </c>
      <c r="I2228" s="31" t="str">
        <f>IFERROR(VLOOKUP(Issue!$G2228,Table5[#All],2,0),"")</f>
        <v/>
      </c>
      <c r="J2228" s="12"/>
      <c r="K2228" s="31" t="str">
        <f>IFERROR(VLOOKUP(Issue!$J2228,Table2[[Item Name]:[UoM]],2,0),"")</f>
        <v/>
      </c>
      <c r="L2228" s="12"/>
      <c r="M2228" s="32" t="str">
        <f>IFERROR(VLOOKUP(Issue!$J2228,Table2[[#All],[Item Name]:[Open Rate]],8,0),"")</f>
        <v/>
      </c>
      <c r="N2228" s="32" t="str">
        <f>IFERROR(+Issue!$L2228*Issue!$M2228,"")</f>
        <v/>
      </c>
      <c r="O2228" s="12"/>
      <c r="P2228" s="12"/>
      <c r="Q2228" s="38"/>
    </row>
    <row r="2229" spans="1:17" x14ac:dyDescent="0.25">
      <c r="A2229" s="34"/>
      <c r="B2229" s="12"/>
      <c r="C2229" s="12"/>
      <c r="D2229" s="12"/>
      <c r="E2229" s="31" t="str">
        <f>IFERROR(VLOOKUP(Issue!$D2229,Table5[#All],3,0),"")</f>
        <v/>
      </c>
      <c r="F2229" s="31" t="str">
        <f>IFERROR(VLOOKUP(Issue!$D2229,Table5[#All],2,0),"")</f>
        <v/>
      </c>
      <c r="G2229" s="12"/>
      <c r="H2229" s="31" t="str">
        <f>IFERROR(VLOOKUP(Issue!$G2229,Table5[#All],3,0),"")</f>
        <v/>
      </c>
      <c r="I2229" s="31" t="str">
        <f>IFERROR(VLOOKUP(Issue!$G2229,Table5[#All],2,0),"")</f>
        <v/>
      </c>
      <c r="J2229" s="12"/>
      <c r="K2229" s="31" t="str">
        <f>IFERROR(VLOOKUP(Issue!$J2229,Table2[[Item Name]:[UoM]],2,0),"")</f>
        <v/>
      </c>
      <c r="L2229" s="12"/>
      <c r="M2229" s="32" t="str">
        <f>IFERROR(VLOOKUP(Issue!$J2229,Table2[[#All],[Item Name]:[Open Rate]],8,0),"")</f>
        <v/>
      </c>
      <c r="N2229" s="32" t="str">
        <f>IFERROR(+Issue!$L2229*Issue!$M2229,"")</f>
        <v/>
      </c>
      <c r="O2229" s="12"/>
      <c r="P2229" s="12"/>
      <c r="Q2229" s="37"/>
    </row>
    <row r="2230" spans="1:17" x14ac:dyDescent="0.25">
      <c r="A2230" s="34"/>
      <c r="B2230" s="12"/>
      <c r="C2230" s="12"/>
      <c r="D2230" s="12"/>
      <c r="E2230" s="31" t="str">
        <f>IFERROR(VLOOKUP(Issue!$D2230,Table5[#All],3,0),"")</f>
        <v/>
      </c>
      <c r="F2230" s="31" t="str">
        <f>IFERROR(VLOOKUP(Issue!$D2230,Table5[#All],2,0),"")</f>
        <v/>
      </c>
      <c r="G2230" s="12"/>
      <c r="H2230" s="31" t="str">
        <f>IFERROR(VLOOKUP(Issue!$G2230,Table5[#All],3,0),"")</f>
        <v/>
      </c>
      <c r="I2230" s="31" t="str">
        <f>IFERROR(VLOOKUP(Issue!$G2230,Table5[#All],2,0),"")</f>
        <v/>
      </c>
      <c r="J2230" s="12"/>
      <c r="K2230" s="31" t="str">
        <f>IFERROR(VLOOKUP(Issue!$J2230,Table2[[Item Name]:[UoM]],2,0),"")</f>
        <v/>
      </c>
      <c r="L2230" s="12"/>
      <c r="M2230" s="32" t="str">
        <f>IFERROR(VLOOKUP(Issue!$J2230,Table2[[#All],[Item Name]:[Open Rate]],8,0),"")</f>
        <v/>
      </c>
      <c r="N2230" s="32" t="str">
        <f>IFERROR(+Issue!$L2230*Issue!$M2230,"")</f>
        <v/>
      </c>
      <c r="O2230" s="12"/>
      <c r="P2230" s="12"/>
      <c r="Q2230" s="38"/>
    </row>
    <row r="2231" spans="1:17" x14ac:dyDescent="0.25">
      <c r="A2231" s="34"/>
      <c r="B2231" s="12"/>
      <c r="C2231" s="12"/>
      <c r="D2231" s="12"/>
      <c r="E2231" s="31" t="str">
        <f>IFERROR(VLOOKUP(Issue!$D2231,Table5[#All],3,0),"")</f>
        <v/>
      </c>
      <c r="F2231" s="31" t="str">
        <f>IFERROR(VLOOKUP(Issue!$D2231,Table5[#All],2,0),"")</f>
        <v/>
      </c>
      <c r="G2231" s="12"/>
      <c r="H2231" s="31" t="str">
        <f>IFERROR(VLOOKUP(Issue!$G2231,Table5[#All],3,0),"")</f>
        <v/>
      </c>
      <c r="I2231" s="31" t="str">
        <f>IFERROR(VLOOKUP(Issue!$G2231,Table5[#All],2,0),"")</f>
        <v/>
      </c>
      <c r="J2231" s="12"/>
      <c r="K2231" s="31" t="str">
        <f>IFERROR(VLOOKUP(Issue!$J2231,Table2[[Item Name]:[UoM]],2,0),"")</f>
        <v/>
      </c>
      <c r="L2231" s="12"/>
      <c r="M2231" s="32" t="str">
        <f>IFERROR(VLOOKUP(Issue!$J2231,Table2[[#All],[Item Name]:[Open Rate]],8,0),"")</f>
        <v/>
      </c>
      <c r="N2231" s="32" t="str">
        <f>IFERROR(+Issue!$L2231*Issue!$M2231,"")</f>
        <v/>
      </c>
      <c r="O2231" s="12"/>
      <c r="P2231" s="12"/>
      <c r="Q2231" s="37"/>
    </row>
    <row r="2232" spans="1:17" x14ac:dyDescent="0.25">
      <c r="A2232" s="34"/>
      <c r="B2232" s="12"/>
      <c r="C2232" s="12"/>
      <c r="D2232" s="12"/>
      <c r="E2232" s="31" t="str">
        <f>IFERROR(VLOOKUP(Issue!$D2232,Table5[#All],3,0),"")</f>
        <v/>
      </c>
      <c r="F2232" s="31" t="str">
        <f>IFERROR(VLOOKUP(Issue!$D2232,Table5[#All],2,0),"")</f>
        <v/>
      </c>
      <c r="G2232" s="12"/>
      <c r="H2232" s="31" t="str">
        <f>IFERROR(VLOOKUP(Issue!$G2232,Table5[#All],3,0),"")</f>
        <v/>
      </c>
      <c r="I2232" s="31" t="str">
        <f>IFERROR(VLOOKUP(Issue!$G2232,Table5[#All],2,0),"")</f>
        <v/>
      </c>
      <c r="J2232" s="12"/>
      <c r="K2232" s="31" t="str">
        <f>IFERROR(VLOOKUP(Issue!$J2232,Table2[[Item Name]:[UoM]],2,0),"")</f>
        <v/>
      </c>
      <c r="L2232" s="12"/>
      <c r="M2232" s="32" t="str">
        <f>IFERROR(VLOOKUP(Issue!$J2232,Table2[[#All],[Item Name]:[Open Rate]],8,0),"")</f>
        <v/>
      </c>
      <c r="N2232" s="32" t="str">
        <f>IFERROR(+Issue!$L2232*Issue!$M2232,"")</f>
        <v/>
      </c>
      <c r="O2232" s="12"/>
      <c r="P2232" s="12"/>
      <c r="Q2232" s="38"/>
    </row>
    <row r="2233" spans="1:17" x14ac:dyDescent="0.25">
      <c r="A2233" s="34"/>
      <c r="B2233" s="12"/>
      <c r="C2233" s="12"/>
      <c r="D2233" s="12"/>
      <c r="E2233" s="31" t="str">
        <f>IFERROR(VLOOKUP(Issue!$D2233,Table5[#All],3,0),"")</f>
        <v/>
      </c>
      <c r="F2233" s="31" t="str">
        <f>IFERROR(VLOOKUP(Issue!$D2233,Table5[#All],2,0),"")</f>
        <v/>
      </c>
      <c r="G2233" s="12"/>
      <c r="H2233" s="31" t="str">
        <f>IFERROR(VLOOKUP(Issue!$G2233,Table5[#All],3,0),"")</f>
        <v/>
      </c>
      <c r="I2233" s="31" t="str">
        <f>IFERROR(VLOOKUP(Issue!$G2233,Table5[#All],2,0),"")</f>
        <v/>
      </c>
      <c r="J2233" s="12"/>
      <c r="K2233" s="31" t="str">
        <f>IFERROR(VLOOKUP(Issue!$J2233,Table2[[Item Name]:[UoM]],2,0),"")</f>
        <v/>
      </c>
      <c r="L2233" s="12"/>
      <c r="M2233" s="32" t="str">
        <f>IFERROR(VLOOKUP(Issue!$J2233,Table2[[#All],[Item Name]:[Open Rate]],8,0),"")</f>
        <v/>
      </c>
      <c r="N2233" s="32" t="str">
        <f>IFERROR(+Issue!$L2233*Issue!$M2233,"")</f>
        <v/>
      </c>
      <c r="O2233" s="12"/>
      <c r="P2233" s="12"/>
      <c r="Q2233" s="37"/>
    </row>
    <row r="2234" spans="1:17" x14ac:dyDescent="0.25">
      <c r="A2234" s="34"/>
      <c r="B2234" s="12"/>
      <c r="C2234" s="12"/>
      <c r="D2234" s="12"/>
      <c r="E2234" s="31" t="str">
        <f>IFERROR(VLOOKUP(Issue!$D2234,Table5[#All],3,0),"")</f>
        <v/>
      </c>
      <c r="F2234" s="31" t="str">
        <f>IFERROR(VLOOKUP(Issue!$D2234,Table5[#All],2,0),"")</f>
        <v/>
      </c>
      <c r="G2234" s="12"/>
      <c r="H2234" s="31" t="str">
        <f>IFERROR(VLOOKUP(Issue!$G2234,Table5[#All],3,0),"")</f>
        <v/>
      </c>
      <c r="I2234" s="31" t="str">
        <f>IFERROR(VLOOKUP(Issue!$G2234,Table5[#All],2,0),"")</f>
        <v/>
      </c>
      <c r="J2234" s="12"/>
      <c r="K2234" s="31" t="str">
        <f>IFERROR(VLOOKUP(Issue!$J2234,Table2[[Item Name]:[UoM]],2,0),"")</f>
        <v/>
      </c>
      <c r="L2234" s="12"/>
      <c r="M2234" s="32" t="str">
        <f>IFERROR(VLOOKUP(Issue!$J2234,Table2[[#All],[Item Name]:[Open Rate]],8,0),"")</f>
        <v/>
      </c>
      <c r="N2234" s="32" t="str">
        <f>IFERROR(+Issue!$L2234*Issue!$M2234,"")</f>
        <v/>
      </c>
      <c r="O2234" s="12"/>
      <c r="P2234" s="12"/>
      <c r="Q2234" s="38"/>
    </row>
    <row r="2235" spans="1:17" x14ac:dyDescent="0.25">
      <c r="A2235" s="34"/>
      <c r="B2235" s="12"/>
      <c r="C2235" s="12"/>
      <c r="D2235" s="12"/>
      <c r="E2235" s="31" t="str">
        <f>IFERROR(VLOOKUP(Issue!$D2235,Table5[#All],3,0),"")</f>
        <v/>
      </c>
      <c r="F2235" s="31" t="str">
        <f>IFERROR(VLOOKUP(Issue!$D2235,Table5[#All],2,0),"")</f>
        <v/>
      </c>
      <c r="G2235" s="12"/>
      <c r="H2235" s="31" t="str">
        <f>IFERROR(VLOOKUP(Issue!$G2235,Table5[#All],3,0),"")</f>
        <v/>
      </c>
      <c r="I2235" s="31" t="str">
        <f>IFERROR(VLOOKUP(Issue!$G2235,Table5[#All],2,0),"")</f>
        <v/>
      </c>
      <c r="J2235" s="12"/>
      <c r="K2235" s="31" t="str">
        <f>IFERROR(VLOOKUP(Issue!$J2235,Table2[[Item Name]:[UoM]],2,0),"")</f>
        <v/>
      </c>
      <c r="L2235" s="12"/>
      <c r="M2235" s="32" t="str">
        <f>IFERROR(VLOOKUP(Issue!$J2235,Table2[[#All],[Item Name]:[Open Rate]],8,0),"")</f>
        <v/>
      </c>
      <c r="N2235" s="32" t="str">
        <f>IFERROR(+Issue!$L2235*Issue!$M2235,"")</f>
        <v/>
      </c>
      <c r="O2235" s="12"/>
      <c r="P2235" s="12"/>
      <c r="Q2235" s="37"/>
    </row>
    <row r="2236" spans="1:17" x14ac:dyDescent="0.25">
      <c r="A2236" s="34"/>
      <c r="B2236" s="12"/>
      <c r="C2236" s="12"/>
      <c r="D2236" s="12"/>
      <c r="E2236" s="31" t="str">
        <f>IFERROR(VLOOKUP(Issue!$D2236,Table5[#All],3,0),"")</f>
        <v/>
      </c>
      <c r="F2236" s="31" t="str">
        <f>IFERROR(VLOOKUP(Issue!$D2236,Table5[#All],2,0),"")</f>
        <v/>
      </c>
      <c r="G2236" s="12"/>
      <c r="H2236" s="31" t="str">
        <f>IFERROR(VLOOKUP(Issue!$G2236,Table5[#All],3,0),"")</f>
        <v/>
      </c>
      <c r="I2236" s="31" t="str">
        <f>IFERROR(VLOOKUP(Issue!$G2236,Table5[#All],2,0),"")</f>
        <v/>
      </c>
      <c r="J2236" s="12"/>
      <c r="K2236" s="31" t="str">
        <f>IFERROR(VLOOKUP(Issue!$J2236,Table2[[Item Name]:[UoM]],2,0),"")</f>
        <v/>
      </c>
      <c r="L2236" s="12"/>
      <c r="M2236" s="32" t="str">
        <f>IFERROR(VLOOKUP(Issue!$J2236,Table2[[#All],[Item Name]:[Open Rate]],8,0),"")</f>
        <v/>
      </c>
      <c r="N2236" s="32" t="str">
        <f>IFERROR(+Issue!$L2236*Issue!$M2236,"")</f>
        <v/>
      </c>
      <c r="O2236" s="12"/>
      <c r="P2236" s="12"/>
      <c r="Q2236" s="38"/>
    </row>
    <row r="2237" spans="1:17" x14ac:dyDescent="0.25">
      <c r="A2237" s="34"/>
      <c r="B2237" s="12"/>
      <c r="C2237" s="12"/>
      <c r="D2237" s="12"/>
      <c r="E2237" s="31" t="str">
        <f>IFERROR(VLOOKUP(Issue!$D2237,Table5[#All],3,0),"")</f>
        <v/>
      </c>
      <c r="F2237" s="31" t="str">
        <f>IFERROR(VLOOKUP(Issue!$D2237,Table5[#All],2,0),"")</f>
        <v/>
      </c>
      <c r="G2237" s="12"/>
      <c r="H2237" s="31" t="str">
        <f>IFERROR(VLOOKUP(Issue!$G2237,Table5[#All],3,0),"")</f>
        <v/>
      </c>
      <c r="I2237" s="31" t="str">
        <f>IFERROR(VLOOKUP(Issue!$G2237,Table5[#All],2,0),"")</f>
        <v/>
      </c>
      <c r="J2237" s="12"/>
      <c r="K2237" s="31" t="str">
        <f>IFERROR(VLOOKUP(Issue!$J2237,Table2[[Item Name]:[UoM]],2,0),"")</f>
        <v/>
      </c>
      <c r="L2237" s="12"/>
      <c r="M2237" s="32" t="str">
        <f>IFERROR(VLOOKUP(Issue!$J2237,Table2[[#All],[Item Name]:[Open Rate]],8,0),"")</f>
        <v/>
      </c>
      <c r="N2237" s="32" t="str">
        <f>IFERROR(+Issue!$L2237*Issue!$M2237,"")</f>
        <v/>
      </c>
      <c r="O2237" s="12"/>
      <c r="P2237" s="12"/>
      <c r="Q2237" s="37"/>
    </row>
    <row r="2238" spans="1:17" x14ac:dyDescent="0.25">
      <c r="A2238" s="34"/>
      <c r="B2238" s="12"/>
      <c r="C2238" s="12"/>
      <c r="D2238" s="12"/>
      <c r="E2238" s="31" t="str">
        <f>IFERROR(VLOOKUP(Issue!$D2238,Table5[#All],3,0),"")</f>
        <v/>
      </c>
      <c r="F2238" s="31" t="str">
        <f>IFERROR(VLOOKUP(Issue!$D2238,Table5[#All],2,0),"")</f>
        <v/>
      </c>
      <c r="G2238" s="12"/>
      <c r="H2238" s="31" t="str">
        <f>IFERROR(VLOOKUP(Issue!$G2238,Table5[#All],3,0),"")</f>
        <v/>
      </c>
      <c r="I2238" s="31" t="str">
        <f>IFERROR(VLOOKUP(Issue!$G2238,Table5[#All],2,0),"")</f>
        <v/>
      </c>
      <c r="J2238" s="12"/>
      <c r="K2238" s="31" t="str">
        <f>IFERROR(VLOOKUP(Issue!$J2238,Table2[[Item Name]:[UoM]],2,0),"")</f>
        <v/>
      </c>
      <c r="L2238" s="12"/>
      <c r="M2238" s="32" t="str">
        <f>IFERROR(VLOOKUP(Issue!$J2238,Table2[[#All],[Item Name]:[Open Rate]],8,0),"")</f>
        <v/>
      </c>
      <c r="N2238" s="32" t="str">
        <f>IFERROR(+Issue!$L2238*Issue!$M2238,"")</f>
        <v/>
      </c>
      <c r="O2238" s="12"/>
      <c r="P2238" s="12"/>
      <c r="Q2238" s="38"/>
    </row>
    <row r="2239" spans="1:17" x14ac:dyDescent="0.25">
      <c r="A2239" s="34"/>
      <c r="B2239" s="12"/>
      <c r="C2239" s="12"/>
      <c r="D2239" s="12"/>
      <c r="E2239" s="31" t="str">
        <f>IFERROR(VLOOKUP(Issue!$D2239,Table5[#All],3,0),"")</f>
        <v/>
      </c>
      <c r="F2239" s="31" t="str">
        <f>IFERROR(VLOOKUP(Issue!$D2239,Table5[#All],2,0),"")</f>
        <v/>
      </c>
      <c r="G2239" s="12"/>
      <c r="H2239" s="31" t="str">
        <f>IFERROR(VLOOKUP(Issue!$G2239,Table5[#All],3,0),"")</f>
        <v/>
      </c>
      <c r="I2239" s="31" t="str">
        <f>IFERROR(VLOOKUP(Issue!$G2239,Table5[#All],2,0),"")</f>
        <v/>
      </c>
      <c r="J2239" s="12"/>
      <c r="K2239" s="31" t="str">
        <f>IFERROR(VLOOKUP(Issue!$J2239,Table2[[Item Name]:[UoM]],2,0),"")</f>
        <v/>
      </c>
      <c r="L2239" s="12"/>
      <c r="M2239" s="32" t="str">
        <f>IFERROR(VLOOKUP(Issue!$J2239,Table2[[#All],[Item Name]:[Open Rate]],8,0),"")</f>
        <v/>
      </c>
      <c r="N2239" s="32" t="str">
        <f>IFERROR(+Issue!$L2239*Issue!$M2239,"")</f>
        <v/>
      </c>
      <c r="O2239" s="12"/>
      <c r="P2239" s="12"/>
      <c r="Q2239" s="37"/>
    </row>
    <row r="2240" spans="1:17" x14ac:dyDescent="0.25">
      <c r="A2240" s="34"/>
      <c r="B2240" s="12"/>
      <c r="C2240" s="12"/>
      <c r="D2240" s="12"/>
      <c r="E2240" s="31" t="str">
        <f>IFERROR(VLOOKUP(Issue!$D2240,Table5[#All],3,0),"")</f>
        <v/>
      </c>
      <c r="F2240" s="31" t="str">
        <f>IFERROR(VLOOKUP(Issue!$D2240,Table5[#All],2,0),"")</f>
        <v/>
      </c>
      <c r="G2240" s="12"/>
      <c r="H2240" s="31" t="str">
        <f>IFERROR(VLOOKUP(Issue!$G2240,Table5[#All],3,0),"")</f>
        <v/>
      </c>
      <c r="I2240" s="31" t="str">
        <f>IFERROR(VLOOKUP(Issue!$G2240,Table5[#All],2,0),"")</f>
        <v/>
      </c>
      <c r="J2240" s="12"/>
      <c r="K2240" s="31" t="str">
        <f>IFERROR(VLOOKUP(Issue!$J2240,Table2[[Item Name]:[UoM]],2,0),"")</f>
        <v/>
      </c>
      <c r="L2240" s="12"/>
      <c r="M2240" s="32" t="str">
        <f>IFERROR(VLOOKUP(Issue!$J2240,Table2[[#All],[Item Name]:[Open Rate]],8,0),"")</f>
        <v/>
      </c>
      <c r="N2240" s="32" t="str">
        <f>IFERROR(+Issue!$L2240*Issue!$M2240,"")</f>
        <v/>
      </c>
      <c r="O2240" s="12"/>
      <c r="P2240" s="12"/>
      <c r="Q2240" s="38"/>
    </row>
    <row r="2241" spans="1:17" x14ac:dyDescent="0.25">
      <c r="A2241" s="34"/>
      <c r="B2241" s="12"/>
      <c r="C2241" s="12"/>
      <c r="D2241" s="12"/>
      <c r="E2241" s="31" t="str">
        <f>IFERROR(VLOOKUP(Issue!$D2241,Table5[#All],3,0),"")</f>
        <v/>
      </c>
      <c r="F2241" s="31" t="str">
        <f>IFERROR(VLOOKUP(Issue!$D2241,Table5[#All],2,0),"")</f>
        <v/>
      </c>
      <c r="G2241" s="12"/>
      <c r="H2241" s="31" t="str">
        <f>IFERROR(VLOOKUP(Issue!$G2241,Table5[#All],3,0),"")</f>
        <v/>
      </c>
      <c r="I2241" s="31" t="str">
        <f>IFERROR(VLOOKUP(Issue!$G2241,Table5[#All],2,0),"")</f>
        <v/>
      </c>
      <c r="J2241" s="12"/>
      <c r="K2241" s="31" t="str">
        <f>IFERROR(VLOOKUP(Issue!$J2241,Table2[[Item Name]:[UoM]],2,0),"")</f>
        <v/>
      </c>
      <c r="L2241" s="12"/>
      <c r="M2241" s="32" t="str">
        <f>IFERROR(VLOOKUP(Issue!$J2241,Table2[[#All],[Item Name]:[Open Rate]],8,0),"")</f>
        <v/>
      </c>
      <c r="N2241" s="32" t="str">
        <f>IFERROR(+Issue!$L2241*Issue!$M2241,"")</f>
        <v/>
      </c>
      <c r="O2241" s="12"/>
      <c r="P2241" s="12"/>
      <c r="Q2241" s="37"/>
    </row>
    <row r="2242" spans="1:17" x14ac:dyDescent="0.25">
      <c r="A2242" s="34"/>
      <c r="B2242" s="12"/>
      <c r="C2242" s="12"/>
      <c r="D2242" s="12"/>
      <c r="E2242" s="31" t="str">
        <f>IFERROR(VLOOKUP(Issue!$D2242,Table5[#All],3,0),"")</f>
        <v/>
      </c>
      <c r="F2242" s="31" t="str">
        <f>IFERROR(VLOOKUP(Issue!$D2242,Table5[#All],2,0),"")</f>
        <v/>
      </c>
      <c r="G2242" s="12"/>
      <c r="H2242" s="31" t="str">
        <f>IFERROR(VLOOKUP(Issue!$G2242,Table5[#All],3,0),"")</f>
        <v/>
      </c>
      <c r="I2242" s="31" t="str">
        <f>IFERROR(VLOOKUP(Issue!$G2242,Table5[#All],2,0),"")</f>
        <v/>
      </c>
      <c r="J2242" s="12"/>
      <c r="K2242" s="31" t="str">
        <f>IFERROR(VLOOKUP(Issue!$J2242,Table2[[Item Name]:[UoM]],2,0),"")</f>
        <v/>
      </c>
      <c r="L2242" s="12"/>
      <c r="M2242" s="32" t="str">
        <f>IFERROR(VLOOKUP(Issue!$J2242,Table2[[#All],[Item Name]:[Open Rate]],8,0),"")</f>
        <v/>
      </c>
      <c r="N2242" s="32" t="str">
        <f>IFERROR(+Issue!$L2242*Issue!$M2242,"")</f>
        <v/>
      </c>
      <c r="O2242" s="12"/>
      <c r="P2242" s="12"/>
      <c r="Q2242" s="38"/>
    </row>
    <row r="2243" spans="1:17" x14ac:dyDescent="0.25">
      <c r="A2243" s="34"/>
      <c r="B2243" s="12"/>
      <c r="C2243" s="12"/>
      <c r="D2243" s="12"/>
      <c r="E2243" s="31" t="str">
        <f>IFERROR(VLOOKUP(Issue!$D2243,Table5[#All],3,0),"")</f>
        <v/>
      </c>
      <c r="F2243" s="31" t="str">
        <f>IFERROR(VLOOKUP(Issue!$D2243,Table5[#All],2,0),"")</f>
        <v/>
      </c>
      <c r="G2243" s="12"/>
      <c r="H2243" s="31" t="str">
        <f>IFERROR(VLOOKUP(Issue!$G2243,Table5[#All],3,0),"")</f>
        <v/>
      </c>
      <c r="I2243" s="31" t="str">
        <f>IFERROR(VLOOKUP(Issue!$G2243,Table5[#All],2,0),"")</f>
        <v/>
      </c>
      <c r="J2243" s="12"/>
      <c r="K2243" s="31" t="str">
        <f>IFERROR(VLOOKUP(Issue!$J2243,Table2[[Item Name]:[UoM]],2,0),"")</f>
        <v/>
      </c>
      <c r="L2243" s="12"/>
      <c r="M2243" s="32" t="str">
        <f>IFERROR(VLOOKUP(Issue!$J2243,Table2[[#All],[Item Name]:[Open Rate]],8,0),"")</f>
        <v/>
      </c>
      <c r="N2243" s="32" t="str">
        <f>IFERROR(+Issue!$L2243*Issue!$M2243,"")</f>
        <v/>
      </c>
      <c r="O2243" s="12"/>
      <c r="P2243" s="12"/>
      <c r="Q2243" s="37"/>
    </row>
    <row r="2244" spans="1:17" x14ac:dyDescent="0.25">
      <c r="A2244" s="34"/>
      <c r="B2244" s="12"/>
      <c r="C2244" s="12"/>
      <c r="D2244" s="12"/>
      <c r="E2244" s="31" t="str">
        <f>IFERROR(VLOOKUP(Issue!$D2244,Table5[#All],3,0),"")</f>
        <v/>
      </c>
      <c r="F2244" s="31" t="str">
        <f>IFERROR(VLOOKUP(Issue!$D2244,Table5[#All],2,0),"")</f>
        <v/>
      </c>
      <c r="G2244" s="12"/>
      <c r="H2244" s="31" t="str">
        <f>IFERROR(VLOOKUP(Issue!$G2244,Table5[#All],3,0),"")</f>
        <v/>
      </c>
      <c r="I2244" s="31" t="str">
        <f>IFERROR(VLOOKUP(Issue!$G2244,Table5[#All],2,0),"")</f>
        <v/>
      </c>
      <c r="J2244" s="12"/>
      <c r="K2244" s="31" t="str">
        <f>IFERROR(VLOOKUP(Issue!$J2244,Table2[[Item Name]:[UoM]],2,0),"")</f>
        <v/>
      </c>
      <c r="L2244" s="12"/>
      <c r="M2244" s="32" t="str">
        <f>IFERROR(VLOOKUP(Issue!$J2244,Table2[[#All],[Item Name]:[Open Rate]],8,0),"")</f>
        <v/>
      </c>
      <c r="N2244" s="32" t="str">
        <f>IFERROR(+Issue!$L2244*Issue!$M2244,"")</f>
        <v/>
      </c>
      <c r="O2244" s="12"/>
      <c r="P2244" s="12"/>
      <c r="Q2244" s="38"/>
    </row>
    <row r="2245" spans="1:17" x14ac:dyDescent="0.25">
      <c r="A2245" s="34"/>
      <c r="B2245" s="12"/>
      <c r="C2245" s="12"/>
      <c r="D2245" s="12"/>
      <c r="E2245" s="31" t="str">
        <f>IFERROR(VLOOKUP(Issue!$D2245,Table5[#All],3,0),"")</f>
        <v/>
      </c>
      <c r="F2245" s="31" t="str">
        <f>IFERROR(VLOOKUP(Issue!$D2245,Table5[#All],2,0),"")</f>
        <v/>
      </c>
      <c r="G2245" s="12"/>
      <c r="H2245" s="31" t="str">
        <f>IFERROR(VLOOKUP(Issue!$G2245,Table5[#All],3,0),"")</f>
        <v/>
      </c>
      <c r="I2245" s="31" t="str">
        <f>IFERROR(VLOOKUP(Issue!$G2245,Table5[#All],2,0),"")</f>
        <v/>
      </c>
      <c r="J2245" s="12"/>
      <c r="K2245" s="31" t="str">
        <f>IFERROR(VLOOKUP(Issue!$J2245,Table2[[Item Name]:[UoM]],2,0),"")</f>
        <v/>
      </c>
      <c r="L2245" s="12"/>
      <c r="M2245" s="32" t="str">
        <f>IFERROR(VLOOKUP(Issue!$J2245,Table2[[#All],[Item Name]:[Open Rate]],8,0),"")</f>
        <v/>
      </c>
      <c r="N2245" s="32" t="str">
        <f>IFERROR(+Issue!$L2245*Issue!$M2245,"")</f>
        <v/>
      </c>
      <c r="O2245" s="12"/>
      <c r="P2245" s="12"/>
      <c r="Q2245" s="37"/>
    </row>
    <row r="2246" spans="1:17" x14ac:dyDescent="0.25">
      <c r="A2246" s="34"/>
      <c r="B2246" s="12"/>
      <c r="C2246" s="12"/>
      <c r="D2246" s="12"/>
      <c r="E2246" s="31" t="str">
        <f>IFERROR(VLOOKUP(Issue!$D2246,Table5[#All],3,0),"")</f>
        <v/>
      </c>
      <c r="F2246" s="31" t="str">
        <f>IFERROR(VLOOKUP(Issue!$D2246,Table5[#All],2,0),"")</f>
        <v/>
      </c>
      <c r="G2246" s="12"/>
      <c r="H2246" s="31" t="str">
        <f>IFERROR(VLOOKUP(Issue!$G2246,Table5[#All],3,0),"")</f>
        <v/>
      </c>
      <c r="I2246" s="31" t="str">
        <f>IFERROR(VLOOKUP(Issue!$G2246,Table5[#All],2,0),"")</f>
        <v/>
      </c>
      <c r="J2246" s="12"/>
      <c r="K2246" s="31" t="str">
        <f>IFERROR(VLOOKUP(Issue!$J2246,Table2[[Item Name]:[UoM]],2,0),"")</f>
        <v/>
      </c>
      <c r="L2246" s="12"/>
      <c r="M2246" s="32" t="str">
        <f>IFERROR(VLOOKUP(Issue!$J2246,Table2[[#All],[Item Name]:[Open Rate]],8,0),"")</f>
        <v/>
      </c>
      <c r="N2246" s="32" t="str">
        <f>IFERROR(+Issue!$L2246*Issue!$M2246,"")</f>
        <v/>
      </c>
      <c r="O2246" s="12"/>
      <c r="P2246" s="12"/>
      <c r="Q2246" s="38"/>
    </row>
    <row r="2247" spans="1:17" x14ac:dyDescent="0.25">
      <c r="A2247" s="34"/>
      <c r="B2247" s="12"/>
      <c r="C2247" s="12"/>
      <c r="D2247" s="12"/>
      <c r="E2247" s="31" t="str">
        <f>IFERROR(VLOOKUP(Issue!$D2247,Table5[#All],3,0),"")</f>
        <v/>
      </c>
      <c r="F2247" s="31" t="str">
        <f>IFERROR(VLOOKUP(Issue!$D2247,Table5[#All],2,0),"")</f>
        <v/>
      </c>
      <c r="G2247" s="12"/>
      <c r="H2247" s="31" t="str">
        <f>IFERROR(VLOOKUP(Issue!$G2247,Table5[#All],3,0),"")</f>
        <v/>
      </c>
      <c r="I2247" s="31" t="str">
        <f>IFERROR(VLOOKUP(Issue!$G2247,Table5[#All],2,0),"")</f>
        <v/>
      </c>
      <c r="J2247" s="12"/>
      <c r="K2247" s="31" t="str">
        <f>IFERROR(VLOOKUP(Issue!$J2247,Table2[[Item Name]:[UoM]],2,0),"")</f>
        <v/>
      </c>
      <c r="L2247" s="12"/>
      <c r="M2247" s="32" t="str">
        <f>IFERROR(VLOOKUP(Issue!$J2247,Table2[[#All],[Item Name]:[Open Rate]],8,0),"")</f>
        <v/>
      </c>
      <c r="N2247" s="32" t="str">
        <f>IFERROR(+Issue!$L2247*Issue!$M2247,"")</f>
        <v/>
      </c>
      <c r="O2247" s="12"/>
      <c r="P2247" s="12"/>
      <c r="Q2247" s="37"/>
    </row>
    <row r="2248" spans="1:17" x14ac:dyDescent="0.25">
      <c r="A2248" s="34"/>
      <c r="B2248" s="12"/>
      <c r="C2248" s="12"/>
      <c r="D2248" s="12"/>
      <c r="E2248" s="31" t="str">
        <f>IFERROR(VLOOKUP(Issue!$D2248,Table5[#All],3,0),"")</f>
        <v/>
      </c>
      <c r="F2248" s="31" t="str">
        <f>IFERROR(VLOOKUP(Issue!$D2248,Table5[#All],2,0),"")</f>
        <v/>
      </c>
      <c r="G2248" s="12"/>
      <c r="H2248" s="31" t="str">
        <f>IFERROR(VLOOKUP(Issue!$G2248,Table5[#All],3,0),"")</f>
        <v/>
      </c>
      <c r="I2248" s="31" t="str">
        <f>IFERROR(VLOOKUP(Issue!$G2248,Table5[#All],2,0),"")</f>
        <v/>
      </c>
      <c r="J2248" s="12"/>
      <c r="K2248" s="31" t="str">
        <f>IFERROR(VLOOKUP(Issue!$J2248,Table2[[Item Name]:[UoM]],2,0),"")</f>
        <v/>
      </c>
      <c r="L2248" s="12"/>
      <c r="M2248" s="32" t="str">
        <f>IFERROR(VLOOKUP(Issue!$J2248,Table2[[#All],[Item Name]:[Open Rate]],8,0),"")</f>
        <v/>
      </c>
      <c r="N2248" s="32" t="str">
        <f>IFERROR(+Issue!$L2248*Issue!$M2248,"")</f>
        <v/>
      </c>
      <c r="O2248" s="12"/>
      <c r="P2248" s="12"/>
      <c r="Q2248" s="38"/>
    </row>
    <row r="2249" spans="1:17" x14ac:dyDescent="0.25">
      <c r="A2249" s="34"/>
      <c r="B2249" s="12"/>
      <c r="C2249" s="12"/>
      <c r="D2249" s="12"/>
      <c r="E2249" s="31" t="str">
        <f>IFERROR(VLOOKUP(Issue!$D2249,Table5[#All],3,0),"")</f>
        <v/>
      </c>
      <c r="F2249" s="31" t="str">
        <f>IFERROR(VLOOKUP(Issue!$D2249,Table5[#All],2,0),"")</f>
        <v/>
      </c>
      <c r="G2249" s="12"/>
      <c r="H2249" s="31" t="str">
        <f>IFERROR(VLOOKUP(Issue!$G2249,Table5[#All],3,0),"")</f>
        <v/>
      </c>
      <c r="I2249" s="31" t="str">
        <f>IFERROR(VLOOKUP(Issue!$G2249,Table5[#All],2,0),"")</f>
        <v/>
      </c>
      <c r="J2249" s="12"/>
      <c r="K2249" s="31" t="str">
        <f>IFERROR(VLOOKUP(Issue!$J2249,Table2[[Item Name]:[UoM]],2,0),"")</f>
        <v/>
      </c>
      <c r="L2249" s="12"/>
      <c r="M2249" s="32" t="str">
        <f>IFERROR(VLOOKUP(Issue!$J2249,Table2[[#All],[Item Name]:[Open Rate]],8,0),"")</f>
        <v/>
      </c>
      <c r="N2249" s="32" t="str">
        <f>IFERROR(+Issue!$L2249*Issue!$M2249,"")</f>
        <v/>
      </c>
      <c r="O2249" s="12"/>
      <c r="P2249" s="12"/>
      <c r="Q2249" s="37"/>
    </row>
    <row r="2250" spans="1:17" x14ac:dyDescent="0.25">
      <c r="A2250" s="34"/>
      <c r="B2250" s="12"/>
      <c r="C2250" s="12"/>
      <c r="D2250" s="12"/>
      <c r="E2250" s="31" t="str">
        <f>IFERROR(VLOOKUP(Issue!$D2250,Table5[#All],3,0),"")</f>
        <v/>
      </c>
      <c r="F2250" s="31" t="str">
        <f>IFERROR(VLOOKUP(Issue!$D2250,Table5[#All],2,0),"")</f>
        <v/>
      </c>
      <c r="G2250" s="12"/>
      <c r="H2250" s="31" t="str">
        <f>IFERROR(VLOOKUP(Issue!$G2250,Table5[#All],3,0),"")</f>
        <v/>
      </c>
      <c r="I2250" s="31" t="str">
        <f>IFERROR(VLOOKUP(Issue!$G2250,Table5[#All],2,0),"")</f>
        <v/>
      </c>
      <c r="J2250" s="12"/>
      <c r="K2250" s="31" t="str">
        <f>IFERROR(VLOOKUP(Issue!$J2250,Table2[[Item Name]:[UoM]],2,0),"")</f>
        <v/>
      </c>
      <c r="L2250" s="12"/>
      <c r="M2250" s="32" t="str">
        <f>IFERROR(VLOOKUP(Issue!$J2250,Table2[[#All],[Item Name]:[Open Rate]],8,0),"")</f>
        <v/>
      </c>
      <c r="N2250" s="32" t="str">
        <f>IFERROR(+Issue!$L2250*Issue!$M2250,"")</f>
        <v/>
      </c>
      <c r="O2250" s="12"/>
      <c r="P2250" s="12"/>
      <c r="Q2250" s="38"/>
    </row>
    <row r="2251" spans="1:17" x14ac:dyDescent="0.25">
      <c r="A2251" s="34"/>
      <c r="B2251" s="12"/>
      <c r="C2251" s="12"/>
      <c r="D2251" s="12"/>
      <c r="E2251" s="31" t="str">
        <f>IFERROR(VLOOKUP(Issue!$D2251,Table5[#All],3,0),"")</f>
        <v/>
      </c>
      <c r="F2251" s="31" t="str">
        <f>IFERROR(VLOOKUP(Issue!$D2251,Table5[#All],2,0),"")</f>
        <v/>
      </c>
      <c r="G2251" s="12"/>
      <c r="H2251" s="31" t="str">
        <f>IFERROR(VLOOKUP(Issue!$G2251,Table5[#All],3,0),"")</f>
        <v/>
      </c>
      <c r="I2251" s="31" t="str">
        <f>IFERROR(VLOOKUP(Issue!$G2251,Table5[#All],2,0),"")</f>
        <v/>
      </c>
      <c r="J2251" s="12"/>
      <c r="K2251" s="31" t="str">
        <f>IFERROR(VLOOKUP(Issue!$J2251,Table2[[Item Name]:[UoM]],2,0),"")</f>
        <v/>
      </c>
      <c r="L2251" s="12"/>
      <c r="M2251" s="32" t="str">
        <f>IFERROR(VLOOKUP(Issue!$J2251,Table2[[#All],[Item Name]:[Open Rate]],8,0),"")</f>
        <v/>
      </c>
      <c r="N2251" s="32" t="str">
        <f>IFERROR(+Issue!$L2251*Issue!$M2251,"")</f>
        <v/>
      </c>
      <c r="O2251" s="12"/>
      <c r="P2251" s="12"/>
      <c r="Q2251" s="37"/>
    </row>
    <row r="2252" spans="1:17" x14ac:dyDescent="0.25">
      <c r="A2252" s="34"/>
      <c r="B2252" s="12"/>
      <c r="C2252" s="12"/>
      <c r="D2252" s="12"/>
      <c r="E2252" s="31" t="str">
        <f>IFERROR(VLOOKUP(Issue!$D2252,Table5[#All],3,0),"")</f>
        <v/>
      </c>
      <c r="F2252" s="31" t="str">
        <f>IFERROR(VLOOKUP(Issue!$D2252,Table5[#All],2,0),"")</f>
        <v/>
      </c>
      <c r="G2252" s="12"/>
      <c r="H2252" s="31" t="str">
        <f>IFERROR(VLOOKUP(Issue!$G2252,Table5[#All],3,0),"")</f>
        <v/>
      </c>
      <c r="I2252" s="31" t="str">
        <f>IFERROR(VLOOKUP(Issue!$G2252,Table5[#All],2,0),"")</f>
        <v/>
      </c>
      <c r="J2252" s="12"/>
      <c r="K2252" s="31" t="str">
        <f>IFERROR(VLOOKUP(Issue!$J2252,Table2[[Item Name]:[UoM]],2,0),"")</f>
        <v/>
      </c>
      <c r="L2252" s="12"/>
      <c r="M2252" s="32" t="str">
        <f>IFERROR(VLOOKUP(Issue!$J2252,Table2[[#All],[Item Name]:[Open Rate]],8,0),"")</f>
        <v/>
      </c>
      <c r="N2252" s="32" t="str">
        <f>IFERROR(+Issue!$L2252*Issue!$M2252,"")</f>
        <v/>
      </c>
      <c r="O2252" s="12"/>
      <c r="P2252" s="12"/>
      <c r="Q2252" s="38"/>
    </row>
    <row r="2253" spans="1:17" x14ac:dyDescent="0.25">
      <c r="A2253" s="34"/>
      <c r="B2253" s="12"/>
      <c r="C2253" s="12"/>
      <c r="D2253" s="12"/>
      <c r="E2253" s="31" t="str">
        <f>IFERROR(VLOOKUP(Issue!$D2253,Table5[#All],3,0),"")</f>
        <v/>
      </c>
      <c r="F2253" s="31" t="str">
        <f>IFERROR(VLOOKUP(Issue!$D2253,Table5[#All],2,0),"")</f>
        <v/>
      </c>
      <c r="G2253" s="12"/>
      <c r="H2253" s="31" t="str">
        <f>IFERROR(VLOOKUP(Issue!$G2253,Table5[#All],3,0),"")</f>
        <v/>
      </c>
      <c r="I2253" s="31" t="str">
        <f>IFERROR(VLOOKUP(Issue!$G2253,Table5[#All],2,0),"")</f>
        <v/>
      </c>
      <c r="J2253" s="12"/>
      <c r="K2253" s="31" t="str">
        <f>IFERROR(VLOOKUP(Issue!$J2253,Table2[[Item Name]:[UoM]],2,0),"")</f>
        <v/>
      </c>
      <c r="L2253" s="12"/>
      <c r="M2253" s="32" t="str">
        <f>IFERROR(VLOOKUP(Issue!$J2253,Table2[[#All],[Item Name]:[Open Rate]],8,0),"")</f>
        <v/>
      </c>
      <c r="N2253" s="32" t="str">
        <f>IFERROR(+Issue!$L2253*Issue!$M2253,"")</f>
        <v/>
      </c>
      <c r="O2253" s="12"/>
      <c r="P2253" s="12"/>
      <c r="Q2253" s="37"/>
    </row>
    <row r="2254" spans="1:17" x14ac:dyDescent="0.25">
      <c r="A2254" s="34"/>
      <c r="B2254" s="12"/>
      <c r="C2254" s="12"/>
      <c r="D2254" s="12"/>
      <c r="E2254" s="31" t="str">
        <f>IFERROR(VLOOKUP(Issue!$D2254,Table5[#All],3,0),"")</f>
        <v/>
      </c>
      <c r="F2254" s="31" t="str">
        <f>IFERROR(VLOOKUP(Issue!$D2254,Table5[#All],2,0),"")</f>
        <v/>
      </c>
      <c r="G2254" s="12"/>
      <c r="H2254" s="31" t="str">
        <f>IFERROR(VLOOKUP(Issue!$G2254,Table5[#All],3,0),"")</f>
        <v/>
      </c>
      <c r="I2254" s="31" t="str">
        <f>IFERROR(VLOOKUP(Issue!$G2254,Table5[#All],2,0),"")</f>
        <v/>
      </c>
      <c r="J2254" s="12"/>
      <c r="K2254" s="31" t="str">
        <f>IFERROR(VLOOKUP(Issue!$J2254,Table2[[Item Name]:[UoM]],2,0),"")</f>
        <v/>
      </c>
      <c r="L2254" s="12"/>
      <c r="M2254" s="32" t="str">
        <f>IFERROR(VLOOKUP(Issue!$J2254,Table2[[#All],[Item Name]:[Open Rate]],8,0),"")</f>
        <v/>
      </c>
      <c r="N2254" s="32" t="str">
        <f>IFERROR(+Issue!$L2254*Issue!$M2254,"")</f>
        <v/>
      </c>
      <c r="O2254" s="12"/>
      <c r="P2254" s="12"/>
      <c r="Q2254" s="38"/>
    </row>
    <row r="2255" spans="1:17" x14ac:dyDescent="0.25">
      <c r="A2255" s="34"/>
      <c r="B2255" s="12"/>
      <c r="C2255" s="12"/>
      <c r="D2255" s="12"/>
      <c r="E2255" s="31" t="str">
        <f>IFERROR(VLOOKUP(Issue!$D2255,Table5[#All],3,0),"")</f>
        <v/>
      </c>
      <c r="F2255" s="31" t="str">
        <f>IFERROR(VLOOKUP(Issue!$D2255,Table5[#All],2,0),"")</f>
        <v/>
      </c>
      <c r="G2255" s="12"/>
      <c r="H2255" s="31" t="str">
        <f>IFERROR(VLOOKUP(Issue!$G2255,Table5[#All],3,0),"")</f>
        <v/>
      </c>
      <c r="I2255" s="31" t="str">
        <f>IFERROR(VLOOKUP(Issue!$G2255,Table5[#All],2,0),"")</f>
        <v/>
      </c>
      <c r="J2255" s="12"/>
      <c r="K2255" s="31" t="str">
        <f>IFERROR(VLOOKUP(Issue!$J2255,Table2[[Item Name]:[UoM]],2,0),"")</f>
        <v/>
      </c>
      <c r="L2255" s="12"/>
      <c r="M2255" s="32" t="str">
        <f>IFERROR(VLOOKUP(Issue!$J2255,Table2[[#All],[Item Name]:[Open Rate]],8,0),"")</f>
        <v/>
      </c>
      <c r="N2255" s="32" t="str">
        <f>IFERROR(+Issue!$L2255*Issue!$M2255,"")</f>
        <v/>
      </c>
      <c r="O2255" s="12"/>
      <c r="P2255" s="12"/>
      <c r="Q2255" s="38"/>
    </row>
    <row r="2256" spans="1:17" x14ac:dyDescent="0.25">
      <c r="A2256" s="34"/>
      <c r="B2256" s="12"/>
      <c r="C2256" s="12"/>
      <c r="D2256" s="12"/>
      <c r="E2256" s="31" t="str">
        <f>IFERROR(VLOOKUP(Issue!$D2256,Table5[#All],3,0),"")</f>
        <v/>
      </c>
      <c r="F2256" s="31" t="str">
        <f>IFERROR(VLOOKUP(Issue!$D2256,Table5[#All],2,0),"")</f>
        <v/>
      </c>
      <c r="G2256" s="12"/>
      <c r="H2256" s="31" t="str">
        <f>IFERROR(VLOOKUP(Issue!$G2256,Table5[#All],3,0),"")</f>
        <v/>
      </c>
      <c r="I2256" s="31" t="str">
        <f>IFERROR(VLOOKUP(Issue!$G2256,Table5[#All],2,0),"")</f>
        <v/>
      </c>
      <c r="J2256" s="12"/>
      <c r="K2256" s="31" t="str">
        <f>IFERROR(VLOOKUP(Issue!$J2256,Table2[[Item Name]:[UoM]],2,0),"")</f>
        <v/>
      </c>
      <c r="L2256" s="12"/>
      <c r="M2256" s="32" t="str">
        <f>IFERROR(VLOOKUP(Issue!$J2256,Table2[[#All],[Item Name]:[Open Rate]],8,0),"")</f>
        <v/>
      </c>
      <c r="N2256" s="32" t="str">
        <f>IFERROR(+Issue!$L2256*Issue!$M2256,"")</f>
        <v/>
      </c>
      <c r="O2256" s="12"/>
      <c r="P2256" s="12"/>
      <c r="Q2256" s="38"/>
    </row>
    <row r="2257" spans="1:17" x14ac:dyDescent="0.25">
      <c r="A2257" s="34"/>
      <c r="B2257" s="12"/>
      <c r="C2257" s="12"/>
      <c r="D2257" s="12"/>
      <c r="E2257" s="31" t="str">
        <f>IFERROR(VLOOKUP(Issue!$D2257,Table5[#All],3,0),"")</f>
        <v/>
      </c>
      <c r="F2257" s="31" t="str">
        <f>IFERROR(VLOOKUP(Issue!$D2257,Table5[#All],2,0),"")</f>
        <v/>
      </c>
      <c r="G2257" s="12"/>
      <c r="H2257" s="31" t="str">
        <f>IFERROR(VLOOKUP(Issue!$G2257,Table5[#All],3,0),"")</f>
        <v/>
      </c>
      <c r="I2257" s="31" t="str">
        <f>IFERROR(VLOOKUP(Issue!$G2257,Table5[#All],2,0),"")</f>
        <v/>
      </c>
      <c r="J2257" s="12"/>
      <c r="K2257" s="31" t="str">
        <f>IFERROR(VLOOKUP(Issue!$J2257,Table2[[Item Name]:[UoM]],2,0),"")</f>
        <v/>
      </c>
      <c r="L2257" s="12"/>
      <c r="M2257" s="32" t="str">
        <f>IFERROR(VLOOKUP(Issue!$J2257,Table2[[#All],[Item Name]:[Open Rate]],8,0),"")</f>
        <v/>
      </c>
      <c r="N2257" s="32" t="str">
        <f>IFERROR(+Issue!$L2257*Issue!$M2257,"")</f>
        <v/>
      </c>
      <c r="O2257" s="12"/>
      <c r="P2257" s="12"/>
      <c r="Q2257" s="38"/>
    </row>
    <row r="2258" spans="1:17" x14ac:dyDescent="0.25">
      <c r="A2258" s="34"/>
      <c r="B2258" s="12"/>
      <c r="C2258" s="12"/>
      <c r="D2258" s="12"/>
      <c r="E2258" s="31" t="str">
        <f>IFERROR(VLOOKUP(Issue!$D2258,Table5[#All],3,0),"")</f>
        <v/>
      </c>
      <c r="F2258" s="31" t="str">
        <f>IFERROR(VLOOKUP(Issue!$D2258,Table5[#All],2,0),"")</f>
        <v/>
      </c>
      <c r="G2258" s="12"/>
      <c r="H2258" s="31" t="str">
        <f>IFERROR(VLOOKUP(Issue!$G2258,Table5[#All],3,0),"")</f>
        <v/>
      </c>
      <c r="I2258" s="31" t="str">
        <f>IFERROR(VLOOKUP(Issue!$G2258,Table5[#All],2,0),"")</f>
        <v/>
      </c>
      <c r="J2258" s="12"/>
      <c r="K2258" s="31" t="str">
        <f>IFERROR(VLOOKUP(Issue!$J2258,Table2[[Item Name]:[UoM]],2,0),"")</f>
        <v/>
      </c>
      <c r="L2258" s="12"/>
      <c r="M2258" s="32" t="str">
        <f>IFERROR(VLOOKUP(Issue!$J2258,Table2[[#All],[Item Name]:[Open Rate]],8,0),"")</f>
        <v/>
      </c>
      <c r="N2258" s="32" t="str">
        <f>IFERROR(+Issue!$L2258*Issue!$M2258,"")</f>
        <v/>
      </c>
      <c r="O2258" s="12"/>
      <c r="P2258" s="12"/>
      <c r="Q2258" s="38"/>
    </row>
    <row r="2259" spans="1:17" x14ac:dyDescent="0.25">
      <c r="A2259" s="34"/>
      <c r="B2259" s="12"/>
      <c r="C2259" s="12"/>
      <c r="D2259" s="12"/>
      <c r="E2259" s="31" t="str">
        <f>IFERROR(VLOOKUP(Issue!$D2259,Table5[#All],3,0),"")</f>
        <v/>
      </c>
      <c r="F2259" s="31" t="str">
        <f>IFERROR(VLOOKUP(Issue!$D2259,Table5[#All],2,0),"")</f>
        <v/>
      </c>
      <c r="G2259" s="12"/>
      <c r="H2259" s="31" t="str">
        <f>IFERROR(VLOOKUP(Issue!$G2259,Table5[#All],3,0),"")</f>
        <v/>
      </c>
      <c r="I2259" s="31" t="str">
        <f>IFERROR(VLOOKUP(Issue!$G2259,Table5[#All],2,0),"")</f>
        <v/>
      </c>
      <c r="J2259" s="12"/>
      <c r="K2259" s="31" t="str">
        <f>IFERROR(VLOOKUP(Issue!$J2259,Table2[[Item Name]:[UoM]],2,0),"")</f>
        <v/>
      </c>
      <c r="L2259" s="12"/>
      <c r="M2259" s="32" t="str">
        <f>IFERROR(VLOOKUP(Issue!$J2259,Table2[[#All],[Item Name]:[Open Rate]],8,0),"")</f>
        <v/>
      </c>
      <c r="N2259" s="32" t="str">
        <f>IFERROR(+Issue!$L2259*Issue!$M2259,"")</f>
        <v/>
      </c>
      <c r="O2259" s="12"/>
      <c r="P2259" s="12"/>
      <c r="Q2259" s="38"/>
    </row>
    <row r="2260" spans="1:17" x14ac:dyDescent="0.25">
      <c r="A2260" s="34"/>
      <c r="B2260" s="12"/>
      <c r="C2260" s="12"/>
      <c r="D2260" s="12"/>
      <c r="E2260" s="31" t="str">
        <f>IFERROR(VLOOKUP(Issue!$D2260,Table5[#All],3,0),"")</f>
        <v/>
      </c>
      <c r="F2260" s="31" t="str">
        <f>IFERROR(VLOOKUP(Issue!$D2260,Table5[#All],2,0),"")</f>
        <v/>
      </c>
      <c r="G2260" s="12"/>
      <c r="H2260" s="31" t="str">
        <f>IFERROR(VLOOKUP(Issue!$G2260,Table5[#All],3,0),"")</f>
        <v/>
      </c>
      <c r="I2260" s="31" t="str">
        <f>IFERROR(VLOOKUP(Issue!$G2260,Table5[#All],2,0),"")</f>
        <v/>
      </c>
      <c r="J2260" s="12"/>
      <c r="K2260" s="31" t="str">
        <f>IFERROR(VLOOKUP(Issue!$J2260,Table2[[Item Name]:[UoM]],2,0),"")</f>
        <v/>
      </c>
      <c r="L2260" s="12"/>
      <c r="M2260" s="32" t="str">
        <f>IFERROR(VLOOKUP(Issue!$J2260,Table2[[#All],[Item Name]:[Open Rate]],8,0),"")</f>
        <v/>
      </c>
      <c r="N2260" s="32" t="str">
        <f>IFERROR(+Issue!$L2260*Issue!$M2260,"")</f>
        <v/>
      </c>
      <c r="O2260" s="12"/>
      <c r="P2260" s="12"/>
      <c r="Q2260" s="38"/>
    </row>
    <row r="2261" spans="1:17" x14ac:dyDescent="0.25">
      <c r="A2261" s="34"/>
      <c r="B2261" s="12"/>
      <c r="C2261" s="12"/>
      <c r="D2261" s="12"/>
      <c r="E2261" s="31" t="str">
        <f>IFERROR(VLOOKUP(Issue!$D2261,Table5[#All],3,0),"")</f>
        <v/>
      </c>
      <c r="F2261" s="31" t="str">
        <f>IFERROR(VLOOKUP(Issue!$D2261,Table5[#All],2,0),"")</f>
        <v/>
      </c>
      <c r="G2261" s="12"/>
      <c r="H2261" s="31" t="str">
        <f>IFERROR(VLOOKUP(Issue!$G2261,Table5[#All],3,0),"")</f>
        <v/>
      </c>
      <c r="I2261" s="31" t="str">
        <f>IFERROR(VLOOKUP(Issue!$G2261,Table5[#All],2,0),"")</f>
        <v/>
      </c>
      <c r="J2261" s="12"/>
      <c r="K2261" s="31" t="str">
        <f>IFERROR(VLOOKUP(Issue!$J2261,Table2[[Item Name]:[UoM]],2,0),"")</f>
        <v/>
      </c>
      <c r="L2261" s="12"/>
      <c r="M2261" s="32" t="str">
        <f>IFERROR(VLOOKUP(Issue!$J2261,Table2[[#All],[Item Name]:[Open Rate]],8,0),"")</f>
        <v/>
      </c>
      <c r="N2261" s="32" t="str">
        <f>IFERROR(+Issue!$L2261*Issue!$M2261,"")</f>
        <v/>
      </c>
      <c r="O2261" s="12"/>
      <c r="P2261" s="12"/>
      <c r="Q2261" s="38"/>
    </row>
    <row r="2262" spans="1:17" x14ac:dyDescent="0.25">
      <c r="A2262" s="34"/>
      <c r="B2262" s="12"/>
      <c r="C2262" s="12"/>
      <c r="D2262" s="12"/>
      <c r="E2262" s="31" t="str">
        <f>IFERROR(VLOOKUP(Issue!$D2262,Table5[#All],3,0),"")</f>
        <v/>
      </c>
      <c r="F2262" s="31" t="str">
        <f>IFERROR(VLOOKUP(Issue!$D2262,Table5[#All],2,0),"")</f>
        <v/>
      </c>
      <c r="G2262" s="12"/>
      <c r="H2262" s="31" t="str">
        <f>IFERROR(VLOOKUP(Issue!$G2262,Table5[#All],3,0),"")</f>
        <v/>
      </c>
      <c r="I2262" s="31" t="str">
        <f>IFERROR(VLOOKUP(Issue!$G2262,Table5[#All],2,0),"")</f>
        <v/>
      </c>
      <c r="J2262" s="12"/>
      <c r="K2262" s="31" t="str">
        <f>IFERROR(VLOOKUP(Issue!$J2262,Table2[[Item Name]:[UoM]],2,0),"")</f>
        <v/>
      </c>
      <c r="L2262" s="12"/>
      <c r="M2262" s="32" t="str">
        <f>IFERROR(VLOOKUP(Issue!$J2262,Table2[[#All],[Item Name]:[Open Rate]],8,0),"")</f>
        <v/>
      </c>
      <c r="N2262" s="32" t="str">
        <f>IFERROR(+Issue!$L2262*Issue!$M2262,"")</f>
        <v/>
      </c>
      <c r="O2262" s="12"/>
      <c r="P2262" s="12"/>
      <c r="Q2262" s="38"/>
    </row>
    <row r="2263" spans="1:17" x14ac:dyDescent="0.25">
      <c r="A2263" s="34"/>
      <c r="B2263" s="12"/>
      <c r="C2263" s="12"/>
      <c r="D2263" s="12"/>
      <c r="E2263" s="31" t="str">
        <f>IFERROR(VLOOKUP(Issue!$D2263,Table5[#All],3,0),"")</f>
        <v/>
      </c>
      <c r="F2263" s="31" t="str">
        <f>IFERROR(VLOOKUP(Issue!$D2263,Table5[#All],2,0),"")</f>
        <v/>
      </c>
      <c r="G2263" s="12"/>
      <c r="H2263" s="31" t="str">
        <f>IFERROR(VLOOKUP(Issue!$G2263,Table5[#All],3,0),"")</f>
        <v/>
      </c>
      <c r="I2263" s="31" t="str">
        <f>IFERROR(VLOOKUP(Issue!$G2263,Table5[#All],2,0),"")</f>
        <v/>
      </c>
      <c r="J2263" s="12"/>
      <c r="K2263" s="31" t="str">
        <f>IFERROR(VLOOKUP(Issue!$J2263,Table2[[Item Name]:[UoM]],2,0),"")</f>
        <v/>
      </c>
      <c r="L2263" s="12"/>
      <c r="M2263" s="32" t="str">
        <f>IFERROR(VLOOKUP(Issue!$J2263,Table2[[#All],[Item Name]:[Open Rate]],8,0),"")</f>
        <v/>
      </c>
      <c r="N2263" s="32" t="str">
        <f>IFERROR(+Issue!$L2263*Issue!$M2263,"")</f>
        <v/>
      </c>
      <c r="O2263" s="12"/>
      <c r="P2263" s="12"/>
      <c r="Q2263" s="38"/>
    </row>
    <row r="2264" spans="1:17" x14ac:dyDescent="0.25">
      <c r="A2264" s="34"/>
      <c r="B2264" s="12"/>
      <c r="C2264" s="12"/>
      <c r="D2264" s="12"/>
      <c r="E2264" s="31" t="str">
        <f>IFERROR(VLOOKUP(Issue!$D2264,Table5[#All],3,0),"")</f>
        <v/>
      </c>
      <c r="F2264" s="31" t="str">
        <f>IFERROR(VLOOKUP(Issue!$D2264,Table5[#All],2,0),"")</f>
        <v/>
      </c>
      <c r="G2264" s="12"/>
      <c r="H2264" s="31" t="str">
        <f>IFERROR(VLOOKUP(Issue!$G2264,Table5[#All],3,0),"")</f>
        <v/>
      </c>
      <c r="I2264" s="31" t="str">
        <f>IFERROR(VLOOKUP(Issue!$G2264,Table5[#All],2,0),"")</f>
        <v/>
      </c>
      <c r="J2264" s="12"/>
      <c r="K2264" s="31" t="str">
        <f>IFERROR(VLOOKUP(Issue!$J2264,Table2[[Item Name]:[UoM]],2,0),"")</f>
        <v/>
      </c>
      <c r="L2264" s="12"/>
      <c r="M2264" s="32" t="str">
        <f>IFERROR(VLOOKUP(Issue!$J2264,Table2[[#All],[Item Name]:[Open Rate]],8,0),"")</f>
        <v/>
      </c>
      <c r="N2264" s="32" t="str">
        <f>IFERROR(+Issue!$L2264*Issue!$M2264,"")</f>
        <v/>
      </c>
      <c r="O2264" s="12"/>
      <c r="P2264" s="12"/>
      <c r="Q2264" s="38"/>
    </row>
    <row r="2265" spans="1:17" x14ac:dyDescent="0.25">
      <c r="A2265" s="34"/>
      <c r="B2265" s="12"/>
      <c r="C2265" s="12"/>
      <c r="D2265" s="12"/>
      <c r="E2265" s="31" t="str">
        <f>IFERROR(VLOOKUP(Issue!$D2265,Table5[#All],3,0),"")</f>
        <v/>
      </c>
      <c r="F2265" s="31" t="str">
        <f>IFERROR(VLOOKUP(Issue!$D2265,Table5[#All],2,0),"")</f>
        <v/>
      </c>
      <c r="G2265" s="12"/>
      <c r="H2265" s="31" t="str">
        <f>IFERROR(VLOOKUP(Issue!$G2265,Table5[#All],3,0),"")</f>
        <v/>
      </c>
      <c r="I2265" s="31" t="str">
        <f>IFERROR(VLOOKUP(Issue!$G2265,Table5[#All],2,0),"")</f>
        <v/>
      </c>
      <c r="J2265" s="12"/>
      <c r="K2265" s="31" t="str">
        <f>IFERROR(VLOOKUP(Issue!$J2265,Table2[[Item Name]:[UoM]],2,0),"")</f>
        <v/>
      </c>
      <c r="L2265" s="12"/>
      <c r="M2265" s="32" t="str">
        <f>IFERROR(VLOOKUP(Issue!$J2265,Table2[[#All],[Item Name]:[Open Rate]],8,0),"")</f>
        <v/>
      </c>
      <c r="N2265" s="32" t="str">
        <f>IFERROR(+Issue!$L2265*Issue!$M2265,"")</f>
        <v/>
      </c>
      <c r="O2265" s="12"/>
      <c r="P2265" s="12"/>
      <c r="Q2265" s="38"/>
    </row>
    <row r="2266" spans="1:17" x14ac:dyDescent="0.25">
      <c r="A2266" s="34"/>
      <c r="B2266" s="12"/>
      <c r="C2266" s="12"/>
      <c r="D2266" s="12"/>
      <c r="E2266" s="31" t="str">
        <f>IFERROR(VLOOKUP(Issue!$D2266,Table5[#All],3,0),"")</f>
        <v/>
      </c>
      <c r="F2266" s="31" t="str">
        <f>IFERROR(VLOOKUP(Issue!$D2266,Table5[#All],2,0),"")</f>
        <v/>
      </c>
      <c r="G2266" s="12"/>
      <c r="H2266" s="31" t="str">
        <f>IFERROR(VLOOKUP(Issue!$G2266,Table5[#All],3,0),"")</f>
        <v/>
      </c>
      <c r="I2266" s="31" t="str">
        <f>IFERROR(VLOOKUP(Issue!$G2266,Table5[#All],2,0),"")</f>
        <v/>
      </c>
      <c r="J2266" s="12"/>
      <c r="K2266" s="31" t="str">
        <f>IFERROR(VLOOKUP(Issue!$J2266,Table2[[Item Name]:[UoM]],2,0),"")</f>
        <v/>
      </c>
      <c r="L2266" s="12"/>
      <c r="M2266" s="32" t="str">
        <f>IFERROR(VLOOKUP(Issue!$J2266,Table2[[#All],[Item Name]:[Open Rate]],8,0),"")</f>
        <v/>
      </c>
      <c r="N2266" s="32" t="str">
        <f>IFERROR(+Issue!$L2266*Issue!$M2266,"")</f>
        <v/>
      </c>
      <c r="O2266" s="12"/>
      <c r="P2266" s="12"/>
      <c r="Q2266" s="38"/>
    </row>
    <row r="2267" spans="1:17" x14ac:dyDescent="0.25">
      <c r="A2267" s="34"/>
      <c r="B2267" s="12"/>
      <c r="C2267" s="12"/>
      <c r="D2267" s="12"/>
      <c r="E2267" s="31" t="str">
        <f>IFERROR(VLOOKUP(Issue!$D2267,Table5[#All],3,0),"")</f>
        <v/>
      </c>
      <c r="F2267" s="31" t="str">
        <f>IFERROR(VLOOKUP(Issue!$D2267,Table5[#All],2,0),"")</f>
        <v/>
      </c>
      <c r="G2267" s="12"/>
      <c r="H2267" s="31" t="str">
        <f>IFERROR(VLOOKUP(Issue!$G2267,Table5[#All],3,0),"")</f>
        <v/>
      </c>
      <c r="I2267" s="31" t="str">
        <f>IFERROR(VLOOKUP(Issue!$G2267,Table5[#All],2,0),"")</f>
        <v/>
      </c>
      <c r="J2267" s="12"/>
      <c r="K2267" s="31" t="str">
        <f>IFERROR(VLOOKUP(Issue!$J2267,Table2[[Item Name]:[UoM]],2,0),"")</f>
        <v/>
      </c>
      <c r="L2267" s="12"/>
      <c r="M2267" s="32" t="str">
        <f>IFERROR(VLOOKUP(Issue!$J2267,Table2[[#All],[Item Name]:[Open Rate]],8,0),"")</f>
        <v/>
      </c>
      <c r="N2267" s="32" t="str">
        <f>IFERROR(+Issue!$L2267*Issue!$M2267,"")</f>
        <v/>
      </c>
      <c r="O2267" s="12"/>
      <c r="P2267" s="12"/>
      <c r="Q2267" s="38"/>
    </row>
    <row r="2268" spans="1:17" x14ac:dyDescent="0.25">
      <c r="A2268" s="34"/>
      <c r="B2268" s="12"/>
      <c r="C2268" s="12"/>
      <c r="D2268" s="12"/>
      <c r="E2268" s="31" t="str">
        <f>IFERROR(VLOOKUP(Issue!$D2268,Table5[#All],3,0),"")</f>
        <v/>
      </c>
      <c r="F2268" s="31" t="str">
        <f>IFERROR(VLOOKUP(Issue!$D2268,Table5[#All],2,0),"")</f>
        <v/>
      </c>
      <c r="G2268" s="12"/>
      <c r="H2268" s="31" t="str">
        <f>IFERROR(VLOOKUP(Issue!$G2268,Table5[#All],3,0),"")</f>
        <v/>
      </c>
      <c r="I2268" s="31" t="str">
        <f>IFERROR(VLOOKUP(Issue!$G2268,Table5[#All],2,0),"")</f>
        <v/>
      </c>
      <c r="J2268" s="12"/>
      <c r="K2268" s="31" t="str">
        <f>IFERROR(VLOOKUP(Issue!$J2268,Table2[[Item Name]:[UoM]],2,0),"")</f>
        <v/>
      </c>
      <c r="L2268" s="12"/>
      <c r="M2268" s="32" t="str">
        <f>IFERROR(VLOOKUP(Issue!$J2268,Table2[[#All],[Item Name]:[Open Rate]],8,0),"")</f>
        <v/>
      </c>
      <c r="N2268" s="32" t="str">
        <f>IFERROR(+Issue!$L2268*Issue!$M2268,"")</f>
        <v/>
      </c>
      <c r="O2268" s="12"/>
      <c r="P2268" s="12"/>
      <c r="Q2268" s="38"/>
    </row>
    <row r="2269" spans="1:17" x14ac:dyDescent="0.25">
      <c r="A2269" s="34"/>
      <c r="B2269" s="12"/>
      <c r="C2269" s="12"/>
      <c r="D2269" s="12"/>
      <c r="E2269" s="31" t="str">
        <f>IFERROR(VLOOKUP(Issue!$D2269,Table5[#All],3,0),"")</f>
        <v/>
      </c>
      <c r="F2269" s="31" t="str">
        <f>IFERROR(VLOOKUP(Issue!$D2269,Table5[#All],2,0),"")</f>
        <v/>
      </c>
      <c r="G2269" s="12"/>
      <c r="H2269" s="31" t="str">
        <f>IFERROR(VLOOKUP(Issue!$G2269,Table5[#All],3,0),"")</f>
        <v/>
      </c>
      <c r="I2269" s="31" t="str">
        <f>IFERROR(VLOOKUP(Issue!$G2269,Table5[#All],2,0),"")</f>
        <v/>
      </c>
      <c r="J2269" s="12"/>
      <c r="K2269" s="31" t="str">
        <f>IFERROR(VLOOKUP(Issue!$J2269,Table2[[Item Name]:[UoM]],2,0),"")</f>
        <v/>
      </c>
      <c r="L2269" s="12"/>
      <c r="M2269" s="32" t="str">
        <f>IFERROR(VLOOKUP(Issue!$J2269,Table2[[#All],[Item Name]:[Open Rate]],8,0),"")</f>
        <v/>
      </c>
      <c r="N2269" s="32" t="str">
        <f>IFERROR(+Issue!$L2269*Issue!$M2269,"")</f>
        <v/>
      </c>
      <c r="O2269" s="12"/>
      <c r="P2269" s="12"/>
      <c r="Q2269" s="38"/>
    </row>
    <row r="2270" spans="1:17" x14ac:dyDescent="0.25">
      <c r="A2270" s="34"/>
      <c r="B2270" s="12"/>
      <c r="C2270" s="12"/>
      <c r="D2270" s="12"/>
      <c r="E2270" s="31" t="str">
        <f>IFERROR(VLOOKUP(Issue!$D2270,Table5[#All],3,0),"")</f>
        <v/>
      </c>
      <c r="F2270" s="31" t="str">
        <f>IFERROR(VLOOKUP(Issue!$D2270,Table5[#All],2,0),"")</f>
        <v/>
      </c>
      <c r="G2270" s="12"/>
      <c r="H2270" s="31" t="str">
        <f>IFERROR(VLOOKUP(Issue!$G2270,Table5[#All],3,0),"")</f>
        <v/>
      </c>
      <c r="I2270" s="31" t="str">
        <f>IFERROR(VLOOKUP(Issue!$G2270,Table5[#All],2,0),"")</f>
        <v/>
      </c>
      <c r="J2270" s="12"/>
      <c r="K2270" s="31" t="str">
        <f>IFERROR(VLOOKUP(Issue!$J2270,Table2[[Item Name]:[UoM]],2,0),"")</f>
        <v/>
      </c>
      <c r="L2270" s="12"/>
      <c r="M2270" s="32" t="str">
        <f>IFERROR(VLOOKUP(Issue!$J2270,Table2[[#All],[Item Name]:[Open Rate]],8,0),"")</f>
        <v/>
      </c>
      <c r="N2270" s="32" t="str">
        <f>IFERROR(+Issue!$L2270*Issue!$M2270,"")</f>
        <v/>
      </c>
      <c r="O2270" s="12"/>
      <c r="P2270" s="12"/>
      <c r="Q2270" s="38"/>
    </row>
    <row r="2271" spans="1:17" x14ac:dyDescent="0.25">
      <c r="A2271" s="34"/>
      <c r="B2271" s="12"/>
      <c r="C2271" s="12"/>
      <c r="D2271" s="12"/>
      <c r="E2271" s="31" t="str">
        <f>IFERROR(VLOOKUP(Issue!$D2271,Table5[#All],3,0),"")</f>
        <v/>
      </c>
      <c r="F2271" s="31" t="str">
        <f>IFERROR(VLOOKUP(Issue!$D2271,Table5[#All],2,0),"")</f>
        <v/>
      </c>
      <c r="G2271" s="12"/>
      <c r="H2271" s="31" t="str">
        <f>IFERROR(VLOOKUP(Issue!$G2271,Table5[#All],3,0),"")</f>
        <v/>
      </c>
      <c r="I2271" s="31" t="str">
        <f>IFERROR(VLOOKUP(Issue!$G2271,Table5[#All],2,0),"")</f>
        <v/>
      </c>
      <c r="J2271" s="12"/>
      <c r="K2271" s="31" t="str">
        <f>IFERROR(VLOOKUP(Issue!$J2271,Table2[[Item Name]:[UoM]],2,0),"")</f>
        <v/>
      </c>
      <c r="L2271" s="12"/>
      <c r="M2271" s="32" t="str">
        <f>IFERROR(VLOOKUP(Issue!$J2271,Table2[[#All],[Item Name]:[Open Rate]],8,0),"")</f>
        <v/>
      </c>
      <c r="N2271" s="32" t="str">
        <f>IFERROR(+Issue!$L2271*Issue!$M2271,"")</f>
        <v/>
      </c>
      <c r="O2271" s="12"/>
      <c r="P2271" s="12"/>
      <c r="Q2271" s="38"/>
    </row>
    <row r="2272" spans="1:17" x14ac:dyDescent="0.25">
      <c r="A2272" s="34"/>
      <c r="B2272" s="12"/>
      <c r="C2272" s="12"/>
      <c r="D2272" s="12"/>
      <c r="E2272" s="31" t="str">
        <f>IFERROR(VLOOKUP(Issue!$D2272,Table5[#All],3,0),"")</f>
        <v/>
      </c>
      <c r="F2272" s="31" t="str">
        <f>IFERROR(VLOOKUP(Issue!$D2272,Table5[#All],2,0),"")</f>
        <v/>
      </c>
      <c r="G2272" s="12"/>
      <c r="H2272" s="31" t="str">
        <f>IFERROR(VLOOKUP(Issue!$G2272,Table5[#All],3,0),"")</f>
        <v/>
      </c>
      <c r="I2272" s="31" t="str">
        <f>IFERROR(VLOOKUP(Issue!$G2272,Table5[#All],2,0),"")</f>
        <v/>
      </c>
      <c r="J2272" s="12"/>
      <c r="K2272" s="31" t="str">
        <f>IFERROR(VLOOKUP(Issue!$J2272,Table2[[Item Name]:[UoM]],2,0),"")</f>
        <v/>
      </c>
      <c r="L2272" s="12"/>
      <c r="M2272" s="32" t="str">
        <f>IFERROR(VLOOKUP(Issue!$J2272,Table2[[#All],[Item Name]:[Open Rate]],8,0),"")</f>
        <v/>
      </c>
      <c r="N2272" s="32" t="str">
        <f>IFERROR(+Issue!$L2272*Issue!$M2272,"")</f>
        <v/>
      </c>
      <c r="O2272" s="12"/>
      <c r="P2272" s="12"/>
      <c r="Q2272" s="38"/>
    </row>
    <row r="2273" spans="1:17" x14ac:dyDescent="0.25">
      <c r="A2273" s="34"/>
      <c r="B2273" s="12"/>
      <c r="C2273" s="12"/>
      <c r="D2273" s="12"/>
      <c r="E2273" s="31" t="str">
        <f>IFERROR(VLOOKUP(Issue!$D2273,Table5[#All],3,0),"")</f>
        <v/>
      </c>
      <c r="F2273" s="31" t="str">
        <f>IFERROR(VLOOKUP(Issue!$D2273,Table5[#All],2,0),"")</f>
        <v/>
      </c>
      <c r="G2273" s="12"/>
      <c r="H2273" s="31" t="str">
        <f>IFERROR(VLOOKUP(Issue!$G2273,Table5[#All],3,0),"")</f>
        <v/>
      </c>
      <c r="I2273" s="31" t="str">
        <f>IFERROR(VLOOKUP(Issue!$G2273,Table5[#All],2,0),"")</f>
        <v/>
      </c>
      <c r="J2273" s="12"/>
      <c r="K2273" s="31" t="str">
        <f>IFERROR(VLOOKUP(Issue!$J2273,Table2[[Item Name]:[UoM]],2,0),"")</f>
        <v/>
      </c>
      <c r="L2273" s="12"/>
      <c r="M2273" s="32" t="str">
        <f>IFERROR(VLOOKUP(Issue!$J2273,Table2[[#All],[Item Name]:[Open Rate]],8,0),"")</f>
        <v/>
      </c>
      <c r="N2273" s="32" t="str">
        <f>IFERROR(+Issue!$L2273*Issue!$M2273,"")</f>
        <v/>
      </c>
      <c r="O2273" s="12"/>
      <c r="P2273" s="12"/>
      <c r="Q2273" s="38"/>
    </row>
    <row r="2274" spans="1:17" x14ac:dyDescent="0.25">
      <c r="A2274" s="34"/>
      <c r="B2274" s="12"/>
      <c r="C2274" s="12"/>
      <c r="D2274" s="12"/>
      <c r="E2274" s="31" t="str">
        <f>IFERROR(VLOOKUP(Issue!$D2274,Table5[#All],3,0),"")</f>
        <v/>
      </c>
      <c r="F2274" s="31" t="str">
        <f>IFERROR(VLOOKUP(Issue!$D2274,Table5[#All],2,0),"")</f>
        <v/>
      </c>
      <c r="G2274" s="12"/>
      <c r="H2274" s="31" t="str">
        <f>IFERROR(VLOOKUP(Issue!$G2274,Table5[#All],3,0),"")</f>
        <v/>
      </c>
      <c r="I2274" s="31" t="str">
        <f>IFERROR(VLOOKUP(Issue!$G2274,Table5[#All],2,0),"")</f>
        <v/>
      </c>
      <c r="J2274" s="12"/>
      <c r="K2274" s="31" t="str">
        <f>IFERROR(VLOOKUP(Issue!$J2274,Table2[[Item Name]:[UoM]],2,0),"")</f>
        <v/>
      </c>
      <c r="L2274" s="12"/>
      <c r="M2274" s="32" t="str">
        <f>IFERROR(VLOOKUP(Issue!$J2274,Table2[[#All],[Item Name]:[Open Rate]],8,0),"")</f>
        <v/>
      </c>
      <c r="N2274" s="32" t="str">
        <f>IFERROR(+Issue!$L2274*Issue!$M2274,"")</f>
        <v/>
      </c>
      <c r="O2274" s="12"/>
      <c r="P2274" s="12"/>
      <c r="Q2274" s="38"/>
    </row>
    <row r="2275" spans="1:17" x14ac:dyDescent="0.25">
      <c r="A2275" s="34"/>
      <c r="B2275" s="12"/>
      <c r="C2275" s="12"/>
      <c r="D2275" s="12"/>
      <c r="E2275" s="31" t="str">
        <f>IFERROR(VLOOKUP(Issue!$D2275,Table5[#All],3,0),"")</f>
        <v/>
      </c>
      <c r="F2275" s="31" t="str">
        <f>IFERROR(VLOOKUP(Issue!$D2275,Table5[#All],2,0),"")</f>
        <v/>
      </c>
      <c r="G2275" s="12"/>
      <c r="H2275" s="31" t="str">
        <f>IFERROR(VLOOKUP(Issue!$G2275,Table5[#All],3,0),"")</f>
        <v/>
      </c>
      <c r="I2275" s="31" t="str">
        <f>IFERROR(VLOOKUP(Issue!$G2275,Table5[#All],2,0),"")</f>
        <v/>
      </c>
      <c r="J2275" s="12"/>
      <c r="K2275" s="31" t="str">
        <f>IFERROR(VLOOKUP(Issue!$J2275,Table2[[Item Name]:[UoM]],2,0),"")</f>
        <v/>
      </c>
      <c r="L2275" s="12"/>
      <c r="M2275" s="32" t="str">
        <f>IFERROR(VLOOKUP(Issue!$J2275,Table2[[#All],[Item Name]:[Open Rate]],8,0),"")</f>
        <v/>
      </c>
      <c r="N2275" s="32" t="str">
        <f>IFERROR(+Issue!$L2275*Issue!$M2275,"")</f>
        <v/>
      </c>
      <c r="O2275" s="12"/>
      <c r="P2275" s="12"/>
      <c r="Q2275" s="38"/>
    </row>
    <row r="2276" spans="1:17" x14ac:dyDescent="0.25">
      <c r="A2276" s="34"/>
      <c r="B2276" s="12"/>
      <c r="C2276" s="12"/>
      <c r="D2276" s="12"/>
      <c r="E2276" s="31" t="str">
        <f>IFERROR(VLOOKUP(Issue!$D2276,Table5[#All],3,0),"")</f>
        <v/>
      </c>
      <c r="F2276" s="31" t="str">
        <f>IFERROR(VLOOKUP(Issue!$D2276,Table5[#All],2,0),"")</f>
        <v/>
      </c>
      <c r="G2276" s="12"/>
      <c r="H2276" s="31" t="str">
        <f>IFERROR(VLOOKUP(Issue!$G2276,Table5[#All],3,0),"")</f>
        <v/>
      </c>
      <c r="I2276" s="31" t="str">
        <f>IFERROR(VLOOKUP(Issue!$G2276,Table5[#All],2,0),"")</f>
        <v/>
      </c>
      <c r="J2276" s="12"/>
      <c r="K2276" s="31" t="str">
        <f>IFERROR(VLOOKUP(Issue!$J2276,Table2[[Item Name]:[UoM]],2,0),"")</f>
        <v/>
      </c>
      <c r="L2276" s="12"/>
      <c r="M2276" s="32" t="str">
        <f>IFERROR(VLOOKUP(Issue!$J2276,Table2[[#All],[Item Name]:[Open Rate]],8,0),"")</f>
        <v/>
      </c>
      <c r="N2276" s="32" t="str">
        <f>IFERROR(+Issue!$L2276*Issue!$M2276,"")</f>
        <v/>
      </c>
      <c r="O2276" s="12"/>
      <c r="P2276" s="12"/>
      <c r="Q2276" s="38"/>
    </row>
    <row r="2277" spans="1:17" x14ac:dyDescent="0.25">
      <c r="A2277" s="34"/>
      <c r="B2277" s="12"/>
      <c r="C2277" s="12"/>
      <c r="D2277" s="12"/>
      <c r="E2277" s="31" t="str">
        <f>IFERROR(VLOOKUP(Issue!$D2277,Table5[#All],3,0),"")</f>
        <v/>
      </c>
      <c r="F2277" s="31" t="str">
        <f>IFERROR(VLOOKUP(Issue!$D2277,Table5[#All],2,0),"")</f>
        <v/>
      </c>
      <c r="G2277" s="12"/>
      <c r="H2277" s="31" t="str">
        <f>IFERROR(VLOOKUP(Issue!$G2277,Table5[#All],3,0),"")</f>
        <v/>
      </c>
      <c r="I2277" s="31" t="str">
        <f>IFERROR(VLOOKUP(Issue!$G2277,Table5[#All],2,0),"")</f>
        <v/>
      </c>
      <c r="J2277" s="12"/>
      <c r="K2277" s="31" t="str">
        <f>IFERROR(VLOOKUP(Issue!$J2277,Table2[[Item Name]:[UoM]],2,0),"")</f>
        <v/>
      </c>
      <c r="L2277" s="12"/>
      <c r="M2277" s="32" t="str">
        <f>IFERROR(VLOOKUP(Issue!$J2277,Table2[[#All],[Item Name]:[Open Rate]],8,0),"")</f>
        <v/>
      </c>
      <c r="N2277" s="32" t="str">
        <f>IFERROR(+Issue!$L2277*Issue!$M2277,"")</f>
        <v/>
      </c>
      <c r="O2277" s="12"/>
      <c r="P2277" s="12"/>
      <c r="Q2277" s="38"/>
    </row>
    <row r="2278" spans="1:17" x14ac:dyDescent="0.25">
      <c r="A2278" s="34"/>
      <c r="B2278" s="12"/>
      <c r="C2278" s="12"/>
      <c r="D2278" s="12"/>
      <c r="E2278" s="31" t="str">
        <f>IFERROR(VLOOKUP(Issue!$D2278,Table5[#All],3,0),"")</f>
        <v/>
      </c>
      <c r="F2278" s="31" t="str">
        <f>IFERROR(VLOOKUP(Issue!$D2278,Table5[#All],2,0),"")</f>
        <v/>
      </c>
      <c r="G2278" s="12"/>
      <c r="H2278" s="31" t="str">
        <f>IFERROR(VLOOKUP(Issue!$G2278,Table5[#All],3,0),"")</f>
        <v/>
      </c>
      <c r="I2278" s="31" t="str">
        <f>IFERROR(VLOOKUP(Issue!$G2278,Table5[#All],2,0),"")</f>
        <v/>
      </c>
      <c r="J2278" s="12"/>
      <c r="K2278" s="31" t="str">
        <f>IFERROR(VLOOKUP(Issue!$J2278,Table2[[Item Name]:[UoM]],2,0),"")</f>
        <v/>
      </c>
      <c r="L2278" s="12"/>
      <c r="M2278" s="32" t="str">
        <f>IFERROR(VLOOKUP(Issue!$J2278,Table2[[#All],[Item Name]:[Open Rate]],8,0),"")</f>
        <v/>
      </c>
      <c r="N2278" s="32" t="str">
        <f>IFERROR(+Issue!$L2278*Issue!$M2278,"")</f>
        <v/>
      </c>
      <c r="O2278" s="12"/>
      <c r="P2278" s="12"/>
      <c r="Q2278" s="38"/>
    </row>
    <row r="2279" spans="1:17" x14ac:dyDescent="0.25">
      <c r="A2279" s="34"/>
      <c r="B2279" s="12"/>
      <c r="C2279" s="12"/>
      <c r="D2279" s="12"/>
      <c r="E2279" s="31" t="str">
        <f>IFERROR(VLOOKUP(Issue!$D2279,Table5[#All],3,0),"")</f>
        <v/>
      </c>
      <c r="F2279" s="31" t="str">
        <f>IFERROR(VLOOKUP(Issue!$D2279,Table5[#All],2,0),"")</f>
        <v/>
      </c>
      <c r="G2279" s="12"/>
      <c r="H2279" s="31" t="str">
        <f>IFERROR(VLOOKUP(Issue!$G2279,Table5[#All],3,0),"")</f>
        <v/>
      </c>
      <c r="I2279" s="31" t="str">
        <f>IFERROR(VLOOKUP(Issue!$G2279,Table5[#All],2,0),"")</f>
        <v/>
      </c>
      <c r="J2279" s="12"/>
      <c r="K2279" s="31" t="str">
        <f>IFERROR(VLOOKUP(Issue!$J2279,Table2[[Item Name]:[UoM]],2,0),"")</f>
        <v/>
      </c>
      <c r="L2279" s="12"/>
      <c r="M2279" s="32" t="str">
        <f>IFERROR(VLOOKUP(Issue!$J2279,Table2[[#All],[Item Name]:[Open Rate]],8,0),"")</f>
        <v/>
      </c>
      <c r="N2279" s="32" t="str">
        <f>IFERROR(+Issue!$L2279*Issue!$M2279,"")</f>
        <v/>
      </c>
      <c r="O2279" s="12"/>
      <c r="P2279" s="12"/>
      <c r="Q2279" s="38"/>
    </row>
    <row r="2280" spans="1:17" x14ac:dyDescent="0.25">
      <c r="A2280" s="34"/>
      <c r="B2280" s="12"/>
      <c r="C2280" s="12"/>
      <c r="D2280" s="12"/>
      <c r="E2280" s="31" t="str">
        <f>IFERROR(VLOOKUP(Issue!$D2280,Table5[#All],3,0),"")</f>
        <v/>
      </c>
      <c r="F2280" s="31" t="str">
        <f>IFERROR(VLOOKUP(Issue!$D2280,Table5[#All],2,0),"")</f>
        <v/>
      </c>
      <c r="G2280" s="12"/>
      <c r="H2280" s="31" t="str">
        <f>IFERROR(VLOOKUP(Issue!$G2280,Table5[#All],3,0),"")</f>
        <v/>
      </c>
      <c r="I2280" s="31" t="str">
        <f>IFERROR(VLOOKUP(Issue!$G2280,Table5[#All],2,0),"")</f>
        <v/>
      </c>
      <c r="J2280" s="12"/>
      <c r="K2280" s="31" t="str">
        <f>IFERROR(VLOOKUP(Issue!$J2280,Table2[[Item Name]:[UoM]],2,0),"")</f>
        <v/>
      </c>
      <c r="L2280" s="12"/>
      <c r="M2280" s="32" t="str">
        <f>IFERROR(VLOOKUP(Issue!$J2280,Table2[[#All],[Item Name]:[Open Rate]],8,0),"")</f>
        <v/>
      </c>
      <c r="N2280" s="32" t="str">
        <f>IFERROR(+Issue!$L2280*Issue!$M2280,"")</f>
        <v/>
      </c>
      <c r="O2280" s="12"/>
      <c r="P2280" s="12"/>
      <c r="Q2280" s="38"/>
    </row>
    <row r="2281" spans="1:17" x14ac:dyDescent="0.25">
      <c r="A2281" s="34"/>
      <c r="B2281" s="12"/>
      <c r="C2281" s="12"/>
      <c r="D2281" s="12"/>
      <c r="E2281" s="31" t="str">
        <f>IFERROR(VLOOKUP(Issue!$D2281,Table5[#All],3,0),"")</f>
        <v/>
      </c>
      <c r="F2281" s="31" t="str">
        <f>IFERROR(VLOOKUP(Issue!$D2281,Table5[#All],2,0),"")</f>
        <v/>
      </c>
      <c r="G2281" s="12"/>
      <c r="H2281" s="31" t="str">
        <f>IFERROR(VLOOKUP(Issue!$G2281,Table5[#All],3,0),"")</f>
        <v/>
      </c>
      <c r="I2281" s="31" t="str">
        <f>IFERROR(VLOOKUP(Issue!$G2281,Table5[#All],2,0),"")</f>
        <v/>
      </c>
      <c r="J2281" s="12"/>
      <c r="K2281" s="31" t="str">
        <f>IFERROR(VLOOKUP(Issue!$J2281,Table2[[Item Name]:[UoM]],2,0),"")</f>
        <v/>
      </c>
      <c r="L2281" s="12"/>
      <c r="M2281" s="32" t="str">
        <f>IFERROR(VLOOKUP(Issue!$J2281,Table2[[#All],[Item Name]:[Open Rate]],8,0),"")</f>
        <v/>
      </c>
      <c r="N2281" s="32" t="str">
        <f>IFERROR(+Issue!$L2281*Issue!$M2281,"")</f>
        <v/>
      </c>
      <c r="O2281" s="12"/>
      <c r="P2281" s="12"/>
      <c r="Q2281" s="38"/>
    </row>
    <row r="2282" spans="1:17" x14ac:dyDescent="0.25">
      <c r="A2282" s="34"/>
      <c r="B2282" s="12"/>
      <c r="C2282" s="12"/>
      <c r="D2282" s="12"/>
      <c r="E2282" s="31" t="str">
        <f>IFERROR(VLOOKUP(Issue!$D2282,Table5[#All],3,0),"")</f>
        <v/>
      </c>
      <c r="F2282" s="31" t="str">
        <f>IFERROR(VLOOKUP(Issue!$D2282,Table5[#All],2,0),"")</f>
        <v/>
      </c>
      <c r="G2282" s="12"/>
      <c r="H2282" s="31" t="str">
        <f>IFERROR(VLOOKUP(Issue!$G2282,Table5[#All],3,0),"")</f>
        <v/>
      </c>
      <c r="I2282" s="31" t="str">
        <f>IFERROR(VLOOKUP(Issue!$G2282,Table5[#All],2,0),"")</f>
        <v/>
      </c>
      <c r="J2282" s="12"/>
      <c r="K2282" s="31" t="str">
        <f>IFERROR(VLOOKUP(Issue!$J2282,Table2[[Item Name]:[UoM]],2,0),"")</f>
        <v/>
      </c>
      <c r="L2282" s="12"/>
      <c r="M2282" s="32" t="str">
        <f>IFERROR(VLOOKUP(Issue!$J2282,Table2[[#All],[Item Name]:[Open Rate]],8,0),"")</f>
        <v/>
      </c>
      <c r="N2282" s="32" t="str">
        <f>IFERROR(+Issue!$L2282*Issue!$M2282,"")</f>
        <v/>
      </c>
      <c r="O2282" s="12"/>
      <c r="P2282" s="12"/>
      <c r="Q2282" s="38"/>
    </row>
    <row r="2283" spans="1:17" x14ac:dyDescent="0.25">
      <c r="A2283" s="34"/>
      <c r="B2283" s="12"/>
      <c r="C2283" s="12"/>
      <c r="D2283" s="12"/>
      <c r="E2283" s="31" t="str">
        <f>IFERROR(VLOOKUP(Issue!$D2283,Table5[#All],3,0),"")</f>
        <v/>
      </c>
      <c r="F2283" s="31" t="str">
        <f>IFERROR(VLOOKUP(Issue!$D2283,Table5[#All],2,0),"")</f>
        <v/>
      </c>
      <c r="G2283" s="12"/>
      <c r="H2283" s="31" t="str">
        <f>IFERROR(VLOOKUP(Issue!$G2283,Table5[#All],3,0),"")</f>
        <v/>
      </c>
      <c r="I2283" s="31" t="str">
        <f>IFERROR(VLOOKUP(Issue!$G2283,Table5[#All],2,0),"")</f>
        <v/>
      </c>
      <c r="J2283" s="12"/>
      <c r="K2283" s="31" t="str">
        <f>IFERROR(VLOOKUP(Issue!$J2283,Table2[[Item Name]:[UoM]],2,0),"")</f>
        <v/>
      </c>
      <c r="L2283" s="12"/>
      <c r="M2283" s="32" t="str">
        <f>IFERROR(VLOOKUP(Issue!$J2283,Table2[[#All],[Item Name]:[Open Rate]],8,0),"")</f>
        <v/>
      </c>
      <c r="N2283" s="32" t="str">
        <f>IFERROR(+Issue!$L2283*Issue!$M2283,"")</f>
        <v/>
      </c>
      <c r="O2283" s="12"/>
      <c r="P2283" s="12"/>
      <c r="Q2283" s="38"/>
    </row>
    <row r="2284" spans="1:17" x14ac:dyDescent="0.25">
      <c r="A2284" s="34"/>
      <c r="B2284" s="12"/>
      <c r="C2284" s="12"/>
      <c r="D2284" s="12"/>
      <c r="E2284" s="31" t="str">
        <f>IFERROR(VLOOKUP(Issue!$D2284,Table5[#All],3,0),"")</f>
        <v/>
      </c>
      <c r="F2284" s="31" t="str">
        <f>IFERROR(VLOOKUP(Issue!$D2284,Table5[#All],2,0),"")</f>
        <v/>
      </c>
      <c r="G2284" s="12"/>
      <c r="H2284" s="31" t="str">
        <f>IFERROR(VLOOKUP(Issue!$G2284,Table5[#All],3,0),"")</f>
        <v/>
      </c>
      <c r="I2284" s="31" t="str">
        <f>IFERROR(VLOOKUP(Issue!$G2284,Table5[#All],2,0),"")</f>
        <v/>
      </c>
      <c r="J2284" s="12"/>
      <c r="K2284" s="31" t="str">
        <f>IFERROR(VLOOKUP(Issue!$J2284,Table2[[Item Name]:[UoM]],2,0),"")</f>
        <v/>
      </c>
      <c r="L2284" s="12"/>
      <c r="M2284" s="32" t="str">
        <f>IFERROR(VLOOKUP(Issue!$J2284,Table2[[#All],[Item Name]:[Open Rate]],8,0),"")</f>
        <v/>
      </c>
      <c r="N2284" s="32" t="str">
        <f>IFERROR(+Issue!$L2284*Issue!$M2284,"")</f>
        <v/>
      </c>
      <c r="O2284" s="12"/>
      <c r="P2284" s="12"/>
      <c r="Q2284" s="38"/>
    </row>
    <row r="2285" spans="1:17" x14ac:dyDescent="0.25">
      <c r="A2285" s="34"/>
      <c r="B2285" s="12"/>
      <c r="C2285" s="12"/>
      <c r="D2285" s="12"/>
      <c r="E2285" s="31" t="str">
        <f>IFERROR(VLOOKUP(Issue!$D2285,Table5[#All],3,0),"")</f>
        <v/>
      </c>
      <c r="F2285" s="31" t="str">
        <f>IFERROR(VLOOKUP(Issue!$D2285,Table5[#All],2,0),"")</f>
        <v/>
      </c>
      <c r="G2285" s="12"/>
      <c r="H2285" s="31" t="str">
        <f>IFERROR(VLOOKUP(Issue!$G2285,Table5[#All],3,0),"")</f>
        <v/>
      </c>
      <c r="I2285" s="31" t="str">
        <f>IFERROR(VLOOKUP(Issue!$G2285,Table5[#All],2,0),"")</f>
        <v/>
      </c>
      <c r="J2285" s="12"/>
      <c r="K2285" s="31" t="str">
        <f>IFERROR(VLOOKUP(Issue!$J2285,Table2[[Item Name]:[UoM]],2,0),"")</f>
        <v/>
      </c>
      <c r="L2285" s="12"/>
      <c r="M2285" s="32" t="str">
        <f>IFERROR(VLOOKUP(Issue!$J2285,Table2[[#All],[Item Name]:[Open Rate]],8,0),"")</f>
        <v/>
      </c>
      <c r="N2285" s="32" t="str">
        <f>IFERROR(+Issue!$L2285*Issue!$M2285,"")</f>
        <v/>
      </c>
      <c r="O2285" s="12"/>
      <c r="P2285" s="12"/>
      <c r="Q2285" s="38"/>
    </row>
    <row r="2286" spans="1:17" x14ac:dyDescent="0.25">
      <c r="A2286" s="34"/>
      <c r="B2286" s="12"/>
      <c r="C2286" s="12"/>
      <c r="D2286" s="12"/>
      <c r="E2286" s="31" t="str">
        <f>IFERROR(VLOOKUP(Issue!$D2286,Table5[#All],3,0),"")</f>
        <v/>
      </c>
      <c r="F2286" s="31" t="str">
        <f>IFERROR(VLOOKUP(Issue!$D2286,Table5[#All],2,0),"")</f>
        <v/>
      </c>
      <c r="G2286" s="12"/>
      <c r="H2286" s="31" t="str">
        <f>IFERROR(VLOOKUP(Issue!$G2286,Table5[#All],3,0),"")</f>
        <v/>
      </c>
      <c r="I2286" s="31" t="str">
        <f>IFERROR(VLOOKUP(Issue!$G2286,Table5[#All],2,0),"")</f>
        <v/>
      </c>
      <c r="J2286" s="12"/>
      <c r="K2286" s="31" t="str">
        <f>IFERROR(VLOOKUP(Issue!$J2286,Table2[[Item Name]:[UoM]],2,0),"")</f>
        <v/>
      </c>
      <c r="L2286" s="12"/>
      <c r="M2286" s="32" t="str">
        <f>IFERROR(VLOOKUP(Issue!$J2286,Table2[[#All],[Item Name]:[Open Rate]],8,0),"")</f>
        <v/>
      </c>
      <c r="N2286" s="32" t="str">
        <f>IFERROR(+Issue!$L2286*Issue!$M2286,"")</f>
        <v/>
      </c>
      <c r="O2286" s="12"/>
      <c r="P2286" s="12"/>
      <c r="Q2286" s="38"/>
    </row>
    <row r="2287" spans="1:17" x14ac:dyDescent="0.25">
      <c r="A2287" s="34"/>
      <c r="B2287" s="12"/>
      <c r="C2287" s="12"/>
      <c r="D2287" s="12"/>
      <c r="E2287" s="31" t="str">
        <f>IFERROR(VLOOKUP(Issue!$D2287,Table5[#All],3,0),"")</f>
        <v/>
      </c>
      <c r="F2287" s="31" t="str">
        <f>IFERROR(VLOOKUP(Issue!$D2287,Table5[#All],2,0),"")</f>
        <v/>
      </c>
      <c r="G2287" s="12"/>
      <c r="H2287" s="31" t="str">
        <f>IFERROR(VLOOKUP(Issue!$G2287,Table5[#All],3,0),"")</f>
        <v/>
      </c>
      <c r="I2287" s="31" t="str">
        <f>IFERROR(VLOOKUP(Issue!$G2287,Table5[#All],2,0),"")</f>
        <v/>
      </c>
      <c r="J2287" s="12"/>
      <c r="K2287" s="31" t="str">
        <f>IFERROR(VLOOKUP(Issue!$J2287,Table2[[Item Name]:[UoM]],2,0),"")</f>
        <v/>
      </c>
      <c r="L2287" s="12"/>
      <c r="M2287" s="32" t="str">
        <f>IFERROR(VLOOKUP(Issue!$J2287,Table2[[#All],[Item Name]:[Open Rate]],8,0),"")</f>
        <v/>
      </c>
      <c r="N2287" s="32" t="str">
        <f>IFERROR(+Issue!$L2287*Issue!$M2287,"")</f>
        <v/>
      </c>
      <c r="O2287" s="12"/>
      <c r="P2287" s="12"/>
      <c r="Q2287" s="38"/>
    </row>
    <row r="2288" spans="1:17" x14ac:dyDescent="0.25">
      <c r="A2288" s="34"/>
      <c r="B2288" s="12"/>
      <c r="C2288" s="12"/>
      <c r="D2288" s="12"/>
      <c r="E2288" s="31" t="str">
        <f>IFERROR(VLOOKUP(Issue!$D2288,Table5[#All],3,0),"")</f>
        <v/>
      </c>
      <c r="F2288" s="31" t="str">
        <f>IFERROR(VLOOKUP(Issue!$D2288,Table5[#All],2,0),"")</f>
        <v/>
      </c>
      <c r="G2288" s="12"/>
      <c r="H2288" s="31" t="str">
        <f>IFERROR(VLOOKUP(Issue!$G2288,Table5[#All],3,0),"")</f>
        <v/>
      </c>
      <c r="I2288" s="31" t="str">
        <f>IFERROR(VLOOKUP(Issue!$G2288,Table5[#All],2,0),"")</f>
        <v/>
      </c>
      <c r="J2288" s="12"/>
      <c r="K2288" s="31" t="str">
        <f>IFERROR(VLOOKUP(Issue!$J2288,Table2[[Item Name]:[UoM]],2,0),"")</f>
        <v/>
      </c>
      <c r="L2288" s="12"/>
      <c r="M2288" s="32" t="str">
        <f>IFERROR(VLOOKUP(Issue!$J2288,Table2[[#All],[Item Name]:[Open Rate]],8,0),"")</f>
        <v/>
      </c>
      <c r="N2288" s="32" t="str">
        <f>IFERROR(+Issue!$L2288*Issue!$M2288,"")</f>
        <v/>
      </c>
      <c r="O2288" s="12"/>
      <c r="P2288" s="12"/>
      <c r="Q2288" s="38"/>
    </row>
    <row r="2289" spans="1:17" x14ac:dyDescent="0.25">
      <c r="A2289" s="34"/>
      <c r="B2289" s="12"/>
      <c r="C2289" s="12"/>
      <c r="D2289" s="12"/>
      <c r="E2289" s="31" t="str">
        <f>IFERROR(VLOOKUP(Issue!$D2289,Table5[#All],3,0),"")</f>
        <v/>
      </c>
      <c r="F2289" s="31" t="str">
        <f>IFERROR(VLOOKUP(Issue!$D2289,Table5[#All],2,0),"")</f>
        <v/>
      </c>
      <c r="G2289" s="12"/>
      <c r="H2289" s="31" t="str">
        <f>IFERROR(VLOOKUP(Issue!$G2289,Table5[#All],3,0),"")</f>
        <v/>
      </c>
      <c r="I2289" s="31" t="str">
        <f>IFERROR(VLOOKUP(Issue!$G2289,Table5[#All],2,0),"")</f>
        <v/>
      </c>
      <c r="J2289" s="12"/>
      <c r="K2289" s="31" t="str">
        <f>IFERROR(VLOOKUP(Issue!$J2289,Table2[[Item Name]:[UoM]],2,0),"")</f>
        <v/>
      </c>
      <c r="L2289" s="12"/>
      <c r="M2289" s="32" t="str">
        <f>IFERROR(VLOOKUP(Issue!$J2289,Table2[[#All],[Item Name]:[Open Rate]],8,0),"")</f>
        <v/>
      </c>
      <c r="N2289" s="32" t="str">
        <f>IFERROR(+Issue!$L2289*Issue!$M2289,"")</f>
        <v/>
      </c>
      <c r="O2289" s="12"/>
      <c r="P2289" s="12"/>
      <c r="Q2289" s="38"/>
    </row>
    <row r="2290" spans="1:17" x14ac:dyDescent="0.25">
      <c r="A2290" s="34"/>
      <c r="B2290" s="12"/>
      <c r="C2290" s="12"/>
      <c r="D2290" s="12"/>
      <c r="E2290" s="31" t="str">
        <f>IFERROR(VLOOKUP(Issue!$D2290,Table5[#All],3,0),"")</f>
        <v/>
      </c>
      <c r="F2290" s="31" t="str">
        <f>IFERROR(VLOOKUP(Issue!$D2290,Table5[#All],2,0),"")</f>
        <v/>
      </c>
      <c r="G2290" s="12"/>
      <c r="H2290" s="31" t="str">
        <f>IFERROR(VLOOKUP(Issue!$G2290,Table5[#All],3,0),"")</f>
        <v/>
      </c>
      <c r="I2290" s="31" t="str">
        <f>IFERROR(VLOOKUP(Issue!$G2290,Table5[#All],2,0),"")</f>
        <v/>
      </c>
      <c r="J2290" s="12"/>
      <c r="K2290" s="31" t="str">
        <f>IFERROR(VLOOKUP(Issue!$J2290,Table2[[Item Name]:[UoM]],2,0),"")</f>
        <v/>
      </c>
      <c r="L2290" s="12"/>
      <c r="M2290" s="32" t="str">
        <f>IFERROR(VLOOKUP(Issue!$J2290,Table2[[#All],[Item Name]:[Open Rate]],8,0),"")</f>
        <v/>
      </c>
      <c r="N2290" s="32" t="str">
        <f>IFERROR(+Issue!$L2290*Issue!$M2290,"")</f>
        <v/>
      </c>
      <c r="O2290" s="12"/>
      <c r="P2290" s="12"/>
      <c r="Q2290" s="38"/>
    </row>
    <row r="2291" spans="1:17" x14ac:dyDescent="0.25">
      <c r="A2291" s="34"/>
      <c r="B2291" s="12"/>
      <c r="C2291" s="12"/>
      <c r="D2291" s="12"/>
      <c r="E2291" s="31" t="str">
        <f>IFERROR(VLOOKUP(Issue!$D2291,Table5[#All],3,0),"")</f>
        <v/>
      </c>
      <c r="F2291" s="31" t="str">
        <f>IFERROR(VLOOKUP(Issue!$D2291,Table5[#All],2,0),"")</f>
        <v/>
      </c>
      <c r="G2291" s="12"/>
      <c r="H2291" s="31" t="str">
        <f>IFERROR(VLOOKUP(Issue!$G2291,Table5[#All],3,0),"")</f>
        <v/>
      </c>
      <c r="I2291" s="31" t="str">
        <f>IFERROR(VLOOKUP(Issue!$G2291,Table5[#All],2,0),"")</f>
        <v/>
      </c>
      <c r="J2291" s="12"/>
      <c r="K2291" s="31" t="str">
        <f>IFERROR(VLOOKUP(Issue!$J2291,Table2[[Item Name]:[UoM]],2,0),"")</f>
        <v/>
      </c>
      <c r="L2291" s="12"/>
      <c r="M2291" s="32" t="str">
        <f>IFERROR(VLOOKUP(Issue!$J2291,Table2[[#All],[Item Name]:[Open Rate]],8,0),"")</f>
        <v/>
      </c>
      <c r="N2291" s="32" t="str">
        <f>IFERROR(+Issue!$L2291*Issue!$M2291,"")</f>
        <v/>
      </c>
      <c r="O2291" s="12"/>
      <c r="P2291" s="12"/>
      <c r="Q2291" s="38"/>
    </row>
    <row r="2292" spans="1:17" x14ac:dyDescent="0.25">
      <c r="A2292" s="34"/>
      <c r="B2292" s="12"/>
      <c r="C2292" s="12"/>
      <c r="D2292" s="12"/>
      <c r="E2292" s="31" t="str">
        <f>IFERROR(VLOOKUP(Issue!$D2292,Table5[#All],3,0),"")</f>
        <v/>
      </c>
      <c r="F2292" s="31" t="str">
        <f>IFERROR(VLOOKUP(Issue!$D2292,Table5[#All],2,0),"")</f>
        <v/>
      </c>
      <c r="G2292" s="12"/>
      <c r="H2292" s="31" t="str">
        <f>IFERROR(VLOOKUP(Issue!$G2292,Table5[#All],3,0),"")</f>
        <v/>
      </c>
      <c r="I2292" s="31" t="str">
        <f>IFERROR(VLOOKUP(Issue!$G2292,Table5[#All],2,0),"")</f>
        <v/>
      </c>
      <c r="J2292" s="12"/>
      <c r="K2292" s="31" t="str">
        <f>IFERROR(VLOOKUP(Issue!$J2292,Table2[[Item Name]:[UoM]],2,0),"")</f>
        <v/>
      </c>
      <c r="L2292" s="12"/>
      <c r="M2292" s="32" t="str">
        <f>IFERROR(VLOOKUP(Issue!$J2292,Table2[[#All],[Item Name]:[Open Rate]],8,0),"")</f>
        <v/>
      </c>
      <c r="N2292" s="32" t="str">
        <f>IFERROR(+Issue!$L2292*Issue!$M2292,"")</f>
        <v/>
      </c>
      <c r="O2292" s="12"/>
      <c r="P2292" s="12"/>
      <c r="Q2292" s="38"/>
    </row>
    <row r="2293" spans="1:17" x14ac:dyDescent="0.25">
      <c r="A2293" s="34"/>
      <c r="B2293" s="12"/>
      <c r="C2293" s="12"/>
      <c r="D2293" s="12"/>
      <c r="E2293" s="31" t="str">
        <f>IFERROR(VLOOKUP(Issue!$D2293,Table5[#All],3,0),"")</f>
        <v/>
      </c>
      <c r="F2293" s="31" t="str">
        <f>IFERROR(VLOOKUP(Issue!$D2293,Table5[#All],2,0),"")</f>
        <v/>
      </c>
      <c r="G2293" s="12"/>
      <c r="H2293" s="31" t="str">
        <f>IFERROR(VLOOKUP(Issue!$G2293,Table5[#All],3,0),"")</f>
        <v/>
      </c>
      <c r="I2293" s="31" t="str">
        <f>IFERROR(VLOOKUP(Issue!$G2293,Table5[#All],2,0),"")</f>
        <v/>
      </c>
      <c r="J2293" s="12"/>
      <c r="K2293" s="31" t="str">
        <f>IFERROR(VLOOKUP(Issue!$J2293,Table2[[Item Name]:[UoM]],2,0),"")</f>
        <v/>
      </c>
      <c r="L2293" s="12"/>
      <c r="M2293" s="32" t="str">
        <f>IFERROR(VLOOKUP(Issue!$J2293,Table2[[#All],[Item Name]:[Open Rate]],8,0),"")</f>
        <v/>
      </c>
      <c r="N2293" s="32" t="str">
        <f>IFERROR(+Issue!$L2293*Issue!$M2293,"")</f>
        <v/>
      </c>
      <c r="O2293" s="12"/>
      <c r="P2293" s="12"/>
      <c r="Q2293" s="38"/>
    </row>
    <row r="2294" spans="1:17" x14ac:dyDescent="0.25">
      <c r="A2294" s="34"/>
      <c r="B2294" s="12"/>
      <c r="C2294" s="12"/>
      <c r="D2294" s="12"/>
      <c r="E2294" s="31" t="str">
        <f>IFERROR(VLOOKUP(Issue!$D2294,Table5[#All],3,0),"")</f>
        <v/>
      </c>
      <c r="F2294" s="31" t="str">
        <f>IFERROR(VLOOKUP(Issue!$D2294,Table5[#All],2,0),"")</f>
        <v/>
      </c>
      <c r="G2294" s="12"/>
      <c r="H2294" s="31" t="str">
        <f>IFERROR(VLOOKUP(Issue!$G2294,Table5[#All],3,0),"")</f>
        <v/>
      </c>
      <c r="I2294" s="31" t="str">
        <f>IFERROR(VLOOKUP(Issue!$G2294,Table5[#All],2,0),"")</f>
        <v/>
      </c>
      <c r="J2294" s="12"/>
      <c r="K2294" s="31" t="str">
        <f>IFERROR(VLOOKUP(Issue!$J2294,Table2[[Item Name]:[UoM]],2,0),"")</f>
        <v/>
      </c>
      <c r="L2294" s="12"/>
      <c r="M2294" s="32" t="str">
        <f>IFERROR(VLOOKUP(Issue!$J2294,Table2[[#All],[Item Name]:[Open Rate]],8,0),"")</f>
        <v/>
      </c>
      <c r="N2294" s="32" t="str">
        <f>IFERROR(+Issue!$L2294*Issue!$M2294,"")</f>
        <v/>
      </c>
      <c r="O2294" s="12"/>
      <c r="P2294" s="12"/>
      <c r="Q2294" s="38"/>
    </row>
    <row r="2295" spans="1:17" x14ac:dyDescent="0.25">
      <c r="A2295" s="34"/>
      <c r="B2295" s="12"/>
      <c r="C2295" s="12"/>
      <c r="D2295" s="12"/>
      <c r="E2295" s="31" t="str">
        <f>IFERROR(VLOOKUP(Issue!$D2295,Table5[#All],3,0),"")</f>
        <v/>
      </c>
      <c r="F2295" s="31" t="str">
        <f>IFERROR(VLOOKUP(Issue!$D2295,Table5[#All],2,0),"")</f>
        <v/>
      </c>
      <c r="G2295" s="12"/>
      <c r="H2295" s="31" t="str">
        <f>IFERROR(VLOOKUP(Issue!$G2295,Table5[#All],3,0),"")</f>
        <v/>
      </c>
      <c r="I2295" s="31" t="str">
        <f>IFERROR(VLOOKUP(Issue!$G2295,Table5[#All],2,0),"")</f>
        <v/>
      </c>
      <c r="J2295" s="12"/>
      <c r="K2295" s="31" t="str">
        <f>IFERROR(VLOOKUP(Issue!$J2295,Table2[[Item Name]:[UoM]],2,0),"")</f>
        <v/>
      </c>
      <c r="L2295" s="12"/>
      <c r="M2295" s="32" t="str">
        <f>IFERROR(VLOOKUP(Issue!$J2295,Table2[[#All],[Item Name]:[Open Rate]],8,0),"")</f>
        <v/>
      </c>
      <c r="N2295" s="32" t="str">
        <f>IFERROR(+Issue!$L2295*Issue!$M2295,"")</f>
        <v/>
      </c>
      <c r="O2295" s="12"/>
      <c r="P2295" s="12"/>
      <c r="Q2295" s="38"/>
    </row>
    <row r="2296" spans="1:17" x14ac:dyDescent="0.25">
      <c r="A2296" s="34"/>
      <c r="B2296" s="12"/>
      <c r="C2296" s="12"/>
      <c r="D2296" s="12"/>
      <c r="E2296" s="31" t="str">
        <f>IFERROR(VLOOKUP(Issue!$D2296,Table5[#All],3,0),"")</f>
        <v/>
      </c>
      <c r="F2296" s="31" t="str">
        <f>IFERROR(VLOOKUP(Issue!$D2296,Table5[#All],2,0),"")</f>
        <v/>
      </c>
      <c r="G2296" s="12"/>
      <c r="H2296" s="31" t="str">
        <f>IFERROR(VLOOKUP(Issue!$G2296,Table5[#All],3,0),"")</f>
        <v/>
      </c>
      <c r="I2296" s="31" t="str">
        <f>IFERROR(VLOOKUP(Issue!$G2296,Table5[#All],2,0),"")</f>
        <v/>
      </c>
      <c r="J2296" s="12"/>
      <c r="K2296" s="31" t="str">
        <f>IFERROR(VLOOKUP(Issue!$J2296,Table2[[Item Name]:[UoM]],2,0),"")</f>
        <v/>
      </c>
      <c r="L2296" s="12"/>
      <c r="M2296" s="32" t="str">
        <f>IFERROR(VLOOKUP(Issue!$J2296,Table2[[#All],[Item Name]:[Open Rate]],8,0),"")</f>
        <v/>
      </c>
      <c r="N2296" s="32" t="str">
        <f>IFERROR(+Issue!$L2296*Issue!$M2296,"")</f>
        <v/>
      </c>
      <c r="O2296" s="12"/>
      <c r="P2296" s="12"/>
      <c r="Q2296" s="38"/>
    </row>
    <row r="2297" spans="1:17" x14ac:dyDescent="0.25">
      <c r="A2297" s="34"/>
      <c r="B2297" s="12"/>
      <c r="C2297" s="12"/>
      <c r="D2297" s="12"/>
      <c r="E2297" s="31" t="str">
        <f>IFERROR(VLOOKUP(Issue!$D2297,Table5[#All],3,0),"")</f>
        <v/>
      </c>
      <c r="F2297" s="31" t="str">
        <f>IFERROR(VLOOKUP(Issue!$D2297,Table5[#All],2,0),"")</f>
        <v/>
      </c>
      <c r="G2297" s="12"/>
      <c r="H2297" s="31" t="str">
        <f>IFERROR(VLOOKUP(Issue!$G2297,Table5[#All],3,0),"")</f>
        <v/>
      </c>
      <c r="I2297" s="31" t="str">
        <f>IFERROR(VLOOKUP(Issue!$G2297,Table5[#All],2,0),"")</f>
        <v/>
      </c>
      <c r="J2297" s="12"/>
      <c r="K2297" s="31" t="str">
        <f>IFERROR(VLOOKUP(Issue!$J2297,Table2[[Item Name]:[UoM]],2,0),"")</f>
        <v/>
      </c>
      <c r="L2297" s="12"/>
      <c r="M2297" s="32" t="str">
        <f>IFERROR(VLOOKUP(Issue!$J2297,Table2[[#All],[Item Name]:[Open Rate]],8,0),"")</f>
        <v/>
      </c>
      <c r="N2297" s="32" t="str">
        <f>IFERROR(+Issue!$L2297*Issue!$M2297,"")</f>
        <v/>
      </c>
      <c r="O2297" s="12"/>
      <c r="P2297" s="12"/>
      <c r="Q2297" s="38"/>
    </row>
    <row r="2298" spans="1:17" x14ac:dyDescent="0.25">
      <c r="A2298" s="34"/>
      <c r="B2298" s="12"/>
      <c r="C2298" s="12"/>
      <c r="D2298" s="12"/>
      <c r="E2298" s="31" t="str">
        <f>IFERROR(VLOOKUP(Issue!$D2298,Table5[#All],3,0),"")</f>
        <v/>
      </c>
      <c r="F2298" s="31" t="str">
        <f>IFERROR(VLOOKUP(Issue!$D2298,Table5[#All],2,0),"")</f>
        <v/>
      </c>
      <c r="G2298" s="12"/>
      <c r="H2298" s="31" t="str">
        <f>IFERROR(VLOOKUP(Issue!$G2298,Table5[#All],3,0),"")</f>
        <v/>
      </c>
      <c r="I2298" s="31" t="str">
        <f>IFERROR(VLOOKUP(Issue!$G2298,Table5[#All],2,0),"")</f>
        <v/>
      </c>
      <c r="J2298" s="12"/>
      <c r="K2298" s="31" t="str">
        <f>IFERROR(VLOOKUP(Issue!$J2298,Table2[[Item Name]:[UoM]],2,0),"")</f>
        <v/>
      </c>
      <c r="L2298" s="12"/>
      <c r="M2298" s="32" t="str">
        <f>IFERROR(VLOOKUP(Issue!$J2298,Table2[[#All],[Item Name]:[Open Rate]],8,0),"")</f>
        <v/>
      </c>
      <c r="N2298" s="32" t="str">
        <f>IFERROR(+Issue!$L2298*Issue!$M2298,"")</f>
        <v/>
      </c>
      <c r="O2298" s="12"/>
      <c r="P2298" s="12"/>
      <c r="Q2298" s="38"/>
    </row>
    <row r="2299" spans="1:17" x14ac:dyDescent="0.25">
      <c r="A2299" s="34"/>
      <c r="B2299" s="12"/>
      <c r="C2299" s="12"/>
      <c r="D2299" s="12"/>
      <c r="E2299" s="31" t="str">
        <f>IFERROR(VLOOKUP(Issue!$D2299,Table5[#All],3,0),"")</f>
        <v/>
      </c>
      <c r="F2299" s="31" t="str">
        <f>IFERROR(VLOOKUP(Issue!$D2299,Table5[#All],2,0),"")</f>
        <v/>
      </c>
      <c r="G2299" s="12"/>
      <c r="H2299" s="31" t="str">
        <f>IFERROR(VLOOKUP(Issue!$G2299,Table5[#All],3,0),"")</f>
        <v/>
      </c>
      <c r="I2299" s="31" t="str">
        <f>IFERROR(VLOOKUP(Issue!$G2299,Table5[#All],2,0),"")</f>
        <v/>
      </c>
      <c r="J2299" s="12"/>
      <c r="K2299" s="31" t="str">
        <f>IFERROR(VLOOKUP(Issue!$J2299,Table2[[Item Name]:[UoM]],2,0),"")</f>
        <v/>
      </c>
      <c r="L2299" s="12"/>
      <c r="M2299" s="32" t="str">
        <f>IFERROR(VLOOKUP(Issue!$J2299,Table2[[#All],[Item Name]:[Open Rate]],8,0),"")</f>
        <v/>
      </c>
      <c r="N2299" s="32" t="str">
        <f>IFERROR(+Issue!$L2299*Issue!$M2299,"")</f>
        <v/>
      </c>
      <c r="O2299" s="12"/>
      <c r="P2299" s="12"/>
      <c r="Q2299" s="38"/>
    </row>
    <row r="2300" spans="1:17" x14ac:dyDescent="0.25">
      <c r="A2300" s="34"/>
      <c r="B2300" s="12"/>
      <c r="C2300" s="12"/>
      <c r="D2300" s="12"/>
      <c r="E2300" s="31" t="str">
        <f>IFERROR(VLOOKUP(Issue!$D2300,Table5[#All],3,0),"")</f>
        <v/>
      </c>
      <c r="F2300" s="31" t="str">
        <f>IFERROR(VLOOKUP(Issue!$D2300,Table5[#All],2,0),"")</f>
        <v/>
      </c>
      <c r="G2300" s="12"/>
      <c r="H2300" s="31" t="str">
        <f>IFERROR(VLOOKUP(Issue!$G2300,Table5[#All],3,0),"")</f>
        <v/>
      </c>
      <c r="I2300" s="31" t="str">
        <f>IFERROR(VLOOKUP(Issue!$G2300,Table5[#All],2,0),"")</f>
        <v/>
      </c>
      <c r="J2300" s="12"/>
      <c r="K2300" s="31" t="str">
        <f>IFERROR(VLOOKUP(Issue!$J2300,Table2[[Item Name]:[UoM]],2,0),"")</f>
        <v/>
      </c>
      <c r="L2300" s="12"/>
      <c r="M2300" s="32" t="str">
        <f>IFERROR(VLOOKUP(Issue!$J2300,Table2[[#All],[Item Name]:[Open Rate]],8,0),"")</f>
        <v/>
      </c>
      <c r="N2300" s="32" t="str">
        <f>IFERROR(+Issue!$L2300*Issue!$M2300,"")</f>
        <v/>
      </c>
      <c r="O2300" s="12"/>
      <c r="P2300" s="12"/>
      <c r="Q2300" s="38"/>
    </row>
    <row r="2301" spans="1:17" x14ac:dyDescent="0.25">
      <c r="A2301" s="34"/>
      <c r="B2301" s="12"/>
      <c r="C2301" s="12"/>
      <c r="D2301" s="12"/>
      <c r="E2301" s="31" t="str">
        <f>IFERROR(VLOOKUP(Issue!$D2301,Table5[#All],3,0),"")</f>
        <v/>
      </c>
      <c r="F2301" s="31" t="str">
        <f>IFERROR(VLOOKUP(Issue!$D2301,Table5[#All],2,0),"")</f>
        <v/>
      </c>
      <c r="G2301" s="12"/>
      <c r="H2301" s="31" t="str">
        <f>IFERROR(VLOOKUP(Issue!$G2301,Table5[#All],3,0),"")</f>
        <v/>
      </c>
      <c r="I2301" s="31" t="str">
        <f>IFERROR(VLOOKUP(Issue!$G2301,Table5[#All],2,0),"")</f>
        <v/>
      </c>
      <c r="J2301" s="12"/>
      <c r="K2301" s="31" t="str">
        <f>IFERROR(VLOOKUP(Issue!$J2301,Table2[[Item Name]:[UoM]],2,0),"")</f>
        <v/>
      </c>
      <c r="L2301" s="12"/>
      <c r="M2301" s="32" t="str">
        <f>IFERROR(VLOOKUP(Issue!$J2301,Table2[[#All],[Item Name]:[Open Rate]],8,0),"")</f>
        <v/>
      </c>
      <c r="N2301" s="32" t="str">
        <f>IFERROR(+Issue!$L2301*Issue!$M2301,"")</f>
        <v/>
      </c>
      <c r="O2301" s="12"/>
      <c r="P2301" s="12"/>
      <c r="Q2301" s="38"/>
    </row>
    <row r="2302" spans="1:17" x14ac:dyDescent="0.25">
      <c r="A2302" s="34"/>
      <c r="B2302" s="12"/>
      <c r="C2302" s="12"/>
      <c r="D2302" s="12"/>
      <c r="E2302" s="31" t="str">
        <f>IFERROR(VLOOKUP(Issue!$D2302,Table5[#All],3,0),"")</f>
        <v/>
      </c>
      <c r="F2302" s="31" t="str">
        <f>IFERROR(VLOOKUP(Issue!$D2302,Table5[#All],2,0),"")</f>
        <v/>
      </c>
      <c r="G2302" s="12"/>
      <c r="H2302" s="31" t="str">
        <f>IFERROR(VLOOKUP(Issue!$G2302,Table5[#All],3,0),"")</f>
        <v/>
      </c>
      <c r="I2302" s="31" t="str">
        <f>IFERROR(VLOOKUP(Issue!$G2302,Table5[#All],2,0),"")</f>
        <v/>
      </c>
      <c r="J2302" s="12"/>
      <c r="K2302" s="31" t="str">
        <f>IFERROR(VLOOKUP(Issue!$J2302,Table2[[Item Name]:[UoM]],2,0),"")</f>
        <v/>
      </c>
      <c r="L2302" s="12"/>
      <c r="M2302" s="32" t="str">
        <f>IFERROR(VLOOKUP(Issue!$J2302,Table2[[#All],[Item Name]:[Open Rate]],8,0),"")</f>
        <v/>
      </c>
      <c r="N2302" s="32" t="str">
        <f>IFERROR(+Issue!$L2302*Issue!$M2302,"")</f>
        <v/>
      </c>
      <c r="O2302" s="12"/>
      <c r="P2302" s="12"/>
      <c r="Q2302" s="38"/>
    </row>
    <row r="2303" spans="1:17" x14ac:dyDescent="0.25">
      <c r="A2303" s="34"/>
      <c r="B2303" s="12"/>
      <c r="C2303" s="12"/>
      <c r="D2303" s="12"/>
      <c r="E2303" s="31" t="str">
        <f>IFERROR(VLOOKUP(Issue!$D2303,Table5[#All],3,0),"")</f>
        <v/>
      </c>
      <c r="F2303" s="31" t="str">
        <f>IFERROR(VLOOKUP(Issue!$D2303,Table5[#All],2,0),"")</f>
        <v/>
      </c>
      <c r="G2303" s="12"/>
      <c r="H2303" s="31" t="str">
        <f>IFERROR(VLOOKUP(Issue!$G2303,Table5[#All],3,0),"")</f>
        <v/>
      </c>
      <c r="I2303" s="31" t="str">
        <f>IFERROR(VLOOKUP(Issue!$G2303,Table5[#All],2,0),"")</f>
        <v/>
      </c>
      <c r="J2303" s="12"/>
      <c r="K2303" s="31" t="str">
        <f>IFERROR(VLOOKUP(Issue!$J2303,Table2[[Item Name]:[UoM]],2,0),"")</f>
        <v/>
      </c>
      <c r="L2303" s="12"/>
      <c r="M2303" s="32" t="str">
        <f>IFERROR(VLOOKUP(Issue!$J2303,Table2[[#All],[Item Name]:[Open Rate]],8,0),"")</f>
        <v/>
      </c>
      <c r="N2303" s="32" t="str">
        <f>IFERROR(+Issue!$L2303*Issue!$M2303,"")</f>
        <v/>
      </c>
      <c r="O2303" s="12"/>
      <c r="P2303" s="12"/>
      <c r="Q2303" s="38"/>
    </row>
    <row r="2304" spans="1:17" x14ac:dyDescent="0.25">
      <c r="A2304" s="34"/>
      <c r="B2304" s="12"/>
      <c r="C2304" s="12"/>
      <c r="D2304" s="12"/>
      <c r="E2304" s="31" t="str">
        <f>IFERROR(VLOOKUP(Issue!$D2304,Table5[#All],3,0),"")</f>
        <v/>
      </c>
      <c r="F2304" s="31" t="str">
        <f>IFERROR(VLOOKUP(Issue!$D2304,Table5[#All],2,0),"")</f>
        <v/>
      </c>
      <c r="G2304" s="12"/>
      <c r="H2304" s="31" t="str">
        <f>IFERROR(VLOOKUP(Issue!$G2304,Table5[#All],3,0),"")</f>
        <v/>
      </c>
      <c r="I2304" s="31" t="str">
        <f>IFERROR(VLOOKUP(Issue!$G2304,Table5[#All],2,0),"")</f>
        <v/>
      </c>
      <c r="J2304" s="12"/>
      <c r="K2304" s="31" t="str">
        <f>IFERROR(VLOOKUP(Issue!$J2304,Table2[[Item Name]:[UoM]],2,0),"")</f>
        <v/>
      </c>
      <c r="L2304" s="12"/>
      <c r="M2304" s="32" t="str">
        <f>IFERROR(VLOOKUP(Issue!$J2304,Table2[[#All],[Item Name]:[Open Rate]],8,0),"")</f>
        <v/>
      </c>
      <c r="N2304" s="32" t="str">
        <f>IFERROR(+Issue!$L2304*Issue!$M2304,"")</f>
        <v/>
      </c>
      <c r="O2304" s="12"/>
      <c r="P2304" s="12"/>
      <c r="Q2304" s="38"/>
    </row>
    <row r="2305" spans="1:17" x14ac:dyDescent="0.25">
      <c r="A2305" s="34"/>
      <c r="B2305" s="12"/>
      <c r="C2305" s="12"/>
      <c r="D2305" s="12"/>
      <c r="E2305" s="31" t="str">
        <f>IFERROR(VLOOKUP(Issue!$D2305,Table5[#All],3,0),"")</f>
        <v/>
      </c>
      <c r="F2305" s="31" t="str">
        <f>IFERROR(VLOOKUP(Issue!$D2305,Table5[#All],2,0),"")</f>
        <v/>
      </c>
      <c r="G2305" s="12"/>
      <c r="H2305" s="31" t="str">
        <f>IFERROR(VLOOKUP(Issue!$G2305,Table5[#All],3,0),"")</f>
        <v/>
      </c>
      <c r="I2305" s="31" t="str">
        <f>IFERROR(VLOOKUP(Issue!$G2305,Table5[#All],2,0),"")</f>
        <v/>
      </c>
      <c r="J2305" s="12"/>
      <c r="K2305" s="31" t="str">
        <f>IFERROR(VLOOKUP(Issue!$J2305,Table2[[Item Name]:[UoM]],2,0),"")</f>
        <v/>
      </c>
      <c r="L2305" s="12"/>
      <c r="M2305" s="32" t="str">
        <f>IFERROR(VLOOKUP(Issue!$J2305,Table2[[#All],[Item Name]:[Open Rate]],8,0),"")</f>
        <v/>
      </c>
      <c r="N2305" s="32" t="str">
        <f>IFERROR(+Issue!$L2305*Issue!$M2305,"")</f>
        <v/>
      </c>
      <c r="O2305" s="12"/>
      <c r="P2305" s="12"/>
      <c r="Q2305" s="38"/>
    </row>
    <row r="2306" spans="1:17" x14ac:dyDescent="0.25">
      <c r="A2306" s="34"/>
      <c r="B2306" s="12"/>
      <c r="C2306" s="12"/>
      <c r="D2306" s="12"/>
      <c r="E2306" s="31" t="str">
        <f>IFERROR(VLOOKUP(Issue!$D2306,Table5[#All],3,0),"")</f>
        <v/>
      </c>
      <c r="F2306" s="31" t="str">
        <f>IFERROR(VLOOKUP(Issue!$D2306,Table5[#All],2,0),"")</f>
        <v/>
      </c>
      <c r="G2306" s="12"/>
      <c r="H2306" s="31" t="str">
        <f>IFERROR(VLOOKUP(Issue!$G2306,Table5[#All],3,0),"")</f>
        <v/>
      </c>
      <c r="I2306" s="31" t="str">
        <f>IFERROR(VLOOKUP(Issue!$G2306,Table5[#All],2,0),"")</f>
        <v/>
      </c>
      <c r="J2306" s="12"/>
      <c r="K2306" s="31" t="str">
        <f>IFERROR(VLOOKUP(Issue!$J2306,Table2[[Item Name]:[UoM]],2,0),"")</f>
        <v/>
      </c>
      <c r="L2306" s="12"/>
      <c r="M2306" s="32" t="str">
        <f>IFERROR(VLOOKUP(Issue!$J2306,Table2[[#All],[Item Name]:[Open Rate]],8,0),"")</f>
        <v/>
      </c>
      <c r="N2306" s="32" t="str">
        <f>IFERROR(+Issue!$L2306*Issue!$M2306,"")</f>
        <v/>
      </c>
      <c r="O2306" s="12"/>
      <c r="P2306" s="12"/>
      <c r="Q2306" s="38"/>
    </row>
    <row r="2307" spans="1:17" x14ac:dyDescent="0.25">
      <c r="A2307" s="34"/>
      <c r="B2307" s="12"/>
      <c r="C2307" s="12"/>
      <c r="D2307" s="12"/>
      <c r="E2307" s="31" t="str">
        <f>IFERROR(VLOOKUP(Issue!$D2307,Table5[#All],3,0),"")</f>
        <v/>
      </c>
      <c r="F2307" s="31" t="str">
        <f>IFERROR(VLOOKUP(Issue!$D2307,Table5[#All],2,0),"")</f>
        <v/>
      </c>
      <c r="G2307" s="12"/>
      <c r="H2307" s="31" t="str">
        <f>IFERROR(VLOOKUP(Issue!$G2307,Table5[#All],3,0),"")</f>
        <v/>
      </c>
      <c r="I2307" s="31" t="str">
        <f>IFERROR(VLOOKUP(Issue!$G2307,Table5[#All],2,0),"")</f>
        <v/>
      </c>
      <c r="J2307" s="12"/>
      <c r="K2307" s="31" t="str">
        <f>IFERROR(VLOOKUP(Issue!$J2307,Table2[[Item Name]:[UoM]],2,0),"")</f>
        <v/>
      </c>
      <c r="L2307" s="12"/>
      <c r="M2307" s="32" t="str">
        <f>IFERROR(VLOOKUP(Issue!$J2307,Table2[[#All],[Item Name]:[Open Rate]],8,0),"")</f>
        <v/>
      </c>
      <c r="N2307" s="32" t="str">
        <f>IFERROR(+Issue!$L2307*Issue!$M2307,"")</f>
        <v/>
      </c>
      <c r="O2307" s="12"/>
      <c r="P2307" s="12"/>
      <c r="Q2307" s="38"/>
    </row>
    <row r="2308" spans="1:17" x14ac:dyDescent="0.25">
      <c r="A2308" s="34"/>
      <c r="B2308" s="12"/>
      <c r="C2308" s="12"/>
      <c r="D2308" s="12"/>
      <c r="E2308" s="31" t="str">
        <f>IFERROR(VLOOKUP(Issue!$D2308,Table5[#All],3,0),"")</f>
        <v/>
      </c>
      <c r="F2308" s="31" t="str">
        <f>IFERROR(VLOOKUP(Issue!$D2308,Table5[#All],2,0),"")</f>
        <v/>
      </c>
      <c r="G2308" s="12"/>
      <c r="H2308" s="31" t="str">
        <f>IFERROR(VLOOKUP(Issue!$G2308,Table5[#All],3,0),"")</f>
        <v/>
      </c>
      <c r="I2308" s="31" t="str">
        <f>IFERROR(VLOOKUP(Issue!$G2308,Table5[#All],2,0),"")</f>
        <v/>
      </c>
      <c r="J2308" s="12"/>
      <c r="K2308" s="31" t="str">
        <f>IFERROR(VLOOKUP(Issue!$J2308,Table2[[Item Name]:[UoM]],2,0),"")</f>
        <v/>
      </c>
      <c r="L2308" s="12"/>
      <c r="M2308" s="32" t="str">
        <f>IFERROR(VLOOKUP(Issue!$J2308,Table2[[#All],[Item Name]:[Open Rate]],8,0),"")</f>
        <v/>
      </c>
      <c r="N2308" s="32" t="str">
        <f>IFERROR(+Issue!$L2308*Issue!$M2308,"")</f>
        <v/>
      </c>
      <c r="O2308" s="12"/>
      <c r="P2308" s="12"/>
      <c r="Q2308" s="38"/>
    </row>
    <row r="2309" spans="1:17" x14ac:dyDescent="0.25">
      <c r="A2309" s="34"/>
      <c r="B2309" s="12"/>
      <c r="C2309" s="12"/>
      <c r="D2309" s="12"/>
      <c r="E2309" s="31" t="str">
        <f>IFERROR(VLOOKUP(Issue!$D2309,Table5[#All],3,0),"")</f>
        <v/>
      </c>
      <c r="F2309" s="31" t="str">
        <f>IFERROR(VLOOKUP(Issue!$D2309,Table5[#All],2,0),"")</f>
        <v/>
      </c>
      <c r="G2309" s="12"/>
      <c r="H2309" s="31" t="str">
        <f>IFERROR(VLOOKUP(Issue!$G2309,Table5[#All],3,0),"")</f>
        <v/>
      </c>
      <c r="I2309" s="31" t="str">
        <f>IFERROR(VLOOKUP(Issue!$G2309,Table5[#All],2,0),"")</f>
        <v/>
      </c>
      <c r="J2309" s="12"/>
      <c r="K2309" s="31" t="str">
        <f>IFERROR(VLOOKUP(Issue!$J2309,Table2[[Item Name]:[UoM]],2,0),"")</f>
        <v/>
      </c>
      <c r="L2309" s="12"/>
      <c r="M2309" s="32" t="str">
        <f>IFERROR(VLOOKUP(Issue!$J2309,Table2[[#All],[Item Name]:[Open Rate]],8,0),"")</f>
        <v/>
      </c>
      <c r="N2309" s="32" t="str">
        <f>IFERROR(+Issue!$L2309*Issue!$M2309,"")</f>
        <v/>
      </c>
      <c r="O2309" s="12"/>
      <c r="P2309" s="12"/>
      <c r="Q2309" s="38"/>
    </row>
    <row r="2310" spans="1:17" x14ac:dyDescent="0.25">
      <c r="A2310" s="34"/>
      <c r="B2310" s="12"/>
      <c r="C2310" s="12"/>
      <c r="D2310" s="12"/>
      <c r="E2310" s="31" t="str">
        <f>IFERROR(VLOOKUP(Issue!$D2310,Table5[#All],3,0),"")</f>
        <v/>
      </c>
      <c r="F2310" s="31" t="str">
        <f>IFERROR(VLOOKUP(Issue!$D2310,Table5[#All],2,0),"")</f>
        <v/>
      </c>
      <c r="G2310" s="12"/>
      <c r="H2310" s="31" t="str">
        <f>IFERROR(VLOOKUP(Issue!$G2310,Table5[#All],3,0),"")</f>
        <v/>
      </c>
      <c r="I2310" s="31" t="str">
        <f>IFERROR(VLOOKUP(Issue!$G2310,Table5[#All],2,0),"")</f>
        <v/>
      </c>
      <c r="J2310" s="8"/>
      <c r="K2310" s="31" t="str">
        <f>IFERROR(VLOOKUP(Issue!$J2310,Table2[[Item Name]:[UoM]],2,0),"")</f>
        <v/>
      </c>
      <c r="L2310" s="12"/>
      <c r="M2310" s="32" t="str">
        <f>IFERROR(VLOOKUP(Issue!$J2310,Table2[[#All],[Item Name]:[Open Rate]],8,0),"")</f>
        <v/>
      </c>
      <c r="N2310" s="32" t="str">
        <f>IFERROR(+Issue!$L2310*Issue!$M2310,"")</f>
        <v/>
      </c>
      <c r="O2310" s="12"/>
      <c r="P2310" s="12"/>
      <c r="Q2310" s="38"/>
    </row>
    <row r="2311" spans="1:17" x14ac:dyDescent="0.25">
      <c r="A2311" s="34"/>
      <c r="B2311" s="12"/>
      <c r="C2311" s="12"/>
      <c r="D2311" s="12"/>
      <c r="E2311" s="31" t="str">
        <f>IFERROR(VLOOKUP(Issue!$D2311,Table5[#All],3,0),"")</f>
        <v/>
      </c>
      <c r="F2311" s="31" t="str">
        <f>IFERROR(VLOOKUP(Issue!$D2311,Table5[#All],2,0),"")</f>
        <v/>
      </c>
      <c r="G2311" s="12"/>
      <c r="H2311" s="31" t="str">
        <f>IFERROR(VLOOKUP(Issue!$G2311,Table5[#All],3,0),"")</f>
        <v/>
      </c>
      <c r="I2311" s="31" t="str">
        <f>IFERROR(VLOOKUP(Issue!$G2311,Table5[#All],2,0),"")</f>
        <v/>
      </c>
      <c r="J2311" s="8"/>
      <c r="K2311" s="31" t="str">
        <f>IFERROR(VLOOKUP(Issue!$J2311,Table2[[Item Name]:[UoM]],2,0),"")</f>
        <v/>
      </c>
      <c r="L2311" s="12"/>
      <c r="M2311" s="32" t="str">
        <f>IFERROR(VLOOKUP(Issue!$J2311,Table2[[#All],[Item Name]:[Open Rate]],8,0),"")</f>
        <v/>
      </c>
      <c r="N2311" s="32" t="str">
        <f>IFERROR(+Issue!$L2311*Issue!$M2311,"")</f>
        <v/>
      </c>
      <c r="O2311" s="12"/>
      <c r="P2311" s="12"/>
      <c r="Q2311" s="38"/>
    </row>
    <row r="2312" spans="1:17" x14ac:dyDescent="0.25">
      <c r="A2312" s="34"/>
      <c r="B2312" s="12"/>
      <c r="C2312" s="12"/>
      <c r="D2312" s="12"/>
      <c r="E2312" s="31" t="str">
        <f>IFERROR(VLOOKUP(Issue!$D2312,Table5[#All],3,0),"")</f>
        <v/>
      </c>
      <c r="F2312" s="31" t="str">
        <f>IFERROR(VLOOKUP(Issue!$D2312,Table5[#All],2,0),"")</f>
        <v/>
      </c>
      <c r="G2312" s="12"/>
      <c r="H2312" s="31" t="str">
        <f>IFERROR(VLOOKUP(Issue!$G2312,Table5[#All],3,0),"")</f>
        <v/>
      </c>
      <c r="I2312" s="31" t="str">
        <f>IFERROR(VLOOKUP(Issue!$G2312,Table5[#All],2,0),"")</f>
        <v/>
      </c>
      <c r="J2312" s="8"/>
      <c r="K2312" s="31" t="str">
        <f>IFERROR(VLOOKUP(Issue!$J2312,Table2[[Item Name]:[UoM]],2,0),"")</f>
        <v/>
      </c>
      <c r="L2312" s="12"/>
      <c r="M2312" s="32" t="str">
        <f>IFERROR(VLOOKUP(Issue!$J2312,Table2[[#All],[Item Name]:[Open Rate]],8,0),"")</f>
        <v/>
      </c>
      <c r="N2312" s="32" t="str">
        <f>IFERROR(+Issue!$L2312*Issue!$M2312,"")</f>
        <v/>
      </c>
      <c r="O2312" s="12"/>
      <c r="P2312" s="12"/>
      <c r="Q2312" s="38"/>
    </row>
    <row r="2313" spans="1:17" x14ac:dyDescent="0.25">
      <c r="A2313" s="34"/>
      <c r="B2313" s="12"/>
      <c r="C2313" s="12"/>
      <c r="D2313" s="12"/>
      <c r="E2313" s="31" t="str">
        <f>IFERROR(VLOOKUP(Issue!$D2313,Table5[#All],3,0),"")</f>
        <v/>
      </c>
      <c r="F2313" s="31" t="str">
        <f>IFERROR(VLOOKUP(Issue!$D2313,Table5[#All],2,0),"")</f>
        <v/>
      </c>
      <c r="G2313" s="12"/>
      <c r="H2313" s="31" t="str">
        <f>IFERROR(VLOOKUP(Issue!$G2313,Table5[#All],3,0),"")</f>
        <v/>
      </c>
      <c r="I2313" s="31" t="str">
        <f>IFERROR(VLOOKUP(Issue!$G2313,Table5[#All],2,0),"")</f>
        <v/>
      </c>
      <c r="J2313" s="8"/>
      <c r="K2313" s="31" t="str">
        <f>IFERROR(VLOOKUP(Issue!$J2313,Table2[[Item Name]:[UoM]],2,0),"")</f>
        <v/>
      </c>
      <c r="L2313" s="12"/>
      <c r="M2313" s="32" t="str">
        <f>IFERROR(VLOOKUP(Issue!$J2313,Table2[[#All],[Item Name]:[Open Rate]],8,0),"")</f>
        <v/>
      </c>
      <c r="N2313" s="32" t="str">
        <f>IFERROR(+Issue!$L2313*Issue!$M2313,"")</f>
        <v/>
      </c>
      <c r="O2313" s="12"/>
      <c r="P2313" s="12"/>
      <c r="Q2313" s="38"/>
    </row>
    <row r="2314" spans="1:17" x14ac:dyDescent="0.25">
      <c r="A2314" s="34"/>
      <c r="B2314" s="12"/>
      <c r="C2314" s="12"/>
      <c r="D2314" s="12"/>
      <c r="E2314" s="31" t="str">
        <f>IFERROR(VLOOKUP(Issue!$D2314,Table5[#All],3,0),"")</f>
        <v/>
      </c>
      <c r="F2314" s="31" t="str">
        <f>IFERROR(VLOOKUP(Issue!$D2314,Table5[#All],2,0),"")</f>
        <v/>
      </c>
      <c r="G2314" s="12"/>
      <c r="H2314" s="31" t="str">
        <f>IFERROR(VLOOKUP(Issue!$G2314,Table5[#All],3,0),"")</f>
        <v/>
      </c>
      <c r="I2314" s="31" t="str">
        <f>IFERROR(VLOOKUP(Issue!$G2314,Table5[#All],2,0),"")</f>
        <v/>
      </c>
      <c r="J2314" s="8"/>
      <c r="K2314" s="31" t="str">
        <f>IFERROR(VLOOKUP(Issue!$J2314,Table2[[Item Name]:[UoM]],2,0),"")</f>
        <v/>
      </c>
      <c r="L2314" s="12"/>
      <c r="M2314" s="32" t="str">
        <f>IFERROR(VLOOKUP(Issue!$J2314,Table2[[#All],[Item Name]:[Open Rate]],8,0),"")</f>
        <v/>
      </c>
      <c r="N2314" s="32" t="str">
        <f>IFERROR(+Issue!$L2314*Issue!$M2314,"")</f>
        <v/>
      </c>
      <c r="O2314" s="12"/>
      <c r="P2314" s="12"/>
      <c r="Q2314" s="38"/>
    </row>
    <row r="2315" spans="1:17" x14ac:dyDescent="0.25">
      <c r="A2315" s="34"/>
      <c r="B2315" s="12"/>
      <c r="C2315" s="12"/>
      <c r="D2315" s="12"/>
      <c r="E2315" s="31" t="str">
        <f>IFERROR(VLOOKUP(Issue!$D2315,Table5[#All],3,0),"")</f>
        <v/>
      </c>
      <c r="F2315" s="31" t="str">
        <f>IFERROR(VLOOKUP(Issue!$D2315,Table5[#All],2,0),"")</f>
        <v/>
      </c>
      <c r="G2315" s="12"/>
      <c r="H2315" s="31" t="str">
        <f>IFERROR(VLOOKUP(Issue!$G2315,Table5[#All],3,0),"")</f>
        <v/>
      </c>
      <c r="I2315" s="31" t="str">
        <f>IFERROR(VLOOKUP(Issue!$G2315,Table5[#All],2,0),"")</f>
        <v/>
      </c>
      <c r="J2315" s="8"/>
      <c r="K2315" s="31" t="str">
        <f>IFERROR(VLOOKUP(Issue!$J2315,Table2[[Item Name]:[UoM]],2,0),"")</f>
        <v/>
      </c>
      <c r="L2315" s="12"/>
      <c r="M2315" s="32" t="str">
        <f>IFERROR(VLOOKUP(Issue!$J2315,Table2[[#All],[Item Name]:[Open Rate]],8,0),"")</f>
        <v/>
      </c>
      <c r="N2315" s="32" t="str">
        <f>IFERROR(+Issue!$L2315*Issue!$M2315,"")</f>
        <v/>
      </c>
      <c r="O2315" s="12"/>
      <c r="P2315" s="12"/>
      <c r="Q2315" s="38"/>
    </row>
    <row r="2316" spans="1:17" x14ac:dyDescent="0.25">
      <c r="A2316" s="34"/>
      <c r="B2316" s="12"/>
      <c r="C2316" s="12"/>
      <c r="D2316" s="12"/>
      <c r="E2316" s="31" t="str">
        <f>IFERROR(VLOOKUP(Issue!$D2316,Table5[#All],3,0),"")</f>
        <v/>
      </c>
      <c r="F2316" s="31" t="str">
        <f>IFERROR(VLOOKUP(Issue!$D2316,Table5[#All],2,0),"")</f>
        <v/>
      </c>
      <c r="G2316" s="12"/>
      <c r="H2316" s="31" t="str">
        <f>IFERROR(VLOOKUP(Issue!$G2316,Table5[#All],3,0),"")</f>
        <v/>
      </c>
      <c r="I2316" s="31" t="str">
        <f>IFERROR(VLOOKUP(Issue!$G2316,Table5[#All],2,0),"")</f>
        <v/>
      </c>
      <c r="J2316" s="8"/>
      <c r="K2316" s="31" t="str">
        <f>IFERROR(VLOOKUP(Issue!$J2316,Table2[[Item Name]:[UoM]],2,0),"")</f>
        <v/>
      </c>
      <c r="L2316" s="12"/>
      <c r="M2316" s="32" t="str">
        <f>IFERROR(VLOOKUP(Issue!$J2316,Table2[[#All],[Item Name]:[Open Rate]],8,0),"")</f>
        <v/>
      </c>
      <c r="N2316" s="32" t="str">
        <f>IFERROR(+Issue!$L2316*Issue!$M2316,"")</f>
        <v/>
      </c>
      <c r="O2316" s="12"/>
      <c r="P2316" s="12"/>
      <c r="Q2316" s="38"/>
    </row>
    <row r="2317" spans="1:17" x14ac:dyDescent="0.25">
      <c r="A2317" s="34"/>
      <c r="B2317" s="12"/>
      <c r="C2317" s="12"/>
      <c r="D2317" s="12"/>
      <c r="E2317" s="31" t="str">
        <f>IFERROR(VLOOKUP(Issue!$D2317,Table5[#All],3,0),"")</f>
        <v/>
      </c>
      <c r="F2317" s="31" t="str">
        <f>IFERROR(VLOOKUP(Issue!$D2317,Table5[#All],2,0),"")</f>
        <v/>
      </c>
      <c r="G2317" s="12"/>
      <c r="H2317" s="31" t="str">
        <f>IFERROR(VLOOKUP(Issue!$G2317,Table5[#All],3,0),"")</f>
        <v/>
      </c>
      <c r="I2317" s="31" t="str">
        <f>IFERROR(VLOOKUP(Issue!$G2317,Table5[#All],2,0),"")</f>
        <v/>
      </c>
      <c r="J2317" s="8"/>
      <c r="K2317" s="31" t="str">
        <f>IFERROR(VLOOKUP(Issue!$J2317,Table2[[Item Name]:[UoM]],2,0),"")</f>
        <v/>
      </c>
      <c r="L2317" s="12"/>
      <c r="M2317" s="32" t="str">
        <f>IFERROR(VLOOKUP(Issue!$J2317,Table2[[#All],[Item Name]:[Open Rate]],8,0),"")</f>
        <v/>
      </c>
      <c r="N2317" s="32" t="str">
        <f>IFERROR(+Issue!$L2317*Issue!$M2317,"")</f>
        <v/>
      </c>
      <c r="O2317" s="12"/>
      <c r="P2317" s="12"/>
      <c r="Q2317" s="38"/>
    </row>
    <row r="2318" spans="1:17" x14ac:dyDescent="0.25">
      <c r="A2318" s="34"/>
      <c r="B2318" s="12"/>
      <c r="C2318" s="12"/>
      <c r="D2318" s="12"/>
      <c r="E2318" s="31" t="str">
        <f>IFERROR(VLOOKUP(Issue!$D2318,Table5[#All],3,0),"")</f>
        <v/>
      </c>
      <c r="F2318" s="31" t="str">
        <f>IFERROR(VLOOKUP(Issue!$D2318,Table5[#All],2,0),"")</f>
        <v/>
      </c>
      <c r="G2318" s="12"/>
      <c r="H2318" s="31" t="str">
        <f>IFERROR(VLOOKUP(Issue!$G2318,Table5[#All],3,0),"")</f>
        <v/>
      </c>
      <c r="I2318" s="31" t="str">
        <f>IFERROR(VLOOKUP(Issue!$G2318,Table5[#All],2,0),"")</f>
        <v/>
      </c>
      <c r="J2318" s="8"/>
      <c r="K2318" s="31" t="str">
        <f>IFERROR(VLOOKUP(Issue!$J2318,Table2[[Item Name]:[UoM]],2,0),"")</f>
        <v/>
      </c>
      <c r="L2318" s="12"/>
      <c r="M2318" s="32" t="str">
        <f>IFERROR(VLOOKUP(Issue!$J2318,Table2[[#All],[Item Name]:[Open Rate]],8,0),"")</f>
        <v/>
      </c>
      <c r="N2318" s="32" t="str">
        <f>IFERROR(+Issue!$L2318*Issue!$M2318,"")</f>
        <v/>
      </c>
      <c r="O2318" s="12"/>
      <c r="P2318" s="12"/>
      <c r="Q2318" s="38"/>
    </row>
    <row r="2319" spans="1:17" x14ac:dyDescent="0.25">
      <c r="A2319" s="34"/>
      <c r="B2319" s="12"/>
      <c r="C2319" s="12"/>
      <c r="D2319" s="12"/>
      <c r="E2319" s="31" t="str">
        <f>IFERROR(VLOOKUP(Issue!$D2319,Table5[#All],3,0),"")</f>
        <v/>
      </c>
      <c r="F2319" s="31" t="str">
        <f>IFERROR(VLOOKUP(Issue!$D2319,Table5[#All],2,0),"")</f>
        <v/>
      </c>
      <c r="G2319" s="12"/>
      <c r="H2319" s="31" t="str">
        <f>IFERROR(VLOOKUP(Issue!$G2319,Table5[#All],3,0),"")</f>
        <v/>
      </c>
      <c r="I2319" s="31" t="str">
        <f>IFERROR(VLOOKUP(Issue!$G2319,Table5[#All],2,0),"")</f>
        <v/>
      </c>
      <c r="J2319" s="8"/>
      <c r="K2319" s="31" t="str">
        <f>IFERROR(VLOOKUP(Issue!$J2319,Table2[[Item Name]:[UoM]],2,0),"")</f>
        <v/>
      </c>
      <c r="L2319" s="12"/>
      <c r="M2319" s="32" t="str">
        <f>IFERROR(VLOOKUP(Issue!$J2319,Table2[[#All],[Item Name]:[Open Rate]],8,0),"")</f>
        <v/>
      </c>
      <c r="N2319" s="32" t="str">
        <f>IFERROR(+Issue!$L2319*Issue!$M2319,"")</f>
        <v/>
      </c>
      <c r="O2319" s="12"/>
      <c r="P2319" s="12"/>
      <c r="Q2319" s="38"/>
    </row>
    <row r="2320" spans="1:17" x14ac:dyDescent="0.25">
      <c r="A2320" s="34"/>
      <c r="B2320" s="12"/>
      <c r="C2320" s="12"/>
      <c r="D2320" s="12"/>
      <c r="E2320" s="31" t="str">
        <f>IFERROR(VLOOKUP(Issue!$D2320,Table5[#All],3,0),"")</f>
        <v/>
      </c>
      <c r="F2320" s="31" t="str">
        <f>IFERROR(VLOOKUP(Issue!$D2320,Table5[#All],2,0),"")</f>
        <v/>
      </c>
      <c r="G2320" s="12"/>
      <c r="H2320" s="31" t="str">
        <f>IFERROR(VLOOKUP(Issue!$G2320,Table5[#All],3,0),"")</f>
        <v/>
      </c>
      <c r="I2320" s="31" t="str">
        <f>IFERROR(VLOOKUP(Issue!$G2320,Table5[#All],2,0),"")</f>
        <v/>
      </c>
      <c r="J2320" s="8"/>
      <c r="K2320" s="31" t="str">
        <f>IFERROR(VLOOKUP(Issue!$J2320,Table2[[Item Name]:[UoM]],2,0),"")</f>
        <v/>
      </c>
      <c r="L2320" s="12"/>
      <c r="M2320" s="32" t="str">
        <f>IFERROR(VLOOKUP(Issue!$J2320,Table2[[#All],[Item Name]:[Open Rate]],8,0),"")</f>
        <v/>
      </c>
      <c r="N2320" s="32" t="str">
        <f>IFERROR(+Issue!$L2320*Issue!$M2320,"")</f>
        <v/>
      </c>
      <c r="O2320" s="12"/>
      <c r="P2320" s="12"/>
      <c r="Q2320" s="38"/>
    </row>
    <row r="2321" spans="1:17" x14ac:dyDescent="0.25">
      <c r="A2321" s="34"/>
      <c r="B2321" s="12"/>
      <c r="C2321" s="12"/>
      <c r="D2321" s="12"/>
      <c r="E2321" s="31" t="str">
        <f>IFERROR(VLOOKUP(Issue!$D2321,Table5[#All],3,0),"")</f>
        <v/>
      </c>
      <c r="F2321" s="31" t="str">
        <f>IFERROR(VLOOKUP(Issue!$D2321,Table5[#All],2,0),"")</f>
        <v/>
      </c>
      <c r="G2321" s="12"/>
      <c r="H2321" s="31" t="str">
        <f>IFERROR(VLOOKUP(Issue!$G2321,Table5[#All],3,0),"")</f>
        <v/>
      </c>
      <c r="I2321" s="31" t="str">
        <f>IFERROR(VLOOKUP(Issue!$G2321,Table5[#All],2,0),"")</f>
        <v/>
      </c>
      <c r="J2321" s="8"/>
      <c r="K2321" s="31" t="str">
        <f>IFERROR(VLOOKUP(Issue!$J2321,Table2[[Item Name]:[UoM]],2,0),"")</f>
        <v/>
      </c>
      <c r="L2321" s="12"/>
      <c r="M2321" s="32" t="str">
        <f>IFERROR(VLOOKUP(Issue!$J2321,Table2[[#All],[Item Name]:[Open Rate]],8,0),"")</f>
        <v/>
      </c>
      <c r="N2321" s="32" t="str">
        <f>IFERROR(+Issue!$L2321*Issue!$M2321,"")</f>
        <v/>
      </c>
      <c r="O2321" s="12"/>
      <c r="P2321" s="12"/>
      <c r="Q2321" s="38"/>
    </row>
    <row r="2322" spans="1:17" x14ac:dyDescent="0.25">
      <c r="A2322" s="34"/>
      <c r="B2322" s="12"/>
      <c r="C2322" s="12"/>
      <c r="D2322" s="12"/>
      <c r="E2322" s="31" t="str">
        <f>IFERROR(VLOOKUP(Issue!$D2322,Table5[#All],3,0),"")</f>
        <v/>
      </c>
      <c r="F2322" s="31" t="str">
        <f>IFERROR(VLOOKUP(Issue!$D2322,Table5[#All],2,0),"")</f>
        <v/>
      </c>
      <c r="G2322" s="12"/>
      <c r="H2322" s="31" t="str">
        <f>IFERROR(VLOOKUP(Issue!$G2322,Table5[#All],3,0),"")</f>
        <v/>
      </c>
      <c r="I2322" s="31" t="str">
        <f>IFERROR(VLOOKUP(Issue!$G2322,Table5[#All],2,0),"")</f>
        <v/>
      </c>
      <c r="J2322" s="8"/>
      <c r="K2322" s="31" t="str">
        <f>IFERROR(VLOOKUP(Issue!$J2322,Table2[[Item Name]:[UoM]],2,0),"")</f>
        <v/>
      </c>
      <c r="L2322" s="12"/>
      <c r="M2322" s="32" t="str">
        <f>IFERROR(VLOOKUP(Issue!$J2322,Table2[[#All],[Item Name]:[Open Rate]],8,0),"")</f>
        <v/>
      </c>
      <c r="N2322" s="32" t="str">
        <f>IFERROR(+Issue!$L2322*Issue!$M2322,"")</f>
        <v/>
      </c>
      <c r="O2322" s="12"/>
      <c r="P2322" s="12"/>
      <c r="Q2322" s="38"/>
    </row>
    <row r="2323" spans="1:17" x14ac:dyDescent="0.25">
      <c r="A2323" s="34"/>
      <c r="B2323" s="12"/>
      <c r="C2323" s="12"/>
      <c r="D2323" s="12"/>
      <c r="E2323" s="31" t="str">
        <f>IFERROR(VLOOKUP(Issue!$D2323,Table5[#All],3,0),"")</f>
        <v/>
      </c>
      <c r="F2323" s="31" t="str">
        <f>IFERROR(VLOOKUP(Issue!$D2323,Table5[#All],2,0),"")</f>
        <v/>
      </c>
      <c r="G2323" s="12"/>
      <c r="H2323" s="31" t="str">
        <f>IFERROR(VLOOKUP(Issue!$G2323,Table5[#All],3,0),"")</f>
        <v/>
      </c>
      <c r="I2323" s="31" t="str">
        <f>IFERROR(VLOOKUP(Issue!$G2323,Table5[#All],2,0),"")</f>
        <v/>
      </c>
      <c r="J2323" s="8"/>
      <c r="K2323" s="31" t="str">
        <f>IFERROR(VLOOKUP(Issue!$J2323,Table2[[Item Name]:[UoM]],2,0),"")</f>
        <v/>
      </c>
      <c r="L2323" s="12"/>
      <c r="M2323" s="32" t="str">
        <f>IFERROR(VLOOKUP(Issue!$J2323,Table2[[#All],[Item Name]:[Open Rate]],8,0),"")</f>
        <v/>
      </c>
      <c r="N2323" s="32" t="str">
        <f>IFERROR(+Issue!$L2323*Issue!$M2323,"")</f>
        <v/>
      </c>
      <c r="O2323" s="12"/>
      <c r="P2323" s="12"/>
      <c r="Q2323" s="38"/>
    </row>
    <row r="2324" spans="1:17" x14ac:dyDescent="0.25">
      <c r="A2324" s="34"/>
      <c r="B2324" s="12"/>
      <c r="C2324" s="12"/>
      <c r="D2324" s="12"/>
      <c r="E2324" s="31" t="str">
        <f>IFERROR(VLOOKUP(Issue!$D2324,Table5[#All],3,0),"")</f>
        <v/>
      </c>
      <c r="F2324" s="31" t="str">
        <f>IFERROR(VLOOKUP(Issue!$D2324,Table5[#All],2,0),"")</f>
        <v/>
      </c>
      <c r="G2324" s="12"/>
      <c r="H2324" s="31" t="str">
        <f>IFERROR(VLOOKUP(Issue!$G2324,Table5[#All],3,0),"")</f>
        <v/>
      </c>
      <c r="I2324" s="31" t="str">
        <f>IFERROR(VLOOKUP(Issue!$G2324,Table5[#All],2,0),"")</f>
        <v/>
      </c>
      <c r="J2324" s="8"/>
      <c r="K2324" s="31" t="str">
        <f>IFERROR(VLOOKUP(Issue!$J2324,Table2[[Item Name]:[UoM]],2,0),"")</f>
        <v/>
      </c>
      <c r="L2324" s="12"/>
      <c r="M2324" s="32" t="str">
        <f>IFERROR(VLOOKUP(Issue!$J2324,Table2[[#All],[Item Name]:[Open Rate]],8,0),"")</f>
        <v/>
      </c>
      <c r="N2324" s="32" t="str">
        <f>IFERROR(+Issue!$L2324*Issue!$M2324,"")</f>
        <v/>
      </c>
      <c r="O2324" s="12"/>
      <c r="P2324" s="12"/>
      <c r="Q2324" s="38"/>
    </row>
    <row r="2325" spans="1:17" x14ac:dyDescent="0.25">
      <c r="A2325" s="34"/>
      <c r="B2325" s="12"/>
      <c r="C2325" s="12"/>
      <c r="D2325" s="12"/>
      <c r="E2325" s="31" t="str">
        <f>IFERROR(VLOOKUP(Issue!$D2325,Table5[#All],3,0),"")</f>
        <v/>
      </c>
      <c r="F2325" s="31" t="str">
        <f>IFERROR(VLOOKUP(Issue!$D2325,Table5[#All],2,0),"")</f>
        <v/>
      </c>
      <c r="G2325" s="12"/>
      <c r="H2325" s="31" t="str">
        <f>IFERROR(VLOOKUP(Issue!$G2325,Table5[#All],3,0),"")</f>
        <v/>
      </c>
      <c r="I2325" s="31" t="str">
        <f>IFERROR(VLOOKUP(Issue!$G2325,Table5[#All],2,0),"")</f>
        <v/>
      </c>
      <c r="J2325" s="8"/>
      <c r="K2325" s="31" t="str">
        <f>IFERROR(VLOOKUP(Issue!$J2325,Table2[[Item Name]:[UoM]],2,0),"")</f>
        <v/>
      </c>
      <c r="L2325" s="12"/>
      <c r="M2325" s="32" t="str">
        <f>IFERROR(VLOOKUP(Issue!$J2325,Table2[[#All],[Item Name]:[Open Rate]],8,0),"")</f>
        <v/>
      </c>
      <c r="N2325" s="32" t="str">
        <f>IFERROR(+Issue!$L2325*Issue!$M2325,"")</f>
        <v/>
      </c>
      <c r="O2325" s="12"/>
      <c r="P2325" s="12"/>
      <c r="Q2325" s="38"/>
    </row>
    <row r="2326" spans="1:17" x14ac:dyDescent="0.25">
      <c r="A2326" s="34"/>
      <c r="B2326" s="12"/>
      <c r="C2326" s="12"/>
      <c r="D2326" s="12"/>
      <c r="E2326" s="31" t="str">
        <f>IFERROR(VLOOKUP(Issue!$D2326,Table5[#All],3,0),"")</f>
        <v/>
      </c>
      <c r="F2326" s="31" t="str">
        <f>IFERROR(VLOOKUP(Issue!$D2326,Table5[#All],2,0),"")</f>
        <v/>
      </c>
      <c r="G2326" s="12"/>
      <c r="H2326" s="31" t="str">
        <f>IFERROR(VLOOKUP(Issue!$G2326,Table5[#All],3,0),"")</f>
        <v/>
      </c>
      <c r="I2326" s="31" t="str">
        <f>IFERROR(VLOOKUP(Issue!$G2326,Table5[#All],2,0),"")</f>
        <v/>
      </c>
      <c r="J2326" s="8"/>
      <c r="K2326" s="31" t="str">
        <f>IFERROR(VLOOKUP(Issue!$J2326,Table2[[Item Name]:[UoM]],2,0),"")</f>
        <v/>
      </c>
      <c r="L2326" s="12"/>
      <c r="M2326" s="32" t="str">
        <f>IFERROR(VLOOKUP(Issue!$J2326,Table2[[#All],[Item Name]:[Open Rate]],8,0),"")</f>
        <v/>
      </c>
      <c r="N2326" s="32" t="str">
        <f>IFERROR(+Issue!$L2326*Issue!$M2326,"")</f>
        <v/>
      </c>
      <c r="O2326" s="12"/>
      <c r="P2326" s="12"/>
      <c r="Q2326" s="38"/>
    </row>
    <row r="2327" spans="1:17" x14ac:dyDescent="0.25">
      <c r="A2327" s="34"/>
      <c r="B2327" s="12"/>
      <c r="C2327" s="12"/>
      <c r="D2327" s="12"/>
      <c r="E2327" s="31" t="str">
        <f>IFERROR(VLOOKUP(Issue!$D2327,Table5[#All],3,0),"")</f>
        <v/>
      </c>
      <c r="F2327" s="31" t="str">
        <f>IFERROR(VLOOKUP(Issue!$D2327,Table5[#All],2,0),"")</f>
        <v/>
      </c>
      <c r="G2327" s="12"/>
      <c r="H2327" s="31" t="str">
        <f>IFERROR(VLOOKUP(Issue!$G2327,Table5[#All],3,0),"")</f>
        <v/>
      </c>
      <c r="I2327" s="31" t="str">
        <f>IFERROR(VLOOKUP(Issue!$G2327,Table5[#All],2,0),"")</f>
        <v/>
      </c>
      <c r="J2327" s="8"/>
      <c r="K2327" s="31" t="str">
        <f>IFERROR(VLOOKUP(Issue!$J2327,Table2[[Item Name]:[UoM]],2,0),"")</f>
        <v/>
      </c>
      <c r="L2327" s="12"/>
      <c r="M2327" s="32" t="str">
        <f>IFERROR(VLOOKUP(Issue!$J2327,Table2[[#All],[Item Name]:[Open Rate]],8,0),"")</f>
        <v/>
      </c>
      <c r="N2327" s="32" t="str">
        <f>IFERROR(+Issue!$L2327*Issue!$M2327,"")</f>
        <v/>
      </c>
      <c r="O2327" s="12"/>
      <c r="P2327" s="12"/>
      <c r="Q2327" s="38"/>
    </row>
    <row r="2328" spans="1:17" x14ac:dyDescent="0.25">
      <c r="A2328" s="34"/>
      <c r="B2328" s="12"/>
      <c r="C2328" s="12"/>
      <c r="D2328" s="12"/>
      <c r="E2328" s="31" t="str">
        <f>IFERROR(VLOOKUP(Issue!$D2328,Table5[#All],3,0),"")</f>
        <v/>
      </c>
      <c r="F2328" s="31" t="str">
        <f>IFERROR(VLOOKUP(Issue!$D2328,Table5[#All],2,0),"")</f>
        <v/>
      </c>
      <c r="G2328" s="12"/>
      <c r="H2328" s="31" t="str">
        <f>IFERROR(VLOOKUP(Issue!$G2328,Table5[#All],3,0),"")</f>
        <v/>
      </c>
      <c r="I2328" s="31" t="str">
        <f>IFERROR(VLOOKUP(Issue!$G2328,Table5[#All],2,0),"")</f>
        <v/>
      </c>
      <c r="J2328" s="8"/>
      <c r="K2328" s="31" t="str">
        <f>IFERROR(VLOOKUP(Issue!$J2328,Table2[[Item Name]:[UoM]],2,0),"")</f>
        <v/>
      </c>
      <c r="L2328" s="12"/>
      <c r="M2328" s="32" t="str">
        <f>IFERROR(VLOOKUP(Issue!$J2328,Table2[[#All],[Item Name]:[Open Rate]],8,0),"")</f>
        <v/>
      </c>
      <c r="N2328" s="32" t="str">
        <f>IFERROR(+Issue!$L2328*Issue!$M2328,"")</f>
        <v/>
      </c>
      <c r="O2328" s="12"/>
      <c r="P2328" s="12"/>
      <c r="Q2328" s="38"/>
    </row>
    <row r="2329" spans="1:17" x14ac:dyDescent="0.25">
      <c r="A2329" s="34"/>
      <c r="B2329" s="12"/>
      <c r="C2329" s="12"/>
      <c r="D2329" s="12"/>
      <c r="E2329" s="31" t="str">
        <f>IFERROR(VLOOKUP(Issue!$D2329,Table5[#All],3,0),"")</f>
        <v/>
      </c>
      <c r="F2329" s="31" t="str">
        <f>IFERROR(VLOOKUP(Issue!$D2329,Table5[#All],2,0),"")</f>
        <v/>
      </c>
      <c r="G2329" s="12"/>
      <c r="H2329" s="31" t="str">
        <f>IFERROR(VLOOKUP(Issue!$G2329,Table5[#All],3,0),"")</f>
        <v/>
      </c>
      <c r="I2329" s="31" t="str">
        <f>IFERROR(VLOOKUP(Issue!$G2329,Table5[#All],2,0),"")</f>
        <v/>
      </c>
      <c r="J2329" s="8"/>
      <c r="K2329" s="31" t="str">
        <f>IFERROR(VLOOKUP(Issue!$J2329,Table2[[Item Name]:[UoM]],2,0),"")</f>
        <v/>
      </c>
      <c r="L2329" s="12"/>
      <c r="M2329" s="32" t="str">
        <f>IFERROR(VLOOKUP(Issue!$J2329,Table2[[#All],[Item Name]:[Open Rate]],8,0),"")</f>
        <v/>
      </c>
      <c r="N2329" s="32" t="str">
        <f>IFERROR(+Issue!$L2329*Issue!$M2329,"")</f>
        <v/>
      </c>
      <c r="O2329" s="12"/>
      <c r="P2329" s="12"/>
      <c r="Q2329" s="38"/>
    </row>
    <row r="2330" spans="1:17" x14ac:dyDescent="0.25">
      <c r="A2330" s="34"/>
      <c r="B2330" s="12"/>
      <c r="C2330" s="12"/>
      <c r="D2330" s="12"/>
      <c r="E2330" s="31" t="str">
        <f>IFERROR(VLOOKUP(Issue!$D2330,Table5[#All],3,0),"")</f>
        <v/>
      </c>
      <c r="F2330" s="31" t="str">
        <f>IFERROR(VLOOKUP(Issue!$D2330,Table5[#All],2,0),"")</f>
        <v/>
      </c>
      <c r="G2330" s="12"/>
      <c r="H2330" s="31" t="str">
        <f>IFERROR(VLOOKUP(Issue!$G2330,Table5[#All],3,0),"")</f>
        <v/>
      </c>
      <c r="I2330" s="31" t="str">
        <f>IFERROR(VLOOKUP(Issue!$G2330,Table5[#All],2,0),"")</f>
        <v/>
      </c>
      <c r="J2330" s="8"/>
      <c r="K2330" s="31" t="str">
        <f>IFERROR(VLOOKUP(Issue!$J2330,Table2[[Item Name]:[UoM]],2,0),"")</f>
        <v/>
      </c>
      <c r="L2330" s="12"/>
      <c r="M2330" s="32" t="str">
        <f>IFERROR(VLOOKUP(Issue!$J2330,Table2[[#All],[Item Name]:[Open Rate]],8,0),"")</f>
        <v/>
      </c>
      <c r="N2330" s="32" t="str">
        <f>IFERROR(+Issue!$L2330*Issue!$M2330,"")</f>
        <v/>
      </c>
      <c r="O2330" s="12"/>
      <c r="P2330" s="12"/>
      <c r="Q2330" s="38"/>
    </row>
    <row r="2331" spans="1:17" x14ac:dyDescent="0.25">
      <c r="A2331" s="34"/>
      <c r="B2331" s="12"/>
      <c r="C2331" s="12"/>
      <c r="D2331" s="12"/>
      <c r="E2331" s="31" t="str">
        <f>IFERROR(VLOOKUP(Issue!$D2331,Table5[#All],3,0),"")</f>
        <v/>
      </c>
      <c r="F2331" s="31" t="str">
        <f>IFERROR(VLOOKUP(Issue!$D2331,Table5[#All],2,0),"")</f>
        <v/>
      </c>
      <c r="G2331" s="12"/>
      <c r="H2331" s="31" t="str">
        <f>IFERROR(VLOOKUP(Issue!$G2331,Table5[#All],3,0),"")</f>
        <v/>
      </c>
      <c r="I2331" s="31" t="str">
        <f>IFERROR(VLOOKUP(Issue!$G2331,Table5[#All],2,0),"")</f>
        <v/>
      </c>
      <c r="J2331" s="12"/>
      <c r="K2331" s="31" t="str">
        <f>IFERROR(VLOOKUP(Issue!$J2331,Table2[[Item Name]:[UoM]],2,0),"")</f>
        <v/>
      </c>
      <c r="L2331" s="12"/>
      <c r="M2331" s="32" t="str">
        <f>IFERROR(VLOOKUP(Issue!$J2331,Table2[[#All],[Item Name]:[Open Rate]],8,0),"")</f>
        <v/>
      </c>
      <c r="N2331" s="32" t="str">
        <f>IFERROR(+Issue!$L2331*Issue!$M2331,"")</f>
        <v/>
      </c>
      <c r="O2331" s="12"/>
      <c r="P2331" s="12"/>
      <c r="Q2331" s="38"/>
    </row>
    <row r="2332" spans="1:17" x14ac:dyDescent="0.25">
      <c r="A2332" s="34"/>
      <c r="B2332" s="12"/>
      <c r="C2332" s="12"/>
      <c r="D2332" s="12"/>
      <c r="E2332" s="31" t="str">
        <f>IFERROR(VLOOKUP(Issue!$D2332,Table5[#All],3,0),"")</f>
        <v/>
      </c>
      <c r="F2332" s="31" t="str">
        <f>IFERROR(VLOOKUP(Issue!$D2332,Table5[#All],2,0),"")</f>
        <v/>
      </c>
      <c r="G2332" s="12"/>
      <c r="H2332" s="31" t="str">
        <f>IFERROR(VLOOKUP(Issue!$G2332,Table5[#All],3,0),"")</f>
        <v/>
      </c>
      <c r="I2332" s="31" t="str">
        <f>IFERROR(VLOOKUP(Issue!$G2332,Table5[#All],2,0),"")</f>
        <v/>
      </c>
      <c r="J2332" s="12"/>
      <c r="K2332" s="31" t="str">
        <f>IFERROR(VLOOKUP(Issue!$J2332,Table2[[Item Name]:[UoM]],2,0),"")</f>
        <v/>
      </c>
      <c r="L2332" s="12"/>
      <c r="M2332" s="32" t="str">
        <f>IFERROR(VLOOKUP(Issue!$J2332,Table2[[#All],[Item Name]:[Open Rate]],8,0),"")</f>
        <v/>
      </c>
      <c r="N2332" s="32" t="str">
        <f>IFERROR(+Issue!$L2332*Issue!$M2332,"")</f>
        <v/>
      </c>
      <c r="O2332" s="12"/>
      <c r="P2332" s="12"/>
      <c r="Q2332" s="38"/>
    </row>
    <row r="2333" spans="1:17" x14ac:dyDescent="0.25">
      <c r="A2333" s="34"/>
      <c r="B2333" s="12"/>
      <c r="C2333" s="12"/>
      <c r="D2333" s="12"/>
      <c r="E2333" s="31" t="str">
        <f>IFERROR(VLOOKUP(Issue!$D2333,Table5[#All],3,0),"")</f>
        <v/>
      </c>
      <c r="F2333" s="31" t="str">
        <f>IFERROR(VLOOKUP(Issue!$D2333,Table5[#All],2,0),"")</f>
        <v/>
      </c>
      <c r="G2333" s="12"/>
      <c r="H2333" s="31" t="str">
        <f>IFERROR(VLOOKUP(Issue!$G2333,Table5[#All],3,0),"")</f>
        <v/>
      </c>
      <c r="I2333" s="31" t="str">
        <f>IFERROR(VLOOKUP(Issue!$G2333,Table5[#All],2,0),"")</f>
        <v/>
      </c>
      <c r="J2333" s="12"/>
      <c r="K2333" s="31" t="str">
        <f>IFERROR(VLOOKUP(Issue!$J2333,Table2[[Item Name]:[UoM]],2,0),"")</f>
        <v/>
      </c>
      <c r="L2333" s="12"/>
      <c r="M2333" s="32" t="str">
        <f>IFERROR(VLOOKUP(Issue!$J2333,Table2[[#All],[Item Name]:[Open Rate]],8,0),"")</f>
        <v/>
      </c>
      <c r="N2333" s="32" t="str">
        <f>IFERROR(+Issue!$L2333*Issue!$M2333,"")</f>
        <v/>
      </c>
      <c r="O2333" s="12"/>
      <c r="P2333" s="12"/>
      <c r="Q2333" s="38"/>
    </row>
    <row r="2334" spans="1:17" x14ac:dyDescent="0.25">
      <c r="A2334" s="34"/>
      <c r="B2334" s="12"/>
      <c r="C2334" s="12"/>
      <c r="D2334" s="12"/>
      <c r="E2334" s="31" t="str">
        <f>IFERROR(VLOOKUP(Issue!$D2334,Table5[#All],3,0),"")</f>
        <v/>
      </c>
      <c r="F2334" s="31" t="str">
        <f>IFERROR(VLOOKUP(Issue!$D2334,Table5[#All],2,0),"")</f>
        <v/>
      </c>
      <c r="G2334" s="12"/>
      <c r="H2334" s="31" t="str">
        <f>IFERROR(VLOOKUP(Issue!$G2334,Table5[#All],3,0),"")</f>
        <v/>
      </c>
      <c r="I2334" s="31" t="str">
        <f>IFERROR(VLOOKUP(Issue!$G2334,Table5[#All],2,0),"")</f>
        <v/>
      </c>
      <c r="J2334" s="12"/>
      <c r="K2334" s="31" t="str">
        <f>IFERROR(VLOOKUP(Issue!$J2334,Table2[[Item Name]:[UoM]],2,0),"")</f>
        <v/>
      </c>
      <c r="L2334" s="12"/>
      <c r="M2334" s="32" t="str">
        <f>IFERROR(VLOOKUP(Issue!$J2334,Table2[[#All],[Item Name]:[Open Rate]],8,0),"")</f>
        <v/>
      </c>
      <c r="N2334" s="32" t="str">
        <f>IFERROR(+Issue!$L2334*Issue!$M2334,"")</f>
        <v/>
      </c>
      <c r="O2334" s="12"/>
      <c r="P2334" s="12"/>
      <c r="Q2334" s="38"/>
    </row>
    <row r="2335" spans="1:17" x14ac:dyDescent="0.25">
      <c r="A2335" s="34"/>
      <c r="B2335" s="12"/>
      <c r="C2335" s="12"/>
      <c r="D2335" s="12"/>
      <c r="E2335" s="31" t="str">
        <f>IFERROR(VLOOKUP(Issue!$D2335,Table5[#All],3,0),"")</f>
        <v/>
      </c>
      <c r="F2335" s="31" t="str">
        <f>IFERROR(VLOOKUP(Issue!$D2335,Table5[#All],2,0),"")</f>
        <v/>
      </c>
      <c r="G2335" s="12"/>
      <c r="H2335" s="31" t="str">
        <f>IFERROR(VLOOKUP(Issue!$G2335,Table5[#All],3,0),"")</f>
        <v/>
      </c>
      <c r="I2335" s="31" t="str">
        <f>IFERROR(VLOOKUP(Issue!$G2335,Table5[#All],2,0),"")</f>
        <v/>
      </c>
      <c r="J2335" s="12"/>
      <c r="K2335" s="31" t="str">
        <f>IFERROR(VLOOKUP(Issue!$J2335,Table2[[Item Name]:[UoM]],2,0),"")</f>
        <v/>
      </c>
      <c r="L2335" s="12"/>
      <c r="M2335" s="32" t="str">
        <f>IFERROR(VLOOKUP(Issue!$J2335,Table2[[#All],[Item Name]:[Open Rate]],8,0),"")</f>
        <v/>
      </c>
      <c r="N2335" s="32" t="str">
        <f>IFERROR(+Issue!$L2335*Issue!$M2335,"")</f>
        <v/>
      </c>
      <c r="O2335" s="12"/>
      <c r="P2335" s="12"/>
      <c r="Q2335" s="38"/>
    </row>
    <row r="2336" spans="1:17" x14ac:dyDescent="0.25">
      <c r="A2336" s="34"/>
      <c r="B2336" s="12"/>
      <c r="C2336" s="12"/>
      <c r="D2336" s="12"/>
      <c r="E2336" s="31" t="str">
        <f>IFERROR(VLOOKUP(Issue!$D2336,Table5[#All],3,0),"")</f>
        <v/>
      </c>
      <c r="F2336" s="31" t="str">
        <f>IFERROR(VLOOKUP(Issue!$D2336,Table5[#All],2,0),"")</f>
        <v/>
      </c>
      <c r="G2336" s="12"/>
      <c r="H2336" s="31" t="str">
        <f>IFERROR(VLOOKUP(Issue!$G2336,Table5[#All],3,0),"")</f>
        <v/>
      </c>
      <c r="I2336" s="31" t="str">
        <f>IFERROR(VLOOKUP(Issue!$G2336,Table5[#All],2,0),"")</f>
        <v/>
      </c>
      <c r="J2336" s="12"/>
      <c r="K2336" s="31" t="str">
        <f>IFERROR(VLOOKUP(Issue!$J2336,Table2[[Item Name]:[UoM]],2,0),"")</f>
        <v/>
      </c>
      <c r="L2336" s="12"/>
      <c r="M2336" s="32" t="str">
        <f>IFERROR(VLOOKUP(Issue!$J2336,Table2[[#All],[Item Name]:[Open Rate]],8,0),"")</f>
        <v/>
      </c>
      <c r="N2336" s="32" t="str">
        <f>IFERROR(+Issue!$L2336*Issue!$M2336,"")</f>
        <v/>
      </c>
      <c r="O2336" s="12"/>
      <c r="P2336" s="12"/>
      <c r="Q2336" s="38"/>
    </row>
    <row r="2337" spans="1:17" x14ac:dyDescent="0.25">
      <c r="A2337" s="34"/>
      <c r="B2337" s="12"/>
      <c r="C2337" s="12"/>
      <c r="D2337" s="12"/>
      <c r="E2337" s="31" t="str">
        <f>IFERROR(VLOOKUP(Issue!$D2337,Table5[#All],3,0),"")</f>
        <v/>
      </c>
      <c r="F2337" s="31" t="str">
        <f>IFERROR(VLOOKUP(Issue!$D2337,Table5[#All],2,0),"")</f>
        <v/>
      </c>
      <c r="G2337" s="12"/>
      <c r="H2337" s="31" t="str">
        <f>IFERROR(VLOOKUP(Issue!$G2337,Table5[#All],3,0),"")</f>
        <v/>
      </c>
      <c r="I2337" s="31" t="str">
        <f>IFERROR(VLOOKUP(Issue!$G2337,Table5[#All],2,0),"")</f>
        <v/>
      </c>
      <c r="J2337" s="12"/>
      <c r="K2337" s="31" t="str">
        <f>IFERROR(VLOOKUP(Issue!$J2337,Table2[[Item Name]:[UoM]],2,0),"")</f>
        <v/>
      </c>
      <c r="L2337" s="12"/>
      <c r="M2337" s="32" t="str">
        <f>IFERROR(VLOOKUP(Issue!$J2337,Table2[[#All],[Item Name]:[Open Rate]],8,0),"")</f>
        <v/>
      </c>
      <c r="N2337" s="32" t="str">
        <f>IFERROR(+Issue!$L2337*Issue!$M2337,"")</f>
        <v/>
      </c>
      <c r="O2337" s="12"/>
      <c r="P2337" s="12"/>
      <c r="Q2337" s="38"/>
    </row>
    <row r="2338" spans="1:17" x14ac:dyDescent="0.25">
      <c r="A2338" s="34"/>
      <c r="B2338" s="12"/>
      <c r="C2338" s="12"/>
      <c r="D2338" s="12"/>
      <c r="E2338" s="31" t="str">
        <f>IFERROR(VLOOKUP(Issue!$D2338,Table5[#All],3,0),"")</f>
        <v/>
      </c>
      <c r="F2338" s="31" t="str">
        <f>IFERROR(VLOOKUP(Issue!$D2338,Table5[#All],2,0),"")</f>
        <v/>
      </c>
      <c r="G2338" s="12"/>
      <c r="H2338" s="31" t="str">
        <f>IFERROR(VLOOKUP(Issue!$G2338,Table5[#All],3,0),"")</f>
        <v/>
      </c>
      <c r="I2338" s="31" t="str">
        <f>IFERROR(VLOOKUP(Issue!$G2338,Table5[#All],2,0),"")</f>
        <v/>
      </c>
      <c r="J2338" s="12"/>
      <c r="K2338" s="31" t="str">
        <f>IFERROR(VLOOKUP(Issue!$J2338,Table2[[Item Name]:[UoM]],2,0),"")</f>
        <v/>
      </c>
      <c r="L2338" s="12"/>
      <c r="M2338" s="32" t="str">
        <f>IFERROR(VLOOKUP(Issue!$J2338,Table2[[#All],[Item Name]:[Open Rate]],8,0),"")</f>
        <v/>
      </c>
      <c r="N2338" s="32" t="str">
        <f>IFERROR(+Issue!$L2338*Issue!$M2338,"")</f>
        <v/>
      </c>
      <c r="O2338" s="12"/>
      <c r="P2338" s="12"/>
      <c r="Q2338" s="38"/>
    </row>
    <row r="2339" spans="1:17" x14ac:dyDescent="0.25">
      <c r="A2339" s="34"/>
      <c r="B2339" s="12"/>
      <c r="C2339" s="12"/>
      <c r="D2339" s="12"/>
      <c r="E2339" s="31" t="str">
        <f>IFERROR(VLOOKUP(Issue!$D2339,Table5[#All],3,0),"")</f>
        <v/>
      </c>
      <c r="F2339" s="31" t="str">
        <f>IFERROR(VLOOKUP(Issue!$D2339,Table5[#All],2,0),"")</f>
        <v/>
      </c>
      <c r="G2339" s="12"/>
      <c r="H2339" s="31" t="str">
        <f>IFERROR(VLOOKUP(Issue!$G2339,Table5[#All],3,0),"")</f>
        <v/>
      </c>
      <c r="I2339" s="31" t="str">
        <f>IFERROR(VLOOKUP(Issue!$G2339,Table5[#All],2,0),"")</f>
        <v/>
      </c>
      <c r="J2339" s="12"/>
      <c r="K2339" s="31" t="str">
        <f>IFERROR(VLOOKUP(Issue!$J2339,Table2[[Item Name]:[UoM]],2,0),"")</f>
        <v/>
      </c>
      <c r="L2339" s="12"/>
      <c r="M2339" s="32" t="str">
        <f>IFERROR(VLOOKUP(Issue!$J2339,Table2[[#All],[Item Name]:[Open Rate]],8,0),"")</f>
        <v/>
      </c>
      <c r="N2339" s="32" t="str">
        <f>IFERROR(+Issue!$L2339*Issue!$M2339,"")</f>
        <v/>
      </c>
      <c r="O2339" s="12"/>
      <c r="P2339" s="12"/>
      <c r="Q2339" s="38"/>
    </row>
    <row r="2340" spans="1:17" x14ac:dyDescent="0.25">
      <c r="A2340" s="34"/>
      <c r="B2340" s="12"/>
      <c r="C2340" s="12"/>
      <c r="D2340" s="12"/>
      <c r="E2340" s="31" t="str">
        <f>IFERROR(VLOOKUP(Issue!$D2340,Table5[#All],3,0),"")</f>
        <v/>
      </c>
      <c r="F2340" s="31" t="str">
        <f>IFERROR(VLOOKUP(Issue!$D2340,Table5[#All],2,0),"")</f>
        <v/>
      </c>
      <c r="G2340" s="12"/>
      <c r="H2340" s="31" t="str">
        <f>IFERROR(VLOOKUP(Issue!$G2340,Table5[#All],3,0),"")</f>
        <v/>
      </c>
      <c r="I2340" s="31" t="str">
        <f>IFERROR(VLOOKUP(Issue!$G2340,Table5[#All],2,0),"")</f>
        <v/>
      </c>
      <c r="J2340" s="12"/>
      <c r="K2340" s="31" t="str">
        <f>IFERROR(VLOOKUP(Issue!$J2340,Table2[[Item Name]:[UoM]],2,0),"")</f>
        <v/>
      </c>
      <c r="L2340" s="12"/>
      <c r="M2340" s="32" t="str">
        <f>IFERROR(VLOOKUP(Issue!$J2340,Table2[[#All],[Item Name]:[Open Rate]],8,0),"")</f>
        <v/>
      </c>
      <c r="N2340" s="32" t="str">
        <f>IFERROR(+Issue!$L2340*Issue!$M2340,"")</f>
        <v/>
      </c>
      <c r="O2340" s="12"/>
      <c r="P2340" s="12"/>
      <c r="Q2340" s="38"/>
    </row>
    <row r="2341" spans="1:17" x14ac:dyDescent="0.25">
      <c r="A2341" s="34"/>
      <c r="B2341" s="12"/>
      <c r="C2341" s="12"/>
      <c r="D2341" s="12"/>
      <c r="E2341" s="31" t="str">
        <f>IFERROR(VLOOKUP(Issue!$D2341,Table5[#All],3,0),"")</f>
        <v/>
      </c>
      <c r="F2341" s="31" t="str">
        <f>IFERROR(VLOOKUP(Issue!$D2341,Table5[#All],2,0),"")</f>
        <v/>
      </c>
      <c r="G2341" s="12"/>
      <c r="H2341" s="31" t="str">
        <f>IFERROR(VLOOKUP(Issue!$G2341,Table5[#All],3,0),"")</f>
        <v/>
      </c>
      <c r="I2341" s="31" t="str">
        <f>IFERROR(VLOOKUP(Issue!$G2341,Table5[#All],2,0),"")</f>
        <v/>
      </c>
      <c r="J2341" s="12"/>
      <c r="K2341" s="31" t="str">
        <f>IFERROR(VLOOKUP(Issue!$J2341,Table2[[Item Name]:[UoM]],2,0),"")</f>
        <v/>
      </c>
      <c r="L2341" s="12"/>
      <c r="M2341" s="32" t="str">
        <f>IFERROR(VLOOKUP(Issue!$J2341,Table2[[#All],[Item Name]:[Open Rate]],8,0),"")</f>
        <v/>
      </c>
      <c r="N2341" s="32" t="str">
        <f>IFERROR(+Issue!$L2341*Issue!$M2341,"")</f>
        <v/>
      </c>
      <c r="O2341" s="12"/>
      <c r="P2341" s="12"/>
      <c r="Q2341" s="38"/>
    </row>
    <row r="2342" spans="1:17" x14ac:dyDescent="0.25">
      <c r="A2342" s="34"/>
      <c r="B2342" s="12"/>
      <c r="C2342" s="12"/>
      <c r="D2342" s="12"/>
      <c r="E2342" s="31" t="str">
        <f>IFERROR(VLOOKUP(Issue!$D2342,Table5[#All],3,0),"")</f>
        <v/>
      </c>
      <c r="F2342" s="31" t="str">
        <f>IFERROR(VLOOKUP(Issue!$D2342,Table5[#All],2,0),"")</f>
        <v/>
      </c>
      <c r="G2342" s="12"/>
      <c r="H2342" s="31" t="str">
        <f>IFERROR(VLOOKUP(Issue!$G2342,Table5[#All],3,0),"")</f>
        <v/>
      </c>
      <c r="I2342" s="31" t="str">
        <f>IFERROR(VLOOKUP(Issue!$G2342,Table5[#All],2,0),"")</f>
        <v/>
      </c>
      <c r="J2342" s="12"/>
      <c r="K2342" s="31" t="str">
        <f>IFERROR(VLOOKUP(Issue!$J2342,Table2[[Item Name]:[UoM]],2,0),"")</f>
        <v/>
      </c>
      <c r="L2342" s="12"/>
      <c r="M2342" s="32" t="str">
        <f>IFERROR(VLOOKUP(Issue!$J2342,Table2[[#All],[Item Name]:[Open Rate]],8,0),"")</f>
        <v/>
      </c>
      <c r="N2342" s="32" t="str">
        <f>IFERROR(+Issue!$L2342*Issue!$M2342,"")</f>
        <v/>
      </c>
      <c r="O2342" s="12"/>
      <c r="P2342" s="12"/>
      <c r="Q2342" s="38"/>
    </row>
    <row r="2343" spans="1:17" x14ac:dyDescent="0.25">
      <c r="A2343" s="34"/>
      <c r="B2343" s="12"/>
      <c r="C2343" s="12"/>
      <c r="D2343" s="12"/>
      <c r="E2343" s="31" t="str">
        <f>IFERROR(VLOOKUP(Issue!$D2343,Table5[#All],3,0),"")</f>
        <v/>
      </c>
      <c r="F2343" s="31" t="str">
        <f>IFERROR(VLOOKUP(Issue!$D2343,Table5[#All],2,0),"")</f>
        <v/>
      </c>
      <c r="G2343" s="12"/>
      <c r="H2343" s="31" t="str">
        <f>IFERROR(VLOOKUP(Issue!$G2343,Table5[#All],3,0),"")</f>
        <v/>
      </c>
      <c r="I2343" s="31" t="str">
        <f>IFERROR(VLOOKUP(Issue!$G2343,Table5[#All],2,0),"")</f>
        <v/>
      </c>
      <c r="J2343" s="12"/>
      <c r="K2343" s="31" t="str">
        <f>IFERROR(VLOOKUP(Issue!$J2343,Table2[[Item Name]:[UoM]],2,0),"")</f>
        <v/>
      </c>
      <c r="L2343" s="12"/>
      <c r="M2343" s="32" t="str">
        <f>IFERROR(VLOOKUP(Issue!$J2343,Table2[[#All],[Item Name]:[Open Rate]],8,0),"")</f>
        <v/>
      </c>
      <c r="N2343" s="32" t="str">
        <f>IFERROR(+Issue!$L2343*Issue!$M2343,"")</f>
        <v/>
      </c>
      <c r="O2343" s="12"/>
      <c r="P2343" s="12"/>
      <c r="Q2343" s="38"/>
    </row>
    <row r="2344" spans="1:17" x14ac:dyDescent="0.25">
      <c r="A2344" s="34"/>
      <c r="B2344" s="12"/>
      <c r="C2344" s="12"/>
      <c r="D2344" s="12"/>
      <c r="E2344" s="31" t="str">
        <f>IFERROR(VLOOKUP(Issue!$D2344,Table5[#All],3,0),"")</f>
        <v/>
      </c>
      <c r="F2344" s="31" t="str">
        <f>IFERROR(VLOOKUP(Issue!$D2344,Table5[#All],2,0),"")</f>
        <v/>
      </c>
      <c r="G2344" s="12"/>
      <c r="H2344" s="31" t="str">
        <f>IFERROR(VLOOKUP(Issue!$G2344,Table5[#All],3,0),"")</f>
        <v/>
      </c>
      <c r="I2344" s="31" t="str">
        <f>IFERROR(VLOOKUP(Issue!$G2344,Table5[#All],2,0),"")</f>
        <v/>
      </c>
      <c r="J2344" s="8"/>
      <c r="K2344" s="31" t="str">
        <f>IFERROR(VLOOKUP(Issue!$J2344,Table2[[Item Name]:[UoM]],2,0),"")</f>
        <v/>
      </c>
      <c r="L2344" s="12"/>
      <c r="M2344" s="32" t="str">
        <f>IFERROR(VLOOKUP(Issue!$J2344,Table2[[#All],[Item Name]:[Open Rate]],8,0),"")</f>
        <v/>
      </c>
      <c r="N2344" s="32" t="str">
        <f>IFERROR(+Issue!$L2344*Issue!$M2344,"")</f>
        <v/>
      </c>
      <c r="O2344" s="12"/>
      <c r="P2344" s="12"/>
      <c r="Q2344" s="38"/>
    </row>
    <row r="2345" spans="1:17" x14ac:dyDescent="0.25">
      <c r="A2345" s="34"/>
      <c r="B2345" s="12"/>
      <c r="C2345" s="12"/>
      <c r="D2345" s="12"/>
      <c r="E2345" s="31" t="str">
        <f>IFERROR(VLOOKUP(Issue!$D2345,Table5[#All],3,0),"")</f>
        <v/>
      </c>
      <c r="F2345" s="31" t="str">
        <f>IFERROR(VLOOKUP(Issue!$D2345,Table5[#All],2,0),"")</f>
        <v/>
      </c>
      <c r="G2345" s="12"/>
      <c r="H2345" s="31" t="str">
        <f>IFERROR(VLOOKUP(Issue!$G2345,Table5[#All],3,0),"")</f>
        <v/>
      </c>
      <c r="I2345" s="31" t="str">
        <f>IFERROR(VLOOKUP(Issue!$G2345,Table5[#All],2,0),"")</f>
        <v/>
      </c>
      <c r="J2345" s="12"/>
      <c r="K2345" s="31" t="str">
        <f>IFERROR(VLOOKUP(Issue!$J2345,Table2[[Item Name]:[UoM]],2,0),"")</f>
        <v/>
      </c>
      <c r="L2345" s="12"/>
      <c r="M2345" s="32" t="str">
        <f>IFERROR(VLOOKUP(Issue!$J2345,Table2[[#All],[Item Name]:[Open Rate]],8,0),"")</f>
        <v/>
      </c>
      <c r="N2345" s="32" t="str">
        <f>IFERROR(+Issue!$L2345*Issue!$M2345,"")</f>
        <v/>
      </c>
      <c r="O2345" s="12"/>
      <c r="P2345" s="12"/>
      <c r="Q2345" s="38"/>
    </row>
    <row r="2346" spans="1:17" x14ac:dyDescent="0.25">
      <c r="A2346" s="34"/>
      <c r="B2346" s="12"/>
      <c r="C2346" s="12"/>
      <c r="D2346" s="12"/>
      <c r="E2346" s="31" t="str">
        <f>IFERROR(VLOOKUP(Issue!$D2346,Table5[#All],3,0),"")</f>
        <v/>
      </c>
      <c r="F2346" s="31" t="str">
        <f>IFERROR(VLOOKUP(Issue!$D2346,Table5[#All],2,0),"")</f>
        <v/>
      </c>
      <c r="G2346" s="12"/>
      <c r="H2346" s="31" t="str">
        <f>IFERROR(VLOOKUP(Issue!$G2346,Table5[#All],3,0),"")</f>
        <v/>
      </c>
      <c r="I2346" s="31" t="str">
        <f>IFERROR(VLOOKUP(Issue!$G2346,Table5[#All],2,0),"")</f>
        <v/>
      </c>
      <c r="J2346" s="8"/>
      <c r="K2346" s="31" t="str">
        <f>IFERROR(VLOOKUP(Issue!$J2346,Table2[[Item Name]:[UoM]],2,0),"")</f>
        <v/>
      </c>
      <c r="L2346" s="12"/>
      <c r="M2346" s="32" t="str">
        <f>IFERROR(VLOOKUP(Issue!$J2346,Table2[[#All],[Item Name]:[Open Rate]],8,0),"")</f>
        <v/>
      </c>
      <c r="N2346" s="32" t="str">
        <f>IFERROR(+Issue!$L2346*Issue!$M2346,"")</f>
        <v/>
      </c>
      <c r="O2346" s="12"/>
      <c r="P2346" s="12"/>
      <c r="Q2346" s="38"/>
    </row>
    <row r="2347" spans="1:17" x14ac:dyDescent="0.25">
      <c r="A2347" s="34"/>
      <c r="B2347" s="12"/>
      <c r="C2347" s="12"/>
      <c r="D2347" s="12"/>
      <c r="E2347" s="31" t="str">
        <f>IFERROR(VLOOKUP(Issue!$D2347,Table5[#All],3,0),"")</f>
        <v/>
      </c>
      <c r="F2347" s="31" t="str">
        <f>IFERROR(VLOOKUP(Issue!$D2347,Table5[#All],2,0),"")</f>
        <v/>
      </c>
      <c r="G2347" s="12"/>
      <c r="H2347" s="31" t="str">
        <f>IFERROR(VLOOKUP(Issue!$G2347,Table5[#All],3,0),"")</f>
        <v/>
      </c>
      <c r="I2347" s="31" t="str">
        <f>IFERROR(VLOOKUP(Issue!$G2347,Table5[#All],2,0),"")</f>
        <v/>
      </c>
      <c r="J2347" s="8"/>
      <c r="K2347" s="31" t="str">
        <f>IFERROR(VLOOKUP(Issue!$J2347,Table2[[Item Name]:[UoM]],2,0),"")</f>
        <v/>
      </c>
      <c r="L2347" s="12"/>
      <c r="M2347" s="32" t="str">
        <f>IFERROR(VLOOKUP(Issue!$J2347,Table2[[#All],[Item Name]:[Open Rate]],8,0),"")</f>
        <v/>
      </c>
      <c r="N2347" s="32" t="str">
        <f>IFERROR(+Issue!$L2347*Issue!$M2347,"")</f>
        <v/>
      </c>
      <c r="O2347" s="12"/>
      <c r="P2347" s="12"/>
      <c r="Q2347" s="38"/>
    </row>
    <row r="2348" spans="1:17" x14ac:dyDescent="0.25">
      <c r="A2348" s="34"/>
      <c r="B2348" s="12"/>
      <c r="C2348" s="12"/>
      <c r="D2348" s="12"/>
      <c r="E2348" s="31" t="str">
        <f>IFERROR(VLOOKUP(Issue!$D2348,Table5[#All],3,0),"")</f>
        <v/>
      </c>
      <c r="F2348" s="31" t="str">
        <f>IFERROR(VLOOKUP(Issue!$D2348,Table5[#All],2,0),"")</f>
        <v/>
      </c>
      <c r="G2348" s="12"/>
      <c r="H2348" s="31" t="str">
        <f>IFERROR(VLOOKUP(Issue!$G2348,Table5[#All],3,0),"")</f>
        <v/>
      </c>
      <c r="I2348" s="31" t="str">
        <f>IFERROR(VLOOKUP(Issue!$G2348,Table5[#All],2,0),"")</f>
        <v/>
      </c>
      <c r="J2348" s="12"/>
      <c r="K2348" s="31" t="str">
        <f>IFERROR(VLOOKUP(Issue!$J2348,Table2[[Item Name]:[UoM]],2,0),"")</f>
        <v/>
      </c>
      <c r="L2348" s="12"/>
      <c r="M2348" s="32" t="str">
        <f>IFERROR(VLOOKUP(Issue!$J2348,Table2[[#All],[Item Name]:[Open Rate]],8,0),"")</f>
        <v/>
      </c>
      <c r="N2348" s="32" t="str">
        <f>IFERROR(+Issue!$L2348*Issue!$M2348,"")</f>
        <v/>
      </c>
      <c r="O2348" s="12"/>
      <c r="P2348" s="12"/>
      <c r="Q2348" s="38"/>
    </row>
    <row r="2349" spans="1:17" x14ac:dyDescent="0.25">
      <c r="A2349" s="34"/>
      <c r="B2349" s="12"/>
      <c r="C2349" s="12"/>
      <c r="D2349" s="12"/>
      <c r="E2349" s="31" t="str">
        <f>IFERROR(VLOOKUP(Issue!$D2349,Table5[#All],3,0),"")</f>
        <v/>
      </c>
      <c r="F2349" s="31" t="str">
        <f>IFERROR(VLOOKUP(Issue!$D2349,Table5[#All],2,0),"")</f>
        <v/>
      </c>
      <c r="G2349" s="12"/>
      <c r="H2349" s="31" t="str">
        <f>IFERROR(VLOOKUP(Issue!$G2349,Table5[#All],3,0),"")</f>
        <v/>
      </c>
      <c r="I2349" s="31" t="str">
        <f>IFERROR(VLOOKUP(Issue!$G2349,Table5[#All],2,0),"")</f>
        <v/>
      </c>
      <c r="J2349" s="12"/>
      <c r="K2349" s="31" t="str">
        <f>IFERROR(VLOOKUP(Issue!$J2349,Table2[[Item Name]:[UoM]],2,0),"")</f>
        <v/>
      </c>
      <c r="L2349" s="12"/>
      <c r="M2349" s="32" t="str">
        <f>IFERROR(VLOOKUP(Issue!$J2349,Table2[[#All],[Item Name]:[Open Rate]],8,0),"")</f>
        <v/>
      </c>
      <c r="N2349" s="32" t="str">
        <f>IFERROR(+Issue!$L2349*Issue!$M2349,"")</f>
        <v/>
      </c>
      <c r="O2349" s="12"/>
      <c r="P2349" s="12"/>
      <c r="Q2349" s="38"/>
    </row>
    <row r="2350" spans="1:17" x14ac:dyDescent="0.25">
      <c r="A2350" s="34"/>
      <c r="B2350" s="12"/>
      <c r="C2350" s="12"/>
      <c r="D2350" s="12"/>
      <c r="E2350" s="31" t="str">
        <f>IFERROR(VLOOKUP(Issue!$D2350,Table5[#All],3,0),"")</f>
        <v/>
      </c>
      <c r="F2350" s="31" t="str">
        <f>IFERROR(VLOOKUP(Issue!$D2350,Table5[#All],2,0),"")</f>
        <v/>
      </c>
      <c r="G2350" s="12"/>
      <c r="H2350" s="31" t="str">
        <f>IFERROR(VLOOKUP(Issue!$G2350,Table5[#All],3,0),"")</f>
        <v/>
      </c>
      <c r="I2350" s="31" t="str">
        <f>IFERROR(VLOOKUP(Issue!$G2350,Table5[#All],2,0),"")</f>
        <v/>
      </c>
      <c r="J2350" s="12"/>
      <c r="K2350" s="31" t="str">
        <f>IFERROR(VLOOKUP(Issue!$J2350,Table2[[Item Name]:[UoM]],2,0),"")</f>
        <v/>
      </c>
      <c r="L2350" s="12"/>
      <c r="M2350" s="32" t="str">
        <f>IFERROR(VLOOKUP(Issue!$J2350,Table2[[#All],[Item Name]:[Open Rate]],8,0),"")</f>
        <v/>
      </c>
      <c r="N2350" s="32" t="str">
        <f>IFERROR(+Issue!$L2350*Issue!$M2350,"")</f>
        <v/>
      </c>
      <c r="O2350" s="12"/>
      <c r="P2350" s="12"/>
      <c r="Q2350" s="38"/>
    </row>
    <row r="2351" spans="1:17" x14ac:dyDescent="0.25">
      <c r="A2351" s="34"/>
      <c r="B2351" s="12"/>
      <c r="C2351" s="12"/>
      <c r="D2351" s="12"/>
      <c r="E2351" s="31" t="str">
        <f>IFERROR(VLOOKUP(Issue!$D2351,Table5[#All],3,0),"")</f>
        <v/>
      </c>
      <c r="F2351" s="31" t="str">
        <f>IFERROR(VLOOKUP(Issue!$D2351,Table5[#All],2,0),"")</f>
        <v/>
      </c>
      <c r="G2351" s="12"/>
      <c r="H2351" s="31" t="str">
        <f>IFERROR(VLOOKUP(Issue!$G2351,Table5[#All],3,0),"")</f>
        <v/>
      </c>
      <c r="I2351" s="31" t="str">
        <f>IFERROR(VLOOKUP(Issue!$G2351,Table5[#All],2,0),"")</f>
        <v/>
      </c>
      <c r="J2351" s="8"/>
      <c r="K2351" s="31" t="str">
        <f>IFERROR(VLOOKUP(Issue!$J2351,Table2[[Item Name]:[UoM]],2,0),"")</f>
        <v/>
      </c>
      <c r="L2351" s="12"/>
      <c r="M2351" s="32" t="str">
        <f>IFERROR(VLOOKUP(Issue!$J2351,Table2[[#All],[Item Name]:[Open Rate]],8,0),"")</f>
        <v/>
      </c>
      <c r="N2351" s="32" t="str">
        <f>IFERROR(+Issue!$L2351*Issue!$M2351,"")</f>
        <v/>
      </c>
      <c r="O2351" s="12"/>
      <c r="P2351" s="12"/>
      <c r="Q2351" s="38"/>
    </row>
    <row r="2352" spans="1:17" x14ac:dyDescent="0.25">
      <c r="A2352" s="34"/>
      <c r="B2352" s="12"/>
      <c r="C2352" s="12"/>
      <c r="D2352" s="12"/>
      <c r="E2352" s="31" t="str">
        <f>IFERROR(VLOOKUP(Issue!$D2352,Table5[#All],3,0),"")</f>
        <v/>
      </c>
      <c r="F2352" s="31" t="str">
        <f>IFERROR(VLOOKUP(Issue!$D2352,Table5[#All],2,0),"")</f>
        <v/>
      </c>
      <c r="G2352" s="12"/>
      <c r="H2352" s="31" t="str">
        <f>IFERROR(VLOOKUP(Issue!$G2352,Table5[#All],3,0),"")</f>
        <v/>
      </c>
      <c r="I2352" s="31" t="str">
        <f>IFERROR(VLOOKUP(Issue!$G2352,Table5[#All],2,0),"")</f>
        <v/>
      </c>
      <c r="J2352" s="8"/>
      <c r="K2352" s="31" t="str">
        <f>IFERROR(VLOOKUP(Issue!$J2352,Table2[[Item Name]:[UoM]],2,0),"")</f>
        <v/>
      </c>
      <c r="L2352" s="12"/>
      <c r="M2352" s="32" t="str">
        <f>IFERROR(VLOOKUP(Issue!$J2352,Table2[[#All],[Item Name]:[Open Rate]],8,0),"")</f>
        <v/>
      </c>
      <c r="N2352" s="32" t="str">
        <f>IFERROR(+Issue!$L2352*Issue!$M2352,"")</f>
        <v/>
      </c>
      <c r="O2352" s="12"/>
      <c r="P2352" s="12"/>
      <c r="Q2352" s="38"/>
    </row>
    <row r="2353" spans="1:17" x14ac:dyDescent="0.25">
      <c r="A2353" s="34"/>
      <c r="B2353" s="12"/>
      <c r="C2353" s="12"/>
      <c r="D2353" s="12"/>
      <c r="E2353" s="31" t="str">
        <f>IFERROR(VLOOKUP(Issue!$D2353,Table5[#All],3,0),"")</f>
        <v/>
      </c>
      <c r="F2353" s="31" t="str">
        <f>IFERROR(VLOOKUP(Issue!$D2353,Table5[#All],2,0),"")</f>
        <v/>
      </c>
      <c r="G2353" s="12"/>
      <c r="H2353" s="31" t="str">
        <f>IFERROR(VLOOKUP(Issue!$G2353,Table5[#All],3,0),"")</f>
        <v/>
      </c>
      <c r="I2353" s="31" t="str">
        <f>IFERROR(VLOOKUP(Issue!$G2353,Table5[#All],2,0),"")</f>
        <v/>
      </c>
      <c r="J2353" s="8"/>
      <c r="K2353" s="31" t="str">
        <f>IFERROR(VLOOKUP(Issue!$J2353,Table2[[Item Name]:[UoM]],2,0),"")</f>
        <v/>
      </c>
      <c r="L2353" s="12"/>
      <c r="M2353" s="32" t="str">
        <f>IFERROR(VLOOKUP(Issue!$J2353,Table2[[#All],[Item Name]:[Open Rate]],8,0),"")</f>
        <v/>
      </c>
      <c r="N2353" s="32" t="str">
        <f>IFERROR(+Issue!$L2353*Issue!$M2353,"")</f>
        <v/>
      </c>
      <c r="O2353" s="12"/>
      <c r="P2353" s="12"/>
      <c r="Q2353" s="38"/>
    </row>
    <row r="2354" spans="1:17" x14ac:dyDescent="0.25">
      <c r="A2354" s="34"/>
      <c r="B2354" s="12"/>
      <c r="C2354" s="12"/>
      <c r="D2354" s="12"/>
      <c r="E2354" s="31" t="str">
        <f>IFERROR(VLOOKUP(Issue!$D2354,Table5[#All],3,0),"")</f>
        <v/>
      </c>
      <c r="F2354" s="31" t="str">
        <f>IFERROR(VLOOKUP(Issue!$D2354,Table5[#All],2,0),"")</f>
        <v/>
      </c>
      <c r="G2354" s="12"/>
      <c r="H2354" s="31" t="str">
        <f>IFERROR(VLOOKUP(Issue!$G2354,Table5[#All],3,0),"")</f>
        <v/>
      </c>
      <c r="I2354" s="31" t="str">
        <f>IFERROR(VLOOKUP(Issue!$G2354,Table5[#All],2,0),"")</f>
        <v/>
      </c>
      <c r="J2354" s="12"/>
      <c r="K2354" s="31" t="str">
        <f>IFERROR(VLOOKUP(Issue!$J2354,Table2[[Item Name]:[UoM]],2,0),"")</f>
        <v/>
      </c>
      <c r="L2354" s="12"/>
      <c r="M2354" s="32" t="str">
        <f>IFERROR(VLOOKUP(Issue!$J2354,Table2[[#All],[Item Name]:[Open Rate]],8,0),"")</f>
        <v/>
      </c>
      <c r="N2354" s="32" t="str">
        <f>IFERROR(+Issue!$L2354*Issue!$M2354,"")</f>
        <v/>
      </c>
      <c r="O2354" s="12"/>
      <c r="P2354" s="12"/>
      <c r="Q2354" s="38"/>
    </row>
    <row r="2355" spans="1:17" x14ac:dyDescent="0.25">
      <c r="A2355" s="34"/>
      <c r="B2355" s="12"/>
      <c r="C2355" s="12"/>
      <c r="D2355" s="12"/>
      <c r="E2355" s="31" t="str">
        <f>IFERROR(VLOOKUP(Issue!$D2355,Table5[#All],3,0),"")</f>
        <v/>
      </c>
      <c r="F2355" s="31" t="str">
        <f>IFERROR(VLOOKUP(Issue!$D2355,Table5[#All],2,0),"")</f>
        <v/>
      </c>
      <c r="G2355" s="12"/>
      <c r="H2355" s="31" t="str">
        <f>IFERROR(VLOOKUP(Issue!$G2355,Table5[#All],3,0),"")</f>
        <v/>
      </c>
      <c r="I2355" s="31" t="str">
        <f>IFERROR(VLOOKUP(Issue!$G2355,Table5[#All],2,0),"")</f>
        <v/>
      </c>
      <c r="J2355" s="12"/>
      <c r="K2355" s="31" t="str">
        <f>IFERROR(VLOOKUP(Issue!$J2355,Table2[[Item Name]:[UoM]],2,0),"")</f>
        <v/>
      </c>
      <c r="L2355" s="12"/>
      <c r="M2355" s="32" t="str">
        <f>IFERROR(VLOOKUP(Issue!$J2355,Table2[[#All],[Item Name]:[Open Rate]],8,0),"")</f>
        <v/>
      </c>
      <c r="N2355" s="32" t="str">
        <f>IFERROR(+Issue!$L2355*Issue!$M2355,"")</f>
        <v/>
      </c>
      <c r="O2355" s="12"/>
      <c r="P2355" s="12"/>
      <c r="Q2355" s="38"/>
    </row>
    <row r="2356" spans="1:17" x14ac:dyDescent="0.25">
      <c r="A2356" s="34"/>
      <c r="B2356" s="12"/>
      <c r="C2356" s="12"/>
      <c r="D2356" s="12"/>
      <c r="E2356" s="31" t="str">
        <f>IFERROR(VLOOKUP(Issue!$D2356,Table5[#All],3,0),"")</f>
        <v/>
      </c>
      <c r="F2356" s="31" t="str">
        <f>IFERROR(VLOOKUP(Issue!$D2356,Table5[#All],2,0),"")</f>
        <v/>
      </c>
      <c r="G2356" s="12"/>
      <c r="H2356" s="31" t="str">
        <f>IFERROR(VLOOKUP(Issue!$G2356,Table5[#All],3,0),"")</f>
        <v/>
      </c>
      <c r="I2356" s="31" t="str">
        <f>IFERROR(VLOOKUP(Issue!$G2356,Table5[#All],2,0),"")</f>
        <v/>
      </c>
      <c r="J2356" s="8"/>
      <c r="K2356" s="31" t="str">
        <f>IFERROR(VLOOKUP(Issue!$J2356,Table2[[Item Name]:[UoM]],2,0),"")</f>
        <v/>
      </c>
      <c r="L2356" s="12"/>
      <c r="M2356" s="32" t="str">
        <f>IFERROR(VLOOKUP(Issue!$J2356,Table2[[#All],[Item Name]:[Open Rate]],8,0),"")</f>
        <v/>
      </c>
      <c r="N2356" s="32" t="str">
        <f>IFERROR(+Issue!$L2356*Issue!$M2356,"")</f>
        <v/>
      </c>
      <c r="O2356" s="12"/>
      <c r="P2356" s="12"/>
      <c r="Q2356" s="38"/>
    </row>
    <row r="2357" spans="1:17" x14ac:dyDescent="0.25">
      <c r="A2357" s="34"/>
      <c r="B2357" s="12"/>
      <c r="C2357" s="12"/>
      <c r="D2357" s="12"/>
      <c r="E2357" s="31" t="str">
        <f>IFERROR(VLOOKUP(Issue!$D2357,Table5[#All],3,0),"")</f>
        <v/>
      </c>
      <c r="F2357" s="31" t="str">
        <f>IFERROR(VLOOKUP(Issue!$D2357,Table5[#All],2,0),"")</f>
        <v/>
      </c>
      <c r="G2357" s="12"/>
      <c r="H2357" s="31" t="str">
        <f>IFERROR(VLOOKUP(Issue!$G2357,Table5[#All],3,0),"")</f>
        <v/>
      </c>
      <c r="I2357" s="31" t="str">
        <f>IFERROR(VLOOKUP(Issue!$G2357,Table5[#All],2,0),"")</f>
        <v/>
      </c>
      <c r="J2357" s="8"/>
      <c r="K2357" s="31" t="str">
        <f>IFERROR(VLOOKUP(Issue!$J2357,Table2[[Item Name]:[UoM]],2,0),"")</f>
        <v/>
      </c>
      <c r="L2357" s="12"/>
      <c r="M2357" s="32" t="str">
        <f>IFERROR(VLOOKUP(Issue!$J2357,Table2[[#All],[Item Name]:[Open Rate]],8,0),"")</f>
        <v/>
      </c>
      <c r="N2357" s="32" t="str">
        <f>IFERROR(+Issue!$L2357*Issue!$M2357,"")</f>
        <v/>
      </c>
      <c r="O2357" s="12"/>
      <c r="P2357" s="12"/>
      <c r="Q2357" s="38"/>
    </row>
    <row r="2358" spans="1:17" x14ac:dyDescent="0.25">
      <c r="A2358" s="34"/>
      <c r="B2358" s="12"/>
      <c r="C2358" s="12"/>
      <c r="D2358" s="12"/>
      <c r="E2358" s="31" t="str">
        <f>IFERROR(VLOOKUP(Issue!$D2358,Table5[#All],3,0),"")</f>
        <v/>
      </c>
      <c r="F2358" s="31" t="str">
        <f>IFERROR(VLOOKUP(Issue!$D2358,Table5[#All],2,0),"")</f>
        <v/>
      </c>
      <c r="G2358" s="12"/>
      <c r="H2358" s="31" t="str">
        <f>IFERROR(VLOOKUP(Issue!$G2358,Table5[#All],3,0),"")</f>
        <v/>
      </c>
      <c r="I2358" s="31" t="str">
        <f>IFERROR(VLOOKUP(Issue!$G2358,Table5[#All],2,0),"")</f>
        <v/>
      </c>
      <c r="J2358" s="8"/>
      <c r="K2358" s="31" t="str">
        <f>IFERROR(VLOOKUP(Issue!$J2358,Table2[[Item Name]:[UoM]],2,0),"")</f>
        <v/>
      </c>
      <c r="L2358" s="12"/>
      <c r="M2358" s="32" t="str">
        <f>IFERROR(VLOOKUP(Issue!$J2358,Table2[[#All],[Item Name]:[Open Rate]],8,0),"")</f>
        <v/>
      </c>
      <c r="N2358" s="32" t="str">
        <f>IFERROR(+Issue!$L2358*Issue!$M2358,"")</f>
        <v/>
      </c>
      <c r="O2358" s="12"/>
      <c r="P2358" s="12"/>
      <c r="Q2358" s="38"/>
    </row>
    <row r="2359" spans="1:17" x14ac:dyDescent="0.25">
      <c r="A2359" s="34"/>
      <c r="B2359" s="12"/>
      <c r="C2359" s="12"/>
      <c r="D2359" s="12"/>
      <c r="E2359" s="31" t="str">
        <f>IFERROR(VLOOKUP(Issue!$D2359,Table5[#All],3,0),"")</f>
        <v/>
      </c>
      <c r="F2359" s="31" t="str">
        <f>IFERROR(VLOOKUP(Issue!$D2359,Table5[#All],2,0),"")</f>
        <v/>
      </c>
      <c r="G2359" s="12"/>
      <c r="H2359" s="31" t="str">
        <f>IFERROR(VLOOKUP(Issue!$G2359,Table5[#All],3,0),"")</f>
        <v/>
      </c>
      <c r="I2359" s="31" t="str">
        <f>IFERROR(VLOOKUP(Issue!$G2359,Table5[#All],2,0),"")</f>
        <v/>
      </c>
      <c r="J2359" s="8"/>
      <c r="K2359" s="31" t="str">
        <f>IFERROR(VLOOKUP(Issue!$J2359,Table2[[Item Name]:[UoM]],2,0),"")</f>
        <v/>
      </c>
      <c r="L2359" s="12"/>
      <c r="M2359" s="32" t="str">
        <f>IFERROR(VLOOKUP(Issue!$J2359,Table2[[#All],[Item Name]:[Open Rate]],8,0),"")</f>
        <v/>
      </c>
      <c r="N2359" s="32" t="str">
        <f>IFERROR(+Issue!$L2359*Issue!$M2359,"")</f>
        <v/>
      </c>
      <c r="O2359" s="12"/>
      <c r="P2359" s="12"/>
      <c r="Q2359" s="38"/>
    </row>
    <row r="2360" spans="1:17" x14ac:dyDescent="0.25">
      <c r="A2360" s="34"/>
      <c r="B2360" s="12"/>
      <c r="C2360" s="12"/>
      <c r="D2360" s="12"/>
      <c r="E2360" s="31" t="str">
        <f>IFERROR(VLOOKUP(Issue!$D2360,Table5[#All],3,0),"")</f>
        <v/>
      </c>
      <c r="F2360" s="31" t="str">
        <f>IFERROR(VLOOKUP(Issue!$D2360,Table5[#All],2,0),"")</f>
        <v/>
      </c>
      <c r="G2360" s="12"/>
      <c r="H2360" s="31" t="str">
        <f>IFERROR(VLOOKUP(Issue!$G2360,Table5[#All],3,0),"")</f>
        <v/>
      </c>
      <c r="I2360" s="31" t="str">
        <f>IFERROR(VLOOKUP(Issue!$G2360,Table5[#All],2,0),"")</f>
        <v/>
      </c>
      <c r="J2360" s="8"/>
      <c r="K2360" s="31" t="str">
        <f>IFERROR(VLOOKUP(Issue!$J2360,Table2[[Item Name]:[UoM]],2,0),"")</f>
        <v/>
      </c>
      <c r="L2360" s="12"/>
      <c r="M2360" s="32" t="str">
        <f>IFERROR(VLOOKUP(Issue!$J2360,Table2[[#All],[Item Name]:[Open Rate]],8,0),"")</f>
        <v/>
      </c>
      <c r="N2360" s="32" t="str">
        <f>IFERROR(+Issue!$L2360*Issue!$M2360,"")</f>
        <v/>
      </c>
      <c r="O2360" s="12"/>
      <c r="P2360" s="12"/>
      <c r="Q2360" s="38"/>
    </row>
    <row r="2361" spans="1:17" x14ac:dyDescent="0.25">
      <c r="A2361" s="34"/>
      <c r="B2361" s="12"/>
      <c r="C2361" s="12"/>
      <c r="D2361" s="12"/>
      <c r="E2361" s="31" t="str">
        <f>IFERROR(VLOOKUP(Issue!$D2361,Table5[#All],3,0),"")</f>
        <v/>
      </c>
      <c r="F2361" s="31" t="str">
        <f>IFERROR(VLOOKUP(Issue!$D2361,Table5[#All],2,0),"")</f>
        <v/>
      </c>
      <c r="G2361" s="12"/>
      <c r="H2361" s="31" t="str">
        <f>IFERROR(VLOOKUP(Issue!$G2361,Table5[#All],3,0),"")</f>
        <v/>
      </c>
      <c r="I2361" s="31" t="str">
        <f>IFERROR(VLOOKUP(Issue!$G2361,Table5[#All],2,0),"")</f>
        <v/>
      </c>
      <c r="J2361" s="8"/>
      <c r="K2361" s="31" t="str">
        <f>IFERROR(VLOOKUP(Issue!$J2361,Table2[[Item Name]:[UoM]],2,0),"")</f>
        <v/>
      </c>
      <c r="L2361" s="12"/>
      <c r="M2361" s="32" t="str">
        <f>IFERROR(VLOOKUP(Issue!$J2361,Table2[[#All],[Item Name]:[Open Rate]],8,0),"")</f>
        <v/>
      </c>
      <c r="N2361" s="32" t="str">
        <f>IFERROR(+Issue!$L2361*Issue!$M2361,"")</f>
        <v/>
      </c>
      <c r="O2361" s="12"/>
      <c r="P2361" s="12"/>
      <c r="Q2361" s="38"/>
    </row>
    <row r="2362" spans="1:17" x14ac:dyDescent="0.25">
      <c r="A2362" s="34"/>
      <c r="B2362" s="12"/>
      <c r="C2362" s="12"/>
      <c r="D2362" s="12"/>
      <c r="E2362" s="31" t="str">
        <f>IFERROR(VLOOKUP(Issue!$D2362,Table5[#All],3,0),"")</f>
        <v/>
      </c>
      <c r="F2362" s="31" t="str">
        <f>IFERROR(VLOOKUP(Issue!$D2362,Table5[#All],2,0),"")</f>
        <v/>
      </c>
      <c r="G2362" s="12"/>
      <c r="H2362" s="31" t="str">
        <f>IFERROR(VLOOKUP(Issue!$G2362,Table5[#All],3,0),"")</f>
        <v/>
      </c>
      <c r="I2362" s="31" t="str">
        <f>IFERROR(VLOOKUP(Issue!$G2362,Table5[#All],2,0),"")</f>
        <v/>
      </c>
      <c r="J2362" s="8"/>
      <c r="K2362" s="31" t="str">
        <f>IFERROR(VLOOKUP(Issue!$J2362,Table2[[Item Name]:[UoM]],2,0),"")</f>
        <v/>
      </c>
      <c r="L2362" s="12"/>
      <c r="M2362" s="32" t="str">
        <f>IFERROR(VLOOKUP(Issue!$J2362,Table2[[#All],[Item Name]:[Open Rate]],8,0),"")</f>
        <v/>
      </c>
      <c r="N2362" s="32" t="str">
        <f>IFERROR(+Issue!$L2362*Issue!$M2362,"")</f>
        <v/>
      </c>
      <c r="O2362" s="12"/>
      <c r="P2362" s="12"/>
      <c r="Q2362" s="38"/>
    </row>
    <row r="2363" spans="1:17" x14ac:dyDescent="0.25">
      <c r="A2363" s="34"/>
      <c r="B2363" s="12"/>
      <c r="C2363" s="12"/>
      <c r="D2363" s="12"/>
      <c r="E2363" s="31" t="str">
        <f>IFERROR(VLOOKUP(Issue!$D2363,Table5[#All],3,0),"")</f>
        <v/>
      </c>
      <c r="F2363" s="31" t="str">
        <f>IFERROR(VLOOKUP(Issue!$D2363,Table5[#All],2,0),"")</f>
        <v/>
      </c>
      <c r="G2363" s="12"/>
      <c r="H2363" s="31" t="str">
        <f>IFERROR(VLOOKUP(Issue!$G2363,Table5[#All],3,0),"")</f>
        <v/>
      </c>
      <c r="I2363" s="31" t="str">
        <f>IFERROR(VLOOKUP(Issue!$G2363,Table5[#All],2,0),"")</f>
        <v/>
      </c>
      <c r="J2363" s="8"/>
      <c r="K2363" s="31" t="str">
        <f>IFERROR(VLOOKUP(Issue!$J2363,Table2[[Item Name]:[UoM]],2,0),"")</f>
        <v/>
      </c>
      <c r="L2363" s="12"/>
      <c r="M2363" s="32" t="str">
        <f>IFERROR(VLOOKUP(Issue!$J2363,Table2[[#All],[Item Name]:[Open Rate]],8,0),"")</f>
        <v/>
      </c>
      <c r="N2363" s="32" t="str">
        <f>IFERROR(+Issue!$L2363*Issue!$M2363,"")</f>
        <v/>
      </c>
      <c r="O2363" s="12"/>
      <c r="P2363" s="12"/>
      <c r="Q2363" s="38"/>
    </row>
    <row r="2364" spans="1:17" x14ac:dyDescent="0.25">
      <c r="A2364" s="34"/>
      <c r="B2364" s="12"/>
      <c r="C2364" s="12"/>
      <c r="D2364" s="12"/>
      <c r="E2364" s="31" t="str">
        <f>IFERROR(VLOOKUP(Issue!$D2364,Table5[#All],3,0),"")</f>
        <v/>
      </c>
      <c r="F2364" s="31" t="str">
        <f>IFERROR(VLOOKUP(Issue!$D2364,Table5[#All],2,0),"")</f>
        <v/>
      </c>
      <c r="G2364" s="12"/>
      <c r="H2364" s="31" t="str">
        <f>IFERROR(VLOOKUP(Issue!$G2364,Table5[#All],3,0),"")</f>
        <v/>
      </c>
      <c r="I2364" s="31" t="str">
        <f>IFERROR(VLOOKUP(Issue!$G2364,Table5[#All],2,0),"")</f>
        <v/>
      </c>
      <c r="J2364" s="8"/>
      <c r="K2364" s="31" t="str">
        <f>IFERROR(VLOOKUP(Issue!$J2364,Table2[[Item Name]:[UoM]],2,0),"")</f>
        <v/>
      </c>
      <c r="L2364" s="12"/>
      <c r="M2364" s="32" t="str">
        <f>IFERROR(VLOOKUP(Issue!$J2364,Table2[[#All],[Item Name]:[Open Rate]],8,0),"")</f>
        <v/>
      </c>
      <c r="N2364" s="32" t="str">
        <f>IFERROR(+Issue!$L2364*Issue!$M2364,"")</f>
        <v/>
      </c>
      <c r="O2364" s="12"/>
      <c r="P2364" s="12"/>
      <c r="Q2364" s="38"/>
    </row>
    <row r="2365" spans="1:17" x14ac:dyDescent="0.25">
      <c r="A2365" s="34"/>
      <c r="B2365" s="12"/>
      <c r="C2365" s="12"/>
      <c r="D2365" s="12"/>
      <c r="E2365" s="31" t="str">
        <f>IFERROR(VLOOKUP(Issue!$D2365,Table5[#All],3,0),"")</f>
        <v/>
      </c>
      <c r="F2365" s="31" t="str">
        <f>IFERROR(VLOOKUP(Issue!$D2365,Table5[#All],2,0),"")</f>
        <v/>
      </c>
      <c r="G2365" s="12"/>
      <c r="H2365" s="31" t="str">
        <f>IFERROR(VLOOKUP(Issue!$G2365,Table5[#All],3,0),"")</f>
        <v/>
      </c>
      <c r="I2365" s="31" t="str">
        <f>IFERROR(VLOOKUP(Issue!$G2365,Table5[#All],2,0),"")</f>
        <v/>
      </c>
      <c r="J2365" s="12"/>
      <c r="K2365" s="31" t="str">
        <f>IFERROR(VLOOKUP(Issue!$J2365,Table2[[Item Name]:[UoM]],2,0),"")</f>
        <v/>
      </c>
      <c r="L2365" s="12"/>
      <c r="M2365" s="32" t="str">
        <f>IFERROR(VLOOKUP(Issue!$J2365,Table2[[#All],[Item Name]:[Open Rate]],8,0),"")</f>
        <v/>
      </c>
      <c r="N2365" s="32" t="str">
        <f>IFERROR(+Issue!$L2365*Issue!$M2365,"")</f>
        <v/>
      </c>
      <c r="O2365" s="12"/>
      <c r="P2365" s="12"/>
      <c r="Q2365" s="38"/>
    </row>
    <row r="2366" spans="1:17" x14ac:dyDescent="0.25">
      <c r="A2366" s="34"/>
      <c r="B2366" s="12"/>
      <c r="C2366" s="12"/>
      <c r="D2366" s="12"/>
      <c r="E2366" s="31" t="str">
        <f>IFERROR(VLOOKUP(Issue!$D2366,Table5[#All],3,0),"")</f>
        <v/>
      </c>
      <c r="F2366" s="31" t="str">
        <f>IFERROR(VLOOKUP(Issue!$D2366,Table5[#All],2,0),"")</f>
        <v/>
      </c>
      <c r="G2366" s="12"/>
      <c r="H2366" s="31" t="str">
        <f>IFERROR(VLOOKUP(Issue!$G2366,Table5[#All],3,0),"")</f>
        <v/>
      </c>
      <c r="I2366" s="31" t="str">
        <f>IFERROR(VLOOKUP(Issue!$G2366,Table5[#All],2,0),"")</f>
        <v/>
      </c>
      <c r="J2366" s="12"/>
      <c r="K2366" s="31" t="str">
        <f>IFERROR(VLOOKUP(Issue!$J2366,Table2[[Item Name]:[UoM]],2,0),"")</f>
        <v/>
      </c>
      <c r="L2366" s="12"/>
      <c r="M2366" s="32" t="str">
        <f>IFERROR(VLOOKUP(Issue!$J2366,Table2[[#All],[Item Name]:[Open Rate]],8,0),"")</f>
        <v/>
      </c>
      <c r="N2366" s="32" t="str">
        <f>IFERROR(+Issue!$L2366*Issue!$M2366,"")</f>
        <v/>
      </c>
      <c r="O2366" s="12"/>
      <c r="P2366" s="12"/>
      <c r="Q2366" s="38"/>
    </row>
    <row r="2367" spans="1:17" x14ac:dyDescent="0.25">
      <c r="A2367" s="34"/>
      <c r="B2367" s="12"/>
      <c r="C2367" s="12"/>
      <c r="D2367" s="12"/>
      <c r="E2367" s="31" t="str">
        <f>IFERROR(VLOOKUP(Issue!$D2367,Table5[#All],3,0),"")</f>
        <v/>
      </c>
      <c r="F2367" s="31" t="str">
        <f>IFERROR(VLOOKUP(Issue!$D2367,Table5[#All],2,0),"")</f>
        <v/>
      </c>
      <c r="G2367" s="12"/>
      <c r="H2367" s="31" t="str">
        <f>IFERROR(VLOOKUP(Issue!$G2367,Table5[#All],3,0),"")</f>
        <v/>
      </c>
      <c r="I2367" s="31" t="str">
        <f>IFERROR(VLOOKUP(Issue!$G2367,Table5[#All],2,0),"")</f>
        <v/>
      </c>
      <c r="J2367" s="12"/>
      <c r="K2367" s="31" t="str">
        <f>IFERROR(VLOOKUP(Issue!$J2367,Table2[[Item Name]:[UoM]],2,0),"")</f>
        <v/>
      </c>
      <c r="L2367" s="12"/>
      <c r="M2367" s="32" t="str">
        <f>IFERROR(VLOOKUP(Issue!$J2367,Table2[[#All],[Item Name]:[Open Rate]],8,0),"")</f>
        <v/>
      </c>
      <c r="N2367" s="32" t="str">
        <f>IFERROR(+Issue!$L2367*Issue!$M2367,"")</f>
        <v/>
      </c>
      <c r="O2367" s="12"/>
      <c r="P2367" s="12"/>
      <c r="Q2367" s="38"/>
    </row>
    <row r="2368" spans="1:17" x14ac:dyDescent="0.25">
      <c r="A2368" s="34"/>
      <c r="B2368" s="12"/>
      <c r="C2368" s="12"/>
      <c r="D2368" s="12"/>
      <c r="E2368" s="31" t="str">
        <f>IFERROR(VLOOKUP(Issue!$D2368,Table5[#All],3,0),"")</f>
        <v/>
      </c>
      <c r="F2368" s="31" t="str">
        <f>IFERROR(VLOOKUP(Issue!$D2368,Table5[#All],2,0),"")</f>
        <v/>
      </c>
      <c r="G2368" s="12"/>
      <c r="H2368" s="31" t="str">
        <f>IFERROR(VLOOKUP(Issue!$G2368,Table5[#All],3,0),"")</f>
        <v/>
      </c>
      <c r="I2368" s="31" t="str">
        <f>IFERROR(VLOOKUP(Issue!$G2368,Table5[#All],2,0),"")</f>
        <v/>
      </c>
      <c r="J2368" s="12"/>
      <c r="K2368" s="31" t="str">
        <f>IFERROR(VLOOKUP(Issue!$J2368,Table2[[Item Name]:[UoM]],2,0),"")</f>
        <v/>
      </c>
      <c r="L2368" s="12"/>
      <c r="M2368" s="32" t="str">
        <f>IFERROR(VLOOKUP(Issue!$J2368,Table2[[#All],[Item Name]:[Open Rate]],8,0),"")</f>
        <v/>
      </c>
      <c r="N2368" s="32" t="str">
        <f>IFERROR(+Issue!$L2368*Issue!$M2368,"")</f>
        <v/>
      </c>
      <c r="O2368" s="12"/>
      <c r="P2368" s="12"/>
      <c r="Q2368" s="38"/>
    </row>
    <row r="2369" spans="1:17" x14ac:dyDescent="0.25">
      <c r="A2369" s="34"/>
      <c r="B2369" s="12"/>
      <c r="C2369" s="12"/>
      <c r="D2369" s="12"/>
      <c r="E2369" s="31" t="str">
        <f>IFERROR(VLOOKUP(Issue!$D2369,Table5[#All],3,0),"")</f>
        <v/>
      </c>
      <c r="F2369" s="31" t="str">
        <f>IFERROR(VLOOKUP(Issue!$D2369,Table5[#All],2,0),"")</f>
        <v/>
      </c>
      <c r="G2369" s="12"/>
      <c r="H2369" s="31" t="str">
        <f>IFERROR(VLOOKUP(Issue!$G2369,Table5[#All],3,0),"")</f>
        <v/>
      </c>
      <c r="I2369" s="31" t="str">
        <f>IFERROR(VLOOKUP(Issue!$G2369,Table5[#All],2,0),"")</f>
        <v/>
      </c>
      <c r="J2369" s="12"/>
      <c r="K2369" s="31" t="str">
        <f>IFERROR(VLOOKUP(Issue!$J2369,Table2[[Item Name]:[UoM]],2,0),"")</f>
        <v/>
      </c>
      <c r="L2369" s="12"/>
      <c r="M2369" s="32" t="str">
        <f>IFERROR(VLOOKUP(Issue!$J2369,Table2[[#All],[Item Name]:[Open Rate]],8,0),"")</f>
        <v/>
      </c>
      <c r="N2369" s="32" t="str">
        <f>IFERROR(+Issue!$L2369*Issue!$M2369,"")</f>
        <v/>
      </c>
      <c r="O2369" s="12"/>
      <c r="P2369" s="12"/>
      <c r="Q2369" s="38"/>
    </row>
    <row r="2370" spans="1:17" x14ac:dyDescent="0.25">
      <c r="A2370" s="34"/>
      <c r="B2370" s="12"/>
      <c r="C2370" s="12"/>
      <c r="D2370" s="12"/>
      <c r="E2370" s="31" t="str">
        <f>IFERROR(VLOOKUP(Issue!$D2370,Table5[#All],3,0),"")</f>
        <v/>
      </c>
      <c r="F2370" s="31" t="str">
        <f>IFERROR(VLOOKUP(Issue!$D2370,Table5[#All],2,0),"")</f>
        <v/>
      </c>
      <c r="G2370" s="12"/>
      <c r="H2370" s="31" t="str">
        <f>IFERROR(VLOOKUP(Issue!$G2370,Table5[#All],3,0),"")</f>
        <v/>
      </c>
      <c r="I2370" s="31" t="str">
        <f>IFERROR(VLOOKUP(Issue!$G2370,Table5[#All],2,0),"")</f>
        <v/>
      </c>
      <c r="J2370" s="12"/>
      <c r="K2370" s="31" t="str">
        <f>IFERROR(VLOOKUP(Issue!$J2370,Table2[[Item Name]:[UoM]],2,0),"")</f>
        <v/>
      </c>
      <c r="L2370" s="12"/>
      <c r="M2370" s="32" t="str">
        <f>IFERROR(VLOOKUP(Issue!$J2370,Table2[[#All],[Item Name]:[Open Rate]],8,0),"")</f>
        <v/>
      </c>
      <c r="N2370" s="32" t="str">
        <f>IFERROR(+Issue!$L2370*Issue!$M2370,"")</f>
        <v/>
      </c>
      <c r="O2370" s="12"/>
      <c r="P2370" s="12"/>
      <c r="Q2370" s="38"/>
    </row>
    <row r="2371" spans="1:17" x14ac:dyDescent="0.25">
      <c r="A2371" s="34"/>
      <c r="B2371" s="12"/>
      <c r="C2371" s="12"/>
      <c r="D2371" s="12"/>
      <c r="E2371" s="31" t="str">
        <f>IFERROR(VLOOKUP(Issue!$D2371,Table5[#All],3,0),"")</f>
        <v/>
      </c>
      <c r="F2371" s="31" t="str">
        <f>IFERROR(VLOOKUP(Issue!$D2371,Table5[#All],2,0),"")</f>
        <v/>
      </c>
      <c r="G2371" s="12"/>
      <c r="H2371" s="31" t="str">
        <f>IFERROR(VLOOKUP(Issue!$G2371,Table5[#All],3,0),"")</f>
        <v/>
      </c>
      <c r="I2371" s="31" t="str">
        <f>IFERROR(VLOOKUP(Issue!$G2371,Table5[#All],2,0),"")</f>
        <v/>
      </c>
      <c r="J2371" s="12"/>
      <c r="K2371" s="31" t="str">
        <f>IFERROR(VLOOKUP(Issue!$J2371,Table2[[Item Name]:[UoM]],2,0),"")</f>
        <v/>
      </c>
      <c r="L2371" s="12"/>
      <c r="M2371" s="32" t="str">
        <f>IFERROR(VLOOKUP(Issue!$J2371,Table2[[#All],[Item Name]:[Open Rate]],8,0),"")</f>
        <v/>
      </c>
      <c r="N2371" s="32" t="str">
        <f>IFERROR(+Issue!$L2371*Issue!$M2371,"")</f>
        <v/>
      </c>
      <c r="O2371" s="12"/>
      <c r="P2371" s="12"/>
      <c r="Q2371" s="38"/>
    </row>
    <row r="2372" spans="1:17" x14ac:dyDescent="0.25">
      <c r="A2372" s="34"/>
      <c r="B2372" s="12"/>
      <c r="C2372" s="12"/>
      <c r="D2372" s="12"/>
      <c r="E2372" s="31" t="str">
        <f>IFERROR(VLOOKUP(Issue!$D2372,Table5[#All],3,0),"")</f>
        <v/>
      </c>
      <c r="F2372" s="31" t="str">
        <f>IFERROR(VLOOKUP(Issue!$D2372,Table5[#All],2,0),"")</f>
        <v/>
      </c>
      <c r="G2372" s="12"/>
      <c r="H2372" s="31" t="str">
        <f>IFERROR(VLOOKUP(Issue!$G2372,Table5[#All],3,0),"")</f>
        <v/>
      </c>
      <c r="I2372" s="31" t="str">
        <f>IFERROR(VLOOKUP(Issue!$G2372,Table5[#All],2,0),"")</f>
        <v/>
      </c>
      <c r="J2372" s="12"/>
      <c r="K2372" s="31" t="str">
        <f>IFERROR(VLOOKUP(Issue!$J2372,Table2[[Item Name]:[UoM]],2,0),"")</f>
        <v/>
      </c>
      <c r="L2372" s="12"/>
      <c r="M2372" s="32" t="str">
        <f>IFERROR(VLOOKUP(Issue!$J2372,Table2[[#All],[Item Name]:[Open Rate]],8,0),"")</f>
        <v/>
      </c>
      <c r="N2372" s="32" t="str">
        <f>IFERROR(+Issue!$L2372*Issue!$M2372,"")</f>
        <v/>
      </c>
      <c r="O2372" s="12"/>
      <c r="P2372" s="12"/>
      <c r="Q2372" s="38"/>
    </row>
    <row r="2373" spans="1:17" x14ac:dyDescent="0.25">
      <c r="A2373" s="34"/>
      <c r="B2373" s="12"/>
      <c r="C2373" s="12"/>
      <c r="D2373" s="12"/>
      <c r="E2373" s="31" t="str">
        <f>IFERROR(VLOOKUP(Issue!$D2373,Table5[#All],3,0),"")</f>
        <v/>
      </c>
      <c r="F2373" s="31" t="str">
        <f>IFERROR(VLOOKUP(Issue!$D2373,Table5[#All],2,0),"")</f>
        <v/>
      </c>
      <c r="G2373" s="12"/>
      <c r="H2373" s="31" t="str">
        <f>IFERROR(VLOOKUP(Issue!$G2373,Table5[#All],3,0),"")</f>
        <v/>
      </c>
      <c r="I2373" s="31" t="str">
        <f>IFERROR(VLOOKUP(Issue!$G2373,Table5[#All],2,0),"")</f>
        <v/>
      </c>
      <c r="J2373" s="12"/>
      <c r="K2373" s="31" t="str">
        <f>IFERROR(VLOOKUP(Issue!$J2373,Table2[[Item Name]:[UoM]],2,0),"")</f>
        <v/>
      </c>
      <c r="L2373" s="12"/>
      <c r="M2373" s="32" t="str">
        <f>IFERROR(VLOOKUP(Issue!$J2373,Table2[[#All],[Item Name]:[Open Rate]],8,0),"")</f>
        <v/>
      </c>
      <c r="N2373" s="32" t="str">
        <f>IFERROR(+Issue!$L2373*Issue!$M2373,"")</f>
        <v/>
      </c>
      <c r="O2373" s="12"/>
      <c r="P2373" s="12"/>
      <c r="Q2373" s="38"/>
    </row>
    <row r="2374" spans="1:17" x14ac:dyDescent="0.25">
      <c r="A2374" s="34"/>
      <c r="B2374" s="12"/>
      <c r="C2374" s="12"/>
      <c r="D2374" s="12"/>
      <c r="E2374" s="31" t="str">
        <f>IFERROR(VLOOKUP(Issue!$D2374,Table5[#All],3,0),"")</f>
        <v/>
      </c>
      <c r="F2374" s="31" t="str">
        <f>IFERROR(VLOOKUP(Issue!$D2374,Table5[#All],2,0),"")</f>
        <v/>
      </c>
      <c r="G2374" s="12"/>
      <c r="H2374" s="31" t="str">
        <f>IFERROR(VLOOKUP(Issue!$G2374,Table5[#All],3,0),"")</f>
        <v/>
      </c>
      <c r="I2374" s="31" t="str">
        <f>IFERROR(VLOOKUP(Issue!$G2374,Table5[#All],2,0),"")</f>
        <v/>
      </c>
      <c r="J2374" s="12"/>
      <c r="K2374" s="31" t="str">
        <f>IFERROR(VLOOKUP(Issue!$J2374,Table2[[Item Name]:[UoM]],2,0),"")</f>
        <v/>
      </c>
      <c r="L2374" s="12"/>
      <c r="M2374" s="32" t="str">
        <f>IFERROR(VLOOKUP(Issue!$J2374,Table2[[#All],[Item Name]:[Open Rate]],8,0),"")</f>
        <v/>
      </c>
      <c r="N2374" s="32" t="str">
        <f>IFERROR(+Issue!$L2374*Issue!$M2374,"")</f>
        <v/>
      </c>
      <c r="O2374" s="12"/>
      <c r="P2374" s="12"/>
      <c r="Q2374" s="38"/>
    </row>
    <row r="2375" spans="1:17" x14ac:dyDescent="0.25">
      <c r="A2375" s="34"/>
      <c r="B2375" s="12"/>
      <c r="C2375" s="12"/>
      <c r="D2375" s="12"/>
      <c r="E2375" s="31" t="str">
        <f>IFERROR(VLOOKUP(Issue!$D2375,Table5[#All],3,0),"")</f>
        <v/>
      </c>
      <c r="F2375" s="31" t="str">
        <f>IFERROR(VLOOKUP(Issue!$D2375,Table5[#All],2,0),"")</f>
        <v/>
      </c>
      <c r="G2375" s="12"/>
      <c r="H2375" s="31" t="str">
        <f>IFERROR(VLOOKUP(Issue!$G2375,Table5[#All],3,0),"")</f>
        <v/>
      </c>
      <c r="I2375" s="31" t="str">
        <f>IFERROR(VLOOKUP(Issue!$G2375,Table5[#All],2,0),"")</f>
        <v/>
      </c>
      <c r="J2375" s="12"/>
      <c r="K2375" s="31" t="str">
        <f>IFERROR(VLOOKUP(Issue!$J2375,Table2[[Item Name]:[UoM]],2,0),"")</f>
        <v/>
      </c>
      <c r="L2375" s="12"/>
      <c r="M2375" s="32" t="str">
        <f>IFERROR(VLOOKUP(Issue!$J2375,Table2[[#All],[Item Name]:[Open Rate]],8,0),"")</f>
        <v/>
      </c>
      <c r="N2375" s="32" t="str">
        <f>IFERROR(+Issue!$L2375*Issue!$M2375,"")</f>
        <v/>
      </c>
      <c r="O2375" s="12"/>
      <c r="P2375" s="12"/>
      <c r="Q2375" s="38"/>
    </row>
    <row r="2376" spans="1:17" x14ac:dyDescent="0.25">
      <c r="A2376" s="34"/>
      <c r="B2376" s="12"/>
      <c r="C2376" s="12"/>
      <c r="D2376" s="12"/>
      <c r="E2376" s="31" t="str">
        <f>IFERROR(VLOOKUP(Issue!$D2376,Table5[#All],3,0),"")</f>
        <v/>
      </c>
      <c r="F2376" s="31" t="str">
        <f>IFERROR(VLOOKUP(Issue!$D2376,Table5[#All],2,0),"")</f>
        <v/>
      </c>
      <c r="G2376" s="12"/>
      <c r="H2376" s="31" t="str">
        <f>IFERROR(VLOOKUP(Issue!$G2376,Table5[#All],3,0),"")</f>
        <v/>
      </c>
      <c r="I2376" s="31" t="str">
        <f>IFERROR(VLOOKUP(Issue!$G2376,Table5[#All],2,0),"")</f>
        <v/>
      </c>
      <c r="J2376" s="12"/>
      <c r="K2376" s="31" t="str">
        <f>IFERROR(VLOOKUP(Issue!$J2376,Table2[[Item Name]:[UoM]],2,0),"")</f>
        <v/>
      </c>
      <c r="L2376" s="12"/>
      <c r="M2376" s="32" t="str">
        <f>IFERROR(VLOOKUP(Issue!$J2376,Table2[[#All],[Item Name]:[Open Rate]],8,0),"")</f>
        <v/>
      </c>
      <c r="N2376" s="32" t="str">
        <f>IFERROR(+Issue!$L2376*Issue!$M2376,"")</f>
        <v/>
      </c>
      <c r="O2376" s="12"/>
      <c r="P2376" s="12"/>
      <c r="Q2376" s="38"/>
    </row>
    <row r="2377" spans="1:17" x14ac:dyDescent="0.25">
      <c r="A2377" s="34"/>
      <c r="B2377" s="12"/>
      <c r="C2377" s="12"/>
      <c r="D2377" s="12"/>
      <c r="E2377" s="31" t="str">
        <f>IFERROR(VLOOKUP(Issue!$D2377,Table5[#All],3,0),"")</f>
        <v/>
      </c>
      <c r="F2377" s="31" t="str">
        <f>IFERROR(VLOOKUP(Issue!$D2377,Table5[#All],2,0),"")</f>
        <v/>
      </c>
      <c r="G2377" s="12"/>
      <c r="H2377" s="31" t="str">
        <f>IFERROR(VLOOKUP(Issue!$G2377,Table5[#All],3,0),"")</f>
        <v/>
      </c>
      <c r="I2377" s="31" t="str">
        <f>IFERROR(VLOOKUP(Issue!$G2377,Table5[#All],2,0),"")</f>
        <v/>
      </c>
      <c r="J2377" s="12"/>
      <c r="K2377" s="31" t="str">
        <f>IFERROR(VLOOKUP(Issue!$J2377,Table2[[Item Name]:[UoM]],2,0),"")</f>
        <v/>
      </c>
      <c r="L2377" s="12"/>
      <c r="M2377" s="32" t="str">
        <f>IFERROR(VLOOKUP(Issue!$J2377,Table2[[#All],[Item Name]:[Open Rate]],8,0),"")</f>
        <v/>
      </c>
      <c r="N2377" s="32" t="str">
        <f>IFERROR(+Issue!$L2377*Issue!$M2377,"")</f>
        <v/>
      </c>
      <c r="O2377" s="12"/>
      <c r="P2377" s="12"/>
      <c r="Q2377" s="38"/>
    </row>
    <row r="2378" spans="1:17" x14ac:dyDescent="0.25">
      <c r="A2378" s="34"/>
      <c r="B2378" s="12"/>
      <c r="C2378" s="12"/>
      <c r="D2378" s="12"/>
      <c r="E2378" s="31" t="str">
        <f>IFERROR(VLOOKUP(Issue!$D2378,Table5[#All],3,0),"")</f>
        <v/>
      </c>
      <c r="F2378" s="31" t="str">
        <f>IFERROR(VLOOKUP(Issue!$D2378,Table5[#All],2,0),"")</f>
        <v/>
      </c>
      <c r="G2378" s="12"/>
      <c r="H2378" s="31" t="str">
        <f>IFERROR(VLOOKUP(Issue!$G2378,Table5[#All],3,0),"")</f>
        <v/>
      </c>
      <c r="I2378" s="31" t="str">
        <f>IFERROR(VLOOKUP(Issue!$G2378,Table5[#All],2,0),"")</f>
        <v/>
      </c>
      <c r="J2378" s="12"/>
      <c r="K2378" s="31" t="str">
        <f>IFERROR(VLOOKUP(Issue!$J2378,Table2[[Item Name]:[UoM]],2,0),"")</f>
        <v/>
      </c>
      <c r="L2378" s="12"/>
      <c r="M2378" s="32" t="str">
        <f>IFERROR(VLOOKUP(Issue!$J2378,Table2[[#All],[Item Name]:[Open Rate]],8,0),"")</f>
        <v/>
      </c>
      <c r="N2378" s="32" t="str">
        <f>IFERROR(+Issue!$L2378*Issue!$M2378,"")</f>
        <v/>
      </c>
      <c r="O2378" s="12"/>
      <c r="P2378" s="12"/>
      <c r="Q2378" s="38"/>
    </row>
    <row r="2379" spans="1:17" x14ac:dyDescent="0.25">
      <c r="A2379" s="34"/>
      <c r="B2379" s="12"/>
      <c r="C2379" s="12"/>
      <c r="D2379" s="12"/>
      <c r="E2379" s="31" t="str">
        <f>IFERROR(VLOOKUP(Issue!$D2379,Table5[#All],3,0),"")</f>
        <v/>
      </c>
      <c r="F2379" s="31" t="str">
        <f>IFERROR(VLOOKUP(Issue!$D2379,Table5[#All],2,0),"")</f>
        <v/>
      </c>
      <c r="G2379" s="12"/>
      <c r="H2379" s="31" t="str">
        <f>IFERROR(VLOOKUP(Issue!$G2379,Table5[#All],3,0),"")</f>
        <v/>
      </c>
      <c r="I2379" s="31" t="str">
        <f>IFERROR(VLOOKUP(Issue!$G2379,Table5[#All],2,0),"")</f>
        <v/>
      </c>
      <c r="J2379" s="12"/>
      <c r="K2379" s="31" t="str">
        <f>IFERROR(VLOOKUP(Issue!$J2379,Table2[[Item Name]:[UoM]],2,0),"")</f>
        <v/>
      </c>
      <c r="L2379" s="12"/>
      <c r="M2379" s="32" t="str">
        <f>IFERROR(VLOOKUP(Issue!$J2379,Table2[[#All],[Item Name]:[Open Rate]],8,0),"")</f>
        <v/>
      </c>
      <c r="N2379" s="32" t="str">
        <f>IFERROR(+Issue!$L2379*Issue!$M2379,"")</f>
        <v/>
      </c>
      <c r="O2379" s="12"/>
      <c r="P2379" s="12"/>
      <c r="Q2379" s="38"/>
    </row>
    <row r="2380" spans="1:17" x14ac:dyDescent="0.25">
      <c r="A2380" s="34"/>
      <c r="B2380" s="12"/>
      <c r="C2380" s="12"/>
      <c r="D2380" s="12"/>
      <c r="E2380" s="31" t="str">
        <f>IFERROR(VLOOKUP(Issue!$D2380,Table5[#All],3,0),"")</f>
        <v/>
      </c>
      <c r="F2380" s="31" t="str">
        <f>IFERROR(VLOOKUP(Issue!$D2380,Table5[#All],2,0),"")</f>
        <v/>
      </c>
      <c r="G2380" s="12"/>
      <c r="H2380" s="31" t="str">
        <f>IFERROR(VLOOKUP(Issue!$G2380,Table5[#All],3,0),"")</f>
        <v/>
      </c>
      <c r="I2380" s="31" t="str">
        <f>IFERROR(VLOOKUP(Issue!$G2380,Table5[#All],2,0),"")</f>
        <v/>
      </c>
      <c r="J2380" s="12"/>
      <c r="K2380" s="31" t="str">
        <f>IFERROR(VLOOKUP(Issue!$J2380,Table2[[Item Name]:[UoM]],2,0),"")</f>
        <v/>
      </c>
      <c r="L2380" s="12"/>
      <c r="M2380" s="32" t="str">
        <f>IFERROR(VLOOKUP(Issue!$J2380,Table2[[#All],[Item Name]:[Open Rate]],8,0),"")</f>
        <v/>
      </c>
      <c r="N2380" s="32" t="str">
        <f>IFERROR(+Issue!$L2380*Issue!$M2380,"")</f>
        <v/>
      </c>
      <c r="O2380" s="12"/>
      <c r="P2380" s="12"/>
      <c r="Q2380" s="38"/>
    </row>
    <row r="2381" spans="1:17" x14ac:dyDescent="0.25">
      <c r="A2381" s="34"/>
      <c r="B2381" s="12"/>
      <c r="C2381" s="12"/>
      <c r="D2381" s="12"/>
      <c r="E2381" s="31" t="str">
        <f>IFERROR(VLOOKUP(Issue!$D2381,Table5[#All],3,0),"")</f>
        <v/>
      </c>
      <c r="F2381" s="31" t="str">
        <f>IFERROR(VLOOKUP(Issue!$D2381,Table5[#All],2,0),"")</f>
        <v/>
      </c>
      <c r="G2381" s="12"/>
      <c r="H2381" s="31" t="str">
        <f>IFERROR(VLOOKUP(Issue!$G2381,Table5[#All],3,0),"")</f>
        <v/>
      </c>
      <c r="I2381" s="31" t="str">
        <f>IFERROR(VLOOKUP(Issue!$G2381,Table5[#All],2,0),"")</f>
        <v/>
      </c>
      <c r="J2381" s="12"/>
      <c r="K2381" s="31" t="str">
        <f>IFERROR(VLOOKUP(Issue!$J2381,Table2[[Item Name]:[UoM]],2,0),"")</f>
        <v/>
      </c>
      <c r="L2381" s="12"/>
      <c r="M2381" s="32" t="str">
        <f>IFERROR(VLOOKUP(Issue!$J2381,Table2[[#All],[Item Name]:[Open Rate]],8,0),"")</f>
        <v/>
      </c>
      <c r="N2381" s="32" t="str">
        <f>IFERROR(+Issue!$L2381*Issue!$M2381,"")</f>
        <v/>
      </c>
      <c r="O2381" s="12"/>
      <c r="P2381" s="12"/>
      <c r="Q2381" s="38"/>
    </row>
    <row r="2382" spans="1:17" x14ac:dyDescent="0.25">
      <c r="A2382" s="34"/>
      <c r="B2382" s="12"/>
      <c r="C2382" s="12"/>
      <c r="D2382" s="12"/>
      <c r="E2382" s="31" t="str">
        <f>IFERROR(VLOOKUP(Issue!$D2382,Table5[#All],3,0),"")</f>
        <v/>
      </c>
      <c r="F2382" s="31" t="str">
        <f>IFERROR(VLOOKUP(Issue!$D2382,Table5[#All],2,0),"")</f>
        <v/>
      </c>
      <c r="G2382" s="12"/>
      <c r="H2382" s="31" t="str">
        <f>IFERROR(VLOOKUP(Issue!$G2382,Table5[#All],3,0),"")</f>
        <v/>
      </c>
      <c r="I2382" s="31" t="str">
        <f>IFERROR(VLOOKUP(Issue!$G2382,Table5[#All],2,0),"")</f>
        <v/>
      </c>
      <c r="J2382" s="12"/>
      <c r="K2382" s="31" t="str">
        <f>IFERROR(VLOOKUP(Issue!$J2382,Table2[[Item Name]:[UoM]],2,0),"")</f>
        <v/>
      </c>
      <c r="L2382" s="12"/>
      <c r="M2382" s="32" t="str">
        <f>IFERROR(VLOOKUP(Issue!$J2382,Table2[[#All],[Item Name]:[Open Rate]],8,0),"")</f>
        <v/>
      </c>
      <c r="N2382" s="32" t="str">
        <f>IFERROR(+Issue!$L2382*Issue!$M2382,"")</f>
        <v/>
      </c>
      <c r="O2382" s="12"/>
      <c r="P2382" s="12"/>
      <c r="Q2382" s="38"/>
    </row>
    <row r="2383" spans="1:17" x14ac:dyDescent="0.25">
      <c r="A2383" s="34"/>
      <c r="B2383" s="12"/>
      <c r="C2383" s="12"/>
      <c r="D2383" s="12"/>
      <c r="E2383" s="31" t="str">
        <f>IFERROR(VLOOKUP(Issue!$D2383,Table5[#All],3,0),"")</f>
        <v/>
      </c>
      <c r="F2383" s="31" t="str">
        <f>IFERROR(VLOOKUP(Issue!$D2383,Table5[#All],2,0),"")</f>
        <v/>
      </c>
      <c r="G2383" s="12"/>
      <c r="H2383" s="31" t="str">
        <f>IFERROR(VLOOKUP(Issue!$G2383,Table5[#All],3,0),"")</f>
        <v/>
      </c>
      <c r="I2383" s="31" t="str">
        <f>IFERROR(VLOOKUP(Issue!$G2383,Table5[#All],2,0),"")</f>
        <v/>
      </c>
      <c r="J2383" s="12"/>
      <c r="K2383" s="31" t="str">
        <f>IFERROR(VLOOKUP(Issue!$J2383,Table2[[Item Name]:[UoM]],2,0),"")</f>
        <v/>
      </c>
      <c r="L2383" s="12"/>
      <c r="M2383" s="32" t="str">
        <f>IFERROR(VLOOKUP(Issue!$J2383,Table2[[#All],[Item Name]:[Open Rate]],8,0),"")</f>
        <v/>
      </c>
      <c r="N2383" s="32" t="str">
        <f>IFERROR(+Issue!$L2383*Issue!$M2383,"")</f>
        <v/>
      </c>
      <c r="O2383" s="12"/>
      <c r="P2383" s="12"/>
      <c r="Q2383" s="38"/>
    </row>
    <row r="2384" spans="1:17" x14ac:dyDescent="0.25">
      <c r="A2384" s="34"/>
      <c r="B2384" s="12"/>
      <c r="C2384" s="12"/>
      <c r="D2384" s="12"/>
      <c r="E2384" s="31" t="str">
        <f>IFERROR(VLOOKUP(Issue!$D2384,Table5[#All],3,0),"")</f>
        <v/>
      </c>
      <c r="F2384" s="31" t="str">
        <f>IFERROR(VLOOKUP(Issue!$D2384,Table5[#All],2,0),"")</f>
        <v/>
      </c>
      <c r="G2384" s="12"/>
      <c r="H2384" s="31" t="str">
        <f>IFERROR(VLOOKUP(Issue!$G2384,Table5[#All],3,0),"")</f>
        <v/>
      </c>
      <c r="I2384" s="31" t="str">
        <f>IFERROR(VLOOKUP(Issue!$G2384,Table5[#All],2,0),"")</f>
        <v/>
      </c>
      <c r="J2384" s="12"/>
      <c r="K2384" s="31" t="str">
        <f>IFERROR(VLOOKUP(Issue!$J2384,Table2[[Item Name]:[UoM]],2,0),"")</f>
        <v/>
      </c>
      <c r="L2384" s="12"/>
      <c r="M2384" s="32" t="str">
        <f>IFERROR(VLOOKUP(Issue!$J2384,Table2[[#All],[Item Name]:[Open Rate]],8,0),"")</f>
        <v/>
      </c>
      <c r="N2384" s="32" t="str">
        <f>IFERROR(+Issue!$L2384*Issue!$M2384,"")</f>
        <v/>
      </c>
      <c r="O2384" s="12"/>
      <c r="P2384" s="12"/>
      <c r="Q2384" s="38"/>
    </row>
    <row r="2385" spans="1:17" x14ac:dyDescent="0.25">
      <c r="A2385" s="34"/>
      <c r="B2385" s="12"/>
      <c r="C2385" s="12"/>
      <c r="D2385" s="12"/>
      <c r="E2385" s="31" t="str">
        <f>IFERROR(VLOOKUP(Issue!$D2385,Table5[#All],3,0),"")</f>
        <v/>
      </c>
      <c r="F2385" s="31" t="str">
        <f>IFERROR(VLOOKUP(Issue!$D2385,Table5[#All],2,0),"")</f>
        <v/>
      </c>
      <c r="G2385" s="12"/>
      <c r="H2385" s="31" t="str">
        <f>IFERROR(VLOOKUP(Issue!$G2385,Table5[#All],3,0),"")</f>
        <v/>
      </c>
      <c r="I2385" s="31" t="str">
        <f>IFERROR(VLOOKUP(Issue!$G2385,Table5[#All],2,0),"")</f>
        <v/>
      </c>
      <c r="J2385" s="12"/>
      <c r="K2385" s="31" t="str">
        <f>IFERROR(VLOOKUP(Issue!$J2385,Table2[[Item Name]:[UoM]],2,0),"")</f>
        <v/>
      </c>
      <c r="L2385" s="12"/>
      <c r="M2385" s="32" t="str">
        <f>IFERROR(VLOOKUP(Issue!$J2385,Table2[[#All],[Item Name]:[Open Rate]],8,0),"")</f>
        <v/>
      </c>
      <c r="N2385" s="32" t="str">
        <f>IFERROR(+Issue!$L2385*Issue!$M2385,"")</f>
        <v/>
      </c>
      <c r="O2385" s="12"/>
      <c r="P2385" s="12"/>
      <c r="Q2385" s="38"/>
    </row>
    <row r="2386" spans="1:17" x14ac:dyDescent="0.25">
      <c r="A2386" s="34"/>
      <c r="B2386" s="12"/>
      <c r="C2386" s="12"/>
      <c r="D2386" s="12"/>
      <c r="E2386" s="31" t="str">
        <f>IFERROR(VLOOKUP(Issue!$D2386,Table5[#All],3,0),"")</f>
        <v/>
      </c>
      <c r="F2386" s="31" t="str">
        <f>IFERROR(VLOOKUP(Issue!$D2386,Table5[#All],2,0),"")</f>
        <v/>
      </c>
      <c r="G2386" s="12"/>
      <c r="H2386" s="31" t="str">
        <f>IFERROR(VLOOKUP(Issue!$G2386,Table5[#All],3,0),"")</f>
        <v/>
      </c>
      <c r="I2386" s="31" t="str">
        <f>IFERROR(VLOOKUP(Issue!$G2386,Table5[#All],2,0),"")</f>
        <v/>
      </c>
      <c r="J2386" s="12"/>
      <c r="K2386" s="31" t="str">
        <f>IFERROR(VLOOKUP(Issue!$J2386,Table2[[Item Name]:[UoM]],2,0),"")</f>
        <v/>
      </c>
      <c r="L2386" s="12"/>
      <c r="M2386" s="32" t="str">
        <f>IFERROR(VLOOKUP(Issue!$J2386,Table2[[#All],[Item Name]:[Open Rate]],8,0),"")</f>
        <v/>
      </c>
      <c r="N2386" s="32" t="str">
        <f>IFERROR(+Issue!$L2386*Issue!$M2386,"")</f>
        <v/>
      </c>
      <c r="O2386" s="12"/>
      <c r="P2386" s="12"/>
      <c r="Q2386" s="38"/>
    </row>
    <row r="2387" spans="1:17" x14ac:dyDescent="0.25">
      <c r="A2387" s="34"/>
      <c r="B2387" s="12"/>
      <c r="C2387" s="12"/>
      <c r="D2387" s="12"/>
      <c r="E2387" s="31" t="str">
        <f>IFERROR(VLOOKUP(Issue!$D2387,Table5[#All],3,0),"")</f>
        <v/>
      </c>
      <c r="F2387" s="31" t="str">
        <f>IFERROR(VLOOKUP(Issue!$D2387,Table5[#All],2,0),"")</f>
        <v/>
      </c>
      <c r="G2387" s="12"/>
      <c r="H2387" s="31" t="str">
        <f>IFERROR(VLOOKUP(Issue!$G2387,Table5[#All],3,0),"")</f>
        <v/>
      </c>
      <c r="I2387" s="31" t="str">
        <f>IFERROR(VLOOKUP(Issue!$G2387,Table5[#All],2,0),"")</f>
        <v/>
      </c>
      <c r="J2387" s="12"/>
      <c r="K2387" s="31" t="str">
        <f>IFERROR(VLOOKUP(Issue!$J2387,Table2[[Item Name]:[UoM]],2,0),"")</f>
        <v/>
      </c>
      <c r="L2387" s="12"/>
      <c r="M2387" s="32" t="str">
        <f>IFERROR(VLOOKUP(Issue!$J2387,Table2[[#All],[Item Name]:[Open Rate]],8,0),"")</f>
        <v/>
      </c>
      <c r="N2387" s="32" t="str">
        <f>IFERROR(+Issue!$L2387*Issue!$M2387,"")</f>
        <v/>
      </c>
      <c r="O2387" s="12"/>
      <c r="P2387" s="12"/>
      <c r="Q2387" s="38"/>
    </row>
    <row r="2388" spans="1:17" x14ac:dyDescent="0.25">
      <c r="A2388" s="34"/>
      <c r="B2388" s="12"/>
      <c r="C2388" s="12"/>
      <c r="D2388" s="12"/>
      <c r="E2388" s="31" t="str">
        <f>IFERROR(VLOOKUP(Issue!$D2388,Table5[#All],3,0),"")</f>
        <v/>
      </c>
      <c r="F2388" s="31" t="str">
        <f>IFERROR(VLOOKUP(Issue!$D2388,Table5[#All],2,0),"")</f>
        <v/>
      </c>
      <c r="G2388" s="12"/>
      <c r="H2388" s="31" t="str">
        <f>IFERROR(VLOOKUP(Issue!$G2388,Table5[#All],3,0),"")</f>
        <v/>
      </c>
      <c r="I2388" s="31" t="str">
        <f>IFERROR(VLOOKUP(Issue!$G2388,Table5[#All],2,0),"")</f>
        <v/>
      </c>
      <c r="J2388" s="12"/>
      <c r="K2388" s="31" t="str">
        <f>IFERROR(VLOOKUP(Issue!$J2388,Table2[[Item Name]:[UoM]],2,0),"")</f>
        <v/>
      </c>
      <c r="L2388" s="12"/>
      <c r="M2388" s="32" t="str">
        <f>IFERROR(VLOOKUP(Issue!$J2388,Table2[[#All],[Item Name]:[Open Rate]],8,0),"")</f>
        <v/>
      </c>
      <c r="N2388" s="32" t="str">
        <f>IFERROR(+Issue!$L2388*Issue!$M2388,"")</f>
        <v/>
      </c>
      <c r="O2388" s="12"/>
      <c r="P2388" s="12"/>
      <c r="Q2388" s="38"/>
    </row>
    <row r="2389" spans="1:17" x14ac:dyDescent="0.25">
      <c r="A2389" s="34"/>
      <c r="B2389" s="12"/>
      <c r="C2389" s="12"/>
      <c r="D2389" s="12"/>
      <c r="E2389" s="31" t="str">
        <f>IFERROR(VLOOKUP(Issue!$D2389,Table5[#All],3,0),"")</f>
        <v/>
      </c>
      <c r="F2389" s="31" t="str">
        <f>IFERROR(VLOOKUP(Issue!$D2389,Table5[#All],2,0),"")</f>
        <v/>
      </c>
      <c r="G2389" s="12"/>
      <c r="H2389" s="31" t="str">
        <f>IFERROR(VLOOKUP(Issue!$G2389,Table5[#All],3,0),"")</f>
        <v/>
      </c>
      <c r="I2389" s="31" t="str">
        <f>IFERROR(VLOOKUP(Issue!$G2389,Table5[#All],2,0),"")</f>
        <v/>
      </c>
      <c r="J2389" s="12"/>
      <c r="K2389" s="31" t="str">
        <f>IFERROR(VLOOKUP(Issue!$J2389,Table2[[Item Name]:[UoM]],2,0),"")</f>
        <v/>
      </c>
      <c r="L2389" s="12"/>
      <c r="M2389" s="32" t="str">
        <f>IFERROR(VLOOKUP(Issue!$J2389,Table2[[#All],[Item Name]:[Open Rate]],8,0),"")</f>
        <v/>
      </c>
      <c r="N2389" s="32" t="str">
        <f>IFERROR(+Issue!$L2389*Issue!$M2389,"")</f>
        <v/>
      </c>
      <c r="O2389" s="12"/>
      <c r="P2389" s="12"/>
      <c r="Q2389" s="38"/>
    </row>
    <row r="2390" spans="1:17" x14ac:dyDescent="0.25">
      <c r="A2390" s="34"/>
      <c r="B2390" s="12"/>
      <c r="C2390" s="12"/>
      <c r="D2390" s="12"/>
      <c r="E2390" s="31" t="str">
        <f>IFERROR(VLOOKUP(Issue!$D2390,Table5[#All],3,0),"")</f>
        <v/>
      </c>
      <c r="F2390" s="31" t="str">
        <f>IFERROR(VLOOKUP(Issue!$D2390,Table5[#All],2,0),"")</f>
        <v/>
      </c>
      <c r="G2390" s="12"/>
      <c r="H2390" s="31" t="str">
        <f>IFERROR(VLOOKUP(Issue!$G2390,Table5[#All],3,0),"")</f>
        <v/>
      </c>
      <c r="I2390" s="31" t="str">
        <f>IFERROR(VLOOKUP(Issue!$G2390,Table5[#All],2,0),"")</f>
        <v/>
      </c>
      <c r="J2390" s="12"/>
      <c r="K2390" s="31" t="str">
        <f>IFERROR(VLOOKUP(Issue!$J2390,Table2[[Item Name]:[UoM]],2,0),"")</f>
        <v/>
      </c>
      <c r="L2390" s="12"/>
      <c r="M2390" s="32" t="str">
        <f>IFERROR(VLOOKUP(Issue!$J2390,Table2[[#All],[Item Name]:[Open Rate]],8,0),"")</f>
        <v/>
      </c>
      <c r="N2390" s="32" t="str">
        <f>IFERROR(+Issue!$L2390*Issue!$M2390,"")</f>
        <v/>
      </c>
      <c r="O2390" s="12"/>
      <c r="P2390" s="12"/>
      <c r="Q2390" s="38"/>
    </row>
    <row r="2391" spans="1:17" x14ac:dyDescent="0.25">
      <c r="A2391" s="34"/>
      <c r="B2391" s="12"/>
      <c r="C2391" s="12"/>
      <c r="D2391" s="12"/>
      <c r="E2391" s="31" t="str">
        <f>IFERROR(VLOOKUP(Issue!$D2391,Table5[#All],3,0),"")</f>
        <v/>
      </c>
      <c r="F2391" s="31" t="str">
        <f>IFERROR(VLOOKUP(Issue!$D2391,Table5[#All],2,0),"")</f>
        <v/>
      </c>
      <c r="G2391" s="12"/>
      <c r="H2391" s="31" t="str">
        <f>IFERROR(VLOOKUP(Issue!$G2391,Table5[#All],3,0),"")</f>
        <v/>
      </c>
      <c r="I2391" s="31" t="str">
        <f>IFERROR(VLOOKUP(Issue!$G2391,Table5[#All],2,0),"")</f>
        <v/>
      </c>
      <c r="J2391" s="12"/>
      <c r="K2391" s="31" t="str">
        <f>IFERROR(VLOOKUP(Issue!$J2391,Table2[[Item Name]:[UoM]],2,0),"")</f>
        <v/>
      </c>
      <c r="L2391" s="12"/>
      <c r="M2391" s="32" t="str">
        <f>IFERROR(VLOOKUP(Issue!$J2391,Table2[[#All],[Item Name]:[Open Rate]],8,0),"")</f>
        <v/>
      </c>
      <c r="N2391" s="32" t="str">
        <f>IFERROR(+Issue!$L2391*Issue!$M2391,"")</f>
        <v/>
      </c>
      <c r="O2391" s="12"/>
      <c r="P2391" s="12"/>
      <c r="Q2391" s="38"/>
    </row>
    <row r="2392" spans="1:17" x14ac:dyDescent="0.25">
      <c r="A2392" s="34"/>
      <c r="B2392" s="12"/>
      <c r="C2392" s="12"/>
      <c r="D2392" s="12"/>
      <c r="E2392" s="31" t="str">
        <f>IFERROR(VLOOKUP(Issue!$D2392,Table5[#All],3,0),"")</f>
        <v/>
      </c>
      <c r="F2392" s="31" t="str">
        <f>IFERROR(VLOOKUP(Issue!$D2392,Table5[#All],2,0),"")</f>
        <v/>
      </c>
      <c r="G2392" s="12"/>
      <c r="H2392" s="31" t="str">
        <f>IFERROR(VLOOKUP(Issue!$G2392,Table5[#All],3,0),"")</f>
        <v/>
      </c>
      <c r="I2392" s="31" t="str">
        <f>IFERROR(VLOOKUP(Issue!$G2392,Table5[#All],2,0),"")</f>
        <v/>
      </c>
      <c r="J2392" s="12"/>
      <c r="K2392" s="31" t="str">
        <f>IFERROR(VLOOKUP(Issue!$J2392,Table2[[Item Name]:[UoM]],2,0),"")</f>
        <v/>
      </c>
      <c r="L2392" s="12"/>
      <c r="M2392" s="32" t="str">
        <f>IFERROR(VLOOKUP(Issue!$J2392,Table2[[#All],[Item Name]:[Open Rate]],8,0),"")</f>
        <v/>
      </c>
      <c r="N2392" s="32" t="str">
        <f>IFERROR(+Issue!$L2392*Issue!$M2392,"")</f>
        <v/>
      </c>
      <c r="O2392" s="12"/>
      <c r="P2392" s="12"/>
      <c r="Q2392" s="38"/>
    </row>
    <row r="2393" spans="1:17" x14ac:dyDescent="0.25">
      <c r="A2393" s="34"/>
      <c r="B2393" s="12"/>
      <c r="C2393" s="12"/>
      <c r="D2393" s="12"/>
      <c r="E2393" s="31" t="str">
        <f>IFERROR(VLOOKUP(Issue!$D2393,Table5[#All],3,0),"")</f>
        <v/>
      </c>
      <c r="F2393" s="31" t="str">
        <f>IFERROR(VLOOKUP(Issue!$D2393,Table5[#All],2,0),"")</f>
        <v/>
      </c>
      <c r="G2393" s="12"/>
      <c r="H2393" s="31" t="str">
        <f>IFERROR(VLOOKUP(Issue!$G2393,Table5[#All],3,0),"")</f>
        <v/>
      </c>
      <c r="I2393" s="31" t="str">
        <f>IFERROR(VLOOKUP(Issue!$G2393,Table5[#All],2,0),"")</f>
        <v/>
      </c>
      <c r="J2393" s="12"/>
      <c r="K2393" s="31" t="str">
        <f>IFERROR(VLOOKUP(Issue!$J2393,Table2[[Item Name]:[UoM]],2,0),"")</f>
        <v/>
      </c>
      <c r="L2393" s="12"/>
      <c r="M2393" s="32" t="str">
        <f>IFERROR(VLOOKUP(Issue!$J2393,Table2[[#All],[Item Name]:[Open Rate]],8,0),"")</f>
        <v/>
      </c>
      <c r="N2393" s="32" t="str">
        <f>IFERROR(+Issue!$L2393*Issue!$M2393,"")</f>
        <v/>
      </c>
      <c r="O2393" s="12"/>
      <c r="P2393" s="12"/>
      <c r="Q2393" s="38"/>
    </row>
    <row r="2394" spans="1:17" x14ac:dyDescent="0.25">
      <c r="A2394" s="34"/>
      <c r="B2394" s="12"/>
      <c r="C2394" s="12"/>
      <c r="D2394" s="12"/>
      <c r="E2394" s="31" t="str">
        <f>IFERROR(VLOOKUP(Issue!$D2394,Table5[#All],3,0),"")</f>
        <v/>
      </c>
      <c r="F2394" s="31" t="str">
        <f>IFERROR(VLOOKUP(Issue!$D2394,Table5[#All],2,0),"")</f>
        <v/>
      </c>
      <c r="G2394" s="12"/>
      <c r="H2394" s="31" t="str">
        <f>IFERROR(VLOOKUP(Issue!$G2394,Table5[#All],3,0),"")</f>
        <v/>
      </c>
      <c r="I2394" s="31" t="str">
        <f>IFERROR(VLOOKUP(Issue!$G2394,Table5[#All],2,0),"")</f>
        <v/>
      </c>
      <c r="J2394" s="12"/>
      <c r="K2394" s="31" t="str">
        <f>IFERROR(VLOOKUP(Issue!$J2394,Table2[[Item Name]:[UoM]],2,0),"")</f>
        <v/>
      </c>
      <c r="L2394" s="12"/>
      <c r="M2394" s="32" t="str">
        <f>IFERROR(VLOOKUP(Issue!$J2394,Table2[[#All],[Item Name]:[Open Rate]],8,0),"")</f>
        <v/>
      </c>
      <c r="N2394" s="32" t="str">
        <f>IFERROR(+Issue!$L2394*Issue!$M2394,"")</f>
        <v/>
      </c>
      <c r="O2394" s="12"/>
      <c r="P2394" s="12"/>
      <c r="Q2394" s="38"/>
    </row>
    <row r="2395" spans="1:17" x14ac:dyDescent="0.25">
      <c r="A2395" s="34"/>
      <c r="B2395" s="12"/>
      <c r="C2395" s="12"/>
      <c r="D2395" s="12"/>
      <c r="E2395" s="31" t="str">
        <f>IFERROR(VLOOKUP(Issue!$D2395,Table5[#All],3,0),"")</f>
        <v/>
      </c>
      <c r="F2395" s="31" t="str">
        <f>IFERROR(VLOOKUP(Issue!$D2395,Table5[#All],2,0),"")</f>
        <v/>
      </c>
      <c r="G2395" s="12"/>
      <c r="H2395" s="31" t="str">
        <f>IFERROR(VLOOKUP(Issue!$G2395,Table5[#All],3,0),"")</f>
        <v/>
      </c>
      <c r="I2395" s="31" t="str">
        <f>IFERROR(VLOOKUP(Issue!$G2395,Table5[#All],2,0),"")</f>
        <v/>
      </c>
      <c r="J2395" s="12"/>
      <c r="K2395" s="31" t="str">
        <f>IFERROR(VLOOKUP(Issue!$J2395,Table2[[Item Name]:[UoM]],2,0),"")</f>
        <v/>
      </c>
      <c r="L2395" s="12"/>
      <c r="M2395" s="32" t="str">
        <f>IFERROR(VLOOKUP(Issue!$J2395,Table2[[#All],[Item Name]:[Open Rate]],8,0),"")</f>
        <v/>
      </c>
      <c r="N2395" s="32" t="str">
        <f>IFERROR(+Issue!$L2395*Issue!$M2395,"")</f>
        <v/>
      </c>
      <c r="O2395" s="12"/>
      <c r="P2395" s="12"/>
      <c r="Q2395" s="38"/>
    </row>
    <row r="2396" spans="1:17" x14ac:dyDescent="0.25">
      <c r="A2396" s="34"/>
      <c r="B2396" s="12"/>
      <c r="C2396" s="12"/>
      <c r="D2396" s="12"/>
      <c r="E2396" s="31" t="str">
        <f>IFERROR(VLOOKUP(Issue!$D2396,Table5[#All],3,0),"")</f>
        <v/>
      </c>
      <c r="F2396" s="31" t="str">
        <f>IFERROR(VLOOKUP(Issue!$D2396,Table5[#All],2,0),"")</f>
        <v/>
      </c>
      <c r="G2396" s="12"/>
      <c r="H2396" s="31" t="str">
        <f>IFERROR(VLOOKUP(Issue!$G2396,Table5[#All],3,0),"")</f>
        <v/>
      </c>
      <c r="I2396" s="31" t="str">
        <f>IFERROR(VLOOKUP(Issue!$G2396,Table5[#All],2,0),"")</f>
        <v/>
      </c>
      <c r="J2396" s="12"/>
      <c r="K2396" s="31" t="str">
        <f>IFERROR(VLOOKUP(Issue!$J2396,Table2[[Item Name]:[UoM]],2,0),"")</f>
        <v/>
      </c>
      <c r="L2396" s="12"/>
      <c r="M2396" s="32" t="str">
        <f>IFERROR(VLOOKUP(Issue!$J2396,Table2[[#All],[Item Name]:[Open Rate]],8,0),"")</f>
        <v/>
      </c>
      <c r="N2396" s="32" t="str">
        <f>IFERROR(+Issue!$L2396*Issue!$M2396,"")</f>
        <v/>
      </c>
      <c r="O2396" s="12"/>
      <c r="P2396" s="12"/>
      <c r="Q2396" s="38"/>
    </row>
    <row r="2397" spans="1:17" x14ac:dyDescent="0.25">
      <c r="A2397" s="34"/>
      <c r="B2397" s="12"/>
      <c r="C2397" s="12"/>
      <c r="D2397" s="12"/>
      <c r="E2397" s="31" t="str">
        <f>IFERROR(VLOOKUP(Issue!$D2397,Table5[#All],3,0),"")</f>
        <v/>
      </c>
      <c r="F2397" s="31" t="str">
        <f>IFERROR(VLOOKUP(Issue!$D2397,Table5[#All],2,0),"")</f>
        <v/>
      </c>
      <c r="G2397" s="12"/>
      <c r="H2397" s="31" t="str">
        <f>IFERROR(VLOOKUP(Issue!$G2397,Table5[#All],3,0),"")</f>
        <v/>
      </c>
      <c r="I2397" s="31" t="str">
        <f>IFERROR(VLOOKUP(Issue!$G2397,Table5[#All],2,0),"")</f>
        <v/>
      </c>
      <c r="J2397" s="12"/>
      <c r="K2397" s="31" t="str">
        <f>IFERROR(VLOOKUP(Issue!$J2397,Table2[[Item Name]:[UoM]],2,0),"")</f>
        <v/>
      </c>
      <c r="L2397" s="12"/>
      <c r="M2397" s="32" t="str">
        <f>IFERROR(VLOOKUP(Issue!$J2397,Table2[[#All],[Item Name]:[Open Rate]],8,0),"")</f>
        <v/>
      </c>
      <c r="N2397" s="32" t="str">
        <f>IFERROR(+Issue!$L2397*Issue!$M2397,"")</f>
        <v/>
      </c>
      <c r="O2397" s="12"/>
      <c r="P2397" s="12"/>
      <c r="Q2397" s="38"/>
    </row>
    <row r="2398" spans="1:17" x14ac:dyDescent="0.25">
      <c r="A2398" s="34"/>
      <c r="B2398" s="12"/>
      <c r="C2398" s="12"/>
      <c r="D2398" s="12"/>
      <c r="E2398" s="31" t="str">
        <f>IFERROR(VLOOKUP(Issue!$D2398,Table5[#All],3,0),"")</f>
        <v/>
      </c>
      <c r="F2398" s="31" t="str">
        <f>IFERROR(VLOOKUP(Issue!$D2398,Table5[#All],2,0),"")</f>
        <v/>
      </c>
      <c r="G2398" s="12"/>
      <c r="H2398" s="31" t="str">
        <f>IFERROR(VLOOKUP(Issue!$G2398,Table5[#All],3,0),"")</f>
        <v/>
      </c>
      <c r="I2398" s="31" t="str">
        <f>IFERROR(VLOOKUP(Issue!$G2398,Table5[#All],2,0),"")</f>
        <v/>
      </c>
      <c r="J2398" s="12"/>
      <c r="K2398" s="31" t="str">
        <f>IFERROR(VLOOKUP(Issue!$J2398,Table2[[Item Name]:[UoM]],2,0),"")</f>
        <v/>
      </c>
      <c r="L2398" s="12"/>
      <c r="M2398" s="32" t="str">
        <f>IFERROR(VLOOKUP(Issue!$J2398,Table2[[#All],[Item Name]:[Open Rate]],8,0),"")</f>
        <v/>
      </c>
      <c r="N2398" s="32" t="str">
        <f>IFERROR(+Issue!$L2398*Issue!$M2398,"")</f>
        <v/>
      </c>
      <c r="O2398" s="12"/>
      <c r="P2398" s="12"/>
      <c r="Q2398" s="38"/>
    </row>
    <row r="2399" spans="1:17" x14ac:dyDescent="0.25">
      <c r="A2399" s="34"/>
      <c r="B2399" s="12"/>
      <c r="C2399" s="12"/>
      <c r="D2399" s="12"/>
      <c r="E2399" s="31" t="str">
        <f>IFERROR(VLOOKUP(Issue!$D2399,Table5[#All],3,0),"")</f>
        <v/>
      </c>
      <c r="F2399" s="31" t="str">
        <f>IFERROR(VLOOKUP(Issue!$D2399,Table5[#All],2,0),"")</f>
        <v/>
      </c>
      <c r="G2399" s="12"/>
      <c r="H2399" s="31" t="str">
        <f>IFERROR(VLOOKUP(Issue!$G2399,Table5[#All],3,0),"")</f>
        <v/>
      </c>
      <c r="I2399" s="31" t="str">
        <f>IFERROR(VLOOKUP(Issue!$G2399,Table5[#All],2,0),"")</f>
        <v/>
      </c>
      <c r="J2399" s="12"/>
      <c r="K2399" s="31" t="str">
        <f>IFERROR(VLOOKUP(Issue!$J2399,Table2[[Item Name]:[UoM]],2,0),"")</f>
        <v/>
      </c>
      <c r="L2399" s="12"/>
      <c r="M2399" s="32" t="str">
        <f>IFERROR(VLOOKUP(Issue!$J2399,Table2[[#All],[Item Name]:[Open Rate]],8,0),"")</f>
        <v/>
      </c>
      <c r="N2399" s="32" t="str">
        <f>IFERROR(+Issue!$L2399*Issue!$M2399,"")</f>
        <v/>
      </c>
      <c r="O2399" s="12"/>
      <c r="P2399" s="12"/>
      <c r="Q2399" s="38"/>
    </row>
    <row r="2400" spans="1:17" x14ac:dyDescent="0.25">
      <c r="A2400" s="34"/>
      <c r="B2400" s="12"/>
      <c r="C2400" s="12"/>
      <c r="D2400" s="12"/>
      <c r="E2400" s="31" t="str">
        <f>IFERROR(VLOOKUP(Issue!$D2400,Table5[#All],3,0),"")</f>
        <v/>
      </c>
      <c r="F2400" s="31" t="str">
        <f>IFERROR(VLOOKUP(Issue!$D2400,Table5[#All],2,0),"")</f>
        <v/>
      </c>
      <c r="G2400" s="12"/>
      <c r="H2400" s="31" t="str">
        <f>IFERROR(VLOOKUP(Issue!$G2400,Table5[#All],3,0),"")</f>
        <v/>
      </c>
      <c r="I2400" s="31" t="str">
        <f>IFERROR(VLOOKUP(Issue!$G2400,Table5[#All],2,0),"")</f>
        <v/>
      </c>
      <c r="J2400" s="12"/>
      <c r="K2400" s="31" t="str">
        <f>IFERROR(VLOOKUP(Issue!$J2400,Table2[[Item Name]:[UoM]],2,0),"")</f>
        <v/>
      </c>
      <c r="L2400" s="12"/>
      <c r="M2400" s="32" t="str">
        <f>IFERROR(VLOOKUP(Issue!$J2400,Table2[[#All],[Item Name]:[Open Rate]],8,0),"")</f>
        <v/>
      </c>
      <c r="N2400" s="32" t="str">
        <f>IFERROR(+Issue!$L2400*Issue!$M2400,"")</f>
        <v/>
      </c>
      <c r="O2400" s="12"/>
      <c r="P2400" s="12"/>
      <c r="Q2400" s="38"/>
    </row>
    <row r="2401" spans="1:17" x14ac:dyDescent="0.25">
      <c r="A2401" s="34"/>
      <c r="B2401" s="12"/>
      <c r="C2401" s="12"/>
      <c r="D2401" s="12"/>
      <c r="E2401" s="31" t="str">
        <f>IFERROR(VLOOKUP(Issue!$D2401,Table5[#All],3,0),"")</f>
        <v/>
      </c>
      <c r="F2401" s="31" t="str">
        <f>IFERROR(VLOOKUP(Issue!$D2401,Table5[#All],2,0),"")</f>
        <v/>
      </c>
      <c r="G2401" s="12"/>
      <c r="H2401" s="31" t="str">
        <f>IFERROR(VLOOKUP(Issue!$G2401,Table5[#All],3,0),"")</f>
        <v/>
      </c>
      <c r="I2401" s="31" t="str">
        <f>IFERROR(VLOOKUP(Issue!$G2401,Table5[#All],2,0),"")</f>
        <v/>
      </c>
      <c r="J2401" s="12"/>
      <c r="K2401" s="31" t="str">
        <f>IFERROR(VLOOKUP(Issue!$J2401,Table2[[Item Name]:[UoM]],2,0),"")</f>
        <v/>
      </c>
      <c r="L2401" s="12"/>
      <c r="M2401" s="32" t="str">
        <f>IFERROR(VLOOKUP(Issue!$J2401,Table2[[#All],[Item Name]:[Open Rate]],8,0),"")</f>
        <v/>
      </c>
      <c r="N2401" s="32" t="str">
        <f>IFERROR(+Issue!$L2401*Issue!$M2401,"")</f>
        <v/>
      </c>
      <c r="O2401" s="12"/>
      <c r="P2401" s="12"/>
      <c r="Q2401" s="38"/>
    </row>
    <row r="2402" spans="1:17" x14ac:dyDescent="0.25">
      <c r="A2402" s="34"/>
      <c r="B2402" s="12"/>
      <c r="C2402" s="12"/>
      <c r="D2402" s="12"/>
      <c r="E2402" s="31" t="str">
        <f>IFERROR(VLOOKUP(Issue!$D2402,Table5[#All],3,0),"")</f>
        <v/>
      </c>
      <c r="F2402" s="31" t="str">
        <f>IFERROR(VLOOKUP(Issue!$D2402,Table5[#All],2,0),"")</f>
        <v/>
      </c>
      <c r="G2402" s="12"/>
      <c r="H2402" s="31" t="str">
        <f>IFERROR(VLOOKUP(Issue!$G2402,Table5[#All],3,0),"")</f>
        <v/>
      </c>
      <c r="I2402" s="31" t="str">
        <f>IFERROR(VLOOKUP(Issue!$G2402,Table5[#All],2,0),"")</f>
        <v/>
      </c>
      <c r="J2402" s="12"/>
      <c r="K2402" s="31" t="str">
        <f>IFERROR(VLOOKUP(Issue!$J2402,Table2[[Item Name]:[UoM]],2,0),"")</f>
        <v/>
      </c>
      <c r="L2402" s="12"/>
      <c r="M2402" s="32" t="str">
        <f>IFERROR(VLOOKUP(Issue!$J2402,Table2[[#All],[Item Name]:[Open Rate]],8,0),"")</f>
        <v/>
      </c>
      <c r="N2402" s="32" t="str">
        <f>IFERROR(+Issue!$L2402*Issue!$M2402,"")</f>
        <v/>
      </c>
      <c r="O2402" s="12"/>
      <c r="P2402" s="12"/>
      <c r="Q2402" s="38"/>
    </row>
    <row r="2403" spans="1:17" x14ac:dyDescent="0.25">
      <c r="A2403" s="34"/>
      <c r="B2403" s="12"/>
      <c r="C2403" s="12"/>
      <c r="D2403" s="12"/>
      <c r="E2403" s="31" t="str">
        <f>IFERROR(VLOOKUP(Issue!$D2403,Table5[#All],3,0),"")</f>
        <v/>
      </c>
      <c r="F2403" s="31" t="str">
        <f>IFERROR(VLOOKUP(Issue!$D2403,Table5[#All],2,0),"")</f>
        <v/>
      </c>
      <c r="G2403" s="12"/>
      <c r="H2403" s="31" t="str">
        <f>IFERROR(VLOOKUP(Issue!$G2403,Table5[#All],3,0),"")</f>
        <v/>
      </c>
      <c r="I2403" s="31" t="str">
        <f>IFERROR(VLOOKUP(Issue!$G2403,Table5[#All],2,0),"")</f>
        <v/>
      </c>
      <c r="J2403" s="12"/>
      <c r="K2403" s="31" t="str">
        <f>IFERROR(VLOOKUP(Issue!$J2403,Table2[[Item Name]:[UoM]],2,0),"")</f>
        <v/>
      </c>
      <c r="L2403" s="12"/>
      <c r="M2403" s="32" t="str">
        <f>IFERROR(VLOOKUP(Issue!$J2403,Table2[[#All],[Item Name]:[Open Rate]],8,0),"")</f>
        <v/>
      </c>
      <c r="N2403" s="32" t="str">
        <f>IFERROR(+Issue!$L2403*Issue!$M2403,"")</f>
        <v/>
      </c>
      <c r="O2403" s="12"/>
      <c r="P2403" s="12"/>
      <c r="Q2403" s="38"/>
    </row>
    <row r="2404" spans="1:17" x14ac:dyDescent="0.25">
      <c r="A2404" s="34"/>
      <c r="B2404" s="12"/>
      <c r="C2404" s="12"/>
      <c r="D2404" s="12"/>
      <c r="E2404" s="31" t="str">
        <f>IFERROR(VLOOKUP(Issue!$D2404,Table5[#All],3,0),"")</f>
        <v/>
      </c>
      <c r="F2404" s="31" t="str">
        <f>IFERROR(VLOOKUP(Issue!$D2404,Table5[#All],2,0),"")</f>
        <v/>
      </c>
      <c r="G2404" s="12"/>
      <c r="H2404" s="31" t="str">
        <f>IFERROR(VLOOKUP(Issue!$G2404,Table5[#All],3,0),"")</f>
        <v/>
      </c>
      <c r="I2404" s="31" t="str">
        <f>IFERROR(VLOOKUP(Issue!$G2404,Table5[#All],2,0),"")</f>
        <v/>
      </c>
      <c r="J2404" s="12"/>
      <c r="K2404" s="31" t="str">
        <f>IFERROR(VLOOKUP(Issue!$J2404,Table2[[Item Name]:[UoM]],2,0),"")</f>
        <v/>
      </c>
      <c r="L2404" s="12"/>
      <c r="M2404" s="32" t="str">
        <f>IFERROR(VLOOKUP(Issue!$J2404,Table2[[#All],[Item Name]:[Open Rate]],8,0),"")</f>
        <v/>
      </c>
      <c r="N2404" s="32" t="str">
        <f>IFERROR(+Issue!$L2404*Issue!$M2404,"")</f>
        <v/>
      </c>
      <c r="O2404" s="12"/>
      <c r="P2404" s="12"/>
      <c r="Q2404" s="38"/>
    </row>
    <row r="2405" spans="1:17" x14ac:dyDescent="0.25">
      <c r="A2405" s="34"/>
      <c r="B2405" s="12"/>
      <c r="C2405" s="12"/>
      <c r="D2405" s="12"/>
      <c r="E2405" s="31" t="str">
        <f>IFERROR(VLOOKUP(Issue!$D2405,Table5[#All],3,0),"")</f>
        <v/>
      </c>
      <c r="F2405" s="31" t="str">
        <f>IFERROR(VLOOKUP(Issue!$D2405,Table5[#All],2,0),"")</f>
        <v/>
      </c>
      <c r="G2405" s="12"/>
      <c r="H2405" s="31" t="str">
        <f>IFERROR(VLOOKUP(Issue!$G2405,Table5[#All],3,0),"")</f>
        <v/>
      </c>
      <c r="I2405" s="31" t="str">
        <f>IFERROR(VLOOKUP(Issue!$G2405,Table5[#All],2,0),"")</f>
        <v/>
      </c>
      <c r="J2405" s="12"/>
      <c r="K2405" s="31" t="str">
        <f>IFERROR(VLOOKUP(Issue!$J2405,Table2[[Item Name]:[UoM]],2,0),"")</f>
        <v/>
      </c>
      <c r="L2405" s="12"/>
      <c r="M2405" s="32" t="str">
        <f>IFERROR(VLOOKUP(Issue!$J2405,Table2[[#All],[Item Name]:[Open Rate]],8,0),"")</f>
        <v/>
      </c>
      <c r="N2405" s="32" t="str">
        <f>IFERROR(+Issue!$L2405*Issue!$M2405,"")</f>
        <v/>
      </c>
      <c r="O2405" s="12"/>
      <c r="P2405" s="12"/>
      <c r="Q2405" s="38"/>
    </row>
    <row r="2406" spans="1:17" x14ac:dyDescent="0.25">
      <c r="A2406" s="34"/>
      <c r="B2406" s="12"/>
      <c r="C2406" s="12"/>
      <c r="D2406" s="12"/>
      <c r="E2406" s="31" t="str">
        <f>IFERROR(VLOOKUP(Issue!$D2406,Table5[#All],3,0),"")</f>
        <v/>
      </c>
      <c r="F2406" s="31" t="str">
        <f>IFERROR(VLOOKUP(Issue!$D2406,Table5[#All],2,0),"")</f>
        <v/>
      </c>
      <c r="G2406" s="12"/>
      <c r="H2406" s="31" t="str">
        <f>IFERROR(VLOOKUP(Issue!$G2406,Table5[#All],3,0),"")</f>
        <v/>
      </c>
      <c r="I2406" s="31" t="str">
        <f>IFERROR(VLOOKUP(Issue!$G2406,Table5[#All],2,0),"")</f>
        <v/>
      </c>
      <c r="J2406" s="12"/>
      <c r="K2406" s="31" t="str">
        <f>IFERROR(VLOOKUP(Issue!$J2406,Table2[[Item Name]:[UoM]],2,0),"")</f>
        <v/>
      </c>
      <c r="L2406" s="12"/>
      <c r="M2406" s="32" t="str">
        <f>IFERROR(VLOOKUP(Issue!$J2406,Table2[[#All],[Item Name]:[Open Rate]],8,0),"")</f>
        <v/>
      </c>
      <c r="N2406" s="32" t="str">
        <f>IFERROR(+Issue!$L2406*Issue!$M2406,"")</f>
        <v/>
      </c>
      <c r="O2406" s="12"/>
      <c r="P2406" s="12"/>
      <c r="Q2406" s="38"/>
    </row>
    <row r="2407" spans="1:17" x14ac:dyDescent="0.25">
      <c r="A2407" s="34"/>
      <c r="B2407" s="12"/>
      <c r="C2407" s="12"/>
      <c r="D2407" s="12"/>
      <c r="E2407" s="31" t="str">
        <f>IFERROR(VLOOKUP(Issue!$D2407,Table5[#All],3,0),"")</f>
        <v/>
      </c>
      <c r="F2407" s="31" t="str">
        <f>IFERROR(VLOOKUP(Issue!$D2407,Table5[#All],2,0),"")</f>
        <v/>
      </c>
      <c r="G2407" s="12"/>
      <c r="H2407" s="31" t="str">
        <f>IFERROR(VLOOKUP(Issue!$G2407,Table5[#All],3,0),"")</f>
        <v/>
      </c>
      <c r="I2407" s="31" t="str">
        <f>IFERROR(VLOOKUP(Issue!$G2407,Table5[#All],2,0),"")</f>
        <v/>
      </c>
      <c r="J2407" s="12"/>
      <c r="K2407" s="31" t="str">
        <f>IFERROR(VLOOKUP(Issue!$J2407,Table2[[Item Name]:[UoM]],2,0),"")</f>
        <v/>
      </c>
      <c r="L2407" s="12"/>
      <c r="M2407" s="32" t="str">
        <f>IFERROR(VLOOKUP(Issue!$J2407,Table2[[#All],[Item Name]:[Open Rate]],8,0),"")</f>
        <v/>
      </c>
      <c r="N2407" s="32" t="str">
        <f>IFERROR(+Issue!$L2407*Issue!$M2407,"")</f>
        <v/>
      </c>
      <c r="O2407" s="12"/>
      <c r="P2407" s="12"/>
      <c r="Q2407" s="38"/>
    </row>
    <row r="2408" spans="1:17" x14ac:dyDescent="0.25">
      <c r="A2408" s="34"/>
      <c r="B2408" s="12"/>
      <c r="C2408" s="12"/>
      <c r="D2408" s="12"/>
      <c r="E2408" s="31" t="str">
        <f>IFERROR(VLOOKUP(Issue!$D2408,Table5[#All],3,0),"")</f>
        <v/>
      </c>
      <c r="F2408" s="31" t="str">
        <f>IFERROR(VLOOKUP(Issue!$D2408,Table5[#All],2,0),"")</f>
        <v/>
      </c>
      <c r="G2408" s="12"/>
      <c r="H2408" s="31" t="str">
        <f>IFERROR(VLOOKUP(Issue!$G2408,Table5[#All],3,0),"")</f>
        <v/>
      </c>
      <c r="I2408" s="31" t="str">
        <f>IFERROR(VLOOKUP(Issue!$G2408,Table5[#All],2,0),"")</f>
        <v/>
      </c>
      <c r="J2408" s="12"/>
      <c r="K2408" s="31" t="str">
        <f>IFERROR(VLOOKUP(Issue!$J2408,Table2[[Item Name]:[UoM]],2,0),"")</f>
        <v/>
      </c>
      <c r="L2408" s="12"/>
      <c r="M2408" s="32" t="str">
        <f>IFERROR(VLOOKUP(Issue!$J2408,Table2[[#All],[Item Name]:[Open Rate]],8,0),"")</f>
        <v/>
      </c>
      <c r="N2408" s="32" t="str">
        <f>IFERROR(+Issue!$L2408*Issue!$M2408,"")</f>
        <v/>
      </c>
      <c r="O2408" s="12"/>
      <c r="P2408" s="12"/>
      <c r="Q2408" s="38"/>
    </row>
    <row r="2409" spans="1:17" x14ac:dyDescent="0.25">
      <c r="A2409" s="34"/>
      <c r="B2409" s="12"/>
      <c r="C2409" s="12"/>
      <c r="D2409" s="12"/>
      <c r="E2409" s="31" t="str">
        <f>IFERROR(VLOOKUP(Issue!$D2409,Table5[#All],3,0),"")</f>
        <v/>
      </c>
      <c r="F2409" s="31" t="str">
        <f>IFERROR(VLOOKUP(Issue!$D2409,Table5[#All],2,0),"")</f>
        <v/>
      </c>
      <c r="G2409" s="12"/>
      <c r="H2409" s="31" t="str">
        <f>IFERROR(VLOOKUP(Issue!$G2409,Table5[#All],3,0),"")</f>
        <v/>
      </c>
      <c r="I2409" s="31" t="str">
        <f>IFERROR(VLOOKUP(Issue!$G2409,Table5[#All],2,0),"")</f>
        <v/>
      </c>
      <c r="J2409" s="12"/>
      <c r="K2409" s="31" t="str">
        <f>IFERROR(VLOOKUP(Issue!$J2409,Table2[[Item Name]:[UoM]],2,0),"")</f>
        <v/>
      </c>
      <c r="L2409" s="12"/>
      <c r="M2409" s="32" t="str">
        <f>IFERROR(VLOOKUP(Issue!$J2409,Table2[[#All],[Item Name]:[Open Rate]],8,0),"")</f>
        <v/>
      </c>
      <c r="N2409" s="32" t="str">
        <f>IFERROR(+Issue!$L2409*Issue!$M2409,"")</f>
        <v/>
      </c>
      <c r="O2409" s="12"/>
      <c r="P2409" s="12"/>
      <c r="Q2409" s="38"/>
    </row>
    <row r="2410" spans="1:17" x14ac:dyDescent="0.25">
      <c r="A2410" s="34"/>
      <c r="B2410" s="12"/>
      <c r="C2410" s="12"/>
      <c r="D2410" s="12"/>
      <c r="E2410" s="31" t="str">
        <f>IFERROR(VLOOKUP(Issue!$D2410,Table5[#All],3,0),"")</f>
        <v/>
      </c>
      <c r="F2410" s="31" t="str">
        <f>IFERROR(VLOOKUP(Issue!$D2410,Table5[#All],2,0),"")</f>
        <v/>
      </c>
      <c r="G2410" s="12"/>
      <c r="H2410" s="31" t="str">
        <f>IFERROR(VLOOKUP(Issue!$G2410,Table5[#All],3,0),"")</f>
        <v/>
      </c>
      <c r="I2410" s="31" t="str">
        <f>IFERROR(VLOOKUP(Issue!$G2410,Table5[#All],2,0),"")</f>
        <v/>
      </c>
      <c r="J2410" s="12"/>
      <c r="K2410" s="31" t="str">
        <f>IFERROR(VLOOKUP(Issue!$J2410,Table2[[Item Name]:[UoM]],2,0),"")</f>
        <v/>
      </c>
      <c r="L2410" s="12"/>
      <c r="M2410" s="32" t="str">
        <f>IFERROR(VLOOKUP(Issue!$J2410,Table2[[#All],[Item Name]:[Open Rate]],8,0),"")</f>
        <v/>
      </c>
      <c r="N2410" s="32" t="str">
        <f>IFERROR(+Issue!$L2410*Issue!$M2410,"")</f>
        <v/>
      </c>
      <c r="O2410" s="12"/>
      <c r="P2410" s="12"/>
      <c r="Q2410" s="38"/>
    </row>
    <row r="2411" spans="1:17" x14ac:dyDescent="0.25">
      <c r="A2411" s="34"/>
      <c r="B2411" s="12"/>
      <c r="C2411" s="12"/>
      <c r="D2411" s="12"/>
      <c r="E2411" s="31" t="str">
        <f>IFERROR(VLOOKUP(Issue!$D2411,Table5[#All],3,0),"")</f>
        <v/>
      </c>
      <c r="F2411" s="31" t="str">
        <f>IFERROR(VLOOKUP(Issue!$D2411,Table5[#All],2,0),"")</f>
        <v/>
      </c>
      <c r="G2411" s="12"/>
      <c r="H2411" s="31" t="str">
        <f>IFERROR(VLOOKUP(Issue!$G2411,Table5[#All],3,0),"")</f>
        <v/>
      </c>
      <c r="I2411" s="31" t="str">
        <f>IFERROR(VLOOKUP(Issue!$G2411,Table5[#All],2,0),"")</f>
        <v/>
      </c>
      <c r="J2411" s="12"/>
      <c r="K2411" s="31" t="str">
        <f>IFERROR(VLOOKUP(Issue!$J2411,Table2[[Item Name]:[UoM]],2,0),"")</f>
        <v/>
      </c>
      <c r="L2411" s="12"/>
      <c r="M2411" s="32" t="str">
        <f>IFERROR(VLOOKUP(Issue!$J2411,Table2[[#All],[Item Name]:[Open Rate]],8,0),"")</f>
        <v/>
      </c>
      <c r="N2411" s="32" t="str">
        <f>IFERROR(+Issue!$L2411*Issue!$M2411,"")</f>
        <v/>
      </c>
      <c r="O2411" s="12"/>
      <c r="P2411" s="12"/>
      <c r="Q2411" s="38"/>
    </row>
    <row r="2412" spans="1:17" x14ac:dyDescent="0.25">
      <c r="A2412" s="34"/>
      <c r="B2412" s="12"/>
      <c r="C2412" s="12"/>
      <c r="D2412" s="12"/>
      <c r="E2412" s="31" t="str">
        <f>IFERROR(VLOOKUP(Issue!$D2412,Table5[#All],3,0),"")</f>
        <v/>
      </c>
      <c r="F2412" s="31" t="str">
        <f>IFERROR(VLOOKUP(Issue!$D2412,Table5[#All],2,0),"")</f>
        <v/>
      </c>
      <c r="G2412" s="12"/>
      <c r="H2412" s="31" t="str">
        <f>IFERROR(VLOOKUP(Issue!$G2412,Table5[#All],3,0),"")</f>
        <v/>
      </c>
      <c r="I2412" s="31" t="str">
        <f>IFERROR(VLOOKUP(Issue!$G2412,Table5[#All],2,0),"")</f>
        <v/>
      </c>
      <c r="J2412" s="12"/>
      <c r="K2412" s="31" t="str">
        <f>IFERROR(VLOOKUP(Issue!$J2412,Table2[[Item Name]:[UoM]],2,0),"")</f>
        <v/>
      </c>
      <c r="L2412" s="12"/>
      <c r="M2412" s="32" t="str">
        <f>IFERROR(VLOOKUP(Issue!$J2412,Table2[[#All],[Item Name]:[Open Rate]],8,0),"")</f>
        <v/>
      </c>
      <c r="N2412" s="32" t="str">
        <f>IFERROR(+Issue!$L2412*Issue!$M2412,"")</f>
        <v/>
      </c>
      <c r="O2412" s="12"/>
      <c r="P2412" s="12"/>
      <c r="Q2412" s="38"/>
    </row>
    <row r="2413" spans="1:17" x14ac:dyDescent="0.25">
      <c r="A2413" s="34"/>
      <c r="B2413" s="12"/>
      <c r="C2413" s="12"/>
      <c r="D2413" s="12"/>
      <c r="E2413" s="31" t="str">
        <f>IFERROR(VLOOKUP(Issue!$D2413,Table5[#All],3,0),"")</f>
        <v/>
      </c>
      <c r="F2413" s="31" t="str">
        <f>IFERROR(VLOOKUP(Issue!$D2413,Table5[#All],2,0),"")</f>
        <v/>
      </c>
      <c r="G2413" s="12"/>
      <c r="H2413" s="31" t="str">
        <f>IFERROR(VLOOKUP(Issue!$G2413,Table5[#All],3,0),"")</f>
        <v/>
      </c>
      <c r="I2413" s="31" t="str">
        <f>IFERROR(VLOOKUP(Issue!$G2413,Table5[#All],2,0),"")</f>
        <v/>
      </c>
      <c r="J2413" s="12"/>
      <c r="K2413" s="31" t="str">
        <f>IFERROR(VLOOKUP(Issue!$J2413,Table2[[Item Name]:[UoM]],2,0),"")</f>
        <v/>
      </c>
      <c r="L2413" s="12"/>
      <c r="M2413" s="32" t="str">
        <f>IFERROR(VLOOKUP(Issue!$J2413,Table2[[#All],[Item Name]:[Open Rate]],8,0),"")</f>
        <v/>
      </c>
      <c r="N2413" s="32" t="str">
        <f>IFERROR(+Issue!$L2413*Issue!$M2413,"")</f>
        <v/>
      </c>
      <c r="O2413" s="12"/>
      <c r="P2413" s="12"/>
      <c r="Q2413" s="38"/>
    </row>
    <row r="2414" spans="1:17" x14ac:dyDescent="0.25">
      <c r="A2414" s="34"/>
      <c r="B2414" s="12"/>
      <c r="C2414" s="12"/>
      <c r="D2414" s="12"/>
      <c r="E2414" s="31" t="str">
        <f>IFERROR(VLOOKUP(Issue!$D2414,Table5[#All],3,0),"")</f>
        <v/>
      </c>
      <c r="F2414" s="31" t="str">
        <f>IFERROR(VLOOKUP(Issue!$D2414,Table5[#All],2,0),"")</f>
        <v/>
      </c>
      <c r="G2414" s="12"/>
      <c r="H2414" s="31" t="str">
        <f>IFERROR(VLOOKUP(Issue!$G2414,Table5[#All],3,0),"")</f>
        <v/>
      </c>
      <c r="I2414" s="31" t="str">
        <f>IFERROR(VLOOKUP(Issue!$G2414,Table5[#All],2,0),"")</f>
        <v/>
      </c>
      <c r="J2414" s="12"/>
      <c r="K2414" s="31" t="str">
        <f>IFERROR(VLOOKUP(Issue!$J2414,Table2[[Item Name]:[UoM]],2,0),"")</f>
        <v/>
      </c>
      <c r="L2414" s="12"/>
      <c r="M2414" s="32" t="str">
        <f>IFERROR(VLOOKUP(Issue!$J2414,Table2[[#All],[Item Name]:[Open Rate]],8,0),"")</f>
        <v/>
      </c>
      <c r="N2414" s="32" t="str">
        <f>IFERROR(+Issue!$L2414*Issue!$M2414,"")</f>
        <v/>
      </c>
      <c r="O2414" s="12"/>
      <c r="P2414" s="12"/>
      <c r="Q2414" s="38"/>
    </row>
    <row r="2415" spans="1:17" x14ac:dyDescent="0.25">
      <c r="A2415" s="34"/>
      <c r="B2415" s="12"/>
      <c r="C2415" s="12"/>
      <c r="D2415" s="12"/>
      <c r="E2415" s="31" t="str">
        <f>IFERROR(VLOOKUP(Issue!$D2415,Table5[#All],3,0),"")</f>
        <v/>
      </c>
      <c r="F2415" s="31" t="str">
        <f>IFERROR(VLOOKUP(Issue!$D2415,Table5[#All],2,0),"")</f>
        <v/>
      </c>
      <c r="G2415" s="12"/>
      <c r="H2415" s="31" t="str">
        <f>IFERROR(VLOOKUP(Issue!$G2415,Table5[#All],3,0),"")</f>
        <v/>
      </c>
      <c r="I2415" s="31" t="str">
        <f>IFERROR(VLOOKUP(Issue!$G2415,Table5[#All],2,0),"")</f>
        <v/>
      </c>
      <c r="J2415" s="12"/>
      <c r="K2415" s="31" t="str">
        <f>IFERROR(VLOOKUP(Issue!$J2415,Table2[[Item Name]:[UoM]],2,0),"")</f>
        <v/>
      </c>
      <c r="L2415" s="12"/>
      <c r="M2415" s="32" t="str">
        <f>IFERROR(VLOOKUP(Issue!$J2415,Table2[[#All],[Item Name]:[Open Rate]],8,0),"")</f>
        <v/>
      </c>
      <c r="N2415" s="32" t="str">
        <f>IFERROR(+Issue!$L2415*Issue!$M2415,"")</f>
        <v/>
      </c>
      <c r="O2415" s="12"/>
      <c r="P2415" s="12"/>
      <c r="Q2415" s="38"/>
    </row>
    <row r="2416" spans="1:17" x14ac:dyDescent="0.25">
      <c r="A2416" s="34"/>
      <c r="B2416" s="12"/>
      <c r="C2416" s="12"/>
      <c r="D2416" s="12"/>
      <c r="E2416" s="31" t="str">
        <f>IFERROR(VLOOKUP(Issue!$D2416,Table5[#All],3,0),"")</f>
        <v/>
      </c>
      <c r="F2416" s="31" t="str">
        <f>IFERROR(VLOOKUP(Issue!$D2416,Table5[#All],2,0),"")</f>
        <v/>
      </c>
      <c r="G2416" s="12"/>
      <c r="H2416" s="31" t="str">
        <f>IFERROR(VLOOKUP(Issue!$G2416,Table5[#All],3,0),"")</f>
        <v/>
      </c>
      <c r="I2416" s="31" t="str">
        <f>IFERROR(VLOOKUP(Issue!$G2416,Table5[#All],2,0),"")</f>
        <v/>
      </c>
      <c r="J2416" s="12"/>
      <c r="K2416" s="31" t="str">
        <f>IFERROR(VLOOKUP(Issue!$J2416,Table2[[Item Name]:[UoM]],2,0),"")</f>
        <v/>
      </c>
      <c r="L2416" s="12"/>
      <c r="M2416" s="32" t="str">
        <f>IFERROR(VLOOKUP(Issue!$J2416,Table2[[#All],[Item Name]:[Open Rate]],8,0),"")</f>
        <v/>
      </c>
      <c r="N2416" s="32" t="str">
        <f>IFERROR(+Issue!$L2416*Issue!$M2416,"")</f>
        <v/>
      </c>
      <c r="O2416" s="12"/>
      <c r="P2416" s="12"/>
      <c r="Q2416" s="38"/>
    </row>
    <row r="2417" spans="1:17" x14ac:dyDescent="0.25">
      <c r="A2417" s="34"/>
      <c r="B2417" s="12"/>
      <c r="C2417" s="12"/>
      <c r="D2417" s="12"/>
      <c r="E2417" s="31" t="str">
        <f>IFERROR(VLOOKUP(Issue!$D2417,Table5[#All],3,0),"")</f>
        <v/>
      </c>
      <c r="F2417" s="31" t="str">
        <f>IFERROR(VLOOKUP(Issue!$D2417,Table5[#All],2,0),"")</f>
        <v/>
      </c>
      <c r="G2417" s="12"/>
      <c r="H2417" s="31" t="str">
        <f>IFERROR(VLOOKUP(Issue!$G2417,Table5[#All],3,0),"")</f>
        <v/>
      </c>
      <c r="I2417" s="31" t="str">
        <f>IFERROR(VLOOKUP(Issue!$G2417,Table5[#All],2,0),"")</f>
        <v/>
      </c>
      <c r="J2417" s="12"/>
      <c r="K2417" s="31" t="str">
        <f>IFERROR(VLOOKUP(Issue!$J2417,Table2[[Item Name]:[UoM]],2,0),"")</f>
        <v/>
      </c>
      <c r="L2417" s="12"/>
      <c r="M2417" s="32" t="str">
        <f>IFERROR(VLOOKUP(Issue!$J2417,Table2[[#All],[Item Name]:[Open Rate]],8,0),"")</f>
        <v/>
      </c>
      <c r="N2417" s="32" t="str">
        <f>IFERROR(+Issue!$L2417*Issue!$M2417,"")</f>
        <v/>
      </c>
      <c r="O2417" s="12"/>
      <c r="P2417" s="12"/>
      <c r="Q2417" s="38"/>
    </row>
    <row r="2418" spans="1:17" x14ac:dyDescent="0.25">
      <c r="A2418" s="34"/>
      <c r="B2418" s="12"/>
      <c r="C2418" s="12"/>
      <c r="D2418" s="12"/>
      <c r="E2418" s="31" t="str">
        <f>IFERROR(VLOOKUP(Issue!$D2418,Table5[#All],3,0),"")</f>
        <v/>
      </c>
      <c r="F2418" s="31" t="str">
        <f>IFERROR(VLOOKUP(Issue!$D2418,Table5[#All],2,0),"")</f>
        <v/>
      </c>
      <c r="G2418" s="12"/>
      <c r="H2418" s="31" t="str">
        <f>IFERROR(VLOOKUP(Issue!$G2418,Table5[#All],3,0),"")</f>
        <v/>
      </c>
      <c r="I2418" s="31" t="str">
        <f>IFERROR(VLOOKUP(Issue!$G2418,Table5[#All],2,0),"")</f>
        <v/>
      </c>
      <c r="J2418" s="12"/>
      <c r="K2418" s="31" t="str">
        <f>IFERROR(VLOOKUP(Issue!$J2418,Table2[[Item Name]:[UoM]],2,0),"")</f>
        <v/>
      </c>
      <c r="L2418" s="12"/>
      <c r="M2418" s="32" t="str">
        <f>IFERROR(VLOOKUP(Issue!$J2418,Table2[[#All],[Item Name]:[Open Rate]],8,0),"")</f>
        <v/>
      </c>
      <c r="N2418" s="32" t="str">
        <f>IFERROR(+Issue!$L2418*Issue!$M2418,"")</f>
        <v/>
      </c>
      <c r="O2418" s="12"/>
      <c r="P2418" s="12"/>
      <c r="Q2418" s="38"/>
    </row>
    <row r="2419" spans="1:17" x14ac:dyDescent="0.25">
      <c r="A2419" s="34"/>
      <c r="B2419" s="12"/>
      <c r="C2419" s="12"/>
      <c r="D2419" s="12"/>
      <c r="E2419" s="31" t="str">
        <f>IFERROR(VLOOKUP(Issue!$D2419,Table5[#All],3,0),"")</f>
        <v/>
      </c>
      <c r="F2419" s="31" t="str">
        <f>IFERROR(VLOOKUP(Issue!$D2419,Table5[#All],2,0),"")</f>
        <v/>
      </c>
      <c r="G2419" s="12"/>
      <c r="H2419" s="31" t="str">
        <f>IFERROR(VLOOKUP(Issue!$G2419,Table5[#All],3,0),"")</f>
        <v/>
      </c>
      <c r="I2419" s="31" t="str">
        <f>IFERROR(VLOOKUP(Issue!$G2419,Table5[#All],2,0),"")</f>
        <v/>
      </c>
      <c r="J2419" s="12"/>
      <c r="K2419" s="31" t="str">
        <f>IFERROR(VLOOKUP(Issue!$J2419,Table2[[Item Name]:[UoM]],2,0),"")</f>
        <v/>
      </c>
      <c r="L2419" s="12"/>
      <c r="M2419" s="32" t="str">
        <f>IFERROR(VLOOKUP(Issue!$J2419,Table2[[#All],[Item Name]:[Open Rate]],8,0),"")</f>
        <v/>
      </c>
      <c r="N2419" s="32" t="str">
        <f>IFERROR(+Issue!$L2419*Issue!$M2419,"")</f>
        <v/>
      </c>
      <c r="O2419" s="12"/>
      <c r="P2419" s="12"/>
      <c r="Q2419" s="38"/>
    </row>
    <row r="2420" spans="1:17" x14ac:dyDescent="0.25">
      <c r="A2420" s="34"/>
      <c r="B2420" s="12"/>
      <c r="C2420" s="12"/>
      <c r="D2420" s="12"/>
      <c r="E2420" s="31" t="str">
        <f>IFERROR(VLOOKUP(Issue!$D2420,Table5[#All],3,0),"")</f>
        <v/>
      </c>
      <c r="F2420" s="31" t="str">
        <f>IFERROR(VLOOKUP(Issue!$D2420,Table5[#All],2,0),"")</f>
        <v/>
      </c>
      <c r="G2420" s="12"/>
      <c r="H2420" s="31" t="str">
        <f>IFERROR(VLOOKUP(Issue!$G2420,Table5[#All],3,0),"")</f>
        <v/>
      </c>
      <c r="I2420" s="31" t="str">
        <f>IFERROR(VLOOKUP(Issue!$G2420,Table5[#All],2,0),"")</f>
        <v/>
      </c>
      <c r="J2420" s="12"/>
      <c r="K2420" s="31" t="str">
        <f>IFERROR(VLOOKUP(Issue!$J2420,Table2[[Item Name]:[UoM]],2,0),"")</f>
        <v/>
      </c>
      <c r="L2420" s="12"/>
      <c r="M2420" s="32" t="str">
        <f>IFERROR(VLOOKUP(Issue!$J2420,Table2[[#All],[Item Name]:[Open Rate]],8,0),"")</f>
        <v/>
      </c>
      <c r="N2420" s="32" t="str">
        <f>IFERROR(+Issue!$L2420*Issue!$M2420,"")</f>
        <v/>
      </c>
      <c r="O2420" s="12"/>
      <c r="P2420" s="12"/>
      <c r="Q2420" s="38"/>
    </row>
    <row r="2421" spans="1:17" x14ac:dyDescent="0.25">
      <c r="A2421" s="34"/>
      <c r="B2421" s="12"/>
      <c r="C2421" s="12"/>
      <c r="D2421" s="12"/>
      <c r="E2421" s="31" t="str">
        <f>IFERROR(VLOOKUP(Issue!$D2421,Table5[#All],3,0),"")</f>
        <v/>
      </c>
      <c r="F2421" s="31" t="str">
        <f>IFERROR(VLOOKUP(Issue!$D2421,Table5[#All],2,0),"")</f>
        <v/>
      </c>
      <c r="G2421" s="12"/>
      <c r="H2421" s="31" t="str">
        <f>IFERROR(VLOOKUP(Issue!$G2421,Table5[#All],3,0),"")</f>
        <v/>
      </c>
      <c r="I2421" s="31" t="str">
        <f>IFERROR(VLOOKUP(Issue!$G2421,Table5[#All],2,0),"")</f>
        <v/>
      </c>
      <c r="J2421" s="12"/>
      <c r="K2421" s="31" t="str">
        <f>IFERROR(VLOOKUP(Issue!$J2421,Table2[[Item Name]:[UoM]],2,0),"")</f>
        <v/>
      </c>
      <c r="L2421" s="12"/>
      <c r="M2421" s="32" t="str">
        <f>IFERROR(VLOOKUP(Issue!$J2421,Table2[[#All],[Item Name]:[Open Rate]],8,0),"")</f>
        <v/>
      </c>
      <c r="N2421" s="32" t="str">
        <f>IFERROR(+Issue!$L2421*Issue!$M2421,"")</f>
        <v/>
      </c>
      <c r="O2421" s="12"/>
      <c r="P2421" s="12"/>
      <c r="Q2421" s="38"/>
    </row>
    <row r="2422" spans="1:17" x14ac:dyDescent="0.25">
      <c r="A2422" s="34"/>
      <c r="B2422" s="12"/>
      <c r="C2422" s="12"/>
      <c r="D2422" s="12"/>
      <c r="E2422" s="31" t="str">
        <f>IFERROR(VLOOKUP(Issue!$D2422,Table5[#All],3,0),"")</f>
        <v/>
      </c>
      <c r="F2422" s="31" t="str">
        <f>IFERROR(VLOOKUP(Issue!$D2422,Table5[#All],2,0),"")</f>
        <v/>
      </c>
      <c r="G2422" s="12"/>
      <c r="H2422" s="31" t="str">
        <f>IFERROR(VLOOKUP(Issue!$G2422,Table5[#All],3,0),"")</f>
        <v/>
      </c>
      <c r="I2422" s="31" t="str">
        <f>IFERROR(VLOOKUP(Issue!$G2422,Table5[#All],2,0),"")</f>
        <v/>
      </c>
      <c r="J2422" s="12"/>
      <c r="K2422" s="31" t="str">
        <f>IFERROR(VLOOKUP(Issue!$J2422,Table2[[Item Name]:[UoM]],2,0),"")</f>
        <v/>
      </c>
      <c r="L2422" s="12"/>
      <c r="M2422" s="32" t="str">
        <f>IFERROR(VLOOKUP(Issue!$J2422,Table2[[#All],[Item Name]:[Open Rate]],8,0),"")</f>
        <v/>
      </c>
      <c r="N2422" s="32" t="str">
        <f>IFERROR(+Issue!$L2422*Issue!$M2422,"")</f>
        <v/>
      </c>
      <c r="O2422" s="12"/>
      <c r="P2422" s="12"/>
      <c r="Q2422" s="38"/>
    </row>
    <row r="2423" spans="1:17" x14ac:dyDescent="0.25">
      <c r="A2423" s="34"/>
      <c r="B2423" s="12"/>
      <c r="C2423" s="12"/>
      <c r="D2423" s="12"/>
      <c r="E2423" s="31" t="str">
        <f>IFERROR(VLOOKUP(Issue!$D2423,Table5[#All],3,0),"")</f>
        <v/>
      </c>
      <c r="F2423" s="31" t="str">
        <f>IFERROR(VLOOKUP(Issue!$D2423,Table5[#All],2,0),"")</f>
        <v/>
      </c>
      <c r="G2423" s="12"/>
      <c r="H2423" s="31" t="str">
        <f>IFERROR(VLOOKUP(Issue!$G2423,Table5[#All],3,0),"")</f>
        <v/>
      </c>
      <c r="I2423" s="31" t="str">
        <f>IFERROR(VLOOKUP(Issue!$G2423,Table5[#All],2,0),"")</f>
        <v/>
      </c>
      <c r="J2423" s="8"/>
      <c r="K2423" s="31" t="str">
        <f>IFERROR(VLOOKUP(Issue!$J2423,Table2[[Item Name]:[UoM]],2,0),"")</f>
        <v/>
      </c>
      <c r="L2423" s="12"/>
      <c r="M2423" s="32" t="str">
        <f>IFERROR(VLOOKUP(Issue!$J2423,Table2[[#All],[Item Name]:[Open Rate]],8,0),"")</f>
        <v/>
      </c>
      <c r="N2423" s="32" t="str">
        <f>IFERROR(+Issue!$L2423*Issue!$M2423,"")</f>
        <v/>
      </c>
      <c r="O2423" s="12"/>
      <c r="P2423" s="12"/>
      <c r="Q2423" s="38"/>
    </row>
    <row r="2424" spans="1:17" x14ac:dyDescent="0.25">
      <c r="A2424" s="34"/>
      <c r="B2424" s="12"/>
      <c r="C2424" s="12"/>
      <c r="D2424" s="12"/>
      <c r="E2424" s="31" t="str">
        <f>IFERROR(VLOOKUP(Issue!$D2424,Table5[#All],3,0),"")</f>
        <v/>
      </c>
      <c r="F2424" s="31" t="str">
        <f>IFERROR(VLOOKUP(Issue!$D2424,Table5[#All],2,0),"")</f>
        <v/>
      </c>
      <c r="G2424" s="12"/>
      <c r="H2424" s="31" t="str">
        <f>IFERROR(VLOOKUP(Issue!$G2424,Table5[#All],3,0),"")</f>
        <v/>
      </c>
      <c r="I2424" s="31" t="str">
        <f>IFERROR(VLOOKUP(Issue!$G2424,Table5[#All],2,0),"")</f>
        <v/>
      </c>
      <c r="J2424" s="8"/>
      <c r="K2424" s="31" t="str">
        <f>IFERROR(VLOOKUP(Issue!$J2424,Table2[[Item Name]:[UoM]],2,0),"")</f>
        <v/>
      </c>
      <c r="L2424" s="12"/>
      <c r="M2424" s="32" t="str">
        <f>IFERROR(VLOOKUP(Issue!$J2424,Table2[[#All],[Item Name]:[Open Rate]],8,0),"")</f>
        <v/>
      </c>
      <c r="N2424" s="32" t="str">
        <f>IFERROR(+Issue!$L2424*Issue!$M2424,"")</f>
        <v/>
      </c>
      <c r="O2424" s="12"/>
      <c r="P2424" s="12"/>
      <c r="Q2424" s="38"/>
    </row>
    <row r="2425" spans="1:17" x14ac:dyDescent="0.25">
      <c r="A2425" s="34"/>
      <c r="B2425" s="12"/>
      <c r="C2425" s="12"/>
      <c r="D2425" s="12"/>
      <c r="E2425" s="31" t="str">
        <f>IFERROR(VLOOKUP(Issue!$D2425,Table5[#All],3,0),"")</f>
        <v/>
      </c>
      <c r="F2425" s="31" t="str">
        <f>IFERROR(VLOOKUP(Issue!$D2425,Table5[#All],2,0),"")</f>
        <v/>
      </c>
      <c r="G2425" s="12"/>
      <c r="H2425" s="31" t="str">
        <f>IFERROR(VLOOKUP(Issue!$G2425,Table5[#All],3,0),"")</f>
        <v/>
      </c>
      <c r="I2425" s="31" t="str">
        <f>IFERROR(VLOOKUP(Issue!$G2425,Table5[#All],2,0),"")</f>
        <v/>
      </c>
      <c r="J2425" s="8"/>
      <c r="K2425" s="31" t="str">
        <f>IFERROR(VLOOKUP(Issue!$J2425,Table2[[Item Name]:[UoM]],2,0),"")</f>
        <v/>
      </c>
      <c r="L2425" s="12"/>
      <c r="M2425" s="32" t="str">
        <f>IFERROR(VLOOKUP(Issue!$J2425,Table2[[#All],[Item Name]:[Open Rate]],8,0),"")</f>
        <v/>
      </c>
      <c r="N2425" s="32" t="str">
        <f>IFERROR(+Issue!$L2425*Issue!$M2425,"")</f>
        <v/>
      </c>
      <c r="O2425" s="12"/>
      <c r="P2425" s="12"/>
      <c r="Q2425" s="38"/>
    </row>
    <row r="2426" spans="1:17" x14ac:dyDescent="0.25">
      <c r="A2426" s="34"/>
      <c r="B2426" s="12"/>
      <c r="C2426" s="12"/>
      <c r="D2426" s="12"/>
      <c r="E2426" s="31" t="str">
        <f>IFERROR(VLOOKUP(Issue!$D2426,Table5[#All],3,0),"")</f>
        <v/>
      </c>
      <c r="F2426" s="31" t="str">
        <f>IFERROR(VLOOKUP(Issue!$D2426,Table5[#All],2,0),"")</f>
        <v/>
      </c>
      <c r="G2426" s="12"/>
      <c r="H2426" s="31" t="str">
        <f>IFERROR(VLOOKUP(Issue!$G2426,Table5[#All],3,0),"")</f>
        <v/>
      </c>
      <c r="I2426" s="31" t="str">
        <f>IFERROR(VLOOKUP(Issue!$G2426,Table5[#All],2,0),"")</f>
        <v/>
      </c>
      <c r="J2426" s="8"/>
      <c r="K2426" s="31" t="str">
        <f>IFERROR(VLOOKUP(Issue!$J2426,Table2[[Item Name]:[UoM]],2,0),"")</f>
        <v/>
      </c>
      <c r="L2426" s="12"/>
      <c r="M2426" s="32" t="str">
        <f>IFERROR(VLOOKUP(Issue!$J2426,Table2[[#All],[Item Name]:[Open Rate]],8,0),"")</f>
        <v/>
      </c>
      <c r="N2426" s="32" t="str">
        <f>IFERROR(+Issue!$L2426*Issue!$M2426,"")</f>
        <v/>
      </c>
      <c r="O2426" s="12"/>
      <c r="P2426" s="12"/>
      <c r="Q2426" s="38"/>
    </row>
    <row r="2427" spans="1:17" x14ac:dyDescent="0.25">
      <c r="A2427" s="34"/>
      <c r="B2427" s="12"/>
      <c r="C2427" s="12"/>
      <c r="D2427" s="12"/>
      <c r="E2427" s="31" t="str">
        <f>IFERROR(VLOOKUP(Issue!$D2427,Table5[#All],3,0),"")</f>
        <v/>
      </c>
      <c r="F2427" s="31" t="str">
        <f>IFERROR(VLOOKUP(Issue!$D2427,Table5[#All],2,0),"")</f>
        <v/>
      </c>
      <c r="G2427" s="12"/>
      <c r="H2427" s="31" t="str">
        <f>IFERROR(VLOOKUP(Issue!$G2427,Table5[#All],3,0),"")</f>
        <v/>
      </c>
      <c r="I2427" s="31" t="str">
        <f>IFERROR(VLOOKUP(Issue!$G2427,Table5[#All],2,0),"")</f>
        <v/>
      </c>
      <c r="J2427" s="12"/>
      <c r="K2427" s="31" t="str">
        <f>IFERROR(VLOOKUP(Issue!$J2427,Table2[[Item Name]:[UoM]],2,0),"")</f>
        <v/>
      </c>
      <c r="L2427" s="12"/>
      <c r="M2427" s="32" t="str">
        <f>IFERROR(VLOOKUP(Issue!$J2427,Table2[[#All],[Item Name]:[Open Rate]],8,0),"")</f>
        <v/>
      </c>
      <c r="N2427" s="32" t="str">
        <f>IFERROR(+Issue!$L2427*Issue!$M2427,"")</f>
        <v/>
      </c>
      <c r="O2427" s="12"/>
      <c r="P2427" s="12"/>
      <c r="Q2427" s="38"/>
    </row>
    <row r="2428" spans="1:17" x14ac:dyDescent="0.25">
      <c r="A2428" s="34"/>
      <c r="B2428" s="12"/>
      <c r="C2428" s="12"/>
      <c r="D2428" s="12"/>
      <c r="E2428" s="31" t="str">
        <f>IFERROR(VLOOKUP(Issue!$D2428,Table5[#All],3,0),"")</f>
        <v/>
      </c>
      <c r="F2428" s="31" t="str">
        <f>IFERROR(VLOOKUP(Issue!$D2428,Table5[#All],2,0),"")</f>
        <v/>
      </c>
      <c r="G2428" s="12"/>
      <c r="H2428" s="31" t="str">
        <f>IFERROR(VLOOKUP(Issue!$G2428,Table5[#All],3,0),"")</f>
        <v/>
      </c>
      <c r="I2428" s="31" t="str">
        <f>IFERROR(VLOOKUP(Issue!$G2428,Table5[#All],2,0),"")</f>
        <v/>
      </c>
      <c r="J2428" s="8"/>
      <c r="K2428" s="31" t="str">
        <f>IFERROR(VLOOKUP(Issue!$J2428,Table2[[Item Name]:[UoM]],2,0),"")</f>
        <v/>
      </c>
      <c r="L2428" s="12"/>
      <c r="M2428" s="32" t="str">
        <f>IFERROR(VLOOKUP(Issue!$J2428,Table2[[#All],[Item Name]:[Open Rate]],8,0),"")</f>
        <v/>
      </c>
      <c r="N2428" s="32" t="str">
        <f>IFERROR(+Issue!$L2428*Issue!$M2428,"")</f>
        <v/>
      </c>
      <c r="O2428" s="12"/>
      <c r="P2428" s="12"/>
      <c r="Q2428" s="38"/>
    </row>
    <row r="2429" spans="1:17" x14ac:dyDescent="0.25">
      <c r="A2429" s="34"/>
      <c r="B2429" s="12"/>
      <c r="C2429" s="12"/>
      <c r="D2429" s="12"/>
      <c r="E2429" s="31" t="str">
        <f>IFERROR(VLOOKUP(Issue!$D2429,Table5[#All],3,0),"")</f>
        <v/>
      </c>
      <c r="F2429" s="31" t="str">
        <f>IFERROR(VLOOKUP(Issue!$D2429,Table5[#All],2,0),"")</f>
        <v/>
      </c>
      <c r="G2429" s="12"/>
      <c r="H2429" s="31" t="str">
        <f>IFERROR(VLOOKUP(Issue!$G2429,Table5[#All],3,0),"")</f>
        <v/>
      </c>
      <c r="I2429" s="31" t="str">
        <f>IFERROR(VLOOKUP(Issue!$G2429,Table5[#All],2,0),"")</f>
        <v/>
      </c>
      <c r="J2429" s="12"/>
      <c r="K2429" s="31" t="str">
        <f>IFERROR(VLOOKUP(Issue!$J2429,Table2[[Item Name]:[UoM]],2,0),"")</f>
        <v/>
      </c>
      <c r="L2429" s="12"/>
      <c r="M2429" s="32" t="str">
        <f>IFERROR(VLOOKUP(Issue!$J2429,Table2[[#All],[Item Name]:[Open Rate]],8,0),"")</f>
        <v/>
      </c>
      <c r="N2429" s="32" t="str">
        <f>IFERROR(+Issue!$L2429*Issue!$M2429,"")</f>
        <v/>
      </c>
      <c r="O2429" s="12"/>
      <c r="P2429" s="12"/>
      <c r="Q2429" s="38"/>
    </row>
    <row r="2430" spans="1:17" x14ac:dyDescent="0.25">
      <c r="A2430" s="34"/>
      <c r="B2430" s="12"/>
      <c r="C2430" s="12"/>
      <c r="D2430" s="12"/>
      <c r="E2430" s="31" t="str">
        <f>IFERROR(VLOOKUP(Issue!$D2430,Table5[#All],3,0),"")</f>
        <v/>
      </c>
      <c r="F2430" s="31" t="str">
        <f>IFERROR(VLOOKUP(Issue!$D2430,Table5[#All],2,0),"")</f>
        <v/>
      </c>
      <c r="G2430" s="12"/>
      <c r="H2430" s="31" t="str">
        <f>IFERROR(VLOOKUP(Issue!$G2430,Table5[#All],3,0),"")</f>
        <v/>
      </c>
      <c r="I2430" s="31" t="str">
        <f>IFERROR(VLOOKUP(Issue!$G2430,Table5[#All],2,0),"")</f>
        <v/>
      </c>
      <c r="J2430" s="12"/>
      <c r="K2430" s="31" t="str">
        <f>IFERROR(VLOOKUP(Issue!$J2430,Table2[[Item Name]:[UoM]],2,0),"")</f>
        <v/>
      </c>
      <c r="L2430" s="12"/>
      <c r="M2430" s="32" t="str">
        <f>IFERROR(VLOOKUP(Issue!$J2430,Table2[[#All],[Item Name]:[Open Rate]],8,0),"")</f>
        <v/>
      </c>
      <c r="N2430" s="32" t="str">
        <f>IFERROR(+Issue!$L2430*Issue!$M2430,"")</f>
        <v/>
      </c>
      <c r="O2430" s="12"/>
      <c r="P2430" s="12"/>
      <c r="Q2430" s="38"/>
    </row>
    <row r="2431" spans="1:17" x14ac:dyDescent="0.25">
      <c r="A2431" s="34"/>
      <c r="B2431" s="12"/>
      <c r="C2431" s="12"/>
      <c r="D2431" s="12"/>
      <c r="E2431" s="31" t="str">
        <f>IFERROR(VLOOKUP(Issue!$D2431,Table5[#All],3,0),"")</f>
        <v/>
      </c>
      <c r="F2431" s="31" t="str">
        <f>IFERROR(VLOOKUP(Issue!$D2431,Table5[#All],2,0),"")</f>
        <v/>
      </c>
      <c r="G2431" s="12"/>
      <c r="H2431" s="31" t="str">
        <f>IFERROR(VLOOKUP(Issue!$G2431,Table5[#All],3,0),"")</f>
        <v/>
      </c>
      <c r="I2431" s="31" t="str">
        <f>IFERROR(VLOOKUP(Issue!$G2431,Table5[#All],2,0),"")</f>
        <v/>
      </c>
      <c r="J2431" s="12"/>
      <c r="K2431" s="31" t="str">
        <f>IFERROR(VLOOKUP(Issue!$J2431,Table2[[Item Name]:[UoM]],2,0),"")</f>
        <v/>
      </c>
      <c r="L2431" s="12"/>
      <c r="M2431" s="32" t="str">
        <f>IFERROR(VLOOKUP(Issue!$J2431,Table2[[#All],[Item Name]:[Open Rate]],8,0),"")</f>
        <v/>
      </c>
      <c r="N2431" s="32" t="str">
        <f>IFERROR(+Issue!$L2431*Issue!$M2431,"")</f>
        <v/>
      </c>
      <c r="O2431" s="12"/>
      <c r="P2431" s="12"/>
      <c r="Q2431" s="38"/>
    </row>
    <row r="2432" spans="1:17" x14ac:dyDescent="0.25">
      <c r="A2432" s="34"/>
      <c r="B2432" s="12"/>
      <c r="C2432" s="12"/>
      <c r="D2432" s="12"/>
      <c r="E2432" s="31" t="str">
        <f>IFERROR(VLOOKUP(Issue!$D2432,Table5[#All],3,0),"")</f>
        <v/>
      </c>
      <c r="F2432" s="31" t="str">
        <f>IFERROR(VLOOKUP(Issue!$D2432,Table5[#All],2,0),"")</f>
        <v/>
      </c>
      <c r="G2432" s="12"/>
      <c r="H2432" s="31" t="str">
        <f>IFERROR(VLOOKUP(Issue!$G2432,Table5[#All],3,0),"")</f>
        <v/>
      </c>
      <c r="I2432" s="31" t="str">
        <f>IFERROR(VLOOKUP(Issue!$G2432,Table5[#All],2,0),"")</f>
        <v/>
      </c>
      <c r="J2432" s="8"/>
      <c r="K2432" s="31" t="str">
        <f>IFERROR(VLOOKUP(Issue!$J2432,Table2[[Item Name]:[UoM]],2,0),"")</f>
        <v/>
      </c>
      <c r="L2432" s="12"/>
      <c r="M2432" s="32" t="str">
        <f>IFERROR(VLOOKUP(Issue!$J2432,Table2[[#All],[Item Name]:[Open Rate]],8,0),"")</f>
        <v/>
      </c>
      <c r="N2432" s="32" t="str">
        <f>IFERROR(+Issue!$L2432*Issue!$M2432,"")</f>
        <v/>
      </c>
      <c r="O2432" s="12"/>
      <c r="P2432" s="12"/>
      <c r="Q2432" s="38"/>
    </row>
    <row r="2433" spans="1:17" x14ac:dyDescent="0.25">
      <c r="A2433" s="34"/>
      <c r="B2433" s="12"/>
      <c r="C2433" s="12"/>
      <c r="D2433" s="12"/>
      <c r="E2433" s="31" t="str">
        <f>IFERROR(VLOOKUP(Issue!$D2433,Table5[#All],3,0),"")</f>
        <v/>
      </c>
      <c r="F2433" s="31" t="str">
        <f>IFERROR(VLOOKUP(Issue!$D2433,Table5[#All],2,0),"")</f>
        <v/>
      </c>
      <c r="G2433" s="12"/>
      <c r="H2433" s="31" t="str">
        <f>IFERROR(VLOOKUP(Issue!$G2433,Table5[#All],3,0),"")</f>
        <v/>
      </c>
      <c r="I2433" s="31" t="str">
        <f>IFERROR(VLOOKUP(Issue!$G2433,Table5[#All],2,0),"")</f>
        <v/>
      </c>
      <c r="J2433" s="12"/>
      <c r="K2433" s="31" t="str">
        <f>IFERROR(VLOOKUP(Issue!$J2433,Table2[[Item Name]:[UoM]],2,0),"")</f>
        <v/>
      </c>
      <c r="L2433" s="12"/>
      <c r="M2433" s="32" t="str">
        <f>IFERROR(VLOOKUP(Issue!$J2433,Table2[[#All],[Item Name]:[Open Rate]],8,0),"")</f>
        <v/>
      </c>
      <c r="N2433" s="32" t="str">
        <f>IFERROR(+Issue!$L2433*Issue!$M2433,"")</f>
        <v/>
      </c>
      <c r="O2433" s="12"/>
      <c r="P2433" s="12"/>
      <c r="Q2433" s="38"/>
    </row>
    <row r="2434" spans="1:17" x14ac:dyDescent="0.25">
      <c r="A2434" s="34"/>
      <c r="B2434" s="12"/>
      <c r="C2434" s="12"/>
      <c r="D2434" s="12"/>
      <c r="E2434" s="31" t="str">
        <f>IFERROR(VLOOKUP(Issue!$D2434,Table5[#All],3,0),"")</f>
        <v/>
      </c>
      <c r="F2434" s="31" t="str">
        <f>IFERROR(VLOOKUP(Issue!$D2434,Table5[#All],2,0),"")</f>
        <v/>
      </c>
      <c r="G2434" s="12"/>
      <c r="H2434" s="31" t="str">
        <f>IFERROR(VLOOKUP(Issue!$G2434,Table5[#All],3,0),"")</f>
        <v/>
      </c>
      <c r="I2434" s="31" t="str">
        <f>IFERROR(VLOOKUP(Issue!$G2434,Table5[#All],2,0),"")</f>
        <v/>
      </c>
      <c r="J2434" s="12"/>
      <c r="K2434" s="31" t="str">
        <f>IFERROR(VLOOKUP(Issue!$J2434,Table2[[Item Name]:[UoM]],2,0),"")</f>
        <v/>
      </c>
      <c r="L2434" s="12"/>
      <c r="M2434" s="32" t="str">
        <f>IFERROR(VLOOKUP(Issue!$J2434,Table2[[#All],[Item Name]:[Open Rate]],8,0),"")</f>
        <v/>
      </c>
      <c r="N2434" s="32" t="str">
        <f>IFERROR(+Issue!$L2434*Issue!$M2434,"")</f>
        <v/>
      </c>
      <c r="O2434" s="12"/>
      <c r="P2434" s="12"/>
      <c r="Q2434" s="38"/>
    </row>
    <row r="2435" spans="1:17" x14ac:dyDescent="0.25">
      <c r="A2435" s="34"/>
      <c r="B2435" s="12"/>
      <c r="C2435" s="12"/>
      <c r="D2435" s="12"/>
      <c r="E2435" s="31" t="str">
        <f>IFERROR(VLOOKUP(Issue!$D2435,Table5[#All],3,0),"")</f>
        <v/>
      </c>
      <c r="F2435" s="31" t="str">
        <f>IFERROR(VLOOKUP(Issue!$D2435,Table5[#All],2,0),"")</f>
        <v/>
      </c>
      <c r="G2435" s="12"/>
      <c r="H2435" s="31" t="str">
        <f>IFERROR(VLOOKUP(Issue!$G2435,Table5[#All],3,0),"")</f>
        <v/>
      </c>
      <c r="I2435" s="31" t="str">
        <f>IFERROR(VLOOKUP(Issue!$G2435,Table5[#All],2,0),"")</f>
        <v/>
      </c>
      <c r="J2435" s="12"/>
      <c r="K2435" s="31" t="str">
        <f>IFERROR(VLOOKUP(Issue!$J2435,Table2[[Item Name]:[UoM]],2,0),"")</f>
        <v/>
      </c>
      <c r="L2435" s="12"/>
      <c r="M2435" s="32" t="str">
        <f>IFERROR(VLOOKUP(Issue!$J2435,Table2[[#All],[Item Name]:[Open Rate]],8,0),"")</f>
        <v/>
      </c>
      <c r="N2435" s="32" t="str">
        <f>IFERROR(+Issue!$L2435*Issue!$M2435,"")</f>
        <v/>
      </c>
      <c r="O2435" s="12"/>
      <c r="P2435" s="12"/>
      <c r="Q2435" s="38"/>
    </row>
    <row r="2436" spans="1:17" x14ac:dyDescent="0.25">
      <c r="A2436" s="34"/>
      <c r="B2436" s="12"/>
      <c r="C2436" s="12"/>
      <c r="D2436" s="12"/>
      <c r="E2436" s="31" t="str">
        <f>IFERROR(VLOOKUP(Issue!$D2436,Table5[#All],3,0),"")</f>
        <v/>
      </c>
      <c r="F2436" s="31" t="str">
        <f>IFERROR(VLOOKUP(Issue!$D2436,Table5[#All],2,0),"")</f>
        <v/>
      </c>
      <c r="G2436" s="12"/>
      <c r="H2436" s="31" t="str">
        <f>IFERROR(VLOOKUP(Issue!$G2436,Table5[#All],3,0),"")</f>
        <v/>
      </c>
      <c r="I2436" s="31" t="str">
        <f>IFERROR(VLOOKUP(Issue!$G2436,Table5[#All],2,0),"")</f>
        <v/>
      </c>
      <c r="J2436" s="12"/>
      <c r="K2436" s="31" t="str">
        <f>IFERROR(VLOOKUP(Issue!$J2436,Table2[[Item Name]:[UoM]],2,0),"")</f>
        <v/>
      </c>
      <c r="L2436" s="12"/>
      <c r="M2436" s="32" t="str">
        <f>IFERROR(VLOOKUP(Issue!$J2436,Table2[[#All],[Item Name]:[Open Rate]],8,0),"")</f>
        <v/>
      </c>
      <c r="N2436" s="32" t="str">
        <f>IFERROR(+Issue!$L2436*Issue!$M2436,"")</f>
        <v/>
      </c>
      <c r="O2436" s="12"/>
      <c r="P2436" s="12"/>
      <c r="Q2436" s="38"/>
    </row>
    <row r="2437" spans="1:17" x14ac:dyDescent="0.25">
      <c r="A2437" s="34"/>
      <c r="B2437" s="12"/>
      <c r="C2437" s="12"/>
      <c r="D2437" s="12"/>
      <c r="E2437" s="31" t="str">
        <f>IFERROR(VLOOKUP(Issue!$D2437,Table5[#All],3,0),"")</f>
        <v/>
      </c>
      <c r="F2437" s="31" t="str">
        <f>IFERROR(VLOOKUP(Issue!$D2437,Table5[#All],2,0),"")</f>
        <v/>
      </c>
      <c r="G2437" s="12"/>
      <c r="H2437" s="31" t="str">
        <f>IFERROR(VLOOKUP(Issue!$G2437,Table5[#All],3,0),"")</f>
        <v/>
      </c>
      <c r="I2437" s="31" t="str">
        <f>IFERROR(VLOOKUP(Issue!$G2437,Table5[#All],2,0),"")</f>
        <v/>
      </c>
      <c r="J2437" s="8"/>
      <c r="K2437" s="31" t="str">
        <f>IFERROR(VLOOKUP(Issue!$J2437,Table2[[Item Name]:[UoM]],2,0),"")</f>
        <v/>
      </c>
      <c r="L2437" s="12"/>
      <c r="M2437" s="32" t="str">
        <f>IFERROR(VLOOKUP(Issue!$J2437,Table2[[#All],[Item Name]:[Open Rate]],8,0),"")</f>
        <v/>
      </c>
      <c r="N2437" s="32" t="str">
        <f>IFERROR(+Issue!$L2437*Issue!$M2437,"")</f>
        <v/>
      </c>
      <c r="O2437" s="12"/>
      <c r="P2437" s="12"/>
      <c r="Q2437" s="38"/>
    </row>
    <row r="2438" spans="1:17" x14ac:dyDescent="0.25">
      <c r="A2438" s="34"/>
      <c r="B2438" s="12"/>
      <c r="C2438" s="12"/>
      <c r="D2438" s="12"/>
      <c r="E2438" s="31" t="str">
        <f>IFERROR(VLOOKUP(Issue!$D2438,Table5[#All],3,0),"")</f>
        <v/>
      </c>
      <c r="F2438" s="31" t="str">
        <f>IFERROR(VLOOKUP(Issue!$D2438,Table5[#All],2,0),"")</f>
        <v/>
      </c>
      <c r="G2438" s="12"/>
      <c r="H2438" s="31" t="str">
        <f>IFERROR(VLOOKUP(Issue!$G2438,Table5[#All],3,0),"")</f>
        <v/>
      </c>
      <c r="I2438" s="31" t="str">
        <f>IFERROR(VLOOKUP(Issue!$G2438,Table5[#All],2,0),"")</f>
        <v/>
      </c>
      <c r="J2438" s="12"/>
      <c r="K2438" s="31" t="str">
        <f>IFERROR(VLOOKUP(Issue!$J2438,Table2[[Item Name]:[UoM]],2,0),"")</f>
        <v/>
      </c>
      <c r="L2438" s="12"/>
      <c r="M2438" s="32" t="str">
        <f>IFERROR(VLOOKUP(Issue!$J2438,Table2[[#All],[Item Name]:[Open Rate]],8,0),"")</f>
        <v/>
      </c>
      <c r="N2438" s="32" t="str">
        <f>IFERROR(+Issue!$L2438*Issue!$M2438,"")</f>
        <v/>
      </c>
      <c r="O2438" s="12"/>
      <c r="P2438" s="12"/>
      <c r="Q2438" s="38"/>
    </row>
    <row r="2439" spans="1:17" x14ac:dyDescent="0.25">
      <c r="A2439" s="34"/>
      <c r="B2439" s="12"/>
      <c r="C2439" s="12"/>
      <c r="D2439" s="12"/>
      <c r="E2439" s="31" t="str">
        <f>IFERROR(VLOOKUP(Issue!$D2439,Table5[#All],3,0),"")</f>
        <v/>
      </c>
      <c r="F2439" s="31" t="str">
        <f>IFERROR(VLOOKUP(Issue!$D2439,Table5[#All],2,0),"")</f>
        <v/>
      </c>
      <c r="G2439" s="12"/>
      <c r="H2439" s="31" t="str">
        <f>IFERROR(VLOOKUP(Issue!$G2439,Table5[#All],3,0),"")</f>
        <v/>
      </c>
      <c r="I2439" s="31" t="str">
        <f>IFERROR(VLOOKUP(Issue!$G2439,Table5[#All],2,0),"")</f>
        <v/>
      </c>
      <c r="J2439" s="12"/>
      <c r="K2439" s="31" t="str">
        <f>IFERROR(VLOOKUP(Issue!$J2439,Table2[[Item Name]:[UoM]],2,0),"")</f>
        <v/>
      </c>
      <c r="L2439" s="12"/>
      <c r="M2439" s="32" t="str">
        <f>IFERROR(VLOOKUP(Issue!$J2439,Table2[[#All],[Item Name]:[Open Rate]],8,0),"")</f>
        <v/>
      </c>
      <c r="N2439" s="32" t="str">
        <f>IFERROR(+Issue!$L2439*Issue!$M2439,"")</f>
        <v/>
      </c>
      <c r="O2439" s="12"/>
      <c r="P2439" s="12"/>
      <c r="Q2439" s="38"/>
    </row>
    <row r="2440" spans="1:17" x14ac:dyDescent="0.25">
      <c r="A2440" s="34"/>
      <c r="B2440" s="12"/>
      <c r="C2440" s="12"/>
      <c r="D2440" s="12"/>
      <c r="E2440" s="31" t="str">
        <f>IFERROR(VLOOKUP(Issue!$D2440,Table5[#All],3,0),"")</f>
        <v/>
      </c>
      <c r="F2440" s="31" t="str">
        <f>IFERROR(VLOOKUP(Issue!$D2440,Table5[#All],2,0),"")</f>
        <v/>
      </c>
      <c r="G2440" s="12"/>
      <c r="H2440" s="31" t="str">
        <f>IFERROR(VLOOKUP(Issue!$G2440,Table5[#All],3,0),"")</f>
        <v/>
      </c>
      <c r="I2440" s="31" t="str">
        <f>IFERROR(VLOOKUP(Issue!$G2440,Table5[#All],2,0),"")</f>
        <v/>
      </c>
      <c r="J2440" s="12"/>
      <c r="K2440" s="31" t="str">
        <f>IFERROR(VLOOKUP(Issue!$J2440,Table2[[Item Name]:[UoM]],2,0),"")</f>
        <v/>
      </c>
      <c r="L2440" s="12"/>
      <c r="M2440" s="32" t="str">
        <f>IFERROR(VLOOKUP(Issue!$J2440,Table2[[#All],[Item Name]:[Open Rate]],8,0),"")</f>
        <v/>
      </c>
      <c r="N2440" s="32" t="str">
        <f>IFERROR(+Issue!$L2440*Issue!$M2440,"")</f>
        <v/>
      </c>
      <c r="O2440" s="12"/>
      <c r="P2440" s="12"/>
      <c r="Q2440" s="38"/>
    </row>
    <row r="2441" spans="1:17" x14ac:dyDescent="0.25">
      <c r="A2441" s="34"/>
      <c r="B2441" s="12"/>
      <c r="C2441" s="12"/>
      <c r="D2441" s="12"/>
      <c r="E2441" s="31" t="str">
        <f>IFERROR(VLOOKUP(Issue!$D2441,Table5[#All],3,0),"")</f>
        <v/>
      </c>
      <c r="F2441" s="31" t="str">
        <f>IFERROR(VLOOKUP(Issue!$D2441,Table5[#All],2,0),"")</f>
        <v/>
      </c>
      <c r="G2441" s="12"/>
      <c r="H2441" s="31" t="str">
        <f>IFERROR(VLOOKUP(Issue!$G2441,Table5[#All],3,0),"")</f>
        <v/>
      </c>
      <c r="I2441" s="31" t="str">
        <f>IFERROR(VLOOKUP(Issue!$G2441,Table5[#All],2,0),"")</f>
        <v/>
      </c>
      <c r="J2441" s="12"/>
      <c r="K2441" s="31" t="str">
        <f>IFERROR(VLOOKUP(Issue!$J2441,Table2[[Item Name]:[UoM]],2,0),"")</f>
        <v/>
      </c>
      <c r="L2441" s="12"/>
      <c r="M2441" s="32" t="str">
        <f>IFERROR(VLOOKUP(Issue!$J2441,Table2[[#All],[Item Name]:[Open Rate]],8,0),"")</f>
        <v/>
      </c>
      <c r="N2441" s="32" t="str">
        <f>IFERROR(+Issue!$L2441*Issue!$M2441,"")</f>
        <v/>
      </c>
      <c r="O2441" s="12"/>
      <c r="P2441" s="12"/>
      <c r="Q2441" s="38"/>
    </row>
    <row r="2442" spans="1:17" x14ac:dyDescent="0.25">
      <c r="A2442" s="34"/>
      <c r="B2442" s="12"/>
      <c r="C2442" s="12"/>
      <c r="D2442" s="12"/>
      <c r="E2442" s="31" t="str">
        <f>IFERROR(VLOOKUP(Issue!$D2442,Table5[#All],3,0),"")</f>
        <v/>
      </c>
      <c r="F2442" s="31" t="str">
        <f>IFERROR(VLOOKUP(Issue!$D2442,Table5[#All],2,0),"")</f>
        <v/>
      </c>
      <c r="G2442" s="12"/>
      <c r="H2442" s="31" t="str">
        <f>IFERROR(VLOOKUP(Issue!$G2442,Table5[#All],3,0),"")</f>
        <v/>
      </c>
      <c r="I2442" s="31" t="str">
        <f>IFERROR(VLOOKUP(Issue!$G2442,Table5[#All],2,0),"")</f>
        <v/>
      </c>
      <c r="J2442" s="12"/>
      <c r="K2442" s="31" t="str">
        <f>IFERROR(VLOOKUP(Issue!$J2442,Table2[[Item Name]:[UoM]],2,0),"")</f>
        <v/>
      </c>
      <c r="L2442" s="12"/>
      <c r="M2442" s="32" t="str">
        <f>IFERROR(VLOOKUP(Issue!$J2442,Table2[[#All],[Item Name]:[Open Rate]],8,0),"")</f>
        <v/>
      </c>
      <c r="N2442" s="32" t="str">
        <f>IFERROR(+Issue!$L2442*Issue!$M2442,"")</f>
        <v/>
      </c>
      <c r="O2442" s="12"/>
      <c r="P2442" s="12"/>
      <c r="Q2442" s="38"/>
    </row>
    <row r="2443" spans="1:17" x14ac:dyDescent="0.25">
      <c r="A2443" s="34"/>
      <c r="B2443" s="12"/>
      <c r="C2443" s="12"/>
      <c r="D2443" s="12"/>
      <c r="E2443" s="31" t="str">
        <f>IFERROR(VLOOKUP(Issue!$D2443,Table5[#All],3,0),"")</f>
        <v/>
      </c>
      <c r="F2443" s="31" t="str">
        <f>IFERROR(VLOOKUP(Issue!$D2443,Table5[#All],2,0),"")</f>
        <v/>
      </c>
      <c r="G2443" s="12"/>
      <c r="H2443" s="31" t="str">
        <f>IFERROR(VLOOKUP(Issue!$G2443,Table5[#All],3,0),"")</f>
        <v/>
      </c>
      <c r="I2443" s="31" t="str">
        <f>IFERROR(VLOOKUP(Issue!$G2443,Table5[#All],2,0),"")</f>
        <v/>
      </c>
      <c r="J2443" s="12"/>
      <c r="K2443" s="31" t="str">
        <f>IFERROR(VLOOKUP(Issue!$J2443,Table2[[Item Name]:[UoM]],2,0),"")</f>
        <v/>
      </c>
      <c r="L2443" s="12"/>
      <c r="M2443" s="32" t="str">
        <f>IFERROR(VLOOKUP(Issue!$J2443,Table2[[#All],[Item Name]:[Open Rate]],8,0),"")</f>
        <v/>
      </c>
      <c r="N2443" s="32" t="str">
        <f>IFERROR(+Issue!$L2443*Issue!$M2443,"")</f>
        <v/>
      </c>
      <c r="O2443" s="12"/>
      <c r="P2443" s="12"/>
      <c r="Q2443" s="38"/>
    </row>
    <row r="2444" spans="1:17" x14ac:dyDescent="0.25">
      <c r="A2444" s="34"/>
      <c r="B2444" s="12"/>
      <c r="C2444" s="12"/>
      <c r="D2444" s="12"/>
      <c r="E2444" s="31" t="str">
        <f>IFERROR(VLOOKUP(Issue!$D2444,Table5[#All],3,0),"")</f>
        <v/>
      </c>
      <c r="F2444" s="31" t="str">
        <f>IFERROR(VLOOKUP(Issue!$D2444,Table5[#All],2,0),"")</f>
        <v/>
      </c>
      <c r="G2444" s="12"/>
      <c r="H2444" s="31" t="str">
        <f>IFERROR(VLOOKUP(Issue!$G2444,Table5[#All],3,0),"")</f>
        <v/>
      </c>
      <c r="I2444" s="31" t="str">
        <f>IFERROR(VLOOKUP(Issue!$G2444,Table5[#All],2,0),"")</f>
        <v/>
      </c>
      <c r="J2444" s="12"/>
      <c r="K2444" s="31" t="str">
        <f>IFERROR(VLOOKUP(Issue!$J2444,Table2[[Item Name]:[UoM]],2,0),"")</f>
        <v/>
      </c>
      <c r="L2444" s="12"/>
      <c r="M2444" s="32" t="str">
        <f>IFERROR(VLOOKUP(Issue!$J2444,Table2[[#All],[Item Name]:[Open Rate]],8,0),"")</f>
        <v/>
      </c>
      <c r="N2444" s="32" t="str">
        <f>IFERROR(+Issue!$L2444*Issue!$M2444,"")</f>
        <v/>
      </c>
      <c r="O2444" s="12"/>
      <c r="P2444" s="12"/>
      <c r="Q2444" s="38"/>
    </row>
    <row r="2445" spans="1:17" x14ac:dyDescent="0.25">
      <c r="A2445" s="34"/>
      <c r="B2445" s="12"/>
      <c r="C2445" s="12"/>
      <c r="D2445" s="12"/>
      <c r="E2445" s="31" t="str">
        <f>IFERROR(VLOOKUP(Issue!$D2445,Table5[#All],3,0),"")</f>
        <v/>
      </c>
      <c r="F2445" s="31" t="str">
        <f>IFERROR(VLOOKUP(Issue!$D2445,Table5[#All],2,0),"")</f>
        <v/>
      </c>
      <c r="G2445" s="12"/>
      <c r="H2445" s="31" t="str">
        <f>IFERROR(VLOOKUP(Issue!$G2445,Table5[#All],3,0),"")</f>
        <v/>
      </c>
      <c r="I2445" s="31" t="str">
        <f>IFERROR(VLOOKUP(Issue!$G2445,Table5[#All],2,0),"")</f>
        <v/>
      </c>
      <c r="J2445" s="12"/>
      <c r="K2445" s="31" t="str">
        <f>IFERROR(VLOOKUP(Issue!$J2445,Table2[[Item Name]:[UoM]],2,0),"")</f>
        <v/>
      </c>
      <c r="L2445" s="12"/>
      <c r="M2445" s="32" t="str">
        <f>IFERROR(VLOOKUP(Issue!$J2445,Table2[[#All],[Item Name]:[Open Rate]],8,0),"")</f>
        <v/>
      </c>
      <c r="N2445" s="32" t="str">
        <f>IFERROR(+Issue!$L2445*Issue!$M2445,"")</f>
        <v/>
      </c>
      <c r="O2445" s="12"/>
      <c r="P2445" s="12"/>
      <c r="Q2445" s="38"/>
    </row>
    <row r="2446" spans="1:17" x14ac:dyDescent="0.25">
      <c r="A2446" s="34"/>
      <c r="B2446" s="12"/>
      <c r="C2446" s="12"/>
      <c r="D2446" s="12"/>
      <c r="E2446" s="31" t="str">
        <f>IFERROR(VLOOKUP(Issue!$D2446,Table5[#All],3,0),"")</f>
        <v/>
      </c>
      <c r="F2446" s="31" t="str">
        <f>IFERROR(VLOOKUP(Issue!$D2446,Table5[#All],2,0),"")</f>
        <v/>
      </c>
      <c r="G2446" s="12"/>
      <c r="H2446" s="31" t="str">
        <f>IFERROR(VLOOKUP(Issue!$G2446,Table5[#All],3,0),"")</f>
        <v/>
      </c>
      <c r="I2446" s="31" t="str">
        <f>IFERROR(VLOOKUP(Issue!$G2446,Table5[#All],2,0),"")</f>
        <v/>
      </c>
      <c r="J2446" s="12"/>
      <c r="K2446" s="31" t="str">
        <f>IFERROR(VLOOKUP(Issue!$J2446,Table2[[Item Name]:[UoM]],2,0),"")</f>
        <v/>
      </c>
      <c r="L2446" s="12"/>
      <c r="M2446" s="32" t="str">
        <f>IFERROR(VLOOKUP(Issue!$J2446,Table2[[#All],[Item Name]:[Open Rate]],8,0),"")</f>
        <v/>
      </c>
      <c r="N2446" s="32" t="str">
        <f>IFERROR(+Issue!$L2446*Issue!$M2446,"")</f>
        <v/>
      </c>
      <c r="O2446" s="12"/>
      <c r="P2446" s="12"/>
      <c r="Q2446" s="38"/>
    </row>
    <row r="2447" spans="1:17" x14ac:dyDescent="0.25">
      <c r="A2447" s="34"/>
      <c r="B2447" s="12"/>
      <c r="C2447" s="12"/>
      <c r="D2447" s="12"/>
      <c r="E2447" s="31" t="str">
        <f>IFERROR(VLOOKUP(Issue!$D2447,Table5[#All],3,0),"")</f>
        <v/>
      </c>
      <c r="F2447" s="31" t="str">
        <f>IFERROR(VLOOKUP(Issue!$D2447,Table5[#All],2,0),"")</f>
        <v/>
      </c>
      <c r="G2447" s="12"/>
      <c r="H2447" s="31" t="str">
        <f>IFERROR(VLOOKUP(Issue!$G2447,Table5[#All],3,0),"")</f>
        <v/>
      </c>
      <c r="I2447" s="31" t="str">
        <f>IFERROR(VLOOKUP(Issue!$G2447,Table5[#All],2,0),"")</f>
        <v/>
      </c>
      <c r="J2447" s="12"/>
      <c r="K2447" s="31" t="str">
        <f>IFERROR(VLOOKUP(Issue!$J2447,Table2[[Item Name]:[UoM]],2,0),"")</f>
        <v/>
      </c>
      <c r="L2447" s="12"/>
      <c r="M2447" s="32" t="str">
        <f>IFERROR(VLOOKUP(Issue!$J2447,Table2[[#All],[Item Name]:[Open Rate]],8,0),"")</f>
        <v/>
      </c>
      <c r="N2447" s="32" t="str">
        <f>IFERROR(+Issue!$L2447*Issue!$M2447,"")</f>
        <v/>
      </c>
      <c r="O2447" s="12"/>
      <c r="P2447" s="12"/>
      <c r="Q2447" s="38"/>
    </row>
    <row r="2448" spans="1:17" x14ac:dyDescent="0.25">
      <c r="A2448" s="34"/>
      <c r="B2448" s="12"/>
      <c r="C2448" s="12"/>
      <c r="D2448" s="12"/>
      <c r="E2448" s="31" t="str">
        <f>IFERROR(VLOOKUP(Issue!$D2448,Table5[#All],3,0),"")</f>
        <v/>
      </c>
      <c r="F2448" s="31" t="str">
        <f>IFERROR(VLOOKUP(Issue!$D2448,Table5[#All],2,0),"")</f>
        <v/>
      </c>
      <c r="G2448" s="12"/>
      <c r="H2448" s="31" t="str">
        <f>IFERROR(VLOOKUP(Issue!$G2448,Table5[#All],3,0),"")</f>
        <v/>
      </c>
      <c r="I2448" s="31" t="str">
        <f>IFERROR(VLOOKUP(Issue!$G2448,Table5[#All],2,0),"")</f>
        <v/>
      </c>
      <c r="J2448" s="12"/>
      <c r="K2448" s="31" t="str">
        <f>IFERROR(VLOOKUP(Issue!$J2448,Table2[[Item Name]:[UoM]],2,0),"")</f>
        <v/>
      </c>
      <c r="L2448" s="12"/>
      <c r="M2448" s="32" t="str">
        <f>IFERROR(VLOOKUP(Issue!$J2448,Table2[[#All],[Item Name]:[Open Rate]],8,0),"")</f>
        <v/>
      </c>
      <c r="N2448" s="32" t="str">
        <f>IFERROR(+Issue!$L2448*Issue!$M2448,"")</f>
        <v/>
      </c>
      <c r="O2448" s="12"/>
      <c r="P2448" s="12"/>
      <c r="Q2448" s="38"/>
    </row>
    <row r="2449" spans="1:17" x14ac:dyDescent="0.25">
      <c r="A2449" s="34"/>
      <c r="B2449" s="12"/>
      <c r="C2449" s="12"/>
      <c r="D2449" s="12"/>
      <c r="E2449" s="31" t="str">
        <f>IFERROR(VLOOKUP(Issue!$D2449,Table5[#All],3,0),"")</f>
        <v/>
      </c>
      <c r="F2449" s="31" t="str">
        <f>IFERROR(VLOOKUP(Issue!$D2449,Table5[#All],2,0),"")</f>
        <v/>
      </c>
      <c r="G2449" s="12"/>
      <c r="H2449" s="31" t="str">
        <f>IFERROR(VLOOKUP(Issue!$G2449,Table5[#All],3,0),"")</f>
        <v/>
      </c>
      <c r="I2449" s="31" t="str">
        <f>IFERROR(VLOOKUP(Issue!$G2449,Table5[#All],2,0),"")</f>
        <v/>
      </c>
      <c r="J2449" s="12"/>
      <c r="K2449" s="31" t="str">
        <f>IFERROR(VLOOKUP(Issue!$J2449,Table2[[Item Name]:[UoM]],2,0),"")</f>
        <v/>
      </c>
      <c r="L2449" s="12"/>
      <c r="M2449" s="32" t="str">
        <f>IFERROR(VLOOKUP(Issue!$J2449,Table2[[#All],[Item Name]:[Open Rate]],8,0),"")</f>
        <v/>
      </c>
      <c r="N2449" s="32" t="str">
        <f>IFERROR(+Issue!$L2449*Issue!$M2449,"")</f>
        <v/>
      </c>
      <c r="O2449" s="12"/>
      <c r="P2449" s="12"/>
      <c r="Q2449" s="38"/>
    </row>
    <row r="2450" spans="1:17" x14ac:dyDescent="0.25">
      <c r="A2450" s="34"/>
      <c r="B2450" s="12"/>
      <c r="C2450" s="12"/>
      <c r="D2450" s="12"/>
      <c r="E2450" s="31" t="str">
        <f>IFERROR(VLOOKUP(Issue!$D2450,Table5[#All],3,0),"")</f>
        <v/>
      </c>
      <c r="F2450" s="31" t="str">
        <f>IFERROR(VLOOKUP(Issue!$D2450,Table5[#All],2,0),"")</f>
        <v/>
      </c>
      <c r="G2450" s="12"/>
      <c r="H2450" s="31" t="str">
        <f>IFERROR(VLOOKUP(Issue!$G2450,Table5[#All],3,0),"")</f>
        <v/>
      </c>
      <c r="I2450" s="31" t="str">
        <f>IFERROR(VLOOKUP(Issue!$G2450,Table5[#All],2,0),"")</f>
        <v/>
      </c>
      <c r="J2450" s="12"/>
      <c r="K2450" s="31" t="str">
        <f>IFERROR(VLOOKUP(Issue!$J2450,Table2[[Item Name]:[UoM]],2,0),"")</f>
        <v/>
      </c>
      <c r="L2450" s="12"/>
      <c r="M2450" s="32" t="str">
        <f>IFERROR(VLOOKUP(Issue!$J2450,Table2[[#All],[Item Name]:[Open Rate]],8,0),"")</f>
        <v/>
      </c>
      <c r="N2450" s="32" t="str">
        <f>IFERROR(+Issue!$L2450*Issue!$M2450,"")</f>
        <v/>
      </c>
      <c r="O2450" s="12"/>
      <c r="P2450" s="12"/>
      <c r="Q2450" s="38"/>
    </row>
    <row r="2451" spans="1:17" x14ac:dyDescent="0.25">
      <c r="A2451" s="34"/>
      <c r="B2451" s="12"/>
      <c r="C2451" s="12"/>
      <c r="D2451" s="12"/>
      <c r="E2451" s="31" t="str">
        <f>IFERROR(VLOOKUP(Issue!$D2451,Table5[#All],3,0),"")</f>
        <v/>
      </c>
      <c r="F2451" s="31" t="str">
        <f>IFERROR(VLOOKUP(Issue!$D2451,Table5[#All],2,0),"")</f>
        <v/>
      </c>
      <c r="G2451" s="12"/>
      <c r="H2451" s="31" t="str">
        <f>IFERROR(VLOOKUP(Issue!$G2451,Table5[#All],3,0),"")</f>
        <v/>
      </c>
      <c r="I2451" s="31" t="str">
        <f>IFERROR(VLOOKUP(Issue!$G2451,Table5[#All],2,0),"")</f>
        <v/>
      </c>
      <c r="J2451" s="12"/>
      <c r="K2451" s="31" t="str">
        <f>IFERROR(VLOOKUP(Issue!$J2451,Table2[[Item Name]:[UoM]],2,0),"")</f>
        <v/>
      </c>
      <c r="L2451" s="12"/>
      <c r="M2451" s="32" t="str">
        <f>IFERROR(VLOOKUP(Issue!$J2451,Table2[[#All],[Item Name]:[Open Rate]],8,0),"")</f>
        <v/>
      </c>
      <c r="N2451" s="32" t="str">
        <f>IFERROR(+Issue!$L2451*Issue!$M2451,"")</f>
        <v/>
      </c>
      <c r="O2451" s="12"/>
      <c r="P2451" s="12"/>
      <c r="Q2451" s="38"/>
    </row>
    <row r="2452" spans="1:17" x14ac:dyDescent="0.25">
      <c r="A2452" s="34"/>
      <c r="B2452" s="12"/>
      <c r="C2452" s="12"/>
      <c r="D2452" s="12"/>
      <c r="E2452" s="31" t="str">
        <f>IFERROR(VLOOKUP(Issue!$D2452,Table5[#All],3,0),"")</f>
        <v/>
      </c>
      <c r="F2452" s="31" t="str">
        <f>IFERROR(VLOOKUP(Issue!$D2452,Table5[#All],2,0),"")</f>
        <v/>
      </c>
      <c r="G2452" s="12"/>
      <c r="H2452" s="31" t="str">
        <f>IFERROR(VLOOKUP(Issue!$G2452,Table5[#All],3,0),"")</f>
        <v/>
      </c>
      <c r="I2452" s="31" t="str">
        <f>IFERROR(VLOOKUP(Issue!$G2452,Table5[#All],2,0),"")</f>
        <v/>
      </c>
      <c r="J2452" s="12"/>
      <c r="K2452" s="31" t="str">
        <f>IFERROR(VLOOKUP(Issue!$J2452,Table2[[Item Name]:[UoM]],2,0),"")</f>
        <v/>
      </c>
      <c r="L2452" s="12"/>
      <c r="M2452" s="32" t="str">
        <f>IFERROR(VLOOKUP(Issue!$J2452,Table2[[#All],[Item Name]:[Open Rate]],8,0),"")</f>
        <v/>
      </c>
      <c r="N2452" s="32" t="str">
        <f>IFERROR(+Issue!$L2452*Issue!$M2452,"")</f>
        <v/>
      </c>
      <c r="O2452" s="12"/>
      <c r="P2452" s="12"/>
      <c r="Q2452" s="38"/>
    </row>
    <row r="2453" spans="1:17" x14ac:dyDescent="0.25">
      <c r="A2453" s="34"/>
      <c r="B2453" s="12"/>
      <c r="C2453" s="12"/>
      <c r="D2453" s="12"/>
      <c r="E2453" s="31" t="str">
        <f>IFERROR(VLOOKUP(Issue!$D2453,Table5[#All],3,0),"")</f>
        <v/>
      </c>
      <c r="F2453" s="31" t="str">
        <f>IFERROR(VLOOKUP(Issue!$D2453,Table5[#All],2,0),"")</f>
        <v/>
      </c>
      <c r="G2453" s="12"/>
      <c r="H2453" s="31" t="str">
        <f>IFERROR(VLOOKUP(Issue!$G2453,Table5[#All],3,0),"")</f>
        <v/>
      </c>
      <c r="I2453" s="31" t="str">
        <f>IFERROR(VLOOKUP(Issue!$G2453,Table5[#All],2,0),"")</f>
        <v/>
      </c>
      <c r="J2453" s="12"/>
      <c r="K2453" s="31" t="str">
        <f>IFERROR(VLOOKUP(Issue!$J2453,Table2[[Item Name]:[UoM]],2,0),"")</f>
        <v/>
      </c>
      <c r="L2453" s="12"/>
      <c r="M2453" s="32" t="str">
        <f>IFERROR(VLOOKUP(Issue!$J2453,Table2[[#All],[Item Name]:[Open Rate]],8,0),"")</f>
        <v/>
      </c>
      <c r="N2453" s="32" t="str">
        <f>IFERROR(+Issue!$L2453*Issue!$M2453,"")</f>
        <v/>
      </c>
      <c r="O2453" s="12"/>
      <c r="P2453" s="12"/>
      <c r="Q2453" s="38"/>
    </row>
    <row r="2454" spans="1:17" x14ac:dyDescent="0.25">
      <c r="A2454" s="34"/>
      <c r="B2454" s="12"/>
      <c r="C2454" s="12"/>
      <c r="D2454" s="12"/>
      <c r="E2454" s="31" t="str">
        <f>IFERROR(VLOOKUP(Issue!$D2454,Table5[#All],3,0),"")</f>
        <v/>
      </c>
      <c r="F2454" s="31" t="str">
        <f>IFERROR(VLOOKUP(Issue!$D2454,Table5[#All],2,0),"")</f>
        <v/>
      </c>
      <c r="G2454" s="12"/>
      <c r="H2454" s="31" t="str">
        <f>IFERROR(VLOOKUP(Issue!$G2454,Table5[#All],3,0),"")</f>
        <v/>
      </c>
      <c r="I2454" s="31" t="str">
        <f>IFERROR(VLOOKUP(Issue!$G2454,Table5[#All],2,0),"")</f>
        <v/>
      </c>
      <c r="J2454" s="12"/>
      <c r="K2454" s="31" t="str">
        <f>IFERROR(VLOOKUP(Issue!$J2454,Table2[[Item Name]:[UoM]],2,0),"")</f>
        <v/>
      </c>
      <c r="L2454" s="12"/>
      <c r="M2454" s="32" t="str">
        <f>IFERROR(VLOOKUP(Issue!$J2454,Table2[[#All],[Item Name]:[Open Rate]],8,0),"")</f>
        <v/>
      </c>
      <c r="N2454" s="32" t="str">
        <f>IFERROR(+Issue!$L2454*Issue!$M2454,"")</f>
        <v/>
      </c>
      <c r="O2454" s="12"/>
      <c r="P2454" s="12"/>
      <c r="Q2454" s="38"/>
    </row>
    <row r="2455" spans="1:17" x14ac:dyDescent="0.25">
      <c r="A2455" s="34"/>
      <c r="B2455" s="12"/>
      <c r="C2455" s="12"/>
      <c r="D2455" s="12"/>
      <c r="E2455" s="31" t="str">
        <f>IFERROR(VLOOKUP(Issue!$D2455,Table5[#All],3,0),"")</f>
        <v/>
      </c>
      <c r="F2455" s="31" t="str">
        <f>IFERROR(VLOOKUP(Issue!$D2455,Table5[#All],2,0),"")</f>
        <v/>
      </c>
      <c r="G2455" s="12"/>
      <c r="H2455" s="31" t="str">
        <f>IFERROR(VLOOKUP(Issue!$G2455,Table5[#All],3,0),"")</f>
        <v/>
      </c>
      <c r="I2455" s="31" t="str">
        <f>IFERROR(VLOOKUP(Issue!$G2455,Table5[#All],2,0),"")</f>
        <v/>
      </c>
      <c r="J2455" s="12"/>
      <c r="K2455" s="31" t="str">
        <f>IFERROR(VLOOKUP(Issue!$J2455,Table2[[Item Name]:[UoM]],2,0),"")</f>
        <v/>
      </c>
      <c r="L2455" s="12"/>
      <c r="M2455" s="32" t="str">
        <f>IFERROR(VLOOKUP(Issue!$J2455,Table2[[#All],[Item Name]:[Open Rate]],8,0),"")</f>
        <v/>
      </c>
      <c r="N2455" s="32" t="str">
        <f>IFERROR(+Issue!$L2455*Issue!$M2455,"")</f>
        <v/>
      </c>
      <c r="O2455" s="12"/>
      <c r="P2455" s="12"/>
      <c r="Q2455" s="38"/>
    </row>
    <row r="2456" spans="1:17" x14ac:dyDescent="0.25">
      <c r="A2456" s="34"/>
      <c r="B2456" s="12"/>
      <c r="C2456" s="12"/>
      <c r="D2456" s="12"/>
      <c r="E2456" s="31" t="str">
        <f>IFERROR(VLOOKUP(Issue!$D2456,Table5[#All],3,0),"")</f>
        <v/>
      </c>
      <c r="F2456" s="31" t="str">
        <f>IFERROR(VLOOKUP(Issue!$D2456,Table5[#All],2,0),"")</f>
        <v/>
      </c>
      <c r="G2456" s="12"/>
      <c r="H2456" s="31" t="str">
        <f>IFERROR(VLOOKUP(Issue!$G2456,Table5[#All],3,0),"")</f>
        <v/>
      </c>
      <c r="I2456" s="31" t="str">
        <f>IFERROR(VLOOKUP(Issue!$G2456,Table5[#All],2,0),"")</f>
        <v/>
      </c>
      <c r="J2456" s="12"/>
      <c r="K2456" s="31" t="str">
        <f>IFERROR(VLOOKUP(Issue!$J2456,Table2[[Item Name]:[UoM]],2,0),"")</f>
        <v/>
      </c>
      <c r="L2456" s="12"/>
      <c r="M2456" s="32" t="str">
        <f>IFERROR(VLOOKUP(Issue!$J2456,Table2[[#All],[Item Name]:[Open Rate]],8,0),"")</f>
        <v/>
      </c>
      <c r="N2456" s="32" t="str">
        <f>IFERROR(+Issue!$L2456*Issue!$M2456,"")</f>
        <v/>
      </c>
      <c r="O2456" s="12"/>
      <c r="P2456" s="12"/>
      <c r="Q2456" s="38"/>
    </row>
    <row r="2457" spans="1:17" x14ac:dyDescent="0.25">
      <c r="A2457" s="34"/>
      <c r="B2457" s="12"/>
      <c r="C2457" s="12"/>
      <c r="D2457" s="12"/>
      <c r="E2457" s="31" t="str">
        <f>IFERROR(VLOOKUP(Issue!$D2457,Table5[#All],3,0),"")</f>
        <v/>
      </c>
      <c r="F2457" s="31" t="str">
        <f>IFERROR(VLOOKUP(Issue!$D2457,Table5[#All],2,0),"")</f>
        <v/>
      </c>
      <c r="G2457" s="12"/>
      <c r="H2457" s="31" t="str">
        <f>IFERROR(VLOOKUP(Issue!$G2457,Table5[#All],3,0),"")</f>
        <v/>
      </c>
      <c r="I2457" s="31" t="str">
        <f>IFERROR(VLOOKUP(Issue!$G2457,Table5[#All],2,0),"")</f>
        <v/>
      </c>
      <c r="J2457" s="12"/>
      <c r="K2457" s="31" t="str">
        <f>IFERROR(VLOOKUP(Issue!$J2457,Table2[[Item Name]:[UoM]],2,0),"")</f>
        <v/>
      </c>
      <c r="L2457" s="12"/>
      <c r="M2457" s="32" t="str">
        <f>IFERROR(VLOOKUP(Issue!$J2457,Table2[[#All],[Item Name]:[Open Rate]],8,0),"")</f>
        <v/>
      </c>
      <c r="N2457" s="32" t="str">
        <f>IFERROR(+Issue!$L2457*Issue!$M2457,"")</f>
        <v/>
      </c>
      <c r="O2457" s="12"/>
      <c r="P2457" s="12"/>
      <c r="Q2457" s="38"/>
    </row>
    <row r="2458" spans="1:17" x14ac:dyDescent="0.25">
      <c r="A2458" s="34"/>
      <c r="B2458" s="12"/>
      <c r="C2458" s="12"/>
      <c r="D2458" s="12"/>
      <c r="E2458" s="31" t="str">
        <f>IFERROR(VLOOKUP(Issue!$D2458,Table5[#All],3,0),"")</f>
        <v/>
      </c>
      <c r="F2458" s="31" t="str">
        <f>IFERROR(VLOOKUP(Issue!$D2458,Table5[#All],2,0),"")</f>
        <v/>
      </c>
      <c r="G2458" s="12"/>
      <c r="H2458" s="31" t="str">
        <f>IFERROR(VLOOKUP(Issue!$G2458,Table5[#All],3,0),"")</f>
        <v/>
      </c>
      <c r="I2458" s="31" t="str">
        <f>IFERROR(VLOOKUP(Issue!$G2458,Table5[#All],2,0),"")</f>
        <v/>
      </c>
      <c r="J2458" s="12"/>
      <c r="K2458" s="31" t="str">
        <f>IFERROR(VLOOKUP(Issue!$J2458,Table2[[Item Name]:[UoM]],2,0),"")</f>
        <v/>
      </c>
      <c r="L2458" s="12"/>
      <c r="M2458" s="32" t="str">
        <f>IFERROR(VLOOKUP(Issue!$J2458,Table2[[#All],[Item Name]:[Open Rate]],8,0),"")</f>
        <v/>
      </c>
      <c r="N2458" s="32" t="str">
        <f>IFERROR(+Issue!$L2458*Issue!$M2458,"")</f>
        <v/>
      </c>
      <c r="O2458" s="12"/>
      <c r="P2458" s="12"/>
      <c r="Q2458" s="38"/>
    </row>
    <row r="2459" spans="1:17" x14ac:dyDescent="0.25">
      <c r="A2459" s="34"/>
      <c r="B2459" s="12"/>
      <c r="C2459" s="12"/>
      <c r="D2459" s="12"/>
      <c r="E2459" s="31" t="str">
        <f>IFERROR(VLOOKUP(Issue!$D2459,Table5[#All],3,0),"")</f>
        <v/>
      </c>
      <c r="F2459" s="31" t="str">
        <f>IFERROR(VLOOKUP(Issue!$D2459,Table5[#All],2,0),"")</f>
        <v/>
      </c>
      <c r="G2459" s="12"/>
      <c r="H2459" s="31" t="str">
        <f>IFERROR(VLOOKUP(Issue!$G2459,Table5[#All],3,0),"")</f>
        <v/>
      </c>
      <c r="I2459" s="31" t="str">
        <f>IFERROR(VLOOKUP(Issue!$G2459,Table5[#All],2,0),"")</f>
        <v/>
      </c>
      <c r="J2459" s="12"/>
      <c r="K2459" s="31" t="str">
        <f>IFERROR(VLOOKUP(Issue!$J2459,Table2[[Item Name]:[UoM]],2,0),"")</f>
        <v/>
      </c>
      <c r="L2459" s="12"/>
      <c r="M2459" s="32" t="str">
        <f>IFERROR(VLOOKUP(Issue!$J2459,Table2[[#All],[Item Name]:[Open Rate]],8,0),"")</f>
        <v/>
      </c>
      <c r="N2459" s="32" t="str">
        <f>IFERROR(+Issue!$L2459*Issue!$M2459,"")</f>
        <v/>
      </c>
      <c r="O2459" s="12"/>
      <c r="P2459" s="12"/>
      <c r="Q2459" s="38"/>
    </row>
    <row r="2460" spans="1:17" x14ac:dyDescent="0.25">
      <c r="A2460" s="34"/>
      <c r="B2460" s="12"/>
      <c r="C2460" s="12"/>
      <c r="D2460" s="12"/>
      <c r="E2460" s="31" t="str">
        <f>IFERROR(VLOOKUP(Issue!$D2460,Table5[#All],3,0),"")</f>
        <v/>
      </c>
      <c r="F2460" s="31" t="str">
        <f>IFERROR(VLOOKUP(Issue!$D2460,Table5[#All],2,0),"")</f>
        <v/>
      </c>
      <c r="G2460" s="12"/>
      <c r="H2460" s="31" t="str">
        <f>IFERROR(VLOOKUP(Issue!$G2460,Table5[#All],3,0),"")</f>
        <v/>
      </c>
      <c r="I2460" s="31" t="str">
        <f>IFERROR(VLOOKUP(Issue!$G2460,Table5[#All],2,0),"")</f>
        <v/>
      </c>
      <c r="J2460" s="12"/>
      <c r="K2460" s="31" t="str">
        <f>IFERROR(VLOOKUP(Issue!$J2460,Table2[[Item Name]:[UoM]],2,0),"")</f>
        <v/>
      </c>
      <c r="L2460" s="12"/>
      <c r="M2460" s="32" t="str">
        <f>IFERROR(VLOOKUP(Issue!$J2460,Table2[[#All],[Item Name]:[Open Rate]],8,0),"")</f>
        <v/>
      </c>
      <c r="N2460" s="32" t="str">
        <f>IFERROR(+Issue!$L2460*Issue!$M2460,"")</f>
        <v/>
      </c>
      <c r="O2460" s="12"/>
      <c r="P2460" s="12"/>
      <c r="Q2460" s="38"/>
    </row>
    <row r="2461" spans="1:17" x14ac:dyDescent="0.25">
      <c r="A2461" s="34"/>
      <c r="B2461" s="12"/>
      <c r="C2461" s="12"/>
      <c r="D2461" s="12"/>
      <c r="E2461" s="31" t="str">
        <f>IFERROR(VLOOKUP(Issue!$D2461,Table5[#All],3,0),"")</f>
        <v/>
      </c>
      <c r="F2461" s="31" t="str">
        <f>IFERROR(VLOOKUP(Issue!$D2461,Table5[#All],2,0),"")</f>
        <v/>
      </c>
      <c r="G2461" s="12"/>
      <c r="H2461" s="31" t="str">
        <f>IFERROR(VLOOKUP(Issue!$G2461,Table5[#All],3,0),"")</f>
        <v/>
      </c>
      <c r="I2461" s="31" t="str">
        <f>IFERROR(VLOOKUP(Issue!$G2461,Table5[#All],2,0),"")</f>
        <v/>
      </c>
      <c r="J2461" s="12"/>
      <c r="K2461" s="31" t="str">
        <f>IFERROR(VLOOKUP(Issue!$J2461,Table2[[Item Name]:[UoM]],2,0),"")</f>
        <v/>
      </c>
      <c r="L2461" s="12"/>
      <c r="M2461" s="32" t="str">
        <f>IFERROR(VLOOKUP(Issue!$J2461,Table2[[#All],[Item Name]:[Open Rate]],8,0),"")</f>
        <v/>
      </c>
      <c r="N2461" s="32" t="str">
        <f>IFERROR(+Issue!$L2461*Issue!$M2461,"")</f>
        <v/>
      </c>
      <c r="O2461" s="12"/>
      <c r="P2461" s="12"/>
      <c r="Q2461" s="38"/>
    </row>
    <row r="2462" spans="1:17" x14ac:dyDescent="0.25">
      <c r="A2462" s="34"/>
      <c r="B2462" s="12"/>
      <c r="C2462" s="12"/>
      <c r="D2462" s="12"/>
      <c r="E2462" s="31" t="str">
        <f>IFERROR(VLOOKUP(Issue!$D2462,Table5[#All],3,0),"")</f>
        <v/>
      </c>
      <c r="F2462" s="31" t="str">
        <f>IFERROR(VLOOKUP(Issue!$D2462,Table5[#All],2,0),"")</f>
        <v/>
      </c>
      <c r="G2462" s="12"/>
      <c r="H2462" s="31" t="str">
        <f>IFERROR(VLOOKUP(Issue!$G2462,Table5[#All],3,0),"")</f>
        <v/>
      </c>
      <c r="I2462" s="31" t="str">
        <f>IFERROR(VLOOKUP(Issue!$G2462,Table5[#All],2,0),"")</f>
        <v/>
      </c>
      <c r="J2462" s="12"/>
      <c r="K2462" s="31" t="str">
        <f>IFERROR(VLOOKUP(Issue!$J2462,Table2[[Item Name]:[UoM]],2,0),"")</f>
        <v/>
      </c>
      <c r="L2462" s="12"/>
      <c r="M2462" s="32" t="str">
        <f>IFERROR(VLOOKUP(Issue!$J2462,Table2[[#All],[Item Name]:[Open Rate]],8,0),"")</f>
        <v/>
      </c>
      <c r="N2462" s="32" t="str">
        <f>IFERROR(+Issue!$L2462*Issue!$M2462,"")</f>
        <v/>
      </c>
      <c r="O2462" s="12"/>
      <c r="P2462" s="12"/>
      <c r="Q2462" s="38"/>
    </row>
    <row r="2463" spans="1:17" x14ac:dyDescent="0.25">
      <c r="A2463" s="34"/>
      <c r="B2463" s="12"/>
      <c r="C2463" s="12"/>
      <c r="D2463" s="12"/>
      <c r="E2463" s="31" t="str">
        <f>IFERROR(VLOOKUP(Issue!$D2463,Table5[#All],3,0),"")</f>
        <v/>
      </c>
      <c r="F2463" s="31" t="str">
        <f>IFERROR(VLOOKUP(Issue!$D2463,Table5[#All],2,0),"")</f>
        <v/>
      </c>
      <c r="G2463" s="12"/>
      <c r="H2463" s="31" t="str">
        <f>IFERROR(VLOOKUP(Issue!$G2463,Table5[#All],3,0),"")</f>
        <v/>
      </c>
      <c r="I2463" s="31" t="str">
        <f>IFERROR(VLOOKUP(Issue!$G2463,Table5[#All],2,0),"")</f>
        <v/>
      </c>
      <c r="J2463" s="12"/>
      <c r="K2463" s="31" t="str">
        <f>IFERROR(VLOOKUP(Issue!$J2463,Table2[[Item Name]:[UoM]],2,0),"")</f>
        <v/>
      </c>
      <c r="L2463" s="12"/>
      <c r="M2463" s="32" t="str">
        <f>IFERROR(VLOOKUP(Issue!$J2463,Table2[[#All],[Item Name]:[Open Rate]],8,0),"")</f>
        <v/>
      </c>
      <c r="N2463" s="32" t="str">
        <f>IFERROR(+Issue!$L2463*Issue!$M2463,"")</f>
        <v/>
      </c>
      <c r="O2463" s="12"/>
      <c r="P2463" s="12"/>
      <c r="Q2463" s="38"/>
    </row>
    <row r="2464" spans="1:17" x14ac:dyDescent="0.25">
      <c r="A2464" s="34"/>
      <c r="B2464" s="12"/>
      <c r="C2464" s="12"/>
      <c r="D2464" s="12"/>
      <c r="E2464" s="31" t="str">
        <f>IFERROR(VLOOKUP(Issue!$D2464,Table5[#All],3,0),"")</f>
        <v/>
      </c>
      <c r="F2464" s="31" t="str">
        <f>IFERROR(VLOOKUP(Issue!$D2464,Table5[#All],2,0),"")</f>
        <v/>
      </c>
      <c r="G2464" s="12"/>
      <c r="H2464" s="31" t="str">
        <f>IFERROR(VLOOKUP(Issue!$G2464,Table5[#All],3,0),"")</f>
        <v/>
      </c>
      <c r="I2464" s="31" t="str">
        <f>IFERROR(VLOOKUP(Issue!$G2464,Table5[#All],2,0),"")</f>
        <v/>
      </c>
      <c r="J2464" s="12"/>
      <c r="K2464" s="31" t="str">
        <f>IFERROR(VLOOKUP(Issue!$J2464,Table2[[Item Name]:[UoM]],2,0),"")</f>
        <v/>
      </c>
      <c r="L2464" s="12"/>
      <c r="M2464" s="32" t="str">
        <f>IFERROR(VLOOKUP(Issue!$J2464,Table2[[#All],[Item Name]:[Open Rate]],8,0),"")</f>
        <v/>
      </c>
      <c r="N2464" s="32" t="str">
        <f>IFERROR(+Issue!$L2464*Issue!$M2464,"")</f>
        <v/>
      </c>
      <c r="O2464" s="12"/>
      <c r="P2464" s="12"/>
      <c r="Q2464" s="38"/>
    </row>
    <row r="2465" spans="1:17" x14ac:dyDescent="0.25">
      <c r="A2465" s="34"/>
      <c r="B2465" s="12"/>
      <c r="C2465" s="12"/>
      <c r="D2465" s="12"/>
      <c r="E2465" s="31" t="str">
        <f>IFERROR(VLOOKUP(Issue!$D2465,Table5[#All],3,0),"")</f>
        <v/>
      </c>
      <c r="F2465" s="31" t="str">
        <f>IFERROR(VLOOKUP(Issue!$D2465,Table5[#All],2,0),"")</f>
        <v/>
      </c>
      <c r="G2465" s="12"/>
      <c r="H2465" s="31" t="str">
        <f>IFERROR(VLOOKUP(Issue!$G2465,Table5[#All],3,0),"")</f>
        <v/>
      </c>
      <c r="I2465" s="31" t="str">
        <f>IFERROR(VLOOKUP(Issue!$G2465,Table5[#All],2,0),"")</f>
        <v/>
      </c>
      <c r="J2465" s="12"/>
      <c r="K2465" s="31" t="str">
        <f>IFERROR(VLOOKUP(Issue!$J2465,Table2[[Item Name]:[UoM]],2,0),"")</f>
        <v/>
      </c>
      <c r="L2465" s="12"/>
      <c r="M2465" s="32" t="str">
        <f>IFERROR(VLOOKUP(Issue!$J2465,Table2[[#All],[Item Name]:[Open Rate]],8,0),"")</f>
        <v/>
      </c>
      <c r="N2465" s="32" t="str">
        <f>IFERROR(+Issue!$L2465*Issue!$M2465,"")</f>
        <v/>
      </c>
      <c r="O2465" s="12"/>
      <c r="P2465" s="12"/>
      <c r="Q2465" s="38"/>
    </row>
    <row r="2466" spans="1:17" x14ac:dyDescent="0.25">
      <c r="A2466" s="34"/>
      <c r="B2466" s="12"/>
      <c r="C2466" s="12"/>
      <c r="D2466" s="12"/>
      <c r="E2466" s="31" t="str">
        <f>IFERROR(VLOOKUP(Issue!$D2466,Table5[#All],3,0),"")</f>
        <v/>
      </c>
      <c r="F2466" s="31" t="str">
        <f>IFERROR(VLOOKUP(Issue!$D2466,Table5[#All],2,0),"")</f>
        <v/>
      </c>
      <c r="G2466" s="12"/>
      <c r="H2466" s="31" t="str">
        <f>IFERROR(VLOOKUP(Issue!$G2466,Table5[#All],3,0),"")</f>
        <v/>
      </c>
      <c r="I2466" s="31" t="str">
        <f>IFERROR(VLOOKUP(Issue!$G2466,Table5[#All],2,0),"")</f>
        <v/>
      </c>
      <c r="J2466" s="12"/>
      <c r="K2466" s="31" t="str">
        <f>IFERROR(VLOOKUP(Issue!$J2466,Table2[[Item Name]:[UoM]],2,0),"")</f>
        <v/>
      </c>
      <c r="L2466" s="12"/>
      <c r="M2466" s="32" t="str">
        <f>IFERROR(VLOOKUP(Issue!$J2466,Table2[[#All],[Item Name]:[Open Rate]],8,0),"")</f>
        <v/>
      </c>
      <c r="N2466" s="32" t="str">
        <f>IFERROR(+Issue!$L2466*Issue!$M2466,"")</f>
        <v/>
      </c>
      <c r="O2466" s="12"/>
      <c r="P2466" s="12"/>
      <c r="Q2466" s="38"/>
    </row>
    <row r="2467" spans="1:17" x14ac:dyDescent="0.25">
      <c r="A2467" s="34"/>
      <c r="B2467" s="12"/>
      <c r="C2467" s="12"/>
      <c r="D2467" s="12"/>
      <c r="E2467" s="31" t="str">
        <f>IFERROR(VLOOKUP(Issue!$D2467,Table5[#All],3,0),"")</f>
        <v/>
      </c>
      <c r="F2467" s="31" t="str">
        <f>IFERROR(VLOOKUP(Issue!$D2467,Table5[#All],2,0),"")</f>
        <v/>
      </c>
      <c r="G2467" s="12"/>
      <c r="H2467" s="31" t="str">
        <f>IFERROR(VLOOKUP(Issue!$G2467,Table5[#All],3,0),"")</f>
        <v/>
      </c>
      <c r="I2467" s="31" t="str">
        <f>IFERROR(VLOOKUP(Issue!$G2467,Table5[#All],2,0),"")</f>
        <v/>
      </c>
      <c r="J2467" s="12"/>
      <c r="K2467" s="31" t="str">
        <f>IFERROR(VLOOKUP(Issue!$J2467,Table2[[Item Name]:[UoM]],2,0),"")</f>
        <v/>
      </c>
      <c r="L2467" s="12"/>
      <c r="M2467" s="32" t="str">
        <f>IFERROR(VLOOKUP(Issue!$J2467,Table2[[#All],[Item Name]:[Open Rate]],8,0),"")</f>
        <v/>
      </c>
      <c r="N2467" s="32" t="str">
        <f>IFERROR(+Issue!$L2467*Issue!$M2467,"")</f>
        <v/>
      </c>
      <c r="O2467" s="12"/>
      <c r="P2467" s="12"/>
      <c r="Q2467" s="38"/>
    </row>
    <row r="2468" spans="1:17" x14ac:dyDescent="0.25">
      <c r="A2468" s="34"/>
      <c r="B2468" s="12"/>
      <c r="C2468" s="12"/>
      <c r="D2468" s="12"/>
      <c r="E2468" s="31" t="str">
        <f>IFERROR(VLOOKUP(Issue!$D2468,Table5[#All],3,0),"")</f>
        <v/>
      </c>
      <c r="F2468" s="31" t="str">
        <f>IFERROR(VLOOKUP(Issue!$D2468,Table5[#All],2,0),"")</f>
        <v/>
      </c>
      <c r="G2468" s="12"/>
      <c r="H2468" s="31" t="str">
        <f>IFERROR(VLOOKUP(Issue!$G2468,Table5[#All],3,0),"")</f>
        <v/>
      </c>
      <c r="I2468" s="31" t="str">
        <f>IFERROR(VLOOKUP(Issue!$G2468,Table5[#All],2,0),"")</f>
        <v/>
      </c>
      <c r="J2468" s="12"/>
      <c r="K2468" s="31" t="str">
        <f>IFERROR(VLOOKUP(Issue!$J2468,Table2[[Item Name]:[UoM]],2,0),"")</f>
        <v/>
      </c>
      <c r="L2468" s="12"/>
      <c r="M2468" s="32" t="str">
        <f>IFERROR(VLOOKUP(Issue!$J2468,Table2[[#All],[Item Name]:[Open Rate]],8,0),"")</f>
        <v/>
      </c>
      <c r="N2468" s="32" t="str">
        <f>IFERROR(+Issue!$L2468*Issue!$M2468,"")</f>
        <v/>
      </c>
      <c r="O2468" s="12"/>
      <c r="P2468" s="12"/>
      <c r="Q2468" s="38"/>
    </row>
    <row r="2469" spans="1:17" x14ac:dyDescent="0.25">
      <c r="A2469" s="34"/>
      <c r="B2469" s="12"/>
      <c r="C2469" s="12"/>
      <c r="D2469" s="12"/>
      <c r="E2469" s="31" t="str">
        <f>IFERROR(VLOOKUP(Issue!$D2469,Table5[#All],3,0),"")</f>
        <v/>
      </c>
      <c r="F2469" s="31" t="str">
        <f>IFERROR(VLOOKUP(Issue!$D2469,Table5[#All],2,0),"")</f>
        <v/>
      </c>
      <c r="G2469" s="12"/>
      <c r="H2469" s="31" t="str">
        <f>IFERROR(VLOOKUP(Issue!$G2469,Table5[#All],3,0),"")</f>
        <v/>
      </c>
      <c r="I2469" s="31" t="str">
        <f>IFERROR(VLOOKUP(Issue!$G2469,Table5[#All],2,0),"")</f>
        <v/>
      </c>
      <c r="J2469" s="12"/>
      <c r="K2469" s="31" t="str">
        <f>IFERROR(VLOOKUP(Issue!$J2469,Table2[[Item Name]:[UoM]],2,0),"")</f>
        <v/>
      </c>
      <c r="L2469" s="12"/>
      <c r="M2469" s="32" t="str">
        <f>IFERROR(VLOOKUP(Issue!$J2469,Table2[[#All],[Item Name]:[Open Rate]],8,0),"")</f>
        <v/>
      </c>
      <c r="N2469" s="32" t="str">
        <f>IFERROR(+Issue!$L2469*Issue!$M2469,"")</f>
        <v/>
      </c>
      <c r="O2469" s="12"/>
      <c r="P2469" s="12"/>
      <c r="Q2469" s="38"/>
    </row>
    <row r="2470" spans="1:17" x14ac:dyDescent="0.25">
      <c r="A2470" s="34"/>
      <c r="B2470" s="12"/>
      <c r="C2470" s="12"/>
      <c r="D2470" s="12"/>
      <c r="E2470" s="31" t="str">
        <f>IFERROR(VLOOKUP(Issue!$D2470,Table5[#All],3,0),"")</f>
        <v/>
      </c>
      <c r="F2470" s="31" t="str">
        <f>IFERROR(VLOOKUP(Issue!$D2470,Table5[#All],2,0),"")</f>
        <v/>
      </c>
      <c r="G2470" s="12"/>
      <c r="H2470" s="31" t="str">
        <f>IFERROR(VLOOKUP(Issue!$G2470,Table5[#All],3,0),"")</f>
        <v/>
      </c>
      <c r="I2470" s="31" t="str">
        <f>IFERROR(VLOOKUP(Issue!$G2470,Table5[#All],2,0),"")</f>
        <v/>
      </c>
      <c r="J2470" s="12"/>
      <c r="K2470" s="31" t="str">
        <f>IFERROR(VLOOKUP(Issue!$J2470,Table2[[Item Name]:[UoM]],2,0),"")</f>
        <v/>
      </c>
      <c r="L2470" s="12"/>
      <c r="M2470" s="32" t="str">
        <f>IFERROR(VLOOKUP(Issue!$J2470,Table2[[#All],[Item Name]:[Open Rate]],8,0),"")</f>
        <v/>
      </c>
      <c r="N2470" s="32" t="str">
        <f>IFERROR(+Issue!$L2470*Issue!$M2470,"")</f>
        <v/>
      </c>
      <c r="O2470" s="12"/>
      <c r="P2470" s="12"/>
      <c r="Q2470" s="38"/>
    </row>
    <row r="2471" spans="1:17" x14ac:dyDescent="0.25">
      <c r="A2471" s="34"/>
      <c r="B2471" s="12"/>
      <c r="C2471" s="12"/>
      <c r="D2471" s="12"/>
      <c r="E2471" s="31" t="str">
        <f>IFERROR(VLOOKUP(Issue!$D2471,Table5[#All],3,0),"")</f>
        <v/>
      </c>
      <c r="F2471" s="31" t="str">
        <f>IFERROR(VLOOKUP(Issue!$D2471,Table5[#All],2,0),"")</f>
        <v/>
      </c>
      <c r="G2471" s="12"/>
      <c r="H2471" s="31" t="str">
        <f>IFERROR(VLOOKUP(Issue!$G2471,Table5[#All],3,0),"")</f>
        <v/>
      </c>
      <c r="I2471" s="31" t="str">
        <f>IFERROR(VLOOKUP(Issue!$G2471,Table5[#All],2,0),"")</f>
        <v/>
      </c>
      <c r="J2471" s="12"/>
      <c r="K2471" s="31" t="str">
        <f>IFERROR(VLOOKUP(Issue!$J2471,Table2[[Item Name]:[UoM]],2,0),"")</f>
        <v/>
      </c>
      <c r="L2471" s="12"/>
      <c r="M2471" s="32" t="str">
        <f>IFERROR(VLOOKUP(Issue!$J2471,Table2[[#All],[Item Name]:[Open Rate]],8,0),"")</f>
        <v/>
      </c>
      <c r="N2471" s="32" t="str">
        <f>IFERROR(+Issue!$L2471*Issue!$M2471,"")</f>
        <v/>
      </c>
      <c r="O2471" s="12"/>
      <c r="P2471" s="12"/>
      <c r="Q2471" s="38"/>
    </row>
    <row r="2472" spans="1:17" x14ac:dyDescent="0.25">
      <c r="A2472" s="34"/>
      <c r="B2472" s="12"/>
      <c r="C2472" s="12"/>
      <c r="D2472" s="12"/>
      <c r="E2472" s="31" t="str">
        <f>IFERROR(VLOOKUP(Issue!$D2472,Table5[#All],3,0),"")</f>
        <v/>
      </c>
      <c r="F2472" s="31" t="str">
        <f>IFERROR(VLOOKUP(Issue!$D2472,Table5[#All],2,0),"")</f>
        <v/>
      </c>
      <c r="G2472" s="12"/>
      <c r="H2472" s="31" t="str">
        <f>IFERROR(VLOOKUP(Issue!$G2472,Table5[#All],3,0),"")</f>
        <v/>
      </c>
      <c r="I2472" s="31" t="str">
        <f>IFERROR(VLOOKUP(Issue!$G2472,Table5[#All],2,0),"")</f>
        <v/>
      </c>
      <c r="J2472" s="12"/>
      <c r="K2472" s="31" t="str">
        <f>IFERROR(VLOOKUP(Issue!$J2472,Table2[[Item Name]:[UoM]],2,0),"")</f>
        <v/>
      </c>
      <c r="L2472" s="12"/>
      <c r="M2472" s="32" t="str">
        <f>IFERROR(VLOOKUP(Issue!$J2472,Table2[[#All],[Item Name]:[Open Rate]],8,0),"")</f>
        <v/>
      </c>
      <c r="N2472" s="32" t="str">
        <f>IFERROR(+Issue!$L2472*Issue!$M2472,"")</f>
        <v/>
      </c>
      <c r="O2472" s="12"/>
      <c r="P2472" s="12"/>
      <c r="Q2472" s="38"/>
    </row>
    <row r="2473" spans="1:17" x14ac:dyDescent="0.25">
      <c r="A2473" s="34"/>
      <c r="B2473" s="12"/>
      <c r="C2473" s="12"/>
      <c r="D2473" s="12"/>
      <c r="E2473" s="31" t="str">
        <f>IFERROR(VLOOKUP(Issue!$D2473,Table5[#All],3,0),"")</f>
        <v/>
      </c>
      <c r="F2473" s="31" t="str">
        <f>IFERROR(VLOOKUP(Issue!$D2473,Table5[#All],2,0),"")</f>
        <v/>
      </c>
      <c r="G2473" s="12"/>
      <c r="H2473" s="31" t="str">
        <f>IFERROR(VLOOKUP(Issue!$G2473,Table5[#All],3,0),"")</f>
        <v/>
      </c>
      <c r="I2473" s="31" t="str">
        <f>IFERROR(VLOOKUP(Issue!$G2473,Table5[#All],2,0),"")</f>
        <v/>
      </c>
      <c r="J2473" s="12"/>
      <c r="K2473" s="31" t="str">
        <f>IFERROR(VLOOKUP(Issue!$J2473,Table2[[Item Name]:[UoM]],2,0),"")</f>
        <v/>
      </c>
      <c r="L2473" s="12"/>
      <c r="M2473" s="32" t="str">
        <f>IFERROR(VLOOKUP(Issue!$J2473,Table2[[#All],[Item Name]:[Open Rate]],8,0),"")</f>
        <v/>
      </c>
      <c r="N2473" s="32" t="str">
        <f>IFERROR(+Issue!$L2473*Issue!$M2473,"")</f>
        <v/>
      </c>
      <c r="O2473" s="12"/>
      <c r="P2473" s="12"/>
      <c r="Q2473" s="38"/>
    </row>
    <row r="2474" spans="1:17" x14ac:dyDescent="0.25">
      <c r="A2474" s="34"/>
      <c r="B2474" s="12"/>
      <c r="C2474" s="12"/>
      <c r="D2474" s="12"/>
      <c r="E2474" s="31" t="str">
        <f>IFERROR(VLOOKUP(Issue!$D2474,Table5[#All],3,0),"")</f>
        <v/>
      </c>
      <c r="F2474" s="31" t="str">
        <f>IFERROR(VLOOKUP(Issue!$D2474,Table5[#All],2,0),"")</f>
        <v/>
      </c>
      <c r="G2474" s="12"/>
      <c r="H2474" s="31" t="str">
        <f>IFERROR(VLOOKUP(Issue!$G2474,Table5[#All],3,0),"")</f>
        <v/>
      </c>
      <c r="I2474" s="31" t="str">
        <f>IFERROR(VLOOKUP(Issue!$G2474,Table5[#All],2,0),"")</f>
        <v/>
      </c>
      <c r="J2474" s="12"/>
      <c r="K2474" s="31" t="str">
        <f>IFERROR(VLOOKUP(Issue!$J2474,Table2[[Item Name]:[UoM]],2,0),"")</f>
        <v/>
      </c>
      <c r="L2474" s="12"/>
      <c r="M2474" s="32" t="str">
        <f>IFERROR(VLOOKUP(Issue!$J2474,Table2[[#All],[Item Name]:[Open Rate]],8,0),"")</f>
        <v/>
      </c>
      <c r="N2474" s="32" t="str">
        <f>IFERROR(+Issue!$L2474*Issue!$M2474,"")</f>
        <v/>
      </c>
      <c r="O2474" s="12"/>
      <c r="P2474" s="12"/>
      <c r="Q2474" s="38"/>
    </row>
    <row r="2475" spans="1:17" x14ac:dyDescent="0.25">
      <c r="A2475" s="34"/>
      <c r="B2475" s="12"/>
      <c r="C2475" s="12"/>
      <c r="D2475" s="12"/>
      <c r="E2475" s="31" t="str">
        <f>IFERROR(VLOOKUP(Issue!$D2475,Table5[#All],3,0),"")</f>
        <v/>
      </c>
      <c r="F2475" s="31" t="str">
        <f>IFERROR(VLOOKUP(Issue!$D2475,Table5[#All],2,0),"")</f>
        <v/>
      </c>
      <c r="G2475" s="12"/>
      <c r="H2475" s="31" t="str">
        <f>IFERROR(VLOOKUP(Issue!$G2475,Table5[#All],3,0),"")</f>
        <v/>
      </c>
      <c r="I2475" s="31" t="str">
        <f>IFERROR(VLOOKUP(Issue!$G2475,Table5[#All],2,0),"")</f>
        <v/>
      </c>
      <c r="J2475" s="12"/>
      <c r="K2475" s="31" t="str">
        <f>IFERROR(VLOOKUP(Issue!$J2475,Table2[[Item Name]:[UoM]],2,0),"")</f>
        <v/>
      </c>
      <c r="L2475" s="12"/>
      <c r="M2475" s="32" t="str">
        <f>IFERROR(VLOOKUP(Issue!$J2475,Table2[[#All],[Item Name]:[Open Rate]],8,0),"")</f>
        <v/>
      </c>
      <c r="N2475" s="32" t="str">
        <f>IFERROR(+Issue!$L2475*Issue!$M2475,"")</f>
        <v/>
      </c>
      <c r="O2475" s="12"/>
      <c r="P2475" s="12"/>
      <c r="Q2475" s="38"/>
    </row>
    <row r="2476" spans="1:17" x14ac:dyDescent="0.25">
      <c r="A2476" s="34"/>
      <c r="B2476" s="12"/>
      <c r="C2476" s="12"/>
      <c r="D2476" s="12"/>
      <c r="E2476" s="31" t="str">
        <f>IFERROR(VLOOKUP(Issue!$D2476,Table5[#All],3,0),"")</f>
        <v/>
      </c>
      <c r="F2476" s="31" t="str">
        <f>IFERROR(VLOOKUP(Issue!$D2476,Table5[#All],2,0),"")</f>
        <v/>
      </c>
      <c r="G2476" s="12"/>
      <c r="H2476" s="31" t="str">
        <f>IFERROR(VLOOKUP(Issue!$G2476,Table5[#All],3,0),"")</f>
        <v/>
      </c>
      <c r="I2476" s="31" t="str">
        <f>IFERROR(VLOOKUP(Issue!$G2476,Table5[#All],2,0),"")</f>
        <v/>
      </c>
      <c r="J2476" s="12"/>
      <c r="K2476" s="31" t="str">
        <f>IFERROR(VLOOKUP(Issue!$J2476,Table2[[Item Name]:[UoM]],2,0),"")</f>
        <v/>
      </c>
      <c r="L2476" s="12"/>
      <c r="M2476" s="32" t="str">
        <f>IFERROR(VLOOKUP(Issue!$J2476,Table2[[#All],[Item Name]:[Open Rate]],8,0),"")</f>
        <v/>
      </c>
      <c r="N2476" s="32" t="str">
        <f>IFERROR(+Issue!$L2476*Issue!$M2476,"")</f>
        <v/>
      </c>
      <c r="O2476" s="12"/>
      <c r="P2476" s="12"/>
      <c r="Q2476" s="38"/>
    </row>
    <row r="2477" spans="1:17" x14ac:dyDescent="0.25">
      <c r="A2477" s="34"/>
      <c r="B2477" s="12"/>
      <c r="C2477" s="12"/>
      <c r="D2477" s="12"/>
      <c r="E2477" s="31" t="str">
        <f>IFERROR(VLOOKUP(Issue!$D2477,Table5[#All],3,0),"")</f>
        <v/>
      </c>
      <c r="F2477" s="31" t="str">
        <f>IFERROR(VLOOKUP(Issue!$D2477,Table5[#All],2,0),"")</f>
        <v/>
      </c>
      <c r="G2477" s="12"/>
      <c r="H2477" s="31" t="str">
        <f>IFERROR(VLOOKUP(Issue!$G2477,Table5[#All],3,0),"")</f>
        <v/>
      </c>
      <c r="I2477" s="31" t="str">
        <f>IFERROR(VLOOKUP(Issue!$G2477,Table5[#All],2,0),"")</f>
        <v/>
      </c>
      <c r="J2477" s="12"/>
      <c r="K2477" s="31" t="str">
        <f>IFERROR(VLOOKUP(Issue!$J2477,Table2[[Item Name]:[UoM]],2,0),"")</f>
        <v/>
      </c>
      <c r="L2477" s="12"/>
      <c r="M2477" s="32" t="str">
        <f>IFERROR(VLOOKUP(Issue!$J2477,Table2[[#All],[Item Name]:[Open Rate]],8,0),"")</f>
        <v/>
      </c>
      <c r="N2477" s="32" t="str">
        <f>IFERROR(+Issue!$L2477*Issue!$M2477,"")</f>
        <v/>
      </c>
      <c r="O2477" s="12"/>
      <c r="P2477" s="12"/>
      <c r="Q2477" s="38"/>
    </row>
    <row r="2478" spans="1:17" x14ac:dyDescent="0.25">
      <c r="A2478" s="34"/>
      <c r="B2478" s="12"/>
      <c r="C2478" s="12"/>
      <c r="D2478" s="12"/>
      <c r="E2478" s="31" t="str">
        <f>IFERROR(VLOOKUP(Issue!$D2478,Table5[#All],3,0),"")</f>
        <v/>
      </c>
      <c r="F2478" s="31" t="str">
        <f>IFERROR(VLOOKUP(Issue!$D2478,Table5[#All],2,0),"")</f>
        <v/>
      </c>
      <c r="G2478" s="12"/>
      <c r="H2478" s="31" t="str">
        <f>IFERROR(VLOOKUP(Issue!$G2478,Table5[#All],3,0),"")</f>
        <v/>
      </c>
      <c r="I2478" s="31" t="str">
        <f>IFERROR(VLOOKUP(Issue!$G2478,Table5[#All],2,0),"")</f>
        <v/>
      </c>
      <c r="J2478" s="12"/>
      <c r="K2478" s="31" t="str">
        <f>IFERROR(VLOOKUP(Issue!$J2478,Table2[[Item Name]:[UoM]],2,0),"")</f>
        <v/>
      </c>
      <c r="L2478" s="12"/>
      <c r="M2478" s="32" t="str">
        <f>IFERROR(VLOOKUP(Issue!$J2478,Table2[[#All],[Item Name]:[Open Rate]],8,0),"")</f>
        <v/>
      </c>
      <c r="N2478" s="32" t="str">
        <f>IFERROR(+Issue!$L2478*Issue!$M2478,"")</f>
        <v/>
      </c>
      <c r="O2478" s="12"/>
      <c r="P2478" s="12"/>
      <c r="Q2478" s="38"/>
    </row>
    <row r="2479" spans="1:17" x14ac:dyDescent="0.25">
      <c r="A2479" s="34"/>
      <c r="B2479" s="12"/>
      <c r="C2479" s="12"/>
      <c r="D2479" s="12"/>
      <c r="E2479" s="31" t="str">
        <f>IFERROR(VLOOKUP(Issue!$D2479,Table5[#All],3,0),"")</f>
        <v/>
      </c>
      <c r="F2479" s="31" t="str">
        <f>IFERROR(VLOOKUP(Issue!$D2479,Table5[#All],2,0),"")</f>
        <v/>
      </c>
      <c r="G2479" s="12"/>
      <c r="H2479" s="31" t="str">
        <f>IFERROR(VLOOKUP(Issue!$G2479,Table5[#All],3,0),"")</f>
        <v/>
      </c>
      <c r="I2479" s="31" t="str">
        <f>IFERROR(VLOOKUP(Issue!$G2479,Table5[#All],2,0),"")</f>
        <v/>
      </c>
      <c r="J2479" s="12"/>
      <c r="K2479" s="31" t="str">
        <f>IFERROR(VLOOKUP(Issue!$J2479,Table2[[Item Name]:[UoM]],2,0),"")</f>
        <v/>
      </c>
      <c r="L2479" s="12"/>
      <c r="M2479" s="32" t="str">
        <f>IFERROR(VLOOKUP(Issue!$J2479,Table2[[#All],[Item Name]:[Open Rate]],8,0),"")</f>
        <v/>
      </c>
      <c r="N2479" s="32" t="str">
        <f>IFERROR(+Issue!$L2479*Issue!$M2479,"")</f>
        <v/>
      </c>
      <c r="O2479" s="12"/>
      <c r="P2479" s="12"/>
      <c r="Q2479" s="38"/>
    </row>
    <row r="2480" spans="1:17" x14ac:dyDescent="0.25">
      <c r="A2480" s="34"/>
      <c r="B2480" s="12"/>
      <c r="C2480" s="12"/>
      <c r="D2480" s="12"/>
      <c r="E2480" s="31" t="str">
        <f>IFERROR(VLOOKUP(Issue!$D2480,Table5[#All],3,0),"")</f>
        <v/>
      </c>
      <c r="F2480" s="31" t="str">
        <f>IFERROR(VLOOKUP(Issue!$D2480,Table5[#All],2,0),"")</f>
        <v/>
      </c>
      <c r="G2480" s="12"/>
      <c r="H2480" s="31" t="str">
        <f>IFERROR(VLOOKUP(Issue!$G2480,Table5[#All],3,0),"")</f>
        <v/>
      </c>
      <c r="I2480" s="31" t="str">
        <f>IFERROR(VLOOKUP(Issue!$G2480,Table5[#All],2,0),"")</f>
        <v/>
      </c>
      <c r="J2480" s="12"/>
      <c r="K2480" s="31" t="str">
        <f>IFERROR(VLOOKUP(Issue!$J2480,Table2[[Item Name]:[UoM]],2,0),"")</f>
        <v/>
      </c>
      <c r="L2480" s="12"/>
      <c r="M2480" s="32" t="str">
        <f>IFERROR(VLOOKUP(Issue!$J2480,Table2[[#All],[Item Name]:[Open Rate]],8,0),"")</f>
        <v/>
      </c>
      <c r="N2480" s="32" t="str">
        <f>IFERROR(+Issue!$L2480*Issue!$M2480,"")</f>
        <v/>
      </c>
      <c r="O2480" s="12"/>
      <c r="P2480" s="12"/>
      <c r="Q2480" s="38"/>
    </row>
    <row r="2481" spans="1:17" x14ac:dyDescent="0.25">
      <c r="A2481" s="34"/>
      <c r="B2481" s="12"/>
      <c r="C2481" s="12"/>
      <c r="D2481" s="12"/>
      <c r="E2481" s="31" t="str">
        <f>IFERROR(VLOOKUP(Issue!$D2481,Table5[#All],3,0),"")</f>
        <v/>
      </c>
      <c r="F2481" s="31" t="str">
        <f>IFERROR(VLOOKUP(Issue!$D2481,Table5[#All],2,0),"")</f>
        <v/>
      </c>
      <c r="G2481" s="12"/>
      <c r="H2481" s="31" t="str">
        <f>IFERROR(VLOOKUP(Issue!$G2481,Table5[#All],3,0),"")</f>
        <v/>
      </c>
      <c r="I2481" s="31" t="str">
        <f>IFERROR(VLOOKUP(Issue!$G2481,Table5[#All],2,0),"")</f>
        <v/>
      </c>
      <c r="J2481" s="12"/>
      <c r="K2481" s="31" t="str">
        <f>IFERROR(VLOOKUP(Issue!$J2481,Table2[[Item Name]:[UoM]],2,0),"")</f>
        <v/>
      </c>
      <c r="L2481" s="12"/>
      <c r="M2481" s="32" t="str">
        <f>IFERROR(VLOOKUP(Issue!$J2481,Table2[[#All],[Item Name]:[Open Rate]],8,0),"")</f>
        <v/>
      </c>
      <c r="N2481" s="32" t="str">
        <f>IFERROR(+Issue!$L2481*Issue!$M2481,"")</f>
        <v/>
      </c>
      <c r="O2481" s="12"/>
      <c r="P2481" s="12"/>
      <c r="Q2481" s="38"/>
    </row>
    <row r="2482" spans="1:17" x14ac:dyDescent="0.25">
      <c r="A2482" s="34"/>
      <c r="B2482" s="12"/>
      <c r="C2482" s="12"/>
      <c r="D2482" s="12"/>
      <c r="E2482" s="31" t="str">
        <f>IFERROR(VLOOKUP(Issue!$D2482,Table5[#All],3,0),"")</f>
        <v/>
      </c>
      <c r="F2482" s="31" t="str">
        <f>IFERROR(VLOOKUP(Issue!$D2482,Table5[#All],2,0),"")</f>
        <v/>
      </c>
      <c r="G2482" s="12"/>
      <c r="H2482" s="31" t="str">
        <f>IFERROR(VLOOKUP(Issue!$G2482,Table5[#All],3,0),"")</f>
        <v/>
      </c>
      <c r="I2482" s="31" t="str">
        <f>IFERROR(VLOOKUP(Issue!$G2482,Table5[#All],2,0),"")</f>
        <v/>
      </c>
      <c r="J2482" s="12"/>
      <c r="K2482" s="31" t="str">
        <f>IFERROR(VLOOKUP(Issue!$J2482,Table2[[Item Name]:[UoM]],2,0),"")</f>
        <v/>
      </c>
      <c r="L2482" s="12"/>
      <c r="M2482" s="32" t="str">
        <f>IFERROR(VLOOKUP(Issue!$J2482,Table2[[#All],[Item Name]:[Open Rate]],8,0),"")</f>
        <v/>
      </c>
      <c r="N2482" s="32" t="str">
        <f>IFERROR(+Issue!$L2482*Issue!$M2482,"")</f>
        <v/>
      </c>
      <c r="O2482" s="12"/>
      <c r="P2482" s="12"/>
      <c r="Q2482" s="38"/>
    </row>
    <row r="2483" spans="1:17" x14ac:dyDescent="0.25">
      <c r="A2483" s="34"/>
      <c r="B2483" s="12"/>
      <c r="C2483" s="12"/>
      <c r="D2483" s="12"/>
      <c r="E2483" s="31" t="str">
        <f>IFERROR(VLOOKUP(Issue!$D2483,Table5[#All],3,0),"")</f>
        <v/>
      </c>
      <c r="F2483" s="31" t="str">
        <f>IFERROR(VLOOKUP(Issue!$D2483,Table5[#All],2,0),"")</f>
        <v/>
      </c>
      <c r="G2483" s="12"/>
      <c r="H2483" s="31" t="str">
        <f>IFERROR(VLOOKUP(Issue!$G2483,Table5[#All],3,0),"")</f>
        <v/>
      </c>
      <c r="I2483" s="31" t="str">
        <f>IFERROR(VLOOKUP(Issue!$G2483,Table5[#All],2,0),"")</f>
        <v/>
      </c>
      <c r="J2483" s="12"/>
      <c r="K2483" s="31" t="str">
        <f>IFERROR(VLOOKUP(Issue!$J2483,Table2[[Item Name]:[UoM]],2,0),"")</f>
        <v/>
      </c>
      <c r="L2483" s="12"/>
      <c r="M2483" s="32" t="str">
        <f>IFERROR(VLOOKUP(Issue!$J2483,Table2[[#All],[Item Name]:[Open Rate]],8,0),"")</f>
        <v/>
      </c>
      <c r="N2483" s="32" t="str">
        <f>IFERROR(+Issue!$L2483*Issue!$M2483,"")</f>
        <v/>
      </c>
      <c r="O2483" s="12"/>
      <c r="P2483" s="12"/>
      <c r="Q2483" s="38"/>
    </row>
    <row r="2484" spans="1:17" x14ac:dyDescent="0.25">
      <c r="A2484" s="34"/>
      <c r="B2484" s="12"/>
      <c r="C2484" s="12"/>
      <c r="D2484" s="12"/>
      <c r="E2484" s="31" t="str">
        <f>IFERROR(VLOOKUP(Issue!$D2484,Table5[#All],3,0),"")</f>
        <v/>
      </c>
      <c r="F2484" s="31" t="str">
        <f>IFERROR(VLOOKUP(Issue!$D2484,Table5[#All],2,0),"")</f>
        <v/>
      </c>
      <c r="G2484" s="12"/>
      <c r="H2484" s="31" t="str">
        <f>IFERROR(VLOOKUP(Issue!$G2484,Table5[#All],3,0),"")</f>
        <v/>
      </c>
      <c r="I2484" s="31" t="str">
        <f>IFERROR(VLOOKUP(Issue!$G2484,Table5[#All],2,0),"")</f>
        <v/>
      </c>
      <c r="J2484" s="12"/>
      <c r="K2484" s="31" t="str">
        <f>IFERROR(VLOOKUP(Issue!$J2484,Table2[[Item Name]:[UoM]],2,0),"")</f>
        <v/>
      </c>
      <c r="L2484" s="12"/>
      <c r="M2484" s="32" t="str">
        <f>IFERROR(VLOOKUP(Issue!$J2484,Table2[[#All],[Item Name]:[Open Rate]],8,0),"")</f>
        <v/>
      </c>
      <c r="N2484" s="32" t="str">
        <f>IFERROR(+Issue!$L2484*Issue!$M2484,"")</f>
        <v/>
      </c>
      <c r="O2484" s="12"/>
      <c r="P2484" s="12"/>
      <c r="Q2484" s="38"/>
    </row>
    <row r="2485" spans="1:17" x14ac:dyDescent="0.25">
      <c r="A2485" s="34"/>
      <c r="B2485" s="12"/>
      <c r="C2485" s="12"/>
      <c r="D2485" s="12"/>
      <c r="E2485" s="31" t="str">
        <f>IFERROR(VLOOKUP(Issue!$D2485,Table5[#All],3,0),"")</f>
        <v/>
      </c>
      <c r="F2485" s="31" t="str">
        <f>IFERROR(VLOOKUP(Issue!$D2485,Table5[#All],2,0),"")</f>
        <v/>
      </c>
      <c r="G2485" s="12"/>
      <c r="H2485" s="31" t="str">
        <f>IFERROR(VLOOKUP(Issue!$G2485,Table5[#All],3,0),"")</f>
        <v/>
      </c>
      <c r="I2485" s="31" t="str">
        <f>IFERROR(VLOOKUP(Issue!$G2485,Table5[#All],2,0),"")</f>
        <v/>
      </c>
      <c r="J2485" s="12"/>
      <c r="K2485" s="31" t="str">
        <f>IFERROR(VLOOKUP(Issue!$J2485,Table2[[Item Name]:[UoM]],2,0),"")</f>
        <v/>
      </c>
      <c r="L2485" s="12"/>
      <c r="M2485" s="32" t="str">
        <f>IFERROR(VLOOKUP(Issue!$J2485,Table2[[#All],[Item Name]:[Open Rate]],8,0),"")</f>
        <v/>
      </c>
      <c r="N2485" s="32" t="str">
        <f>IFERROR(+Issue!$L2485*Issue!$M2485,"")</f>
        <v/>
      </c>
      <c r="O2485" s="12"/>
      <c r="P2485" s="12"/>
      <c r="Q2485" s="38"/>
    </row>
    <row r="2486" spans="1:17" x14ac:dyDescent="0.25">
      <c r="A2486" s="34"/>
      <c r="B2486" s="12"/>
      <c r="C2486" s="12"/>
      <c r="D2486" s="12"/>
      <c r="E2486" s="31" t="str">
        <f>IFERROR(VLOOKUP(Issue!$D2486,Table5[#All],3,0),"")</f>
        <v/>
      </c>
      <c r="F2486" s="31" t="str">
        <f>IFERROR(VLOOKUP(Issue!$D2486,Table5[#All],2,0),"")</f>
        <v/>
      </c>
      <c r="G2486" s="12"/>
      <c r="H2486" s="31" t="str">
        <f>IFERROR(VLOOKUP(Issue!$G2486,Table5[#All],3,0),"")</f>
        <v/>
      </c>
      <c r="I2486" s="31" t="str">
        <f>IFERROR(VLOOKUP(Issue!$G2486,Table5[#All],2,0),"")</f>
        <v/>
      </c>
      <c r="J2486" s="12"/>
      <c r="K2486" s="31" t="str">
        <f>IFERROR(VLOOKUP(Issue!$J2486,Table2[[Item Name]:[UoM]],2,0),"")</f>
        <v/>
      </c>
      <c r="L2486" s="12"/>
      <c r="M2486" s="32" t="str">
        <f>IFERROR(VLOOKUP(Issue!$J2486,Table2[[#All],[Item Name]:[Open Rate]],8,0),"")</f>
        <v/>
      </c>
      <c r="N2486" s="32" t="str">
        <f>IFERROR(+Issue!$L2486*Issue!$M2486,"")</f>
        <v/>
      </c>
      <c r="O2486" s="12"/>
      <c r="P2486" s="12"/>
      <c r="Q2486" s="38"/>
    </row>
    <row r="2487" spans="1:17" x14ac:dyDescent="0.25">
      <c r="A2487" s="34"/>
      <c r="B2487" s="12"/>
      <c r="C2487" s="12"/>
      <c r="D2487" s="12"/>
      <c r="E2487" s="31" t="str">
        <f>IFERROR(VLOOKUP(Issue!$D2487,Table5[#All],3,0),"")</f>
        <v/>
      </c>
      <c r="F2487" s="31" t="str">
        <f>IFERROR(VLOOKUP(Issue!$D2487,Table5[#All],2,0),"")</f>
        <v/>
      </c>
      <c r="G2487" s="12"/>
      <c r="H2487" s="31" t="str">
        <f>IFERROR(VLOOKUP(Issue!$G2487,Table5[#All],3,0),"")</f>
        <v/>
      </c>
      <c r="I2487" s="31" t="str">
        <f>IFERROR(VLOOKUP(Issue!$G2487,Table5[#All],2,0),"")</f>
        <v/>
      </c>
      <c r="J2487" s="12"/>
      <c r="K2487" s="31" t="str">
        <f>IFERROR(VLOOKUP(Issue!$J2487,Table2[[Item Name]:[UoM]],2,0),"")</f>
        <v/>
      </c>
      <c r="L2487" s="12"/>
      <c r="M2487" s="32" t="str">
        <f>IFERROR(VLOOKUP(Issue!$J2487,Table2[[#All],[Item Name]:[Open Rate]],8,0),"")</f>
        <v/>
      </c>
      <c r="N2487" s="32" t="str">
        <f>IFERROR(+Issue!$L2487*Issue!$M2487,"")</f>
        <v/>
      </c>
      <c r="O2487" s="12"/>
      <c r="P2487" s="12"/>
      <c r="Q2487" s="38"/>
    </row>
    <row r="2488" spans="1:17" x14ac:dyDescent="0.25">
      <c r="A2488" s="34"/>
      <c r="B2488" s="12"/>
      <c r="C2488" s="12"/>
      <c r="D2488" s="12"/>
      <c r="E2488" s="31" t="str">
        <f>IFERROR(VLOOKUP(Issue!$D2488,Table5[#All],3,0),"")</f>
        <v/>
      </c>
      <c r="F2488" s="31" t="str">
        <f>IFERROR(VLOOKUP(Issue!$D2488,Table5[#All],2,0),"")</f>
        <v/>
      </c>
      <c r="G2488" s="12"/>
      <c r="H2488" s="31" t="str">
        <f>IFERROR(VLOOKUP(Issue!$G2488,Table5[#All],3,0),"")</f>
        <v/>
      </c>
      <c r="I2488" s="31" t="str">
        <f>IFERROR(VLOOKUP(Issue!$G2488,Table5[#All],2,0),"")</f>
        <v/>
      </c>
      <c r="J2488" s="12"/>
      <c r="K2488" s="31" t="str">
        <f>IFERROR(VLOOKUP(Issue!$J2488,Table2[[Item Name]:[UoM]],2,0),"")</f>
        <v/>
      </c>
      <c r="L2488" s="12"/>
      <c r="M2488" s="32" t="str">
        <f>IFERROR(VLOOKUP(Issue!$J2488,Table2[[#All],[Item Name]:[Open Rate]],8,0),"")</f>
        <v/>
      </c>
      <c r="N2488" s="32" t="str">
        <f>IFERROR(+Issue!$L2488*Issue!$M2488,"")</f>
        <v/>
      </c>
      <c r="O2488" s="12"/>
      <c r="P2488" s="12"/>
      <c r="Q2488" s="38"/>
    </row>
    <row r="2489" spans="1:17" x14ac:dyDescent="0.25">
      <c r="A2489" s="34"/>
      <c r="B2489" s="12"/>
      <c r="C2489" s="12"/>
      <c r="D2489" s="12"/>
      <c r="E2489" s="31" t="str">
        <f>IFERROR(VLOOKUP(Issue!$D2489,Table5[#All],3,0),"")</f>
        <v/>
      </c>
      <c r="F2489" s="31" t="str">
        <f>IFERROR(VLOOKUP(Issue!$D2489,Table5[#All],2,0),"")</f>
        <v/>
      </c>
      <c r="G2489" s="12"/>
      <c r="H2489" s="31" t="str">
        <f>IFERROR(VLOOKUP(Issue!$G2489,Table5[#All],3,0),"")</f>
        <v/>
      </c>
      <c r="I2489" s="31" t="str">
        <f>IFERROR(VLOOKUP(Issue!$G2489,Table5[#All],2,0),"")</f>
        <v/>
      </c>
      <c r="J2489" s="12"/>
      <c r="K2489" s="31" t="str">
        <f>IFERROR(VLOOKUP(Issue!$J2489,Table2[[Item Name]:[UoM]],2,0),"")</f>
        <v/>
      </c>
      <c r="L2489" s="12"/>
      <c r="M2489" s="32" t="str">
        <f>IFERROR(VLOOKUP(Issue!$J2489,Table2[[#All],[Item Name]:[Open Rate]],8,0),"")</f>
        <v/>
      </c>
      <c r="N2489" s="32" t="str">
        <f>IFERROR(+Issue!$L2489*Issue!$M2489,"")</f>
        <v/>
      </c>
      <c r="O2489" s="12"/>
      <c r="P2489" s="12"/>
      <c r="Q2489" s="38"/>
    </row>
    <row r="2490" spans="1:17" x14ac:dyDescent="0.25">
      <c r="A2490" s="34"/>
      <c r="B2490" s="12"/>
      <c r="C2490" s="12"/>
      <c r="D2490" s="12"/>
      <c r="E2490" s="31" t="str">
        <f>IFERROR(VLOOKUP(Issue!$D2490,Table5[#All],3,0),"")</f>
        <v/>
      </c>
      <c r="F2490" s="31" t="str">
        <f>IFERROR(VLOOKUP(Issue!$D2490,Table5[#All],2,0),"")</f>
        <v/>
      </c>
      <c r="G2490" s="12"/>
      <c r="H2490" s="31" t="str">
        <f>IFERROR(VLOOKUP(Issue!$G2490,Table5[#All],3,0),"")</f>
        <v/>
      </c>
      <c r="I2490" s="31" t="str">
        <f>IFERROR(VLOOKUP(Issue!$G2490,Table5[#All],2,0),"")</f>
        <v/>
      </c>
      <c r="J2490" s="12"/>
      <c r="K2490" s="31" t="str">
        <f>IFERROR(VLOOKUP(Issue!$J2490,Table2[[Item Name]:[UoM]],2,0),"")</f>
        <v/>
      </c>
      <c r="L2490" s="12"/>
      <c r="M2490" s="32" t="str">
        <f>IFERROR(VLOOKUP(Issue!$J2490,Table2[[#All],[Item Name]:[Open Rate]],8,0),"")</f>
        <v/>
      </c>
      <c r="N2490" s="32" t="str">
        <f>IFERROR(+Issue!$L2490*Issue!$M2490,"")</f>
        <v/>
      </c>
      <c r="O2490" s="12"/>
      <c r="P2490" s="12"/>
      <c r="Q2490" s="38"/>
    </row>
    <row r="2491" spans="1:17" x14ac:dyDescent="0.25">
      <c r="A2491" s="34"/>
      <c r="B2491" s="12"/>
      <c r="C2491" s="12"/>
      <c r="D2491" s="12"/>
      <c r="E2491" s="31" t="str">
        <f>IFERROR(VLOOKUP(Issue!$D2491,Table5[#All],3,0),"")</f>
        <v/>
      </c>
      <c r="F2491" s="31" t="str">
        <f>IFERROR(VLOOKUP(Issue!$D2491,Table5[#All],2,0),"")</f>
        <v/>
      </c>
      <c r="G2491" s="12"/>
      <c r="H2491" s="31" t="str">
        <f>IFERROR(VLOOKUP(Issue!$G2491,Table5[#All],3,0),"")</f>
        <v/>
      </c>
      <c r="I2491" s="31" t="str">
        <f>IFERROR(VLOOKUP(Issue!$G2491,Table5[#All],2,0),"")</f>
        <v/>
      </c>
      <c r="J2491" s="12"/>
      <c r="K2491" s="31" t="str">
        <f>IFERROR(VLOOKUP(Issue!$J2491,Table2[[Item Name]:[UoM]],2,0),"")</f>
        <v/>
      </c>
      <c r="L2491" s="12"/>
      <c r="M2491" s="32" t="str">
        <f>IFERROR(VLOOKUP(Issue!$J2491,Table2[[#All],[Item Name]:[Open Rate]],8,0),"")</f>
        <v/>
      </c>
      <c r="N2491" s="32" t="str">
        <f>IFERROR(+Issue!$L2491*Issue!$M2491,"")</f>
        <v/>
      </c>
      <c r="O2491" s="12"/>
      <c r="P2491" s="12"/>
      <c r="Q2491" s="38"/>
    </row>
    <row r="2492" spans="1:17" x14ac:dyDescent="0.25">
      <c r="A2492" s="34"/>
      <c r="B2492" s="12"/>
      <c r="C2492" s="12"/>
      <c r="D2492" s="12"/>
      <c r="E2492" s="31" t="str">
        <f>IFERROR(VLOOKUP(Issue!$D2492,Table5[#All],3,0),"")</f>
        <v/>
      </c>
      <c r="F2492" s="31" t="str">
        <f>IFERROR(VLOOKUP(Issue!$D2492,Table5[#All],2,0),"")</f>
        <v/>
      </c>
      <c r="G2492" s="12"/>
      <c r="H2492" s="31" t="str">
        <f>IFERROR(VLOOKUP(Issue!$G2492,Table5[#All],3,0),"")</f>
        <v/>
      </c>
      <c r="I2492" s="31" t="str">
        <f>IFERROR(VLOOKUP(Issue!$G2492,Table5[#All],2,0),"")</f>
        <v/>
      </c>
      <c r="J2492" s="12"/>
      <c r="K2492" s="31" t="str">
        <f>IFERROR(VLOOKUP(Issue!$J2492,Table2[[Item Name]:[UoM]],2,0),"")</f>
        <v/>
      </c>
      <c r="L2492" s="12"/>
      <c r="M2492" s="32" t="str">
        <f>IFERROR(VLOOKUP(Issue!$J2492,Table2[[#All],[Item Name]:[Open Rate]],8,0),"")</f>
        <v/>
      </c>
      <c r="N2492" s="32" t="str">
        <f>IFERROR(+Issue!$L2492*Issue!$M2492,"")</f>
        <v/>
      </c>
      <c r="O2492" s="12"/>
      <c r="P2492" s="12"/>
      <c r="Q2492" s="38"/>
    </row>
    <row r="2493" spans="1:17" x14ac:dyDescent="0.25">
      <c r="A2493" s="34"/>
      <c r="B2493" s="12"/>
      <c r="C2493" s="12"/>
      <c r="D2493" s="12"/>
      <c r="E2493" s="31" t="str">
        <f>IFERROR(VLOOKUP(Issue!$D2493,Table5[#All],3,0),"")</f>
        <v/>
      </c>
      <c r="F2493" s="31" t="str">
        <f>IFERROR(VLOOKUP(Issue!$D2493,Table5[#All],2,0),"")</f>
        <v/>
      </c>
      <c r="G2493" s="12"/>
      <c r="H2493" s="31" t="str">
        <f>IFERROR(VLOOKUP(Issue!$G2493,Table5[#All],3,0),"")</f>
        <v/>
      </c>
      <c r="I2493" s="31" t="str">
        <f>IFERROR(VLOOKUP(Issue!$G2493,Table5[#All],2,0),"")</f>
        <v/>
      </c>
      <c r="J2493" s="12"/>
      <c r="K2493" s="31" t="str">
        <f>IFERROR(VLOOKUP(Issue!$J2493,Table2[[Item Name]:[UoM]],2,0),"")</f>
        <v/>
      </c>
      <c r="L2493" s="12"/>
      <c r="M2493" s="32" t="str">
        <f>IFERROR(VLOOKUP(Issue!$J2493,Table2[[#All],[Item Name]:[Open Rate]],8,0),"")</f>
        <v/>
      </c>
      <c r="N2493" s="32" t="str">
        <f>IFERROR(+Issue!$L2493*Issue!$M2493,"")</f>
        <v/>
      </c>
      <c r="O2493" s="12"/>
      <c r="P2493" s="12"/>
      <c r="Q2493" s="38"/>
    </row>
    <row r="2494" spans="1:17" x14ac:dyDescent="0.25">
      <c r="A2494" s="34"/>
      <c r="B2494" s="12"/>
      <c r="C2494" s="12"/>
      <c r="D2494" s="12"/>
      <c r="E2494" s="31" t="str">
        <f>IFERROR(VLOOKUP(Issue!$D2494,Table5[#All],3,0),"")</f>
        <v/>
      </c>
      <c r="F2494" s="31" t="str">
        <f>IFERROR(VLOOKUP(Issue!$D2494,Table5[#All],2,0),"")</f>
        <v/>
      </c>
      <c r="G2494" s="12"/>
      <c r="H2494" s="31" t="str">
        <f>IFERROR(VLOOKUP(Issue!$G2494,Table5[#All],3,0),"")</f>
        <v/>
      </c>
      <c r="I2494" s="31" t="str">
        <f>IFERROR(VLOOKUP(Issue!$G2494,Table5[#All],2,0),"")</f>
        <v/>
      </c>
      <c r="J2494" s="12"/>
      <c r="K2494" s="31" t="str">
        <f>IFERROR(VLOOKUP(Issue!$J2494,Table2[[Item Name]:[UoM]],2,0),"")</f>
        <v/>
      </c>
      <c r="L2494" s="12"/>
      <c r="M2494" s="32" t="str">
        <f>IFERROR(VLOOKUP(Issue!$J2494,Table2[[#All],[Item Name]:[Open Rate]],8,0),"")</f>
        <v/>
      </c>
      <c r="N2494" s="32" t="str">
        <f>IFERROR(+Issue!$L2494*Issue!$M2494,"")</f>
        <v/>
      </c>
      <c r="O2494" s="12"/>
      <c r="P2494" s="12"/>
      <c r="Q2494" s="38"/>
    </row>
    <row r="2495" spans="1:17" x14ac:dyDescent="0.25">
      <c r="A2495" s="34"/>
      <c r="B2495" s="12"/>
      <c r="C2495" s="12"/>
      <c r="D2495" s="12"/>
      <c r="E2495" s="31" t="str">
        <f>IFERROR(VLOOKUP(Issue!$D2495,Table5[#All],3,0),"")</f>
        <v/>
      </c>
      <c r="F2495" s="31" t="str">
        <f>IFERROR(VLOOKUP(Issue!$D2495,Table5[#All],2,0),"")</f>
        <v/>
      </c>
      <c r="G2495" s="12"/>
      <c r="H2495" s="31" t="str">
        <f>IFERROR(VLOOKUP(Issue!$G2495,Table5[#All],3,0),"")</f>
        <v/>
      </c>
      <c r="I2495" s="31" t="str">
        <f>IFERROR(VLOOKUP(Issue!$G2495,Table5[#All],2,0),"")</f>
        <v/>
      </c>
      <c r="J2495" s="12"/>
      <c r="K2495" s="31" t="str">
        <f>IFERROR(VLOOKUP(Issue!$J2495,Table2[[Item Name]:[UoM]],2,0),"")</f>
        <v/>
      </c>
      <c r="L2495" s="12"/>
      <c r="M2495" s="32" t="str">
        <f>IFERROR(VLOOKUP(Issue!$J2495,Table2[[#All],[Item Name]:[Open Rate]],8,0),"")</f>
        <v/>
      </c>
      <c r="N2495" s="32" t="str">
        <f>IFERROR(+Issue!$L2495*Issue!$M2495,"")</f>
        <v/>
      </c>
      <c r="O2495" s="12"/>
      <c r="P2495" s="12"/>
      <c r="Q2495" s="38"/>
    </row>
    <row r="2496" spans="1:17" x14ac:dyDescent="0.25">
      <c r="A2496" s="34"/>
      <c r="B2496" s="12"/>
      <c r="C2496" s="12"/>
      <c r="D2496" s="12"/>
      <c r="E2496" s="31" t="str">
        <f>IFERROR(VLOOKUP(Issue!$D2496,Table5[#All],3,0),"")</f>
        <v/>
      </c>
      <c r="F2496" s="31" t="str">
        <f>IFERROR(VLOOKUP(Issue!$D2496,Table5[#All],2,0),"")</f>
        <v/>
      </c>
      <c r="G2496" s="12"/>
      <c r="H2496" s="31" t="str">
        <f>IFERROR(VLOOKUP(Issue!$G2496,Table5[#All],3,0),"")</f>
        <v/>
      </c>
      <c r="I2496" s="31" t="str">
        <f>IFERROR(VLOOKUP(Issue!$G2496,Table5[#All],2,0),"")</f>
        <v/>
      </c>
      <c r="J2496" s="12"/>
      <c r="K2496" s="31" t="str">
        <f>IFERROR(VLOOKUP(Issue!$J2496,Table2[[Item Name]:[UoM]],2,0),"")</f>
        <v/>
      </c>
      <c r="L2496" s="12"/>
      <c r="M2496" s="32" t="str">
        <f>IFERROR(VLOOKUP(Issue!$J2496,Table2[[#All],[Item Name]:[Open Rate]],8,0),"")</f>
        <v/>
      </c>
      <c r="N2496" s="32" t="str">
        <f>IFERROR(+Issue!$L2496*Issue!$M2496,"")</f>
        <v/>
      </c>
      <c r="O2496" s="12"/>
      <c r="P2496" s="12"/>
      <c r="Q2496" s="38"/>
    </row>
    <row r="2497" spans="1:17" x14ac:dyDescent="0.25">
      <c r="A2497" s="34"/>
      <c r="B2497" s="12"/>
      <c r="C2497" s="12"/>
      <c r="D2497" s="12"/>
      <c r="E2497" s="31" t="str">
        <f>IFERROR(VLOOKUP(Issue!$D2497,Table5[#All],3,0),"")</f>
        <v/>
      </c>
      <c r="F2497" s="31" t="str">
        <f>IFERROR(VLOOKUP(Issue!$D2497,Table5[#All],2,0),"")</f>
        <v/>
      </c>
      <c r="G2497" s="12"/>
      <c r="H2497" s="31" t="str">
        <f>IFERROR(VLOOKUP(Issue!$G2497,Table5[#All],3,0),"")</f>
        <v/>
      </c>
      <c r="I2497" s="31" t="str">
        <f>IFERROR(VLOOKUP(Issue!$G2497,Table5[#All],2,0),"")</f>
        <v/>
      </c>
      <c r="J2497" s="12"/>
      <c r="K2497" s="31" t="str">
        <f>IFERROR(VLOOKUP(Issue!$J2497,Table2[[Item Name]:[UoM]],2,0),"")</f>
        <v/>
      </c>
      <c r="L2497" s="12"/>
      <c r="M2497" s="32" t="str">
        <f>IFERROR(VLOOKUP(Issue!$J2497,Table2[[#All],[Item Name]:[Open Rate]],8,0),"")</f>
        <v/>
      </c>
      <c r="N2497" s="32" t="str">
        <f>IFERROR(+Issue!$L2497*Issue!$M2497,"")</f>
        <v/>
      </c>
      <c r="O2497" s="12"/>
      <c r="P2497" s="12"/>
      <c r="Q2497" s="38"/>
    </row>
    <row r="2498" spans="1:17" x14ac:dyDescent="0.25">
      <c r="A2498" s="34"/>
      <c r="B2498" s="12"/>
      <c r="C2498" s="12"/>
      <c r="D2498" s="12"/>
      <c r="E2498" s="31" t="str">
        <f>IFERROR(VLOOKUP(Issue!$D2498,Table5[#All],3,0),"")</f>
        <v/>
      </c>
      <c r="F2498" s="31" t="str">
        <f>IFERROR(VLOOKUP(Issue!$D2498,Table5[#All],2,0),"")</f>
        <v/>
      </c>
      <c r="G2498" s="12"/>
      <c r="H2498" s="31" t="str">
        <f>IFERROR(VLOOKUP(Issue!$G2498,Table5[#All],3,0),"")</f>
        <v/>
      </c>
      <c r="I2498" s="31" t="str">
        <f>IFERROR(VLOOKUP(Issue!$G2498,Table5[#All],2,0),"")</f>
        <v/>
      </c>
      <c r="J2498" s="12"/>
      <c r="K2498" s="31" t="str">
        <f>IFERROR(VLOOKUP(Issue!$J2498,Table2[[Item Name]:[UoM]],2,0),"")</f>
        <v/>
      </c>
      <c r="L2498" s="12"/>
      <c r="M2498" s="32" t="str">
        <f>IFERROR(VLOOKUP(Issue!$J2498,Table2[[#All],[Item Name]:[Open Rate]],8,0),"")</f>
        <v/>
      </c>
      <c r="N2498" s="32" t="str">
        <f>IFERROR(+Issue!$L2498*Issue!$M2498,"")</f>
        <v/>
      </c>
      <c r="O2498" s="12"/>
      <c r="P2498" s="12"/>
      <c r="Q2498" s="38"/>
    </row>
    <row r="2499" spans="1:17" x14ac:dyDescent="0.25">
      <c r="A2499" s="34"/>
      <c r="B2499" s="12"/>
      <c r="C2499" s="12"/>
      <c r="D2499" s="12"/>
      <c r="E2499" s="31" t="str">
        <f>IFERROR(VLOOKUP(Issue!$D2499,Table5[#All],3,0),"")</f>
        <v/>
      </c>
      <c r="F2499" s="31" t="str">
        <f>IFERROR(VLOOKUP(Issue!$D2499,Table5[#All],2,0),"")</f>
        <v/>
      </c>
      <c r="G2499" s="12"/>
      <c r="H2499" s="31" t="str">
        <f>IFERROR(VLOOKUP(Issue!$G2499,Table5[#All],3,0),"")</f>
        <v/>
      </c>
      <c r="I2499" s="31" t="str">
        <f>IFERROR(VLOOKUP(Issue!$G2499,Table5[#All],2,0),"")</f>
        <v/>
      </c>
      <c r="J2499" s="12"/>
      <c r="K2499" s="31" t="str">
        <f>IFERROR(VLOOKUP(Issue!$J2499,Table2[[Item Name]:[UoM]],2,0),"")</f>
        <v/>
      </c>
      <c r="L2499" s="12"/>
      <c r="M2499" s="32" t="str">
        <f>IFERROR(VLOOKUP(Issue!$J2499,Table2[[#All],[Item Name]:[Open Rate]],8,0),"")</f>
        <v/>
      </c>
      <c r="N2499" s="32" t="str">
        <f>IFERROR(+Issue!$L2499*Issue!$M2499,"")</f>
        <v/>
      </c>
      <c r="O2499" s="12"/>
      <c r="P2499" s="12"/>
      <c r="Q2499" s="38"/>
    </row>
    <row r="2500" spans="1:17" x14ac:dyDescent="0.25">
      <c r="A2500" s="34"/>
      <c r="B2500" s="12"/>
      <c r="C2500" s="12"/>
      <c r="D2500" s="12"/>
      <c r="E2500" s="31" t="str">
        <f>IFERROR(VLOOKUP(Issue!$D2500,Table5[#All],3,0),"")</f>
        <v/>
      </c>
      <c r="F2500" s="31" t="str">
        <f>IFERROR(VLOOKUP(Issue!$D2500,Table5[#All],2,0),"")</f>
        <v/>
      </c>
      <c r="G2500" s="12"/>
      <c r="H2500" s="31" t="str">
        <f>IFERROR(VLOOKUP(Issue!$G2500,Table5[#All],3,0),"")</f>
        <v/>
      </c>
      <c r="I2500" s="31" t="str">
        <f>IFERROR(VLOOKUP(Issue!$G2500,Table5[#All],2,0),"")</f>
        <v/>
      </c>
      <c r="J2500" s="12"/>
      <c r="K2500" s="31" t="str">
        <f>IFERROR(VLOOKUP(Issue!$J2500,Table2[[Item Name]:[UoM]],2,0),"")</f>
        <v/>
      </c>
      <c r="L2500" s="12"/>
      <c r="M2500" s="32" t="str">
        <f>IFERROR(VLOOKUP(Issue!$J2500,Table2[[#All],[Item Name]:[Open Rate]],8,0),"")</f>
        <v/>
      </c>
      <c r="N2500" s="32" t="str">
        <f>IFERROR(+Issue!$L2500*Issue!$M2500,"")</f>
        <v/>
      </c>
      <c r="O2500" s="12"/>
      <c r="P2500" s="12"/>
      <c r="Q2500" s="38"/>
    </row>
    <row r="2501" spans="1:17" x14ac:dyDescent="0.25">
      <c r="A2501" s="34"/>
      <c r="B2501" s="12"/>
      <c r="C2501" s="12"/>
      <c r="D2501" s="12"/>
      <c r="E2501" s="31" t="str">
        <f>IFERROR(VLOOKUP(Issue!$D2501,Table5[#All],3,0),"")</f>
        <v/>
      </c>
      <c r="F2501" s="31" t="str">
        <f>IFERROR(VLOOKUP(Issue!$D2501,Table5[#All],2,0),"")</f>
        <v/>
      </c>
      <c r="G2501" s="12"/>
      <c r="H2501" s="31" t="str">
        <f>IFERROR(VLOOKUP(Issue!$G2501,Table5[#All],3,0),"")</f>
        <v/>
      </c>
      <c r="I2501" s="31" t="str">
        <f>IFERROR(VLOOKUP(Issue!$G2501,Table5[#All],2,0),"")</f>
        <v/>
      </c>
      <c r="J2501" s="12"/>
      <c r="K2501" s="31" t="str">
        <f>IFERROR(VLOOKUP(Issue!$J2501,Table2[[Item Name]:[UoM]],2,0),"")</f>
        <v/>
      </c>
      <c r="L2501" s="12"/>
      <c r="M2501" s="32" t="str">
        <f>IFERROR(VLOOKUP(Issue!$J2501,Table2[[#All],[Item Name]:[Open Rate]],8,0),"")</f>
        <v/>
      </c>
      <c r="N2501" s="32" t="str">
        <f>IFERROR(+Issue!$L2501*Issue!$M2501,"")</f>
        <v/>
      </c>
      <c r="O2501" s="12"/>
      <c r="P2501" s="12"/>
      <c r="Q2501" s="38"/>
    </row>
    <row r="2502" spans="1:17" x14ac:dyDescent="0.25">
      <c r="A2502" s="34"/>
      <c r="B2502" s="12"/>
      <c r="C2502" s="12"/>
      <c r="D2502" s="12"/>
      <c r="E2502" s="31" t="str">
        <f>IFERROR(VLOOKUP(Issue!$D2502,Table5[#All],3,0),"")</f>
        <v/>
      </c>
      <c r="F2502" s="31" t="str">
        <f>IFERROR(VLOOKUP(Issue!$D2502,Table5[#All],2,0),"")</f>
        <v/>
      </c>
      <c r="G2502" s="12"/>
      <c r="H2502" s="31" t="str">
        <f>IFERROR(VLOOKUP(Issue!$G2502,Table5[#All],3,0),"")</f>
        <v/>
      </c>
      <c r="I2502" s="31" t="str">
        <f>IFERROR(VLOOKUP(Issue!$G2502,Table5[#All],2,0),"")</f>
        <v/>
      </c>
      <c r="J2502" s="12"/>
      <c r="K2502" s="31" t="str">
        <f>IFERROR(VLOOKUP(Issue!$J2502,Table2[[Item Name]:[UoM]],2,0),"")</f>
        <v/>
      </c>
      <c r="L2502" s="12"/>
      <c r="M2502" s="32" t="str">
        <f>IFERROR(VLOOKUP(Issue!$J2502,Table2[[#All],[Item Name]:[Open Rate]],8,0),"")</f>
        <v/>
      </c>
      <c r="N2502" s="32" t="str">
        <f>IFERROR(+Issue!$L2502*Issue!$M2502,"")</f>
        <v/>
      </c>
      <c r="O2502" s="12"/>
      <c r="P2502" s="12"/>
      <c r="Q2502" s="38"/>
    </row>
    <row r="2503" spans="1:17" x14ac:dyDescent="0.25">
      <c r="A2503" s="34"/>
      <c r="B2503" s="12"/>
      <c r="C2503" s="12"/>
      <c r="D2503" s="12"/>
      <c r="E2503" s="31" t="str">
        <f>IFERROR(VLOOKUP(Issue!$D2503,Table5[#All],3,0),"")</f>
        <v/>
      </c>
      <c r="F2503" s="31" t="str">
        <f>IFERROR(VLOOKUP(Issue!$D2503,Table5[#All],2,0),"")</f>
        <v/>
      </c>
      <c r="G2503" s="12"/>
      <c r="H2503" s="31" t="str">
        <f>IFERROR(VLOOKUP(Issue!$G2503,Table5[#All],3,0),"")</f>
        <v/>
      </c>
      <c r="I2503" s="31" t="str">
        <f>IFERROR(VLOOKUP(Issue!$G2503,Table5[#All],2,0),"")</f>
        <v/>
      </c>
      <c r="J2503" s="12"/>
      <c r="K2503" s="31" t="str">
        <f>IFERROR(VLOOKUP(Issue!$J2503,Table2[[Item Name]:[UoM]],2,0),"")</f>
        <v/>
      </c>
      <c r="L2503" s="12"/>
      <c r="M2503" s="32" t="str">
        <f>IFERROR(VLOOKUP(Issue!$J2503,Table2[[#All],[Item Name]:[Open Rate]],8,0),"")</f>
        <v/>
      </c>
      <c r="N2503" s="32" t="str">
        <f>IFERROR(+Issue!$L2503*Issue!$M2503,"")</f>
        <v/>
      </c>
      <c r="O2503" s="12"/>
      <c r="P2503" s="12"/>
      <c r="Q2503" s="38"/>
    </row>
    <row r="2504" spans="1:17" x14ac:dyDescent="0.25">
      <c r="A2504" s="34"/>
      <c r="B2504" s="12"/>
      <c r="C2504" s="12"/>
      <c r="D2504" s="12"/>
      <c r="E2504" s="31" t="str">
        <f>IFERROR(VLOOKUP(Issue!$D2504,Table5[#All],3,0),"")</f>
        <v/>
      </c>
      <c r="F2504" s="31" t="str">
        <f>IFERROR(VLOOKUP(Issue!$D2504,Table5[#All],2,0),"")</f>
        <v/>
      </c>
      <c r="G2504" s="12"/>
      <c r="H2504" s="31" t="str">
        <f>IFERROR(VLOOKUP(Issue!$G2504,Table5[#All],3,0),"")</f>
        <v/>
      </c>
      <c r="I2504" s="31" t="str">
        <f>IFERROR(VLOOKUP(Issue!$G2504,Table5[#All],2,0),"")</f>
        <v/>
      </c>
      <c r="J2504" s="12"/>
      <c r="K2504" s="31" t="str">
        <f>IFERROR(VLOOKUP(Issue!$J2504,Table2[[Item Name]:[UoM]],2,0),"")</f>
        <v/>
      </c>
      <c r="L2504" s="12"/>
      <c r="M2504" s="32" t="str">
        <f>IFERROR(VLOOKUP(Issue!$J2504,Table2[[#All],[Item Name]:[Open Rate]],8,0),"")</f>
        <v/>
      </c>
      <c r="N2504" s="32" t="str">
        <f>IFERROR(+Issue!$L2504*Issue!$M2504,"")</f>
        <v/>
      </c>
      <c r="O2504" s="12"/>
      <c r="P2504" s="12"/>
      <c r="Q2504" s="38"/>
    </row>
    <row r="2505" spans="1:17" x14ac:dyDescent="0.25">
      <c r="A2505" s="34"/>
      <c r="B2505" s="12"/>
      <c r="C2505" s="12"/>
      <c r="D2505" s="12"/>
      <c r="E2505" s="31" t="str">
        <f>IFERROR(VLOOKUP(Issue!$D2505,Table5[#All],3,0),"")</f>
        <v/>
      </c>
      <c r="F2505" s="31" t="str">
        <f>IFERROR(VLOOKUP(Issue!$D2505,Table5[#All],2,0),"")</f>
        <v/>
      </c>
      <c r="G2505" s="12"/>
      <c r="H2505" s="31" t="str">
        <f>IFERROR(VLOOKUP(Issue!$G2505,Table5[#All],3,0),"")</f>
        <v/>
      </c>
      <c r="I2505" s="31" t="str">
        <f>IFERROR(VLOOKUP(Issue!$G2505,Table5[#All],2,0),"")</f>
        <v/>
      </c>
      <c r="J2505" s="12"/>
      <c r="K2505" s="31" t="str">
        <f>IFERROR(VLOOKUP(Issue!$J2505,Table2[[Item Name]:[UoM]],2,0),"")</f>
        <v/>
      </c>
      <c r="L2505" s="12"/>
      <c r="M2505" s="32" t="str">
        <f>IFERROR(VLOOKUP(Issue!$J2505,Table2[[#All],[Item Name]:[Open Rate]],8,0),"")</f>
        <v/>
      </c>
      <c r="N2505" s="32" t="str">
        <f>IFERROR(+Issue!$L2505*Issue!$M2505,"")</f>
        <v/>
      </c>
      <c r="O2505" s="12"/>
      <c r="P2505" s="12"/>
      <c r="Q2505" s="38"/>
    </row>
    <row r="2506" spans="1:17" x14ac:dyDescent="0.25">
      <c r="A2506" s="34"/>
      <c r="B2506" s="12"/>
      <c r="C2506" s="12"/>
      <c r="D2506" s="12"/>
      <c r="E2506" s="31" t="str">
        <f>IFERROR(VLOOKUP(Issue!$D2506,Table5[#All],3,0),"")</f>
        <v/>
      </c>
      <c r="F2506" s="31" t="str">
        <f>IFERROR(VLOOKUP(Issue!$D2506,Table5[#All],2,0),"")</f>
        <v/>
      </c>
      <c r="G2506" s="12"/>
      <c r="H2506" s="31" t="str">
        <f>IFERROR(VLOOKUP(Issue!$G2506,Table5[#All],3,0),"")</f>
        <v/>
      </c>
      <c r="I2506" s="31" t="str">
        <f>IFERROR(VLOOKUP(Issue!$G2506,Table5[#All],2,0),"")</f>
        <v/>
      </c>
      <c r="J2506" s="12"/>
      <c r="K2506" s="31" t="str">
        <f>IFERROR(VLOOKUP(Issue!$J2506,Table2[[Item Name]:[UoM]],2,0),"")</f>
        <v/>
      </c>
      <c r="L2506" s="12"/>
      <c r="M2506" s="32" t="str">
        <f>IFERROR(VLOOKUP(Issue!$J2506,Table2[[#All],[Item Name]:[Open Rate]],8,0),"")</f>
        <v/>
      </c>
      <c r="N2506" s="32" t="str">
        <f>IFERROR(+Issue!$L2506*Issue!$M2506,"")</f>
        <v/>
      </c>
      <c r="O2506" s="12"/>
      <c r="P2506" s="12"/>
      <c r="Q2506" s="38"/>
    </row>
    <row r="2507" spans="1:17" x14ac:dyDescent="0.25">
      <c r="A2507" s="34"/>
      <c r="B2507" s="12"/>
      <c r="C2507" s="12"/>
      <c r="D2507" s="12"/>
      <c r="E2507" s="31" t="str">
        <f>IFERROR(VLOOKUP(Issue!$D2507,Table5[#All],3,0),"")</f>
        <v/>
      </c>
      <c r="F2507" s="31" t="str">
        <f>IFERROR(VLOOKUP(Issue!$D2507,Table5[#All],2,0),"")</f>
        <v/>
      </c>
      <c r="G2507" s="12"/>
      <c r="H2507" s="31" t="str">
        <f>IFERROR(VLOOKUP(Issue!$G2507,Table5[#All],3,0),"")</f>
        <v/>
      </c>
      <c r="I2507" s="31" t="str">
        <f>IFERROR(VLOOKUP(Issue!$G2507,Table5[#All],2,0),"")</f>
        <v/>
      </c>
      <c r="J2507" s="12"/>
      <c r="K2507" s="31" t="str">
        <f>IFERROR(VLOOKUP(Issue!$J2507,Table2[[Item Name]:[UoM]],2,0),"")</f>
        <v/>
      </c>
      <c r="L2507" s="12"/>
      <c r="M2507" s="32" t="str">
        <f>IFERROR(VLOOKUP(Issue!$J2507,Table2[[#All],[Item Name]:[Open Rate]],8,0),"")</f>
        <v/>
      </c>
      <c r="N2507" s="32" t="str">
        <f>IFERROR(+Issue!$L2507*Issue!$M2507,"")</f>
        <v/>
      </c>
      <c r="O2507" s="12"/>
      <c r="P2507" s="12"/>
      <c r="Q2507" s="38"/>
    </row>
    <row r="2508" spans="1:17" x14ac:dyDescent="0.25">
      <c r="A2508" s="34"/>
      <c r="B2508" s="12"/>
      <c r="C2508" s="12"/>
      <c r="D2508" s="12"/>
      <c r="E2508" s="31" t="str">
        <f>IFERROR(VLOOKUP(Issue!$D2508,Table5[#All],3,0),"")</f>
        <v/>
      </c>
      <c r="F2508" s="31" t="str">
        <f>IFERROR(VLOOKUP(Issue!$D2508,Table5[#All],2,0),"")</f>
        <v/>
      </c>
      <c r="G2508" s="12"/>
      <c r="H2508" s="31" t="str">
        <f>IFERROR(VLOOKUP(Issue!$G2508,Table5[#All],3,0),"")</f>
        <v/>
      </c>
      <c r="I2508" s="31" t="str">
        <f>IFERROR(VLOOKUP(Issue!$G2508,Table5[#All],2,0),"")</f>
        <v/>
      </c>
      <c r="J2508" s="12"/>
      <c r="K2508" s="31" t="str">
        <f>IFERROR(VLOOKUP(Issue!$J2508,Table2[[Item Name]:[UoM]],2,0),"")</f>
        <v/>
      </c>
      <c r="L2508" s="12"/>
      <c r="M2508" s="32" t="str">
        <f>IFERROR(VLOOKUP(Issue!$J2508,Table2[[#All],[Item Name]:[Open Rate]],8,0),"")</f>
        <v/>
      </c>
      <c r="N2508" s="32" t="str">
        <f>IFERROR(+Issue!$L2508*Issue!$M2508,"")</f>
        <v/>
      </c>
      <c r="O2508" s="12"/>
      <c r="P2508" s="12"/>
      <c r="Q2508" s="38"/>
    </row>
    <row r="2509" spans="1:17" x14ac:dyDescent="0.25">
      <c r="A2509" s="34"/>
      <c r="B2509" s="12"/>
      <c r="C2509" s="12"/>
      <c r="D2509" s="12"/>
      <c r="E2509" s="31" t="str">
        <f>IFERROR(VLOOKUP(Issue!$D2509,Table5[#All],3,0),"")</f>
        <v/>
      </c>
      <c r="F2509" s="31" t="str">
        <f>IFERROR(VLOOKUP(Issue!$D2509,Table5[#All],2,0),"")</f>
        <v/>
      </c>
      <c r="G2509" s="12"/>
      <c r="H2509" s="31" t="str">
        <f>IFERROR(VLOOKUP(Issue!$G2509,Table5[#All],3,0),"")</f>
        <v/>
      </c>
      <c r="I2509" s="31" t="str">
        <f>IFERROR(VLOOKUP(Issue!$G2509,Table5[#All],2,0),"")</f>
        <v/>
      </c>
      <c r="J2509" s="12"/>
      <c r="K2509" s="31" t="str">
        <f>IFERROR(VLOOKUP(Issue!$J2509,Table2[[Item Name]:[UoM]],2,0),"")</f>
        <v/>
      </c>
      <c r="L2509" s="12"/>
      <c r="M2509" s="32" t="str">
        <f>IFERROR(VLOOKUP(Issue!$J2509,Table2[[#All],[Item Name]:[Open Rate]],8,0),"")</f>
        <v/>
      </c>
      <c r="N2509" s="32" t="str">
        <f>IFERROR(+Issue!$L2509*Issue!$M2509,"")</f>
        <v/>
      </c>
      <c r="O2509" s="12"/>
      <c r="P2509" s="12"/>
      <c r="Q2509" s="38"/>
    </row>
    <row r="2510" spans="1:17" x14ac:dyDescent="0.25">
      <c r="A2510" s="34"/>
      <c r="B2510" s="12"/>
      <c r="C2510" s="12"/>
      <c r="D2510" s="12"/>
      <c r="E2510" s="31" t="str">
        <f>IFERROR(VLOOKUP(Issue!$D2510,Table5[#All],3,0),"")</f>
        <v/>
      </c>
      <c r="F2510" s="31" t="str">
        <f>IFERROR(VLOOKUP(Issue!$D2510,Table5[#All],2,0),"")</f>
        <v/>
      </c>
      <c r="G2510" s="12"/>
      <c r="H2510" s="31" t="str">
        <f>IFERROR(VLOOKUP(Issue!$G2510,Table5[#All],3,0),"")</f>
        <v/>
      </c>
      <c r="I2510" s="31" t="str">
        <f>IFERROR(VLOOKUP(Issue!$G2510,Table5[#All],2,0),"")</f>
        <v/>
      </c>
      <c r="J2510" s="12"/>
      <c r="K2510" s="31" t="str">
        <f>IFERROR(VLOOKUP(Issue!$J2510,Table2[[Item Name]:[UoM]],2,0),"")</f>
        <v/>
      </c>
      <c r="L2510" s="12"/>
      <c r="M2510" s="32" t="str">
        <f>IFERROR(VLOOKUP(Issue!$J2510,Table2[[#All],[Item Name]:[Open Rate]],8,0),"")</f>
        <v/>
      </c>
      <c r="N2510" s="32" t="str">
        <f>IFERROR(+Issue!$L2510*Issue!$M2510,"")</f>
        <v/>
      </c>
      <c r="O2510" s="12"/>
      <c r="P2510" s="12"/>
      <c r="Q2510" s="38"/>
    </row>
    <row r="2511" spans="1:17" x14ac:dyDescent="0.25">
      <c r="A2511" s="34"/>
      <c r="B2511" s="12"/>
      <c r="C2511" s="12"/>
      <c r="D2511" s="12"/>
      <c r="E2511" s="31" t="str">
        <f>IFERROR(VLOOKUP(Issue!$D2511,Table5[#All],3,0),"")</f>
        <v/>
      </c>
      <c r="F2511" s="31" t="str">
        <f>IFERROR(VLOOKUP(Issue!$D2511,Table5[#All],2,0),"")</f>
        <v/>
      </c>
      <c r="G2511" s="12"/>
      <c r="H2511" s="31" t="str">
        <f>IFERROR(VLOOKUP(Issue!$G2511,Table5[#All],3,0),"")</f>
        <v/>
      </c>
      <c r="I2511" s="31" t="str">
        <f>IFERROR(VLOOKUP(Issue!$G2511,Table5[#All],2,0),"")</f>
        <v/>
      </c>
      <c r="J2511" s="12"/>
      <c r="K2511" s="31" t="str">
        <f>IFERROR(VLOOKUP(Issue!$J2511,Table2[[Item Name]:[UoM]],2,0),"")</f>
        <v/>
      </c>
      <c r="L2511" s="12"/>
      <c r="M2511" s="32" t="str">
        <f>IFERROR(VLOOKUP(Issue!$J2511,Table2[[#All],[Item Name]:[Open Rate]],8,0),"")</f>
        <v/>
      </c>
      <c r="N2511" s="32" t="str">
        <f>IFERROR(+Issue!$L2511*Issue!$M2511,"")</f>
        <v/>
      </c>
      <c r="O2511" s="12"/>
      <c r="P2511" s="12"/>
      <c r="Q2511" s="38"/>
    </row>
    <row r="2512" spans="1:17" x14ac:dyDescent="0.25">
      <c r="A2512" s="34"/>
      <c r="B2512" s="12"/>
      <c r="C2512" s="12"/>
      <c r="D2512" s="12"/>
      <c r="E2512" s="31" t="str">
        <f>IFERROR(VLOOKUP(Issue!$D2512,Table5[#All],3,0),"")</f>
        <v/>
      </c>
      <c r="F2512" s="31" t="str">
        <f>IFERROR(VLOOKUP(Issue!$D2512,Table5[#All],2,0),"")</f>
        <v/>
      </c>
      <c r="G2512" s="12"/>
      <c r="H2512" s="31" t="str">
        <f>IFERROR(VLOOKUP(Issue!$G2512,Table5[#All],3,0),"")</f>
        <v/>
      </c>
      <c r="I2512" s="31" t="str">
        <f>IFERROR(VLOOKUP(Issue!$G2512,Table5[#All],2,0),"")</f>
        <v/>
      </c>
      <c r="J2512" s="12"/>
      <c r="K2512" s="31" t="str">
        <f>IFERROR(VLOOKUP(Issue!$J2512,Table2[[Item Name]:[UoM]],2,0),"")</f>
        <v/>
      </c>
      <c r="L2512" s="12"/>
      <c r="M2512" s="32" t="str">
        <f>IFERROR(VLOOKUP(Issue!$J2512,Table2[[#All],[Item Name]:[Open Rate]],8,0),"")</f>
        <v/>
      </c>
      <c r="N2512" s="32" t="str">
        <f>IFERROR(+Issue!$L2512*Issue!$M2512,"")</f>
        <v/>
      </c>
      <c r="O2512" s="12"/>
      <c r="P2512" s="12"/>
      <c r="Q2512" s="38"/>
    </row>
    <row r="2513" spans="1:17" x14ac:dyDescent="0.25">
      <c r="A2513" s="34"/>
      <c r="B2513" s="12"/>
      <c r="C2513" s="12"/>
      <c r="D2513" s="12"/>
      <c r="E2513" s="31" t="str">
        <f>IFERROR(VLOOKUP(Issue!$D2513,Table5[#All],3,0),"")</f>
        <v/>
      </c>
      <c r="F2513" s="31" t="str">
        <f>IFERROR(VLOOKUP(Issue!$D2513,Table5[#All],2,0),"")</f>
        <v/>
      </c>
      <c r="G2513" s="12"/>
      <c r="H2513" s="31" t="str">
        <f>IFERROR(VLOOKUP(Issue!$G2513,Table5[#All],3,0),"")</f>
        <v/>
      </c>
      <c r="I2513" s="31" t="str">
        <f>IFERROR(VLOOKUP(Issue!$G2513,Table5[#All],2,0),"")</f>
        <v/>
      </c>
      <c r="J2513" s="12"/>
      <c r="K2513" s="31" t="str">
        <f>IFERROR(VLOOKUP(Issue!$J2513,Table2[[Item Name]:[UoM]],2,0),"")</f>
        <v/>
      </c>
      <c r="L2513" s="12"/>
      <c r="M2513" s="32" t="str">
        <f>IFERROR(VLOOKUP(Issue!$J2513,Table2[[#All],[Item Name]:[Open Rate]],8,0),"")</f>
        <v/>
      </c>
      <c r="N2513" s="32" t="str">
        <f>IFERROR(+Issue!$L2513*Issue!$M2513,"")</f>
        <v/>
      </c>
      <c r="O2513" s="12"/>
      <c r="P2513" s="12"/>
      <c r="Q2513" s="38"/>
    </row>
    <row r="2514" spans="1:17" x14ac:dyDescent="0.25">
      <c r="A2514" s="34"/>
      <c r="B2514" s="12"/>
      <c r="C2514" s="12"/>
      <c r="D2514" s="12"/>
      <c r="E2514" s="31" t="str">
        <f>IFERROR(VLOOKUP(Issue!$D2514,Table5[#All],3,0),"")</f>
        <v/>
      </c>
      <c r="F2514" s="31" t="str">
        <f>IFERROR(VLOOKUP(Issue!$D2514,Table5[#All],2,0),"")</f>
        <v/>
      </c>
      <c r="G2514" s="12"/>
      <c r="H2514" s="31" t="str">
        <f>IFERROR(VLOOKUP(Issue!$G2514,Table5[#All],3,0),"")</f>
        <v/>
      </c>
      <c r="I2514" s="31" t="str">
        <f>IFERROR(VLOOKUP(Issue!$G2514,Table5[#All],2,0),"")</f>
        <v/>
      </c>
      <c r="J2514" s="12"/>
      <c r="K2514" s="31" t="str">
        <f>IFERROR(VLOOKUP(Issue!$J2514,Table2[[Item Name]:[UoM]],2,0),"")</f>
        <v/>
      </c>
      <c r="L2514" s="12"/>
      <c r="M2514" s="32" t="str">
        <f>IFERROR(VLOOKUP(Issue!$J2514,Table2[[#All],[Item Name]:[Open Rate]],8,0),"")</f>
        <v/>
      </c>
      <c r="N2514" s="32" t="str">
        <f>IFERROR(+Issue!$L2514*Issue!$M2514,"")</f>
        <v/>
      </c>
      <c r="O2514" s="12"/>
      <c r="P2514" s="12"/>
      <c r="Q2514" s="38"/>
    </row>
    <row r="2515" spans="1:17" x14ac:dyDescent="0.25">
      <c r="A2515" s="34"/>
      <c r="B2515" s="12"/>
      <c r="C2515" s="12"/>
      <c r="D2515" s="12"/>
      <c r="E2515" s="31" t="str">
        <f>IFERROR(VLOOKUP(Issue!$D2515,Table5[#All],3,0),"")</f>
        <v/>
      </c>
      <c r="F2515" s="31" t="str">
        <f>IFERROR(VLOOKUP(Issue!$D2515,Table5[#All],2,0),"")</f>
        <v/>
      </c>
      <c r="G2515" s="12"/>
      <c r="H2515" s="31" t="str">
        <f>IFERROR(VLOOKUP(Issue!$G2515,Table5[#All],3,0),"")</f>
        <v/>
      </c>
      <c r="I2515" s="31" t="str">
        <f>IFERROR(VLOOKUP(Issue!$G2515,Table5[#All],2,0),"")</f>
        <v/>
      </c>
      <c r="J2515" s="12"/>
      <c r="K2515" s="31" t="str">
        <f>IFERROR(VLOOKUP(Issue!$J2515,Table2[[Item Name]:[UoM]],2,0),"")</f>
        <v/>
      </c>
      <c r="L2515" s="12"/>
      <c r="M2515" s="32" t="str">
        <f>IFERROR(VLOOKUP(Issue!$J2515,Table2[[#All],[Item Name]:[Open Rate]],8,0),"")</f>
        <v/>
      </c>
      <c r="N2515" s="32" t="str">
        <f>IFERROR(+Issue!$L2515*Issue!$M2515,"")</f>
        <v/>
      </c>
      <c r="O2515" s="12"/>
      <c r="P2515" s="12"/>
      <c r="Q2515" s="38"/>
    </row>
    <row r="2516" spans="1:17" x14ac:dyDescent="0.25">
      <c r="A2516" s="34"/>
      <c r="B2516" s="12"/>
      <c r="C2516" s="12"/>
      <c r="D2516" s="12"/>
      <c r="E2516" s="31" t="str">
        <f>IFERROR(VLOOKUP(Issue!$D2516,Table5[#All],3,0),"")</f>
        <v/>
      </c>
      <c r="F2516" s="31" t="str">
        <f>IFERROR(VLOOKUP(Issue!$D2516,Table5[#All],2,0),"")</f>
        <v/>
      </c>
      <c r="G2516" s="12"/>
      <c r="H2516" s="31" t="str">
        <f>IFERROR(VLOOKUP(Issue!$G2516,Table5[#All],3,0),"")</f>
        <v/>
      </c>
      <c r="I2516" s="31" t="str">
        <f>IFERROR(VLOOKUP(Issue!$G2516,Table5[#All],2,0),"")</f>
        <v/>
      </c>
      <c r="J2516" s="12"/>
      <c r="K2516" s="31" t="str">
        <f>IFERROR(VLOOKUP(Issue!$J2516,Table2[[Item Name]:[UoM]],2,0),"")</f>
        <v/>
      </c>
      <c r="L2516" s="12"/>
      <c r="M2516" s="32" t="str">
        <f>IFERROR(VLOOKUP(Issue!$J2516,Table2[[#All],[Item Name]:[Open Rate]],8,0),"")</f>
        <v/>
      </c>
      <c r="N2516" s="32" t="str">
        <f>IFERROR(+Issue!$L2516*Issue!$M2516,"")</f>
        <v/>
      </c>
      <c r="O2516" s="12"/>
      <c r="P2516" s="12"/>
      <c r="Q2516" s="38"/>
    </row>
    <row r="2517" spans="1:17" x14ac:dyDescent="0.25">
      <c r="A2517" s="34"/>
      <c r="B2517" s="12"/>
      <c r="C2517" s="12"/>
      <c r="D2517" s="12"/>
      <c r="E2517" s="31" t="str">
        <f>IFERROR(VLOOKUP(Issue!$D2517,Table5[#All],3,0),"")</f>
        <v/>
      </c>
      <c r="F2517" s="31" t="str">
        <f>IFERROR(VLOOKUP(Issue!$D2517,Table5[#All],2,0),"")</f>
        <v/>
      </c>
      <c r="G2517" s="12"/>
      <c r="H2517" s="31" t="str">
        <f>IFERROR(VLOOKUP(Issue!$G2517,Table5[#All],3,0),"")</f>
        <v/>
      </c>
      <c r="I2517" s="31" t="str">
        <f>IFERROR(VLOOKUP(Issue!$G2517,Table5[#All],2,0),"")</f>
        <v/>
      </c>
      <c r="J2517" s="12"/>
      <c r="K2517" s="31" t="str">
        <f>IFERROR(VLOOKUP(Issue!$J2517,Table2[[Item Name]:[UoM]],2,0),"")</f>
        <v/>
      </c>
      <c r="L2517" s="12"/>
      <c r="M2517" s="32" t="str">
        <f>IFERROR(VLOOKUP(Issue!$J2517,Table2[[#All],[Item Name]:[Open Rate]],8,0),"")</f>
        <v/>
      </c>
      <c r="N2517" s="32" t="str">
        <f>IFERROR(+Issue!$L2517*Issue!$M2517,"")</f>
        <v/>
      </c>
      <c r="O2517" s="12"/>
      <c r="P2517" s="12"/>
      <c r="Q2517" s="38"/>
    </row>
    <row r="2518" spans="1:17" x14ac:dyDescent="0.25">
      <c r="A2518" s="34"/>
      <c r="B2518" s="12"/>
      <c r="C2518" s="12"/>
      <c r="D2518" s="12"/>
      <c r="E2518" s="31" t="str">
        <f>IFERROR(VLOOKUP(Issue!$D2518,Table5[#All],3,0),"")</f>
        <v/>
      </c>
      <c r="F2518" s="31" t="str">
        <f>IFERROR(VLOOKUP(Issue!$D2518,Table5[#All],2,0),"")</f>
        <v/>
      </c>
      <c r="G2518" s="12"/>
      <c r="H2518" s="31" t="str">
        <f>IFERROR(VLOOKUP(Issue!$G2518,Table5[#All],3,0),"")</f>
        <v/>
      </c>
      <c r="I2518" s="31" t="str">
        <f>IFERROR(VLOOKUP(Issue!$G2518,Table5[#All],2,0),"")</f>
        <v/>
      </c>
      <c r="J2518" s="12"/>
      <c r="K2518" s="31" t="str">
        <f>IFERROR(VLOOKUP(Issue!$J2518,Table2[[Item Name]:[UoM]],2,0),"")</f>
        <v/>
      </c>
      <c r="L2518" s="12"/>
      <c r="M2518" s="32" t="str">
        <f>IFERROR(VLOOKUP(Issue!$J2518,Table2[[#All],[Item Name]:[Open Rate]],8,0),"")</f>
        <v/>
      </c>
      <c r="N2518" s="32" t="str">
        <f>IFERROR(+Issue!$L2518*Issue!$M2518,"")</f>
        <v/>
      </c>
      <c r="O2518" s="12"/>
      <c r="P2518" s="12"/>
      <c r="Q2518" s="38"/>
    </row>
    <row r="2519" spans="1:17" x14ac:dyDescent="0.25">
      <c r="A2519" s="34"/>
      <c r="B2519" s="12"/>
      <c r="C2519" s="12"/>
      <c r="D2519" s="12"/>
      <c r="E2519" s="31" t="str">
        <f>IFERROR(VLOOKUP(Issue!$D2519,Table5[#All],3,0),"")</f>
        <v/>
      </c>
      <c r="F2519" s="31" t="str">
        <f>IFERROR(VLOOKUP(Issue!$D2519,Table5[#All],2,0),"")</f>
        <v/>
      </c>
      <c r="G2519" s="12"/>
      <c r="H2519" s="31" t="str">
        <f>IFERROR(VLOOKUP(Issue!$G2519,Table5[#All],3,0),"")</f>
        <v/>
      </c>
      <c r="I2519" s="31" t="str">
        <f>IFERROR(VLOOKUP(Issue!$G2519,Table5[#All],2,0),"")</f>
        <v/>
      </c>
      <c r="J2519" s="12"/>
      <c r="K2519" s="31" t="str">
        <f>IFERROR(VLOOKUP(Issue!$J2519,Table2[[Item Name]:[UoM]],2,0),"")</f>
        <v/>
      </c>
      <c r="L2519" s="12"/>
      <c r="M2519" s="32" t="str">
        <f>IFERROR(VLOOKUP(Issue!$J2519,Table2[[#All],[Item Name]:[Open Rate]],8,0),"")</f>
        <v/>
      </c>
      <c r="N2519" s="32" t="str">
        <f>IFERROR(+Issue!$L2519*Issue!$M2519,"")</f>
        <v/>
      </c>
      <c r="O2519" s="12"/>
      <c r="P2519" s="12"/>
      <c r="Q2519" s="38"/>
    </row>
    <row r="2520" spans="1:17" x14ac:dyDescent="0.25">
      <c r="A2520" s="34"/>
      <c r="B2520" s="12"/>
      <c r="C2520" s="12"/>
      <c r="D2520" s="12"/>
      <c r="E2520" s="31" t="str">
        <f>IFERROR(VLOOKUP(Issue!$D2520,Table5[#All],3,0),"")</f>
        <v/>
      </c>
      <c r="F2520" s="31" t="str">
        <f>IFERROR(VLOOKUP(Issue!$D2520,Table5[#All],2,0),"")</f>
        <v/>
      </c>
      <c r="G2520" s="12"/>
      <c r="H2520" s="31" t="str">
        <f>IFERROR(VLOOKUP(Issue!$G2520,Table5[#All],3,0),"")</f>
        <v/>
      </c>
      <c r="I2520" s="31" t="str">
        <f>IFERROR(VLOOKUP(Issue!$G2520,Table5[#All],2,0),"")</f>
        <v/>
      </c>
      <c r="J2520" s="12"/>
      <c r="K2520" s="31" t="str">
        <f>IFERROR(VLOOKUP(Issue!$J2520,Table2[[Item Name]:[UoM]],2,0),"")</f>
        <v/>
      </c>
      <c r="L2520" s="12"/>
      <c r="M2520" s="32" t="str">
        <f>IFERROR(VLOOKUP(Issue!$J2520,Table2[[#All],[Item Name]:[Open Rate]],8,0),"")</f>
        <v/>
      </c>
      <c r="N2520" s="32" t="str">
        <f>IFERROR(+Issue!$L2520*Issue!$M2520,"")</f>
        <v/>
      </c>
      <c r="O2520" s="12"/>
      <c r="P2520" s="12"/>
      <c r="Q2520" s="38"/>
    </row>
    <row r="2521" spans="1:17" x14ac:dyDescent="0.25">
      <c r="A2521" s="34"/>
      <c r="B2521" s="12"/>
      <c r="C2521" s="12"/>
      <c r="D2521" s="12"/>
      <c r="E2521" s="31" t="str">
        <f>IFERROR(VLOOKUP(Issue!$D2521,Table5[#All],3,0),"")</f>
        <v/>
      </c>
      <c r="F2521" s="31" t="str">
        <f>IFERROR(VLOOKUP(Issue!$D2521,Table5[#All],2,0),"")</f>
        <v/>
      </c>
      <c r="G2521" s="12"/>
      <c r="H2521" s="31" t="str">
        <f>IFERROR(VLOOKUP(Issue!$G2521,Table5[#All],3,0),"")</f>
        <v/>
      </c>
      <c r="I2521" s="31" t="str">
        <f>IFERROR(VLOOKUP(Issue!$G2521,Table5[#All],2,0),"")</f>
        <v/>
      </c>
      <c r="J2521" s="12"/>
      <c r="K2521" s="31" t="str">
        <f>IFERROR(VLOOKUP(Issue!$J2521,Table2[[Item Name]:[UoM]],2,0),"")</f>
        <v/>
      </c>
      <c r="L2521" s="12"/>
      <c r="M2521" s="32" t="str">
        <f>IFERROR(VLOOKUP(Issue!$J2521,Table2[[#All],[Item Name]:[Open Rate]],8,0),"")</f>
        <v/>
      </c>
      <c r="N2521" s="32" t="str">
        <f>IFERROR(+Issue!$L2521*Issue!$M2521,"")</f>
        <v/>
      </c>
      <c r="O2521" s="12"/>
      <c r="P2521" s="12"/>
      <c r="Q2521" s="38"/>
    </row>
    <row r="2522" spans="1:17" x14ac:dyDescent="0.25">
      <c r="A2522" s="34"/>
      <c r="B2522" s="12"/>
      <c r="C2522" s="12"/>
      <c r="D2522" s="12"/>
      <c r="E2522" s="31" t="str">
        <f>IFERROR(VLOOKUP(Issue!$D2522,Table5[#All],3,0),"")</f>
        <v/>
      </c>
      <c r="F2522" s="31" t="str">
        <f>IFERROR(VLOOKUP(Issue!$D2522,Table5[#All],2,0),"")</f>
        <v/>
      </c>
      <c r="G2522" s="12"/>
      <c r="H2522" s="31" t="str">
        <f>IFERROR(VLOOKUP(Issue!$G2522,Table5[#All],3,0),"")</f>
        <v/>
      </c>
      <c r="I2522" s="31" t="str">
        <f>IFERROR(VLOOKUP(Issue!$G2522,Table5[#All],2,0),"")</f>
        <v/>
      </c>
      <c r="J2522" s="12"/>
      <c r="K2522" s="31" t="str">
        <f>IFERROR(VLOOKUP(Issue!$J2522,Table2[[Item Name]:[UoM]],2,0),"")</f>
        <v/>
      </c>
      <c r="L2522" s="12"/>
      <c r="M2522" s="32" t="str">
        <f>IFERROR(VLOOKUP(Issue!$J2522,Table2[[#All],[Item Name]:[Open Rate]],8,0),"")</f>
        <v/>
      </c>
      <c r="N2522" s="32" t="str">
        <f>IFERROR(+Issue!$L2522*Issue!$M2522,"")</f>
        <v/>
      </c>
      <c r="O2522" s="12"/>
      <c r="P2522" s="12"/>
      <c r="Q2522" s="38"/>
    </row>
    <row r="2523" spans="1:17" x14ac:dyDescent="0.25">
      <c r="A2523" s="34"/>
      <c r="B2523" s="12"/>
      <c r="C2523" s="12"/>
      <c r="D2523" s="12"/>
      <c r="E2523" s="31" t="str">
        <f>IFERROR(VLOOKUP(Issue!$D2523,Table5[#All],3,0),"")</f>
        <v/>
      </c>
      <c r="F2523" s="31" t="str">
        <f>IFERROR(VLOOKUP(Issue!$D2523,Table5[#All],2,0),"")</f>
        <v/>
      </c>
      <c r="G2523" s="12"/>
      <c r="H2523" s="31" t="str">
        <f>IFERROR(VLOOKUP(Issue!$G2523,Table5[#All],3,0),"")</f>
        <v/>
      </c>
      <c r="I2523" s="31" t="str">
        <f>IFERROR(VLOOKUP(Issue!$G2523,Table5[#All],2,0),"")</f>
        <v/>
      </c>
      <c r="J2523" s="12"/>
      <c r="K2523" s="31" t="str">
        <f>IFERROR(VLOOKUP(Issue!$J2523,Table2[[Item Name]:[UoM]],2,0),"")</f>
        <v/>
      </c>
      <c r="L2523" s="12"/>
      <c r="M2523" s="32" t="str">
        <f>IFERROR(VLOOKUP(Issue!$J2523,Table2[[#All],[Item Name]:[Open Rate]],8,0),"")</f>
        <v/>
      </c>
      <c r="N2523" s="32" t="str">
        <f>IFERROR(+Issue!$L2523*Issue!$M2523,"")</f>
        <v/>
      </c>
      <c r="O2523" s="12"/>
      <c r="P2523" s="12"/>
      <c r="Q2523" s="38"/>
    </row>
    <row r="2524" spans="1:17" x14ac:dyDescent="0.25">
      <c r="A2524" s="34"/>
      <c r="B2524" s="12"/>
      <c r="C2524" s="12"/>
      <c r="D2524" s="12"/>
      <c r="E2524" s="31" t="str">
        <f>IFERROR(VLOOKUP(Issue!$D2524,Table5[#All],3,0),"")</f>
        <v/>
      </c>
      <c r="F2524" s="31" t="str">
        <f>IFERROR(VLOOKUP(Issue!$D2524,Table5[#All],2,0),"")</f>
        <v/>
      </c>
      <c r="G2524" s="12"/>
      <c r="H2524" s="31" t="str">
        <f>IFERROR(VLOOKUP(Issue!$G2524,Table5[#All],3,0),"")</f>
        <v/>
      </c>
      <c r="I2524" s="31" t="str">
        <f>IFERROR(VLOOKUP(Issue!$G2524,Table5[#All],2,0),"")</f>
        <v/>
      </c>
      <c r="J2524" s="12"/>
      <c r="K2524" s="31" t="str">
        <f>IFERROR(VLOOKUP(Issue!$J2524,Table2[[Item Name]:[UoM]],2,0),"")</f>
        <v/>
      </c>
      <c r="L2524" s="12"/>
      <c r="M2524" s="32" t="str">
        <f>IFERROR(VLOOKUP(Issue!$J2524,Table2[[#All],[Item Name]:[Open Rate]],8,0),"")</f>
        <v/>
      </c>
      <c r="N2524" s="32" t="str">
        <f>IFERROR(+Issue!$L2524*Issue!$M2524,"")</f>
        <v/>
      </c>
      <c r="O2524" s="12"/>
      <c r="P2524" s="12"/>
      <c r="Q2524" s="38"/>
    </row>
    <row r="2525" spans="1:17" x14ac:dyDescent="0.25">
      <c r="A2525" s="34"/>
      <c r="B2525" s="12"/>
      <c r="C2525" s="12"/>
      <c r="D2525" s="12"/>
      <c r="E2525" s="31" t="str">
        <f>IFERROR(VLOOKUP(Issue!$D2525,Table5[#All],3,0),"")</f>
        <v/>
      </c>
      <c r="F2525" s="31" t="str">
        <f>IFERROR(VLOOKUP(Issue!$D2525,Table5[#All],2,0),"")</f>
        <v/>
      </c>
      <c r="G2525" s="12"/>
      <c r="H2525" s="31" t="str">
        <f>IFERROR(VLOOKUP(Issue!$G2525,Table5[#All],3,0),"")</f>
        <v/>
      </c>
      <c r="I2525" s="31" t="str">
        <f>IFERROR(VLOOKUP(Issue!$G2525,Table5[#All],2,0),"")</f>
        <v/>
      </c>
      <c r="J2525" s="12"/>
      <c r="K2525" s="31" t="str">
        <f>IFERROR(VLOOKUP(Issue!$J2525,Table2[[Item Name]:[UoM]],2,0),"")</f>
        <v/>
      </c>
      <c r="L2525" s="12"/>
      <c r="M2525" s="32" t="str">
        <f>IFERROR(VLOOKUP(Issue!$J2525,Table2[[#All],[Item Name]:[Open Rate]],8,0),"")</f>
        <v/>
      </c>
      <c r="N2525" s="32" t="str">
        <f>IFERROR(+Issue!$L2525*Issue!$M2525,"")</f>
        <v/>
      </c>
      <c r="O2525" s="12"/>
      <c r="P2525" s="12"/>
      <c r="Q2525" s="38"/>
    </row>
    <row r="2526" spans="1:17" x14ac:dyDescent="0.25">
      <c r="A2526" s="34"/>
      <c r="B2526" s="12"/>
      <c r="C2526" s="12"/>
      <c r="D2526" s="12"/>
      <c r="E2526" s="31" t="str">
        <f>IFERROR(VLOOKUP(Issue!$D2526,Table5[#All],3,0),"")</f>
        <v/>
      </c>
      <c r="F2526" s="31" t="str">
        <f>IFERROR(VLOOKUP(Issue!$D2526,Table5[#All],2,0),"")</f>
        <v/>
      </c>
      <c r="G2526" s="12"/>
      <c r="H2526" s="31" t="str">
        <f>IFERROR(VLOOKUP(Issue!$G2526,Table5[#All],3,0),"")</f>
        <v/>
      </c>
      <c r="I2526" s="31" t="str">
        <f>IFERROR(VLOOKUP(Issue!$G2526,Table5[#All],2,0),"")</f>
        <v/>
      </c>
      <c r="J2526" s="12"/>
      <c r="K2526" s="31" t="str">
        <f>IFERROR(VLOOKUP(Issue!$J2526,Table2[[Item Name]:[UoM]],2,0),"")</f>
        <v/>
      </c>
      <c r="L2526" s="12"/>
      <c r="M2526" s="32" t="str">
        <f>IFERROR(VLOOKUP(Issue!$J2526,Table2[[#All],[Item Name]:[Open Rate]],8,0),"")</f>
        <v/>
      </c>
      <c r="N2526" s="32" t="str">
        <f>IFERROR(+Issue!$L2526*Issue!$M2526,"")</f>
        <v/>
      </c>
      <c r="O2526" s="12"/>
      <c r="P2526" s="12"/>
      <c r="Q2526" s="38"/>
    </row>
    <row r="2527" spans="1:17" x14ac:dyDescent="0.25">
      <c r="A2527" s="34"/>
      <c r="B2527" s="12"/>
      <c r="C2527" s="12"/>
      <c r="D2527" s="12"/>
      <c r="E2527" s="31" t="str">
        <f>IFERROR(VLOOKUP(Issue!$D2527,Table5[#All],3,0),"")</f>
        <v/>
      </c>
      <c r="F2527" s="31" t="str">
        <f>IFERROR(VLOOKUP(Issue!$D2527,Table5[#All],2,0),"")</f>
        <v/>
      </c>
      <c r="G2527" s="12"/>
      <c r="H2527" s="31" t="str">
        <f>IFERROR(VLOOKUP(Issue!$G2527,Table5[#All],3,0),"")</f>
        <v/>
      </c>
      <c r="I2527" s="31" t="str">
        <f>IFERROR(VLOOKUP(Issue!$G2527,Table5[#All],2,0),"")</f>
        <v/>
      </c>
      <c r="J2527" s="12"/>
      <c r="K2527" s="31" t="str">
        <f>IFERROR(VLOOKUP(Issue!$J2527,Table2[[Item Name]:[UoM]],2,0),"")</f>
        <v/>
      </c>
      <c r="L2527" s="12"/>
      <c r="M2527" s="32" t="str">
        <f>IFERROR(VLOOKUP(Issue!$J2527,Table2[[#All],[Item Name]:[Open Rate]],8,0),"")</f>
        <v/>
      </c>
      <c r="N2527" s="32" t="str">
        <f>IFERROR(+Issue!$L2527*Issue!$M2527,"")</f>
        <v/>
      </c>
      <c r="O2527" s="12"/>
      <c r="P2527" s="12"/>
      <c r="Q2527" s="38"/>
    </row>
    <row r="2528" spans="1:17" x14ac:dyDescent="0.25">
      <c r="A2528" s="34"/>
      <c r="B2528" s="12"/>
      <c r="C2528" s="12"/>
      <c r="D2528" s="12"/>
      <c r="E2528" s="31" t="str">
        <f>IFERROR(VLOOKUP(Issue!$D2528,Table5[#All],3,0),"")</f>
        <v/>
      </c>
      <c r="F2528" s="31" t="str">
        <f>IFERROR(VLOOKUP(Issue!$D2528,Table5[#All],2,0),"")</f>
        <v/>
      </c>
      <c r="G2528" s="12"/>
      <c r="H2528" s="31" t="str">
        <f>IFERROR(VLOOKUP(Issue!$G2528,Table5[#All],3,0),"")</f>
        <v/>
      </c>
      <c r="I2528" s="31" t="str">
        <f>IFERROR(VLOOKUP(Issue!$G2528,Table5[#All],2,0),"")</f>
        <v/>
      </c>
      <c r="J2528" s="12"/>
      <c r="K2528" s="31" t="str">
        <f>IFERROR(VLOOKUP(Issue!$J2528,Table2[[Item Name]:[UoM]],2,0),"")</f>
        <v/>
      </c>
      <c r="L2528" s="12"/>
      <c r="M2528" s="32" t="str">
        <f>IFERROR(VLOOKUP(Issue!$J2528,Table2[[#All],[Item Name]:[Open Rate]],8,0),"")</f>
        <v/>
      </c>
      <c r="N2528" s="32" t="str">
        <f>IFERROR(+Issue!$L2528*Issue!$M2528,"")</f>
        <v/>
      </c>
      <c r="O2528" s="12"/>
      <c r="P2528" s="12"/>
      <c r="Q2528" s="38"/>
    </row>
    <row r="2529" spans="1:17" x14ac:dyDescent="0.25">
      <c r="A2529" s="34"/>
      <c r="B2529" s="12"/>
      <c r="C2529" s="12"/>
      <c r="D2529" s="12"/>
      <c r="E2529" s="31" t="str">
        <f>IFERROR(VLOOKUP(Issue!$D2529,Table5[#All],3,0),"")</f>
        <v/>
      </c>
      <c r="F2529" s="31" t="str">
        <f>IFERROR(VLOOKUP(Issue!$D2529,Table5[#All],2,0),"")</f>
        <v/>
      </c>
      <c r="G2529" s="12"/>
      <c r="H2529" s="31" t="str">
        <f>IFERROR(VLOOKUP(Issue!$G2529,Table5[#All],3,0),"")</f>
        <v/>
      </c>
      <c r="I2529" s="31" t="str">
        <f>IFERROR(VLOOKUP(Issue!$G2529,Table5[#All],2,0),"")</f>
        <v/>
      </c>
      <c r="J2529" s="12"/>
      <c r="K2529" s="31" t="str">
        <f>IFERROR(VLOOKUP(Issue!$J2529,Table2[[Item Name]:[UoM]],2,0),"")</f>
        <v/>
      </c>
      <c r="L2529" s="12"/>
      <c r="M2529" s="32" t="str">
        <f>IFERROR(VLOOKUP(Issue!$J2529,Table2[[#All],[Item Name]:[Open Rate]],8,0),"")</f>
        <v/>
      </c>
      <c r="N2529" s="32" t="str">
        <f>IFERROR(+Issue!$L2529*Issue!$M2529,"")</f>
        <v/>
      </c>
      <c r="O2529" s="12"/>
      <c r="P2529" s="12"/>
      <c r="Q2529" s="38"/>
    </row>
    <row r="2530" spans="1:17" x14ac:dyDescent="0.25">
      <c r="A2530" s="34"/>
      <c r="B2530" s="12"/>
      <c r="C2530" s="12"/>
      <c r="D2530" s="12"/>
      <c r="E2530" s="31" t="str">
        <f>IFERROR(VLOOKUP(Issue!$D2530,Table5[#All],3,0),"")</f>
        <v/>
      </c>
      <c r="F2530" s="31" t="str">
        <f>IFERROR(VLOOKUP(Issue!$D2530,Table5[#All],2,0),"")</f>
        <v/>
      </c>
      <c r="G2530" s="12"/>
      <c r="H2530" s="31" t="str">
        <f>IFERROR(VLOOKUP(Issue!$G2530,Table5[#All],3,0),"")</f>
        <v/>
      </c>
      <c r="I2530" s="31" t="str">
        <f>IFERROR(VLOOKUP(Issue!$G2530,Table5[#All],2,0),"")</f>
        <v/>
      </c>
      <c r="J2530" s="12"/>
      <c r="K2530" s="31" t="str">
        <f>IFERROR(VLOOKUP(Issue!$J2530,Table2[[Item Name]:[UoM]],2,0),"")</f>
        <v/>
      </c>
      <c r="L2530" s="12"/>
      <c r="M2530" s="32" t="str">
        <f>IFERROR(VLOOKUP(Issue!$J2530,Table2[[#All],[Item Name]:[Open Rate]],8,0),"")</f>
        <v/>
      </c>
      <c r="N2530" s="32" t="str">
        <f>IFERROR(+Issue!$L2530*Issue!$M2530,"")</f>
        <v/>
      </c>
      <c r="O2530" s="12"/>
      <c r="P2530" s="12"/>
      <c r="Q2530" s="38"/>
    </row>
    <row r="2531" spans="1:17" x14ac:dyDescent="0.25">
      <c r="A2531" s="34"/>
      <c r="B2531" s="12"/>
      <c r="C2531" s="12"/>
      <c r="D2531" s="12"/>
      <c r="E2531" s="31" t="str">
        <f>IFERROR(VLOOKUP(Issue!$D2531,Table5[#All],3,0),"")</f>
        <v/>
      </c>
      <c r="F2531" s="31" t="str">
        <f>IFERROR(VLOOKUP(Issue!$D2531,Table5[#All],2,0),"")</f>
        <v/>
      </c>
      <c r="G2531" s="12"/>
      <c r="H2531" s="31" t="str">
        <f>IFERROR(VLOOKUP(Issue!$G2531,Table5[#All],3,0),"")</f>
        <v/>
      </c>
      <c r="I2531" s="31" t="str">
        <f>IFERROR(VLOOKUP(Issue!$G2531,Table5[#All],2,0),"")</f>
        <v/>
      </c>
      <c r="J2531" s="12"/>
      <c r="K2531" s="31" t="str">
        <f>IFERROR(VLOOKUP(Issue!$J2531,Table2[[Item Name]:[UoM]],2,0),"")</f>
        <v/>
      </c>
      <c r="L2531" s="12"/>
      <c r="M2531" s="32" t="str">
        <f>IFERROR(VLOOKUP(Issue!$J2531,Table2[[#All],[Item Name]:[Open Rate]],8,0),"")</f>
        <v/>
      </c>
      <c r="N2531" s="32" t="str">
        <f>IFERROR(+Issue!$L2531*Issue!$M2531,"")</f>
        <v/>
      </c>
      <c r="O2531" s="12"/>
      <c r="P2531" s="12"/>
      <c r="Q2531" s="38"/>
    </row>
    <row r="2532" spans="1:17" x14ac:dyDescent="0.25">
      <c r="A2532" s="34"/>
      <c r="B2532" s="12"/>
      <c r="C2532" s="12"/>
      <c r="D2532" s="12"/>
      <c r="E2532" s="31" t="str">
        <f>IFERROR(VLOOKUP(Issue!$D2532,Table5[#All],3,0),"")</f>
        <v/>
      </c>
      <c r="F2532" s="31" t="str">
        <f>IFERROR(VLOOKUP(Issue!$D2532,Table5[#All],2,0),"")</f>
        <v/>
      </c>
      <c r="G2532" s="12"/>
      <c r="H2532" s="31" t="str">
        <f>IFERROR(VLOOKUP(Issue!$G2532,Table5[#All],3,0),"")</f>
        <v/>
      </c>
      <c r="I2532" s="31" t="str">
        <f>IFERROR(VLOOKUP(Issue!$G2532,Table5[#All],2,0),"")</f>
        <v/>
      </c>
      <c r="J2532" s="12"/>
      <c r="K2532" s="31" t="str">
        <f>IFERROR(VLOOKUP(Issue!$J2532,Table2[[Item Name]:[UoM]],2,0),"")</f>
        <v/>
      </c>
      <c r="L2532" s="12"/>
      <c r="M2532" s="32" t="str">
        <f>IFERROR(VLOOKUP(Issue!$J2532,Table2[[#All],[Item Name]:[Open Rate]],8,0),"")</f>
        <v/>
      </c>
      <c r="N2532" s="32" t="str">
        <f>IFERROR(+Issue!$L2532*Issue!$M2532,"")</f>
        <v/>
      </c>
      <c r="O2532" s="12"/>
      <c r="P2532" s="12"/>
      <c r="Q2532" s="38"/>
    </row>
    <row r="2533" spans="1:17" x14ac:dyDescent="0.25">
      <c r="A2533" s="34"/>
      <c r="B2533" s="12"/>
      <c r="C2533" s="12"/>
      <c r="D2533" s="12"/>
      <c r="E2533" s="31" t="str">
        <f>IFERROR(VLOOKUP(Issue!$D2533,Table5[#All],3,0),"")</f>
        <v/>
      </c>
      <c r="F2533" s="31" t="str">
        <f>IFERROR(VLOOKUP(Issue!$D2533,Table5[#All],2,0),"")</f>
        <v/>
      </c>
      <c r="G2533" s="12"/>
      <c r="H2533" s="31" t="str">
        <f>IFERROR(VLOOKUP(Issue!$G2533,Table5[#All],3,0),"")</f>
        <v/>
      </c>
      <c r="I2533" s="31" t="str">
        <f>IFERROR(VLOOKUP(Issue!$G2533,Table5[#All],2,0),"")</f>
        <v/>
      </c>
      <c r="J2533" s="12"/>
      <c r="K2533" s="31" t="str">
        <f>IFERROR(VLOOKUP(Issue!$J2533,Table2[[Item Name]:[UoM]],2,0),"")</f>
        <v/>
      </c>
      <c r="L2533" s="12"/>
      <c r="M2533" s="32" t="str">
        <f>IFERROR(VLOOKUP(Issue!$J2533,Table2[[#All],[Item Name]:[Open Rate]],8,0),"")</f>
        <v/>
      </c>
      <c r="N2533" s="32" t="str">
        <f>IFERROR(+Issue!$L2533*Issue!$M2533,"")</f>
        <v/>
      </c>
      <c r="O2533" s="12"/>
      <c r="P2533" s="12"/>
      <c r="Q2533" s="38"/>
    </row>
    <row r="2534" spans="1:17" x14ac:dyDescent="0.25">
      <c r="A2534" s="34"/>
      <c r="B2534" s="12"/>
      <c r="C2534" s="12"/>
      <c r="D2534" s="12"/>
      <c r="E2534" s="31" t="str">
        <f>IFERROR(VLOOKUP(Issue!$D2534,Table5[#All],3,0),"")</f>
        <v/>
      </c>
      <c r="F2534" s="31" t="str">
        <f>IFERROR(VLOOKUP(Issue!$D2534,Table5[#All],2,0),"")</f>
        <v/>
      </c>
      <c r="G2534" s="12"/>
      <c r="H2534" s="31" t="str">
        <f>IFERROR(VLOOKUP(Issue!$G2534,Table5[#All],3,0),"")</f>
        <v/>
      </c>
      <c r="I2534" s="31" t="str">
        <f>IFERROR(VLOOKUP(Issue!$G2534,Table5[#All],2,0),"")</f>
        <v/>
      </c>
      <c r="J2534" s="8"/>
      <c r="K2534" s="31" t="str">
        <f>IFERROR(VLOOKUP(Issue!$J2534,Table2[[Item Name]:[UoM]],2,0),"")</f>
        <v/>
      </c>
      <c r="L2534" s="12"/>
      <c r="M2534" s="32" t="str">
        <f>IFERROR(VLOOKUP(Issue!$J2534,Table2[[#All],[Item Name]:[Open Rate]],8,0),"")</f>
        <v/>
      </c>
      <c r="N2534" s="32" t="str">
        <f>IFERROR(+Issue!$L2534*Issue!$M2534,"")</f>
        <v/>
      </c>
      <c r="O2534" s="12"/>
      <c r="P2534" s="12"/>
      <c r="Q2534" s="38"/>
    </row>
    <row r="2535" spans="1:17" x14ac:dyDescent="0.25">
      <c r="A2535" s="34"/>
      <c r="B2535" s="12"/>
      <c r="C2535" s="12"/>
      <c r="D2535" s="12"/>
      <c r="E2535" s="31" t="str">
        <f>IFERROR(VLOOKUP(Issue!$D2535,Table5[#All],3,0),"")</f>
        <v/>
      </c>
      <c r="F2535" s="31" t="str">
        <f>IFERROR(VLOOKUP(Issue!$D2535,Table5[#All],2,0),"")</f>
        <v/>
      </c>
      <c r="G2535" s="12"/>
      <c r="H2535" s="31" t="str">
        <f>IFERROR(VLOOKUP(Issue!$G2535,Table5[#All],3,0),"")</f>
        <v/>
      </c>
      <c r="I2535" s="31" t="str">
        <f>IFERROR(VLOOKUP(Issue!$G2535,Table5[#All],2,0),"")</f>
        <v/>
      </c>
      <c r="J2535" s="8"/>
      <c r="K2535" s="31" t="str">
        <f>IFERROR(VLOOKUP(Issue!$J2535,Table2[[Item Name]:[UoM]],2,0),"")</f>
        <v/>
      </c>
      <c r="L2535" s="12"/>
      <c r="M2535" s="32" t="str">
        <f>IFERROR(VLOOKUP(Issue!$J2535,Table2[[#All],[Item Name]:[Open Rate]],8,0),"")</f>
        <v/>
      </c>
      <c r="N2535" s="32" t="str">
        <f>IFERROR(+Issue!$L2535*Issue!$M2535,"")</f>
        <v/>
      </c>
      <c r="O2535" s="12"/>
      <c r="P2535" s="12"/>
      <c r="Q2535" s="38"/>
    </row>
    <row r="2536" spans="1:17" x14ac:dyDescent="0.25">
      <c r="A2536" s="34"/>
      <c r="B2536" s="12"/>
      <c r="C2536" s="12"/>
      <c r="D2536" s="12"/>
      <c r="E2536" s="31" t="str">
        <f>IFERROR(VLOOKUP(Issue!$D2536,Table5[#All],3,0),"")</f>
        <v/>
      </c>
      <c r="F2536" s="31" t="str">
        <f>IFERROR(VLOOKUP(Issue!$D2536,Table5[#All],2,0),"")</f>
        <v/>
      </c>
      <c r="G2536" s="12"/>
      <c r="H2536" s="31" t="str">
        <f>IFERROR(VLOOKUP(Issue!$G2536,Table5[#All],3,0),"")</f>
        <v/>
      </c>
      <c r="I2536" s="31" t="str">
        <f>IFERROR(VLOOKUP(Issue!$G2536,Table5[#All],2,0),"")</f>
        <v/>
      </c>
      <c r="J2536" s="8"/>
      <c r="K2536" s="31" t="str">
        <f>IFERROR(VLOOKUP(Issue!$J2536,Table2[[Item Name]:[UoM]],2,0),"")</f>
        <v/>
      </c>
      <c r="L2536" s="12"/>
      <c r="M2536" s="32" t="str">
        <f>IFERROR(VLOOKUP(Issue!$J2536,Table2[[#All],[Item Name]:[Open Rate]],8,0),"")</f>
        <v/>
      </c>
      <c r="N2536" s="32" t="str">
        <f>IFERROR(+Issue!$L2536*Issue!$M2536,"")</f>
        <v/>
      </c>
      <c r="O2536" s="12"/>
      <c r="P2536" s="12"/>
      <c r="Q2536" s="38"/>
    </row>
    <row r="2537" spans="1:17" x14ac:dyDescent="0.25">
      <c r="A2537" s="34"/>
      <c r="B2537" s="12"/>
      <c r="C2537" s="12"/>
      <c r="D2537" s="12"/>
      <c r="E2537" s="31" t="str">
        <f>IFERROR(VLOOKUP(Issue!$D2537,Table5[#All],3,0),"")</f>
        <v/>
      </c>
      <c r="F2537" s="31" t="str">
        <f>IFERROR(VLOOKUP(Issue!$D2537,Table5[#All],2,0),"")</f>
        <v/>
      </c>
      <c r="G2537" s="12"/>
      <c r="H2537" s="31" t="str">
        <f>IFERROR(VLOOKUP(Issue!$G2537,Table5[#All],3,0),"")</f>
        <v/>
      </c>
      <c r="I2537" s="31" t="str">
        <f>IFERROR(VLOOKUP(Issue!$G2537,Table5[#All],2,0),"")</f>
        <v/>
      </c>
      <c r="J2537" s="8"/>
      <c r="K2537" s="31" t="str">
        <f>IFERROR(VLOOKUP(Issue!$J2537,Table2[[Item Name]:[UoM]],2,0),"")</f>
        <v/>
      </c>
      <c r="L2537" s="12"/>
      <c r="M2537" s="32" t="str">
        <f>IFERROR(VLOOKUP(Issue!$J2537,Table2[[#All],[Item Name]:[Open Rate]],8,0),"")</f>
        <v/>
      </c>
      <c r="N2537" s="32" t="str">
        <f>IFERROR(+Issue!$L2537*Issue!$M2537,"")</f>
        <v/>
      </c>
      <c r="O2537" s="12"/>
      <c r="P2537" s="12"/>
      <c r="Q2537" s="38"/>
    </row>
    <row r="2538" spans="1:17" x14ac:dyDescent="0.25">
      <c r="A2538" s="34"/>
      <c r="B2538" s="12"/>
      <c r="C2538" s="12"/>
      <c r="D2538" s="12"/>
      <c r="E2538" s="31" t="str">
        <f>IFERROR(VLOOKUP(Issue!$D2538,Table5[#All],3,0),"")</f>
        <v/>
      </c>
      <c r="F2538" s="31" t="str">
        <f>IFERROR(VLOOKUP(Issue!$D2538,Table5[#All],2,0),"")</f>
        <v/>
      </c>
      <c r="G2538" s="12"/>
      <c r="H2538" s="31" t="str">
        <f>IFERROR(VLOOKUP(Issue!$G2538,Table5[#All],3,0),"")</f>
        <v/>
      </c>
      <c r="I2538" s="31" t="str">
        <f>IFERROR(VLOOKUP(Issue!$G2538,Table5[#All],2,0),"")</f>
        <v/>
      </c>
      <c r="J2538" s="8"/>
      <c r="K2538" s="31" t="str">
        <f>IFERROR(VLOOKUP(Issue!$J2538,Table2[[Item Name]:[UoM]],2,0),"")</f>
        <v/>
      </c>
      <c r="L2538" s="12"/>
      <c r="M2538" s="32" t="str">
        <f>IFERROR(VLOOKUP(Issue!$J2538,Table2[[#All],[Item Name]:[Open Rate]],8,0),"")</f>
        <v/>
      </c>
      <c r="N2538" s="32" t="str">
        <f>IFERROR(+Issue!$L2538*Issue!$M2538,"")</f>
        <v/>
      </c>
      <c r="O2538" s="12"/>
      <c r="P2538" s="12"/>
      <c r="Q2538" s="38"/>
    </row>
    <row r="2539" spans="1:17" x14ac:dyDescent="0.25">
      <c r="A2539" s="34"/>
      <c r="B2539" s="12"/>
      <c r="C2539" s="12"/>
      <c r="D2539" s="12"/>
      <c r="E2539" s="31" t="str">
        <f>IFERROR(VLOOKUP(Issue!$D2539,Table5[#All],3,0),"")</f>
        <v/>
      </c>
      <c r="F2539" s="31" t="str">
        <f>IFERROR(VLOOKUP(Issue!$D2539,Table5[#All],2,0),"")</f>
        <v/>
      </c>
      <c r="G2539" s="12"/>
      <c r="H2539" s="31" t="str">
        <f>IFERROR(VLOOKUP(Issue!$G2539,Table5[#All],3,0),"")</f>
        <v/>
      </c>
      <c r="I2539" s="31" t="str">
        <f>IFERROR(VLOOKUP(Issue!$G2539,Table5[#All],2,0),"")</f>
        <v/>
      </c>
      <c r="J2539" s="12"/>
      <c r="K2539" s="31" t="str">
        <f>IFERROR(VLOOKUP(Issue!$J2539,Table2[[Item Name]:[UoM]],2,0),"")</f>
        <v/>
      </c>
      <c r="L2539" s="12"/>
      <c r="M2539" s="32" t="str">
        <f>IFERROR(VLOOKUP(Issue!$J2539,Table2[[#All],[Item Name]:[Open Rate]],8,0),"")</f>
        <v/>
      </c>
      <c r="N2539" s="32" t="str">
        <f>IFERROR(+Issue!$L2539*Issue!$M2539,"")</f>
        <v/>
      </c>
      <c r="O2539" s="12"/>
      <c r="P2539" s="12"/>
      <c r="Q2539" s="38"/>
    </row>
    <row r="2540" spans="1:17" x14ac:dyDescent="0.25">
      <c r="A2540" s="34"/>
      <c r="B2540" s="12"/>
      <c r="C2540" s="12"/>
      <c r="D2540" s="12"/>
      <c r="E2540" s="31" t="str">
        <f>IFERROR(VLOOKUP(Issue!$D2540,Table5[#All],3,0),"")</f>
        <v/>
      </c>
      <c r="F2540" s="31" t="str">
        <f>IFERROR(VLOOKUP(Issue!$D2540,Table5[#All],2,0),"")</f>
        <v/>
      </c>
      <c r="G2540" s="12"/>
      <c r="H2540" s="31" t="str">
        <f>IFERROR(VLOOKUP(Issue!$G2540,Table5[#All],3,0),"")</f>
        <v/>
      </c>
      <c r="I2540" s="31" t="str">
        <f>IFERROR(VLOOKUP(Issue!$G2540,Table5[#All],2,0),"")</f>
        <v/>
      </c>
      <c r="J2540" s="8"/>
      <c r="K2540" s="31" t="str">
        <f>IFERROR(VLOOKUP(Issue!$J2540,Table2[[Item Name]:[UoM]],2,0),"")</f>
        <v/>
      </c>
      <c r="L2540" s="12"/>
      <c r="M2540" s="32" t="str">
        <f>IFERROR(VLOOKUP(Issue!$J2540,Table2[[#All],[Item Name]:[Open Rate]],8,0),"")</f>
        <v/>
      </c>
      <c r="N2540" s="32" t="str">
        <f>IFERROR(+Issue!$L2540*Issue!$M2540,"")</f>
        <v/>
      </c>
      <c r="O2540" s="12"/>
      <c r="P2540" s="12"/>
      <c r="Q2540" s="38"/>
    </row>
    <row r="2541" spans="1:17" x14ac:dyDescent="0.25">
      <c r="A2541" s="34"/>
      <c r="B2541" s="12"/>
      <c r="C2541" s="12"/>
      <c r="D2541" s="12"/>
      <c r="E2541" s="31" t="str">
        <f>IFERROR(VLOOKUP(Issue!$D2541,Table5[#All],3,0),"")</f>
        <v/>
      </c>
      <c r="F2541" s="31" t="str">
        <f>IFERROR(VLOOKUP(Issue!$D2541,Table5[#All],2,0),"")</f>
        <v/>
      </c>
      <c r="G2541" s="12"/>
      <c r="H2541" s="31" t="str">
        <f>IFERROR(VLOOKUP(Issue!$G2541,Table5[#All],3,0),"")</f>
        <v/>
      </c>
      <c r="I2541" s="31" t="str">
        <f>IFERROR(VLOOKUP(Issue!$G2541,Table5[#All],2,0),"")</f>
        <v/>
      </c>
      <c r="J2541" s="12"/>
      <c r="K2541" s="31" t="str">
        <f>IFERROR(VLOOKUP(Issue!$J2541,Table2[[Item Name]:[UoM]],2,0),"")</f>
        <v/>
      </c>
      <c r="L2541" s="12"/>
      <c r="M2541" s="32" t="str">
        <f>IFERROR(VLOOKUP(Issue!$J2541,Table2[[#All],[Item Name]:[Open Rate]],8,0),"")</f>
        <v/>
      </c>
      <c r="N2541" s="32" t="str">
        <f>IFERROR(+Issue!$L2541*Issue!$M2541,"")</f>
        <v/>
      </c>
      <c r="O2541" s="12"/>
      <c r="P2541" s="12"/>
      <c r="Q2541" s="38"/>
    </row>
    <row r="2542" spans="1:17" x14ac:dyDescent="0.25">
      <c r="A2542" s="34"/>
      <c r="B2542" s="12"/>
      <c r="C2542" s="12"/>
      <c r="D2542" s="12"/>
      <c r="E2542" s="31" t="str">
        <f>IFERROR(VLOOKUP(Issue!$D2542,Table5[#All],3,0),"")</f>
        <v/>
      </c>
      <c r="F2542" s="31" t="str">
        <f>IFERROR(VLOOKUP(Issue!$D2542,Table5[#All],2,0),"")</f>
        <v/>
      </c>
      <c r="G2542" s="12"/>
      <c r="H2542" s="31" t="str">
        <f>IFERROR(VLOOKUP(Issue!$G2542,Table5[#All],3,0),"")</f>
        <v/>
      </c>
      <c r="I2542" s="31" t="str">
        <f>IFERROR(VLOOKUP(Issue!$G2542,Table5[#All],2,0),"")</f>
        <v/>
      </c>
      <c r="J2542" s="12"/>
      <c r="K2542" s="31" t="str">
        <f>IFERROR(VLOOKUP(Issue!$J2542,Table2[[Item Name]:[UoM]],2,0),"")</f>
        <v/>
      </c>
      <c r="L2542" s="12"/>
      <c r="M2542" s="32" t="str">
        <f>IFERROR(VLOOKUP(Issue!$J2542,Table2[[#All],[Item Name]:[Open Rate]],8,0),"")</f>
        <v/>
      </c>
      <c r="N2542" s="32" t="str">
        <f>IFERROR(+Issue!$L2542*Issue!$M2542,"")</f>
        <v/>
      </c>
      <c r="O2542" s="12"/>
      <c r="P2542" s="12"/>
      <c r="Q2542" s="38"/>
    </row>
    <row r="2543" spans="1:17" x14ac:dyDescent="0.25">
      <c r="A2543" s="34"/>
      <c r="B2543" s="12"/>
      <c r="C2543" s="12"/>
      <c r="D2543" s="12"/>
      <c r="E2543" s="31" t="str">
        <f>IFERROR(VLOOKUP(Issue!$D2543,Table5[#All],3,0),"")</f>
        <v/>
      </c>
      <c r="F2543" s="31" t="str">
        <f>IFERROR(VLOOKUP(Issue!$D2543,Table5[#All],2,0),"")</f>
        <v/>
      </c>
      <c r="G2543" s="12"/>
      <c r="H2543" s="31" t="str">
        <f>IFERROR(VLOOKUP(Issue!$G2543,Table5[#All],3,0),"")</f>
        <v/>
      </c>
      <c r="I2543" s="31" t="str">
        <f>IFERROR(VLOOKUP(Issue!$G2543,Table5[#All],2,0),"")</f>
        <v/>
      </c>
      <c r="J2543" s="12"/>
      <c r="K2543" s="31" t="str">
        <f>IFERROR(VLOOKUP(Issue!$J2543,Table2[[Item Name]:[UoM]],2,0),"")</f>
        <v/>
      </c>
      <c r="L2543" s="12"/>
      <c r="M2543" s="32" t="str">
        <f>IFERROR(VLOOKUP(Issue!$J2543,Table2[[#All],[Item Name]:[Open Rate]],8,0),"")</f>
        <v/>
      </c>
      <c r="N2543" s="32" t="str">
        <f>IFERROR(+Issue!$L2543*Issue!$M2543,"")</f>
        <v/>
      </c>
      <c r="O2543" s="12"/>
      <c r="P2543" s="12"/>
      <c r="Q2543" s="38"/>
    </row>
    <row r="2544" spans="1:17" x14ac:dyDescent="0.25">
      <c r="A2544" s="34"/>
      <c r="B2544" s="12"/>
      <c r="C2544" s="12"/>
      <c r="D2544" s="12"/>
      <c r="E2544" s="31" t="str">
        <f>IFERROR(VLOOKUP(Issue!$D2544,Table5[#All],3,0),"")</f>
        <v/>
      </c>
      <c r="F2544" s="31" t="str">
        <f>IFERROR(VLOOKUP(Issue!$D2544,Table5[#All],2,0),"")</f>
        <v/>
      </c>
      <c r="G2544" s="12"/>
      <c r="H2544" s="31" t="str">
        <f>IFERROR(VLOOKUP(Issue!$G2544,Table5[#All],3,0),"")</f>
        <v/>
      </c>
      <c r="I2544" s="31" t="str">
        <f>IFERROR(VLOOKUP(Issue!$G2544,Table5[#All],2,0),"")</f>
        <v/>
      </c>
      <c r="J2544" s="12"/>
      <c r="K2544" s="31" t="str">
        <f>IFERROR(VLOOKUP(Issue!$J2544,Table2[[Item Name]:[UoM]],2,0),"")</f>
        <v/>
      </c>
      <c r="L2544" s="12"/>
      <c r="M2544" s="32" t="str">
        <f>IFERROR(VLOOKUP(Issue!$J2544,Table2[[#All],[Item Name]:[Open Rate]],8,0),"")</f>
        <v/>
      </c>
      <c r="N2544" s="32" t="str">
        <f>IFERROR(+Issue!$L2544*Issue!$M2544,"")</f>
        <v/>
      </c>
      <c r="O2544" s="12"/>
      <c r="P2544" s="12"/>
      <c r="Q2544" s="38"/>
    </row>
    <row r="2545" spans="1:17" x14ac:dyDescent="0.25">
      <c r="A2545" s="34"/>
      <c r="B2545" s="12"/>
      <c r="C2545" s="12"/>
      <c r="D2545" s="12"/>
      <c r="E2545" s="31" t="str">
        <f>IFERROR(VLOOKUP(Issue!$D2545,Table5[#All],3,0),"")</f>
        <v/>
      </c>
      <c r="F2545" s="31" t="str">
        <f>IFERROR(VLOOKUP(Issue!$D2545,Table5[#All],2,0),"")</f>
        <v/>
      </c>
      <c r="G2545" s="12"/>
      <c r="H2545" s="31" t="str">
        <f>IFERROR(VLOOKUP(Issue!$G2545,Table5[#All],3,0),"")</f>
        <v/>
      </c>
      <c r="I2545" s="31" t="str">
        <f>IFERROR(VLOOKUP(Issue!$G2545,Table5[#All],2,0),"")</f>
        <v/>
      </c>
      <c r="J2545" s="12"/>
      <c r="K2545" s="31" t="str">
        <f>IFERROR(VLOOKUP(Issue!$J2545,Table2[[Item Name]:[UoM]],2,0),"")</f>
        <v/>
      </c>
      <c r="L2545" s="12"/>
      <c r="M2545" s="32" t="str">
        <f>IFERROR(VLOOKUP(Issue!$J2545,Table2[[#All],[Item Name]:[Open Rate]],8,0),"")</f>
        <v/>
      </c>
      <c r="N2545" s="32" t="str">
        <f>IFERROR(+Issue!$L2545*Issue!$M2545,"")</f>
        <v/>
      </c>
      <c r="O2545" s="12"/>
      <c r="P2545" s="12"/>
      <c r="Q2545" s="38"/>
    </row>
    <row r="2546" spans="1:17" x14ac:dyDescent="0.25">
      <c r="A2546" s="34"/>
      <c r="B2546" s="12"/>
      <c r="C2546" s="12"/>
      <c r="D2546" s="12"/>
      <c r="E2546" s="31" t="str">
        <f>IFERROR(VLOOKUP(Issue!$D2546,Table5[#All],3,0),"")</f>
        <v/>
      </c>
      <c r="F2546" s="31" t="str">
        <f>IFERROR(VLOOKUP(Issue!$D2546,Table5[#All],2,0),"")</f>
        <v/>
      </c>
      <c r="G2546" s="12"/>
      <c r="H2546" s="31" t="str">
        <f>IFERROR(VLOOKUP(Issue!$G2546,Table5[#All],3,0),"")</f>
        <v/>
      </c>
      <c r="I2546" s="31" t="str">
        <f>IFERROR(VLOOKUP(Issue!$G2546,Table5[#All],2,0),"")</f>
        <v/>
      </c>
      <c r="J2546" s="12"/>
      <c r="K2546" s="31" t="str">
        <f>IFERROR(VLOOKUP(Issue!$J2546,Table2[[Item Name]:[UoM]],2,0),"")</f>
        <v/>
      </c>
      <c r="L2546" s="12"/>
      <c r="M2546" s="32" t="str">
        <f>IFERROR(VLOOKUP(Issue!$J2546,Table2[[#All],[Item Name]:[Open Rate]],8,0),"")</f>
        <v/>
      </c>
      <c r="N2546" s="32" t="str">
        <f>IFERROR(+Issue!$L2546*Issue!$M2546,"")</f>
        <v/>
      </c>
      <c r="O2546" s="12"/>
      <c r="P2546" s="12"/>
      <c r="Q2546" s="38"/>
    </row>
    <row r="2547" spans="1:17" x14ac:dyDescent="0.25">
      <c r="A2547" s="34"/>
      <c r="B2547" s="12"/>
      <c r="C2547" s="12"/>
      <c r="D2547" s="12"/>
      <c r="E2547" s="31" t="str">
        <f>IFERROR(VLOOKUP(Issue!$D2547,Table5[#All],3,0),"")</f>
        <v/>
      </c>
      <c r="F2547" s="31" t="str">
        <f>IFERROR(VLOOKUP(Issue!$D2547,Table5[#All],2,0),"")</f>
        <v/>
      </c>
      <c r="G2547" s="12"/>
      <c r="H2547" s="31" t="str">
        <f>IFERROR(VLOOKUP(Issue!$G2547,Table5[#All],3,0),"")</f>
        <v/>
      </c>
      <c r="I2547" s="31" t="str">
        <f>IFERROR(VLOOKUP(Issue!$G2547,Table5[#All],2,0),"")</f>
        <v/>
      </c>
      <c r="J2547" s="12"/>
      <c r="K2547" s="31" t="str">
        <f>IFERROR(VLOOKUP(Issue!$J2547,Table2[[Item Name]:[UoM]],2,0),"")</f>
        <v/>
      </c>
      <c r="L2547" s="12"/>
      <c r="M2547" s="32" t="str">
        <f>IFERROR(VLOOKUP(Issue!$J2547,Table2[[#All],[Item Name]:[Open Rate]],8,0),"")</f>
        <v/>
      </c>
      <c r="N2547" s="32" t="str">
        <f>IFERROR(+Issue!$L2547*Issue!$M2547,"")</f>
        <v/>
      </c>
      <c r="O2547" s="12"/>
      <c r="P2547" s="12"/>
      <c r="Q2547" s="38"/>
    </row>
    <row r="2548" spans="1:17" x14ac:dyDescent="0.25">
      <c r="A2548" s="34"/>
      <c r="B2548" s="12"/>
      <c r="C2548" s="12"/>
      <c r="D2548" s="12"/>
      <c r="E2548" s="31" t="str">
        <f>IFERROR(VLOOKUP(Issue!$D2548,Table5[#All],3,0),"")</f>
        <v/>
      </c>
      <c r="F2548" s="31" t="str">
        <f>IFERROR(VLOOKUP(Issue!$D2548,Table5[#All],2,0),"")</f>
        <v/>
      </c>
      <c r="G2548" s="12"/>
      <c r="H2548" s="31" t="str">
        <f>IFERROR(VLOOKUP(Issue!$G2548,Table5[#All],3,0),"")</f>
        <v/>
      </c>
      <c r="I2548" s="31" t="str">
        <f>IFERROR(VLOOKUP(Issue!$G2548,Table5[#All],2,0),"")</f>
        <v/>
      </c>
      <c r="J2548" s="12"/>
      <c r="K2548" s="31" t="str">
        <f>IFERROR(VLOOKUP(Issue!$J2548,Table2[[Item Name]:[UoM]],2,0),"")</f>
        <v/>
      </c>
      <c r="L2548" s="12"/>
      <c r="M2548" s="32" t="str">
        <f>IFERROR(VLOOKUP(Issue!$J2548,Table2[[#All],[Item Name]:[Open Rate]],8,0),"")</f>
        <v/>
      </c>
      <c r="N2548" s="32" t="str">
        <f>IFERROR(+Issue!$L2548*Issue!$M2548,"")</f>
        <v/>
      </c>
      <c r="O2548" s="12"/>
      <c r="P2548" s="12"/>
      <c r="Q2548" s="38"/>
    </row>
    <row r="2549" spans="1:17" x14ac:dyDescent="0.25">
      <c r="A2549" s="34"/>
      <c r="B2549" s="12"/>
      <c r="C2549" s="12"/>
      <c r="D2549" s="12"/>
      <c r="E2549" s="31" t="str">
        <f>IFERROR(VLOOKUP(Issue!$D2549,Table5[#All],3,0),"")</f>
        <v/>
      </c>
      <c r="F2549" s="31" t="str">
        <f>IFERROR(VLOOKUP(Issue!$D2549,Table5[#All],2,0),"")</f>
        <v/>
      </c>
      <c r="G2549" s="12"/>
      <c r="H2549" s="31" t="str">
        <f>IFERROR(VLOOKUP(Issue!$G2549,Table5[#All],3,0),"")</f>
        <v/>
      </c>
      <c r="I2549" s="31" t="str">
        <f>IFERROR(VLOOKUP(Issue!$G2549,Table5[#All],2,0),"")</f>
        <v/>
      </c>
      <c r="J2549" s="12"/>
      <c r="K2549" s="31" t="str">
        <f>IFERROR(VLOOKUP(Issue!$J2549,Table2[[Item Name]:[UoM]],2,0),"")</f>
        <v/>
      </c>
      <c r="L2549" s="12"/>
      <c r="M2549" s="32" t="str">
        <f>IFERROR(VLOOKUP(Issue!$J2549,Table2[[#All],[Item Name]:[Open Rate]],8,0),"")</f>
        <v/>
      </c>
      <c r="N2549" s="32" t="str">
        <f>IFERROR(+Issue!$L2549*Issue!$M2549,"")</f>
        <v/>
      </c>
      <c r="O2549" s="12"/>
      <c r="P2549" s="12"/>
      <c r="Q2549" s="38"/>
    </row>
    <row r="2550" spans="1:17" x14ac:dyDescent="0.25">
      <c r="A2550" s="34"/>
      <c r="B2550" s="12"/>
      <c r="C2550" s="12"/>
      <c r="D2550" s="12"/>
      <c r="E2550" s="31" t="str">
        <f>IFERROR(VLOOKUP(Issue!$D2550,Table5[#All],3,0),"")</f>
        <v/>
      </c>
      <c r="F2550" s="31" t="str">
        <f>IFERROR(VLOOKUP(Issue!$D2550,Table5[#All],2,0),"")</f>
        <v/>
      </c>
      <c r="G2550" s="12"/>
      <c r="H2550" s="31" t="str">
        <f>IFERROR(VLOOKUP(Issue!$G2550,Table5[#All],3,0),"")</f>
        <v/>
      </c>
      <c r="I2550" s="31" t="str">
        <f>IFERROR(VLOOKUP(Issue!$G2550,Table5[#All],2,0),"")</f>
        <v/>
      </c>
      <c r="J2550" s="12"/>
      <c r="K2550" s="31" t="str">
        <f>IFERROR(VLOOKUP(Issue!$J2550,Table2[[Item Name]:[UoM]],2,0),"")</f>
        <v/>
      </c>
      <c r="L2550" s="12"/>
      <c r="M2550" s="32" t="str">
        <f>IFERROR(VLOOKUP(Issue!$J2550,Table2[[#All],[Item Name]:[Open Rate]],8,0),"")</f>
        <v/>
      </c>
      <c r="N2550" s="32" t="str">
        <f>IFERROR(+Issue!$L2550*Issue!$M2550,"")</f>
        <v/>
      </c>
      <c r="O2550" s="12"/>
      <c r="P2550" s="12"/>
      <c r="Q2550" s="38"/>
    </row>
    <row r="2551" spans="1:17" x14ac:dyDescent="0.25">
      <c r="A2551" s="34"/>
      <c r="B2551" s="12"/>
      <c r="C2551" s="12"/>
      <c r="D2551" s="12"/>
      <c r="E2551" s="31" t="str">
        <f>IFERROR(VLOOKUP(Issue!$D2551,Table5[#All],3,0),"")</f>
        <v/>
      </c>
      <c r="F2551" s="31" t="str">
        <f>IFERROR(VLOOKUP(Issue!$D2551,Table5[#All],2,0),"")</f>
        <v/>
      </c>
      <c r="G2551" s="12"/>
      <c r="H2551" s="31" t="str">
        <f>IFERROR(VLOOKUP(Issue!$G2551,Table5[#All],3,0),"")</f>
        <v/>
      </c>
      <c r="I2551" s="31" t="str">
        <f>IFERROR(VLOOKUP(Issue!$G2551,Table5[#All],2,0),"")</f>
        <v/>
      </c>
      <c r="J2551" s="12"/>
      <c r="K2551" s="31" t="str">
        <f>IFERROR(VLOOKUP(Issue!$J2551,Table2[[Item Name]:[UoM]],2,0),"")</f>
        <v/>
      </c>
      <c r="L2551" s="12"/>
      <c r="M2551" s="32" t="str">
        <f>IFERROR(VLOOKUP(Issue!$J2551,Table2[[#All],[Item Name]:[Open Rate]],8,0),"")</f>
        <v/>
      </c>
      <c r="N2551" s="32" t="str">
        <f>IFERROR(+Issue!$L2551*Issue!$M2551,"")</f>
        <v/>
      </c>
      <c r="O2551" s="12"/>
      <c r="P2551" s="12"/>
      <c r="Q2551" s="38"/>
    </row>
    <row r="2552" spans="1:17" x14ac:dyDescent="0.25">
      <c r="A2552" s="34"/>
      <c r="B2552" s="12"/>
      <c r="C2552" s="12"/>
      <c r="D2552" s="12"/>
      <c r="E2552" s="31" t="str">
        <f>IFERROR(VLOOKUP(Issue!$D2552,Table5[#All],3,0),"")</f>
        <v/>
      </c>
      <c r="F2552" s="31" t="str">
        <f>IFERROR(VLOOKUP(Issue!$D2552,Table5[#All],2,0),"")</f>
        <v/>
      </c>
      <c r="G2552" s="12"/>
      <c r="H2552" s="31" t="str">
        <f>IFERROR(VLOOKUP(Issue!$G2552,Table5[#All],3,0),"")</f>
        <v/>
      </c>
      <c r="I2552" s="31" t="str">
        <f>IFERROR(VLOOKUP(Issue!$G2552,Table5[#All],2,0),"")</f>
        <v/>
      </c>
      <c r="J2552" s="12"/>
      <c r="K2552" s="31" t="str">
        <f>IFERROR(VLOOKUP(Issue!$J2552,Table2[[Item Name]:[UoM]],2,0),"")</f>
        <v/>
      </c>
      <c r="L2552" s="12"/>
      <c r="M2552" s="32" t="str">
        <f>IFERROR(VLOOKUP(Issue!$J2552,Table2[[#All],[Item Name]:[Open Rate]],8,0),"")</f>
        <v/>
      </c>
      <c r="N2552" s="32" t="str">
        <f>IFERROR(+Issue!$L2552*Issue!$M2552,"")</f>
        <v/>
      </c>
      <c r="O2552" s="12"/>
      <c r="P2552" s="12"/>
      <c r="Q2552" s="38"/>
    </row>
    <row r="2553" spans="1:17" x14ac:dyDescent="0.25">
      <c r="A2553" s="34"/>
      <c r="B2553" s="12"/>
      <c r="C2553" s="12"/>
      <c r="D2553" s="12"/>
      <c r="E2553" s="31" t="str">
        <f>IFERROR(VLOOKUP(Issue!$D2553,Table5[#All],3,0),"")</f>
        <v/>
      </c>
      <c r="F2553" s="31" t="str">
        <f>IFERROR(VLOOKUP(Issue!$D2553,Table5[#All],2,0),"")</f>
        <v/>
      </c>
      <c r="G2553" s="12"/>
      <c r="H2553" s="31" t="str">
        <f>IFERROR(VLOOKUP(Issue!$G2553,Table5[#All],3,0),"")</f>
        <v/>
      </c>
      <c r="I2553" s="31" t="str">
        <f>IFERROR(VLOOKUP(Issue!$G2553,Table5[#All],2,0),"")</f>
        <v/>
      </c>
      <c r="J2553" s="12"/>
      <c r="K2553" s="31" t="str">
        <f>IFERROR(VLOOKUP(Issue!$J2553,Table2[[Item Name]:[UoM]],2,0),"")</f>
        <v/>
      </c>
      <c r="L2553" s="12"/>
      <c r="M2553" s="32" t="str">
        <f>IFERROR(VLOOKUP(Issue!$J2553,Table2[[#All],[Item Name]:[Open Rate]],8,0),"")</f>
        <v/>
      </c>
      <c r="N2553" s="32" t="str">
        <f>IFERROR(+Issue!$L2553*Issue!$M2553,"")</f>
        <v/>
      </c>
      <c r="O2553" s="12"/>
      <c r="P2553" s="12"/>
      <c r="Q2553" s="38"/>
    </row>
    <row r="2554" spans="1:17" x14ac:dyDescent="0.25">
      <c r="A2554" s="34"/>
      <c r="B2554" s="12"/>
      <c r="C2554" s="12"/>
      <c r="D2554" s="12"/>
      <c r="E2554" s="31" t="str">
        <f>IFERROR(VLOOKUP(Issue!$D2554,Table5[#All],3,0),"")</f>
        <v/>
      </c>
      <c r="F2554" s="31" t="str">
        <f>IFERROR(VLOOKUP(Issue!$D2554,Table5[#All],2,0),"")</f>
        <v/>
      </c>
      <c r="G2554" s="12"/>
      <c r="H2554" s="31" t="str">
        <f>IFERROR(VLOOKUP(Issue!$G2554,Table5[#All],3,0),"")</f>
        <v/>
      </c>
      <c r="I2554" s="31" t="str">
        <f>IFERROR(VLOOKUP(Issue!$G2554,Table5[#All],2,0),"")</f>
        <v/>
      </c>
      <c r="J2554" s="12"/>
      <c r="K2554" s="31" t="str">
        <f>IFERROR(VLOOKUP(Issue!$J2554,Table2[[Item Name]:[UoM]],2,0),"")</f>
        <v/>
      </c>
      <c r="L2554" s="12"/>
      <c r="M2554" s="32" t="str">
        <f>IFERROR(VLOOKUP(Issue!$J2554,Table2[[#All],[Item Name]:[Open Rate]],8,0),"")</f>
        <v/>
      </c>
      <c r="N2554" s="32" t="str">
        <f>IFERROR(+Issue!$L2554*Issue!$M2554,"")</f>
        <v/>
      </c>
      <c r="O2554" s="12"/>
      <c r="P2554" s="12"/>
      <c r="Q2554" s="38"/>
    </row>
    <row r="2555" spans="1:17" x14ac:dyDescent="0.25">
      <c r="A2555" s="34"/>
      <c r="B2555" s="12"/>
      <c r="C2555" s="12"/>
      <c r="D2555" s="12"/>
      <c r="E2555" s="31" t="str">
        <f>IFERROR(VLOOKUP(Issue!$D2555,Table5[#All],3,0),"")</f>
        <v/>
      </c>
      <c r="F2555" s="31" t="str">
        <f>IFERROR(VLOOKUP(Issue!$D2555,Table5[#All],2,0),"")</f>
        <v/>
      </c>
      <c r="G2555" s="12"/>
      <c r="H2555" s="31" t="str">
        <f>IFERROR(VLOOKUP(Issue!$G2555,Table5[#All],3,0),"")</f>
        <v/>
      </c>
      <c r="I2555" s="31" t="str">
        <f>IFERROR(VLOOKUP(Issue!$G2555,Table5[#All],2,0),"")</f>
        <v/>
      </c>
      <c r="J2555" s="8"/>
      <c r="K2555" s="31" t="str">
        <f>IFERROR(VLOOKUP(Issue!$J2555,Table2[[Item Name]:[UoM]],2,0),"")</f>
        <v/>
      </c>
      <c r="L2555" s="12"/>
      <c r="M2555" s="32" t="str">
        <f>IFERROR(VLOOKUP(Issue!$J2555,Table2[[#All],[Item Name]:[Open Rate]],8,0),"")</f>
        <v/>
      </c>
      <c r="N2555" s="32" t="str">
        <f>IFERROR(+Issue!$L2555*Issue!$M2555,"")</f>
        <v/>
      </c>
      <c r="O2555" s="12"/>
      <c r="P2555" s="12"/>
      <c r="Q2555" s="38"/>
    </row>
    <row r="2556" spans="1:17" x14ac:dyDescent="0.25">
      <c r="A2556" s="34"/>
      <c r="B2556" s="12"/>
      <c r="C2556" s="12"/>
      <c r="D2556" s="12"/>
      <c r="E2556" s="31" t="str">
        <f>IFERROR(VLOOKUP(Issue!$D2556,Table5[#All],3,0),"")</f>
        <v/>
      </c>
      <c r="F2556" s="31" t="str">
        <f>IFERROR(VLOOKUP(Issue!$D2556,Table5[#All],2,0),"")</f>
        <v/>
      </c>
      <c r="G2556" s="12"/>
      <c r="H2556" s="31" t="str">
        <f>IFERROR(VLOOKUP(Issue!$G2556,Table5[#All],3,0),"")</f>
        <v/>
      </c>
      <c r="I2556" s="31" t="str">
        <f>IFERROR(VLOOKUP(Issue!$G2556,Table5[#All],2,0),"")</f>
        <v/>
      </c>
      <c r="J2556" s="9"/>
      <c r="K2556" s="31" t="str">
        <f>IFERROR(VLOOKUP(Issue!$J2556,Table2[[Item Name]:[UoM]],2,0),"")</f>
        <v/>
      </c>
      <c r="L2556" s="12"/>
      <c r="M2556" s="32" t="str">
        <f>IFERROR(VLOOKUP(Issue!$J2556,Table2[[#All],[Item Name]:[Open Rate]],8,0),"")</f>
        <v/>
      </c>
      <c r="N2556" s="32" t="str">
        <f>IFERROR(+Issue!$L2556*Issue!$M2556,"")</f>
        <v/>
      </c>
      <c r="O2556" s="12"/>
      <c r="P2556" s="12"/>
      <c r="Q2556" s="38"/>
    </row>
    <row r="2557" spans="1:17" x14ac:dyDescent="0.25">
      <c r="A2557" s="34"/>
      <c r="B2557" s="12"/>
      <c r="C2557" s="12"/>
      <c r="D2557" s="12"/>
      <c r="E2557" s="31" t="str">
        <f>IFERROR(VLOOKUP(Issue!$D2557,Table5[#All],3,0),"")</f>
        <v/>
      </c>
      <c r="F2557" s="31" t="str">
        <f>IFERROR(VLOOKUP(Issue!$D2557,Table5[#All],2,0),"")</f>
        <v/>
      </c>
      <c r="G2557" s="12"/>
      <c r="H2557" s="31" t="str">
        <f>IFERROR(VLOOKUP(Issue!$G2557,Table5[#All],3,0),"")</f>
        <v/>
      </c>
      <c r="I2557" s="31" t="str">
        <f>IFERROR(VLOOKUP(Issue!$G2557,Table5[#All],2,0),"")</f>
        <v/>
      </c>
      <c r="J2557" s="8"/>
      <c r="K2557" s="31" t="str">
        <f>IFERROR(VLOOKUP(Issue!$J2557,Table2[[Item Name]:[UoM]],2,0),"")</f>
        <v/>
      </c>
      <c r="L2557" s="12"/>
      <c r="M2557" s="32" t="str">
        <f>IFERROR(VLOOKUP(Issue!$J2557,Table2[[#All],[Item Name]:[Open Rate]],8,0),"")</f>
        <v/>
      </c>
      <c r="N2557" s="32" t="str">
        <f>IFERROR(+Issue!$L2557*Issue!$M2557,"")</f>
        <v/>
      </c>
      <c r="O2557" s="12"/>
      <c r="P2557" s="12"/>
      <c r="Q2557" s="38"/>
    </row>
    <row r="2558" spans="1:17" x14ac:dyDescent="0.25">
      <c r="A2558" s="34"/>
      <c r="B2558" s="12"/>
      <c r="C2558" s="12"/>
      <c r="D2558" s="12"/>
      <c r="E2558" s="31" t="str">
        <f>IFERROR(VLOOKUP(Issue!$D2558,Table5[#All],3,0),"")</f>
        <v/>
      </c>
      <c r="F2558" s="31" t="str">
        <f>IFERROR(VLOOKUP(Issue!$D2558,Table5[#All],2,0),"")</f>
        <v/>
      </c>
      <c r="G2558" s="12"/>
      <c r="H2558" s="31" t="str">
        <f>IFERROR(VLOOKUP(Issue!$G2558,Table5[#All],3,0),"")</f>
        <v/>
      </c>
      <c r="I2558" s="31" t="str">
        <f>IFERROR(VLOOKUP(Issue!$G2558,Table5[#All],2,0),"")</f>
        <v/>
      </c>
      <c r="J2558" s="8"/>
      <c r="K2558" s="31" t="str">
        <f>IFERROR(VLOOKUP(Issue!$J2558,Table2[[Item Name]:[UoM]],2,0),"")</f>
        <v/>
      </c>
      <c r="L2558" s="12"/>
      <c r="M2558" s="32" t="str">
        <f>IFERROR(VLOOKUP(Issue!$J2558,Table2[[#All],[Item Name]:[Open Rate]],8,0),"")</f>
        <v/>
      </c>
      <c r="N2558" s="32" t="str">
        <f>IFERROR(+Issue!$L2558*Issue!$M2558,"")</f>
        <v/>
      </c>
      <c r="O2558" s="12"/>
      <c r="P2558" s="12"/>
      <c r="Q2558" s="38"/>
    </row>
    <row r="2559" spans="1:17" x14ac:dyDescent="0.25">
      <c r="A2559" s="34"/>
      <c r="B2559" s="12"/>
      <c r="C2559" s="12"/>
      <c r="D2559" s="12"/>
      <c r="E2559" s="31" t="str">
        <f>IFERROR(VLOOKUP(Issue!$D2559,Table5[#All],3,0),"")</f>
        <v/>
      </c>
      <c r="F2559" s="31" t="str">
        <f>IFERROR(VLOOKUP(Issue!$D2559,Table5[#All],2,0),"")</f>
        <v/>
      </c>
      <c r="G2559" s="12"/>
      <c r="H2559" s="31" t="str">
        <f>IFERROR(VLOOKUP(Issue!$G2559,Table5[#All],3,0),"")</f>
        <v/>
      </c>
      <c r="I2559" s="31" t="str">
        <f>IFERROR(VLOOKUP(Issue!$G2559,Table5[#All],2,0),"")</f>
        <v/>
      </c>
      <c r="J2559" s="12"/>
      <c r="K2559" s="31" t="str">
        <f>IFERROR(VLOOKUP(Issue!$J2559,Table2[[Item Name]:[UoM]],2,0),"")</f>
        <v/>
      </c>
      <c r="L2559" s="12"/>
      <c r="M2559" s="32" t="str">
        <f>IFERROR(VLOOKUP(Issue!$J2559,Table2[[#All],[Item Name]:[Open Rate]],8,0),"")</f>
        <v/>
      </c>
      <c r="N2559" s="32" t="str">
        <f>IFERROR(+Issue!$L2559*Issue!$M2559,"")</f>
        <v/>
      </c>
      <c r="O2559" s="12"/>
      <c r="P2559" s="12"/>
      <c r="Q2559" s="38"/>
    </row>
    <row r="2560" spans="1:17" x14ac:dyDescent="0.25">
      <c r="A2560" s="34"/>
      <c r="B2560" s="12"/>
      <c r="C2560" s="12"/>
      <c r="D2560" s="12"/>
      <c r="E2560" s="31" t="str">
        <f>IFERROR(VLOOKUP(Issue!$D2560,Table5[#All],3,0),"")</f>
        <v/>
      </c>
      <c r="F2560" s="31" t="str">
        <f>IFERROR(VLOOKUP(Issue!$D2560,Table5[#All],2,0),"")</f>
        <v/>
      </c>
      <c r="G2560" s="12"/>
      <c r="H2560" s="31" t="str">
        <f>IFERROR(VLOOKUP(Issue!$G2560,Table5[#All],3,0),"")</f>
        <v/>
      </c>
      <c r="I2560" s="31" t="str">
        <f>IFERROR(VLOOKUP(Issue!$G2560,Table5[#All],2,0),"")</f>
        <v/>
      </c>
      <c r="J2560" s="8"/>
      <c r="K2560" s="31" t="str">
        <f>IFERROR(VLOOKUP(Issue!$J2560,Table2[[Item Name]:[UoM]],2,0),"")</f>
        <v/>
      </c>
      <c r="L2560" s="12"/>
      <c r="M2560" s="32" t="str">
        <f>IFERROR(VLOOKUP(Issue!$J2560,Table2[[#All],[Item Name]:[Open Rate]],8,0),"")</f>
        <v/>
      </c>
      <c r="N2560" s="32" t="str">
        <f>IFERROR(+Issue!$L2560*Issue!$M2560,"")</f>
        <v/>
      </c>
      <c r="O2560" s="12"/>
      <c r="P2560" s="12"/>
      <c r="Q2560" s="38"/>
    </row>
    <row r="2561" spans="1:17" x14ac:dyDescent="0.25">
      <c r="A2561" s="34"/>
      <c r="B2561" s="12"/>
      <c r="C2561" s="12"/>
      <c r="D2561" s="12"/>
      <c r="E2561" s="31" t="str">
        <f>IFERROR(VLOOKUP(Issue!$D2561,Table5[#All],3,0),"")</f>
        <v/>
      </c>
      <c r="F2561" s="31" t="str">
        <f>IFERROR(VLOOKUP(Issue!$D2561,Table5[#All],2,0),"")</f>
        <v/>
      </c>
      <c r="G2561" s="12"/>
      <c r="H2561" s="31" t="str">
        <f>IFERROR(VLOOKUP(Issue!$G2561,Table5[#All],3,0),"")</f>
        <v/>
      </c>
      <c r="I2561" s="31" t="str">
        <f>IFERROR(VLOOKUP(Issue!$G2561,Table5[#All],2,0),"")</f>
        <v/>
      </c>
      <c r="J2561" s="12"/>
      <c r="K2561" s="31" t="str">
        <f>IFERROR(VLOOKUP(Issue!$J2561,Table2[[Item Name]:[UoM]],2,0),"")</f>
        <v/>
      </c>
      <c r="L2561" s="12"/>
      <c r="M2561" s="32" t="str">
        <f>IFERROR(VLOOKUP(Issue!$J2561,Table2[[#All],[Item Name]:[Open Rate]],8,0),"")</f>
        <v/>
      </c>
      <c r="N2561" s="32" t="str">
        <f>IFERROR(+Issue!$L2561*Issue!$M2561,"")</f>
        <v/>
      </c>
      <c r="O2561" s="12"/>
      <c r="P2561" s="12"/>
      <c r="Q2561" s="38"/>
    </row>
    <row r="2562" spans="1:17" x14ac:dyDescent="0.25">
      <c r="A2562" s="34"/>
      <c r="B2562" s="12"/>
      <c r="C2562" s="12"/>
      <c r="D2562" s="12"/>
      <c r="E2562" s="31" t="str">
        <f>IFERROR(VLOOKUP(Issue!$D2562,Table5[#All],3,0),"")</f>
        <v/>
      </c>
      <c r="F2562" s="31" t="str">
        <f>IFERROR(VLOOKUP(Issue!$D2562,Table5[#All],2,0),"")</f>
        <v/>
      </c>
      <c r="G2562" s="12"/>
      <c r="H2562" s="31" t="str">
        <f>IFERROR(VLOOKUP(Issue!$G2562,Table5[#All],3,0),"")</f>
        <v/>
      </c>
      <c r="I2562" s="31" t="str">
        <f>IFERROR(VLOOKUP(Issue!$G2562,Table5[#All],2,0),"")</f>
        <v/>
      </c>
      <c r="J2562" s="12"/>
      <c r="K2562" s="31" t="str">
        <f>IFERROR(VLOOKUP(Issue!$J2562,Table2[[Item Name]:[UoM]],2,0),"")</f>
        <v/>
      </c>
      <c r="L2562" s="12"/>
      <c r="M2562" s="32" t="str">
        <f>IFERROR(VLOOKUP(Issue!$J2562,Table2[[#All],[Item Name]:[Open Rate]],8,0),"")</f>
        <v/>
      </c>
      <c r="N2562" s="32" t="str">
        <f>IFERROR(+Issue!$L2562*Issue!$M2562,"")</f>
        <v/>
      </c>
      <c r="O2562" s="12"/>
      <c r="P2562" s="12"/>
      <c r="Q2562" s="38"/>
    </row>
    <row r="2563" spans="1:17" x14ac:dyDescent="0.25">
      <c r="A2563" s="34"/>
      <c r="B2563" s="12"/>
      <c r="C2563" s="12"/>
      <c r="D2563" s="12"/>
      <c r="E2563" s="31" t="str">
        <f>IFERROR(VLOOKUP(Issue!$D2563,Table5[#All],3,0),"")</f>
        <v/>
      </c>
      <c r="F2563" s="31" t="str">
        <f>IFERROR(VLOOKUP(Issue!$D2563,Table5[#All],2,0),"")</f>
        <v/>
      </c>
      <c r="G2563" s="12"/>
      <c r="H2563" s="31" t="str">
        <f>IFERROR(VLOOKUP(Issue!$G2563,Table5[#All],3,0),"")</f>
        <v/>
      </c>
      <c r="I2563" s="31" t="str">
        <f>IFERROR(VLOOKUP(Issue!$G2563,Table5[#All],2,0),"")</f>
        <v/>
      </c>
      <c r="J2563" s="8"/>
      <c r="K2563" s="31" t="str">
        <f>IFERROR(VLOOKUP(Issue!$J2563,Table2[[Item Name]:[UoM]],2,0),"")</f>
        <v/>
      </c>
      <c r="L2563" s="12"/>
      <c r="M2563" s="32" t="str">
        <f>IFERROR(VLOOKUP(Issue!$J2563,Table2[[#All],[Item Name]:[Open Rate]],8,0),"")</f>
        <v/>
      </c>
      <c r="N2563" s="32" t="str">
        <f>IFERROR(+Issue!$L2563*Issue!$M2563,"")</f>
        <v/>
      </c>
      <c r="O2563" s="12"/>
      <c r="P2563" s="12"/>
      <c r="Q2563" s="38"/>
    </row>
    <row r="2564" spans="1:17" x14ac:dyDescent="0.25">
      <c r="A2564" s="34"/>
      <c r="B2564" s="12"/>
      <c r="C2564" s="12"/>
      <c r="D2564" s="12"/>
      <c r="E2564" s="31" t="str">
        <f>IFERROR(VLOOKUP(Issue!$D2564,Table5[#All],3,0),"")</f>
        <v/>
      </c>
      <c r="F2564" s="31" t="str">
        <f>IFERROR(VLOOKUP(Issue!$D2564,Table5[#All],2,0),"")</f>
        <v/>
      </c>
      <c r="G2564" s="12"/>
      <c r="H2564" s="31" t="str">
        <f>IFERROR(VLOOKUP(Issue!$G2564,Table5[#All],3,0),"")</f>
        <v/>
      </c>
      <c r="I2564" s="31" t="str">
        <f>IFERROR(VLOOKUP(Issue!$G2564,Table5[#All],2,0),"")</f>
        <v/>
      </c>
      <c r="J2564" s="8"/>
      <c r="K2564" s="31" t="str">
        <f>IFERROR(VLOOKUP(Issue!$J2564,Table2[[Item Name]:[UoM]],2,0),"")</f>
        <v/>
      </c>
      <c r="L2564" s="12"/>
      <c r="M2564" s="32" t="str">
        <f>IFERROR(VLOOKUP(Issue!$J2564,Table2[[#All],[Item Name]:[Open Rate]],8,0),"")</f>
        <v/>
      </c>
      <c r="N2564" s="32" t="str">
        <f>IFERROR(+Issue!$L2564*Issue!$M2564,"")</f>
        <v/>
      </c>
      <c r="O2564" s="12"/>
      <c r="P2564" s="12"/>
      <c r="Q2564" s="38"/>
    </row>
    <row r="2565" spans="1:17" x14ac:dyDescent="0.25">
      <c r="A2565" s="34"/>
      <c r="B2565" s="12"/>
      <c r="C2565" s="12"/>
      <c r="D2565" s="12"/>
      <c r="E2565" s="31" t="str">
        <f>IFERROR(VLOOKUP(Issue!$D2565,Table5[#All],3,0),"")</f>
        <v/>
      </c>
      <c r="F2565" s="31" t="str">
        <f>IFERROR(VLOOKUP(Issue!$D2565,Table5[#All],2,0),"")</f>
        <v/>
      </c>
      <c r="G2565" s="12"/>
      <c r="H2565" s="31" t="str">
        <f>IFERROR(VLOOKUP(Issue!$G2565,Table5[#All],3,0),"")</f>
        <v/>
      </c>
      <c r="I2565" s="31" t="str">
        <f>IFERROR(VLOOKUP(Issue!$G2565,Table5[#All],2,0),"")</f>
        <v/>
      </c>
      <c r="J2565" s="12"/>
      <c r="K2565" s="31" t="str">
        <f>IFERROR(VLOOKUP(Issue!$J2565,Table2[[Item Name]:[UoM]],2,0),"")</f>
        <v/>
      </c>
      <c r="L2565" s="12"/>
      <c r="M2565" s="32" t="str">
        <f>IFERROR(VLOOKUP(Issue!$J2565,Table2[[#All],[Item Name]:[Open Rate]],8,0),"")</f>
        <v/>
      </c>
      <c r="N2565" s="32" t="str">
        <f>IFERROR(+Issue!$L2565*Issue!$M2565,"")</f>
        <v/>
      </c>
      <c r="O2565" s="12"/>
      <c r="P2565" s="12"/>
      <c r="Q2565" s="38"/>
    </row>
    <row r="2566" spans="1:17" x14ac:dyDescent="0.25">
      <c r="A2566" s="34"/>
      <c r="B2566" s="12"/>
      <c r="C2566" s="12"/>
      <c r="D2566" s="12"/>
      <c r="E2566" s="31" t="str">
        <f>IFERROR(VLOOKUP(Issue!$D2566,Table5[#All],3,0),"")</f>
        <v/>
      </c>
      <c r="F2566" s="31" t="str">
        <f>IFERROR(VLOOKUP(Issue!$D2566,Table5[#All],2,0),"")</f>
        <v/>
      </c>
      <c r="G2566" s="12"/>
      <c r="H2566" s="31" t="str">
        <f>IFERROR(VLOOKUP(Issue!$G2566,Table5[#All],3,0),"")</f>
        <v/>
      </c>
      <c r="I2566" s="31" t="str">
        <f>IFERROR(VLOOKUP(Issue!$G2566,Table5[#All],2,0),"")</f>
        <v/>
      </c>
      <c r="J2566" s="8"/>
      <c r="K2566" s="31" t="str">
        <f>IFERROR(VLOOKUP(Issue!$J2566,Table2[[Item Name]:[UoM]],2,0),"")</f>
        <v/>
      </c>
      <c r="L2566" s="12"/>
      <c r="M2566" s="32" t="str">
        <f>IFERROR(VLOOKUP(Issue!$J2566,Table2[[#All],[Item Name]:[Open Rate]],8,0),"")</f>
        <v/>
      </c>
      <c r="N2566" s="32" t="str">
        <f>IFERROR(+Issue!$L2566*Issue!$M2566,"")</f>
        <v/>
      </c>
      <c r="O2566" s="12"/>
      <c r="P2566" s="12"/>
      <c r="Q2566" s="38"/>
    </row>
    <row r="2567" spans="1:17" x14ac:dyDescent="0.25">
      <c r="A2567" s="34"/>
      <c r="B2567" s="12"/>
      <c r="C2567" s="12"/>
      <c r="D2567" s="12"/>
      <c r="E2567" s="31" t="str">
        <f>IFERROR(VLOOKUP(Issue!$D2567,Table5[#All],3,0),"")</f>
        <v/>
      </c>
      <c r="F2567" s="31" t="str">
        <f>IFERROR(VLOOKUP(Issue!$D2567,Table5[#All],2,0),"")</f>
        <v/>
      </c>
      <c r="G2567" s="12"/>
      <c r="H2567" s="31" t="str">
        <f>IFERROR(VLOOKUP(Issue!$G2567,Table5[#All],3,0),"")</f>
        <v/>
      </c>
      <c r="I2567" s="31" t="str">
        <f>IFERROR(VLOOKUP(Issue!$G2567,Table5[#All],2,0),"")</f>
        <v/>
      </c>
      <c r="J2567" s="12"/>
      <c r="K2567" s="31" t="str">
        <f>IFERROR(VLOOKUP(Issue!$J2567,Table2[[Item Name]:[UoM]],2,0),"")</f>
        <v/>
      </c>
      <c r="L2567" s="12"/>
      <c r="M2567" s="32" t="str">
        <f>IFERROR(VLOOKUP(Issue!$J2567,Table2[[#All],[Item Name]:[Open Rate]],8,0),"")</f>
        <v/>
      </c>
      <c r="N2567" s="32" t="str">
        <f>IFERROR(+Issue!$L2567*Issue!$M2567,"")</f>
        <v/>
      </c>
      <c r="O2567" s="12"/>
      <c r="P2567" s="12"/>
      <c r="Q2567" s="38"/>
    </row>
    <row r="2568" spans="1:17" x14ac:dyDescent="0.25">
      <c r="A2568" s="34"/>
      <c r="B2568" s="12"/>
      <c r="C2568" s="12"/>
      <c r="D2568" s="12"/>
      <c r="E2568" s="31" t="str">
        <f>IFERROR(VLOOKUP(Issue!$D2568,Table5[#All],3,0),"")</f>
        <v/>
      </c>
      <c r="F2568" s="31" t="str">
        <f>IFERROR(VLOOKUP(Issue!$D2568,Table5[#All],2,0),"")</f>
        <v/>
      </c>
      <c r="G2568" s="12"/>
      <c r="H2568" s="31" t="str">
        <f>IFERROR(VLOOKUP(Issue!$G2568,Table5[#All],3,0),"")</f>
        <v/>
      </c>
      <c r="I2568" s="31" t="str">
        <f>IFERROR(VLOOKUP(Issue!$G2568,Table5[#All],2,0),"")</f>
        <v/>
      </c>
      <c r="J2568" s="12"/>
      <c r="K2568" s="31" t="str">
        <f>IFERROR(VLOOKUP(Issue!$J2568,Table2[[Item Name]:[UoM]],2,0),"")</f>
        <v/>
      </c>
      <c r="L2568" s="12"/>
      <c r="M2568" s="32" t="str">
        <f>IFERROR(VLOOKUP(Issue!$J2568,Table2[[#All],[Item Name]:[Open Rate]],8,0),"")</f>
        <v/>
      </c>
      <c r="N2568" s="32" t="str">
        <f>IFERROR(+Issue!$L2568*Issue!$M2568,"")</f>
        <v/>
      </c>
      <c r="O2568" s="12"/>
      <c r="P2568" s="12"/>
      <c r="Q2568" s="38"/>
    </row>
    <row r="2569" spans="1:17" x14ac:dyDescent="0.25">
      <c r="A2569" s="34"/>
      <c r="B2569" s="12"/>
      <c r="C2569" s="12"/>
      <c r="D2569" s="12"/>
      <c r="E2569" s="31" t="str">
        <f>IFERROR(VLOOKUP(Issue!$D2569,Table5[#All],3,0),"")</f>
        <v/>
      </c>
      <c r="F2569" s="31" t="str">
        <f>IFERROR(VLOOKUP(Issue!$D2569,Table5[#All],2,0),"")</f>
        <v/>
      </c>
      <c r="G2569" s="12"/>
      <c r="H2569" s="31" t="str">
        <f>IFERROR(VLOOKUP(Issue!$G2569,Table5[#All],3,0),"")</f>
        <v/>
      </c>
      <c r="I2569" s="31" t="str">
        <f>IFERROR(VLOOKUP(Issue!$G2569,Table5[#All],2,0),"")</f>
        <v/>
      </c>
      <c r="J2569" s="8"/>
      <c r="K2569" s="31" t="str">
        <f>IFERROR(VLOOKUP(Issue!$J2569,Table2[[Item Name]:[UoM]],2,0),"")</f>
        <v/>
      </c>
      <c r="L2569" s="12"/>
      <c r="M2569" s="32" t="str">
        <f>IFERROR(VLOOKUP(Issue!$J2569,Table2[[#All],[Item Name]:[Open Rate]],8,0),"")</f>
        <v/>
      </c>
      <c r="N2569" s="32" t="str">
        <f>IFERROR(+Issue!$L2569*Issue!$M2569,"")</f>
        <v/>
      </c>
      <c r="O2569" s="12"/>
      <c r="P2569" s="12"/>
      <c r="Q2569" s="38"/>
    </row>
    <row r="2570" spans="1:17" x14ac:dyDescent="0.25">
      <c r="A2570" s="34"/>
      <c r="B2570" s="12"/>
      <c r="C2570" s="12"/>
      <c r="D2570" s="12"/>
      <c r="E2570" s="31" t="str">
        <f>IFERROR(VLOOKUP(Issue!$D2570,Table5[#All],3,0),"")</f>
        <v/>
      </c>
      <c r="F2570" s="31" t="str">
        <f>IFERROR(VLOOKUP(Issue!$D2570,Table5[#All],2,0),"")</f>
        <v/>
      </c>
      <c r="G2570" s="12"/>
      <c r="H2570" s="31" t="str">
        <f>IFERROR(VLOOKUP(Issue!$G2570,Table5[#All],3,0),"")</f>
        <v/>
      </c>
      <c r="I2570" s="31" t="str">
        <f>IFERROR(VLOOKUP(Issue!$G2570,Table5[#All],2,0),"")</f>
        <v/>
      </c>
      <c r="J2570" s="8"/>
      <c r="K2570" s="31" t="str">
        <f>IFERROR(VLOOKUP(Issue!$J2570,Table2[[Item Name]:[UoM]],2,0),"")</f>
        <v/>
      </c>
      <c r="L2570" s="12"/>
      <c r="M2570" s="32" t="str">
        <f>IFERROR(VLOOKUP(Issue!$J2570,Table2[[#All],[Item Name]:[Open Rate]],8,0),"")</f>
        <v/>
      </c>
      <c r="N2570" s="32" t="str">
        <f>IFERROR(+Issue!$L2570*Issue!$M2570,"")</f>
        <v/>
      </c>
      <c r="O2570" s="12"/>
      <c r="P2570" s="12"/>
      <c r="Q2570" s="38"/>
    </row>
    <row r="2571" spans="1:17" x14ac:dyDescent="0.25">
      <c r="A2571" s="34"/>
      <c r="B2571" s="12"/>
      <c r="C2571" s="12"/>
      <c r="D2571" s="12"/>
      <c r="E2571" s="31" t="str">
        <f>IFERROR(VLOOKUP(Issue!$D2571,Table5[#All],3,0),"")</f>
        <v/>
      </c>
      <c r="F2571" s="31" t="str">
        <f>IFERROR(VLOOKUP(Issue!$D2571,Table5[#All],2,0),"")</f>
        <v/>
      </c>
      <c r="G2571" s="12"/>
      <c r="H2571" s="31" t="str">
        <f>IFERROR(VLOOKUP(Issue!$G2571,Table5[#All],3,0),"")</f>
        <v/>
      </c>
      <c r="I2571" s="31" t="str">
        <f>IFERROR(VLOOKUP(Issue!$G2571,Table5[#All],2,0),"")</f>
        <v/>
      </c>
      <c r="J2571" s="8"/>
      <c r="K2571" s="31" t="str">
        <f>IFERROR(VLOOKUP(Issue!$J2571,Table2[[Item Name]:[UoM]],2,0),"")</f>
        <v/>
      </c>
      <c r="L2571" s="12"/>
      <c r="M2571" s="32" t="str">
        <f>IFERROR(VLOOKUP(Issue!$J2571,Table2[[#All],[Item Name]:[Open Rate]],8,0),"")</f>
        <v/>
      </c>
      <c r="N2571" s="32" t="str">
        <f>IFERROR(+Issue!$L2571*Issue!$M2571,"")</f>
        <v/>
      </c>
      <c r="O2571" s="12"/>
      <c r="P2571" s="12"/>
      <c r="Q2571" s="38"/>
    </row>
    <row r="2572" spans="1:17" x14ac:dyDescent="0.25">
      <c r="A2572" s="34"/>
      <c r="B2572" s="12"/>
      <c r="C2572" s="12"/>
      <c r="D2572" s="12"/>
      <c r="E2572" s="31" t="str">
        <f>IFERROR(VLOOKUP(Issue!$D2572,Table5[#All],3,0),"")</f>
        <v/>
      </c>
      <c r="F2572" s="31" t="str">
        <f>IFERROR(VLOOKUP(Issue!$D2572,Table5[#All],2,0),"")</f>
        <v/>
      </c>
      <c r="G2572" s="12"/>
      <c r="H2572" s="31" t="str">
        <f>IFERROR(VLOOKUP(Issue!$G2572,Table5[#All],3,0),"")</f>
        <v/>
      </c>
      <c r="I2572" s="31" t="str">
        <f>IFERROR(VLOOKUP(Issue!$G2572,Table5[#All],2,0),"")</f>
        <v/>
      </c>
      <c r="J2572" s="12"/>
      <c r="K2572" s="31" t="str">
        <f>IFERROR(VLOOKUP(Issue!$J2572,Table2[[Item Name]:[UoM]],2,0),"")</f>
        <v/>
      </c>
      <c r="L2572" s="12"/>
      <c r="M2572" s="32" t="str">
        <f>IFERROR(VLOOKUP(Issue!$J2572,Table2[[#All],[Item Name]:[Open Rate]],8,0),"")</f>
        <v/>
      </c>
      <c r="N2572" s="32" t="str">
        <f>IFERROR(+Issue!$L2572*Issue!$M2572,"")</f>
        <v/>
      </c>
      <c r="O2572" s="12"/>
      <c r="P2572" s="12"/>
      <c r="Q2572" s="38"/>
    </row>
    <row r="2573" spans="1:17" x14ac:dyDescent="0.25">
      <c r="A2573" s="34"/>
      <c r="B2573" s="12"/>
      <c r="C2573" s="12"/>
      <c r="D2573" s="12"/>
      <c r="E2573" s="31" t="str">
        <f>IFERROR(VLOOKUP(Issue!$D2573,Table5[#All],3,0),"")</f>
        <v/>
      </c>
      <c r="F2573" s="31" t="str">
        <f>IFERROR(VLOOKUP(Issue!$D2573,Table5[#All],2,0),"")</f>
        <v/>
      </c>
      <c r="G2573" s="12"/>
      <c r="H2573" s="31" t="str">
        <f>IFERROR(VLOOKUP(Issue!$G2573,Table5[#All],3,0),"")</f>
        <v/>
      </c>
      <c r="I2573" s="31" t="str">
        <f>IFERROR(VLOOKUP(Issue!$G2573,Table5[#All],2,0),"")</f>
        <v/>
      </c>
      <c r="J2573" s="8"/>
      <c r="K2573" s="31" t="str">
        <f>IFERROR(VLOOKUP(Issue!$J2573,Table2[[Item Name]:[UoM]],2,0),"")</f>
        <v/>
      </c>
      <c r="L2573" s="12"/>
      <c r="M2573" s="32" t="str">
        <f>IFERROR(VLOOKUP(Issue!$J2573,Table2[[#All],[Item Name]:[Open Rate]],8,0),"")</f>
        <v/>
      </c>
      <c r="N2573" s="32" t="str">
        <f>IFERROR(+Issue!$L2573*Issue!$M2573,"")</f>
        <v/>
      </c>
      <c r="O2573" s="12"/>
      <c r="P2573" s="12"/>
      <c r="Q2573" s="38"/>
    </row>
    <row r="2574" spans="1:17" x14ac:dyDescent="0.25">
      <c r="A2574" s="34"/>
      <c r="B2574" s="12"/>
      <c r="C2574" s="12"/>
      <c r="D2574" s="12"/>
      <c r="E2574" s="31" t="str">
        <f>IFERROR(VLOOKUP(Issue!$D2574,Table5[#All],3,0),"")</f>
        <v/>
      </c>
      <c r="F2574" s="31" t="str">
        <f>IFERROR(VLOOKUP(Issue!$D2574,Table5[#All],2,0),"")</f>
        <v/>
      </c>
      <c r="G2574" s="12"/>
      <c r="H2574" s="31" t="str">
        <f>IFERROR(VLOOKUP(Issue!$G2574,Table5[#All],3,0),"")</f>
        <v/>
      </c>
      <c r="I2574" s="31" t="str">
        <f>IFERROR(VLOOKUP(Issue!$G2574,Table5[#All],2,0),"")</f>
        <v/>
      </c>
      <c r="J2574" s="12"/>
      <c r="K2574" s="31" t="str">
        <f>IFERROR(VLOOKUP(Issue!$J2574,Table2[[Item Name]:[UoM]],2,0),"")</f>
        <v/>
      </c>
      <c r="L2574" s="12"/>
      <c r="M2574" s="32" t="str">
        <f>IFERROR(VLOOKUP(Issue!$J2574,Table2[[#All],[Item Name]:[Open Rate]],8,0),"")</f>
        <v/>
      </c>
      <c r="N2574" s="32" t="str">
        <f>IFERROR(+Issue!$L2574*Issue!$M2574,"")</f>
        <v/>
      </c>
      <c r="O2574" s="12"/>
      <c r="P2574" s="12"/>
      <c r="Q2574" s="38"/>
    </row>
    <row r="2575" spans="1:17" x14ac:dyDescent="0.25">
      <c r="A2575" s="34"/>
      <c r="B2575" s="12"/>
      <c r="C2575" s="12"/>
      <c r="D2575" s="12"/>
      <c r="E2575" s="31" t="str">
        <f>IFERROR(VLOOKUP(Issue!$D2575,Table5[#All],3,0),"")</f>
        <v/>
      </c>
      <c r="F2575" s="31" t="str">
        <f>IFERROR(VLOOKUP(Issue!$D2575,Table5[#All],2,0),"")</f>
        <v/>
      </c>
      <c r="G2575" s="12"/>
      <c r="H2575" s="31" t="str">
        <f>IFERROR(VLOOKUP(Issue!$G2575,Table5[#All],3,0),"")</f>
        <v/>
      </c>
      <c r="I2575" s="31" t="str">
        <f>IFERROR(VLOOKUP(Issue!$G2575,Table5[#All],2,0),"")</f>
        <v/>
      </c>
      <c r="J2575" s="12"/>
      <c r="K2575" s="31" t="str">
        <f>IFERROR(VLOOKUP(Issue!$J2575,Table2[[Item Name]:[UoM]],2,0),"")</f>
        <v/>
      </c>
      <c r="L2575" s="12"/>
      <c r="M2575" s="32" t="str">
        <f>IFERROR(VLOOKUP(Issue!$J2575,Table2[[#All],[Item Name]:[Open Rate]],8,0),"")</f>
        <v/>
      </c>
      <c r="N2575" s="32" t="str">
        <f>IFERROR(+Issue!$L2575*Issue!$M2575,"")</f>
        <v/>
      </c>
      <c r="O2575" s="12"/>
      <c r="P2575" s="12"/>
      <c r="Q2575" s="38"/>
    </row>
    <row r="2576" spans="1:17" x14ac:dyDescent="0.25">
      <c r="A2576" s="34"/>
      <c r="B2576" s="12"/>
      <c r="C2576" s="12"/>
      <c r="D2576" s="12"/>
      <c r="E2576" s="31" t="str">
        <f>IFERROR(VLOOKUP(Issue!$D2576,Table5[#All],3,0),"")</f>
        <v/>
      </c>
      <c r="F2576" s="31" t="str">
        <f>IFERROR(VLOOKUP(Issue!$D2576,Table5[#All],2,0),"")</f>
        <v/>
      </c>
      <c r="G2576" s="12"/>
      <c r="H2576" s="31" t="str">
        <f>IFERROR(VLOOKUP(Issue!$G2576,Table5[#All],3,0),"")</f>
        <v/>
      </c>
      <c r="I2576" s="31" t="str">
        <f>IFERROR(VLOOKUP(Issue!$G2576,Table5[#All],2,0),"")</f>
        <v/>
      </c>
      <c r="J2576" s="12"/>
      <c r="K2576" s="31" t="str">
        <f>IFERROR(VLOOKUP(Issue!$J2576,Table2[[Item Name]:[UoM]],2,0),"")</f>
        <v/>
      </c>
      <c r="L2576" s="12"/>
      <c r="M2576" s="32" t="str">
        <f>IFERROR(VLOOKUP(Issue!$J2576,Table2[[#All],[Item Name]:[Open Rate]],8,0),"")</f>
        <v/>
      </c>
      <c r="N2576" s="32" t="str">
        <f>IFERROR(+Issue!$L2576*Issue!$M2576,"")</f>
        <v/>
      </c>
      <c r="O2576" s="12"/>
      <c r="P2576" s="12"/>
      <c r="Q2576" s="38"/>
    </row>
    <row r="2577" spans="1:17" x14ac:dyDescent="0.25">
      <c r="A2577" s="34"/>
      <c r="B2577" s="12"/>
      <c r="C2577" s="12"/>
      <c r="D2577" s="12"/>
      <c r="E2577" s="31" t="str">
        <f>IFERROR(VLOOKUP(Issue!$D2577,Table5[#All],3,0),"")</f>
        <v/>
      </c>
      <c r="F2577" s="31" t="str">
        <f>IFERROR(VLOOKUP(Issue!$D2577,Table5[#All],2,0),"")</f>
        <v/>
      </c>
      <c r="G2577" s="12"/>
      <c r="H2577" s="31" t="str">
        <f>IFERROR(VLOOKUP(Issue!$G2577,Table5[#All],3,0),"")</f>
        <v/>
      </c>
      <c r="I2577" s="31" t="str">
        <f>IFERROR(VLOOKUP(Issue!$G2577,Table5[#All],2,0),"")</f>
        <v/>
      </c>
      <c r="J2577" s="12"/>
      <c r="K2577" s="31" t="str">
        <f>IFERROR(VLOOKUP(Issue!$J2577,Table2[[Item Name]:[UoM]],2,0),"")</f>
        <v/>
      </c>
      <c r="L2577" s="12"/>
      <c r="M2577" s="32" t="str">
        <f>IFERROR(VLOOKUP(Issue!$J2577,Table2[[#All],[Item Name]:[Open Rate]],8,0),"")</f>
        <v/>
      </c>
      <c r="N2577" s="32" t="str">
        <f>IFERROR(+Issue!$L2577*Issue!$M2577,"")</f>
        <v/>
      </c>
      <c r="O2577" s="12"/>
      <c r="P2577" s="12"/>
      <c r="Q2577" s="38"/>
    </row>
    <row r="2578" spans="1:17" x14ac:dyDescent="0.25">
      <c r="A2578" s="34"/>
      <c r="B2578" s="12"/>
      <c r="C2578" s="12"/>
      <c r="D2578" s="12"/>
      <c r="E2578" s="31" t="str">
        <f>IFERROR(VLOOKUP(Issue!$D2578,Table5[#All],3,0),"")</f>
        <v/>
      </c>
      <c r="F2578" s="31" t="str">
        <f>IFERROR(VLOOKUP(Issue!$D2578,Table5[#All],2,0),"")</f>
        <v/>
      </c>
      <c r="G2578" s="12"/>
      <c r="H2578" s="31" t="str">
        <f>IFERROR(VLOOKUP(Issue!$G2578,Table5[#All],3,0),"")</f>
        <v/>
      </c>
      <c r="I2578" s="31" t="str">
        <f>IFERROR(VLOOKUP(Issue!$G2578,Table5[#All],2,0),"")</f>
        <v/>
      </c>
      <c r="J2578" s="8"/>
      <c r="K2578" s="31" t="str">
        <f>IFERROR(VLOOKUP(Issue!$J2578,Table2[[Item Name]:[UoM]],2,0),"")</f>
        <v/>
      </c>
      <c r="L2578" s="12"/>
      <c r="M2578" s="32" t="str">
        <f>IFERROR(VLOOKUP(Issue!$J2578,Table2[[#All],[Item Name]:[Open Rate]],8,0),"")</f>
        <v/>
      </c>
      <c r="N2578" s="32" t="str">
        <f>IFERROR(+Issue!$L2578*Issue!$M2578,"")</f>
        <v/>
      </c>
      <c r="O2578" s="12"/>
      <c r="P2578" s="12"/>
      <c r="Q2578" s="38"/>
    </row>
    <row r="2579" spans="1:17" x14ac:dyDescent="0.25">
      <c r="A2579" s="34"/>
      <c r="B2579" s="12"/>
      <c r="C2579" s="12"/>
      <c r="D2579" s="12"/>
      <c r="E2579" s="31" t="str">
        <f>IFERROR(VLOOKUP(Issue!$D2579,Table5[#All],3,0),"")</f>
        <v/>
      </c>
      <c r="F2579" s="31" t="str">
        <f>IFERROR(VLOOKUP(Issue!$D2579,Table5[#All],2,0),"")</f>
        <v/>
      </c>
      <c r="G2579" s="12"/>
      <c r="H2579" s="31" t="str">
        <f>IFERROR(VLOOKUP(Issue!$G2579,Table5[#All],3,0),"")</f>
        <v/>
      </c>
      <c r="I2579" s="31" t="str">
        <f>IFERROR(VLOOKUP(Issue!$G2579,Table5[#All],2,0),"")</f>
        <v/>
      </c>
      <c r="J2579" s="8"/>
      <c r="K2579" s="31" t="str">
        <f>IFERROR(VLOOKUP(Issue!$J2579,Table2[[Item Name]:[UoM]],2,0),"")</f>
        <v/>
      </c>
      <c r="L2579" s="12"/>
      <c r="M2579" s="32" t="str">
        <f>IFERROR(VLOOKUP(Issue!$J2579,Table2[[#All],[Item Name]:[Open Rate]],8,0),"")</f>
        <v/>
      </c>
      <c r="N2579" s="32" t="str">
        <f>IFERROR(+Issue!$L2579*Issue!$M2579,"")</f>
        <v/>
      </c>
      <c r="O2579" s="12"/>
      <c r="P2579" s="12"/>
      <c r="Q2579" s="38"/>
    </row>
    <row r="2580" spans="1:17" x14ac:dyDescent="0.25">
      <c r="A2580" s="34"/>
      <c r="B2580" s="12"/>
      <c r="C2580" s="12"/>
      <c r="D2580" s="12"/>
      <c r="E2580" s="31" t="str">
        <f>IFERROR(VLOOKUP(Issue!$D2580,Table5[#All],3,0),"")</f>
        <v/>
      </c>
      <c r="F2580" s="31" t="str">
        <f>IFERROR(VLOOKUP(Issue!$D2580,Table5[#All],2,0),"")</f>
        <v/>
      </c>
      <c r="G2580" s="12"/>
      <c r="H2580" s="31" t="str">
        <f>IFERROR(VLOOKUP(Issue!$G2580,Table5[#All],3,0),"")</f>
        <v/>
      </c>
      <c r="I2580" s="31" t="str">
        <f>IFERROR(VLOOKUP(Issue!$G2580,Table5[#All],2,0),"")</f>
        <v/>
      </c>
      <c r="J2580" s="8"/>
      <c r="K2580" s="31" t="str">
        <f>IFERROR(VLOOKUP(Issue!$J2580,Table2[[Item Name]:[UoM]],2,0),"")</f>
        <v/>
      </c>
      <c r="L2580" s="12"/>
      <c r="M2580" s="32" t="str">
        <f>IFERROR(VLOOKUP(Issue!$J2580,Table2[[#All],[Item Name]:[Open Rate]],8,0),"")</f>
        <v/>
      </c>
      <c r="N2580" s="32" t="str">
        <f>IFERROR(+Issue!$L2580*Issue!$M2580,"")</f>
        <v/>
      </c>
      <c r="O2580" s="12"/>
      <c r="P2580" s="12"/>
      <c r="Q2580" s="38"/>
    </row>
    <row r="2581" spans="1:17" x14ac:dyDescent="0.25">
      <c r="A2581" s="34"/>
      <c r="B2581" s="12"/>
      <c r="C2581" s="12"/>
      <c r="D2581" s="12"/>
      <c r="E2581" s="31" t="str">
        <f>IFERROR(VLOOKUP(Issue!$D2581,Table5[#All],3,0),"")</f>
        <v/>
      </c>
      <c r="F2581" s="31" t="str">
        <f>IFERROR(VLOOKUP(Issue!$D2581,Table5[#All],2,0),"")</f>
        <v/>
      </c>
      <c r="G2581" s="12"/>
      <c r="H2581" s="31" t="str">
        <f>IFERROR(VLOOKUP(Issue!$G2581,Table5[#All],3,0),"")</f>
        <v/>
      </c>
      <c r="I2581" s="31" t="str">
        <f>IFERROR(VLOOKUP(Issue!$G2581,Table5[#All],2,0),"")</f>
        <v/>
      </c>
      <c r="J2581" s="8"/>
      <c r="K2581" s="31" t="str">
        <f>IFERROR(VLOOKUP(Issue!$J2581,Table2[[Item Name]:[UoM]],2,0),"")</f>
        <v/>
      </c>
      <c r="L2581" s="12"/>
      <c r="M2581" s="32" t="str">
        <f>IFERROR(VLOOKUP(Issue!$J2581,Table2[[#All],[Item Name]:[Open Rate]],8,0),"")</f>
        <v/>
      </c>
      <c r="N2581" s="32" t="str">
        <f>IFERROR(+Issue!$L2581*Issue!$M2581,"")</f>
        <v/>
      </c>
      <c r="O2581" s="12"/>
      <c r="P2581" s="12"/>
      <c r="Q2581" s="38"/>
    </row>
    <row r="2582" spans="1:17" x14ac:dyDescent="0.25">
      <c r="A2582" s="34"/>
      <c r="B2582" s="12"/>
      <c r="C2582" s="12"/>
      <c r="D2582" s="12"/>
      <c r="E2582" s="31" t="str">
        <f>IFERROR(VLOOKUP(Issue!$D2582,Table5[#All],3,0),"")</f>
        <v/>
      </c>
      <c r="F2582" s="31" t="str">
        <f>IFERROR(VLOOKUP(Issue!$D2582,Table5[#All],2,0),"")</f>
        <v/>
      </c>
      <c r="G2582" s="12"/>
      <c r="H2582" s="31" t="str">
        <f>IFERROR(VLOOKUP(Issue!$G2582,Table5[#All],3,0),"")</f>
        <v/>
      </c>
      <c r="I2582" s="31" t="str">
        <f>IFERROR(VLOOKUP(Issue!$G2582,Table5[#All],2,0),"")</f>
        <v/>
      </c>
      <c r="J2582" s="8"/>
      <c r="K2582" s="31" t="str">
        <f>IFERROR(VLOOKUP(Issue!$J2582,Table2[[Item Name]:[UoM]],2,0),"")</f>
        <v/>
      </c>
      <c r="L2582" s="12"/>
      <c r="M2582" s="32" t="str">
        <f>IFERROR(VLOOKUP(Issue!$J2582,Table2[[#All],[Item Name]:[Open Rate]],8,0),"")</f>
        <v/>
      </c>
      <c r="N2582" s="32" t="str">
        <f>IFERROR(+Issue!$L2582*Issue!$M2582,"")</f>
        <v/>
      </c>
      <c r="O2582" s="12"/>
      <c r="P2582" s="12"/>
      <c r="Q2582" s="38"/>
    </row>
    <row r="2583" spans="1:17" x14ac:dyDescent="0.25">
      <c r="A2583" s="34"/>
      <c r="B2583" s="12"/>
      <c r="C2583" s="12"/>
      <c r="D2583" s="12"/>
      <c r="E2583" s="31" t="str">
        <f>IFERROR(VLOOKUP(Issue!$D2583,Table5[#All],3,0),"")</f>
        <v/>
      </c>
      <c r="F2583" s="31" t="str">
        <f>IFERROR(VLOOKUP(Issue!$D2583,Table5[#All],2,0),"")</f>
        <v/>
      </c>
      <c r="G2583" s="12"/>
      <c r="H2583" s="31" t="str">
        <f>IFERROR(VLOOKUP(Issue!$G2583,Table5[#All],3,0),"")</f>
        <v/>
      </c>
      <c r="I2583" s="31" t="str">
        <f>IFERROR(VLOOKUP(Issue!$G2583,Table5[#All],2,0),"")</f>
        <v/>
      </c>
      <c r="J2583" s="8"/>
      <c r="K2583" s="31" t="str">
        <f>IFERROR(VLOOKUP(Issue!$J2583,Table2[[Item Name]:[UoM]],2,0),"")</f>
        <v/>
      </c>
      <c r="L2583" s="12"/>
      <c r="M2583" s="32" t="str">
        <f>IFERROR(VLOOKUP(Issue!$J2583,Table2[[#All],[Item Name]:[Open Rate]],8,0),"")</f>
        <v/>
      </c>
      <c r="N2583" s="32" t="str">
        <f>IFERROR(+Issue!$L2583*Issue!$M2583,"")</f>
        <v/>
      </c>
      <c r="O2583" s="12"/>
      <c r="P2583" s="12"/>
      <c r="Q2583" s="38"/>
    </row>
    <row r="2584" spans="1:17" x14ac:dyDescent="0.25">
      <c r="A2584" s="34"/>
      <c r="B2584" s="12"/>
      <c r="C2584" s="12"/>
      <c r="D2584" s="12"/>
      <c r="E2584" s="31" t="str">
        <f>IFERROR(VLOOKUP(Issue!$D2584,Table5[#All],3,0),"")</f>
        <v/>
      </c>
      <c r="F2584" s="31" t="str">
        <f>IFERROR(VLOOKUP(Issue!$D2584,Table5[#All],2,0),"")</f>
        <v/>
      </c>
      <c r="G2584" s="12"/>
      <c r="H2584" s="31" t="str">
        <f>IFERROR(VLOOKUP(Issue!$G2584,Table5[#All],3,0),"")</f>
        <v/>
      </c>
      <c r="I2584" s="31" t="str">
        <f>IFERROR(VLOOKUP(Issue!$G2584,Table5[#All],2,0),"")</f>
        <v/>
      </c>
      <c r="J2584" s="8"/>
      <c r="K2584" s="31" t="str">
        <f>IFERROR(VLOOKUP(Issue!$J2584,Table2[[Item Name]:[UoM]],2,0),"")</f>
        <v/>
      </c>
      <c r="L2584" s="12"/>
      <c r="M2584" s="32" t="str">
        <f>IFERROR(VLOOKUP(Issue!$J2584,Table2[[#All],[Item Name]:[Open Rate]],8,0),"")</f>
        <v/>
      </c>
      <c r="N2584" s="32" t="str">
        <f>IFERROR(+Issue!$L2584*Issue!$M2584,"")</f>
        <v/>
      </c>
      <c r="O2584" s="12"/>
      <c r="P2584" s="12"/>
      <c r="Q2584" s="38"/>
    </row>
    <row r="2585" spans="1:17" x14ac:dyDescent="0.25">
      <c r="A2585" s="34"/>
      <c r="B2585" s="12"/>
      <c r="C2585" s="12"/>
      <c r="D2585" s="12"/>
      <c r="E2585" s="31" t="str">
        <f>IFERROR(VLOOKUP(Issue!$D2585,Table5[#All],3,0),"")</f>
        <v/>
      </c>
      <c r="F2585" s="31" t="str">
        <f>IFERROR(VLOOKUP(Issue!$D2585,Table5[#All],2,0),"")</f>
        <v/>
      </c>
      <c r="G2585" s="12"/>
      <c r="H2585" s="31" t="str">
        <f>IFERROR(VLOOKUP(Issue!$G2585,Table5[#All],3,0),"")</f>
        <v/>
      </c>
      <c r="I2585" s="31" t="str">
        <f>IFERROR(VLOOKUP(Issue!$G2585,Table5[#All],2,0),"")</f>
        <v/>
      </c>
      <c r="J2585" s="8"/>
      <c r="K2585" s="31" t="str">
        <f>IFERROR(VLOOKUP(Issue!$J2585,Table2[[Item Name]:[UoM]],2,0),"")</f>
        <v/>
      </c>
      <c r="L2585" s="12"/>
      <c r="M2585" s="32" t="str">
        <f>IFERROR(VLOOKUP(Issue!$J2585,Table2[[#All],[Item Name]:[Open Rate]],8,0),"")</f>
        <v/>
      </c>
      <c r="N2585" s="32" t="str">
        <f>IFERROR(+Issue!$L2585*Issue!$M2585,"")</f>
        <v/>
      </c>
      <c r="O2585" s="12"/>
      <c r="P2585" s="12"/>
      <c r="Q2585" s="38"/>
    </row>
    <row r="2586" spans="1:17" x14ac:dyDescent="0.25">
      <c r="A2586" s="34"/>
      <c r="B2586" s="12"/>
      <c r="C2586" s="12"/>
      <c r="D2586" s="12"/>
      <c r="E2586" s="31" t="str">
        <f>IFERROR(VLOOKUP(Issue!$D2586,Table5[#All],3,0),"")</f>
        <v/>
      </c>
      <c r="F2586" s="31" t="str">
        <f>IFERROR(VLOOKUP(Issue!$D2586,Table5[#All],2,0),"")</f>
        <v/>
      </c>
      <c r="G2586" s="12"/>
      <c r="H2586" s="31" t="str">
        <f>IFERROR(VLOOKUP(Issue!$G2586,Table5[#All],3,0),"")</f>
        <v/>
      </c>
      <c r="I2586" s="31" t="str">
        <f>IFERROR(VLOOKUP(Issue!$G2586,Table5[#All],2,0),"")</f>
        <v/>
      </c>
      <c r="J2586" s="8"/>
      <c r="K2586" s="31" t="str">
        <f>IFERROR(VLOOKUP(Issue!$J2586,Table2[[Item Name]:[UoM]],2,0),"")</f>
        <v/>
      </c>
      <c r="L2586" s="12"/>
      <c r="M2586" s="32" t="str">
        <f>IFERROR(VLOOKUP(Issue!$J2586,Table2[[#All],[Item Name]:[Open Rate]],8,0),"")</f>
        <v/>
      </c>
      <c r="N2586" s="32" t="str">
        <f>IFERROR(+Issue!$L2586*Issue!$M2586,"")</f>
        <v/>
      </c>
      <c r="O2586" s="12"/>
      <c r="P2586" s="12"/>
      <c r="Q2586" s="38"/>
    </row>
    <row r="2587" spans="1:17" x14ac:dyDescent="0.25">
      <c r="A2587" s="34"/>
      <c r="B2587" s="12"/>
      <c r="C2587" s="12"/>
      <c r="D2587" s="12"/>
      <c r="E2587" s="31" t="str">
        <f>IFERROR(VLOOKUP(Issue!$D2587,Table5[#All],3,0),"")</f>
        <v/>
      </c>
      <c r="F2587" s="31" t="str">
        <f>IFERROR(VLOOKUP(Issue!$D2587,Table5[#All],2,0),"")</f>
        <v/>
      </c>
      <c r="G2587" s="12"/>
      <c r="H2587" s="31" t="str">
        <f>IFERROR(VLOOKUP(Issue!$G2587,Table5[#All],3,0),"")</f>
        <v/>
      </c>
      <c r="I2587" s="31" t="str">
        <f>IFERROR(VLOOKUP(Issue!$G2587,Table5[#All],2,0),"")</f>
        <v/>
      </c>
      <c r="J2587" s="8"/>
      <c r="K2587" s="31" t="str">
        <f>IFERROR(VLOOKUP(Issue!$J2587,Table2[[Item Name]:[UoM]],2,0),"")</f>
        <v/>
      </c>
      <c r="L2587" s="12"/>
      <c r="M2587" s="32" t="str">
        <f>IFERROR(VLOOKUP(Issue!$J2587,Table2[[#All],[Item Name]:[Open Rate]],8,0),"")</f>
        <v/>
      </c>
      <c r="N2587" s="32" t="str">
        <f>IFERROR(+Issue!$L2587*Issue!$M2587,"")</f>
        <v/>
      </c>
      <c r="O2587" s="12"/>
      <c r="P2587" s="12"/>
      <c r="Q2587" s="38"/>
    </row>
    <row r="2588" spans="1:17" x14ac:dyDescent="0.25">
      <c r="A2588" s="34"/>
      <c r="B2588" s="12"/>
      <c r="C2588" s="12"/>
      <c r="D2588" s="12"/>
      <c r="E2588" s="31" t="str">
        <f>IFERROR(VLOOKUP(Issue!$D2588,Table5[#All],3,0),"")</f>
        <v/>
      </c>
      <c r="F2588" s="31" t="str">
        <f>IFERROR(VLOOKUP(Issue!$D2588,Table5[#All],2,0),"")</f>
        <v/>
      </c>
      <c r="G2588" s="12"/>
      <c r="H2588" s="31" t="str">
        <f>IFERROR(VLOOKUP(Issue!$G2588,Table5[#All],3,0),"")</f>
        <v/>
      </c>
      <c r="I2588" s="31" t="str">
        <f>IFERROR(VLOOKUP(Issue!$G2588,Table5[#All],2,0),"")</f>
        <v/>
      </c>
      <c r="J2588" s="8"/>
      <c r="K2588" s="31" t="str">
        <f>IFERROR(VLOOKUP(Issue!$J2588,Table2[[Item Name]:[UoM]],2,0),"")</f>
        <v/>
      </c>
      <c r="L2588" s="12"/>
      <c r="M2588" s="32" t="str">
        <f>IFERROR(VLOOKUP(Issue!$J2588,Table2[[#All],[Item Name]:[Open Rate]],8,0),"")</f>
        <v/>
      </c>
      <c r="N2588" s="32" t="str">
        <f>IFERROR(+Issue!$L2588*Issue!$M2588,"")</f>
        <v/>
      </c>
      <c r="O2588" s="12"/>
      <c r="P2588" s="12"/>
      <c r="Q2588" s="38"/>
    </row>
    <row r="2589" spans="1:17" x14ac:dyDescent="0.25">
      <c r="A2589" s="34"/>
      <c r="B2589" s="12"/>
      <c r="C2589" s="12"/>
      <c r="D2589" s="12"/>
      <c r="E2589" s="31" t="str">
        <f>IFERROR(VLOOKUP(Issue!$D2589,Table5[#All],3,0),"")</f>
        <v/>
      </c>
      <c r="F2589" s="31" t="str">
        <f>IFERROR(VLOOKUP(Issue!$D2589,Table5[#All],2,0),"")</f>
        <v/>
      </c>
      <c r="G2589" s="12"/>
      <c r="H2589" s="31" t="str">
        <f>IFERROR(VLOOKUP(Issue!$G2589,Table5[#All],3,0),"")</f>
        <v/>
      </c>
      <c r="I2589" s="31" t="str">
        <f>IFERROR(VLOOKUP(Issue!$G2589,Table5[#All],2,0),"")</f>
        <v/>
      </c>
      <c r="J2589" s="8"/>
      <c r="K2589" s="31" t="str">
        <f>IFERROR(VLOOKUP(Issue!$J2589,Table2[[Item Name]:[UoM]],2,0),"")</f>
        <v/>
      </c>
      <c r="L2589" s="12"/>
      <c r="M2589" s="32" t="str">
        <f>IFERROR(VLOOKUP(Issue!$J2589,Table2[[#All],[Item Name]:[Open Rate]],8,0),"")</f>
        <v/>
      </c>
      <c r="N2589" s="32" t="str">
        <f>IFERROR(+Issue!$L2589*Issue!$M2589,"")</f>
        <v/>
      </c>
      <c r="O2589" s="12"/>
      <c r="P2589" s="12"/>
      <c r="Q2589" s="38"/>
    </row>
    <row r="2590" spans="1:17" x14ac:dyDescent="0.25">
      <c r="A2590" s="34"/>
      <c r="B2590" s="12"/>
      <c r="C2590" s="12"/>
      <c r="D2590" s="12"/>
      <c r="E2590" s="31" t="str">
        <f>IFERROR(VLOOKUP(Issue!$D2590,Table5[#All],3,0),"")</f>
        <v/>
      </c>
      <c r="F2590" s="31" t="str">
        <f>IFERROR(VLOOKUP(Issue!$D2590,Table5[#All],2,0),"")</f>
        <v/>
      </c>
      <c r="G2590" s="12"/>
      <c r="H2590" s="31" t="str">
        <f>IFERROR(VLOOKUP(Issue!$G2590,Table5[#All],3,0),"")</f>
        <v/>
      </c>
      <c r="I2590" s="31" t="str">
        <f>IFERROR(VLOOKUP(Issue!$G2590,Table5[#All],2,0),"")</f>
        <v/>
      </c>
      <c r="J2590" s="8"/>
      <c r="K2590" s="31" t="str">
        <f>IFERROR(VLOOKUP(Issue!$J2590,Table2[[Item Name]:[UoM]],2,0),"")</f>
        <v/>
      </c>
      <c r="L2590" s="12"/>
      <c r="M2590" s="32" t="str">
        <f>IFERROR(VLOOKUP(Issue!$J2590,Table2[[#All],[Item Name]:[Open Rate]],8,0),"")</f>
        <v/>
      </c>
      <c r="N2590" s="32" t="str">
        <f>IFERROR(+Issue!$L2590*Issue!$M2590,"")</f>
        <v/>
      </c>
      <c r="O2590" s="12"/>
      <c r="P2590" s="12"/>
      <c r="Q2590" s="38"/>
    </row>
    <row r="2591" spans="1:17" x14ac:dyDescent="0.25">
      <c r="A2591" s="34"/>
      <c r="B2591" s="12"/>
      <c r="C2591" s="12"/>
      <c r="D2591" s="12"/>
      <c r="E2591" s="31" t="str">
        <f>IFERROR(VLOOKUP(Issue!$D2591,Table5[#All],3,0),"")</f>
        <v/>
      </c>
      <c r="F2591" s="31" t="str">
        <f>IFERROR(VLOOKUP(Issue!$D2591,Table5[#All],2,0),"")</f>
        <v/>
      </c>
      <c r="G2591" s="12"/>
      <c r="H2591" s="31" t="str">
        <f>IFERROR(VLOOKUP(Issue!$G2591,Table5[#All],3,0),"")</f>
        <v/>
      </c>
      <c r="I2591" s="31" t="str">
        <f>IFERROR(VLOOKUP(Issue!$G2591,Table5[#All],2,0),"")</f>
        <v/>
      </c>
      <c r="J2591" s="8"/>
      <c r="K2591" s="31" t="str">
        <f>IFERROR(VLOOKUP(Issue!$J2591,Table2[[Item Name]:[UoM]],2,0),"")</f>
        <v/>
      </c>
      <c r="L2591" s="12"/>
      <c r="M2591" s="32" t="str">
        <f>IFERROR(VLOOKUP(Issue!$J2591,Table2[[#All],[Item Name]:[Open Rate]],8,0),"")</f>
        <v/>
      </c>
      <c r="N2591" s="32" t="str">
        <f>IFERROR(+Issue!$L2591*Issue!$M2591,"")</f>
        <v/>
      </c>
      <c r="O2591" s="12"/>
      <c r="P2591" s="12"/>
      <c r="Q2591" s="38"/>
    </row>
    <row r="2592" spans="1:17" x14ac:dyDescent="0.25">
      <c r="A2592" s="34"/>
      <c r="B2592" s="12"/>
      <c r="C2592" s="12"/>
      <c r="D2592" s="12"/>
      <c r="E2592" s="31" t="str">
        <f>IFERROR(VLOOKUP(Issue!$D2592,Table5[#All],3,0),"")</f>
        <v/>
      </c>
      <c r="F2592" s="31" t="str">
        <f>IFERROR(VLOOKUP(Issue!$D2592,Table5[#All],2,0),"")</f>
        <v/>
      </c>
      <c r="G2592" s="12"/>
      <c r="H2592" s="31" t="str">
        <f>IFERROR(VLOOKUP(Issue!$G2592,Table5[#All],3,0),"")</f>
        <v/>
      </c>
      <c r="I2592" s="31" t="str">
        <f>IFERROR(VLOOKUP(Issue!$G2592,Table5[#All],2,0),"")</f>
        <v/>
      </c>
      <c r="J2592" s="8"/>
      <c r="K2592" s="31" t="str">
        <f>IFERROR(VLOOKUP(Issue!$J2592,Table2[[Item Name]:[UoM]],2,0),"")</f>
        <v/>
      </c>
      <c r="L2592" s="12"/>
      <c r="M2592" s="32" t="str">
        <f>IFERROR(VLOOKUP(Issue!$J2592,Table2[[#All],[Item Name]:[Open Rate]],8,0),"")</f>
        <v/>
      </c>
      <c r="N2592" s="32" t="str">
        <f>IFERROR(+Issue!$L2592*Issue!$M2592,"")</f>
        <v/>
      </c>
      <c r="O2592" s="12"/>
      <c r="P2592" s="12"/>
      <c r="Q2592" s="38"/>
    </row>
    <row r="2593" spans="1:17" x14ac:dyDescent="0.25">
      <c r="A2593" s="34"/>
      <c r="B2593" s="12"/>
      <c r="C2593" s="12"/>
      <c r="D2593" s="12"/>
      <c r="E2593" s="31" t="str">
        <f>IFERROR(VLOOKUP(Issue!$D2593,Table5[#All],3,0),"")</f>
        <v/>
      </c>
      <c r="F2593" s="31" t="str">
        <f>IFERROR(VLOOKUP(Issue!$D2593,Table5[#All],2,0),"")</f>
        <v/>
      </c>
      <c r="G2593" s="12"/>
      <c r="H2593" s="31" t="str">
        <f>IFERROR(VLOOKUP(Issue!$G2593,Table5[#All],3,0),"")</f>
        <v/>
      </c>
      <c r="I2593" s="31" t="str">
        <f>IFERROR(VLOOKUP(Issue!$G2593,Table5[#All],2,0),"")</f>
        <v/>
      </c>
      <c r="J2593" s="8"/>
      <c r="K2593" s="31" t="str">
        <f>IFERROR(VLOOKUP(Issue!$J2593,Table2[[Item Name]:[UoM]],2,0),"")</f>
        <v/>
      </c>
      <c r="L2593" s="12"/>
      <c r="M2593" s="32" t="str">
        <f>IFERROR(VLOOKUP(Issue!$J2593,Table2[[#All],[Item Name]:[Open Rate]],8,0),"")</f>
        <v/>
      </c>
      <c r="N2593" s="32" t="str">
        <f>IFERROR(+Issue!$L2593*Issue!$M2593,"")</f>
        <v/>
      </c>
      <c r="O2593" s="12"/>
      <c r="P2593" s="12"/>
      <c r="Q2593" s="38"/>
    </row>
    <row r="2594" spans="1:17" x14ac:dyDescent="0.25">
      <c r="A2594" s="34"/>
      <c r="B2594" s="12"/>
      <c r="C2594" s="12"/>
      <c r="D2594" s="12"/>
      <c r="E2594" s="31" t="str">
        <f>IFERROR(VLOOKUP(Issue!$D2594,Table5[#All],3,0),"")</f>
        <v/>
      </c>
      <c r="F2594" s="31" t="str">
        <f>IFERROR(VLOOKUP(Issue!$D2594,Table5[#All],2,0),"")</f>
        <v/>
      </c>
      <c r="G2594" s="12"/>
      <c r="H2594" s="31" t="str">
        <f>IFERROR(VLOOKUP(Issue!$G2594,Table5[#All],3,0),"")</f>
        <v/>
      </c>
      <c r="I2594" s="31" t="str">
        <f>IFERROR(VLOOKUP(Issue!$G2594,Table5[#All],2,0),"")</f>
        <v/>
      </c>
      <c r="J2594" s="12"/>
      <c r="K2594" s="31" t="str">
        <f>IFERROR(VLOOKUP(Issue!$J2594,Table2[[Item Name]:[UoM]],2,0),"")</f>
        <v/>
      </c>
      <c r="L2594" s="12"/>
      <c r="M2594" s="32" t="str">
        <f>IFERROR(VLOOKUP(Issue!$J2594,Table2[[#All],[Item Name]:[Open Rate]],8,0),"")</f>
        <v/>
      </c>
      <c r="N2594" s="32" t="str">
        <f>IFERROR(+Issue!$L2594*Issue!$M2594,"")</f>
        <v/>
      </c>
      <c r="O2594" s="12"/>
      <c r="P2594" s="12"/>
      <c r="Q2594" s="38"/>
    </row>
    <row r="2595" spans="1:17" x14ac:dyDescent="0.25">
      <c r="A2595" s="34"/>
      <c r="B2595" s="12"/>
      <c r="C2595" s="12"/>
      <c r="D2595" s="12"/>
      <c r="E2595" s="31" t="str">
        <f>IFERROR(VLOOKUP(Issue!$D2595,Table5[#All],3,0),"")</f>
        <v/>
      </c>
      <c r="F2595" s="31" t="str">
        <f>IFERROR(VLOOKUP(Issue!$D2595,Table5[#All],2,0),"")</f>
        <v/>
      </c>
      <c r="G2595" s="12"/>
      <c r="H2595" s="31" t="str">
        <f>IFERROR(VLOOKUP(Issue!$G2595,Table5[#All],3,0),"")</f>
        <v/>
      </c>
      <c r="I2595" s="31" t="str">
        <f>IFERROR(VLOOKUP(Issue!$G2595,Table5[#All],2,0),"")</f>
        <v/>
      </c>
      <c r="J2595" s="12"/>
      <c r="K2595" s="31" t="str">
        <f>IFERROR(VLOOKUP(Issue!$J2595,Table2[[Item Name]:[UoM]],2,0),"")</f>
        <v/>
      </c>
      <c r="L2595" s="12"/>
      <c r="M2595" s="32" t="str">
        <f>IFERROR(VLOOKUP(Issue!$J2595,Table2[[#All],[Item Name]:[Open Rate]],8,0),"")</f>
        <v/>
      </c>
      <c r="N2595" s="32" t="str">
        <f>IFERROR(+Issue!$L2595*Issue!$M2595,"")</f>
        <v/>
      </c>
      <c r="O2595" s="12"/>
      <c r="P2595" s="12"/>
      <c r="Q2595" s="38"/>
    </row>
    <row r="2596" spans="1:17" x14ac:dyDescent="0.25">
      <c r="A2596" s="34"/>
      <c r="B2596" s="12"/>
      <c r="C2596" s="12"/>
      <c r="D2596" s="12"/>
      <c r="E2596" s="31" t="str">
        <f>IFERROR(VLOOKUP(Issue!$D2596,Table5[#All],3,0),"")</f>
        <v/>
      </c>
      <c r="F2596" s="31" t="str">
        <f>IFERROR(VLOOKUP(Issue!$D2596,Table5[#All],2,0),"")</f>
        <v/>
      </c>
      <c r="G2596" s="12"/>
      <c r="H2596" s="31" t="str">
        <f>IFERROR(VLOOKUP(Issue!$G2596,Table5[#All],3,0),"")</f>
        <v/>
      </c>
      <c r="I2596" s="31" t="str">
        <f>IFERROR(VLOOKUP(Issue!$G2596,Table5[#All],2,0),"")</f>
        <v/>
      </c>
      <c r="J2596" s="12"/>
      <c r="K2596" s="31" t="str">
        <f>IFERROR(VLOOKUP(Issue!$J2596,Table2[[Item Name]:[UoM]],2,0),"")</f>
        <v/>
      </c>
      <c r="L2596" s="12"/>
      <c r="M2596" s="32" t="str">
        <f>IFERROR(VLOOKUP(Issue!$J2596,Table2[[#All],[Item Name]:[Open Rate]],8,0),"")</f>
        <v/>
      </c>
      <c r="N2596" s="32" t="str">
        <f>IFERROR(+Issue!$L2596*Issue!$M2596,"")</f>
        <v/>
      </c>
      <c r="O2596" s="12"/>
      <c r="P2596" s="12"/>
      <c r="Q2596" s="38"/>
    </row>
    <row r="2597" spans="1:17" x14ac:dyDescent="0.25">
      <c r="A2597" s="34"/>
      <c r="B2597" s="12"/>
      <c r="C2597" s="12"/>
      <c r="D2597" s="12"/>
      <c r="E2597" s="31" t="str">
        <f>IFERROR(VLOOKUP(Issue!$D2597,Table5[#All],3,0),"")</f>
        <v/>
      </c>
      <c r="F2597" s="31" t="str">
        <f>IFERROR(VLOOKUP(Issue!$D2597,Table5[#All],2,0),"")</f>
        <v/>
      </c>
      <c r="G2597" s="12"/>
      <c r="H2597" s="31" t="str">
        <f>IFERROR(VLOOKUP(Issue!$G2597,Table5[#All],3,0),"")</f>
        <v/>
      </c>
      <c r="I2597" s="31" t="str">
        <f>IFERROR(VLOOKUP(Issue!$G2597,Table5[#All],2,0),"")</f>
        <v/>
      </c>
      <c r="J2597" s="12"/>
      <c r="K2597" s="31" t="str">
        <f>IFERROR(VLOOKUP(Issue!$J2597,Table2[[Item Name]:[UoM]],2,0),"")</f>
        <v/>
      </c>
      <c r="L2597" s="12"/>
      <c r="M2597" s="32" t="str">
        <f>IFERROR(VLOOKUP(Issue!$J2597,Table2[[#All],[Item Name]:[Open Rate]],8,0),"")</f>
        <v/>
      </c>
      <c r="N2597" s="32" t="str">
        <f>IFERROR(+Issue!$L2597*Issue!$M2597,"")</f>
        <v/>
      </c>
      <c r="O2597" s="12"/>
      <c r="P2597" s="12"/>
      <c r="Q2597" s="38"/>
    </row>
    <row r="2598" spans="1:17" x14ac:dyDescent="0.25">
      <c r="A2598" s="34"/>
      <c r="B2598" s="12"/>
      <c r="C2598" s="12"/>
      <c r="D2598" s="12"/>
      <c r="E2598" s="31" t="str">
        <f>IFERROR(VLOOKUP(Issue!$D2598,Table5[#All],3,0),"")</f>
        <v/>
      </c>
      <c r="F2598" s="31" t="str">
        <f>IFERROR(VLOOKUP(Issue!$D2598,Table5[#All],2,0),"")</f>
        <v/>
      </c>
      <c r="G2598" s="12"/>
      <c r="H2598" s="31" t="str">
        <f>IFERROR(VLOOKUP(Issue!$G2598,Table5[#All],3,0),"")</f>
        <v/>
      </c>
      <c r="I2598" s="31" t="str">
        <f>IFERROR(VLOOKUP(Issue!$G2598,Table5[#All],2,0),"")</f>
        <v/>
      </c>
      <c r="J2598" s="12"/>
      <c r="K2598" s="31" t="str">
        <f>IFERROR(VLOOKUP(Issue!$J2598,Table2[[Item Name]:[UoM]],2,0),"")</f>
        <v/>
      </c>
      <c r="L2598" s="12"/>
      <c r="M2598" s="32" t="str">
        <f>IFERROR(VLOOKUP(Issue!$J2598,Table2[[#All],[Item Name]:[Open Rate]],8,0),"")</f>
        <v/>
      </c>
      <c r="N2598" s="32" t="str">
        <f>IFERROR(+Issue!$L2598*Issue!$M2598,"")</f>
        <v/>
      </c>
      <c r="O2598" s="12"/>
      <c r="P2598" s="12"/>
      <c r="Q2598" s="38"/>
    </row>
    <row r="2599" spans="1:17" x14ac:dyDescent="0.25">
      <c r="A2599" s="34"/>
      <c r="B2599" s="12"/>
      <c r="C2599" s="12"/>
      <c r="D2599" s="12"/>
      <c r="E2599" s="31" t="str">
        <f>IFERROR(VLOOKUP(Issue!$D2599,Table5[#All],3,0),"")</f>
        <v/>
      </c>
      <c r="F2599" s="31" t="str">
        <f>IFERROR(VLOOKUP(Issue!$D2599,Table5[#All],2,0),"")</f>
        <v/>
      </c>
      <c r="G2599" s="12"/>
      <c r="H2599" s="31" t="str">
        <f>IFERROR(VLOOKUP(Issue!$G2599,Table5[#All],3,0),"")</f>
        <v/>
      </c>
      <c r="I2599" s="31" t="str">
        <f>IFERROR(VLOOKUP(Issue!$G2599,Table5[#All],2,0),"")</f>
        <v/>
      </c>
      <c r="J2599" s="12"/>
      <c r="K2599" s="31" t="str">
        <f>IFERROR(VLOOKUP(Issue!$J2599,Table2[[Item Name]:[UoM]],2,0),"")</f>
        <v/>
      </c>
      <c r="L2599" s="12"/>
      <c r="M2599" s="32" t="str">
        <f>IFERROR(VLOOKUP(Issue!$J2599,Table2[[#All],[Item Name]:[Open Rate]],8,0),"")</f>
        <v/>
      </c>
      <c r="N2599" s="32" t="str">
        <f>IFERROR(+Issue!$L2599*Issue!$M2599,"")</f>
        <v/>
      </c>
      <c r="O2599" s="12"/>
      <c r="P2599" s="12"/>
      <c r="Q2599" s="38"/>
    </row>
    <row r="2600" spans="1:17" x14ac:dyDescent="0.25">
      <c r="A2600" s="34"/>
      <c r="B2600" s="12"/>
      <c r="C2600" s="12"/>
      <c r="D2600" s="12"/>
      <c r="E2600" s="31" t="str">
        <f>IFERROR(VLOOKUP(Issue!$D2600,Table5[#All],3,0),"")</f>
        <v/>
      </c>
      <c r="F2600" s="31" t="str">
        <f>IFERROR(VLOOKUP(Issue!$D2600,Table5[#All],2,0),"")</f>
        <v/>
      </c>
      <c r="G2600" s="12"/>
      <c r="H2600" s="31" t="str">
        <f>IFERROR(VLOOKUP(Issue!$G2600,Table5[#All],3,0),"")</f>
        <v/>
      </c>
      <c r="I2600" s="31" t="str">
        <f>IFERROR(VLOOKUP(Issue!$G2600,Table5[#All],2,0),"")</f>
        <v/>
      </c>
      <c r="J2600" s="12"/>
      <c r="K2600" s="31" t="str">
        <f>IFERROR(VLOOKUP(Issue!$J2600,Table2[[Item Name]:[UoM]],2,0),"")</f>
        <v/>
      </c>
      <c r="L2600" s="12"/>
      <c r="M2600" s="32" t="str">
        <f>IFERROR(VLOOKUP(Issue!$J2600,Table2[[#All],[Item Name]:[Open Rate]],8,0),"")</f>
        <v/>
      </c>
      <c r="N2600" s="32" t="str">
        <f>IFERROR(+Issue!$L2600*Issue!$M2600,"")</f>
        <v/>
      </c>
      <c r="O2600" s="12"/>
      <c r="P2600" s="12"/>
      <c r="Q2600" s="38"/>
    </row>
    <row r="2601" spans="1:17" x14ac:dyDescent="0.25">
      <c r="A2601" s="34"/>
      <c r="B2601" s="12"/>
      <c r="C2601" s="12"/>
      <c r="D2601" s="12"/>
      <c r="E2601" s="31" t="str">
        <f>IFERROR(VLOOKUP(Issue!$D2601,Table5[#All],3,0),"")</f>
        <v/>
      </c>
      <c r="F2601" s="31" t="str">
        <f>IFERROR(VLOOKUP(Issue!$D2601,Table5[#All],2,0),"")</f>
        <v/>
      </c>
      <c r="G2601" s="12"/>
      <c r="H2601" s="31" t="str">
        <f>IFERROR(VLOOKUP(Issue!$G2601,Table5[#All],3,0),"")</f>
        <v/>
      </c>
      <c r="I2601" s="31" t="str">
        <f>IFERROR(VLOOKUP(Issue!$G2601,Table5[#All],2,0),"")</f>
        <v/>
      </c>
      <c r="J2601" s="12"/>
      <c r="K2601" s="31" t="str">
        <f>IFERROR(VLOOKUP(Issue!$J2601,Table2[[Item Name]:[UoM]],2,0),"")</f>
        <v/>
      </c>
      <c r="L2601" s="12"/>
      <c r="M2601" s="32" t="str">
        <f>IFERROR(VLOOKUP(Issue!$J2601,Table2[[#All],[Item Name]:[Open Rate]],8,0),"")</f>
        <v/>
      </c>
      <c r="N2601" s="32" t="str">
        <f>IFERROR(+Issue!$L2601*Issue!$M2601,"")</f>
        <v/>
      </c>
      <c r="O2601" s="12"/>
      <c r="P2601" s="12"/>
      <c r="Q2601" s="38"/>
    </row>
    <row r="2602" spans="1:17" x14ac:dyDescent="0.25">
      <c r="A2602" s="34"/>
      <c r="B2602" s="12"/>
      <c r="C2602" s="12"/>
      <c r="D2602" s="12"/>
      <c r="E2602" s="31" t="str">
        <f>IFERROR(VLOOKUP(Issue!$D2602,Table5[#All],3,0),"")</f>
        <v/>
      </c>
      <c r="F2602" s="31" t="str">
        <f>IFERROR(VLOOKUP(Issue!$D2602,Table5[#All],2,0),"")</f>
        <v/>
      </c>
      <c r="G2602" s="12"/>
      <c r="H2602" s="31" t="str">
        <f>IFERROR(VLOOKUP(Issue!$G2602,Table5[#All],3,0),"")</f>
        <v/>
      </c>
      <c r="I2602" s="31" t="str">
        <f>IFERROR(VLOOKUP(Issue!$G2602,Table5[#All],2,0),"")</f>
        <v/>
      </c>
      <c r="J2602" s="12"/>
      <c r="K2602" s="31" t="str">
        <f>IFERROR(VLOOKUP(Issue!$J2602,Table2[[Item Name]:[UoM]],2,0),"")</f>
        <v/>
      </c>
      <c r="L2602" s="12"/>
      <c r="M2602" s="32" t="str">
        <f>IFERROR(VLOOKUP(Issue!$J2602,Table2[[#All],[Item Name]:[Open Rate]],8,0),"")</f>
        <v/>
      </c>
      <c r="N2602" s="32" t="str">
        <f>IFERROR(+Issue!$L2602*Issue!$M2602,"")</f>
        <v/>
      </c>
      <c r="O2602" s="12"/>
      <c r="P2602" s="12"/>
      <c r="Q2602" s="38"/>
    </row>
    <row r="2603" spans="1:17" x14ac:dyDescent="0.25">
      <c r="A2603" s="34"/>
      <c r="B2603" s="12"/>
      <c r="C2603" s="12"/>
      <c r="D2603" s="12"/>
      <c r="E2603" s="31" t="str">
        <f>IFERROR(VLOOKUP(Issue!$D2603,Table5[#All],3,0),"")</f>
        <v/>
      </c>
      <c r="F2603" s="31" t="str">
        <f>IFERROR(VLOOKUP(Issue!$D2603,Table5[#All],2,0),"")</f>
        <v/>
      </c>
      <c r="G2603" s="12"/>
      <c r="H2603" s="31" t="str">
        <f>IFERROR(VLOOKUP(Issue!$G2603,Table5[#All],3,0),"")</f>
        <v/>
      </c>
      <c r="I2603" s="31" t="str">
        <f>IFERROR(VLOOKUP(Issue!$G2603,Table5[#All],2,0),"")</f>
        <v/>
      </c>
      <c r="J2603" s="12"/>
      <c r="K2603" s="31" t="str">
        <f>IFERROR(VLOOKUP(Issue!$J2603,Table2[[Item Name]:[UoM]],2,0),"")</f>
        <v/>
      </c>
      <c r="L2603" s="12"/>
      <c r="M2603" s="32" t="str">
        <f>IFERROR(VLOOKUP(Issue!$J2603,Table2[[#All],[Item Name]:[Open Rate]],8,0),"")</f>
        <v/>
      </c>
      <c r="N2603" s="32" t="str">
        <f>IFERROR(+Issue!$L2603*Issue!$M2603,"")</f>
        <v/>
      </c>
      <c r="O2603" s="12"/>
      <c r="P2603" s="12"/>
      <c r="Q2603" s="38"/>
    </row>
    <row r="2604" spans="1:17" x14ac:dyDescent="0.25">
      <c r="A2604" s="34"/>
      <c r="B2604" s="12"/>
      <c r="C2604" s="12"/>
      <c r="D2604" s="12"/>
      <c r="E2604" s="31" t="str">
        <f>IFERROR(VLOOKUP(Issue!$D2604,Table5[#All],3,0),"")</f>
        <v/>
      </c>
      <c r="F2604" s="31" t="str">
        <f>IFERROR(VLOOKUP(Issue!$D2604,Table5[#All],2,0),"")</f>
        <v/>
      </c>
      <c r="G2604" s="12"/>
      <c r="H2604" s="31" t="str">
        <f>IFERROR(VLOOKUP(Issue!$G2604,Table5[#All],3,0),"")</f>
        <v/>
      </c>
      <c r="I2604" s="31" t="str">
        <f>IFERROR(VLOOKUP(Issue!$G2604,Table5[#All],2,0),"")</f>
        <v/>
      </c>
      <c r="J2604" s="12"/>
      <c r="K2604" s="31" t="str">
        <f>IFERROR(VLOOKUP(Issue!$J2604,Table2[[Item Name]:[UoM]],2,0),"")</f>
        <v/>
      </c>
      <c r="L2604" s="12"/>
      <c r="M2604" s="32" t="str">
        <f>IFERROR(VLOOKUP(Issue!$J2604,Table2[[#All],[Item Name]:[Open Rate]],8,0),"")</f>
        <v/>
      </c>
      <c r="N2604" s="32" t="str">
        <f>IFERROR(+Issue!$L2604*Issue!$M2604,"")</f>
        <v/>
      </c>
      <c r="O2604" s="12"/>
      <c r="P2604" s="12"/>
      <c r="Q2604" s="38"/>
    </row>
    <row r="2605" spans="1:17" x14ac:dyDescent="0.25">
      <c r="A2605" s="34"/>
      <c r="B2605" s="12"/>
      <c r="C2605" s="12"/>
      <c r="D2605" s="12"/>
      <c r="E2605" s="31" t="str">
        <f>IFERROR(VLOOKUP(Issue!$D2605,Table5[#All],3,0),"")</f>
        <v/>
      </c>
      <c r="F2605" s="31" t="str">
        <f>IFERROR(VLOOKUP(Issue!$D2605,Table5[#All],2,0),"")</f>
        <v/>
      </c>
      <c r="G2605" s="12"/>
      <c r="H2605" s="31" t="str">
        <f>IFERROR(VLOOKUP(Issue!$G2605,Table5[#All],3,0),"")</f>
        <v/>
      </c>
      <c r="I2605" s="31" t="str">
        <f>IFERROR(VLOOKUP(Issue!$G2605,Table5[#All],2,0),"")</f>
        <v/>
      </c>
      <c r="J2605" s="12"/>
      <c r="K2605" s="31" t="str">
        <f>IFERROR(VLOOKUP(Issue!$J2605,Table2[[Item Name]:[UoM]],2,0),"")</f>
        <v/>
      </c>
      <c r="L2605" s="12"/>
      <c r="M2605" s="32" t="str">
        <f>IFERROR(VLOOKUP(Issue!$J2605,Table2[[#All],[Item Name]:[Open Rate]],8,0),"")</f>
        <v/>
      </c>
      <c r="N2605" s="32" t="str">
        <f>IFERROR(+Issue!$L2605*Issue!$M2605,"")</f>
        <v/>
      </c>
      <c r="O2605" s="12"/>
      <c r="P2605" s="12"/>
      <c r="Q2605" s="38"/>
    </row>
    <row r="2606" spans="1:17" x14ac:dyDescent="0.25">
      <c r="A2606" s="34"/>
      <c r="B2606" s="12"/>
      <c r="C2606" s="12"/>
      <c r="D2606" s="12"/>
      <c r="E2606" s="31" t="str">
        <f>IFERROR(VLOOKUP(Issue!$D2606,Table5[#All],3,0),"")</f>
        <v/>
      </c>
      <c r="F2606" s="31" t="str">
        <f>IFERROR(VLOOKUP(Issue!$D2606,Table5[#All],2,0),"")</f>
        <v/>
      </c>
      <c r="G2606" s="12"/>
      <c r="H2606" s="31" t="str">
        <f>IFERROR(VLOOKUP(Issue!$G2606,Table5[#All],3,0),"")</f>
        <v/>
      </c>
      <c r="I2606" s="31" t="str">
        <f>IFERROR(VLOOKUP(Issue!$G2606,Table5[#All],2,0),"")</f>
        <v/>
      </c>
      <c r="J2606" s="12"/>
      <c r="K2606" s="31" t="str">
        <f>IFERROR(VLOOKUP(Issue!$J2606,Table2[[Item Name]:[UoM]],2,0),"")</f>
        <v/>
      </c>
      <c r="L2606" s="12"/>
      <c r="M2606" s="32" t="str">
        <f>IFERROR(VLOOKUP(Issue!$J2606,Table2[[#All],[Item Name]:[Open Rate]],8,0),"")</f>
        <v/>
      </c>
      <c r="N2606" s="32" t="str">
        <f>IFERROR(+Issue!$L2606*Issue!$M2606,"")</f>
        <v/>
      </c>
      <c r="O2606" s="12"/>
      <c r="P2606" s="12"/>
      <c r="Q2606" s="38"/>
    </row>
    <row r="2607" spans="1:17" x14ac:dyDescent="0.25">
      <c r="A2607" s="34"/>
      <c r="B2607" s="12"/>
      <c r="C2607" s="12"/>
      <c r="D2607" s="12"/>
      <c r="E2607" s="31" t="str">
        <f>IFERROR(VLOOKUP(Issue!$D2607,Table5[#All],3,0),"")</f>
        <v/>
      </c>
      <c r="F2607" s="31" t="str">
        <f>IFERROR(VLOOKUP(Issue!$D2607,Table5[#All],2,0),"")</f>
        <v/>
      </c>
      <c r="G2607" s="12"/>
      <c r="H2607" s="31" t="str">
        <f>IFERROR(VLOOKUP(Issue!$G2607,Table5[#All],3,0),"")</f>
        <v/>
      </c>
      <c r="I2607" s="31" t="str">
        <f>IFERROR(VLOOKUP(Issue!$G2607,Table5[#All],2,0),"")</f>
        <v/>
      </c>
      <c r="J2607" s="12"/>
      <c r="K2607" s="31" t="str">
        <f>IFERROR(VLOOKUP(Issue!$J2607,Table2[[Item Name]:[UoM]],2,0),"")</f>
        <v/>
      </c>
      <c r="L2607" s="12"/>
      <c r="M2607" s="32" t="str">
        <f>IFERROR(VLOOKUP(Issue!$J2607,Table2[[#All],[Item Name]:[Open Rate]],8,0),"")</f>
        <v/>
      </c>
      <c r="N2607" s="32" t="str">
        <f>IFERROR(+Issue!$L2607*Issue!$M2607,"")</f>
        <v/>
      </c>
      <c r="O2607" s="12"/>
      <c r="P2607" s="12"/>
      <c r="Q2607" s="38"/>
    </row>
    <row r="2608" spans="1:17" x14ac:dyDescent="0.25">
      <c r="A2608" s="34"/>
      <c r="B2608" s="12"/>
      <c r="C2608" s="12"/>
      <c r="D2608" s="12"/>
      <c r="E2608" s="31" t="str">
        <f>IFERROR(VLOOKUP(Issue!$D2608,Table5[#All],3,0),"")</f>
        <v/>
      </c>
      <c r="F2608" s="31" t="str">
        <f>IFERROR(VLOOKUP(Issue!$D2608,Table5[#All],2,0),"")</f>
        <v/>
      </c>
      <c r="G2608" s="12"/>
      <c r="H2608" s="31" t="str">
        <f>IFERROR(VLOOKUP(Issue!$G2608,Table5[#All],3,0),"")</f>
        <v/>
      </c>
      <c r="I2608" s="31" t="str">
        <f>IFERROR(VLOOKUP(Issue!$G2608,Table5[#All],2,0),"")</f>
        <v/>
      </c>
      <c r="J2608" s="12"/>
      <c r="K2608" s="31" t="str">
        <f>IFERROR(VLOOKUP(Issue!$J2608,Table2[[Item Name]:[UoM]],2,0),"")</f>
        <v/>
      </c>
      <c r="L2608" s="12"/>
      <c r="M2608" s="32" t="str">
        <f>IFERROR(VLOOKUP(Issue!$J2608,Table2[[#All],[Item Name]:[Open Rate]],8,0),"")</f>
        <v/>
      </c>
      <c r="N2608" s="32" t="str">
        <f>IFERROR(+Issue!$L2608*Issue!$M2608,"")</f>
        <v/>
      </c>
      <c r="O2608" s="12"/>
      <c r="P2608" s="12"/>
      <c r="Q2608" s="38"/>
    </row>
    <row r="2609" spans="1:17" x14ac:dyDescent="0.25">
      <c r="A2609" s="34"/>
      <c r="B2609" s="12"/>
      <c r="C2609" s="12"/>
      <c r="D2609" s="12"/>
      <c r="E2609" s="31" t="str">
        <f>IFERROR(VLOOKUP(Issue!$D2609,Table5[#All],3,0),"")</f>
        <v/>
      </c>
      <c r="F2609" s="31" t="str">
        <f>IFERROR(VLOOKUP(Issue!$D2609,Table5[#All],2,0),"")</f>
        <v/>
      </c>
      <c r="G2609" s="12"/>
      <c r="H2609" s="31" t="str">
        <f>IFERROR(VLOOKUP(Issue!$G2609,Table5[#All],3,0),"")</f>
        <v/>
      </c>
      <c r="I2609" s="31" t="str">
        <f>IFERROR(VLOOKUP(Issue!$G2609,Table5[#All],2,0),"")</f>
        <v/>
      </c>
      <c r="J2609" s="12"/>
      <c r="K2609" s="31" t="str">
        <f>IFERROR(VLOOKUP(Issue!$J2609,Table2[[Item Name]:[UoM]],2,0),"")</f>
        <v/>
      </c>
      <c r="L2609" s="12"/>
      <c r="M2609" s="32" t="str">
        <f>IFERROR(VLOOKUP(Issue!$J2609,Table2[[#All],[Item Name]:[Open Rate]],8,0),"")</f>
        <v/>
      </c>
      <c r="N2609" s="32" t="str">
        <f>IFERROR(+Issue!$L2609*Issue!$M2609,"")</f>
        <v/>
      </c>
      <c r="O2609" s="12"/>
      <c r="P2609" s="12"/>
      <c r="Q2609" s="38"/>
    </row>
    <row r="2610" spans="1:17" x14ac:dyDescent="0.25">
      <c r="A2610" s="34"/>
      <c r="B2610" s="12"/>
      <c r="C2610" s="12"/>
      <c r="D2610" s="12"/>
      <c r="E2610" s="31" t="str">
        <f>IFERROR(VLOOKUP(Issue!$D2610,Table5[#All],3,0),"")</f>
        <v/>
      </c>
      <c r="F2610" s="31" t="str">
        <f>IFERROR(VLOOKUP(Issue!$D2610,Table5[#All],2,0),"")</f>
        <v/>
      </c>
      <c r="G2610" s="12"/>
      <c r="H2610" s="31" t="str">
        <f>IFERROR(VLOOKUP(Issue!$G2610,Table5[#All],3,0),"")</f>
        <v/>
      </c>
      <c r="I2610" s="31" t="str">
        <f>IFERROR(VLOOKUP(Issue!$G2610,Table5[#All],2,0),"")</f>
        <v/>
      </c>
      <c r="J2610" s="12"/>
      <c r="K2610" s="31" t="str">
        <f>IFERROR(VLOOKUP(Issue!$J2610,Table2[[Item Name]:[UoM]],2,0),"")</f>
        <v/>
      </c>
      <c r="L2610" s="12"/>
      <c r="M2610" s="32" t="str">
        <f>IFERROR(VLOOKUP(Issue!$J2610,Table2[[#All],[Item Name]:[Open Rate]],8,0),"")</f>
        <v/>
      </c>
      <c r="N2610" s="32" t="str">
        <f>IFERROR(+Issue!$L2610*Issue!$M2610,"")</f>
        <v/>
      </c>
      <c r="O2610" s="12"/>
      <c r="P2610" s="12"/>
      <c r="Q2610" s="38"/>
    </row>
    <row r="2611" spans="1:17" x14ac:dyDescent="0.25">
      <c r="A2611" s="34"/>
      <c r="B2611" s="12"/>
      <c r="C2611" s="12"/>
      <c r="D2611" s="12"/>
      <c r="E2611" s="31" t="str">
        <f>IFERROR(VLOOKUP(Issue!$D2611,Table5[#All],3,0),"")</f>
        <v/>
      </c>
      <c r="F2611" s="31" t="str">
        <f>IFERROR(VLOOKUP(Issue!$D2611,Table5[#All],2,0),"")</f>
        <v/>
      </c>
      <c r="G2611" s="12"/>
      <c r="H2611" s="31" t="str">
        <f>IFERROR(VLOOKUP(Issue!$G2611,Table5[#All],3,0),"")</f>
        <v/>
      </c>
      <c r="I2611" s="31" t="str">
        <f>IFERROR(VLOOKUP(Issue!$G2611,Table5[#All],2,0),"")</f>
        <v/>
      </c>
      <c r="J2611" s="12"/>
      <c r="K2611" s="31" t="str">
        <f>IFERROR(VLOOKUP(Issue!$J2611,Table2[[Item Name]:[UoM]],2,0),"")</f>
        <v/>
      </c>
      <c r="L2611" s="12"/>
      <c r="M2611" s="32" t="str">
        <f>IFERROR(VLOOKUP(Issue!$J2611,Table2[[#All],[Item Name]:[Open Rate]],8,0),"")</f>
        <v/>
      </c>
      <c r="N2611" s="32" t="str">
        <f>IFERROR(+Issue!$L2611*Issue!$M2611,"")</f>
        <v/>
      </c>
      <c r="O2611" s="12"/>
      <c r="P2611" s="12"/>
      <c r="Q2611" s="38"/>
    </row>
    <row r="2612" spans="1:17" x14ac:dyDescent="0.25">
      <c r="A2612" s="34"/>
      <c r="B2612" s="12"/>
      <c r="C2612" s="12"/>
      <c r="D2612" s="12"/>
      <c r="E2612" s="31" t="str">
        <f>IFERROR(VLOOKUP(Issue!$D2612,Table5[#All],3,0),"")</f>
        <v/>
      </c>
      <c r="F2612" s="31" t="str">
        <f>IFERROR(VLOOKUP(Issue!$D2612,Table5[#All],2,0),"")</f>
        <v/>
      </c>
      <c r="G2612" s="12"/>
      <c r="H2612" s="31" t="str">
        <f>IFERROR(VLOOKUP(Issue!$G2612,Table5[#All],3,0),"")</f>
        <v/>
      </c>
      <c r="I2612" s="31" t="str">
        <f>IFERROR(VLOOKUP(Issue!$G2612,Table5[#All],2,0),"")</f>
        <v/>
      </c>
      <c r="J2612" s="12"/>
      <c r="K2612" s="31" t="str">
        <f>IFERROR(VLOOKUP(Issue!$J2612,Table2[[Item Name]:[UoM]],2,0),"")</f>
        <v/>
      </c>
      <c r="L2612" s="12"/>
      <c r="M2612" s="32" t="str">
        <f>IFERROR(VLOOKUP(Issue!$J2612,Table2[[#All],[Item Name]:[Open Rate]],8,0),"")</f>
        <v/>
      </c>
      <c r="N2612" s="32" t="str">
        <f>IFERROR(+Issue!$L2612*Issue!$M2612,"")</f>
        <v/>
      </c>
      <c r="O2612" s="12"/>
      <c r="P2612" s="12"/>
      <c r="Q2612" s="38"/>
    </row>
    <row r="2613" spans="1:17" x14ac:dyDescent="0.25">
      <c r="A2613" s="34"/>
      <c r="B2613" s="12"/>
      <c r="C2613" s="12"/>
      <c r="D2613" s="12"/>
      <c r="E2613" s="31" t="str">
        <f>IFERROR(VLOOKUP(Issue!$D2613,Table5[#All],3,0),"")</f>
        <v/>
      </c>
      <c r="F2613" s="31" t="str">
        <f>IFERROR(VLOOKUP(Issue!$D2613,Table5[#All],2,0),"")</f>
        <v/>
      </c>
      <c r="G2613" s="12"/>
      <c r="H2613" s="31" t="str">
        <f>IFERROR(VLOOKUP(Issue!$G2613,Table5[#All],3,0),"")</f>
        <v/>
      </c>
      <c r="I2613" s="31" t="str">
        <f>IFERROR(VLOOKUP(Issue!$G2613,Table5[#All],2,0),"")</f>
        <v/>
      </c>
      <c r="J2613" s="12"/>
      <c r="K2613" s="31" t="str">
        <f>IFERROR(VLOOKUP(Issue!$J2613,Table2[[Item Name]:[UoM]],2,0),"")</f>
        <v/>
      </c>
      <c r="L2613" s="12"/>
      <c r="M2613" s="32" t="str">
        <f>IFERROR(VLOOKUP(Issue!$J2613,Table2[[#All],[Item Name]:[Open Rate]],8,0),"")</f>
        <v/>
      </c>
      <c r="N2613" s="32" t="str">
        <f>IFERROR(+Issue!$L2613*Issue!$M2613,"")</f>
        <v/>
      </c>
      <c r="O2613" s="12"/>
      <c r="P2613" s="12"/>
      <c r="Q2613" s="38"/>
    </row>
    <row r="2614" spans="1:17" x14ac:dyDescent="0.25">
      <c r="A2614" s="34"/>
      <c r="B2614" s="12"/>
      <c r="C2614" s="12"/>
      <c r="D2614" s="12"/>
      <c r="E2614" s="31" t="str">
        <f>IFERROR(VLOOKUP(Issue!$D2614,Table5[#All],3,0),"")</f>
        <v/>
      </c>
      <c r="F2614" s="31" t="str">
        <f>IFERROR(VLOOKUP(Issue!$D2614,Table5[#All],2,0),"")</f>
        <v/>
      </c>
      <c r="G2614" s="12"/>
      <c r="H2614" s="31" t="str">
        <f>IFERROR(VLOOKUP(Issue!$G2614,Table5[#All],3,0),"")</f>
        <v/>
      </c>
      <c r="I2614" s="31" t="str">
        <f>IFERROR(VLOOKUP(Issue!$G2614,Table5[#All],2,0),"")</f>
        <v/>
      </c>
      <c r="J2614" s="12"/>
      <c r="K2614" s="31" t="str">
        <f>IFERROR(VLOOKUP(Issue!$J2614,Table2[[Item Name]:[UoM]],2,0),"")</f>
        <v/>
      </c>
      <c r="L2614" s="12"/>
      <c r="M2614" s="32" t="str">
        <f>IFERROR(VLOOKUP(Issue!$J2614,Table2[[#All],[Item Name]:[Open Rate]],8,0),"")</f>
        <v/>
      </c>
      <c r="N2614" s="32" t="str">
        <f>IFERROR(+Issue!$L2614*Issue!$M2614,"")</f>
        <v/>
      </c>
      <c r="O2614" s="12"/>
      <c r="P2614" s="12"/>
      <c r="Q2614" s="38"/>
    </row>
    <row r="2615" spans="1:17" x14ac:dyDescent="0.25">
      <c r="A2615" s="34"/>
      <c r="B2615" s="12"/>
      <c r="C2615" s="12"/>
      <c r="D2615" s="12"/>
      <c r="E2615" s="31" t="str">
        <f>IFERROR(VLOOKUP(Issue!$D2615,Table5[#All],3,0),"")</f>
        <v/>
      </c>
      <c r="F2615" s="31" t="str">
        <f>IFERROR(VLOOKUP(Issue!$D2615,Table5[#All],2,0),"")</f>
        <v/>
      </c>
      <c r="G2615" s="12"/>
      <c r="H2615" s="31" t="str">
        <f>IFERROR(VLOOKUP(Issue!$G2615,Table5[#All],3,0),"")</f>
        <v/>
      </c>
      <c r="I2615" s="31" t="str">
        <f>IFERROR(VLOOKUP(Issue!$G2615,Table5[#All],2,0),"")</f>
        <v/>
      </c>
      <c r="J2615" s="12"/>
      <c r="K2615" s="31" t="str">
        <f>IFERROR(VLOOKUP(Issue!$J2615,Table2[[Item Name]:[UoM]],2,0),"")</f>
        <v/>
      </c>
      <c r="L2615" s="12"/>
      <c r="M2615" s="32" t="str">
        <f>IFERROR(VLOOKUP(Issue!$J2615,Table2[[#All],[Item Name]:[Open Rate]],8,0),"")</f>
        <v/>
      </c>
      <c r="N2615" s="32" t="str">
        <f>IFERROR(+Issue!$L2615*Issue!$M2615,"")</f>
        <v/>
      </c>
      <c r="O2615" s="12"/>
      <c r="P2615" s="12"/>
      <c r="Q2615" s="38"/>
    </row>
    <row r="2616" spans="1:17" x14ac:dyDescent="0.25">
      <c r="A2616" s="34"/>
      <c r="B2616" s="12"/>
      <c r="C2616" s="12"/>
      <c r="D2616" s="12"/>
      <c r="E2616" s="31" t="str">
        <f>IFERROR(VLOOKUP(Issue!$D2616,Table5[#All],3,0),"")</f>
        <v/>
      </c>
      <c r="F2616" s="31" t="str">
        <f>IFERROR(VLOOKUP(Issue!$D2616,Table5[#All],2,0),"")</f>
        <v/>
      </c>
      <c r="G2616" s="12"/>
      <c r="H2616" s="31" t="str">
        <f>IFERROR(VLOOKUP(Issue!$G2616,Table5[#All],3,0),"")</f>
        <v/>
      </c>
      <c r="I2616" s="31" t="str">
        <f>IFERROR(VLOOKUP(Issue!$G2616,Table5[#All],2,0),"")</f>
        <v/>
      </c>
      <c r="J2616" s="12"/>
      <c r="K2616" s="31" t="str">
        <f>IFERROR(VLOOKUP(Issue!$J2616,Table2[[Item Name]:[UoM]],2,0),"")</f>
        <v/>
      </c>
      <c r="L2616" s="12"/>
      <c r="M2616" s="32" t="str">
        <f>IFERROR(VLOOKUP(Issue!$J2616,Table2[[#All],[Item Name]:[Open Rate]],8,0),"")</f>
        <v/>
      </c>
      <c r="N2616" s="32" t="str">
        <f>IFERROR(+Issue!$L2616*Issue!$M2616,"")</f>
        <v/>
      </c>
      <c r="O2616" s="12"/>
      <c r="P2616" s="12"/>
      <c r="Q2616" s="38"/>
    </row>
    <row r="2617" spans="1:17" x14ac:dyDescent="0.25">
      <c r="A2617" s="34"/>
      <c r="B2617" s="12"/>
      <c r="C2617" s="12"/>
      <c r="D2617" s="12"/>
      <c r="E2617" s="31" t="str">
        <f>IFERROR(VLOOKUP(Issue!$D2617,Table5[#All],3,0),"")</f>
        <v/>
      </c>
      <c r="F2617" s="31" t="str">
        <f>IFERROR(VLOOKUP(Issue!$D2617,Table5[#All],2,0),"")</f>
        <v/>
      </c>
      <c r="G2617" s="12"/>
      <c r="H2617" s="31" t="str">
        <f>IFERROR(VLOOKUP(Issue!$G2617,Table5[#All],3,0),"")</f>
        <v/>
      </c>
      <c r="I2617" s="31" t="str">
        <f>IFERROR(VLOOKUP(Issue!$G2617,Table5[#All],2,0),"")</f>
        <v/>
      </c>
      <c r="J2617" s="12"/>
      <c r="K2617" s="31" t="str">
        <f>IFERROR(VLOOKUP(Issue!$J2617,Table2[[Item Name]:[UoM]],2,0),"")</f>
        <v/>
      </c>
      <c r="L2617" s="12"/>
      <c r="M2617" s="32" t="str">
        <f>IFERROR(VLOOKUP(Issue!$J2617,Table2[[#All],[Item Name]:[Open Rate]],8,0),"")</f>
        <v/>
      </c>
      <c r="N2617" s="32" t="str">
        <f>IFERROR(+Issue!$L2617*Issue!$M2617,"")</f>
        <v/>
      </c>
      <c r="O2617" s="12"/>
      <c r="P2617" s="12"/>
      <c r="Q2617" s="38"/>
    </row>
    <row r="2618" spans="1:17" x14ac:dyDescent="0.25">
      <c r="A2618" s="34"/>
      <c r="B2618" s="12"/>
      <c r="C2618" s="12"/>
      <c r="D2618" s="12"/>
      <c r="E2618" s="31" t="str">
        <f>IFERROR(VLOOKUP(Issue!$D2618,Table5[#All],3,0),"")</f>
        <v/>
      </c>
      <c r="F2618" s="31" t="str">
        <f>IFERROR(VLOOKUP(Issue!$D2618,Table5[#All],2,0),"")</f>
        <v/>
      </c>
      <c r="G2618" s="12"/>
      <c r="H2618" s="31" t="str">
        <f>IFERROR(VLOOKUP(Issue!$G2618,Table5[#All],3,0),"")</f>
        <v/>
      </c>
      <c r="I2618" s="31" t="str">
        <f>IFERROR(VLOOKUP(Issue!$G2618,Table5[#All],2,0),"")</f>
        <v/>
      </c>
      <c r="J2618" s="12"/>
      <c r="K2618" s="31" t="str">
        <f>IFERROR(VLOOKUP(Issue!$J2618,Table2[[Item Name]:[UoM]],2,0),"")</f>
        <v/>
      </c>
      <c r="L2618" s="12"/>
      <c r="M2618" s="32" t="str">
        <f>IFERROR(VLOOKUP(Issue!$J2618,Table2[[#All],[Item Name]:[Open Rate]],8,0),"")</f>
        <v/>
      </c>
      <c r="N2618" s="32" t="str">
        <f>IFERROR(+Issue!$L2618*Issue!$M2618,"")</f>
        <v/>
      </c>
      <c r="O2618" s="12"/>
      <c r="P2618" s="12"/>
      <c r="Q2618" s="38"/>
    </row>
    <row r="2619" spans="1:17" x14ac:dyDescent="0.25">
      <c r="A2619" s="34"/>
      <c r="B2619" s="12"/>
      <c r="C2619" s="12"/>
      <c r="D2619" s="12"/>
      <c r="E2619" s="31" t="str">
        <f>IFERROR(VLOOKUP(Issue!$D2619,Table5[#All],3,0),"")</f>
        <v/>
      </c>
      <c r="F2619" s="31" t="str">
        <f>IFERROR(VLOOKUP(Issue!$D2619,Table5[#All],2,0),"")</f>
        <v/>
      </c>
      <c r="G2619" s="12"/>
      <c r="H2619" s="31" t="str">
        <f>IFERROR(VLOOKUP(Issue!$G2619,Table5[#All],3,0),"")</f>
        <v/>
      </c>
      <c r="I2619" s="31" t="str">
        <f>IFERROR(VLOOKUP(Issue!$G2619,Table5[#All],2,0),"")</f>
        <v/>
      </c>
      <c r="J2619" s="12"/>
      <c r="K2619" s="31" t="str">
        <f>IFERROR(VLOOKUP(Issue!$J2619,Table2[[Item Name]:[UoM]],2,0),"")</f>
        <v/>
      </c>
      <c r="L2619" s="12"/>
      <c r="M2619" s="32" t="str">
        <f>IFERROR(VLOOKUP(Issue!$J2619,Table2[[#All],[Item Name]:[Open Rate]],8,0),"")</f>
        <v/>
      </c>
      <c r="N2619" s="32" t="str">
        <f>IFERROR(+Issue!$L2619*Issue!$M2619,"")</f>
        <v/>
      </c>
      <c r="O2619" s="12"/>
      <c r="P2619" s="12"/>
      <c r="Q2619" s="38"/>
    </row>
    <row r="2620" spans="1:17" x14ac:dyDescent="0.25">
      <c r="A2620" s="34"/>
      <c r="B2620" s="12"/>
      <c r="C2620" s="12"/>
      <c r="D2620" s="12"/>
      <c r="E2620" s="31" t="str">
        <f>IFERROR(VLOOKUP(Issue!$D2620,Table5[#All],3,0),"")</f>
        <v/>
      </c>
      <c r="F2620" s="31" t="str">
        <f>IFERROR(VLOOKUP(Issue!$D2620,Table5[#All],2,0),"")</f>
        <v/>
      </c>
      <c r="G2620" s="12"/>
      <c r="H2620" s="31" t="str">
        <f>IFERROR(VLOOKUP(Issue!$G2620,Table5[#All],3,0),"")</f>
        <v/>
      </c>
      <c r="I2620" s="31" t="str">
        <f>IFERROR(VLOOKUP(Issue!$G2620,Table5[#All],2,0),"")</f>
        <v/>
      </c>
      <c r="J2620" s="8"/>
      <c r="K2620" s="31" t="str">
        <f>IFERROR(VLOOKUP(Issue!$J2620,Table2[[Item Name]:[UoM]],2,0),"")</f>
        <v/>
      </c>
      <c r="L2620" s="12"/>
      <c r="M2620" s="32" t="str">
        <f>IFERROR(VLOOKUP(Issue!$J2620,Table2[[#All],[Item Name]:[Open Rate]],8,0),"")</f>
        <v/>
      </c>
      <c r="N2620" s="32" t="str">
        <f>IFERROR(+Issue!$L2620*Issue!$M2620,"")</f>
        <v/>
      </c>
      <c r="O2620" s="12"/>
      <c r="P2620" s="12"/>
      <c r="Q2620" s="38"/>
    </row>
    <row r="2621" spans="1:17" x14ac:dyDescent="0.25">
      <c r="A2621" s="34"/>
      <c r="B2621" s="12"/>
      <c r="C2621" s="12"/>
      <c r="D2621" s="12"/>
      <c r="E2621" s="31" t="str">
        <f>IFERROR(VLOOKUP(Issue!$D2621,Table5[#All],3,0),"")</f>
        <v/>
      </c>
      <c r="F2621" s="31" t="str">
        <f>IFERROR(VLOOKUP(Issue!$D2621,Table5[#All],2,0),"")</f>
        <v/>
      </c>
      <c r="G2621" s="12"/>
      <c r="H2621" s="31" t="str">
        <f>IFERROR(VLOOKUP(Issue!$G2621,Table5[#All],3,0),"")</f>
        <v/>
      </c>
      <c r="I2621" s="31" t="str">
        <f>IFERROR(VLOOKUP(Issue!$G2621,Table5[#All],2,0),"")</f>
        <v/>
      </c>
      <c r="J2621" s="8"/>
      <c r="K2621" s="31" t="str">
        <f>IFERROR(VLOOKUP(Issue!$J2621,Table2[[Item Name]:[UoM]],2,0),"")</f>
        <v/>
      </c>
      <c r="L2621" s="12"/>
      <c r="M2621" s="32" t="str">
        <f>IFERROR(VLOOKUP(Issue!$J2621,Table2[[#All],[Item Name]:[Open Rate]],8,0),"")</f>
        <v/>
      </c>
      <c r="N2621" s="32" t="str">
        <f>IFERROR(+Issue!$L2621*Issue!$M2621,"")</f>
        <v/>
      </c>
      <c r="O2621" s="12"/>
      <c r="P2621" s="12"/>
      <c r="Q2621" s="38"/>
    </row>
    <row r="2622" spans="1:17" x14ac:dyDescent="0.25">
      <c r="A2622" s="34"/>
      <c r="B2622" s="12"/>
      <c r="C2622" s="12"/>
      <c r="D2622" s="12"/>
      <c r="E2622" s="31" t="str">
        <f>IFERROR(VLOOKUP(Issue!$D2622,Table5[#All],3,0),"")</f>
        <v/>
      </c>
      <c r="F2622" s="31" t="str">
        <f>IFERROR(VLOOKUP(Issue!$D2622,Table5[#All],2,0),"")</f>
        <v/>
      </c>
      <c r="G2622" s="12"/>
      <c r="H2622" s="31" t="str">
        <f>IFERROR(VLOOKUP(Issue!$G2622,Table5[#All],3,0),"")</f>
        <v/>
      </c>
      <c r="I2622" s="31" t="str">
        <f>IFERROR(VLOOKUP(Issue!$G2622,Table5[#All],2,0),"")</f>
        <v/>
      </c>
      <c r="J2622" s="8"/>
      <c r="K2622" s="31" t="str">
        <f>IFERROR(VLOOKUP(Issue!$J2622,Table2[[Item Name]:[UoM]],2,0),"")</f>
        <v/>
      </c>
      <c r="L2622" s="12"/>
      <c r="M2622" s="32" t="str">
        <f>IFERROR(VLOOKUP(Issue!$J2622,Table2[[#All],[Item Name]:[Open Rate]],8,0),"")</f>
        <v/>
      </c>
      <c r="N2622" s="32" t="str">
        <f>IFERROR(+Issue!$L2622*Issue!$M2622,"")</f>
        <v/>
      </c>
      <c r="O2622" s="12"/>
      <c r="P2622" s="12"/>
      <c r="Q2622" s="38"/>
    </row>
    <row r="2623" spans="1:17" x14ac:dyDescent="0.25">
      <c r="A2623" s="34"/>
      <c r="B2623" s="12"/>
      <c r="C2623" s="12"/>
      <c r="D2623" s="12"/>
      <c r="E2623" s="31" t="str">
        <f>IFERROR(VLOOKUP(Issue!$D2623,Table5[#All],3,0),"")</f>
        <v/>
      </c>
      <c r="F2623" s="31" t="str">
        <f>IFERROR(VLOOKUP(Issue!$D2623,Table5[#All],2,0),"")</f>
        <v/>
      </c>
      <c r="G2623" s="12"/>
      <c r="H2623" s="31" t="str">
        <f>IFERROR(VLOOKUP(Issue!$G2623,Table5[#All],3,0),"")</f>
        <v/>
      </c>
      <c r="I2623" s="31" t="str">
        <f>IFERROR(VLOOKUP(Issue!$G2623,Table5[#All],2,0),"")</f>
        <v/>
      </c>
      <c r="J2623" s="8"/>
      <c r="K2623" s="31" t="str">
        <f>IFERROR(VLOOKUP(Issue!$J2623,Table2[[Item Name]:[UoM]],2,0),"")</f>
        <v/>
      </c>
      <c r="L2623" s="12"/>
      <c r="M2623" s="32" t="str">
        <f>IFERROR(VLOOKUP(Issue!$J2623,Table2[[#All],[Item Name]:[Open Rate]],8,0),"")</f>
        <v/>
      </c>
      <c r="N2623" s="32" t="str">
        <f>IFERROR(+Issue!$L2623*Issue!$M2623,"")</f>
        <v/>
      </c>
      <c r="O2623" s="12"/>
      <c r="P2623" s="12"/>
      <c r="Q2623" s="38"/>
    </row>
    <row r="2624" spans="1:17" x14ac:dyDescent="0.25">
      <c r="A2624" s="34"/>
      <c r="B2624" s="12"/>
      <c r="C2624" s="12"/>
      <c r="D2624" s="12"/>
      <c r="E2624" s="31" t="str">
        <f>IFERROR(VLOOKUP(Issue!$D2624,Table5[#All],3,0),"")</f>
        <v/>
      </c>
      <c r="F2624" s="31" t="str">
        <f>IFERROR(VLOOKUP(Issue!$D2624,Table5[#All],2,0),"")</f>
        <v/>
      </c>
      <c r="G2624" s="12"/>
      <c r="H2624" s="31" t="str">
        <f>IFERROR(VLOOKUP(Issue!$G2624,Table5[#All],3,0),"")</f>
        <v/>
      </c>
      <c r="I2624" s="31" t="str">
        <f>IFERROR(VLOOKUP(Issue!$G2624,Table5[#All],2,0),"")</f>
        <v/>
      </c>
      <c r="J2624" s="12"/>
      <c r="K2624" s="31" t="str">
        <f>IFERROR(VLOOKUP(Issue!$J2624,Table2[[Item Name]:[UoM]],2,0),"")</f>
        <v/>
      </c>
      <c r="L2624" s="12"/>
      <c r="M2624" s="32" t="str">
        <f>IFERROR(VLOOKUP(Issue!$J2624,Table2[[#All],[Item Name]:[Open Rate]],8,0),"")</f>
        <v/>
      </c>
      <c r="N2624" s="32" t="str">
        <f>IFERROR(+Issue!$L2624*Issue!$M2624,"")</f>
        <v/>
      </c>
      <c r="O2624" s="12"/>
      <c r="P2624" s="12"/>
      <c r="Q2624" s="38"/>
    </row>
    <row r="2625" spans="1:17" x14ac:dyDescent="0.25">
      <c r="A2625" s="34"/>
      <c r="B2625" s="12"/>
      <c r="C2625" s="12"/>
      <c r="D2625" s="12"/>
      <c r="E2625" s="31" t="str">
        <f>IFERROR(VLOOKUP(Issue!$D2625,Table5[#All],3,0),"")</f>
        <v/>
      </c>
      <c r="F2625" s="31" t="str">
        <f>IFERROR(VLOOKUP(Issue!$D2625,Table5[#All],2,0),"")</f>
        <v/>
      </c>
      <c r="G2625" s="12"/>
      <c r="H2625" s="31" t="str">
        <f>IFERROR(VLOOKUP(Issue!$G2625,Table5[#All],3,0),"")</f>
        <v/>
      </c>
      <c r="I2625" s="31" t="str">
        <f>IFERROR(VLOOKUP(Issue!$G2625,Table5[#All],2,0),"")</f>
        <v/>
      </c>
      <c r="J2625" s="12"/>
      <c r="K2625" s="31" t="str">
        <f>IFERROR(VLOOKUP(Issue!$J2625,Table2[[Item Name]:[UoM]],2,0),"")</f>
        <v/>
      </c>
      <c r="L2625" s="12"/>
      <c r="M2625" s="32" t="str">
        <f>IFERROR(VLOOKUP(Issue!$J2625,Table2[[#All],[Item Name]:[Open Rate]],8,0),"")</f>
        <v/>
      </c>
      <c r="N2625" s="32" t="str">
        <f>IFERROR(+Issue!$L2625*Issue!$M2625,"")</f>
        <v/>
      </c>
      <c r="O2625" s="12"/>
      <c r="P2625" s="12"/>
      <c r="Q2625" s="38"/>
    </row>
    <row r="2626" spans="1:17" x14ac:dyDescent="0.25">
      <c r="A2626" s="34"/>
      <c r="B2626" s="12"/>
      <c r="C2626" s="12"/>
      <c r="D2626" s="12"/>
      <c r="E2626" s="31" t="str">
        <f>IFERROR(VLOOKUP(Issue!$D2626,Table5[#All],3,0),"")</f>
        <v/>
      </c>
      <c r="F2626" s="31" t="str">
        <f>IFERROR(VLOOKUP(Issue!$D2626,Table5[#All],2,0),"")</f>
        <v/>
      </c>
      <c r="G2626" s="12"/>
      <c r="H2626" s="31" t="str">
        <f>IFERROR(VLOOKUP(Issue!$G2626,Table5[#All],3,0),"")</f>
        <v/>
      </c>
      <c r="I2626" s="31" t="str">
        <f>IFERROR(VLOOKUP(Issue!$G2626,Table5[#All],2,0),"")</f>
        <v/>
      </c>
      <c r="J2626" s="12"/>
      <c r="K2626" s="31" t="str">
        <f>IFERROR(VLOOKUP(Issue!$J2626,Table2[[Item Name]:[UoM]],2,0),"")</f>
        <v/>
      </c>
      <c r="L2626" s="12"/>
      <c r="M2626" s="32" t="str">
        <f>IFERROR(VLOOKUP(Issue!$J2626,Table2[[#All],[Item Name]:[Open Rate]],8,0),"")</f>
        <v/>
      </c>
      <c r="N2626" s="32" t="str">
        <f>IFERROR(+Issue!$L2626*Issue!$M2626,"")</f>
        <v/>
      </c>
      <c r="O2626" s="12"/>
      <c r="P2626" s="12"/>
      <c r="Q2626" s="38"/>
    </row>
    <row r="2627" spans="1:17" x14ac:dyDescent="0.25">
      <c r="A2627" s="34"/>
      <c r="B2627" s="12"/>
      <c r="C2627" s="12"/>
      <c r="D2627" s="12"/>
      <c r="E2627" s="31" t="str">
        <f>IFERROR(VLOOKUP(Issue!$D2627,Table5[#All],3,0),"")</f>
        <v/>
      </c>
      <c r="F2627" s="31" t="str">
        <f>IFERROR(VLOOKUP(Issue!$D2627,Table5[#All],2,0),"")</f>
        <v/>
      </c>
      <c r="G2627" s="12"/>
      <c r="H2627" s="31" t="str">
        <f>IFERROR(VLOOKUP(Issue!$G2627,Table5[#All],3,0),"")</f>
        <v/>
      </c>
      <c r="I2627" s="31" t="str">
        <f>IFERROR(VLOOKUP(Issue!$G2627,Table5[#All],2,0),"")</f>
        <v/>
      </c>
      <c r="J2627" s="12"/>
      <c r="K2627" s="31" t="str">
        <f>IFERROR(VLOOKUP(Issue!$J2627,Table2[[Item Name]:[UoM]],2,0),"")</f>
        <v/>
      </c>
      <c r="L2627" s="12"/>
      <c r="M2627" s="32" t="str">
        <f>IFERROR(VLOOKUP(Issue!$J2627,Table2[[#All],[Item Name]:[Open Rate]],8,0),"")</f>
        <v/>
      </c>
      <c r="N2627" s="32" t="str">
        <f>IFERROR(+Issue!$L2627*Issue!$M2627,"")</f>
        <v/>
      </c>
      <c r="O2627" s="12"/>
      <c r="P2627" s="12"/>
      <c r="Q2627" s="38"/>
    </row>
    <row r="2628" spans="1:17" x14ac:dyDescent="0.25">
      <c r="A2628" s="34"/>
      <c r="B2628" s="12"/>
      <c r="C2628" s="12"/>
      <c r="D2628" s="12"/>
      <c r="E2628" s="31" t="str">
        <f>IFERROR(VLOOKUP(Issue!$D2628,Table5[#All],3,0),"")</f>
        <v/>
      </c>
      <c r="F2628" s="31" t="str">
        <f>IFERROR(VLOOKUP(Issue!$D2628,Table5[#All],2,0),"")</f>
        <v/>
      </c>
      <c r="G2628" s="12"/>
      <c r="H2628" s="31" t="str">
        <f>IFERROR(VLOOKUP(Issue!$G2628,Table5[#All],3,0),"")</f>
        <v/>
      </c>
      <c r="I2628" s="31" t="str">
        <f>IFERROR(VLOOKUP(Issue!$G2628,Table5[#All],2,0),"")</f>
        <v/>
      </c>
      <c r="J2628" s="12"/>
      <c r="K2628" s="31" t="str">
        <f>IFERROR(VLOOKUP(Issue!$J2628,Table2[[Item Name]:[UoM]],2,0),"")</f>
        <v/>
      </c>
      <c r="L2628" s="12"/>
      <c r="M2628" s="32" t="str">
        <f>IFERROR(VLOOKUP(Issue!$J2628,Table2[[#All],[Item Name]:[Open Rate]],8,0),"")</f>
        <v/>
      </c>
      <c r="N2628" s="32" t="str">
        <f>IFERROR(+Issue!$L2628*Issue!$M2628,"")</f>
        <v/>
      </c>
      <c r="O2628" s="12"/>
      <c r="P2628" s="12"/>
      <c r="Q2628" s="38"/>
    </row>
    <row r="2629" spans="1:17" x14ac:dyDescent="0.25">
      <c r="A2629" s="34"/>
      <c r="B2629" s="12"/>
      <c r="C2629" s="12"/>
      <c r="D2629" s="12"/>
      <c r="E2629" s="31" t="str">
        <f>IFERROR(VLOOKUP(Issue!$D2629,Table5[#All],3,0),"")</f>
        <v/>
      </c>
      <c r="F2629" s="31" t="str">
        <f>IFERROR(VLOOKUP(Issue!$D2629,Table5[#All],2,0),"")</f>
        <v/>
      </c>
      <c r="G2629" s="12"/>
      <c r="H2629" s="31" t="str">
        <f>IFERROR(VLOOKUP(Issue!$G2629,Table5[#All],3,0),"")</f>
        <v/>
      </c>
      <c r="I2629" s="31" t="str">
        <f>IFERROR(VLOOKUP(Issue!$G2629,Table5[#All],2,0),"")</f>
        <v/>
      </c>
      <c r="J2629" s="12"/>
      <c r="K2629" s="31" t="str">
        <f>IFERROR(VLOOKUP(Issue!$J2629,Table2[[Item Name]:[UoM]],2,0),"")</f>
        <v/>
      </c>
      <c r="L2629" s="12"/>
      <c r="M2629" s="32" t="str">
        <f>IFERROR(VLOOKUP(Issue!$J2629,Table2[[#All],[Item Name]:[Open Rate]],8,0),"")</f>
        <v/>
      </c>
      <c r="N2629" s="32" t="str">
        <f>IFERROR(+Issue!$L2629*Issue!$M2629,"")</f>
        <v/>
      </c>
      <c r="O2629" s="12"/>
      <c r="P2629" s="12"/>
      <c r="Q2629" s="38"/>
    </row>
    <row r="2630" spans="1:17" x14ac:dyDescent="0.25">
      <c r="A2630" s="34"/>
      <c r="B2630" s="12"/>
      <c r="C2630" s="12"/>
      <c r="D2630" s="12"/>
      <c r="E2630" s="31" t="str">
        <f>IFERROR(VLOOKUP(Issue!$D2630,Table5[#All],3,0),"")</f>
        <v/>
      </c>
      <c r="F2630" s="31" t="str">
        <f>IFERROR(VLOOKUP(Issue!$D2630,Table5[#All],2,0),"")</f>
        <v/>
      </c>
      <c r="G2630" s="12"/>
      <c r="H2630" s="31" t="str">
        <f>IFERROR(VLOOKUP(Issue!$G2630,Table5[#All],3,0),"")</f>
        <v/>
      </c>
      <c r="I2630" s="31" t="str">
        <f>IFERROR(VLOOKUP(Issue!$G2630,Table5[#All],2,0),"")</f>
        <v/>
      </c>
      <c r="J2630" s="12"/>
      <c r="K2630" s="31" t="str">
        <f>IFERROR(VLOOKUP(Issue!$J2630,Table2[[Item Name]:[UoM]],2,0),"")</f>
        <v/>
      </c>
      <c r="L2630" s="12"/>
      <c r="M2630" s="32" t="str">
        <f>IFERROR(VLOOKUP(Issue!$J2630,Table2[[#All],[Item Name]:[Open Rate]],8,0),"")</f>
        <v/>
      </c>
      <c r="N2630" s="32" t="str">
        <f>IFERROR(+Issue!$L2630*Issue!$M2630,"")</f>
        <v/>
      </c>
      <c r="O2630" s="12"/>
      <c r="P2630" s="12"/>
      <c r="Q2630" s="38"/>
    </row>
    <row r="2631" spans="1:17" x14ac:dyDescent="0.25">
      <c r="A2631" s="34"/>
      <c r="B2631" s="12"/>
      <c r="C2631" s="12"/>
      <c r="D2631" s="12"/>
      <c r="E2631" s="31" t="str">
        <f>IFERROR(VLOOKUP(Issue!$D2631,Table5[#All],3,0),"")</f>
        <v/>
      </c>
      <c r="F2631" s="31" t="str">
        <f>IFERROR(VLOOKUP(Issue!$D2631,Table5[#All],2,0),"")</f>
        <v/>
      </c>
      <c r="G2631" s="12"/>
      <c r="H2631" s="31" t="str">
        <f>IFERROR(VLOOKUP(Issue!$G2631,Table5[#All],3,0),"")</f>
        <v/>
      </c>
      <c r="I2631" s="31" t="str">
        <f>IFERROR(VLOOKUP(Issue!$G2631,Table5[#All],2,0),"")</f>
        <v/>
      </c>
      <c r="J2631" s="12"/>
      <c r="K2631" s="31" t="str">
        <f>IFERROR(VLOOKUP(Issue!$J2631,Table2[[Item Name]:[UoM]],2,0),"")</f>
        <v/>
      </c>
      <c r="L2631" s="12"/>
      <c r="M2631" s="32" t="str">
        <f>IFERROR(VLOOKUP(Issue!$J2631,Table2[[#All],[Item Name]:[Open Rate]],8,0),"")</f>
        <v/>
      </c>
      <c r="N2631" s="32" t="str">
        <f>IFERROR(+Issue!$L2631*Issue!$M2631,"")</f>
        <v/>
      </c>
      <c r="O2631" s="12"/>
      <c r="P2631" s="12"/>
      <c r="Q2631" s="38"/>
    </row>
    <row r="2632" spans="1:17" x14ac:dyDescent="0.25">
      <c r="A2632" s="34"/>
      <c r="B2632" s="12"/>
      <c r="C2632" s="12"/>
      <c r="D2632" s="12"/>
      <c r="E2632" s="31" t="str">
        <f>IFERROR(VLOOKUP(Issue!$D2632,Table5[#All],3,0),"")</f>
        <v/>
      </c>
      <c r="F2632" s="31" t="str">
        <f>IFERROR(VLOOKUP(Issue!$D2632,Table5[#All],2,0),"")</f>
        <v/>
      </c>
      <c r="G2632" s="12"/>
      <c r="H2632" s="31" t="str">
        <f>IFERROR(VLOOKUP(Issue!$G2632,Table5[#All],3,0),"")</f>
        <v/>
      </c>
      <c r="I2632" s="31" t="str">
        <f>IFERROR(VLOOKUP(Issue!$G2632,Table5[#All],2,0),"")</f>
        <v/>
      </c>
      <c r="J2632" s="12"/>
      <c r="K2632" s="31" t="str">
        <f>IFERROR(VLOOKUP(Issue!$J2632,Table2[[Item Name]:[UoM]],2,0),"")</f>
        <v/>
      </c>
      <c r="L2632" s="12"/>
      <c r="M2632" s="32" t="str">
        <f>IFERROR(VLOOKUP(Issue!$J2632,Table2[[#All],[Item Name]:[Open Rate]],8,0),"")</f>
        <v/>
      </c>
      <c r="N2632" s="32" t="str">
        <f>IFERROR(+Issue!$L2632*Issue!$M2632,"")</f>
        <v/>
      </c>
      <c r="O2632" s="12"/>
      <c r="P2632" s="12"/>
      <c r="Q2632" s="38"/>
    </row>
    <row r="2633" spans="1:17" x14ac:dyDescent="0.25">
      <c r="A2633" s="34"/>
      <c r="B2633" s="12"/>
      <c r="C2633" s="12"/>
      <c r="D2633" s="12"/>
      <c r="E2633" s="31" t="str">
        <f>IFERROR(VLOOKUP(Issue!$D2633,Table5[#All],3,0),"")</f>
        <v/>
      </c>
      <c r="F2633" s="31" t="str">
        <f>IFERROR(VLOOKUP(Issue!$D2633,Table5[#All],2,0),"")</f>
        <v/>
      </c>
      <c r="G2633" s="12"/>
      <c r="H2633" s="31" t="str">
        <f>IFERROR(VLOOKUP(Issue!$G2633,Table5[#All],3,0),"")</f>
        <v/>
      </c>
      <c r="I2633" s="31" t="str">
        <f>IFERROR(VLOOKUP(Issue!$G2633,Table5[#All],2,0),"")</f>
        <v/>
      </c>
      <c r="J2633" s="12"/>
      <c r="K2633" s="31" t="str">
        <f>IFERROR(VLOOKUP(Issue!$J2633,Table2[[Item Name]:[UoM]],2,0),"")</f>
        <v/>
      </c>
      <c r="L2633" s="12"/>
      <c r="M2633" s="32" t="str">
        <f>IFERROR(VLOOKUP(Issue!$J2633,Table2[[#All],[Item Name]:[Open Rate]],8,0),"")</f>
        <v/>
      </c>
      <c r="N2633" s="32" t="str">
        <f>IFERROR(+Issue!$L2633*Issue!$M2633,"")</f>
        <v/>
      </c>
      <c r="O2633" s="12"/>
      <c r="P2633" s="12"/>
      <c r="Q2633" s="38"/>
    </row>
    <row r="2634" spans="1:17" x14ac:dyDescent="0.25">
      <c r="A2634" s="34"/>
      <c r="B2634" s="12"/>
      <c r="C2634" s="12"/>
      <c r="D2634" s="12"/>
      <c r="E2634" s="31" t="str">
        <f>IFERROR(VLOOKUP(Issue!$D2634,Table5[#All],3,0),"")</f>
        <v/>
      </c>
      <c r="F2634" s="31" t="str">
        <f>IFERROR(VLOOKUP(Issue!$D2634,Table5[#All],2,0),"")</f>
        <v/>
      </c>
      <c r="G2634" s="12"/>
      <c r="H2634" s="31" t="str">
        <f>IFERROR(VLOOKUP(Issue!$G2634,Table5[#All],3,0),"")</f>
        <v/>
      </c>
      <c r="I2634" s="31" t="str">
        <f>IFERROR(VLOOKUP(Issue!$G2634,Table5[#All],2,0),"")</f>
        <v/>
      </c>
      <c r="J2634" s="12"/>
      <c r="K2634" s="31" t="str">
        <f>IFERROR(VLOOKUP(Issue!$J2634,Table2[[Item Name]:[UoM]],2,0),"")</f>
        <v/>
      </c>
      <c r="L2634" s="12"/>
      <c r="M2634" s="32" t="str">
        <f>IFERROR(VLOOKUP(Issue!$J2634,Table2[[#All],[Item Name]:[Open Rate]],8,0),"")</f>
        <v/>
      </c>
      <c r="N2634" s="32" t="str">
        <f>IFERROR(+Issue!$L2634*Issue!$M2634,"")</f>
        <v/>
      </c>
      <c r="O2634" s="12"/>
      <c r="P2634" s="12"/>
      <c r="Q2634" s="38"/>
    </row>
    <row r="2635" spans="1:17" x14ac:dyDescent="0.25">
      <c r="A2635" s="34"/>
      <c r="B2635" s="12"/>
      <c r="C2635" s="12"/>
      <c r="D2635" s="12"/>
      <c r="E2635" s="31" t="str">
        <f>IFERROR(VLOOKUP(Issue!$D2635,Table5[#All],3,0),"")</f>
        <v/>
      </c>
      <c r="F2635" s="31" t="str">
        <f>IFERROR(VLOOKUP(Issue!$D2635,Table5[#All],2,0),"")</f>
        <v/>
      </c>
      <c r="G2635" s="12"/>
      <c r="H2635" s="31" t="str">
        <f>IFERROR(VLOOKUP(Issue!$G2635,Table5[#All],3,0),"")</f>
        <v/>
      </c>
      <c r="I2635" s="31" t="str">
        <f>IFERROR(VLOOKUP(Issue!$G2635,Table5[#All],2,0),"")</f>
        <v/>
      </c>
      <c r="J2635" s="12"/>
      <c r="K2635" s="31" t="str">
        <f>IFERROR(VLOOKUP(Issue!$J2635,Table2[[Item Name]:[UoM]],2,0),"")</f>
        <v/>
      </c>
      <c r="L2635" s="12"/>
      <c r="M2635" s="32" t="str">
        <f>IFERROR(VLOOKUP(Issue!$J2635,Table2[[#All],[Item Name]:[Open Rate]],8,0),"")</f>
        <v/>
      </c>
      <c r="N2635" s="32" t="str">
        <f>IFERROR(+Issue!$L2635*Issue!$M2635,"")</f>
        <v/>
      </c>
      <c r="O2635" s="12"/>
      <c r="P2635" s="12"/>
      <c r="Q2635" s="38"/>
    </row>
    <row r="2636" spans="1:17" x14ac:dyDescent="0.25">
      <c r="A2636" s="34"/>
      <c r="B2636" s="12"/>
      <c r="C2636" s="12"/>
      <c r="D2636" s="12"/>
      <c r="E2636" s="31" t="str">
        <f>IFERROR(VLOOKUP(Issue!$D2636,Table5[#All],3,0),"")</f>
        <v/>
      </c>
      <c r="F2636" s="31" t="str">
        <f>IFERROR(VLOOKUP(Issue!$D2636,Table5[#All],2,0),"")</f>
        <v/>
      </c>
      <c r="G2636" s="12"/>
      <c r="H2636" s="31" t="str">
        <f>IFERROR(VLOOKUP(Issue!$G2636,Table5[#All],3,0),"")</f>
        <v/>
      </c>
      <c r="I2636" s="31" t="str">
        <f>IFERROR(VLOOKUP(Issue!$G2636,Table5[#All],2,0),"")</f>
        <v/>
      </c>
      <c r="J2636" s="8"/>
      <c r="K2636" s="31" t="str">
        <f>IFERROR(VLOOKUP(Issue!$J2636,Table2[[Item Name]:[UoM]],2,0),"")</f>
        <v/>
      </c>
      <c r="L2636" s="12"/>
      <c r="M2636" s="32" t="str">
        <f>IFERROR(VLOOKUP(Issue!$J2636,Table2[[#All],[Item Name]:[Open Rate]],8,0),"")</f>
        <v/>
      </c>
      <c r="N2636" s="32" t="str">
        <f>IFERROR(+Issue!$L2636*Issue!$M2636,"")</f>
        <v/>
      </c>
      <c r="O2636" s="12"/>
      <c r="P2636" s="12"/>
      <c r="Q2636" s="38"/>
    </row>
    <row r="2637" spans="1:17" x14ac:dyDescent="0.25">
      <c r="A2637" s="34"/>
      <c r="B2637" s="12"/>
      <c r="C2637" s="12"/>
      <c r="D2637" s="12"/>
      <c r="E2637" s="31" t="str">
        <f>IFERROR(VLOOKUP(Issue!$D2637,Table5[#All],3,0),"")</f>
        <v/>
      </c>
      <c r="F2637" s="31" t="str">
        <f>IFERROR(VLOOKUP(Issue!$D2637,Table5[#All],2,0),"")</f>
        <v/>
      </c>
      <c r="G2637" s="12"/>
      <c r="H2637" s="31" t="str">
        <f>IFERROR(VLOOKUP(Issue!$G2637,Table5[#All],3,0),"")</f>
        <v/>
      </c>
      <c r="I2637" s="31" t="str">
        <f>IFERROR(VLOOKUP(Issue!$G2637,Table5[#All],2,0),"")</f>
        <v/>
      </c>
      <c r="J2637" s="8"/>
      <c r="K2637" s="31" t="str">
        <f>IFERROR(VLOOKUP(Issue!$J2637,Table2[[Item Name]:[UoM]],2,0),"")</f>
        <v/>
      </c>
      <c r="L2637" s="12"/>
      <c r="M2637" s="32" t="str">
        <f>IFERROR(VLOOKUP(Issue!$J2637,Table2[[#All],[Item Name]:[Open Rate]],8,0),"")</f>
        <v/>
      </c>
      <c r="N2637" s="32" t="str">
        <f>IFERROR(+Issue!$L2637*Issue!$M2637,"")</f>
        <v/>
      </c>
      <c r="O2637" s="12"/>
      <c r="P2637" s="12"/>
      <c r="Q2637" s="38"/>
    </row>
    <row r="2638" spans="1:17" x14ac:dyDescent="0.25">
      <c r="A2638" s="34"/>
      <c r="B2638" s="12"/>
      <c r="C2638" s="12"/>
      <c r="D2638" s="12"/>
      <c r="E2638" s="31" t="str">
        <f>IFERROR(VLOOKUP(Issue!$D2638,Table5[#All],3,0),"")</f>
        <v/>
      </c>
      <c r="F2638" s="31" t="str">
        <f>IFERROR(VLOOKUP(Issue!$D2638,Table5[#All],2,0),"")</f>
        <v/>
      </c>
      <c r="G2638" s="12"/>
      <c r="H2638" s="31" t="str">
        <f>IFERROR(VLOOKUP(Issue!$G2638,Table5[#All],3,0),"")</f>
        <v/>
      </c>
      <c r="I2638" s="31" t="str">
        <f>IFERROR(VLOOKUP(Issue!$G2638,Table5[#All],2,0),"")</f>
        <v/>
      </c>
      <c r="J2638" s="8"/>
      <c r="K2638" s="31" t="str">
        <f>IFERROR(VLOOKUP(Issue!$J2638,Table2[[Item Name]:[UoM]],2,0),"")</f>
        <v/>
      </c>
      <c r="L2638" s="12"/>
      <c r="M2638" s="32" t="str">
        <f>IFERROR(VLOOKUP(Issue!$J2638,Table2[[#All],[Item Name]:[Open Rate]],8,0),"")</f>
        <v/>
      </c>
      <c r="N2638" s="32" t="str">
        <f>IFERROR(+Issue!$L2638*Issue!$M2638,"")</f>
        <v/>
      </c>
      <c r="O2638" s="12"/>
      <c r="P2638" s="12"/>
      <c r="Q2638" s="38"/>
    </row>
    <row r="2639" spans="1:17" x14ac:dyDescent="0.25">
      <c r="A2639" s="34"/>
      <c r="B2639" s="12"/>
      <c r="C2639" s="12"/>
      <c r="D2639" s="12"/>
      <c r="E2639" s="31" t="str">
        <f>IFERROR(VLOOKUP(Issue!$D2639,Table5[#All],3,0),"")</f>
        <v/>
      </c>
      <c r="F2639" s="31" t="str">
        <f>IFERROR(VLOOKUP(Issue!$D2639,Table5[#All],2,0),"")</f>
        <v/>
      </c>
      <c r="G2639" s="12"/>
      <c r="H2639" s="31" t="str">
        <f>IFERROR(VLOOKUP(Issue!$G2639,Table5[#All],3,0),"")</f>
        <v/>
      </c>
      <c r="I2639" s="31" t="str">
        <f>IFERROR(VLOOKUP(Issue!$G2639,Table5[#All],2,0),"")</f>
        <v/>
      </c>
      <c r="J2639" s="8"/>
      <c r="K2639" s="31" t="str">
        <f>IFERROR(VLOOKUP(Issue!$J2639,Table2[[Item Name]:[UoM]],2,0),"")</f>
        <v/>
      </c>
      <c r="L2639" s="12"/>
      <c r="M2639" s="32" t="str">
        <f>IFERROR(VLOOKUP(Issue!$J2639,Table2[[#All],[Item Name]:[Open Rate]],8,0),"")</f>
        <v/>
      </c>
      <c r="N2639" s="32" t="str">
        <f>IFERROR(+Issue!$L2639*Issue!$M2639,"")</f>
        <v/>
      </c>
      <c r="O2639" s="12"/>
      <c r="P2639" s="12"/>
      <c r="Q2639" s="38"/>
    </row>
    <row r="2640" spans="1:17" x14ac:dyDescent="0.25">
      <c r="A2640" s="34"/>
      <c r="B2640" s="12"/>
      <c r="C2640" s="12"/>
      <c r="D2640" s="12"/>
      <c r="E2640" s="31" t="str">
        <f>IFERROR(VLOOKUP(Issue!$D2640,Table5[#All],3,0),"")</f>
        <v/>
      </c>
      <c r="F2640" s="31" t="str">
        <f>IFERROR(VLOOKUP(Issue!$D2640,Table5[#All],2,0),"")</f>
        <v/>
      </c>
      <c r="G2640" s="12"/>
      <c r="H2640" s="31" t="str">
        <f>IFERROR(VLOOKUP(Issue!$G2640,Table5[#All],3,0),"")</f>
        <v/>
      </c>
      <c r="I2640" s="31" t="str">
        <f>IFERROR(VLOOKUP(Issue!$G2640,Table5[#All],2,0),"")</f>
        <v/>
      </c>
      <c r="J2640" s="8"/>
      <c r="K2640" s="31" t="str">
        <f>IFERROR(VLOOKUP(Issue!$J2640,Table2[[Item Name]:[UoM]],2,0),"")</f>
        <v/>
      </c>
      <c r="L2640" s="12"/>
      <c r="M2640" s="32" t="str">
        <f>IFERROR(VLOOKUP(Issue!$J2640,Table2[[#All],[Item Name]:[Open Rate]],8,0),"")</f>
        <v/>
      </c>
      <c r="N2640" s="32" t="str">
        <f>IFERROR(+Issue!$L2640*Issue!$M2640,"")</f>
        <v/>
      </c>
      <c r="O2640" s="12"/>
      <c r="P2640" s="12"/>
      <c r="Q2640" s="38"/>
    </row>
    <row r="2641" spans="1:17" x14ac:dyDescent="0.25">
      <c r="A2641" s="34"/>
      <c r="B2641" s="12"/>
      <c r="C2641" s="12"/>
      <c r="D2641" s="12"/>
      <c r="E2641" s="31" t="str">
        <f>IFERROR(VLOOKUP(Issue!$D2641,Table5[#All],3,0),"")</f>
        <v/>
      </c>
      <c r="F2641" s="31" t="str">
        <f>IFERROR(VLOOKUP(Issue!$D2641,Table5[#All],2,0),"")</f>
        <v/>
      </c>
      <c r="G2641" s="12"/>
      <c r="H2641" s="31" t="str">
        <f>IFERROR(VLOOKUP(Issue!$G2641,Table5[#All],3,0),"")</f>
        <v/>
      </c>
      <c r="I2641" s="31" t="str">
        <f>IFERROR(VLOOKUP(Issue!$G2641,Table5[#All],2,0),"")</f>
        <v/>
      </c>
      <c r="J2641" s="12"/>
      <c r="K2641" s="31" t="str">
        <f>IFERROR(VLOOKUP(Issue!$J2641,Table2[[Item Name]:[UoM]],2,0),"")</f>
        <v/>
      </c>
      <c r="L2641" s="12"/>
      <c r="M2641" s="32" t="str">
        <f>IFERROR(VLOOKUP(Issue!$J2641,Table2[[#All],[Item Name]:[Open Rate]],8,0),"")</f>
        <v/>
      </c>
      <c r="N2641" s="32" t="str">
        <f>IFERROR(+Issue!$L2641*Issue!$M2641,"")</f>
        <v/>
      </c>
      <c r="O2641" s="12"/>
      <c r="P2641" s="12"/>
      <c r="Q2641" s="38"/>
    </row>
    <row r="2642" spans="1:17" x14ac:dyDescent="0.25">
      <c r="A2642" s="34"/>
      <c r="B2642" s="12"/>
      <c r="C2642" s="12"/>
      <c r="D2642" s="12"/>
      <c r="E2642" s="31" t="str">
        <f>IFERROR(VLOOKUP(Issue!$D2642,Table5[#All],3,0),"")</f>
        <v/>
      </c>
      <c r="F2642" s="31" t="str">
        <f>IFERROR(VLOOKUP(Issue!$D2642,Table5[#All],2,0),"")</f>
        <v/>
      </c>
      <c r="G2642" s="12"/>
      <c r="H2642" s="31" t="str">
        <f>IFERROR(VLOOKUP(Issue!$G2642,Table5[#All],3,0),"")</f>
        <v/>
      </c>
      <c r="I2642" s="31" t="str">
        <f>IFERROR(VLOOKUP(Issue!$G2642,Table5[#All],2,0),"")</f>
        <v/>
      </c>
      <c r="J2642" s="12"/>
      <c r="K2642" s="31" t="str">
        <f>IFERROR(VLOOKUP(Issue!$J2642,Table2[[Item Name]:[UoM]],2,0),"")</f>
        <v/>
      </c>
      <c r="L2642" s="12"/>
      <c r="M2642" s="32" t="str">
        <f>IFERROR(VLOOKUP(Issue!$J2642,Table2[[#All],[Item Name]:[Open Rate]],8,0),"")</f>
        <v/>
      </c>
      <c r="N2642" s="32" t="str">
        <f>IFERROR(+Issue!$L2642*Issue!$M2642,"")</f>
        <v/>
      </c>
      <c r="O2642" s="12"/>
      <c r="P2642" s="12"/>
      <c r="Q2642" s="38"/>
    </row>
    <row r="2643" spans="1:17" x14ac:dyDescent="0.25">
      <c r="A2643" s="34"/>
      <c r="B2643" s="12"/>
      <c r="C2643" s="12"/>
      <c r="D2643" s="12"/>
      <c r="E2643" s="31" t="str">
        <f>IFERROR(VLOOKUP(Issue!$D2643,Table5[#All],3,0),"")</f>
        <v/>
      </c>
      <c r="F2643" s="31" t="str">
        <f>IFERROR(VLOOKUP(Issue!$D2643,Table5[#All],2,0),"")</f>
        <v/>
      </c>
      <c r="G2643" s="12"/>
      <c r="H2643" s="31" t="str">
        <f>IFERROR(VLOOKUP(Issue!$G2643,Table5[#All],3,0),"")</f>
        <v/>
      </c>
      <c r="I2643" s="31" t="str">
        <f>IFERROR(VLOOKUP(Issue!$G2643,Table5[#All],2,0),"")</f>
        <v/>
      </c>
      <c r="J2643" s="12"/>
      <c r="K2643" s="31" t="str">
        <f>IFERROR(VLOOKUP(Issue!$J2643,Table2[[Item Name]:[UoM]],2,0),"")</f>
        <v/>
      </c>
      <c r="L2643" s="12"/>
      <c r="M2643" s="32" t="str">
        <f>IFERROR(VLOOKUP(Issue!$J2643,Table2[[#All],[Item Name]:[Open Rate]],8,0),"")</f>
        <v/>
      </c>
      <c r="N2643" s="32" t="str">
        <f>IFERROR(+Issue!$L2643*Issue!$M2643,"")</f>
        <v/>
      </c>
      <c r="O2643" s="12"/>
      <c r="P2643" s="12"/>
      <c r="Q2643" s="38"/>
    </row>
    <row r="2644" spans="1:17" x14ac:dyDescent="0.25">
      <c r="A2644" s="34"/>
      <c r="B2644" s="12"/>
      <c r="C2644" s="12"/>
      <c r="D2644" s="12"/>
      <c r="E2644" s="31" t="str">
        <f>IFERROR(VLOOKUP(Issue!$D2644,Table5[#All],3,0),"")</f>
        <v/>
      </c>
      <c r="F2644" s="31" t="str">
        <f>IFERROR(VLOOKUP(Issue!$D2644,Table5[#All],2,0),"")</f>
        <v/>
      </c>
      <c r="G2644" s="12"/>
      <c r="H2644" s="31" t="str">
        <f>IFERROR(VLOOKUP(Issue!$G2644,Table5[#All],3,0),"")</f>
        <v/>
      </c>
      <c r="I2644" s="31" t="str">
        <f>IFERROR(VLOOKUP(Issue!$G2644,Table5[#All],2,0),"")</f>
        <v/>
      </c>
      <c r="J2644" s="12"/>
      <c r="K2644" s="31" t="str">
        <f>IFERROR(VLOOKUP(Issue!$J2644,Table2[[Item Name]:[UoM]],2,0),"")</f>
        <v/>
      </c>
      <c r="L2644" s="12"/>
      <c r="M2644" s="32" t="str">
        <f>IFERROR(VLOOKUP(Issue!$J2644,Table2[[#All],[Item Name]:[Open Rate]],8,0),"")</f>
        <v/>
      </c>
      <c r="N2644" s="32" t="str">
        <f>IFERROR(+Issue!$L2644*Issue!$M2644,"")</f>
        <v/>
      </c>
      <c r="O2644" s="12"/>
      <c r="P2644" s="12"/>
      <c r="Q2644" s="38"/>
    </row>
    <row r="2645" spans="1:17" x14ac:dyDescent="0.25">
      <c r="A2645" s="34"/>
      <c r="B2645" s="12"/>
      <c r="C2645" s="12"/>
      <c r="D2645" s="12"/>
      <c r="E2645" s="31" t="str">
        <f>IFERROR(VLOOKUP(Issue!$D2645,Table5[#All],3,0),"")</f>
        <v/>
      </c>
      <c r="F2645" s="31" t="str">
        <f>IFERROR(VLOOKUP(Issue!$D2645,Table5[#All],2,0),"")</f>
        <v/>
      </c>
      <c r="G2645" s="12"/>
      <c r="H2645" s="31" t="str">
        <f>IFERROR(VLOOKUP(Issue!$G2645,Table5[#All],3,0),"")</f>
        <v/>
      </c>
      <c r="I2645" s="31" t="str">
        <f>IFERROR(VLOOKUP(Issue!$G2645,Table5[#All],2,0),"")</f>
        <v/>
      </c>
      <c r="J2645" s="12"/>
      <c r="K2645" s="31" t="str">
        <f>IFERROR(VLOOKUP(Issue!$J2645,Table2[[Item Name]:[UoM]],2,0),"")</f>
        <v/>
      </c>
      <c r="L2645" s="12"/>
      <c r="M2645" s="32" t="str">
        <f>IFERROR(VLOOKUP(Issue!$J2645,Table2[[#All],[Item Name]:[Open Rate]],8,0),"")</f>
        <v/>
      </c>
      <c r="N2645" s="32" t="str">
        <f>IFERROR(+Issue!$L2645*Issue!$M2645,"")</f>
        <v/>
      </c>
      <c r="O2645" s="12"/>
      <c r="P2645" s="12"/>
      <c r="Q2645" s="38"/>
    </row>
    <row r="2646" spans="1:17" x14ac:dyDescent="0.25">
      <c r="A2646" s="34"/>
      <c r="B2646" s="12"/>
      <c r="C2646" s="12"/>
      <c r="D2646" s="12"/>
      <c r="E2646" s="31" t="str">
        <f>IFERROR(VLOOKUP(Issue!$D2646,Table5[#All],3,0),"")</f>
        <v/>
      </c>
      <c r="F2646" s="31" t="str">
        <f>IFERROR(VLOOKUP(Issue!$D2646,Table5[#All],2,0),"")</f>
        <v/>
      </c>
      <c r="G2646" s="12"/>
      <c r="H2646" s="31" t="str">
        <f>IFERROR(VLOOKUP(Issue!$G2646,Table5[#All],3,0),"")</f>
        <v/>
      </c>
      <c r="I2646" s="31" t="str">
        <f>IFERROR(VLOOKUP(Issue!$G2646,Table5[#All],2,0),"")</f>
        <v/>
      </c>
      <c r="J2646" s="12"/>
      <c r="K2646" s="31" t="str">
        <f>IFERROR(VLOOKUP(Issue!$J2646,Table2[[Item Name]:[UoM]],2,0),"")</f>
        <v/>
      </c>
      <c r="L2646" s="12"/>
      <c r="M2646" s="32" t="str">
        <f>IFERROR(VLOOKUP(Issue!$J2646,Table2[[#All],[Item Name]:[Open Rate]],8,0),"")</f>
        <v/>
      </c>
      <c r="N2646" s="32" t="str">
        <f>IFERROR(+Issue!$L2646*Issue!$M2646,"")</f>
        <v/>
      </c>
      <c r="O2646" s="12"/>
      <c r="P2646" s="12"/>
      <c r="Q2646" s="38"/>
    </row>
    <row r="2647" spans="1:17" x14ac:dyDescent="0.25">
      <c r="A2647" s="34"/>
      <c r="B2647" s="12"/>
      <c r="C2647" s="12"/>
      <c r="D2647" s="12"/>
      <c r="E2647" s="31" t="str">
        <f>IFERROR(VLOOKUP(Issue!$D2647,Table5[#All],3,0),"")</f>
        <v/>
      </c>
      <c r="F2647" s="31" t="str">
        <f>IFERROR(VLOOKUP(Issue!$D2647,Table5[#All],2,0),"")</f>
        <v/>
      </c>
      <c r="G2647" s="12"/>
      <c r="H2647" s="31" t="str">
        <f>IFERROR(VLOOKUP(Issue!$G2647,Table5[#All],3,0),"")</f>
        <v/>
      </c>
      <c r="I2647" s="31" t="str">
        <f>IFERROR(VLOOKUP(Issue!$G2647,Table5[#All],2,0),"")</f>
        <v/>
      </c>
      <c r="J2647" s="12"/>
      <c r="K2647" s="31" t="str">
        <f>IFERROR(VLOOKUP(Issue!$J2647,Table2[[Item Name]:[UoM]],2,0),"")</f>
        <v/>
      </c>
      <c r="L2647" s="12"/>
      <c r="M2647" s="32" t="str">
        <f>IFERROR(VLOOKUP(Issue!$J2647,Table2[[#All],[Item Name]:[Open Rate]],8,0),"")</f>
        <v/>
      </c>
      <c r="N2647" s="32" t="str">
        <f>IFERROR(+Issue!$L2647*Issue!$M2647,"")</f>
        <v/>
      </c>
      <c r="O2647" s="12"/>
      <c r="P2647" s="12"/>
      <c r="Q2647" s="38"/>
    </row>
    <row r="2648" spans="1:17" x14ac:dyDescent="0.25">
      <c r="A2648" s="34"/>
      <c r="B2648" s="12"/>
      <c r="C2648" s="12"/>
      <c r="D2648" s="12"/>
      <c r="E2648" s="31" t="str">
        <f>IFERROR(VLOOKUP(Issue!$D2648,Table5[#All],3,0),"")</f>
        <v/>
      </c>
      <c r="F2648" s="31" t="str">
        <f>IFERROR(VLOOKUP(Issue!$D2648,Table5[#All],2,0),"")</f>
        <v/>
      </c>
      <c r="G2648" s="12"/>
      <c r="H2648" s="31" t="str">
        <f>IFERROR(VLOOKUP(Issue!$G2648,Table5[#All],3,0),"")</f>
        <v/>
      </c>
      <c r="I2648" s="31" t="str">
        <f>IFERROR(VLOOKUP(Issue!$G2648,Table5[#All],2,0),"")</f>
        <v/>
      </c>
      <c r="J2648" s="12"/>
      <c r="K2648" s="31" t="str">
        <f>IFERROR(VLOOKUP(Issue!$J2648,Table2[[Item Name]:[UoM]],2,0),"")</f>
        <v/>
      </c>
      <c r="L2648" s="12"/>
      <c r="M2648" s="32" t="str">
        <f>IFERROR(VLOOKUP(Issue!$J2648,Table2[[#All],[Item Name]:[Open Rate]],8,0),"")</f>
        <v/>
      </c>
      <c r="N2648" s="32" t="str">
        <f>IFERROR(+Issue!$L2648*Issue!$M2648,"")</f>
        <v/>
      </c>
      <c r="O2648" s="12"/>
      <c r="P2648" s="12"/>
      <c r="Q2648" s="38"/>
    </row>
    <row r="2649" spans="1:17" x14ac:dyDescent="0.25">
      <c r="A2649" s="34"/>
      <c r="B2649" s="12"/>
      <c r="C2649" s="12"/>
      <c r="D2649" s="12"/>
      <c r="E2649" s="31" t="str">
        <f>IFERROR(VLOOKUP(Issue!$D2649,Table5[#All],3,0),"")</f>
        <v/>
      </c>
      <c r="F2649" s="31" t="str">
        <f>IFERROR(VLOOKUP(Issue!$D2649,Table5[#All],2,0),"")</f>
        <v/>
      </c>
      <c r="G2649" s="12"/>
      <c r="H2649" s="31" t="str">
        <f>IFERROR(VLOOKUP(Issue!$G2649,Table5[#All],3,0),"")</f>
        <v/>
      </c>
      <c r="I2649" s="31" t="str">
        <f>IFERROR(VLOOKUP(Issue!$G2649,Table5[#All],2,0),"")</f>
        <v/>
      </c>
      <c r="J2649" s="12"/>
      <c r="K2649" s="31" t="str">
        <f>IFERROR(VLOOKUP(Issue!$J2649,Table2[[Item Name]:[UoM]],2,0),"")</f>
        <v/>
      </c>
      <c r="L2649" s="12"/>
      <c r="M2649" s="32" t="str">
        <f>IFERROR(VLOOKUP(Issue!$J2649,Table2[[#All],[Item Name]:[Open Rate]],8,0),"")</f>
        <v/>
      </c>
      <c r="N2649" s="32" t="str">
        <f>IFERROR(+Issue!$L2649*Issue!$M2649,"")</f>
        <v/>
      </c>
      <c r="O2649" s="12"/>
      <c r="P2649" s="12"/>
      <c r="Q2649" s="38"/>
    </row>
    <row r="2650" spans="1:17" x14ac:dyDescent="0.25">
      <c r="A2650" s="34"/>
      <c r="B2650" s="12"/>
      <c r="C2650" s="12"/>
      <c r="D2650" s="12"/>
      <c r="E2650" s="31" t="str">
        <f>IFERROR(VLOOKUP(Issue!$D2650,Table5[#All],3,0),"")</f>
        <v/>
      </c>
      <c r="F2650" s="31" t="str">
        <f>IFERROR(VLOOKUP(Issue!$D2650,Table5[#All],2,0),"")</f>
        <v/>
      </c>
      <c r="G2650" s="12"/>
      <c r="H2650" s="31" t="str">
        <f>IFERROR(VLOOKUP(Issue!$G2650,Table5[#All],3,0),"")</f>
        <v/>
      </c>
      <c r="I2650" s="31" t="str">
        <f>IFERROR(VLOOKUP(Issue!$G2650,Table5[#All],2,0),"")</f>
        <v/>
      </c>
      <c r="J2650" s="12"/>
      <c r="K2650" s="31" t="str">
        <f>IFERROR(VLOOKUP(Issue!$J2650,Table2[[Item Name]:[UoM]],2,0),"")</f>
        <v/>
      </c>
      <c r="L2650" s="12"/>
      <c r="M2650" s="32" t="str">
        <f>IFERROR(VLOOKUP(Issue!$J2650,Table2[[#All],[Item Name]:[Open Rate]],8,0),"")</f>
        <v/>
      </c>
      <c r="N2650" s="32" t="str">
        <f>IFERROR(+Issue!$L2650*Issue!$M2650,"")</f>
        <v/>
      </c>
      <c r="O2650" s="12"/>
      <c r="P2650" s="12"/>
      <c r="Q2650" s="38"/>
    </row>
    <row r="2651" spans="1:17" x14ac:dyDescent="0.25">
      <c r="A2651" s="34"/>
      <c r="B2651" s="12"/>
      <c r="C2651" s="12"/>
      <c r="D2651" s="12"/>
      <c r="E2651" s="31" t="str">
        <f>IFERROR(VLOOKUP(Issue!$D2651,Table5[#All],3,0),"")</f>
        <v/>
      </c>
      <c r="F2651" s="31" t="str">
        <f>IFERROR(VLOOKUP(Issue!$D2651,Table5[#All],2,0),"")</f>
        <v/>
      </c>
      <c r="G2651" s="12"/>
      <c r="H2651" s="31" t="str">
        <f>IFERROR(VLOOKUP(Issue!$G2651,Table5[#All],3,0),"")</f>
        <v/>
      </c>
      <c r="I2651" s="31" t="str">
        <f>IFERROR(VLOOKUP(Issue!$G2651,Table5[#All],2,0),"")</f>
        <v/>
      </c>
      <c r="J2651" s="12"/>
      <c r="K2651" s="31" t="str">
        <f>IFERROR(VLOOKUP(Issue!$J2651,Table2[[Item Name]:[UoM]],2,0),"")</f>
        <v/>
      </c>
      <c r="L2651" s="12"/>
      <c r="M2651" s="32" t="str">
        <f>IFERROR(VLOOKUP(Issue!$J2651,Table2[[#All],[Item Name]:[Open Rate]],8,0),"")</f>
        <v/>
      </c>
      <c r="N2651" s="32" t="str">
        <f>IFERROR(+Issue!$L2651*Issue!$M2651,"")</f>
        <v/>
      </c>
      <c r="O2651" s="12"/>
      <c r="P2651" s="12"/>
      <c r="Q2651" s="38"/>
    </row>
    <row r="2652" spans="1:17" x14ac:dyDescent="0.25">
      <c r="A2652" s="34"/>
      <c r="B2652" s="12"/>
      <c r="C2652" s="12"/>
      <c r="D2652" s="12"/>
      <c r="E2652" s="31" t="str">
        <f>IFERROR(VLOOKUP(Issue!$D2652,Table5[#All],3,0),"")</f>
        <v/>
      </c>
      <c r="F2652" s="31" t="str">
        <f>IFERROR(VLOOKUP(Issue!$D2652,Table5[#All],2,0),"")</f>
        <v/>
      </c>
      <c r="G2652" s="12"/>
      <c r="H2652" s="31" t="str">
        <f>IFERROR(VLOOKUP(Issue!$G2652,Table5[#All],3,0),"")</f>
        <v/>
      </c>
      <c r="I2652" s="31" t="str">
        <f>IFERROR(VLOOKUP(Issue!$G2652,Table5[#All],2,0),"")</f>
        <v/>
      </c>
      <c r="J2652" s="12"/>
      <c r="K2652" s="31" t="str">
        <f>IFERROR(VLOOKUP(Issue!$J2652,Table2[[Item Name]:[UoM]],2,0),"")</f>
        <v/>
      </c>
      <c r="L2652" s="12"/>
      <c r="M2652" s="32" t="str">
        <f>IFERROR(VLOOKUP(Issue!$J2652,Table2[[#All],[Item Name]:[Open Rate]],8,0),"")</f>
        <v/>
      </c>
      <c r="N2652" s="32" t="str">
        <f>IFERROR(+Issue!$L2652*Issue!$M2652,"")</f>
        <v/>
      </c>
      <c r="O2652" s="12"/>
      <c r="P2652" s="12"/>
      <c r="Q2652" s="38"/>
    </row>
    <row r="2653" spans="1:17" x14ac:dyDescent="0.25">
      <c r="A2653" s="34"/>
      <c r="B2653" s="12"/>
      <c r="C2653" s="12"/>
      <c r="D2653" s="12"/>
      <c r="E2653" s="31" t="str">
        <f>IFERROR(VLOOKUP(Issue!$D2653,Table5[#All],3,0),"")</f>
        <v/>
      </c>
      <c r="F2653" s="31" t="str">
        <f>IFERROR(VLOOKUP(Issue!$D2653,Table5[#All],2,0),"")</f>
        <v/>
      </c>
      <c r="G2653" s="12"/>
      <c r="H2653" s="31" t="str">
        <f>IFERROR(VLOOKUP(Issue!$G2653,Table5[#All],3,0),"")</f>
        <v/>
      </c>
      <c r="I2653" s="31" t="str">
        <f>IFERROR(VLOOKUP(Issue!$G2653,Table5[#All],2,0),"")</f>
        <v/>
      </c>
      <c r="J2653" s="12"/>
      <c r="K2653" s="31" t="str">
        <f>IFERROR(VLOOKUP(Issue!$J2653,Table2[[Item Name]:[UoM]],2,0),"")</f>
        <v/>
      </c>
      <c r="L2653" s="12"/>
      <c r="M2653" s="32" t="str">
        <f>IFERROR(VLOOKUP(Issue!$J2653,Table2[[#All],[Item Name]:[Open Rate]],8,0),"")</f>
        <v/>
      </c>
      <c r="N2653" s="32" t="str">
        <f>IFERROR(+Issue!$L2653*Issue!$M2653,"")</f>
        <v/>
      </c>
      <c r="O2653" s="12"/>
      <c r="P2653" s="12"/>
      <c r="Q2653" s="38"/>
    </row>
    <row r="2654" spans="1:17" x14ac:dyDescent="0.25">
      <c r="A2654" s="34"/>
      <c r="B2654" s="12"/>
      <c r="C2654" s="12"/>
      <c r="D2654" s="12"/>
      <c r="E2654" s="31" t="str">
        <f>IFERROR(VLOOKUP(Issue!$D2654,Table5[#All],3,0),"")</f>
        <v/>
      </c>
      <c r="F2654" s="31" t="str">
        <f>IFERROR(VLOOKUP(Issue!$D2654,Table5[#All],2,0),"")</f>
        <v/>
      </c>
      <c r="G2654" s="12"/>
      <c r="H2654" s="31" t="str">
        <f>IFERROR(VLOOKUP(Issue!$G2654,Table5[#All],3,0),"")</f>
        <v/>
      </c>
      <c r="I2654" s="31" t="str">
        <f>IFERROR(VLOOKUP(Issue!$G2654,Table5[#All],2,0),"")</f>
        <v/>
      </c>
      <c r="J2654" s="12"/>
      <c r="K2654" s="31" t="str">
        <f>IFERROR(VLOOKUP(Issue!$J2654,Table2[[Item Name]:[UoM]],2,0),"")</f>
        <v/>
      </c>
      <c r="L2654" s="12"/>
      <c r="M2654" s="32" t="str">
        <f>IFERROR(VLOOKUP(Issue!$J2654,Table2[[#All],[Item Name]:[Open Rate]],8,0),"")</f>
        <v/>
      </c>
      <c r="N2654" s="32" t="str">
        <f>IFERROR(+Issue!$L2654*Issue!$M2654,"")</f>
        <v/>
      </c>
      <c r="O2654" s="12"/>
      <c r="P2654" s="12"/>
      <c r="Q2654" s="38"/>
    </row>
    <row r="2655" spans="1:17" x14ac:dyDescent="0.25">
      <c r="A2655" s="34"/>
      <c r="B2655" s="12"/>
      <c r="C2655" s="12"/>
      <c r="D2655" s="12"/>
      <c r="E2655" s="31" t="str">
        <f>IFERROR(VLOOKUP(Issue!$D2655,Table5[#All],3,0),"")</f>
        <v/>
      </c>
      <c r="F2655" s="31" t="str">
        <f>IFERROR(VLOOKUP(Issue!$D2655,Table5[#All],2,0),"")</f>
        <v/>
      </c>
      <c r="G2655" s="12"/>
      <c r="H2655" s="31" t="str">
        <f>IFERROR(VLOOKUP(Issue!$G2655,Table5[#All],3,0),"")</f>
        <v/>
      </c>
      <c r="I2655" s="31" t="str">
        <f>IFERROR(VLOOKUP(Issue!$G2655,Table5[#All],2,0),"")</f>
        <v/>
      </c>
      <c r="J2655" s="12"/>
      <c r="K2655" s="31" t="str">
        <f>IFERROR(VLOOKUP(Issue!$J2655,Table2[[Item Name]:[UoM]],2,0),"")</f>
        <v/>
      </c>
      <c r="L2655" s="12"/>
      <c r="M2655" s="32" t="str">
        <f>IFERROR(VLOOKUP(Issue!$J2655,Table2[[#All],[Item Name]:[Open Rate]],8,0),"")</f>
        <v/>
      </c>
      <c r="N2655" s="32" t="str">
        <f>IFERROR(+Issue!$L2655*Issue!$M2655,"")</f>
        <v/>
      </c>
      <c r="O2655" s="12"/>
      <c r="P2655" s="12"/>
      <c r="Q2655" s="38"/>
    </row>
    <row r="2656" spans="1:17" x14ac:dyDescent="0.25">
      <c r="A2656" s="34"/>
      <c r="B2656" s="12"/>
      <c r="C2656" s="12"/>
      <c r="D2656" s="12"/>
      <c r="E2656" s="31" t="str">
        <f>IFERROR(VLOOKUP(Issue!$D2656,Table5[#All],3,0),"")</f>
        <v/>
      </c>
      <c r="F2656" s="31" t="str">
        <f>IFERROR(VLOOKUP(Issue!$D2656,Table5[#All],2,0),"")</f>
        <v/>
      </c>
      <c r="G2656" s="12"/>
      <c r="H2656" s="31" t="str">
        <f>IFERROR(VLOOKUP(Issue!$G2656,Table5[#All],3,0),"")</f>
        <v/>
      </c>
      <c r="I2656" s="31" t="str">
        <f>IFERROR(VLOOKUP(Issue!$G2656,Table5[#All],2,0),"")</f>
        <v/>
      </c>
      <c r="J2656" s="12"/>
      <c r="K2656" s="31" t="str">
        <f>IFERROR(VLOOKUP(Issue!$J2656,Table2[[Item Name]:[UoM]],2,0),"")</f>
        <v/>
      </c>
      <c r="L2656" s="12"/>
      <c r="M2656" s="32" t="str">
        <f>IFERROR(VLOOKUP(Issue!$J2656,Table2[[#All],[Item Name]:[Open Rate]],8,0),"")</f>
        <v/>
      </c>
      <c r="N2656" s="32" t="str">
        <f>IFERROR(+Issue!$L2656*Issue!$M2656,"")</f>
        <v/>
      </c>
      <c r="O2656" s="12"/>
      <c r="P2656" s="12"/>
      <c r="Q2656" s="38"/>
    </row>
    <row r="2657" spans="1:17" x14ac:dyDescent="0.25">
      <c r="A2657" s="34"/>
      <c r="B2657" s="12"/>
      <c r="C2657" s="12"/>
      <c r="D2657" s="12"/>
      <c r="E2657" s="31" t="str">
        <f>IFERROR(VLOOKUP(Issue!$D2657,Table5[#All],3,0),"")</f>
        <v/>
      </c>
      <c r="F2657" s="31" t="str">
        <f>IFERROR(VLOOKUP(Issue!$D2657,Table5[#All],2,0),"")</f>
        <v/>
      </c>
      <c r="G2657" s="12"/>
      <c r="H2657" s="31" t="str">
        <f>IFERROR(VLOOKUP(Issue!$G2657,Table5[#All],3,0),"")</f>
        <v/>
      </c>
      <c r="I2657" s="31" t="str">
        <f>IFERROR(VLOOKUP(Issue!$G2657,Table5[#All],2,0),"")</f>
        <v/>
      </c>
      <c r="J2657" s="12"/>
      <c r="K2657" s="31" t="str">
        <f>IFERROR(VLOOKUP(Issue!$J2657,Table2[[Item Name]:[UoM]],2,0),"")</f>
        <v/>
      </c>
      <c r="L2657" s="12"/>
      <c r="M2657" s="32" t="str">
        <f>IFERROR(VLOOKUP(Issue!$J2657,Table2[[#All],[Item Name]:[Open Rate]],8,0),"")</f>
        <v/>
      </c>
      <c r="N2657" s="32" t="str">
        <f>IFERROR(+Issue!$L2657*Issue!$M2657,"")</f>
        <v/>
      </c>
      <c r="O2657" s="12"/>
      <c r="P2657" s="12"/>
      <c r="Q2657" s="38"/>
    </row>
    <row r="2658" spans="1:17" x14ac:dyDescent="0.25">
      <c r="A2658" s="34"/>
      <c r="B2658" s="12"/>
      <c r="C2658" s="12"/>
      <c r="D2658" s="12"/>
      <c r="E2658" s="31" t="str">
        <f>IFERROR(VLOOKUP(Issue!$D2658,Table5[#All],3,0),"")</f>
        <v/>
      </c>
      <c r="F2658" s="31" t="str">
        <f>IFERROR(VLOOKUP(Issue!$D2658,Table5[#All],2,0),"")</f>
        <v/>
      </c>
      <c r="G2658" s="12"/>
      <c r="H2658" s="31" t="str">
        <f>IFERROR(VLOOKUP(Issue!$G2658,Table5[#All],3,0),"")</f>
        <v/>
      </c>
      <c r="I2658" s="31" t="str">
        <f>IFERROR(VLOOKUP(Issue!$G2658,Table5[#All],2,0),"")</f>
        <v/>
      </c>
      <c r="J2658" s="12"/>
      <c r="K2658" s="31" t="str">
        <f>IFERROR(VLOOKUP(Issue!$J2658,Table2[[Item Name]:[UoM]],2,0),"")</f>
        <v/>
      </c>
      <c r="L2658" s="12"/>
      <c r="M2658" s="32" t="str">
        <f>IFERROR(VLOOKUP(Issue!$J2658,Table2[[#All],[Item Name]:[Open Rate]],8,0),"")</f>
        <v/>
      </c>
      <c r="N2658" s="32" t="str">
        <f>IFERROR(+Issue!$L2658*Issue!$M2658,"")</f>
        <v/>
      </c>
      <c r="O2658" s="12"/>
      <c r="P2658" s="12"/>
      <c r="Q2658" s="38"/>
    </row>
    <row r="2659" spans="1:17" x14ac:dyDescent="0.25">
      <c r="A2659" s="34"/>
      <c r="B2659" s="12"/>
      <c r="C2659" s="12"/>
      <c r="D2659" s="12"/>
      <c r="E2659" s="31" t="str">
        <f>IFERROR(VLOOKUP(Issue!$D2659,Table5[#All],3,0),"")</f>
        <v/>
      </c>
      <c r="F2659" s="31" t="str">
        <f>IFERROR(VLOOKUP(Issue!$D2659,Table5[#All],2,0),"")</f>
        <v/>
      </c>
      <c r="G2659" s="12"/>
      <c r="H2659" s="31" t="str">
        <f>IFERROR(VLOOKUP(Issue!$G2659,Table5[#All],3,0),"")</f>
        <v/>
      </c>
      <c r="I2659" s="31" t="str">
        <f>IFERROR(VLOOKUP(Issue!$G2659,Table5[#All],2,0),"")</f>
        <v/>
      </c>
      <c r="J2659" s="12"/>
      <c r="K2659" s="31" t="str">
        <f>IFERROR(VLOOKUP(Issue!$J2659,Table2[[Item Name]:[UoM]],2,0),"")</f>
        <v/>
      </c>
      <c r="L2659" s="12"/>
      <c r="M2659" s="32" t="str">
        <f>IFERROR(VLOOKUP(Issue!$J2659,Table2[[#All],[Item Name]:[Open Rate]],8,0),"")</f>
        <v/>
      </c>
      <c r="N2659" s="32" t="str">
        <f>IFERROR(+Issue!$L2659*Issue!$M2659,"")</f>
        <v/>
      </c>
      <c r="O2659" s="12"/>
      <c r="P2659" s="12"/>
      <c r="Q2659" s="38"/>
    </row>
    <row r="2660" spans="1:17" x14ac:dyDescent="0.25">
      <c r="A2660" s="34"/>
      <c r="B2660" s="12"/>
      <c r="C2660" s="12"/>
      <c r="D2660" s="12"/>
      <c r="E2660" s="31" t="str">
        <f>IFERROR(VLOOKUP(Issue!$D2660,Table5[#All],3,0),"")</f>
        <v/>
      </c>
      <c r="F2660" s="31" t="str">
        <f>IFERROR(VLOOKUP(Issue!$D2660,Table5[#All],2,0),"")</f>
        <v/>
      </c>
      <c r="G2660" s="12"/>
      <c r="H2660" s="31" t="str">
        <f>IFERROR(VLOOKUP(Issue!$G2660,Table5[#All],3,0),"")</f>
        <v/>
      </c>
      <c r="I2660" s="31" t="str">
        <f>IFERROR(VLOOKUP(Issue!$G2660,Table5[#All],2,0),"")</f>
        <v/>
      </c>
      <c r="J2660" s="12"/>
      <c r="K2660" s="31" t="str">
        <f>IFERROR(VLOOKUP(Issue!$J2660,Table2[[Item Name]:[UoM]],2,0),"")</f>
        <v/>
      </c>
      <c r="L2660" s="12"/>
      <c r="M2660" s="32" t="str">
        <f>IFERROR(VLOOKUP(Issue!$J2660,Table2[[#All],[Item Name]:[Open Rate]],8,0),"")</f>
        <v/>
      </c>
      <c r="N2660" s="32" t="str">
        <f>IFERROR(+Issue!$L2660*Issue!$M2660,"")</f>
        <v/>
      </c>
      <c r="O2660" s="12"/>
      <c r="P2660" s="12"/>
      <c r="Q2660" s="38"/>
    </row>
    <row r="2661" spans="1:17" x14ac:dyDescent="0.25">
      <c r="A2661" s="34"/>
      <c r="B2661" s="12"/>
      <c r="C2661" s="12"/>
      <c r="D2661" s="12"/>
      <c r="E2661" s="31" t="str">
        <f>IFERROR(VLOOKUP(Issue!$D2661,Table5[#All],3,0),"")</f>
        <v/>
      </c>
      <c r="F2661" s="31" t="str">
        <f>IFERROR(VLOOKUP(Issue!$D2661,Table5[#All],2,0),"")</f>
        <v/>
      </c>
      <c r="G2661" s="12"/>
      <c r="H2661" s="31" t="str">
        <f>IFERROR(VLOOKUP(Issue!$G2661,Table5[#All],3,0),"")</f>
        <v/>
      </c>
      <c r="I2661" s="31" t="str">
        <f>IFERROR(VLOOKUP(Issue!$G2661,Table5[#All],2,0),"")</f>
        <v/>
      </c>
      <c r="J2661" s="12"/>
      <c r="K2661" s="31" t="str">
        <f>IFERROR(VLOOKUP(Issue!$J2661,Table2[[Item Name]:[UoM]],2,0),"")</f>
        <v/>
      </c>
      <c r="L2661" s="12"/>
      <c r="M2661" s="32" t="str">
        <f>IFERROR(VLOOKUP(Issue!$J2661,Table2[[#All],[Item Name]:[Open Rate]],8,0),"")</f>
        <v/>
      </c>
      <c r="N2661" s="32" t="str">
        <f>IFERROR(+Issue!$L2661*Issue!$M2661,"")</f>
        <v/>
      </c>
      <c r="O2661" s="12"/>
      <c r="P2661" s="12"/>
      <c r="Q2661" s="38"/>
    </row>
    <row r="2662" spans="1:17" x14ac:dyDescent="0.25">
      <c r="A2662" s="34"/>
      <c r="B2662" s="12"/>
      <c r="C2662" s="12"/>
      <c r="D2662" s="12"/>
      <c r="E2662" s="31" t="str">
        <f>IFERROR(VLOOKUP(Issue!$D2662,Table5[#All],3,0),"")</f>
        <v/>
      </c>
      <c r="F2662" s="31" t="str">
        <f>IFERROR(VLOOKUP(Issue!$D2662,Table5[#All],2,0),"")</f>
        <v/>
      </c>
      <c r="G2662" s="12"/>
      <c r="H2662" s="31" t="str">
        <f>IFERROR(VLOOKUP(Issue!$G2662,Table5[#All],3,0),"")</f>
        <v/>
      </c>
      <c r="I2662" s="31" t="str">
        <f>IFERROR(VLOOKUP(Issue!$G2662,Table5[#All],2,0),"")</f>
        <v/>
      </c>
      <c r="J2662" s="12"/>
      <c r="K2662" s="31" t="str">
        <f>IFERROR(VLOOKUP(Issue!$J2662,Table2[[Item Name]:[UoM]],2,0),"")</f>
        <v/>
      </c>
      <c r="L2662" s="12"/>
      <c r="M2662" s="32" t="str">
        <f>IFERROR(VLOOKUP(Issue!$J2662,Table2[[#All],[Item Name]:[Open Rate]],8,0),"")</f>
        <v/>
      </c>
      <c r="N2662" s="32" t="str">
        <f>IFERROR(+Issue!$L2662*Issue!$M2662,"")</f>
        <v/>
      </c>
      <c r="O2662" s="12"/>
      <c r="P2662" s="12"/>
      <c r="Q2662" s="38"/>
    </row>
    <row r="2663" spans="1:17" x14ac:dyDescent="0.25">
      <c r="A2663" s="34"/>
      <c r="B2663" s="12"/>
      <c r="C2663" s="12"/>
      <c r="D2663" s="12"/>
      <c r="E2663" s="31" t="str">
        <f>IFERROR(VLOOKUP(Issue!$D2663,Table5[#All],3,0),"")</f>
        <v/>
      </c>
      <c r="F2663" s="31" t="str">
        <f>IFERROR(VLOOKUP(Issue!$D2663,Table5[#All],2,0),"")</f>
        <v/>
      </c>
      <c r="G2663" s="12"/>
      <c r="H2663" s="31" t="str">
        <f>IFERROR(VLOOKUP(Issue!$G2663,Table5[#All],3,0),"")</f>
        <v/>
      </c>
      <c r="I2663" s="31" t="str">
        <f>IFERROR(VLOOKUP(Issue!$G2663,Table5[#All],2,0),"")</f>
        <v/>
      </c>
      <c r="J2663" s="12"/>
      <c r="K2663" s="31" t="str">
        <f>IFERROR(VLOOKUP(Issue!$J2663,Table2[[Item Name]:[UoM]],2,0),"")</f>
        <v/>
      </c>
      <c r="L2663" s="12"/>
      <c r="M2663" s="32" t="str">
        <f>IFERROR(VLOOKUP(Issue!$J2663,Table2[[#All],[Item Name]:[Open Rate]],8,0),"")</f>
        <v/>
      </c>
      <c r="N2663" s="32" t="str">
        <f>IFERROR(+Issue!$L2663*Issue!$M2663,"")</f>
        <v/>
      </c>
      <c r="O2663" s="12"/>
      <c r="P2663" s="12"/>
      <c r="Q2663" s="38"/>
    </row>
    <row r="2664" spans="1:17" x14ac:dyDescent="0.25">
      <c r="A2664" s="34"/>
      <c r="B2664" s="12"/>
      <c r="C2664" s="12"/>
      <c r="D2664" s="12"/>
      <c r="E2664" s="31" t="str">
        <f>IFERROR(VLOOKUP(Issue!$D2664,Table5[#All],3,0),"")</f>
        <v/>
      </c>
      <c r="F2664" s="31" t="str">
        <f>IFERROR(VLOOKUP(Issue!$D2664,Table5[#All],2,0),"")</f>
        <v/>
      </c>
      <c r="G2664" s="12"/>
      <c r="H2664" s="31" t="str">
        <f>IFERROR(VLOOKUP(Issue!$G2664,Table5[#All],3,0),"")</f>
        <v/>
      </c>
      <c r="I2664" s="31" t="str">
        <f>IFERROR(VLOOKUP(Issue!$G2664,Table5[#All],2,0),"")</f>
        <v/>
      </c>
      <c r="J2664" s="12"/>
      <c r="K2664" s="31" t="str">
        <f>IFERROR(VLOOKUP(Issue!$J2664,Table2[[Item Name]:[UoM]],2,0),"")</f>
        <v/>
      </c>
      <c r="L2664" s="12"/>
      <c r="M2664" s="32" t="str">
        <f>IFERROR(VLOOKUP(Issue!$J2664,Table2[[#All],[Item Name]:[Open Rate]],8,0),"")</f>
        <v/>
      </c>
      <c r="N2664" s="32" t="str">
        <f>IFERROR(+Issue!$L2664*Issue!$M2664,"")</f>
        <v/>
      </c>
      <c r="O2664" s="12"/>
      <c r="P2664" s="12"/>
      <c r="Q2664" s="38"/>
    </row>
    <row r="2665" spans="1:17" x14ac:dyDescent="0.25">
      <c r="A2665" s="34"/>
      <c r="B2665" s="12"/>
      <c r="C2665" s="12"/>
      <c r="D2665" s="12"/>
      <c r="E2665" s="31" t="str">
        <f>IFERROR(VLOOKUP(Issue!$D2665,Table5[#All],3,0),"")</f>
        <v/>
      </c>
      <c r="F2665" s="31" t="str">
        <f>IFERROR(VLOOKUP(Issue!$D2665,Table5[#All],2,0),"")</f>
        <v/>
      </c>
      <c r="G2665" s="12"/>
      <c r="H2665" s="31" t="str">
        <f>IFERROR(VLOOKUP(Issue!$G2665,Table5[#All],3,0),"")</f>
        <v/>
      </c>
      <c r="I2665" s="31" t="str">
        <f>IFERROR(VLOOKUP(Issue!$G2665,Table5[#All],2,0),"")</f>
        <v/>
      </c>
      <c r="J2665" s="12"/>
      <c r="K2665" s="31" t="str">
        <f>IFERROR(VLOOKUP(Issue!$J2665,Table2[[Item Name]:[UoM]],2,0),"")</f>
        <v/>
      </c>
      <c r="L2665" s="12"/>
      <c r="M2665" s="32" t="str">
        <f>IFERROR(VLOOKUP(Issue!$J2665,Table2[[#All],[Item Name]:[Open Rate]],8,0),"")</f>
        <v/>
      </c>
      <c r="N2665" s="32" t="str">
        <f>IFERROR(+Issue!$L2665*Issue!$M2665,"")</f>
        <v/>
      </c>
      <c r="O2665" s="12"/>
      <c r="P2665" s="12"/>
      <c r="Q2665" s="38"/>
    </row>
    <row r="2666" spans="1:17" x14ac:dyDescent="0.25">
      <c r="A2666" s="34"/>
      <c r="B2666" s="12"/>
      <c r="C2666" s="12"/>
      <c r="D2666" s="12"/>
      <c r="E2666" s="31" t="str">
        <f>IFERROR(VLOOKUP(Issue!$D2666,Table5[#All],3,0),"")</f>
        <v/>
      </c>
      <c r="F2666" s="31" t="str">
        <f>IFERROR(VLOOKUP(Issue!$D2666,Table5[#All],2,0),"")</f>
        <v/>
      </c>
      <c r="G2666" s="12"/>
      <c r="H2666" s="31" t="str">
        <f>IFERROR(VLOOKUP(Issue!$G2666,Table5[#All],3,0),"")</f>
        <v/>
      </c>
      <c r="I2666" s="31" t="str">
        <f>IFERROR(VLOOKUP(Issue!$G2666,Table5[#All],2,0),"")</f>
        <v/>
      </c>
      <c r="J2666" s="12"/>
      <c r="K2666" s="31" t="str">
        <f>IFERROR(VLOOKUP(Issue!$J2666,Table2[[Item Name]:[UoM]],2,0),"")</f>
        <v/>
      </c>
      <c r="L2666" s="12"/>
      <c r="M2666" s="32" t="str">
        <f>IFERROR(VLOOKUP(Issue!$J2666,Table2[[#All],[Item Name]:[Open Rate]],8,0),"")</f>
        <v/>
      </c>
      <c r="N2666" s="32" t="str">
        <f>IFERROR(+Issue!$L2666*Issue!$M2666,"")</f>
        <v/>
      </c>
      <c r="O2666" s="12"/>
      <c r="P2666" s="12"/>
      <c r="Q2666" s="38"/>
    </row>
    <row r="2667" spans="1:17" x14ac:dyDescent="0.25">
      <c r="A2667" s="34"/>
      <c r="B2667" s="12"/>
      <c r="C2667" s="12"/>
      <c r="D2667" s="12"/>
      <c r="E2667" s="31" t="str">
        <f>IFERROR(VLOOKUP(Issue!$D2667,Table5[#All],3,0),"")</f>
        <v/>
      </c>
      <c r="F2667" s="31" t="str">
        <f>IFERROR(VLOOKUP(Issue!$D2667,Table5[#All],2,0),"")</f>
        <v/>
      </c>
      <c r="G2667" s="12"/>
      <c r="H2667" s="31" t="str">
        <f>IFERROR(VLOOKUP(Issue!$G2667,Table5[#All],3,0),"")</f>
        <v/>
      </c>
      <c r="I2667" s="31" t="str">
        <f>IFERROR(VLOOKUP(Issue!$G2667,Table5[#All],2,0),"")</f>
        <v/>
      </c>
      <c r="J2667" s="12"/>
      <c r="K2667" s="31" t="str">
        <f>IFERROR(VLOOKUP(Issue!$J2667,Table2[[Item Name]:[UoM]],2,0),"")</f>
        <v/>
      </c>
      <c r="L2667" s="12"/>
      <c r="M2667" s="32" t="str">
        <f>IFERROR(VLOOKUP(Issue!$J2667,Table2[[#All],[Item Name]:[Open Rate]],8,0),"")</f>
        <v/>
      </c>
      <c r="N2667" s="32" t="str">
        <f>IFERROR(+Issue!$L2667*Issue!$M2667,"")</f>
        <v/>
      </c>
      <c r="O2667" s="12"/>
      <c r="P2667" s="12"/>
      <c r="Q2667" s="38"/>
    </row>
    <row r="2668" spans="1:17" x14ac:dyDescent="0.25">
      <c r="A2668" s="34"/>
      <c r="B2668" s="12"/>
      <c r="C2668" s="12"/>
      <c r="D2668" s="12"/>
      <c r="E2668" s="31" t="str">
        <f>IFERROR(VLOOKUP(Issue!$D2668,Table5[#All],3,0),"")</f>
        <v/>
      </c>
      <c r="F2668" s="31" t="str">
        <f>IFERROR(VLOOKUP(Issue!$D2668,Table5[#All],2,0),"")</f>
        <v/>
      </c>
      <c r="G2668" s="12"/>
      <c r="H2668" s="31" t="str">
        <f>IFERROR(VLOOKUP(Issue!$G2668,Table5[#All],3,0),"")</f>
        <v/>
      </c>
      <c r="I2668" s="31" t="str">
        <f>IFERROR(VLOOKUP(Issue!$G2668,Table5[#All],2,0),"")</f>
        <v/>
      </c>
      <c r="J2668" s="12"/>
      <c r="K2668" s="31" t="str">
        <f>IFERROR(VLOOKUP(Issue!$J2668,Table2[[Item Name]:[UoM]],2,0),"")</f>
        <v/>
      </c>
      <c r="L2668" s="12"/>
      <c r="M2668" s="32" t="str">
        <f>IFERROR(VLOOKUP(Issue!$J2668,Table2[[#All],[Item Name]:[Open Rate]],8,0),"")</f>
        <v/>
      </c>
      <c r="N2668" s="32" t="str">
        <f>IFERROR(+Issue!$L2668*Issue!$M2668,"")</f>
        <v/>
      </c>
      <c r="O2668" s="12"/>
      <c r="P2668" s="12"/>
      <c r="Q2668" s="38"/>
    </row>
    <row r="2669" spans="1:17" x14ac:dyDescent="0.25">
      <c r="A2669" s="34"/>
      <c r="B2669" s="12"/>
      <c r="C2669" s="12"/>
      <c r="D2669" s="12"/>
      <c r="E2669" s="31" t="str">
        <f>IFERROR(VLOOKUP(Issue!$D2669,Table5[#All],3,0),"")</f>
        <v/>
      </c>
      <c r="F2669" s="31" t="str">
        <f>IFERROR(VLOOKUP(Issue!$D2669,Table5[#All],2,0),"")</f>
        <v/>
      </c>
      <c r="G2669" s="12"/>
      <c r="H2669" s="31" t="str">
        <f>IFERROR(VLOOKUP(Issue!$G2669,Table5[#All],3,0),"")</f>
        <v/>
      </c>
      <c r="I2669" s="31" t="str">
        <f>IFERROR(VLOOKUP(Issue!$G2669,Table5[#All],2,0),"")</f>
        <v/>
      </c>
      <c r="J2669" s="12"/>
      <c r="K2669" s="31" t="str">
        <f>IFERROR(VLOOKUP(Issue!$J2669,Table2[[Item Name]:[UoM]],2,0),"")</f>
        <v/>
      </c>
      <c r="L2669" s="12"/>
      <c r="M2669" s="32" t="str">
        <f>IFERROR(VLOOKUP(Issue!$J2669,Table2[[#All],[Item Name]:[Open Rate]],8,0),"")</f>
        <v/>
      </c>
      <c r="N2669" s="32" t="str">
        <f>IFERROR(+Issue!$L2669*Issue!$M2669,"")</f>
        <v/>
      </c>
      <c r="O2669" s="12"/>
      <c r="P2669" s="12"/>
      <c r="Q2669" s="38"/>
    </row>
    <row r="2670" spans="1:17" x14ac:dyDescent="0.25">
      <c r="A2670" s="34"/>
      <c r="B2670" s="12"/>
      <c r="C2670" s="12"/>
      <c r="D2670" s="12"/>
      <c r="E2670" s="31" t="str">
        <f>IFERROR(VLOOKUP(Issue!$D2670,Table5[#All],3,0),"")</f>
        <v/>
      </c>
      <c r="F2670" s="31" t="str">
        <f>IFERROR(VLOOKUP(Issue!$D2670,Table5[#All],2,0),"")</f>
        <v/>
      </c>
      <c r="G2670" s="12"/>
      <c r="H2670" s="31" t="str">
        <f>IFERROR(VLOOKUP(Issue!$G2670,Table5[#All],3,0),"")</f>
        <v/>
      </c>
      <c r="I2670" s="31" t="str">
        <f>IFERROR(VLOOKUP(Issue!$G2670,Table5[#All],2,0),"")</f>
        <v/>
      </c>
      <c r="J2670" s="12"/>
      <c r="K2670" s="31" t="str">
        <f>IFERROR(VLOOKUP(Issue!$J2670,Table2[[Item Name]:[UoM]],2,0),"")</f>
        <v/>
      </c>
      <c r="L2670" s="12"/>
      <c r="M2670" s="32" t="str">
        <f>IFERROR(VLOOKUP(Issue!$J2670,Table2[[#All],[Item Name]:[Open Rate]],8,0),"")</f>
        <v/>
      </c>
      <c r="N2670" s="32" t="str">
        <f>IFERROR(+Issue!$L2670*Issue!$M2670,"")</f>
        <v/>
      </c>
      <c r="O2670" s="12"/>
      <c r="P2670" s="12"/>
      <c r="Q2670" s="38"/>
    </row>
    <row r="2671" spans="1:17" x14ac:dyDescent="0.25">
      <c r="A2671" s="34"/>
      <c r="B2671" s="12"/>
      <c r="C2671" s="12"/>
      <c r="D2671" s="12"/>
      <c r="E2671" s="31" t="str">
        <f>IFERROR(VLOOKUP(Issue!$D2671,Table5[#All],3,0),"")</f>
        <v/>
      </c>
      <c r="F2671" s="31" t="str">
        <f>IFERROR(VLOOKUP(Issue!$D2671,Table5[#All],2,0),"")</f>
        <v/>
      </c>
      <c r="G2671" s="12"/>
      <c r="H2671" s="31" t="str">
        <f>IFERROR(VLOOKUP(Issue!$G2671,Table5[#All],3,0),"")</f>
        <v/>
      </c>
      <c r="I2671" s="31" t="str">
        <f>IFERROR(VLOOKUP(Issue!$G2671,Table5[#All],2,0),"")</f>
        <v/>
      </c>
      <c r="J2671" s="12"/>
      <c r="K2671" s="31" t="str">
        <f>IFERROR(VLOOKUP(Issue!$J2671,Table2[[Item Name]:[UoM]],2,0),"")</f>
        <v/>
      </c>
      <c r="L2671" s="12"/>
      <c r="M2671" s="32" t="str">
        <f>IFERROR(VLOOKUP(Issue!$J2671,Table2[[#All],[Item Name]:[Open Rate]],8,0),"")</f>
        <v/>
      </c>
      <c r="N2671" s="32" t="str">
        <f>IFERROR(+Issue!$L2671*Issue!$M2671,"")</f>
        <v/>
      </c>
      <c r="O2671" s="12"/>
      <c r="P2671" s="12"/>
      <c r="Q2671" s="38"/>
    </row>
    <row r="2672" spans="1:17" x14ac:dyDescent="0.25">
      <c r="A2672" s="34"/>
      <c r="B2672" s="12"/>
      <c r="C2672" s="12"/>
      <c r="D2672" s="12"/>
      <c r="E2672" s="31" t="str">
        <f>IFERROR(VLOOKUP(Issue!$D2672,Table5[#All],3,0),"")</f>
        <v/>
      </c>
      <c r="F2672" s="31" t="str">
        <f>IFERROR(VLOOKUP(Issue!$D2672,Table5[#All],2,0),"")</f>
        <v/>
      </c>
      <c r="G2672" s="12"/>
      <c r="H2672" s="31" t="str">
        <f>IFERROR(VLOOKUP(Issue!$G2672,Table5[#All],3,0),"")</f>
        <v/>
      </c>
      <c r="I2672" s="31" t="str">
        <f>IFERROR(VLOOKUP(Issue!$G2672,Table5[#All],2,0),"")</f>
        <v/>
      </c>
      <c r="J2672" s="12"/>
      <c r="K2672" s="31" t="str">
        <f>IFERROR(VLOOKUP(Issue!$J2672,Table2[[Item Name]:[UoM]],2,0),"")</f>
        <v/>
      </c>
      <c r="L2672" s="12"/>
      <c r="M2672" s="32" t="str">
        <f>IFERROR(VLOOKUP(Issue!$J2672,Table2[[#All],[Item Name]:[Open Rate]],8,0),"")</f>
        <v/>
      </c>
      <c r="N2672" s="32" t="str">
        <f>IFERROR(+Issue!$L2672*Issue!$M2672,"")</f>
        <v/>
      </c>
      <c r="O2672" s="12"/>
      <c r="P2672" s="12"/>
      <c r="Q2672" s="38"/>
    </row>
    <row r="2673" spans="1:17" x14ac:dyDescent="0.25">
      <c r="A2673" s="34"/>
      <c r="B2673" s="12"/>
      <c r="C2673" s="12"/>
      <c r="D2673" s="12"/>
      <c r="E2673" s="31" t="str">
        <f>IFERROR(VLOOKUP(Issue!$D2673,Table5[#All],3,0),"")</f>
        <v/>
      </c>
      <c r="F2673" s="31" t="str">
        <f>IFERROR(VLOOKUP(Issue!$D2673,Table5[#All],2,0),"")</f>
        <v/>
      </c>
      <c r="G2673" s="12"/>
      <c r="H2673" s="31" t="str">
        <f>IFERROR(VLOOKUP(Issue!$G2673,Table5[#All],3,0),"")</f>
        <v/>
      </c>
      <c r="I2673" s="31" t="str">
        <f>IFERROR(VLOOKUP(Issue!$G2673,Table5[#All],2,0),"")</f>
        <v/>
      </c>
      <c r="J2673" s="12"/>
      <c r="K2673" s="31" t="str">
        <f>IFERROR(VLOOKUP(Issue!$J2673,Table2[[Item Name]:[UoM]],2,0),"")</f>
        <v/>
      </c>
      <c r="L2673" s="12"/>
      <c r="M2673" s="32" t="str">
        <f>IFERROR(VLOOKUP(Issue!$J2673,Table2[[#All],[Item Name]:[Open Rate]],8,0),"")</f>
        <v/>
      </c>
      <c r="N2673" s="32" t="str">
        <f>IFERROR(+Issue!$L2673*Issue!$M2673,"")</f>
        <v/>
      </c>
      <c r="O2673" s="12"/>
      <c r="P2673" s="12"/>
      <c r="Q2673" s="38"/>
    </row>
    <row r="2674" spans="1:17" x14ac:dyDescent="0.25">
      <c r="A2674" s="34"/>
      <c r="B2674" s="12"/>
      <c r="C2674" s="12"/>
      <c r="D2674" s="12"/>
      <c r="E2674" s="31" t="str">
        <f>IFERROR(VLOOKUP(Issue!$D2674,Table5[#All],3,0),"")</f>
        <v/>
      </c>
      <c r="F2674" s="31" t="str">
        <f>IFERROR(VLOOKUP(Issue!$D2674,Table5[#All],2,0),"")</f>
        <v/>
      </c>
      <c r="G2674" s="12"/>
      <c r="H2674" s="31" t="str">
        <f>IFERROR(VLOOKUP(Issue!$G2674,Table5[#All],3,0),"")</f>
        <v/>
      </c>
      <c r="I2674" s="31" t="str">
        <f>IFERROR(VLOOKUP(Issue!$G2674,Table5[#All],2,0),"")</f>
        <v/>
      </c>
      <c r="J2674" s="12"/>
      <c r="K2674" s="31" t="str">
        <f>IFERROR(VLOOKUP(Issue!$J2674,Table2[[Item Name]:[UoM]],2,0),"")</f>
        <v/>
      </c>
      <c r="L2674" s="12"/>
      <c r="M2674" s="32" t="str">
        <f>IFERROR(VLOOKUP(Issue!$J2674,Table2[[#All],[Item Name]:[Open Rate]],8,0),"")</f>
        <v/>
      </c>
      <c r="N2674" s="32" t="str">
        <f>IFERROR(+Issue!$L2674*Issue!$M2674,"")</f>
        <v/>
      </c>
      <c r="O2674" s="12"/>
      <c r="P2674" s="12"/>
      <c r="Q2674" s="38"/>
    </row>
    <row r="2675" spans="1:17" x14ac:dyDescent="0.25">
      <c r="A2675" s="34"/>
      <c r="B2675" s="12"/>
      <c r="C2675" s="12"/>
      <c r="D2675" s="12"/>
      <c r="E2675" s="31" t="str">
        <f>IFERROR(VLOOKUP(Issue!$D2675,Table5[#All],3,0),"")</f>
        <v/>
      </c>
      <c r="F2675" s="31" t="str">
        <f>IFERROR(VLOOKUP(Issue!$D2675,Table5[#All],2,0),"")</f>
        <v/>
      </c>
      <c r="G2675" s="12"/>
      <c r="H2675" s="31" t="str">
        <f>IFERROR(VLOOKUP(Issue!$G2675,Table5[#All],3,0),"")</f>
        <v/>
      </c>
      <c r="I2675" s="31" t="str">
        <f>IFERROR(VLOOKUP(Issue!$G2675,Table5[#All],2,0),"")</f>
        <v/>
      </c>
      <c r="J2675" s="12"/>
      <c r="K2675" s="31" t="str">
        <f>IFERROR(VLOOKUP(Issue!$J2675,Table2[[Item Name]:[UoM]],2,0),"")</f>
        <v/>
      </c>
      <c r="L2675" s="12"/>
      <c r="M2675" s="32" t="str">
        <f>IFERROR(VLOOKUP(Issue!$J2675,Table2[[#All],[Item Name]:[Open Rate]],8,0),"")</f>
        <v/>
      </c>
      <c r="N2675" s="32" t="str">
        <f>IFERROR(+Issue!$L2675*Issue!$M2675,"")</f>
        <v/>
      </c>
      <c r="O2675" s="12"/>
      <c r="P2675" s="12"/>
      <c r="Q2675" s="38"/>
    </row>
    <row r="2676" spans="1:17" x14ac:dyDescent="0.25">
      <c r="A2676" s="34"/>
      <c r="B2676" s="12"/>
      <c r="C2676" s="12"/>
      <c r="D2676" s="12"/>
      <c r="E2676" s="31" t="str">
        <f>IFERROR(VLOOKUP(Issue!$D2676,Table5[#All],3,0),"")</f>
        <v/>
      </c>
      <c r="F2676" s="31" t="str">
        <f>IFERROR(VLOOKUP(Issue!$D2676,Table5[#All],2,0),"")</f>
        <v/>
      </c>
      <c r="G2676" s="12"/>
      <c r="H2676" s="31" t="str">
        <f>IFERROR(VLOOKUP(Issue!$G2676,Table5[#All],3,0),"")</f>
        <v/>
      </c>
      <c r="I2676" s="31" t="str">
        <f>IFERROR(VLOOKUP(Issue!$G2676,Table5[#All],2,0),"")</f>
        <v/>
      </c>
      <c r="J2676" s="12"/>
      <c r="K2676" s="31" t="str">
        <f>IFERROR(VLOOKUP(Issue!$J2676,Table2[[Item Name]:[UoM]],2,0),"")</f>
        <v/>
      </c>
      <c r="L2676" s="12"/>
      <c r="M2676" s="32" t="str">
        <f>IFERROR(VLOOKUP(Issue!$J2676,Table2[[#All],[Item Name]:[Open Rate]],8,0),"")</f>
        <v/>
      </c>
      <c r="N2676" s="32" t="str">
        <f>IFERROR(+Issue!$L2676*Issue!$M2676,"")</f>
        <v/>
      </c>
      <c r="O2676" s="12"/>
      <c r="P2676" s="12"/>
      <c r="Q2676" s="38"/>
    </row>
    <row r="2677" spans="1:17" x14ac:dyDescent="0.25">
      <c r="A2677" s="34"/>
      <c r="B2677" s="12"/>
      <c r="C2677" s="12"/>
      <c r="D2677" s="12"/>
      <c r="E2677" s="31" t="str">
        <f>IFERROR(VLOOKUP(Issue!$D2677,Table5[#All],3,0),"")</f>
        <v/>
      </c>
      <c r="F2677" s="31" t="str">
        <f>IFERROR(VLOOKUP(Issue!$D2677,Table5[#All],2,0),"")</f>
        <v/>
      </c>
      <c r="G2677" s="12"/>
      <c r="H2677" s="31" t="str">
        <f>IFERROR(VLOOKUP(Issue!$G2677,Table5[#All],3,0),"")</f>
        <v/>
      </c>
      <c r="I2677" s="31" t="str">
        <f>IFERROR(VLOOKUP(Issue!$G2677,Table5[#All],2,0),"")</f>
        <v/>
      </c>
      <c r="J2677" s="12"/>
      <c r="K2677" s="31" t="str">
        <f>IFERROR(VLOOKUP(Issue!$J2677,Table2[[Item Name]:[UoM]],2,0),"")</f>
        <v/>
      </c>
      <c r="L2677" s="12"/>
      <c r="M2677" s="32" t="str">
        <f>IFERROR(VLOOKUP(Issue!$J2677,Table2[[#All],[Item Name]:[Open Rate]],8,0),"")</f>
        <v/>
      </c>
      <c r="N2677" s="32" t="str">
        <f>IFERROR(+Issue!$L2677*Issue!$M2677,"")</f>
        <v/>
      </c>
      <c r="O2677" s="12"/>
      <c r="P2677" s="12"/>
      <c r="Q2677" s="38"/>
    </row>
    <row r="2678" spans="1:17" x14ac:dyDescent="0.25">
      <c r="A2678" s="34"/>
      <c r="B2678" s="12"/>
      <c r="C2678" s="12"/>
      <c r="D2678" s="12"/>
      <c r="E2678" s="31" t="str">
        <f>IFERROR(VLOOKUP(Issue!$D2678,Table5[#All],3,0),"")</f>
        <v/>
      </c>
      <c r="F2678" s="31" t="str">
        <f>IFERROR(VLOOKUP(Issue!$D2678,Table5[#All],2,0),"")</f>
        <v/>
      </c>
      <c r="G2678" s="12"/>
      <c r="H2678" s="31" t="str">
        <f>IFERROR(VLOOKUP(Issue!$G2678,Table5[#All],3,0),"")</f>
        <v/>
      </c>
      <c r="I2678" s="31" t="str">
        <f>IFERROR(VLOOKUP(Issue!$G2678,Table5[#All],2,0),"")</f>
        <v/>
      </c>
      <c r="J2678" s="12"/>
      <c r="K2678" s="31" t="str">
        <f>IFERROR(VLOOKUP(Issue!$J2678,Table2[[Item Name]:[UoM]],2,0),"")</f>
        <v/>
      </c>
      <c r="L2678" s="12"/>
      <c r="M2678" s="32" t="str">
        <f>IFERROR(VLOOKUP(Issue!$J2678,Table2[[#All],[Item Name]:[Open Rate]],8,0),"")</f>
        <v/>
      </c>
      <c r="N2678" s="32" t="str">
        <f>IFERROR(+Issue!$L2678*Issue!$M2678,"")</f>
        <v/>
      </c>
      <c r="O2678" s="12"/>
      <c r="P2678" s="12"/>
      <c r="Q2678" s="38"/>
    </row>
    <row r="2679" spans="1:17" x14ac:dyDescent="0.25">
      <c r="A2679" s="34"/>
      <c r="B2679" s="12"/>
      <c r="C2679" s="12"/>
      <c r="D2679" s="12"/>
      <c r="E2679" s="31" t="str">
        <f>IFERROR(VLOOKUP(Issue!$D2679,Table5[#All],3,0),"")</f>
        <v/>
      </c>
      <c r="F2679" s="31" t="str">
        <f>IFERROR(VLOOKUP(Issue!$D2679,Table5[#All],2,0),"")</f>
        <v/>
      </c>
      <c r="G2679" s="12"/>
      <c r="H2679" s="31" t="str">
        <f>IFERROR(VLOOKUP(Issue!$G2679,Table5[#All],3,0),"")</f>
        <v/>
      </c>
      <c r="I2679" s="31" t="str">
        <f>IFERROR(VLOOKUP(Issue!$G2679,Table5[#All],2,0),"")</f>
        <v/>
      </c>
      <c r="J2679" s="12"/>
      <c r="K2679" s="31" t="str">
        <f>IFERROR(VLOOKUP(Issue!$J2679,Table2[[Item Name]:[UoM]],2,0),"")</f>
        <v/>
      </c>
      <c r="L2679" s="12"/>
      <c r="M2679" s="32" t="str">
        <f>IFERROR(VLOOKUP(Issue!$J2679,Table2[[#All],[Item Name]:[Open Rate]],8,0),"")</f>
        <v/>
      </c>
      <c r="N2679" s="32" t="str">
        <f>IFERROR(+Issue!$L2679*Issue!$M2679,"")</f>
        <v/>
      </c>
      <c r="O2679" s="12"/>
      <c r="P2679" s="12"/>
      <c r="Q2679" s="38"/>
    </row>
    <row r="2680" spans="1:17" x14ac:dyDescent="0.25">
      <c r="A2680" s="34"/>
      <c r="B2680" s="12"/>
      <c r="C2680" s="12"/>
      <c r="D2680" s="12"/>
      <c r="E2680" s="31" t="str">
        <f>IFERROR(VLOOKUP(Issue!$D2680,Table5[#All],3,0),"")</f>
        <v/>
      </c>
      <c r="F2680" s="31" t="str">
        <f>IFERROR(VLOOKUP(Issue!$D2680,Table5[#All],2,0),"")</f>
        <v/>
      </c>
      <c r="G2680" s="12"/>
      <c r="H2680" s="31" t="str">
        <f>IFERROR(VLOOKUP(Issue!$G2680,Table5[#All],3,0),"")</f>
        <v/>
      </c>
      <c r="I2680" s="31" t="str">
        <f>IFERROR(VLOOKUP(Issue!$G2680,Table5[#All],2,0),"")</f>
        <v/>
      </c>
      <c r="J2680" s="12"/>
      <c r="K2680" s="31" t="str">
        <f>IFERROR(VLOOKUP(Issue!$J2680,Table2[[Item Name]:[UoM]],2,0),"")</f>
        <v/>
      </c>
      <c r="L2680" s="12"/>
      <c r="M2680" s="32" t="str">
        <f>IFERROR(VLOOKUP(Issue!$J2680,Table2[[#All],[Item Name]:[Open Rate]],8,0),"")</f>
        <v/>
      </c>
      <c r="N2680" s="32" t="str">
        <f>IFERROR(+Issue!$L2680*Issue!$M2680,"")</f>
        <v/>
      </c>
      <c r="O2680" s="12"/>
      <c r="P2680" s="12"/>
      <c r="Q2680" s="38"/>
    </row>
    <row r="2681" spans="1:17" x14ac:dyDescent="0.25">
      <c r="A2681" s="34"/>
      <c r="B2681" s="12"/>
      <c r="C2681" s="12"/>
      <c r="D2681" s="12"/>
      <c r="E2681" s="31" t="str">
        <f>IFERROR(VLOOKUP(Issue!$D2681,Table5[#All],3,0),"")</f>
        <v/>
      </c>
      <c r="F2681" s="31" t="str">
        <f>IFERROR(VLOOKUP(Issue!$D2681,Table5[#All],2,0),"")</f>
        <v/>
      </c>
      <c r="G2681" s="12"/>
      <c r="H2681" s="31" t="str">
        <f>IFERROR(VLOOKUP(Issue!$G2681,Table5[#All],3,0),"")</f>
        <v/>
      </c>
      <c r="I2681" s="31" t="str">
        <f>IFERROR(VLOOKUP(Issue!$G2681,Table5[#All],2,0),"")</f>
        <v/>
      </c>
      <c r="J2681" s="12"/>
      <c r="K2681" s="31" t="str">
        <f>IFERROR(VLOOKUP(Issue!$J2681,Table2[[Item Name]:[UoM]],2,0),"")</f>
        <v/>
      </c>
      <c r="L2681" s="12"/>
      <c r="M2681" s="32" t="str">
        <f>IFERROR(VLOOKUP(Issue!$J2681,Table2[[#All],[Item Name]:[Open Rate]],8,0),"")</f>
        <v/>
      </c>
      <c r="N2681" s="32" t="str">
        <f>IFERROR(+Issue!$L2681*Issue!$M2681,"")</f>
        <v/>
      </c>
      <c r="O2681" s="12"/>
      <c r="P2681" s="12"/>
      <c r="Q2681" s="38"/>
    </row>
    <row r="2682" spans="1:17" x14ac:dyDescent="0.25">
      <c r="A2682" s="34"/>
      <c r="B2682" s="12"/>
      <c r="C2682" s="12"/>
      <c r="D2682" s="12"/>
      <c r="E2682" s="31" t="str">
        <f>IFERROR(VLOOKUP(Issue!$D2682,Table5[#All],3,0),"")</f>
        <v/>
      </c>
      <c r="F2682" s="31" t="str">
        <f>IFERROR(VLOOKUP(Issue!$D2682,Table5[#All],2,0),"")</f>
        <v/>
      </c>
      <c r="G2682" s="12"/>
      <c r="H2682" s="31" t="str">
        <f>IFERROR(VLOOKUP(Issue!$G2682,Table5[#All],3,0),"")</f>
        <v/>
      </c>
      <c r="I2682" s="31" t="str">
        <f>IFERROR(VLOOKUP(Issue!$G2682,Table5[#All],2,0),"")</f>
        <v/>
      </c>
      <c r="J2682" s="12"/>
      <c r="K2682" s="31" t="str">
        <f>IFERROR(VLOOKUP(Issue!$J2682,Table2[[Item Name]:[UoM]],2,0),"")</f>
        <v/>
      </c>
      <c r="L2682" s="12"/>
      <c r="M2682" s="32" t="str">
        <f>IFERROR(VLOOKUP(Issue!$J2682,Table2[[#All],[Item Name]:[Open Rate]],8,0),"")</f>
        <v/>
      </c>
      <c r="N2682" s="32" t="str">
        <f>IFERROR(+Issue!$L2682*Issue!$M2682,"")</f>
        <v/>
      </c>
      <c r="O2682" s="12"/>
      <c r="P2682" s="12"/>
      <c r="Q2682" s="38"/>
    </row>
    <row r="2683" spans="1:17" x14ac:dyDescent="0.25">
      <c r="A2683" s="34"/>
      <c r="B2683" s="12"/>
      <c r="C2683" s="12"/>
      <c r="D2683" s="12"/>
      <c r="E2683" s="31" t="str">
        <f>IFERROR(VLOOKUP(Issue!$D2683,Table5[#All],3,0),"")</f>
        <v/>
      </c>
      <c r="F2683" s="31" t="str">
        <f>IFERROR(VLOOKUP(Issue!$D2683,Table5[#All],2,0),"")</f>
        <v/>
      </c>
      <c r="G2683" s="12"/>
      <c r="H2683" s="31" t="str">
        <f>IFERROR(VLOOKUP(Issue!$G2683,Table5[#All],3,0),"")</f>
        <v/>
      </c>
      <c r="I2683" s="31" t="str">
        <f>IFERROR(VLOOKUP(Issue!$G2683,Table5[#All],2,0),"")</f>
        <v/>
      </c>
      <c r="J2683" s="12"/>
      <c r="K2683" s="31" t="str">
        <f>IFERROR(VLOOKUP(Issue!$J2683,Table2[[Item Name]:[UoM]],2,0),"")</f>
        <v/>
      </c>
      <c r="L2683" s="12"/>
      <c r="M2683" s="32" t="str">
        <f>IFERROR(VLOOKUP(Issue!$J2683,Table2[[#All],[Item Name]:[Open Rate]],8,0),"")</f>
        <v/>
      </c>
      <c r="N2683" s="32" t="str">
        <f>IFERROR(+Issue!$L2683*Issue!$M2683,"")</f>
        <v/>
      </c>
      <c r="O2683" s="12"/>
      <c r="P2683" s="12"/>
      <c r="Q2683" s="38"/>
    </row>
    <row r="2684" spans="1:17" x14ac:dyDescent="0.25">
      <c r="A2684" s="34"/>
      <c r="B2684" s="12"/>
      <c r="C2684" s="12"/>
      <c r="D2684" s="12"/>
      <c r="E2684" s="31" t="str">
        <f>IFERROR(VLOOKUP(Issue!$D2684,Table5[#All],3,0),"")</f>
        <v/>
      </c>
      <c r="F2684" s="31" t="str">
        <f>IFERROR(VLOOKUP(Issue!$D2684,Table5[#All],2,0),"")</f>
        <v/>
      </c>
      <c r="G2684" s="12"/>
      <c r="H2684" s="31" t="str">
        <f>IFERROR(VLOOKUP(Issue!$G2684,Table5[#All],3,0),"")</f>
        <v/>
      </c>
      <c r="I2684" s="31" t="str">
        <f>IFERROR(VLOOKUP(Issue!$G2684,Table5[#All],2,0),"")</f>
        <v/>
      </c>
      <c r="J2684" s="12"/>
      <c r="K2684" s="31" t="str">
        <f>IFERROR(VLOOKUP(Issue!$J2684,Table2[[Item Name]:[UoM]],2,0),"")</f>
        <v/>
      </c>
      <c r="L2684" s="12"/>
      <c r="M2684" s="32" t="str">
        <f>IFERROR(VLOOKUP(Issue!$J2684,Table2[[#All],[Item Name]:[Open Rate]],8,0),"")</f>
        <v/>
      </c>
      <c r="N2684" s="32" t="str">
        <f>IFERROR(+Issue!$L2684*Issue!$M2684,"")</f>
        <v/>
      </c>
      <c r="O2684" s="12"/>
      <c r="P2684" s="12"/>
      <c r="Q2684" s="38"/>
    </row>
    <row r="2685" spans="1:17" x14ac:dyDescent="0.25">
      <c r="A2685" s="34"/>
      <c r="B2685" s="12"/>
      <c r="C2685" s="12"/>
      <c r="D2685" s="12"/>
      <c r="E2685" s="31" t="str">
        <f>IFERROR(VLOOKUP(Issue!$D2685,Table5[#All],3,0),"")</f>
        <v/>
      </c>
      <c r="F2685" s="31" t="str">
        <f>IFERROR(VLOOKUP(Issue!$D2685,Table5[#All],2,0),"")</f>
        <v/>
      </c>
      <c r="G2685" s="12"/>
      <c r="H2685" s="31" t="str">
        <f>IFERROR(VLOOKUP(Issue!$G2685,Table5[#All],3,0),"")</f>
        <v/>
      </c>
      <c r="I2685" s="31" t="str">
        <f>IFERROR(VLOOKUP(Issue!$G2685,Table5[#All],2,0),"")</f>
        <v/>
      </c>
      <c r="J2685" s="12"/>
      <c r="K2685" s="31" t="str">
        <f>IFERROR(VLOOKUP(Issue!$J2685,Table2[[Item Name]:[UoM]],2,0),"")</f>
        <v/>
      </c>
      <c r="L2685" s="12"/>
      <c r="M2685" s="32" t="str">
        <f>IFERROR(VLOOKUP(Issue!$J2685,Table2[[#All],[Item Name]:[Open Rate]],8,0),"")</f>
        <v/>
      </c>
      <c r="N2685" s="32" t="str">
        <f>IFERROR(+Issue!$L2685*Issue!$M2685,"")</f>
        <v/>
      </c>
      <c r="O2685" s="12"/>
      <c r="P2685" s="12"/>
      <c r="Q2685" s="38"/>
    </row>
    <row r="2686" spans="1:17" x14ac:dyDescent="0.25">
      <c r="A2686" s="34"/>
      <c r="B2686" s="12"/>
      <c r="C2686" s="12"/>
      <c r="D2686" s="12"/>
      <c r="E2686" s="31" t="str">
        <f>IFERROR(VLOOKUP(Issue!$D2686,Table5[#All],3,0),"")</f>
        <v/>
      </c>
      <c r="F2686" s="31" t="str">
        <f>IFERROR(VLOOKUP(Issue!$D2686,Table5[#All],2,0),"")</f>
        <v/>
      </c>
      <c r="G2686" s="12"/>
      <c r="H2686" s="31" t="str">
        <f>IFERROR(VLOOKUP(Issue!$G2686,Table5[#All],3,0),"")</f>
        <v/>
      </c>
      <c r="I2686" s="31" t="str">
        <f>IFERROR(VLOOKUP(Issue!$G2686,Table5[#All],2,0),"")</f>
        <v/>
      </c>
      <c r="J2686" s="12"/>
      <c r="K2686" s="31" t="str">
        <f>IFERROR(VLOOKUP(Issue!$J2686,Table2[[Item Name]:[UoM]],2,0),"")</f>
        <v/>
      </c>
      <c r="L2686" s="12"/>
      <c r="M2686" s="32" t="str">
        <f>IFERROR(VLOOKUP(Issue!$J2686,Table2[[#All],[Item Name]:[Open Rate]],8,0),"")</f>
        <v/>
      </c>
      <c r="N2686" s="32" t="str">
        <f>IFERROR(+Issue!$L2686*Issue!$M2686,"")</f>
        <v/>
      </c>
      <c r="O2686" s="12"/>
      <c r="P2686" s="12"/>
      <c r="Q2686" s="38"/>
    </row>
    <row r="2687" spans="1:17" x14ac:dyDescent="0.25">
      <c r="A2687" s="34"/>
      <c r="B2687" s="12"/>
      <c r="C2687" s="12"/>
      <c r="D2687" s="12"/>
      <c r="E2687" s="31" t="str">
        <f>IFERROR(VLOOKUP(Issue!$D2687,Table5[#All],3,0),"")</f>
        <v/>
      </c>
      <c r="F2687" s="31" t="str">
        <f>IFERROR(VLOOKUP(Issue!$D2687,Table5[#All],2,0),"")</f>
        <v/>
      </c>
      <c r="G2687" s="12"/>
      <c r="H2687" s="31" t="str">
        <f>IFERROR(VLOOKUP(Issue!$G2687,Table5[#All],3,0),"")</f>
        <v/>
      </c>
      <c r="I2687" s="31" t="str">
        <f>IFERROR(VLOOKUP(Issue!$G2687,Table5[#All],2,0),"")</f>
        <v/>
      </c>
      <c r="J2687" s="12"/>
      <c r="K2687" s="31" t="str">
        <f>IFERROR(VLOOKUP(Issue!$J2687,Table2[[Item Name]:[UoM]],2,0),"")</f>
        <v/>
      </c>
      <c r="L2687" s="12"/>
      <c r="M2687" s="32" t="str">
        <f>IFERROR(VLOOKUP(Issue!$J2687,Table2[[#All],[Item Name]:[Open Rate]],8,0),"")</f>
        <v/>
      </c>
      <c r="N2687" s="32" t="str">
        <f>IFERROR(+Issue!$L2687*Issue!$M2687,"")</f>
        <v/>
      </c>
      <c r="O2687" s="12"/>
      <c r="P2687" s="12"/>
      <c r="Q2687" s="38"/>
    </row>
    <row r="2688" spans="1:17" x14ac:dyDescent="0.25">
      <c r="A2688" s="34"/>
      <c r="B2688" s="12"/>
      <c r="C2688" s="12"/>
      <c r="D2688" s="12"/>
      <c r="E2688" s="31" t="str">
        <f>IFERROR(VLOOKUP(Issue!$D2688,Table5[#All],3,0),"")</f>
        <v/>
      </c>
      <c r="F2688" s="31" t="str">
        <f>IFERROR(VLOOKUP(Issue!$D2688,Table5[#All],2,0),"")</f>
        <v/>
      </c>
      <c r="G2688" s="12"/>
      <c r="H2688" s="31" t="str">
        <f>IFERROR(VLOOKUP(Issue!$G2688,Table5[#All],3,0),"")</f>
        <v/>
      </c>
      <c r="I2688" s="31" t="str">
        <f>IFERROR(VLOOKUP(Issue!$G2688,Table5[#All],2,0),"")</f>
        <v/>
      </c>
      <c r="J2688" s="12"/>
      <c r="K2688" s="31" t="str">
        <f>IFERROR(VLOOKUP(Issue!$J2688,Table2[[Item Name]:[UoM]],2,0),"")</f>
        <v/>
      </c>
      <c r="L2688" s="12"/>
      <c r="M2688" s="32" t="str">
        <f>IFERROR(VLOOKUP(Issue!$J2688,Table2[[#All],[Item Name]:[Open Rate]],8,0),"")</f>
        <v/>
      </c>
      <c r="N2688" s="32" t="str">
        <f>IFERROR(+Issue!$L2688*Issue!$M2688,"")</f>
        <v/>
      </c>
      <c r="O2688" s="12"/>
      <c r="P2688" s="12"/>
      <c r="Q2688" s="38"/>
    </row>
    <row r="2689" spans="1:17" x14ac:dyDescent="0.25">
      <c r="A2689" s="34"/>
      <c r="B2689" s="12"/>
      <c r="C2689" s="12"/>
      <c r="D2689" s="12"/>
      <c r="E2689" s="31" t="str">
        <f>IFERROR(VLOOKUP(Issue!$D2689,Table5[#All],3,0),"")</f>
        <v/>
      </c>
      <c r="F2689" s="31" t="str">
        <f>IFERROR(VLOOKUP(Issue!$D2689,Table5[#All],2,0),"")</f>
        <v/>
      </c>
      <c r="G2689" s="12"/>
      <c r="H2689" s="31" t="str">
        <f>IFERROR(VLOOKUP(Issue!$G2689,Table5[#All],3,0),"")</f>
        <v/>
      </c>
      <c r="I2689" s="31" t="str">
        <f>IFERROR(VLOOKUP(Issue!$G2689,Table5[#All],2,0),"")</f>
        <v/>
      </c>
      <c r="J2689" s="12"/>
      <c r="K2689" s="31" t="str">
        <f>IFERROR(VLOOKUP(Issue!$J2689,Table2[[Item Name]:[UoM]],2,0),"")</f>
        <v/>
      </c>
      <c r="L2689" s="12"/>
      <c r="M2689" s="32" t="str">
        <f>IFERROR(VLOOKUP(Issue!$J2689,Table2[[#All],[Item Name]:[Open Rate]],8,0),"")</f>
        <v/>
      </c>
      <c r="N2689" s="32" t="str">
        <f>IFERROR(+Issue!$L2689*Issue!$M2689,"")</f>
        <v/>
      </c>
      <c r="O2689" s="12"/>
      <c r="P2689" s="12"/>
      <c r="Q2689" s="38"/>
    </row>
    <row r="2690" spans="1:17" x14ac:dyDescent="0.25">
      <c r="A2690" s="34"/>
      <c r="B2690" s="12"/>
      <c r="C2690" s="12"/>
      <c r="D2690" s="12"/>
      <c r="E2690" s="31" t="str">
        <f>IFERROR(VLOOKUP(Issue!$D2690,Table5[#All],3,0),"")</f>
        <v/>
      </c>
      <c r="F2690" s="31" t="str">
        <f>IFERROR(VLOOKUP(Issue!$D2690,Table5[#All],2,0),"")</f>
        <v/>
      </c>
      <c r="G2690" s="12"/>
      <c r="H2690" s="31" t="str">
        <f>IFERROR(VLOOKUP(Issue!$G2690,Table5[#All],3,0),"")</f>
        <v/>
      </c>
      <c r="I2690" s="31" t="str">
        <f>IFERROR(VLOOKUP(Issue!$G2690,Table5[#All],2,0),"")</f>
        <v/>
      </c>
      <c r="J2690" s="12"/>
      <c r="K2690" s="31" t="str">
        <f>IFERROR(VLOOKUP(Issue!$J2690,Table2[[Item Name]:[UoM]],2,0),"")</f>
        <v/>
      </c>
      <c r="L2690" s="12"/>
      <c r="M2690" s="32" t="str">
        <f>IFERROR(VLOOKUP(Issue!$J2690,Table2[[#All],[Item Name]:[Open Rate]],8,0),"")</f>
        <v/>
      </c>
      <c r="N2690" s="32" t="str">
        <f>IFERROR(+Issue!$L2690*Issue!$M2690,"")</f>
        <v/>
      </c>
      <c r="O2690" s="12"/>
      <c r="P2690" s="12"/>
      <c r="Q2690" s="38"/>
    </row>
    <row r="2691" spans="1:17" x14ac:dyDescent="0.25">
      <c r="A2691" s="34"/>
      <c r="B2691" s="12"/>
      <c r="C2691" s="12"/>
      <c r="D2691" s="12"/>
      <c r="E2691" s="31" t="str">
        <f>IFERROR(VLOOKUP(Issue!$D2691,Table5[#All],3,0),"")</f>
        <v/>
      </c>
      <c r="F2691" s="31" t="str">
        <f>IFERROR(VLOOKUP(Issue!$D2691,Table5[#All],2,0),"")</f>
        <v/>
      </c>
      <c r="G2691" s="12"/>
      <c r="H2691" s="31" t="str">
        <f>IFERROR(VLOOKUP(Issue!$G2691,Table5[#All],3,0),"")</f>
        <v/>
      </c>
      <c r="I2691" s="31" t="str">
        <f>IFERROR(VLOOKUP(Issue!$G2691,Table5[#All],2,0),"")</f>
        <v/>
      </c>
      <c r="J2691" s="12"/>
      <c r="K2691" s="31" t="str">
        <f>IFERROR(VLOOKUP(Issue!$J2691,Table2[[Item Name]:[UoM]],2,0),"")</f>
        <v/>
      </c>
      <c r="L2691" s="12"/>
      <c r="M2691" s="32" t="str">
        <f>IFERROR(VLOOKUP(Issue!$J2691,Table2[[#All],[Item Name]:[Open Rate]],8,0),"")</f>
        <v/>
      </c>
      <c r="N2691" s="32" t="str">
        <f>IFERROR(+Issue!$L2691*Issue!$M2691,"")</f>
        <v/>
      </c>
      <c r="O2691" s="12"/>
      <c r="P2691" s="12"/>
      <c r="Q2691" s="38"/>
    </row>
    <row r="2692" spans="1:17" x14ac:dyDescent="0.25">
      <c r="A2692" s="34"/>
      <c r="B2692" s="12"/>
      <c r="C2692" s="12"/>
      <c r="D2692" s="12"/>
      <c r="E2692" s="31" t="str">
        <f>IFERROR(VLOOKUP(Issue!$D2692,Table5[#All],3,0),"")</f>
        <v/>
      </c>
      <c r="F2692" s="31" t="str">
        <f>IFERROR(VLOOKUP(Issue!$D2692,Table5[#All],2,0),"")</f>
        <v/>
      </c>
      <c r="G2692" s="12"/>
      <c r="H2692" s="31" t="str">
        <f>IFERROR(VLOOKUP(Issue!$G2692,Table5[#All],3,0),"")</f>
        <v/>
      </c>
      <c r="I2692" s="31" t="str">
        <f>IFERROR(VLOOKUP(Issue!$G2692,Table5[#All],2,0),"")</f>
        <v/>
      </c>
      <c r="J2692" s="12"/>
      <c r="K2692" s="31" t="str">
        <f>IFERROR(VLOOKUP(Issue!$J2692,Table2[[Item Name]:[UoM]],2,0),"")</f>
        <v/>
      </c>
      <c r="L2692" s="12"/>
      <c r="M2692" s="32" t="str">
        <f>IFERROR(VLOOKUP(Issue!$J2692,Table2[[#All],[Item Name]:[Open Rate]],8,0),"")</f>
        <v/>
      </c>
      <c r="N2692" s="32" t="str">
        <f>IFERROR(+Issue!$L2692*Issue!$M2692,"")</f>
        <v/>
      </c>
      <c r="O2692" s="12"/>
      <c r="P2692" s="12"/>
      <c r="Q2692" s="38"/>
    </row>
    <row r="2693" spans="1:17" x14ac:dyDescent="0.25">
      <c r="A2693" s="34"/>
      <c r="B2693" s="12"/>
      <c r="C2693" s="12"/>
      <c r="D2693" s="12"/>
      <c r="E2693" s="31" t="str">
        <f>IFERROR(VLOOKUP(Issue!$D2693,Table5[#All],3,0),"")</f>
        <v/>
      </c>
      <c r="F2693" s="31" t="str">
        <f>IFERROR(VLOOKUP(Issue!$D2693,Table5[#All],2,0),"")</f>
        <v/>
      </c>
      <c r="G2693" s="12"/>
      <c r="H2693" s="31" t="str">
        <f>IFERROR(VLOOKUP(Issue!$G2693,Table5[#All],3,0),"")</f>
        <v/>
      </c>
      <c r="I2693" s="31" t="str">
        <f>IFERROR(VLOOKUP(Issue!$G2693,Table5[#All],2,0),"")</f>
        <v/>
      </c>
      <c r="J2693" s="12"/>
      <c r="K2693" s="31" t="str">
        <f>IFERROR(VLOOKUP(Issue!$J2693,Table2[[Item Name]:[UoM]],2,0),"")</f>
        <v/>
      </c>
      <c r="L2693" s="12"/>
      <c r="M2693" s="32" t="str">
        <f>IFERROR(VLOOKUP(Issue!$J2693,Table2[[#All],[Item Name]:[Open Rate]],8,0),"")</f>
        <v/>
      </c>
      <c r="N2693" s="32" t="str">
        <f>IFERROR(+Issue!$L2693*Issue!$M2693,"")</f>
        <v/>
      </c>
      <c r="O2693" s="12"/>
      <c r="P2693" s="12"/>
      <c r="Q2693" s="38"/>
    </row>
    <row r="2694" spans="1:17" x14ac:dyDescent="0.25">
      <c r="A2694" s="34"/>
      <c r="B2694" s="12"/>
      <c r="C2694" s="12"/>
      <c r="D2694" s="12"/>
      <c r="E2694" s="31" t="str">
        <f>IFERROR(VLOOKUP(Issue!$D2694,Table5[#All],3,0),"")</f>
        <v/>
      </c>
      <c r="F2694" s="31" t="str">
        <f>IFERROR(VLOOKUP(Issue!$D2694,Table5[#All],2,0),"")</f>
        <v/>
      </c>
      <c r="G2694" s="12"/>
      <c r="H2694" s="31" t="str">
        <f>IFERROR(VLOOKUP(Issue!$G2694,Table5[#All],3,0),"")</f>
        <v/>
      </c>
      <c r="I2694" s="31" t="str">
        <f>IFERROR(VLOOKUP(Issue!$G2694,Table5[#All],2,0),"")</f>
        <v/>
      </c>
      <c r="J2694" s="12"/>
      <c r="K2694" s="31" t="str">
        <f>IFERROR(VLOOKUP(Issue!$J2694,Table2[[Item Name]:[UoM]],2,0),"")</f>
        <v/>
      </c>
      <c r="L2694" s="12"/>
      <c r="M2694" s="32" t="str">
        <f>IFERROR(VLOOKUP(Issue!$J2694,Table2[[#All],[Item Name]:[Open Rate]],8,0),"")</f>
        <v/>
      </c>
      <c r="N2694" s="32" t="str">
        <f>IFERROR(+Issue!$L2694*Issue!$M2694,"")</f>
        <v/>
      </c>
      <c r="O2694" s="12"/>
      <c r="P2694" s="12"/>
      <c r="Q2694" s="38"/>
    </row>
    <row r="2695" spans="1:17" x14ac:dyDescent="0.25">
      <c r="A2695" s="34"/>
      <c r="B2695" s="12"/>
      <c r="C2695" s="12"/>
      <c r="D2695" s="12"/>
      <c r="E2695" s="31" t="str">
        <f>IFERROR(VLOOKUP(Issue!$D2695,Table5[#All],3,0),"")</f>
        <v/>
      </c>
      <c r="F2695" s="31" t="str">
        <f>IFERROR(VLOOKUP(Issue!$D2695,Table5[#All],2,0),"")</f>
        <v/>
      </c>
      <c r="G2695" s="12"/>
      <c r="H2695" s="31" t="str">
        <f>IFERROR(VLOOKUP(Issue!$G2695,Table5[#All],3,0),"")</f>
        <v/>
      </c>
      <c r="I2695" s="31" t="str">
        <f>IFERROR(VLOOKUP(Issue!$G2695,Table5[#All],2,0),"")</f>
        <v/>
      </c>
      <c r="J2695" s="12"/>
      <c r="K2695" s="31" t="str">
        <f>IFERROR(VLOOKUP(Issue!$J2695,Table2[[Item Name]:[UoM]],2,0),"")</f>
        <v/>
      </c>
      <c r="L2695" s="12"/>
      <c r="M2695" s="32" t="str">
        <f>IFERROR(VLOOKUP(Issue!$J2695,Table2[[#All],[Item Name]:[Open Rate]],8,0),"")</f>
        <v/>
      </c>
      <c r="N2695" s="32" t="str">
        <f>IFERROR(+Issue!$L2695*Issue!$M2695,"")</f>
        <v/>
      </c>
      <c r="O2695" s="12"/>
      <c r="P2695" s="12"/>
      <c r="Q2695" s="38"/>
    </row>
    <row r="2696" spans="1:17" x14ac:dyDescent="0.25">
      <c r="A2696" s="34"/>
      <c r="B2696" s="12"/>
      <c r="C2696" s="12"/>
      <c r="D2696" s="12"/>
      <c r="E2696" s="31" t="str">
        <f>IFERROR(VLOOKUP(Issue!$D2696,Table5[#All],3,0),"")</f>
        <v/>
      </c>
      <c r="F2696" s="31" t="str">
        <f>IFERROR(VLOOKUP(Issue!$D2696,Table5[#All],2,0),"")</f>
        <v/>
      </c>
      <c r="G2696" s="12"/>
      <c r="H2696" s="31" t="str">
        <f>IFERROR(VLOOKUP(Issue!$G2696,Table5[#All],3,0),"")</f>
        <v/>
      </c>
      <c r="I2696" s="31" t="str">
        <f>IFERROR(VLOOKUP(Issue!$G2696,Table5[#All],2,0),"")</f>
        <v/>
      </c>
      <c r="J2696" s="12"/>
      <c r="K2696" s="31" t="str">
        <f>IFERROR(VLOOKUP(Issue!$J2696,Table2[[Item Name]:[UoM]],2,0),"")</f>
        <v/>
      </c>
      <c r="L2696" s="12"/>
      <c r="M2696" s="32" t="str">
        <f>IFERROR(VLOOKUP(Issue!$J2696,Table2[[#All],[Item Name]:[Open Rate]],8,0),"")</f>
        <v/>
      </c>
      <c r="N2696" s="32" t="str">
        <f>IFERROR(+Issue!$L2696*Issue!$M2696,"")</f>
        <v/>
      </c>
      <c r="O2696" s="12"/>
      <c r="P2696" s="12"/>
      <c r="Q2696" s="38"/>
    </row>
    <row r="2697" spans="1:17" x14ac:dyDescent="0.25">
      <c r="A2697" s="34"/>
      <c r="B2697" s="12"/>
      <c r="C2697" s="12"/>
      <c r="D2697" s="12"/>
      <c r="E2697" s="31" t="str">
        <f>IFERROR(VLOOKUP(Issue!$D2697,Table5[#All],3,0),"")</f>
        <v/>
      </c>
      <c r="F2697" s="31" t="str">
        <f>IFERROR(VLOOKUP(Issue!$D2697,Table5[#All],2,0),"")</f>
        <v/>
      </c>
      <c r="G2697" s="12"/>
      <c r="H2697" s="31" t="str">
        <f>IFERROR(VLOOKUP(Issue!$G2697,Table5[#All],3,0),"")</f>
        <v/>
      </c>
      <c r="I2697" s="31" t="str">
        <f>IFERROR(VLOOKUP(Issue!$G2697,Table5[#All],2,0),"")</f>
        <v/>
      </c>
      <c r="J2697" s="12"/>
      <c r="K2697" s="31" t="str">
        <f>IFERROR(VLOOKUP(Issue!$J2697,Table2[[Item Name]:[UoM]],2,0),"")</f>
        <v/>
      </c>
      <c r="L2697" s="12"/>
      <c r="M2697" s="32" t="str">
        <f>IFERROR(VLOOKUP(Issue!$J2697,Table2[[#All],[Item Name]:[Open Rate]],8,0),"")</f>
        <v/>
      </c>
      <c r="N2697" s="32" t="str">
        <f>IFERROR(+Issue!$L2697*Issue!$M2697,"")</f>
        <v/>
      </c>
      <c r="O2697" s="12"/>
      <c r="P2697" s="12"/>
      <c r="Q2697" s="38"/>
    </row>
    <row r="2698" spans="1:17" x14ac:dyDescent="0.25">
      <c r="A2698" s="34"/>
      <c r="B2698" s="12"/>
      <c r="C2698" s="12"/>
      <c r="D2698" s="12"/>
      <c r="E2698" s="31" t="str">
        <f>IFERROR(VLOOKUP(Issue!$D2698,Table5[#All],3,0),"")</f>
        <v/>
      </c>
      <c r="F2698" s="31" t="str">
        <f>IFERROR(VLOOKUP(Issue!$D2698,Table5[#All],2,0),"")</f>
        <v/>
      </c>
      <c r="G2698" s="12"/>
      <c r="H2698" s="31" t="str">
        <f>IFERROR(VLOOKUP(Issue!$G2698,Table5[#All],3,0),"")</f>
        <v/>
      </c>
      <c r="I2698" s="31" t="str">
        <f>IFERROR(VLOOKUP(Issue!$G2698,Table5[#All],2,0),"")</f>
        <v/>
      </c>
      <c r="J2698" s="12"/>
      <c r="K2698" s="31" t="str">
        <f>IFERROR(VLOOKUP(Issue!$J2698,Table2[[Item Name]:[UoM]],2,0),"")</f>
        <v/>
      </c>
      <c r="L2698" s="12"/>
      <c r="M2698" s="32" t="str">
        <f>IFERROR(VLOOKUP(Issue!$J2698,Table2[[#All],[Item Name]:[Open Rate]],8,0),"")</f>
        <v/>
      </c>
      <c r="N2698" s="32" t="str">
        <f>IFERROR(+Issue!$L2698*Issue!$M2698,"")</f>
        <v/>
      </c>
      <c r="O2698" s="12"/>
      <c r="P2698" s="12"/>
      <c r="Q2698" s="38"/>
    </row>
    <row r="2699" spans="1:17" x14ac:dyDescent="0.25">
      <c r="A2699" s="34"/>
      <c r="B2699" s="12"/>
      <c r="C2699" s="12"/>
      <c r="D2699" s="12"/>
      <c r="E2699" s="31" t="str">
        <f>IFERROR(VLOOKUP(Issue!$D2699,Table5[#All],3,0),"")</f>
        <v/>
      </c>
      <c r="F2699" s="31" t="str">
        <f>IFERROR(VLOOKUP(Issue!$D2699,Table5[#All],2,0),"")</f>
        <v/>
      </c>
      <c r="G2699" s="12"/>
      <c r="H2699" s="31" t="str">
        <f>IFERROR(VLOOKUP(Issue!$G2699,Table5[#All],3,0),"")</f>
        <v/>
      </c>
      <c r="I2699" s="31" t="str">
        <f>IFERROR(VLOOKUP(Issue!$G2699,Table5[#All],2,0),"")</f>
        <v/>
      </c>
      <c r="J2699" s="12"/>
      <c r="K2699" s="31" t="str">
        <f>IFERROR(VLOOKUP(Issue!$J2699,Table2[[Item Name]:[UoM]],2,0),"")</f>
        <v/>
      </c>
      <c r="L2699" s="12"/>
      <c r="M2699" s="32" t="str">
        <f>IFERROR(VLOOKUP(Issue!$J2699,Table2[[#All],[Item Name]:[Open Rate]],8,0),"")</f>
        <v/>
      </c>
      <c r="N2699" s="32" t="str">
        <f>IFERROR(+Issue!$L2699*Issue!$M2699,"")</f>
        <v/>
      </c>
      <c r="O2699" s="12"/>
      <c r="P2699" s="12"/>
      <c r="Q2699" s="38"/>
    </row>
    <row r="2700" spans="1:17" x14ac:dyDescent="0.25">
      <c r="A2700" s="34"/>
      <c r="B2700" s="12"/>
      <c r="C2700" s="12"/>
      <c r="D2700" s="12"/>
      <c r="E2700" s="31" t="str">
        <f>IFERROR(VLOOKUP(Issue!$D2700,Table5[#All],3,0),"")</f>
        <v/>
      </c>
      <c r="F2700" s="31" t="str">
        <f>IFERROR(VLOOKUP(Issue!$D2700,Table5[#All],2,0),"")</f>
        <v/>
      </c>
      <c r="G2700" s="12"/>
      <c r="H2700" s="31" t="str">
        <f>IFERROR(VLOOKUP(Issue!$G2700,Table5[#All],3,0),"")</f>
        <v/>
      </c>
      <c r="I2700" s="31" t="str">
        <f>IFERROR(VLOOKUP(Issue!$G2700,Table5[#All],2,0),"")</f>
        <v/>
      </c>
      <c r="J2700" s="12"/>
      <c r="K2700" s="31" t="str">
        <f>IFERROR(VLOOKUP(Issue!$J2700,Table2[[Item Name]:[UoM]],2,0),"")</f>
        <v/>
      </c>
      <c r="L2700" s="12"/>
      <c r="M2700" s="32" t="str">
        <f>IFERROR(VLOOKUP(Issue!$J2700,Table2[[#All],[Item Name]:[Open Rate]],8,0),"")</f>
        <v/>
      </c>
      <c r="N2700" s="32" t="str">
        <f>IFERROR(+Issue!$L2700*Issue!$M2700,"")</f>
        <v/>
      </c>
      <c r="O2700" s="12"/>
      <c r="P2700" s="12"/>
      <c r="Q2700" s="38"/>
    </row>
    <row r="2701" spans="1:17" x14ac:dyDescent="0.25">
      <c r="A2701" s="34"/>
      <c r="B2701" s="12"/>
      <c r="C2701" s="12"/>
      <c r="D2701" s="12"/>
      <c r="E2701" s="31" t="str">
        <f>IFERROR(VLOOKUP(Issue!$D2701,Table5[#All],3,0),"")</f>
        <v/>
      </c>
      <c r="F2701" s="31" t="str">
        <f>IFERROR(VLOOKUP(Issue!$D2701,Table5[#All],2,0),"")</f>
        <v/>
      </c>
      <c r="G2701" s="12"/>
      <c r="H2701" s="31" t="str">
        <f>IFERROR(VLOOKUP(Issue!$G2701,Table5[#All],3,0),"")</f>
        <v/>
      </c>
      <c r="I2701" s="31" t="str">
        <f>IFERROR(VLOOKUP(Issue!$G2701,Table5[#All],2,0),"")</f>
        <v/>
      </c>
      <c r="J2701" s="12"/>
      <c r="K2701" s="31" t="str">
        <f>IFERROR(VLOOKUP(Issue!$J2701,Table2[[Item Name]:[UoM]],2,0),"")</f>
        <v/>
      </c>
      <c r="L2701" s="12"/>
      <c r="M2701" s="32" t="str">
        <f>IFERROR(VLOOKUP(Issue!$J2701,Table2[[#All],[Item Name]:[Open Rate]],8,0),"")</f>
        <v/>
      </c>
      <c r="N2701" s="32" t="str">
        <f>IFERROR(+Issue!$L2701*Issue!$M2701,"")</f>
        <v/>
      </c>
      <c r="O2701" s="12"/>
      <c r="P2701" s="12"/>
      <c r="Q2701" s="38"/>
    </row>
    <row r="2702" spans="1:17" x14ac:dyDescent="0.25">
      <c r="A2702" s="34"/>
      <c r="B2702" s="12"/>
      <c r="C2702" s="12"/>
      <c r="D2702" s="12"/>
      <c r="E2702" s="31" t="str">
        <f>IFERROR(VLOOKUP(Issue!$D2702,Table5[#All],3,0),"")</f>
        <v/>
      </c>
      <c r="F2702" s="31" t="str">
        <f>IFERROR(VLOOKUP(Issue!$D2702,Table5[#All],2,0),"")</f>
        <v/>
      </c>
      <c r="G2702" s="12"/>
      <c r="H2702" s="31" t="str">
        <f>IFERROR(VLOOKUP(Issue!$G2702,Table5[#All],3,0),"")</f>
        <v/>
      </c>
      <c r="I2702" s="31" t="str">
        <f>IFERROR(VLOOKUP(Issue!$G2702,Table5[#All],2,0),"")</f>
        <v/>
      </c>
      <c r="J2702" s="12"/>
      <c r="K2702" s="31" t="str">
        <f>IFERROR(VLOOKUP(Issue!$J2702,Table2[[Item Name]:[UoM]],2,0),"")</f>
        <v/>
      </c>
      <c r="L2702" s="12"/>
      <c r="M2702" s="32" t="str">
        <f>IFERROR(VLOOKUP(Issue!$J2702,Table2[[#All],[Item Name]:[Open Rate]],8,0),"")</f>
        <v/>
      </c>
      <c r="N2702" s="32" t="str">
        <f>IFERROR(+Issue!$L2702*Issue!$M2702,"")</f>
        <v/>
      </c>
      <c r="O2702" s="12"/>
      <c r="P2702" s="12"/>
      <c r="Q2702" s="38"/>
    </row>
    <row r="2703" spans="1:17" x14ac:dyDescent="0.25">
      <c r="A2703" s="34"/>
      <c r="B2703" s="12"/>
      <c r="C2703" s="12"/>
      <c r="D2703" s="12"/>
      <c r="E2703" s="31" t="str">
        <f>IFERROR(VLOOKUP(Issue!$D2703,Table5[#All],3,0),"")</f>
        <v/>
      </c>
      <c r="F2703" s="31" t="str">
        <f>IFERROR(VLOOKUP(Issue!$D2703,Table5[#All],2,0),"")</f>
        <v/>
      </c>
      <c r="G2703" s="12"/>
      <c r="H2703" s="31" t="str">
        <f>IFERROR(VLOOKUP(Issue!$G2703,Table5[#All],3,0),"")</f>
        <v/>
      </c>
      <c r="I2703" s="31" t="str">
        <f>IFERROR(VLOOKUP(Issue!$G2703,Table5[#All],2,0),"")</f>
        <v/>
      </c>
      <c r="J2703" s="12"/>
      <c r="K2703" s="31" t="str">
        <f>IFERROR(VLOOKUP(Issue!$J2703,Table2[[Item Name]:[UoM]],2,0),"")</f>
        <v/>
      </c>
      <c r="L2703" s="12"/>
      <c r="M2703" s="32" t="str">
        <f>IFERROR(VLOOKUP(Issue!$J2703,Table2[[#All],[Item Name]:[Open Rate]],8,0),"")</f>
        <v/>
      </c>
      <c r="N2703" s="32" t="str">
        <f>IFERROR(+Issue!$L2703*Issue!$M2703,"")</f>
        <v/>
      </c>
      <c r="O2703" s="12"/>
      <c r="P2703" s="12"/>
      <c r="Q2703" s="38"/>
    </row>
    <row r="2704" spans="1:17" x14ac:dyDescent="0.25">
      <c r="A2704" s="34"/>
      <c r="B2704" s="12"/>
      <c r="C2704" s="12"/>
      <c r="D2704" s="12"/>
      <c r="E2704" s="31" t="str">
        <f>IFERROR(VLOOKUP(Issue!$D2704,Table5[#All],3,0),"")</f>
        <v/>
      </c>
      <c r="F2704" s="31" t="str">
        <f>IFERROR(VLOOKUP(Issue!$D2704,Table5[#All],2,0),"")</f>
        <v/>
      </c>
      <c r="G2704" s="12"/>
      <c r="H2704" s="31" t="str">
        <f>IFERROR(VLOOKUP(Issue!$G2704,Table5[#All],3,0),"")</f>
        <v/>
      </c>
      <c r="I2704" s="31" t="str">
        <f>IFERROR(VLOOKUP(Issue!$G2704,Table5[#All],2,0),"")</f>
        <v/>
      </c>
      <c r="J2704" s="12"/>
      <c r="K2704" s="31" t="str">
        <f>IFERROR(VLOOKUP(Issue!$J2704,Table2[[Item Name]:[UoM]],2,0),"")</f>
        <v/>
      </c>
      <c r="L2704" s="12"/>
      <c r="M2704" s="32" t="str">
        <f>IFERROR(VLOOKUP(Issue!$J2704,Table2[[#All],[Item Name]:[Open Rate]],8,0),"")</f>
        <v/>
      </c>
      <c r="N2704" s="32" t="str">
        <f>IFERROR(+Issue!$L2704*Issue!$M2704,"")</f>
        <v/>
      </c>
      <c r="O2704" s="12"/>
      <c r="P2704" s="12"/>
      <c r="Q2704" s="38"/>
    </row>
    <row r="2705" spans="1:17" x14ac:dyDescent="0.25">
      <c r="A2705" s="34"/>
      <c r="B2705" s="12"/>
      <c r="C2705" s="12"/>
      <c r="D2705" s="12"/>
      <c r="E2705" s="31" t="str">
        <f>IFERROR(VLOOKUP(Issue!$D2705,Table5[#All],3,0),"")</f>
        <v/>
      </c>
      <c r="F2705" s="31" t="str">
        <f>IFERROR(VLOOKUP(Issue!$D2705,Table5[#All],2,0),"")</f>
        <v/>
      </c>
      <c r="G2705" s="12"/>
      <c r="H2705" s="31" t="str">
        <f>IFERROR(VLOOKUP(Issue!$G2705,Table5[#All],3,0),"")</f>
        <v/>
      </c>
      <c r="I2705" s="31" t="str">
        <f>IFERROR(VLOOKUP(Issue!$G2705,Table5[#All],2,0),"")</f>
        <v/>
      </c>
      <c r="J2705" s="12"/>
      <c r="K2705" s="31" t="str">
        <f>IFERROR(VLOOKUP(Issue!$J2705,Table2[[Item Name]:[UoM]],2,0),"")</f>
        <v/>
      </c>
      <c r="L2705" s="12"/>
      <c r="M2705" s="32" t="str">
        <f>IFERROR(VLOOKUP(Issue!$J2705,Table2[[#All],[Item Name]:[Open Rate]],8,0),"")</f>
        <v/>
      </c>
      <c r="N2705" s="32" t="str">
        <f>IFERROR(+Issue!$L2705*Issue!$M2705,"")</f>
        <v/>
      </c>
      <c r="O2705" s="12"/>
      <c r="P2705" s="12"/>
      <c r="Q2705" s="38"/>
    </row>
    <row r="2706" spans="1:17" x14ac:dyDescent="0.25">
      <c r="A2706" s="34"/>
      <c r="B2706" s="12"/>
      <c r="C2706" s="12"/>
      <c r="D2706" s="12"/>
      <c r="E2706" s="31" t="str">
        <f>IFERROR(VLOOKUP(Issue!$D2706,Table5[#All],3,0),"")</f>
        <v/>
      </c>
      <c r="F2706" s="31" t="str">
        <f>IFERROR(VLOOKUP(Issue!$D2706,Table5[#All],2,0),"")</f>
        <v/>
      </c>
      <c r="G2706" s="12"/>
      <c r="H2706" s="31" t="str">
        <f>IFERROR(VLOOKUP(Issue!$G2706,Table5[#All],3,0),"")</f>
        <v/>
      </c>
      <c r="I2706" s="31" t="str">
        <f>IFERROR(VLOOKUP(Issue!$G2706,Table5[#All],2,0),"")</f>
        <v/>
      </c>
      <c r="J2706" s="12"/>
      <c r="K2706" s="31" t="str">
        <f>IFERROR(VLOOKUP(Issue!$J2706,Table2[[Item Name]:[UoM]],2,0),"")</f>
        <v/>
      </c>
      <c r="L2706" s="12"/>
      <c r="M2706" s="32" t="str">
        <f>IFERROR(VLOOKUP(Issue!$J2706,Table2[[#All],[Item Name]:[Open Rate]],8,0),"")</f>
        <v/>
      </c>
      <c r="N2706" s="32" t="str">
        <f>IFERROR(+Issue!$L2706*Issue!$M2706,"")</f>
        <v/>
      </c>
      <c r="O2706" s="12"/>
      <c r="P2706" s="12"/>
      <c r="Q2706" s="38"/>
    </row>
    <row r="2707" spans="1:17" x14ac:dyDescent="0.25">
      <c r="A2707" s="34"/>
      <c r="B2707" s="12"/>
      <c r="C2707" s="12"/>
      <c r="D2707" s="12"/>
      <c r="E2707" s="31" t="str">
        <f>IFERROR(VLOOKUP(Issue!$D2707,Table5[#All],3,0),"")</f>
        <v/>
      </c>
      <c r="F2707" s="31" t="str">
        <f>IFERROR(VLOOKUP(Issue!$D2707,Table5[#All],2,0),"")</f>
        <v/>
      </c>
      <c r="G2707" s="12"/>
      <c r="H2707" s="31" t="str">
        <f>IFERROR(VLOOKUP(Issue!$G2707,Table5[#All],3,0),"")</f>
        <v/>
      </c>
      <c r="I2707" s="31" t="str">
        <f>IFERROR(VLOOKUP(Issue!$G2707,Table5[#All],2,0),"")</f>
        <v/>
      </c>
      <c r="J2707" s="12"/>
      <c r="K2707" s="31" t="str">
        <f>IFERROR(VLOOKUP(Issue!$J2707,Table2[[Item Name]:[UoM]],2,0),"")</f>
        <v/>
      </c>
      <c r="L2707" s="12"/>
      <c r="M2707" s="32" t="str">
        <f>IFERROR(VLOOKUP(Issue!$J2707,Table2[[#All],[Item Name]:[Open Rate]],8,0),"")</f>
        <v/>
      </c>
      <c r="N2707" s="32" t="str">
        <f>IFERROR(+Issue!$L2707*Issue!$M2707,"")</f>
        <v/>
      </c>
      <c r="O2707" s="12"/>
      <c r="P2707" s="12"/>
      <c r="Q2707" s="38"/>
    </row>
    <row r="2708" spans="1:17" x14ac:dyDescent="0.25">
      <c r="A2708" s="34"/>
      <c r="B2708" s="12"/>
      <c r="C2708" s="12"/>
      <c r="D2708" s="12"/>
      <c r="E2708" s="31" t="str">
        <f>IFERROR(VLOOKUP(Issue!$D2708,Table5[#All],3,0),"")</f>
        <v/>
      </c>
      <c r="F2708" s="31" t="str">
        <f>IFERROR(VLOOKUP(Issue!$D2708,Table5[#All],2,0),"")</f>
        <v/>
      </c>
      <c r="G2708" s="12"/>
      <c r="H2708" s="31" t="str">
        <f>IFERROR(VLOOKUP(Issue!$G2708,Table5[#All],3,0),"")</f>
        <v/>
      </c>
      <c r="I2708" s="31" t="str">
        <f>IFERROR(VLOOKUP(Issue!$G2708,Table5[#All],2,0),"")</f>
        <v/>
      </c>
      <c r="J2708" s="12"/>
      <c r="K2708" s="31" t="str">
        <f>IFERROR(VLOOKUP(Issue!$J2708,Table2[[Item Name]:[UoM]],2,0),"")</f>
        <v/>
      </c>
      <c r="L2708" s="12"/>
      <c r="M2708" s="32" t="str">
        <f>IFERROR(VLOOKUP(Issue!$J2708,Table2[[#All],[Item Name]:[Open Rate]],8,0),"")</f>
        <v/>
      </c>
      <c r="N2708" s="32" t="str">
        <f>IFERROR(+Issue!$L2708*Issue!$M2708,"")</f>
        <v/>
      </c>
      <c r="O2708" s="12"/>
      <c r="P2708" s="12"/>
      <c r="Q2708" s="38"/>
    </row>
    <row r="2709" spans="1:17" x14ac:dyDescent="0.25">
      <c r="A2709" s="34"/>
      <c r="B2709" s="12"/>
      <c r="C2709" s="12"/>
      <c r="D2709" s="12"/>
      <c r="E2709" s="31" t="str">
        <f>IFERROR(VLOOKUP(Issue!$D2709,Table5[#All],3,0),"")</f>
        <v/>
      </c>
      <c r="F2709" s="31" t="str">
        <f>IFERROR(VLOOKUP(Issue!$D2709,Table5[#All],2,0),"")</f>
        <v/>
      </c>
      <c r="G2709" s="12"/>
      <c r="H2709" s="31" t="str">
        <f>IFERROR(VLOOKUP(Issue!$G2709,Table5[#All],3,0),"")</f>
        <v/>
      </c>
      <c r="I2709" s="31" t="str">
        <f>IFERROR(VLOOKUP(Issue!$G2709,Table5[#All],2,0),"")</f>
        <v/>
      </c>
      <c r="J2709" s="12"/>
      <c r="K2709" s="31" t="str">
        <f>IFERROR(VLOOKUP(Issue!$J2709,Table2[[Item Name]:[UoM]],2,0),"")</f>
        <v/>
      </c>
      <c r="L2709" s="12"/>
      <c r="M2709" s="32" t="str">
        <f>IFERROR(VLOOKUP(Issue!$J2709,Table2[[#All],[Item Name]:[Open Rate]],8,0),"")</f>
        <v/>
      </c>
      <c r="N2709" s="32" t="str">
        <f>IFERROR(+Issue!$L2709*Issue!$M2709,"")</f>
        <v/>
      </c>
      <c r="O2709" s="12"/>
      <c r="P2709" s="12"/>
      <c r="Q2709" s="38"/>
    </row>
    <row r="2710" spans="1:17" x14ac:dyDescent="0.25">
      <c r="A2710" s="34"/>
      <c r="B2710" s="12"/>
      <c r="C2710" s="12"/>
      <c r="D2710" s="12"/>
      <c r="E2710" s="31" t="str">
        <f>IFERROR(VLOOKUP(Issue!$D2710,Table5[#All],3,0),"")</f>
        <v/>
      </c>
      <c r="F2710" s="31" t="str">
        <f>IFERROR(VLOOKUP(Issue!$D2710,Table5[#All],2,0),"")</f>
        <v/>
      </c>
      <c r="G2710" s="12"/>
      <c r="H2710" s="31" t="str">
        <f>IFERROR(VLOOKUP(Issue!$G2710,Table5[#All],3,0),"")</f>
        <v/>
      </c>
      <c r="I2710" s="31" t="str">
        <f>IFERROR(VLOOKUP(Issue!$G2710,Table5[#All],2,0),"")</f>
        <v/>
      </c>
      <c r="J2710" s="12"/>
      <c r="K2710" s="31" t="str">
        <f>IFERROR(VLOOKUP(Issue!$J2710,Table2[[Item Name]:[UoM]],2,0),"")</f>
        <v/>
      </c>
      <c r="L2710" s="12"/>
      <c r="M2710" s="32" t="str">
        <f>IFERROR(VLOOKUP(Issue!$J2710,Table2[[#All],[Item Name]:[Open Rate]],8,0),"")</f>
        <v/>
      </c>
      <c r="N2710" s="32" t="str">
        <f>IFERROR(+Issue!$L2710*Issue!$M2710,"")</f>
        <v/>
      </c>
      <c r="O2710" s="12"/>
      <c r="P2710" s="12"/>
      <c r="Q2710" s="38"/>
    </row>
    <row r="2711" spans="1:17" x14ac:dyDescent="0.25">
      <c r="A2711" s="34"/>
      <c r="B2711" s="12"/>
      <c r="C2711" s="12"/>
      <c r="D2711" s="12"/>
      <c r="E2711" s="31" t="str">
        <f>IFERROR(VLOOKUP(Issue!$D2711,Table5[#All],3,0),"")</f>
        <v/>
      </c>
      <c r="F2711" s="31" t="str">
        <f>IFERROR(VLOOKUP(Issue!$D2711,Table5[#All],2,0),"")</f>
        <v/>
      </c>
      <c r="G2711" s="12"/>
      <c r="H2711" s="31" t="str">
        <f>IFERROR(VLOOKUP(Issue!$G2711,Table5[#All],3,0),"")</f>
        <v/>
      </c>
      <c r="I2711" s="31" t="str">
        <f>IFERROR(VLOOKUP(Issue!$G2711,Table5[#All],2,0),"")</f>
        <v/>
      </c>
      <c r="J2711" s="12"/>
      <c r="K2711" s="31" t="str">
        <f>IFERROR(VLOOKUP(Issue!$J2711,Table2[[Item Name]:[UoM]],2,0),"")</f>
        <v/>
      </c>
      <c r="L2711" s="12"/>
      <c r="M2711" s="32" t="str">
        <f>IFERROR(VLOOKUP(Issue!$J2711,Table2[[#All],[Item Name]:[Open Rate]],8,0),"")</f>
        <v/>
      </c>
      <c r="N2711" s="32" t="str">
        <f>IFERROR(+Issue!$L2711*Issue!$M2711,"")</f>
        <v/>
      </c>
      <c r="O2711" s="12"/>
      <c r="P2711" s="12"/>
      <c r="Q2711" s="38"/>
    </row>
    <row r="2712" spans="1:17" x14ac:dyDescent="0.25">
      <c r="A2712" s="34"/>
      <c r="B2712" s="12"/>
      <c r="C2712" s="12"/>
      <c r="D2712" s="12"/>
      <c r="E2712" s="31" t="str">
        <f>IFERROR(VLOOKUP(Issue!$D2712,Table5[#All],3,0),"")</f>
        <v/>
      </c>
      <c r="F2712" s="31" t="str">
        <f>IFERROR(VLOOKUP(Issue!$D2712,Table5[#All],2,0),"")</f>
        <v/>
      </c>
      <c r="G2712" s="12"/>
      <c r="H2712" s="31" t="str">
        <f>IFERROR(VLOOKUP(Issue!$G2712,Table5[#All],3,0),"")</f>
        <v/>
      </c>
      <c r="I2712" s="31" t="str">
        <f>IFERROR(VLOOKUP(Issue!$G2712,Table5[#All],2,0),"")</f>
        <v/>
      </c>
      <c r="J2712" s="12"/>
      <c r="K2712" s="31" t="str">
        <f>IFERROR(VLOOKUP(Issue!$J2712,Table2[[Item Name]:[UoM]],2,0),"")</f>
        <v/>
      </c>
      <c r="L2712" s="12"/>
      <c r="M2712" s="32" t="str">
        <f>IFERROR(VLOOKUP(Issue!$J2712,Table2[[#All],[Item Name]:[Open Rate]],8,0),"")</f>
        <v/>
      </c>
      <c r="N2712" s="32" t="str">
        <f>IFERROR(+Issue!$L2712*Issue!$M2712,"")</f>
        <v/>
      </c>
      <c r="O2712" s="12"/>
      <c r="P2712" s="12"/>
      <c r="Q2712" s="38"/>
    </row>
    <row r="2713" spans="1:17" x14ac:dyDescent="0.25">
      <c r="A2713" s="34"/>
      <c r="B2713" s="12"/>
      <c r="C2713" s="12"/>
      <c r="D2713" s="12"/>
      <c r="E2713" s="31" t="str">
        <f>IFERROR(VLOOKUP(Issue!$D2713,Table5[#All],3,0),"")</f>
        <v/>
      </c>
      <c r="F2713" s="31" t="str">
        <f>IFERROR(VLOOKUP(Issue!$D2713,Table5[#All],2,0),"")</f>
        <v/>
      </c>
      <c r="G2713" s="12"/>
      <c r="H2713" s="31" t="str">
        <f>IFERROR(VLOOKUP(Issue!$G2713,Table5[#All],3,0),"")</f>
        <v/>
      </c>
      <c r="I2713" s="31" t="str">
        <f>IFERROR(VLOOKUP(Issue!$G2713,Table5[#All],2,0),"")</f>
        <v/>
      </c>
      <c r="J2713" s="12"/>
      <c r="K2713" s="31" t="str">
        <f>IFERROR(VLOOKUP(Issue!$J2713,Table2[[Item Name]:[UoM]],2,0),"")</f>
        <v/>
      </c>
      <c r="L2713" s="12"/>
      <c r="M2713" s="32" t="str">
        <f>IFERROR(VLOOKUP(Issue!$J2713,Table2[[#All],[Item Name]:[Open Rate]],8,0),"")</f>
        <v/>
      </c>
      <c r="N2713" s="32" t="str">
        <f>IFERROR(+Issue!$L2713*Issue!$M2713,"")</f>
        <v/>
      </c>
      <c r="O2713" s="12"/>
      <c r="P2713" s="12"/>
      <c r="Q2713" s="38"/>
    </row>
    <row r="2714" spans="1:17" x14ac:dyDescent="0.25">
      <c r="A2714" s="34"/>
      <c r="B2714" s="12"/>
      <c r="C2714" s="12"/>
      <c r="D2714" s="12"/>
      <c r="E2714" s="31" t="str">
        <f>IFERROR(VLOOKUP(Issue!$D2714,Table5[#All],3,0),"")</f>
        <v/>
      </c>
      <c r="F2714" s="31" t="str">
        <f>IFERROR(VLOOKUP(Issue!$D2714,Table5[#All],2,0),"")</f>
        <v/>
      </c>
      <c r="G2714" s="12"/>
      <c r="H2714" s="31" t="str">
        <f>IFERROR(VLOOKUP(Issue!$G2714,Table5[#All],3,0),"")</f>
        <v/>
      </c>
      <c r="I2714" s="31" t="str">
        <f>IFERROR(VLOOKUP(Issue!$G2714,Table5[#All],2,0),"")</f>
        <v/>
      </c>
      <c r="J2714" s="12"/>
      <c r="K2714" s="31" t="str">
        <f>IFERROR(VLOOKUP(Issue!$J2714,Table2[[Item Name]:[UoM]],2,0),"")</f>
        <v/>
      </c>
      <c r="L2714" s="12"/>
      <c r="M2714" s="32" t="str">
        <f>IFERROR(VLOOKUP(Issue!$J2714,Table2[[#All],[Item Name]:[Open Rate]],8,0),"")</f>
        <v/>
      </c>
      <c r="N2714" s="32" t="str">
        <f>IFERROR(+Issue!$L2714*Issue!$M2714,"")</f>
        <v/>
      </c>
      <c r="O2714" s="12"/>
      <c r="P2714" s="12"/>
      <c r="Q2714" s="38"/>
    </row>
    <row r="2715" spans="1:17" x14ac:dyDescent="0.25">
      <c r="A2715" s="34"/>
      <c r="B2715" s="12"/>
      <c r="C2715" s="12"/>
      <c r="D2715" s="12"/>
      <c r="E2715" s="31" t="str">
        <f>IFERROR(VLOOKUP(Issue!$D2715,Table5[#All],3,0),"")</f>
        <v/>
      </c>
      <c r="F2715" s="31" t="str">
        <f>IFERROR(VLOOKUP(Issue!$D2715,Table5[#All],2,0),"")</f>
        <v/>
      </c>
      <c r="G2715" s="12"/>
      <c r="H2715" s="31" t="str">
        <f>IFERROR(VLOOKUP(Issue!$G2715,Table5[#All],3,0),"")</f>
        <v/>
      </c>
      <c r="I2715" s="31" t="str">
        <f>IFERROR(VLOOKUP(Issue!$G2715,Table5[#All],2,0),"")</f>
        <v/>
      </c>
      <c r="J2715" s="12"/>
      <c r="K2715" s="31" t="str">
        <f>IFERROR(VLOOKUP(Issue!$J2715,Table2[[Item Name]:[UoM]],2,0),"")</f>
        <v/>
      </c>
      <c r="L2715" s="12"/>
      <c r="M2715" s="32" t="str">
        <f>IFERROR(VLOOKUP(Issue!$J2715,Table2[[#All],[Item Name]:[Open Rate]],8,0),"")</f>
        <v/>
      </c>
      <c r="N2715" s="32" t="str">
        <f>IFERROR(+Issue!$L2715*Issue!$M2715,"")</f>
        <v/>
      </c>
      <c r="O2715" s="12"/>
      <c r="P2715" s="12"/>
      <c r="Q2715" s="38"/>
    </row>
    <row r="2716" spans="1:17" x14ac:dyDescent="0.25">
      <c r="A2716" s="34"/>
      <c r="B2716" s="12"/>
      <c r="C2716" s="12"/>
      <c r="D2716" s="12"/>
      <c r="E2716" s="31" t="str">
        <f>IFERROR(VLOOKUP(Issue!$D2716,Table5[#All],3,0),"")</f>
        <v/>
      </c>
      <c r="F2716" s="31" t="str">
        <f>IFERROR(VLOOKUP(Issue!$D2716,Table5[#All],2,0),"")</f>
        <v/>
      </c>
      <c r="G2716" s="12"/>
      <c r="H2716" s="31" t="str">
        <f>IFERROR(VLOOKUP(Issue!$G2716,Table5[#All],3,0),"")</f>
        <v/>
      </c>
      <c r="I2716" s="31" t="str">
        <f>IFERROR(VLOOKUP(Issue!$G2716,Table5[#All],2,0),"")</f>
        <v/>
      </c>
      <c r="J2716" s="12"/>
      <c r="K2716" s="31" t="str">
        <f>IFERROR(VLOOKUP(Issue!$J2716,Table2[[Item Name]:[UoM]],2,0),"")</f>
        <v/>
      </c>
      <c r="L2716" s="12"/>
      <c r="M2716" s="32" t="str">
        <f>IFERROR(VLOOKUP(Issue!$J2716,Table2[[#All],[Item Name]:[Open Rate]],8,0),"")</f>
        <v/>
      </c>
      <c r="N2716" s="32" t="str">
        <f>IFERROR(+Issue!$L2716*Issue!$M2716,"")</f>
        <v/>
      </c>
      <c r="O2716" s="12"/>
      <c r="P2716" s="12"/>
      <c r="Q2716" s="38"/>
    </row>
    <row r="2717" spans="1:17" x14ac:dyDescent="0.25">
      <c r="A2717" s="34"/>
      <c r="B2717" s="12"/>
      <c r="C2717" s="12"/>
      <c r="D2717" s="12"/>
      <c r="E2717" s="31" t="str">
        <f>IFERROR(VLOOKUP(Issue!$D2717,Table5[#All],3,0),"")</f>
        <v/>
      </c>
      <c r="F2717" s="31" t="str">
        <f>IFERROR(VLOOKUP(Issue!$D2717,Table5[#All],2,0),"")</f>
        <v/>
      </c>
      <c r="G2717" s="12"/>
      <c r="H2717" s="31" t="str">
        <f>IFERROR(VLOOKUP(Issue!$G2717,Table5[#All],3,0),"")</f>
        <v/>
      </c>
      <c r="I2717" s="31" t="str">
        <f>IFERROR(VLOOKUP(Issue!$G2717,Table5[#All],2,0),"")</f>
        <v/>
      </c>
      <c r="J2717" s="12"/>
      <c r="K2717" s="31" t="str">
        <f>IFERROR(VLOOKUP(Issue!$J2717,Table2[[Item Name]:[UoM]],2,0),"")</f>
        <v/>
      </c>
      <c r="L2717" s="12"/>
      <c r="M2717" s="32" t="str">
        <f>IFERROR(VLOOKUP(Issue!$J2717,Table2[[#All],[Item Name]:[Open Rate]],8,0),"")</f>
        <v/>
      </c>
      <c r="N2717" s="32" t="str">
        <f>IFERROR(+Issue!$L2717*Issue!$M2717,"")</f>
        <v/>
      </c>
      <c r="O2717" s="12"/>
      <c r="P2717" s="12"/>
      <c r="Q2717" s="38"/>
    </row>
    <row r="2718" spans="1:17" x14ac:dyDescent="0.25">
      <c r="A2718" s="34"/>
      <c r="B2718" s="12"/>
      <c r="C2718" s="12"/>
      <c r="D2718" s="12"/>
      <c r="E2718" s="31" t="str">
        <f>IFERROR(VLOOKUP(Issue!$D2718,Table5[#All],3,0),"")</f>
        <v/>
      </c>
      <c r="F2718" s="31" t="str">
        <f>IFERROR(VLOOKUP(Issue!$D2718,Table5[#All],2,0),"")</f>
        <v/>
      </c>
      <c r="G2718" s="12"/>
      <c r="H2718" s="31" t="str">
        <f>IFERROR(VLOOKUP(Issue!$G2718,Table5[#All],3,0),"")</f>
        <v/>
      </c>
      <c r="I2718" s="31" t="str">
        <f>IFERROR(VLOOKUP(Issue!$G2718,Table5[#All],2,0),"")</f>
        <v/>
      </c>
      <c r="J2718" s="12"/>
      <c r="K2718" s="31" t="str">
        <f>IFERROR(VLOOKUP(Issue!$J2718,Table2[[Item Name]:[UoM]],2,0),"")</f>
        <v/>
      </c>
      <c r="L2718" s="12"/>
      <c r="M2718" s="32" t="str">
        <f>IFERROR(VLOOKUP(Issue!$J2718,Table2[[#All],[Item Name]:[Open Rate]],8,0),"")</f>
        <v/>
      </c>
      <c r="N2718" s="32" t="str">
        <f>IFERROR(+Issue!$L2718*Issue!$M2718,"")</f>
        <v/>
      </c>
      <c r="O2718" s="12"/>
      <c r="P2718" s="12"/>
      <c r="Q2718" s="38"/>
    </row>
    <row r="2719" spans="1:17" x14ac:dyDescent="0.25">
      <c r="A2719" s="34"/>
      <c r="B2719" s="12"/>
      <c r="C2719" s="12"/>
      <c r="D2719" s="12"/>
      <c r="E2719" s="31" t="str">
        <f>IFERROR(VLOOKUP(Issue!$D2719,Table5[#All],3,0),"")</f>
        <v/>
      </c>
      <c r="F2719" s="31" t="str">
        <f>IFERROR(VLOOKUP(Issue!$D2719,Table5[#All],2,0),"")</f>
        <v/>
      </c>
      <c r="G2719" s="12"/>
      <c r="H2719" s="31" t="str">
        <f>IFERROR(VLOOKUP(Issue!$G2719,Table5[#All],3,0),"")</f>
        <v/>
      </c>
      <c r="I2719" s="31" t="str">
        <f>IFERROR(VLOOKUP(Issue!$G2719,Table5[#All],2,0),"")</f>
        <v/>
      </c>
      <c r="J2719" s="12"/>
      <c r="K2719" s="31" t="str">
        <f>IFERROR(VLOOKUP(Issue!$J2719,Table2[[Item Name]:[UoM]],2,0),"")</f>
        <v/>
      </c>
      <c r="L2719" s="12"/>
      <c r="M2719" s="32" t="str">
        <f>IFERROR(VLOOKUP(Issue!$J2719,Table2[[#All],[Item Name]:[Open Rate]],8,0),"")</f>
        <v/>
      </c>
      <c r="N2719" s="32" t="str">
        <f>IFERROR(+Issue!$L2719*Issue!$M2719,"")</f>
        <v/>
      </c>
      <c r="O2719" s="12"/>
      <c r="P2719" s="12"/>
      <c r="Q2719" s="38"/>
    </row>
    <row r="2720" spans="1:17" x14ac:dyDescent="0.25">
      <c r="A2720" s="34"/>
      <c r="B2720" s="12"/>
      <c r="C2720" s="12"/>
      <c r="D2720" s="12"/>
      <c r="E2720" s="31" t="str">
        <f>IFERROR(VLOOKUP(Issue!$D2720,Table5[#All],3,0),"")</f>
        <v/>
      </c>
      <c r="F2720" s="31" t="str">
        <f>IFERROR(VLOOKUP(Issue!$D2720,Table5[#All],2,0),"")</f>
        <v/>
      </c>
      <c r="G2720" s="12"/>
      <c r="H2720" s="31" t="str">
        <f>IFERROR(VLOOKUP(Issue!$G2720,Table5[#All],3,0),"")</f>
        <v/>
      </c>
      <c r="I2720" s="31" t="str">
        <f>IFERROR(VLOOKUP(Issue!$G2720,Table5[#All],2,0),"")</f>
        <v/>
      </c>
      <c r="J2720" s="12"/>
      <c r="K2720" s="31" t="str">
        <f>IFERROR(VLOOKUP(Issue!$J2720,Table2[[Item Name]:[UoM]],2,0),"")</f>
        <v/>
      </c>
      <c r="L2720" s="12"/>
      <c r="M2720" s="32" t="str">
        <f>IFERROR(VLOOKUP(Issue!$J2720,Table2[[#All],[Item Name]:[Open Rate]],8,0),"")</f>
        <v/>
      </c>
      <c r="N2720" s="32" t="str">
        <f>IFERROR(+Issue!$L2720*Issue!$M2720,"")</f>
        <v/>
      </c>
      <c r="O2720" s="12"/>
      <c r="P2720" s="12"/>
      <c r="Q2720" s="38"/>
    </row>
    <row r="2721" spans="1:17" x14ac:dyDescent="0.25">
      <c r="A2721" s="34"/>
      <c r="B2721" s="12"/>
      <c r="C2721" s="12"/>
      <c r="D2721" s="12"/>
      <c r="E2721" s="31" t="str">
        <f>IFERROR(VLOOKUP(Issue!$D2721,Table5[#All],3,0),"")</f>
        <v/>
      </c>
      <c r="F2721" s="31" t="str">
        <f>IFERROR(VLOOKUP(Issue!$D2721,Table5[#All],2,0),"")</f>
        <v/>
      </c>
      <c r="G2721" s="12"/>
      <c r="H2721" s="31" t="str">
        <f>IFERROR(VLOOKUP(Issue!$G2721,Table5[#All],3,0),"")</f>
        <v/>
      </c>
      <c r="I2721" s="31" t="str">
        <f>IFERROR(VLOOKUP(Issue!$G2721,Table5[#All],2,0),"")</f>
        <v/>
      </c>
      <c r="J2721" s="12"/>
      <c r="K2721" s="31" t="str">
        <f>IFERROR(VLOOKUP(Issue!$J2721,Table2[[Item Name]:[UoM]],2,0),"")</f>
        <v/>
      </c>
      <c r="L2721" s="12"/>
      <c r="M2721" s="32" t="str">
        <f>IFERROR(VLOOKUP(Issue!$J2721,Table2[[#All],[Item Name]:[Open Rate]],8,0),"")</f>
        <v/>
      </c>
      <c r="N2721" s="32" t="str">
        <f>IFERROR(+Issue!$L2721*Issue!$M2721,"")</f>
        <v/>
      </c>
      <c r="O2721" s="12"/>
      <c r="P2721" s="12"/>
      <c r="Q2721" s="38"/>
    </row>
    <row r="2722" spans="1:17" x14ac:dyDescent="0.25">
      <c r="A2722" s="34"/>
      <c r="B2722" s="12"/>
      <c r="C2722" s="12"/>
      <c r="D2722" s="12"/>
      <c r="E2722" s="31" t="str">
        <f>IFERROR(VLOOKUP(Issue!$D2722,Table5[#All],3,0),"")</f>
        <v/>
      </c>
      <c r="F2722" s="31" t="str">
        <f>IFERROR(VLOOKUP(Issue!$D2722,Table5[#All],2,0),"")</f>
        <v/>
      </c>
      <c r="G2722" s="12"/>
      <c r="H2722" s="31" t="str">
        <f>IFERROR(VLOOKUP(Issue!$G2722,Table5[#All],3,0),"")</f>
        <v/>
      </c>
      <c r="I2722" s="31" t="str">
        <f>IFERROR(VLOOKUP(Issue!$G2722,Table5[#All],2,0),"")</f>
        <v/>
      </c>
      <c r="J2722" s="12"/>
      <c r="K2722" s="31" t="str">
        <f>IFERROR(VLOOKUP(Issue!$J2722,Table2[[Item Name]:[UoM]],2,0),"")</f>
        <v/>
      </c>
      <c r="L2722" s="12"/>
      <c r="M2722" s="32" t="str">
        <f>IFERROR(VLOOKUP(Issue!$J2722,Table2[[#All],[Item Name]:[Open Rate]],8,0),"")</f>
        <v/>
      </c>
      <c r="N2722" s="32" t="str">
        <f>IFERROR(+Issue!$L2722*Issue!$M2722,"")</f>
        <v/>
      </c>
      <c r="O2722" s="12"/>
      <c r="P2722" s="12"/>
      <c r="Q2722" s="38"/>
    </row>
    <row r="2723" spans="1:17" x14ac:dyDescent="0.25">
      <c r="A2723" s="34"/>
      <c r="B2723" s="12"/>
      <c r="C2723" s="12"/>
      <c r="D2723" s="12"/>
      <c r="E2723" s="31" t="str">
        <f>IFERROR(VLOOKUP(Issue!$D2723,Table5[#All],3,0),"")</f>
        <v/>
      </c>
      <c r="F2723" s="31" t="str">
        <f>IFERROR(VLOOKUP(Issue!$D2723,Table5[#All],2,0),"")</f>
        <v/>
      </c>
      <c r="G2723" s="12"/>
      <c r="H2723" s="31" t="str">
        <f>IFERROR(VLOOKUP(Issue!$G2723,Table5[#All],3,0),"")</f>
        <v/>
      </c>
      <c r="I2723" s="31" t="str">
        <f>IFERROR(VLOOKUP(Issue!$G2723,Table5[#All],2,0),"")</f>
        <v/>
      </c>
      <c r="J2723" s="12"/>
      <c r="K2723" s="31" t="str">
        <f>IFERROR(VLOOKUP(Issue!$J2723,Table2[[Item Name]:[UoM]],2,0),"")</f>
        <v/>
      </c>
      <c r="L2723" s="12"/>
      <c r="M2723" s="32" t="str">
        <f>IFERROR(VLOOKUP(Issue!$J2723,Table2[[#All],[Item Name]:[Open Rate]],8,0),"")</f>
        <v/>
      </c>
      <c r="N2723" s="32" t="str">
        <f>IFERROR(+Issue!$L2723*Issue!$M2723,"")</f>
        <v/>
      </c>
      <c r="O2723" s="12"/>
      <c r="P2723" s="12"/>
      <c r="Q2723" s="38"/>
    </row>
    <row r="2724" spans="1:17" x14ac:dyDescent="0.25">
      <c r="A2724" s="34"/>
      <c r="B2724" s="12"/>
      <c r="C2724" s="12"/>
      <c r="D2724" s="12"/>
      <c r="E2724" s="31" t="str">
        <f>IFERROR(VLOOKUP(Issue!$D2724,Table5[#All],3,0),"")</f>
        <v/>
      </c>
      <c r="F2724" s="31" t="str">
        <f>IFERROR(VLOOKUP(Issue!$D2724,Table5[#All],2,0),"")</f>
        <v/>
      </c>
      <c r="G2724" s="12"/>
      <c r="H2724" s="31" t="str">
        <f>IFERROR(VLOOKUP(Issue!$G2724,Table5[#All],3,0),"")</f>
        <v/>
      </c>
      <c r="I2724" s="31" t="str">
        <f>IFERROR(VLOOKUP(Issue!$G2724,Table5[#All],2,0),"")</f>
        <v/>
      </c>
      <c r="J2724" s="12"/>
      <c r="K2724" s="31" t="str">
        <f>IFERROR(VLOOKUP(Issue!$J2724,Table2[[Item Name]:[UoM]],2,0),"")</f>
        <v/>
      </c>
      <c r="L2724" s="12"/>
      <c r="M2724" s="32" t="str">
        <f>IFERROR(VLOOKUP(Issue!$J2724,Table2[[#All],[Item Name]:[Open Rate]],8,0),"")</f>
        <v/>
      </c>
      <c r="N2724" s="32" t="str">
        <f>IFERROR(+Issue!$L2724*Issue!$M2724,"")</f>
        <v/>
      </c>
      <c r="O2724" s="12"/>
      <c r="P2724" s="12"/>
      <c r="Q2724" s="38"/>
    </row>
    <row r="2725" spans="1:17" x14ac:dyDescent="0.25">
      <c r="A2725" s="34"/>
      <c r="B2725" s="12"/>
      <c r="C2725" s="12"/>
      <c r="D2725" s="12"/>
      <c r="E2725" s="31" t="str">
        <f>IFERROR(VLOOKUP(Issue!$D2725,Table5[#All],3,0),"")</f>
        <v/>
      </c>
      <c r="F2725" s="31" t="str">
        <f>IFERROR(VLOOKUP(Issue!$D2725,Table5[#All],2,0),"")</f>
        <v/>
      </c>
      <c r="G2725" s="12"/>
      <c r="H2725" s="31" t="str">
        <f>IFERROR(VLOOKUP(Issue!$G2725,Table5[#All],3,0),"")</f>
        <v/>
      </c>
      <c r="I2725" s="31" t="str">
        <f>IFERROR(VLOOKUP(Issue!$G2725,Table5[#All],2,0),"")</f>
        <v/>
      </c>
      <c r="J2725" s="12"/>
      <c r="K2725" s="31" t="str">
        <f>IFERROR(VLOOKUP(Issue!$J2725,Table2[[Item Name]:[UoM]],2,0),"")</f>
        <v/>
      </c>
      <c r="L2725" s="12"/>
      <c r="M2725" s="32" t="str">
        <f>IFERROR(VLOOKUP(Issue!$J2725,Table2[[#All],[Item Name]:[Open Rate]],8,0),"")</f>
        <v/>
      </c>
      <c r="N2725" s="32" t="str">
        <f>IFERROR(+Issue!$L2725*Issue!$M2725,"")</f>
        <v/>
      </c>
      <c r="O2725" s="12"/>
      <c r="P2725" s="12"/>
      <c r="Q2725" s="38"/>
    </row>
    <row r="2726" spans="1:17" x14ac:dyDescent="0.25">
      <c r="A2726" s="34"/>
      <c r="B2726" s="12"/>
      <c r="C2726" s="12"/>
      <c r="D2726" s="12"/>
      <c r="E2726" s="31" t="str">
        <f>IFERROR(VLOOKUP(Issue!$D2726,Table5[#All],3,0),"")</f>
        <v/>
      </c>
      <c r="F2726" s="31" t="str">
        <f>IFERROR(VLOOKUP(Issue!$D2726,Table5[#All],2,0),"")</f>
        <v/>
      </c>
      <c r="G2726" s="12"/>
      <c r="H2726" s="31" t="str">
        <f>IFERROR(VLOOKUP(Issue!$G2726,Table5[#All],3,0),"")</f>
        <v/>
      </c>
      <c r="I2726" s="31" t="str">
        <f>IFERROR(VLOOKUP(Issue!$G2726,Table5[#All],2,0),"")</f>
        <v/>
      </c>
      <c r="J2726" s="12"/>
      <c r="K2726" s="31" t="str">
        <f>IFERROR(VLOOKUP(Issue!$J2726,Table2[[Item Name]:[UoM]],2,0),"")</f>
        <v/>
      </c>
      <c r="L2726" s="12"/>
      <c r="M2726" s="32" t="str">
        <f>IFERROR(VLOOKUP(Issue!$J2726,Table2[[#All],[Item Name]:[Open Rate]],8,0),"")</f>
        <v/>
      </c>
      <c r="N2726" s="32" t="str">
        <f>IFERROR(+Issue!$L2726*Issue!$M2726,"")</f>
        <v/>
      </c>
      <c r="O2726" s="12"/>
      <c r="P2726" s="12"/>
      <c r="Q2726" s="38"/>
    </row>
    <row r="2727" spans="1:17" x14ac:dyDescent="0.25">
      <c r="A2727" s="34"/>
      <c r="B2727" s="12"/>
      <c r="C2727" s="12"/>
      <c r="D2727" s="12"/>
      <c r="E2727" s="31" t="str">
        <f>IFERROR(VLOOKUP(Issue!$D2727,Table5[#All],3,0),"")</f>
        <v/>
      </c>
      <c r="F2727" s="31" t="str">
        <f>IFERROR(VLOOKUP(Issue!$D2727,Table5[#All],2,0),"")</f>
        <v/>
      </c>
      <c r="G2727" s="12"/>
      <c r="H2727" s="31" t="str">
        <f>IFERROR(VLOOKUP(Issue!$G2727,Table5[#All],3,0),"")</f>
        <v/>
      </c>
      <c r="I2727" s="31" t="str">
        <f>IFERROR(VLOOKUP(Issue!$G2727,Table5[#All],2,0),"")</f>
        <v/>
      </c>
      <c r="J2727" s="12"/>
      <c r="K2727" s="31" t="str">
        <f>IFERROR(VLOOKUP(Issue!$J2727,Table2[[Item Name]:[UoM]],2,0),"")</f>
        <v/>
      </c>
      <c r="L2727" s="12"/>
      <c r="M2727" s="32" t="str">
        <f>IFERROR(VLOOKUP(Issue!$J2727,Table2[[#All],[Item Name]:[Open Rate]],8,0),"")</f>
        <v/>
      </c>
      <c r="N2727" s="32" t="str">
        <f>IFERROR(+Issue!$L2727*Issue!$M2727,"")</f>
        <v/>
      </c>
      <c r="O2727" s="12"/>
      <c r="P2727" s="12"/>
      <c r="Q2727" s="38"/>
    </row>
    <row r="2728" spans="1:17" x14ac:dyDescent="0.25">
      <c r="A2728" s="34"/>
      <c r="B2728" s="12"/>
      <c r="C2728" s="12"/>
      <c r="D2728" s="12"/>
      <c r="E2728" s="31" t="str">
        <f>IFERROR(VLOOKUP(Issue!$D2728,Table5[#All],3,0),"")</f>
        <v/>
      </c>
      <c r="F2728" s="31" t="str">
        <f>IFERROR(VLOOKUP(Issue!$D2728,Table5[#All],2,0),"")</f>
        <v/>
      </c>
      <c r="G2728" s="12"/>
      <c r="H2728" s="31" t="str">
        <f>IFERROR(VLOOKUP(Issue!$G2728,Table5[#All],3,0),"")</f>
        <v/>
      </c>
      <c r="I2728" s="31" t="str">
        <f>IFERROR(VLOOKUP(Issue!$G2728,Table5[#All],2,0),"")</f>
        <v/>
      </c>
      <c r="J2728" s="12"/>
      <c r="K2728" s="31" t="str">
        <f>IFERROR(VLOOKUP(Issue!$J2728,Table2[[Item Name]:[UoM]],2,0),"")</f>
        <v/>
      </c>
      <c r="L2728" s="12"/>
      <c r="M2728" s="32" t="str">
        <f>IFERROR(VLOOKUP(Issue!$J2728,Table2[[#All],[Item Name]:[Open Rate]],8,0),"")</f>
        <v/>
      </c>
      <c r="N2728" s="32" t="str">
        <f>IFERROR(+Issue!$L2728*Issue!$M2728,"")</f>
        <v/>
      </c>
      <c r="O2728" s="12"/>
      <c r="P2728" s="12"/>
      <c r="Q2728" s="38"/>
    </row>
    <row r="2729" spans="1:17" x14ac:dyDescent="0.25">
      <c r="A2729" s="34"/>
      <c r="B2729" s="12"/>
      <c r="C2729" s="12"/>
      <c r="D2729" s="12"/>
      <c r="E2729" s="31" t="str">
        <f>IFERROR(VLOOKUP(Issue!$D2729,Table5[#All],3,0),"")</f>
        <v/>
      </c>
      <c r="F2729" s="31" t="str">
        <f>IFERROR(VLOOKUP(Issue!$D2729,Table5[#All],2,0),"")</f>
        <v/>
      </c>
      <c r="G2729" s="12"/>
      <c r="H2729" s="31" t="str">
        <f>IFERROR(VLOOKUP(Issue!$G2729,Table5[#All],3,0),"")</f>
        <v/>
      </c>
      <c r="I2729" s="31" t="str">
        <f>IFERROR(VLOOKUP(Issue!$G2729,Table5[#All],2,0),"")</f>
        <v/>
      </c>
      <c r="J2729" s="12"/>
      <c r="K2729" s="31" t="str">
        <f>IFERROR(VLOOKUP(Issue!$J2729,Table2[[Item Name]:[UoM]],2,0),"")</f>
        <v/>
      </c>
      <c r="L2729" s="12"/>
      <c r="M2729" s="32" t="str">
        <f>IFERROR(VLOOKUP(Issue!$J2729,Table2[[#All],[Item Name]:[Open Rate]],8,0),"")</f>
        <v/>
      </c>
      <c r="N2729" s="32" t="str">
        <f>IFERROR(+Issue!$L2729*Issue!$M2729,"")</f>
        <v/>
      </c>
      <c r="O2729" s="12"/>
      <c r="P2729" s="12"/>
      <c r="Q2729" s="38"/>
    </row>
    <row r="2730" spans="1:17" x14ac:dyDescent="0.25">
      <c r="A2730" s="34"/>
      <c r="B2730" s="12"/>
      <c r="C2730" s="12"/>
      <c r="D2730" s="12"/>
      <c r="E2730" s="31" t="str">
        <f>IFERROR(VLOOKUP(Issue!$D2730,Table5[#All],3,0),"")</f>
        <v/>
      </c>
      <c r="F2730" s="31" t="str">
        <f>IFERROR(VLOOKUP(Issue!$D2730,Table5[#All],2,0),"")</f>
        <v/>
      </c>
      <c r="G2730" s="12"/>
      <c r="H2730" s="31" t="str">
        <f>IFERROR(VLOOKUP(Issue!$G2730,Table5[#All],3,0),"")</f>
        <v/>
      </c>
      <c r="I2730" s="31" t="str">
        <f>IFERROR(VLOOKUP(Issue!$G2730,Table5[#All],2,0),"")</f>
        <v/>
      </c>
      <c r="J2730" s="12"/>
      <c r="K2730" s="31" t="str">
        <f>IFERROR(VLOOKUP(Issue!$J2730,Table2[[Item Name]:[UoM]],2,0),"")</f>
        <v/>
      </c>
      <c r="L2730" s="12"/>
      <c r="M2730" s="32" t="str">
        <f>IFERROR(VLOOKUP(Issue!$J2730,Table2[[#All],[Item Name]:[Open Rate]],8,0),"")</f>
        <v/>
      </c>
      <c r="N2730" s="32" t="str">
        <f>IFERROR(+Issue!$L2730*Issue!$M2730,"")</f>
        <v/>
      </c>
      <c r="O2730" s="12"/>
      <c r="P2730" s="12"/>
      <c r="Q2730" s="38"/>
    </row>
    <row r="2731" spans="1:17" x14ac:dyDescent="0.25">
      <c r="A2731" s="34"/>
      <c r="B2731" s="12"/>
      <c r="C2731" s="12"/>
      <c r="D2731" s="12"/>
      <c r="E2731" s="31" t="str">
        <f>IFERROR(VLOOKUP(Issue!$D2731,Table5[#All],3,0),"")</f>
        <v/>
      </c>
      <c r="F2731" s="31" t="str">
        <f>IFERROR(VLOOKUP(Issue!$D2731,Table5[#All],2,0),"")</f>
        <v/>
      </c>
      <c r="G2731" s="12"/>
      <c r="H2731" s="31" t="str">
        <f>IFERROR(VLOOKUP(Issue!$G2731,Table5[#All],3,0),"")</f>
        <v/>
      </c>
      <c r="I2731" s="31" t="str">
        <f>IFERROR(VLOOKUP(Issue!$G2731,Table5[#All],2,0),"")</f>
        <v/>
      </c>
      <c r="J2731" s="12"/>
      <c r="K2731" s="31" t="str">
        <f>IFERROR(VLOOKUP(Issue!$J2731,Table2[[Item Name]:[UoM]],2,0),"")</f>
        <v/>
      </c>
      <c r="L2731" s="12"/>
      <c r="M2731" s="32" t="str">
        <f>IFERROR(VLOOKUP(Issue!$J2731,Table2[[#All],[Item Name]:[Open Rate]],8,0),"")</f>
        <v/>
      </c>
      <c r="N2731" s="32" t="str">
        <f>IFERROR(+Issue!$L2731*Issue!$M2731,"")</f>
        <v/>
      </c>
      <c r="O2731" s="12"/>
      <c r="P2731" s="12"/>
      <c r="Q2731" s="38"/>
    </row>
    <row r="2732" spans="1:17" x14ac:dyDescent="0.25">
      <c r="A2732" s="34"/>
      <c r="B2732" s="12"/>
      <c r="C2732" s="12"/>
      <c r="D2732" s="12"/>
      <c r="E2732" s="31" t="str">
        <f>IFERROR(VLOOKUP(Issue!$D2732,Table5[#All],3,0),"")</f>
        <v/>
      </c>
      <c r="F2732" s="31" t="str">
        <f>IFERROR(VLOOKUP(Issue!$D2732,Table5[#All],2,0),"")</f>
        <v/>
      </c>
      <c r="G2732" s="12"/>
      <c r="H2732" s="31" t="str">
        <f>IFERROR(VLOOKUP(Issue!$G2732,Table5[#All],3,0),"")</f>
        <v/>
      </c>
      <c r="I2732" s="31" t="str">
        <f>IFERROR(VLOOKUP(Issue!$G2732,Table5[#All],2,0),"")</f>
        <v/>
      </c>
      <c r="J2732" s="12"/>
      <c r="K2732" s="31" t="str">
        <f>IFERROR(VLOOKUP(Issue!$J2732,Table2[[Item Name]:[UoM]],2,0),"")</f>
        <v/>
      </c>
      <c r="L2732" s="12"/>
      <c r="M2732" s="32" t="str">
        <f>IFERROR(VLOOKUP(Issue!$J2732,Table2[[#All],[Item Name]:[Open Rate]],8,0),"")</f>
        <v/>
      </c>
      <c r="N2732" s="32" t="str">
        <f>IFERROR(+Issue!$L2732*Issue!$M2732,"")</f>
        <v/>
      </c>
      <c r="O2732" s="12"/>
      <c r="P2732" s="12"/>
      <c r="Q2732" s="38"/>
    </row>
    <row r="2733" spans="1:17" x14ac:dyDescent="0.25">
      <c r="A2733" s="34"/>
      <c r="B2733" s="12"/>
      <c r="C2733" s="12"/>
      <c r="D2733" s="12"/>
      <c r="E2733" s="31" t="str">
        <f>IFERROR(VLOOKUP(Issue!$D2733,Table5[#All],3,0),"")</f>
        <v/>
      </c>
      <c r="F2733" s="31" t="str">
        <f>IFERROR(VLOOKUP(Issue!$D2733,Table5[#All],2,0),"")</f>
        <v/>
      </c>
      <c r="G2733" s="12"/>
      <c r="H2733" s="31" t="str">
        <f>IFERROR(VLOOKUP(Issue!$G2733,Table5[#All],3,0),"")</f>
        <v/>
      </c>
      <c r="I2733" s="31" t="str">
        <f>IFERROR(VLOOKUP(Issue!$G2733,Table5[#All],2,0),"")</f>
        <v/>
      </c>
      <c r="J2733" s="12"/>
      <c r="K2733" s="31" t="str">
        <f>IFERROR(VLOOKUP(Issue!$J2733,Table2[[Item Name]:[UoM]],2,0),"")</f>
        <v/>
      </c>
      <c r="L2733" s="12"/>
      <c r="M2733" s="32" t="str">
        <f>IFERROR(VLOOKUP(Issue!$J2733,Table2[[#All],[Item Name]:[Open Rate]],8,0),"")</f>
        <v/>
      </c>
      <c r="N2733" s="32" t="str">
        <f>IFERROR(+Issue!$L2733*Issue!$M2733,"")</f>
        <v/>
      </c>
      <c r="O2733" s="12"/>
      <c r="P2733" s="12"/>
      <c r="Q2733" s="38"/>
    </row>
    <row r="2734" spans="1:17" x14ac:dyDescent="0.25">
      <c r="A2734" s="34"/>
      <c r="B2734" s="12"/>
      <c r="C2734" s="12"/>
      <c r="D2734" s="12"/>
      <c r="E2734" s="31" t="str">
        <f>IFERROR(VLOOKUP(Issue!$D2734,Table5[#All],3,0),"")</f>
        <v/>
      </c>
      <c r="F2734" s="31" t="str">
        <f>IFERROR(VLOOKUP(Issue!$D2734,Table5[#All],2,0),"")</f>
        <v/>
      </c>
      <c r="G2734" s="12"/>
      <c r="H2734" s="31" t="str">
        <f>IFERROR(VLOOKUP(Issue!$G2734,Table5[#All],3,0),"")</f>
        <v/>
      </c>
      <c r="I2734" s="31" t="str">
        <f>IFERROR(VLOOKUP(Issue!$G2734,Table5[#All],2,0),"")</f>
        <v/>
      </c>
      <c r="J2734" s="12"/>
      <c r="K2734" s="31" t="str">
        <f>IFERROR(VLOOKUP(Issue!$J2734,Table2[[Item Name]:[UoM]],2,0),"")</f>
        <v/>
      </c>
      <c r="L2734" s="12"/>
      <c r="M2734" s="32" t="str">
        <f>IFERROR(VLOOKUP(Issue!$J2734,Table2[[#All],[Item Name]:[Open Rate]],8,0),"")</f>
        <v/>
      </c>
      <c r="N2734" s="32" t="str">
        <f>IFERROR(+Issue!$L2734*Issue!$M2734,"")</f>
        <v/>
      </c>
      <c r="O2734" s="12"/>
      <c r="P2734" s="12"/>
      <c r="Q2734" s="38"/>
    </row>
    <row r="2735" spans="1:17" x14ac:dyDescent="0.25">
      <c r="A2735" s="34"/>
      <c r="B2735" s="12"/>
      <c r="C2735" s="12"/>
      <c r="D2735" s="12"/>
      <c r="E2735" s="31" t="str">
        <f>IFERROR(VLOOKUP(Issue!$D2735,Table5[#All],3,0),"")</f>
        <v/>
      </c>
      <c r="F2735" s="31" t="str">
        <f>IFERROR(VLOOKUP(Issue!$D2735,Table5[#All],2,0),"")</f>
        <v/>
      </c>
      <c r="G2735" s="12"/>
      <c r="H2735" s="31" t="str">
        <f>IFERROR(VLOOKUP(Issue!$G2735,Table5[#All],3,0),"")</f>
        <v/>
      </c>
      <c r="I2735" s="31" t="str">
        <f>IFERROR(VLOOKUP(Issue!$G2735,Table5[#All],2,0),"")</f>
        <v/>
      </c>
      <c r="J2735" s="12"/>
      <c r="K2735" s="31" t="str">
        <f>IFERROR(VLOOKUP(Issue!$J2735,Table2[[Item Name]:[UoM]],2,0),"")</f>
        <v/>
      </c>
      <c r="L2735" s="12"/>
      <c r="M2735" s="32" t="str">
        <f>IFERROR(VLOOKUP(Issue!$J2735,Table2[[#All],[Item Name]:[Open Rate]],8,0),"")</f>
        <v/>
      </c>
      <c r="N2735" s="32" t="str">
        <f>IFERROR(+Issue!$L2735*Issue!$M2735,"")</f>
        <v/>
      </c>
      <c r="O2735" s="12"/>
      <c r="P2735" s="12"/>
      <c r="Q2735" s="38"/>
    </row>
    <row r="2736" spans="1:17" x14ac:dyDescent="0.25">
      <c r="A2736" s="34"/>
      <c r="B2736" s="12"/>
      <c r="C2736" s="12"/>
      <c r="D2736" s="12"/>
      <c r="E2736" s="31" t="str">
        <f>IFERROR(VLOOKUP(Issue!$D2736,Table5[#All],3,0),"")</f>
        <v/>
      </c>
      <c r="F2736" s="31" t="str">
        <f>IFERROR(VLOOKUP(Issue!$D2736,Table5[#All],2,0),"")</f>
        <v/>
      </c>
      <c r="G2736" s="12"/>
      <c r="H2736" s="31" t="str">
        <f>IFERROR(VLOOKUP(Issue!$G2736,Table5[#All],3,0),"")</f>
        <v/>
      </c>
      <c r="I2736" s="31" t="str">
        <f>IFERROR(VLOOKUP(Issue!$G2736,Table5[#All],2,0),"")</f>
        <v/>
      </c>
      <c r="J2736" s="12"/>
      <c r="K2736" s="31" t="str">
        <f>IFERROR(VLOOKUP(Issue!$J2736,Table2[[Item Name]:[UoM]],2,0),"")</f>
        <v/>
      </c>
      <c r="L2736" s="12"/>
      <c r="M2736" s="32" t="str">
        <f>IFERROR(VLOOKUP(Issue!$J2736,Table2[[#All],[Item Name]:[Open Rate]],8,0),"")</f>
        <v/>
      </c>
      <c r="N2736" s="32" t="str">
        <f>IFERROR(+Issue!$L2736*Issue!$M2736,"")</f>
        <v/>
      </c>
      <c r="O2736" s="12"/>
      <c r="P2736" s="12"/>
      <c r="Q2736" s="38"/>
    </row>
    <row r="2737" spans="1:17" x14ac:dyDescent="0.25">
      <c r="A2737" s="34"/>
      <c r="B2737" s="12"/>
      <c r="C2737" s="12"/>
      <c r="D2737" s="12"/>
      <c r="E2737" s="31" t="str">
        <f>IFERROR(VLOOKUP(Issue!$D2737,Table5[#All],3,0),"")</f>
        <v/>
      </c>
      <c r="F2737" s="31" t="str">
        <f>IFERROR(VLOOKUP(Issue!$D2737,Table5[#All],2,0),"")</f>
        <v/>
      </c>
      <c r="G2737" s="12"/>
      <c r="H2737" s="31" t="str">
        <f>IFERROR(VLOOKUP(Issue!$G2737,Table5[#All],3,0),"")</f>
        <v/>
      </c>
      <c r="I2737" s="31" t="str">
        <f>IFERROR(VLOOKUP(Issue!$G2737,Table5[#All],2,0),"")</f>
        <v/>
      </c>
      <c r="J2737" s="12"/>
      <c r="K2737" s="31" t="str">
        <f>IFERROR(VLOOKUP(Issue!$J2737,Table2[[Item Name]:[UoM]],2,0),"")</f>
        <v/>
      </c>
      <c r="L2737" s="12"/>
      <c r="M2737" s="32" t="str">
        <f>IFERROR(VLOOKUP(Issue!$J2737,Table2[[#All],[Item Name]:[Open Rate]],8,0),"")</f>
        <v/>
      </c>
      <c r="N2737" s="32" t="str">
        <f>IFERROR(+Issue!$L2737*Issue!$M2737,"")</f>
        <v/>
      </c>
      <c r="O2737" s="12"/>
      <c r="P2737" s="12"/>
      <c r="Q2737" s="38"/>
    </row>
    <row r="2738" spans="1:17" x14ac:dyDescent="0.25">
      <c r="A2738" s="34"/>
      <c r="B2738" s="12"/>
      <c r="C2738" s="12"/>
      <c r="D2738" s="12"/>
      <c r="E2738" s="31" t="str">
        <f>IFERROR(VLOOKUP(Issue!$D2738,Table5[#All],3,0),"")</f>
        <v/>
      </c>
      <c r="F2738" s="31" t="str">
        <f>IFERROR(VLOOKUP(Issue!$D2738,Table5[#All],2,0),"")</f>
        <v/>
      </c>
      <c r="G2738" s="12"/>
      <c r="H2738" s="31" t="str">
        <f>IFERROR(VLOOKUP(Issue!$G2738,Table5[#All],3,0),"")</f>
        <v/>
      </c>
      <c r="I2738" s="31" t="str">
        <f>IFERROR(VLOOKUP(Issue!$G2738,Table5[#All],2,0),"")</f>
        <v/>
      </c>
      <c r="J2738" s="12"/>
      <c r="K2738" s="31" t="str">
        <f>IFERROR(VLOOKUP(Issue!$J2738,Table2[[Item Name]:[UoM]],2,0),"")</f>
        <v/>
      </c>
      <c r="L2738" s="12"/>
      <c r="M2738" s="32" t="str">
        <f>IFERROR(VLOOKUP(Issue!$J2738,Table2[[#All],[Item Name]:[Open Rate]],8,0),"")</f>
        <v/>
      </c>
      <c r="N2738" s="32" t="str">
        <f>IFERROR(+Issue!$L2738*Issue!$M2738,"")</f>
        <v/>
      </c>
      <c r="O2738" s="12"/>
      <c r="P2738" s="12"/>
      <c r="Q2738" s="38"/>
    </row>
    <row r="2739" spans="1:17" x14ac:dyDescent="0.25">
      <c r="A2739" s="34"/>
      <c r="B2739" s="12"/>
      <c r="C2739" s="12"/>
      <c r="D2739" s="12"/>
      <c r="E2739" s="31" t="str">
        <f>IFERROR(VLOOKUP(Issue!$D2739,Table5[#All],3,0),"")</f>
        <v/>
      </c>
      <c r="F2739" s="31" t="str">
        <f>IFERROR(VLOOKUP(Issue!$D2739,Table5[#All],2,0),"")</f>
        <v/>
      </c>
      <c r="G2739" s="12"/>
      <c r="H2739" s="31" t="str">
        <f>IFERROR(VLOOKUP(Issue!$G2739,Table5[#All],3,0),"")</f>
        <v/>
      </c>
      <c r="I2739" s="31" t="str">
        <f>IFERROR(VLOOKUP(Issue!$G2739,Table5[#All],2,0),"")</f>
        <v/>
      </c>
      <c r="J2739" s="12"/>
      <c r="K2739" s="31" t="str">
        <f>IFERROR(VLOOKUP(Issue!$J2739,Table2[[Item Name]:[UoM]],2,0),"")</f>
        <v/>
      </c>
      <c r="L2739" s="12"/>
      <c r="M2739" s="32" t="str">
        <f>IFERROR(VLOOKUP(Issue!$J2739,Table2[[#All],[Item Name]:[Open Rate]],8,0),"")</f>
        <v/>
      </c>
      <c r="N2739" s="32" t="str">
        <f>IFERROR(+Issue!$L2739*Issue!$M2739,"")</f>
        <v/>
      </c>
      <c r="O2739" s="12"/>
      <c r="P2739" s="12"/>
      <c r="Q2739" s="38"/>
    </row>
    <row r="2740" spans="1:17" x14ac:dyDescent="0.25">
      <c r="A2740" s="34"/>
      <c r="B2740" s="12"/>
      <c r="C2740" s="12"/>
      <c r="D2740" s="12"/>
      <c r="E2740" s="31" t="str">
        <f>IFERROR(VLOOKUP(Issue!$D2740,Table5[#All],3,0),"")</f>
        <v/>
      </c>
      <c r="F2740" s="31" t="str">
        <f>IFERROR(VLOOKUP(Issue!$D2740,Table5[#All],2,0),"")</f>
        <v/>
      </c>
      <c r="G2740" s="12"/>
      <c r="H2740" s="31" t="str">
        <f>IFERROR(VLOOKUP(Issue!$G2740,Table5[#All],3,0),"")</f>
        <v/>
      </c>
      <c r="I2740" s="31" t="str">
        <f>IFERROR(VLOOKUP(Issue!$G2740,Table5[#All],2,0),"")</f>
        <v/>
      </c>
      <c r="J2740" s="12"/>
      <c r="K2740" s="31" t="str">
        <f>IFERROR(VLOOKUP(Issue!$J2740,Table2[[Item Name]:[UoM]],2,0),"")</f>
        <v/>
      </c>
      <c r="L2740" s="12"/>
      <c r="M2740" s="32" t="str">
        <f>IFERROR(VLOOKUP(Issue!$J2740,Table2[[#All],[Item Name]:[Open Rate]],8,0),"")</f>
        <v/>
      </c>
      <c r="N2740" s="32" t="str">
        <f>IFERROR(+Issue!$L2740*Issue!$M2740,"")</f>
        <v/>
      </c>
      <c r="O2740" s="12"/>
      <c r="P2740" s="12"/>
      <c r="Q2740" s="38"/>
    </row>
    <row r="2741" spans="1:17" x14ac:dyDescent="0.25">
      <c r="A2741" s="34"/>
      <c r="B2741" s="12"/>
      <c r="C2741" s="12"/>
      <c r="D2741" s="12"/>
      <c r="E2741" s="31" t="str">
        <f>IFERROR(VLOOKUP(Issue!$D2741,Table5[#All],3,0),"")</f>
        <v/>
      </c>
      <c r="F2741" s="31" t="str">
        <f>IFERROR(VLOOKUP(Issue!$D2741,Table5[#All],2,0),"")</f>
        <v/>
      </c>
      <c r="G2741" s="12"/>
      <c r="H2741" s="31" t="str">
        <f>IFERROR(VLOOKUP(Issue!$G2741,Table5[#All],3,0),"")</f>
        <v/>
      </c>
      <c r="I2741" s="31" t="str">
        <f>IFERROR(VLOOKUP(Issue!$G2741,Table5[#All],2,0),"")</f>
        <v/>
      </c>
      <c r="J2741" s="12"/>
      <c r="K2741" s="31" t="str">
        <f>IFERROR(VLOOKUP(Issue!$J2741,Table2[[Item Name]:[UoM]],2,0),"")</f>
        <v/>
      </c>
      <c r="L2741" s="12"/>
      <c r="M2741" s="32" t="str">
        <f>IFERROR(VLOOKUP(Issue!$J2741,Table2[[#All],[Item Name]:[Open Rate]],8,0),"")</f>
        <v/>
      </c>
      <c r="N2741" s="32" t="str">
        <f>IFERROR(+Issue!$L2741*Issue!$M2741,"")</f>
        <v/>
      </c>
      <c r="O2741" s="12"/>
      <c r="P2741" s="12"/>
      <c r="Q2741" s="38"/>
    </row>
    <row r="2742" spans="1:17" x14ac:dyDescent="0.25">
      <c r="A2742" s="34"/>
      <c r="B2742" s="12"/>
      <c r="C2742" s="12"/>
      <c r="D2742" s="12"/>
      <c r="E2742" s="31" t="str">
        <f>IFERROR(VLOOKUP(Issue!$D2742,Table5[#All],3,0),"")</f>
        <v/>
      </c>
      <c r="F2742" s="31" t="str">
        <f>IFERROR(VLOOKUP(Issue!$D2742,Table5[#All],2,0),"")</f>
        <v/>
      </c>
      <c r="G2742" s="12"/>
      <c r="H2742" s="31" t="str">
        <f>IFERROR(VLOOKUP(Issue!$G2742,Table5[#All],3,0),"")</f>
        <v/>
      </c>
      <c r="I2742" s="31" t="str">
        <f>IFERROR(VLOOKUP(Issue!$G2742,Table5[#All],2,0),"")</f>
        <v/>
      </c>
      <c r="J2742" s="12"/>
      <c r="K2742" s="31" t="str">
        <f>IFERROR(VLOOKUP(Issue!$J2742,Table2[[Item Name]:[UoM]],2,0),"")</f>
        <v/>
      </c>
      <c r="L2742" s="12"/>
      <c r="M2742" s="32" t="str">
        <f>IFERROR(VLOOKUP(Issue!$J2742,Table2[[#All],[Item Name]:[Open Rate]],8,0),"")</f>
        <v/>
      </c>
      <c r="N2742" s="32" t="str">
        <f>IFERROR(+Issue!$L2742*Issue!$M2742,"")</f>
        <v/>
      </c>
      <c r="O2742" s="12"/>
      <c r="P2742" s="12"/>
      <c r="Q2742" s="38"/>
    </row>
    <row r="2743" spans="1:17" x14ac:dyDescent="0.25">
      <c r="A2743" s="34"/>
      <c r="B2743" s="12"/>
      <c r="C2743" s="12"/>
      <c r="D2743" s="12"/>
      <c r="E2743" s="31" t="str">
        <f>IFERROR(VLOOKUP(Issue!$D2743,Table5[#All],3,0),"")</f>
        <v/>
      </c>
      <c r="F2743" s="31" t="str">
        <f>IFERROR(VLOOKUP(Issue!$D2743,Table5[#All],2,0),"")</f>
        <v/>
      </c>
      <c r="G2743" s="12"/>
      <c r="H2743" s="31" t="str">
        <f>IFERROR(VLOOKUP(Issue!$G2743,Table5[#All],3,0),"")</f>
        <v/>
      </c>
      <c r="I2743" s="31" t="str">
        <f>IFERROR(VLOOKUP(Issue!$G2743,Table5[#All],2,0),"")</f>
        <v/>
      </c>
      <c r="J2743" s="12"/>
      <c r="K2743" s="31" t="str">
        <f>IFERROR(VLOOKUP(Issue!$J2743,Table2[[Item Name]:[UoM]],2,0),"")</f>
        <v/>
      </c>
      <c r="L2743" s="12"/>
      <c r="M2743" s="32" t="str">
        <f>IFERROR(VLOOKUP(Issue!$J2743,Table2[[#All],[Item Name]:[Open Rate]],8,0),"")</f>
        <v/>
      </c>
      <c r="N2743" s="32" t="str">
        <f>IFERROR(+Issue!$L2743*Issue!$M2743,"")</f>
        <v/>
      </c>
      <c r="O2743" s="12"/>
      <c r="P2743" s="12"/>
      <c r="Q2743" s="38"/>
    </row>
    <row r="2744" spans="1:17" x14ac:dyDescent="0.25">
      <c r="A2744" s="34"/>
      <c r="B2744" s="12"/>
      <c r="C2744" s="12"/>
      <c r="D2744" s="12"/>
      <c r="E2744" s="31" t="str">
        <f>IFERROR(VLOOKUP(Issue!$D2744,Table5[#All],3,0),"")</f>
        <v/>
      </c>
      <c r="F2744" s="31" t="str">
        <f>IFERROR(VLOOKUP(Issue!$D2744,Table5[#All],2,0),"")</f>
        <v/>
      </c>
      <c r="G2744" s="12"/>
      <c r="H2744" s="31" t="str">
        <f>IFERROR(VLOOKUP(Issue!$G2744,Table5[#All],3,0),"")</f>
        <v/>
      </c>
      <c r="I2744" s="31" t="str">
        <f>IFERROR(VLOOKUP(Issue!$G2744,Table5[#All],2,0),"")</f>
        <v/>
      </c>
      <c r="J2744" s="12"/>
      <c r="K2744" s="31" t="str">
        <f>IFERROR(VLOOKUP(Issue!$J2744,Table2[[Item Name]:[UoM]],2,0),"")</f>
        <v/>
      </c>
      <c r="L2744" s="12"/>
      <c r="M2744" s="32" t="str">
        <f>IFERROR(VLOOKUP(Issue!$J2744,Table2[[#All],[Item Name]:[Open Rate]],8,0),"")</f>
        <v/>
      </c>
      <c r="N2744" s="32" t="str">
        <f>IFERROR(+Issue!$L2744*Issue!$M2744,"")</f>
        <v/>
      </c>
      <c r="O2744" s="12"/>
      <c r="P2744" s="12"/>
      <c r="Q2744" s="38"/>
    </row>
    <row r="2745" spans="1:17" x14ac:dyDescent="0.25">
      <c r="A2745" s="34"/>
      <c r="B2745" s="12"/>
      <c r="C2745" s="12"/>
      <c r="D2745" s="12"/>
      <c r="E2745" s="31" t="str">
        <f>IFERROR(VLOOKUP(Issue!$D2745,Table5[#All],3,0),"")</f>
        <v/>
      </c>
      <c r="F2745" s="31" t="str">
        <f>IFERROR(VLOOKUP(Issue!$D2745,Table5[#All],2,0),"")</f>
        <v/>
      </c>
      <c r="G2745" s="12"/>
      <c r="H2745" s="31" t="str">
        <f>IFERROR(VLOOKUP(Issue!$G2745,Table5[#All],3,0),"")</f>
        <v/>
      </c>
      <c r="I2745" s="31" t="str">
        <f>IFERROR(VLOOKUP(Issue!$G2745,Table5[#All],2,0),"")</f>
        <v/>
      </c>
      <c r="J2745" s="12"/>
      <c r="K2745" s="31" t="str">
        <f>IFERROR(VLOOKUP(Issue!$J2745,Table2[[Item Name]:[UoM]],2,0),"")</f>
        <v/>
      </c>
      <c r="L2745" s="12"/>
      <c r="M2745" s="32" t="str">
        <f>IFERROR(VLOOKUP(Issue!$J2745,Table2[[#All],[Item Name]:[Open Rate]],8,0),"")</f>
        <v/>
      </c>
      <c r="N2745" s="32" t="str">
        <f>IFERROR(+Issue!$L2745*Issue!$M2745,"")</f>
        <v/>
      </c>
      <c r="O2745" s="12"/>
      <c r="P2745" s="12"/>
      <c r="Q2745" s="38"/>
    </row>
    <row r="2746" spans="1:17" x14ac:dyDescent="0.25">
      <c r="A2746" s="34"/>
      <c r="B2746" s="12"/>
      <c r="C2746" s="12"/>
      <c r="D2746" s="12"/>
      <c r="E2746" s="31" t="str">
        <f>IFERROR(VLOOKUP(Issue!$D2746,Table5[#All],3,0),"")</f>
        <v/>
      </c>
      <c r="F2746" s="31" t="str">
        <f>IFERROR(VLOOKUP(Issue!$D2746,Table5[#All],2,0),"")</f>
        <v/>
      </c>
      <c r="G2746" s="12"/>
      <c r="H2746" s="31" t="str">
        <f>IFERROR(VLOOKUP(Issue!$G2746,Table5[#All],3,0),"")</f>
        <v/>
      </c>
      <c r="I2746" s="31" t="str">
        <f>IFERROR(VLOOKUP(Issue!$G2746,Table5[#All],2,0),"")</f>
        <v/>
      </c>
      <c r="J2746" s="12"/>
      <c r="K2746" s="31" t="str">
        <f>IFERROR(VLOOKUP(Issue!$J2746,Table2[[Item Name]:[UoM]],2,0),"")</f>
        <v/>
      </c>
      <c r="L2746" s="12"/>
      <c r="M2746" s="32" t="str">
        <f>IFERROR(VLOOKUP(Issue!$J2746,Table2[[#All],[Item Name]:[Open Rate]],8,0),"")</f>
        <v/>
      </c>
      <c r="N2746" s="32" t="str">
        <f>IFERROR(+Issue!$L2746*Issue!$M2746,"")</f>
        <v/>
      </c>
      <c r="O2746" s="12"/>
      <c r="P2746" s="12"/>
      <c r="Q2746" s="38"/>
    </row>
    <row r="2747" spans="1:17" x14ac:dyDescent="0.25">
      <c r="A2747" s="34"/>
      <c r="B2747" s="12"/>
      <c r="C2747" s="12"/>
      <c r="D2747" s="12"/>
      <c r="E2747" s="31" t="str">
        <f>IFERROR(VLOOKUP(Issue!$D2747,Table5[#All],3,0),"")</f>
        <v/>
      </c>
      <c r="F2747" s="31" t="str">
        <f>IFERROR(VLOOKUP(Issue!$D2747,Table5[#All],2,0),"")</f>
        <v/>
      </c>
      <c r="G2747" s="12"/>
      <c r="H2747" s="31" t="str">
        <f>IFERROR(VLOOKUP(Issue!$G2747,Table5[#All],3,0),"")</f>
        <v/>
      </c>
      <c r="I2747" s="31" t="str">
        <f>IFERROR(VLOOKUP(Issue!$G2747,Table5[#All],2,0),"")</f>
        <v/>
      </c>
      <c r="J2747" s="12"/>
      <c r="K2747" s="31" t="str">
        <f>IFERROR(VLOOKUP(Issue!$J2747,Table2[[Item Name]:[UoM]],2,0),"")</f>
        <v/>
      </c>
      <c r="L2747" s="12"/>
      <c r="M2747" s="32" t="str">
        <f>IFERROR(VLOOKUP(Issue!$J2747,Table2[[#All],[Item Name]:[Open Rate]],8,0),"")</f>
        <v/>
      </c>
      <c r="N2747" s="32" t="str">
        <f>IFERROR(+Issue!$L2747*Issue!$M2747,"")</f>
        <v/>
      </c>
      <c r="O2747" s="12"/>
      <c r="P2747" s="12"/>
      <c r="Q2747" s="38"/>
    </row>
    <row r="2748" spans="1:17" x14ac:dyDescent="0.25">
      <c r="A2748" s="34"/>
      <c r="B2748" s="12"/>
      <c r="C2748" s="12"/>
      <c r="D2748" s="12"/>
      <c r="E2748" s="31" t="str">
        <f>IFERROR(VLOOKUP(Issue!$D2748,Table5[#All],3,0),"")</f>
        <v/>
      </c>
      <c r="F2748" s="31" t="str">
        <f>IFERROR(VLOOKUP(Issue!$D2748,Table5[#All],2,0),"")</f>
        <v/>
      </c>
      <c r="G2748" s="12"/>
      <c r="H2748" s="31" t="str">
        <f>IFERROR(VLOOKUP(Issue!$G2748,Table5[#All],3,0),"")</f>
        <v/>
      </c>
      <c r="I2748" s="31" t="str">
        <f>IFERROR(VLOOKUP(Issue!$G2748,Table5[#All],2,0),"")</f>
        <v/>
      </c>
      <c r="J2748" s="12"/>
      <c r="K2748" s="31" t="str">
        <f>IFERROR(VLOOKUP(Issue!$J2748,Table2[[Item Name]:[UoM]],2,0),"")</f>
        <v/>
      </c>
      <c r="L2748" s="12"/>
      <c r="M2748" s="32" t="str">
        <f>IFERROR(VLOOKUP(Issue!$J2748,Table2[[#All],[Item Name]:[Open Rate]],8,0),"")</f>
        <v/>
      </c>
      <c r="N2748" s="32" t="str">
        <f>IFERROR(+Issue!$L2748*Issue!$M2748,"")</f>
        <v/>
      </c>
      <c r="O2748" s="12"/>
      <c r="P2748" s="12"/>
      <c r="Q2748" s="38"/>
    </row>
    <row r="2749" spans="1:17" x14ac:dyDescent="0.25">
      <c r="A2749" s="34"/>
      <c r="B2749" s="12"/>
      <c r="C2749" s="12"/>
      <c r="D2749" s="12"/>
      <c r="E2749" s="31" t="str">
        <f>IFERROR(VLOOKUP(Issue!$D2749,Table5[#All],3,0),"")</f>
        <v/>
      </c>
      <c r="F2749" s="31" t="str">
        <f>IFERROR(VLOOKUP(Issue!$D2749,Table5[#All],2,0),"")</f>
        <v/>
      </c>
      <c r="G2749" s="12"/>
      <c r="H2749" s="31" t="str">
        <f>IFERROR(VLOOKUP(Issue!$G2749,Table5[#All],3,0),"")</f>
        <v/>
      </c>
      <c r="I2749" s="31" t="str">
        <f>IFERROR(VLOOKUP(Issue!$G2749,Table5[#All],2,0),"")</f>
        <v/>
      </c>
      <c r="J2749" s="12"/>
      <c r="K2749" s="31" t="str">
        <f>IFERROR(VLOOKUP(Issue!$J2749,Table2[[Item Name]:[UoM]],2,0),"")</f>
        <v/>
      </c>
      <c r="L2749" s="12"/>
      <c r="M2749" s="32" t="str">
        <f>IFERROR(VLOOKUP(Issue!$J2749,Table2[[#All],[Item Name]:[Open Rate]],8,0),"")</f>
        <v/>
      </c>
      <c r="N2749" s="32" t="str">
        <f>IFERROR(+Issue!$L2749*Issue!$M2749,"")</f>
        <v/>
      </c>
      <c r="O2749" s="12"/>
      <c r="P2749" s="12"/>
      <c r="Q2749" s="38"/>
    </row>
    <row r="2750" spans="1:17" x14ac:dyDescent="0.25">
      <c r="A2750" s="34"/>
      <c r="B2750" s="12"/>
      <c r="C2750" s="12"/>
      <c r="D2750" s="12"/>
      <c r="E2750" s="31" t="str">
        <f>IFERROR(VLOOKUP(Issue!$D2750,Table5[#All],3,0),"")</f>
        <v/>
      </c>
      <c r="F2750" s="31" t="str">
        <f>IFERROR(VLOOKUP(Issue!$D2750,Table5[#All],2,0),"")</f>
        <v/>
      </c>
      <c r="G2750" s="12"/>
      <c r="H2750" s="31" t="str">
        <f>IFERROR(VLOOKUP(Issue!$G2750,Table5[#All],3,0),"")</f>
        <v/>
      </c>
      <c r="I2750" s="31" t="str">
        <f>IFERROR(VLOOKUP(Issue!$G2750,Table5[#All],2,0),"")</f>
        <v/>
      </c>
      <c r="J2750" s="12"/>
      <c r="K2750" s="31" t="str">
        <f>IFERROR(VLOOKUP(Issue!$J2750,Table2[[Item Name]:[UoM]],2,0),"")</f>
        <v/>
      </c>
      <c r="L2750" s="12"/>
      <c r="M2750" s="32" t="str">
        <f>IFERROR(VLOOKUP(Issue!$J2750,Table2[[#All],[Item Name]:[Open Rate]],8,0),"")</f>
        <v/>
      </c>
      <c r="N2750" s="32" t="str">
        <f>IFERROR(+Issue!$L2750*Issue!$M2750,"")</f>
        <v/>
      </c>
      <c r="O2750" s="12"/>
      <c r="P2750" s="12"/>
      <c r="Q2750" s="38"/>
    </row>
    <row r="2751" spans="1:17" x14ac:dyDescent="0.25">
      <c r="A2751" s="34"/>
      <c r="B2751" s="12"/>
      <c r="C2751" s="12"/>
      <c r="D2751" s="12"/>
      <c r="E2751" s="31" t="str">
        <f>IFERROR(VLOOKUP(Issue!$D2751,Table5[#All],3,0),"")</f>
        <v/>
      </c>
      <c r="F2751" s="31" t="str">
        <f>IFERROR(VLOOKUP(Issue!$D2751,Table5[#All],2,0),"")</f>
        <v/>
      </c>
      <c r="G2751" s="12"/>
      <c r="H2751" s="31" t="str">
        <f>IFERROR(VLOOKUP(Issue!$G2751,Table5[#All],3,0),"")</f>
        <v/>
      </c>
      <c r="I2751" s="31" t="str">
        <f>IFERROR(VLOOKUP(Issue!$G2751,Table5[#All],2,0),"")</f>
        <v/>
      </c>
      <c r="J2751" s="12"/>
      <c r="K2751" s="31" t="str">
        <f>IFERROR(VLOOKUP(Issue!$J2751,Table2[[Item Name]:[UoM]],2,0),"")</f>
        <v/>
      </c>
      <c r="L2751" s="12"/>
      <c r="M2751" s="32" t="str">
        <f>IFERROR(VLOOKUP(Issue!$J2751,Table2[[#All],[Item Name]:[Open Rate]],8,0),"")</f>
        <v/>
      </c>
      <c r="N2751" s="32" t="str">
        <f>IFERROR(+Issue!$L2751*Issue!$M2751,"")</f>
        <v/>
      </c>
      <c r="O2751" s="12"/>
      <c r="P2751" s="12"/>
      <c r="Q2751" s="38"/>
    </row>
    <row r="2752" spans="1:17" x14ac:dyDescent="0.25">
      <c r="A2752" s="34"/>
      <c r="B2752" s="12"/>
      <c r="C2752" s="12"/>
      <c r="D2752" s="12"/>
      <c r="E2752" s="31" t="str">
        <f>IFERROR(VLOOKUP(Issue!$D2752,Table5[#All],3,0),"")</f>
        <v/>
      </c>
      <c r="F2752" s="31" t="str">
        <f>IFERROR(VLOOKUP(Issue!$D2752,Table5[#All],2,0),"")</f>
        <v/>
      </c>
      <c r="G2752" s="12"/>
      <c r="H2752" s="31" t="str">
        <f>IFERROR(VLOOKUP(Issue!$G2752,Table5[#All],3,0),"")</f>
        <v/>
      </c>
      <c r="I2752" s="31" t="str">
        <f>IFERROR(VLOOKUP(Issue!$G2752,Table5[#All],2,0),"")</f>
        <v/>
      </c>
      <c r="J2752" s="12"/>
      <c r="K2752" s="31" t="str">
        <f>IFERROR(VLOOKUP(Issue!$J2752,Table2[[Item Name]:[UoM]],2,0),"")</f>
        <v/>
      </c>
      <c r="L2752" s="12"/>
      <c r="M2752" s="32" t="str">
        <f>IFERROR(VLOOKUP(Issue!$J2752,Table2[[#All],[Item Name]:[Open Rate]],8,0),"")</f>
        <v/>
      </c>
      <c r="N2752" s="32" t="str">
        <f>IFERROR(+Issue!$L2752*Issue!$M2752,"")</f>
        <v/>
      </c>
      <c r="O2752" s="12"/>
      <c r="P2752" s="12"/>
      <c r="Q2752" s="38"/>
    </row>
    <row r="2753" spans="1:17" x14ac:dyDescent="0.25">
      <c r="A2753" s="34"/>
      <c r="B2753" s="12"/>
      <c r="C2753" s="12"/>
      <c r="D2753" s="12"/>
      <c r="E2753" s="31" t="str">
        <f>IFERROR(VLOOKUP(Issue!$D2753,Table5[#All],3,0),"")</f>
        <v/>
      </c>
      <c r="F2753" s="31" t="str">
        <f>IFERROR(VLOOKUP(Issue!$D2753,Table5[#All],2,0),"")</f>
        <v/>
      </c>
      <c r="G2753" s="12"/>
      <c r="H2753" s="31" t="str">
        <f>IFERROR(VLOOKUP(Issue!$G2753,Table5[#All],3,0),"")</f>
        <v/>
      </c>
      <c r="I2753" s="31" t="str">
        <f>IFERROR(VLOOKUP(Issue!$G2753,Table5[#All],2,0),"")</f>
        <v/>
      </c>
      <c r="J2753" s="12"/>
      <c r="K2753" s="31" t="str">
        <f>IFERROR(VLOOKUP(Issue!$J2753,Table2[[Item Name]:[UoM]],2,0),"")</f>
        <v/>
      </c>
      <c r="L2753" s="12"/>
      <c r="M2753" s="32" t="str">
        <f>IFERROR(VLOOKUP(Issue!$J2753,Table2[[#All],[Item Name]:[Open Rate]],8,0),"")</f>
        <v/>
      </c>
      <c r="N2753" s="32" t="str">
        <f>IFERROR(+Issue!$L2753*Issue!$M2753,"")</f>
        <v/>
      </c>
      <c r="O2753" s="12"/>
      <c r="P2753" s="12"/>
      <c r="Q2753" s="38"/>
    </row>
    <row r="2754" spans="1:17" x14ac:dyDescent="0.25">
      <c r="A2754" s="34"/>
      <c r="B2754" s="12"/>
      <c r="C2754" s="12"/>
      <c r="D2754" s="12"/>
      <c r="E2754" s="31" t="str">
        <f>IFERROR(VLOOKUP(Issue!$D2754,Table5[#All],3,0),"")</f>
        <v/>
      </c>
      <c r="F2754" s="31" t="str">
        <f>IFERROR(VLOOKUP(Issue!$D2754,Table5[#All],2,0),"")</f>
        <v/>
      </c>
      <c r="G2754" s="12"/>
      <c r="H2754" s="31" t="str">
        <f>IFERROR(VLOOKUP(Issue!$G2754,Table5[#All],3,0),"")</f>
        <v/>
      </c>
      <c r="I2754" s="31" t="str">
        <f>IFERROR(VLOOKUP(Issue!$G2754,Table5[#All],2,0),"")</f>
        <v/>
      </c>
      <c r="J2754" s="12"/>
      <c r="K2754" s="31" t="str">
        <f>IFERROR(VLOOKUP(Issue!$J2754,Table2[[Item Name]:[UoM]],2,0),"")</f>
        <v/>
      </c>
      <c r="L2754" s="12"/>
      <c r="M2754" s="32" t="str">
        <f>IFERROR(VLOOKUP(Issue!$J2754,Table2[[#All],[Item Name]:[Open Rate]],8,0),"")</f>
        <v/>
      </c>
      <c r="N2754" s="32" t="str">
        <f>IFERROR(+Issue!$L2754*Issue!$M2754,"")</f>
        <v/>
      </c>
      <c r="O2754" s="12"/>
      <c r="P2754" s="12"/>
      <c r="Q2754" s="38"/>
    </row>
    <row r="2755" spans="1:17" x14ac:dyDescent="0.25">
      <c r="A2755" s="34"/>
      <c r="B2755" s="12"/>
      <c r="C2755" s="12"/>
      <c r="D2755" s="12"/>
      <c r="E2755" s="31" t="str">
        <f>IFERROR(VLOOKUP(Issue!$D2755,Table5[#All],3,0),"")</f>
        <v/>
      </c>
      <c r="F2755" s="31" t="str">
        <f>IFERROR(VLOOKUP(Issue!$D2755,Table5[#All],2,0),"")</f>
        <v/>
      </c>
      <c r="G2755" s="12"/>
      <c r="H2755" s="31" t="str">
        <f>IFERROR(VLOOKUP(Issue!$G2755,Table5[#All],3,0),"")</f>
        <v/>
      </c>
      <c r="I2755" s="31" t="str">
        <f>IFERROR(VLOOKUP(Issue!$G2755,Table5[#All],2,0),"")</f>
        <v/>
      </c>
      <c r="J2755" s="12"/>
      <c r="K2755" s="31" t="str">
        <f>IFERROR(VLOOKUP(Issue!$J2755,Table2[[Item Name]:[UoM]],2,0),"")</f>
        <v/>
      </c>
      <c r="L2755" s="12"/>
      <c r="M2755" s="32" t="str">
        <f>IFERROR(VLOOKUP(Issue!$J2755,Table2[[#All],[Item Name]:[Open Rate]],8,0),"")</f>
        <v/>
      </c>
      <c r="N2755" s="32" t="str">
        <f>IFERROR(+Issue!$L2755*Issue!$M2755,"")</f>
        <v/>
      </c>
      <c r="O2755" s="12"/>
      <c r="P2755" s="12"/>
      <c r="Q2755" s="38"/>
    </row>
    <row r="2756" spans="1:17" x14ac:dyDescent="0.25">
      <c r="A2756" s="34"/>
      <c r="B2756" s="12"/>
      <c r="C2756" s="12"/>
      <c r="D2756" s="12"/>
      <c r="E2756" s="31" t="str">
        <f>IFERROR(VLOOKUP(Issue!$D2756,Table5[#All],3,0),"")</f>
        <v/>
      </c>
      <c r="F2756" s="31" t="str">
        <f>IFERROR(VLOOKUP(Issue!$D2756,Table5[#All],2,0),"")</f>
        <v/>
      </c>
      <c r="G2756" s="12"/>
      <c r="H2756" s="31" t="str">
        <f>IFERROR(VLOOKUP(Issue!$G2756,Table5[#All],3,0),"")</f>
        <v/>
      </c>
      <c r="I2756" s="31" t="str">
        <f>IFERROR(VLOOKUP(Issue!$G2756,Table5[#All],2,0),"")</f>
        <v/>
      </c>
      <c r="J2756" s="12"/>
      <c r="K2756" s="31" t="str">
        <f>IFERROR(VLOOKUP(Issue!$J2756,Table2[[Item Name]:[UoM]],2,0),"")</f>
        <v/>
      </c>
      <c r="L2756" s="12"/>
      <c r="M2756" s="32" t="str">
        <f>IFERROR(VLOOKUP(Issue!$J2756,Table2[[#All],[Item Name]:[Open Rate]],8,0),"")</f>
        <v/>
      </c>
      <c r="N2756" s="32" t="str">
        <f>IFERROR(+Issue!$L2756*Issue!$M2756,"")</f>
        <v/>
      </c>
      <c r="O2756" s="12"/>
      <c r="P2756" s="12"/>
      <c r="Q2756" s="38"/>
    </row>
    <row r="2757" spans="1:17" x14ac:dyDescent="0.25">
      <c r="A2757" s="34"/>
      <c r="B2757" s="12"/>
      <c r="C2757" s="12"/>
      <c r="D2757" s="12"/>
      <c r="E2757" s="31" t="str">
        <f>IFERROR(VLOOKUP(Issue!$D2757,Table5[#All],3,0),"")</f>
        <v/>
      </c>
      <c r="F2757" s="31" t="str">
        <f>IFERROR(VLOOKUP(Issue!$D2757,Table5[#All],2,0),"")</f>
        <v/>
      </c>
      <c r="G2757" s="12"/>
      <c r="H2757" s="31" t="str">
        <f>IFERROR(VLOOKUP(Issue!$G2757,Table5[#All],3,0),"")</f>
        <v/>
      </c>
      <c r="I2757" s="31" t="str">
        <f>IFERROR(VLOOKUP(Issue!$G2757,Table5[#All],2,0),"")</f>
        <v/>
      </c>
      <c r="J2757" s="12"/>
      <c r="K2757" s="31" t="str">
        <f>IFERROR(VLOOKUP(Issue!$J2757,Table2[[Item Name]:[UoM]],2,0),"")</f>
        <v/>
      </c>
      <c r="L2757" s="12"/>
      <c r="M2757" s="32" t="str">
        <f>IFERROR(VLOOKUP(Issue!$J2757,Table2[[#All],[Item Name]:[Open Rate]],8,0),"")</f>
        <v/>
      </c>
      <c r="N2757" s="32" t="str">
        <f>IFERROR(+Issue!$L2757*Issue!$M2757,"")</f>
        <v/>
      </c>
      <c r="O2757" s="12"/>
      <c r="P2757" s="12"/>
      <c r="Q2757" s="38"/>
    </row>
    <row r="2758" spans="1:17" x14ac:dyDescent="0.25">
      <c r="A2758" s="34"/>
      <c r="B2758" s="12"/>
      <c r="C2758" s="12"/>
      <c r="D2758" s="12"/>
      <c r="E2758" s="31" t="str">
        <f>IFERROR(VLOOKUP(Issue!$D2758,Table5[#All],3,0),"")</f>
        <v/>
      </c>
      <c r="F2758" s="31" t="str">
        <f>IFERROR(VLOOKUP(Issue!$D2758,Table5[#All],2,0),"")</f>
        <v/>
      </c>
      <c r="G2758" s="12"/>
      <c r="H2758" s="31" t="str">
        <f>IFERROR(VLOOKUP(Issue!$G2758,Table5[#All],3,0),"")</f>
        <v/>
      </c>
      <c r="I2758" s="31" t="str">
        <f>IFERROR(VLOOKUP(Issue!$G2758,Table5[#All],2,0),"")</f>
        <v/>
      </c>
      <c r="J2758" s="12"/>
      <c r="K2758" s="31" t="str">
        <f>IFERROR(VLOOKUP(Issue!$J2758,Table2[[Item Name]:[UoM]],2,0),"")</f>
        <v/>
      </c>
      <c r="L2758" s="12"/>
      <c r="M2758" s="32" t="str">
        <f>IFERROR(VLOOKUP(Issue!$J2758,Table2[[#All],[Item Name]:[Open Rate]],8,0),"")</f>
        <v/>
      </c>
      <c r="N2758" s="32" t="str">
        <f>IFERROR(+Issue!$L2758*Issue!$M2758,"")</f>
        <v/>
      </c>
      <c r="O2758" s="12"/>
      <c r="P2758" s="12"/>
      <c r="Q2758" s="38"/>
    </row>
    <row r="2759" spans="1:17" x14ac:dyDescent="0.25">
      <c r="A2759" s="34"/>
      <c r="B2759" s="12"/>
      <c r="C2759" s="12"/>
      <c r="D2759" s="12"/>
      <c r="E2759" s="31" t="str">
        <f>IFERROR(VLOOKUP(Issue!$D2759,Table5[#All],3,0),"")</f>
        <v/>
      </c>
      <c r="F2759" s="31" t="str">
        <f>IFERROR(VLOOKUP(Issue!$D2759,Table5[#All],2,0),"")</f>
        <v/>
      </c>
      <c r="G2759" s="12"/>
      <c r="H2759" s="31" t="str">
        <f>IFERROR(VLOOKUP(Issue!$G2759,Table5[#All],3,0),"")</f>
        <v/>
      </c>
      <c r="I2759" s="31" t="str">
        <f>IFERROR(VLOOKUP(Issue!$G2759,Table5[#All],2,0),"")</f>
        <v/>
      </c>
      <c r="J2759" s="12"/>
      <c r="K2759" s="31" t="str">
        <f>IFERROR(VLOOKUP(Issue!$J2759,Table2[[Item Name]:[UoM]],2,0),"")</f>
        <v/>
      </c>
      <c r="L2759" s="12"/>
      <c r="M2759" s="32" t="str">
        <f>IFERROR(VLOOKUP(Issue!$J2759,Table2[[#All],[Item Name]:[Open Rate]],8,0),"")</f>
        <v/>
      </c>
      <c r="N2759" s="32" t="str">
        <f>IFERROR(+Issue!$L2759*Issue!$M2759,"")</f>
        <v/>
      </c>
      <c r="O2759" s="12"/>
      <c r="P2759" s="12"/>
      <c r="Q2759" s="38"/>
    </row>
    <row r="2760" spans="1:17" x14ac:dyDescent="0.25">
      <c r="A2760" s="34"/>
      <c r="B2760" s="12"/>
      <c r="C2760" s="12"/>
      <c r="D2760" s="12"/>
      <c r="E2760" s="31" t="str">
        <f>IFERROR(VLOOKUP(Issue!$D2760,Table5[#All],3,0),"")</f>
        <v/>
      </c>
      <c r="F2760" s="31" t="str">
        <f>IFERROR(VLOOKUP(Issue!$D2760,Table5[#All],2,0),"")</f>
        <v/>
      </c>
      <c r="G2760" s="12"/>
      <c r="H2760" s="31" t="str">
        <f>IFERROR(VLOOKUP(Issue!$G2760,Table5[#All],3,0),"")</f>
        <v/>
      </c>
      <c r="I2760" s="31" t="str">
        <f>IFERROR(VLOOKUP(Issue!$G2760,Table5[#All],2,0),"")</f>
        <v/>
      </c>
      <c r="J2760" s="12"/>
      <c r="K2760" s="31" t="str">
        <f>IFERROR(VLOOKUP(Issue!$J2760,Table2[[Item Name]:[UoM]],2,0),"")</f>
        <v/>
      </c>
      <c r="L2760" s="12"/>
      <c r="M2760" s="32" t="str">
        <f>IFERROR(VLOOKUP(Issue!$J2760,Table2[[#All],[Item Name]:[Open Rate]],8,0),"")</f>
        <v/>
      </c>
      <c r="N2760" s="32" t="str">
        <f>IFERROR(+Issue!$L2760*Issue!$M2760,"")</f>
        <v/>
      </c>
      <c r="O2760" s="12"/>
      <c r="P2760" s="12"/>
      <c r="Q2760" s="38"/>
    </row>
    <row r="2761" spans="1:17" x14ac:dyDescent="0.25">
      <c r="A2761" s="34"/>
      <c r="B2761" s="12"/>
      <c r="C2761" s="12"/>
      <c r="D2761" s="12"/>
      <c r="E2761" s="31" t="str">
        <f>IFERROR(VLOOKUP(Issue!$D2761,Table5[#All],3,0),"")</f>
        <v/>
      </c>
      <c r="F2761" s="31" t="str">
        <f>IFERROR(VLOOKUP(Issue!$D2761,Table5[#All],2,0),"")</f>
        <v/>
      </c>
      <c r="G2761" s="12"/>
      <c r="H2761" s="31" t="str">
        <f>IFERROR(VLOOKUP(Issue!$G2761,Table5[#All],3,0),"")</f>
        <v/>
      </c>
      <c r="I2761" s="31" t="str">
        <f>IFERROR(VLOOKUP(Issue!$G2761,Table5[#All],2,0),"")</f>
        <v/>
      </c>
      <c r="J2761" s="12"/>
      <c r="K2761" s="31" t="str">
        <f>IFERROR(VLOOKUP(Issue!$J2761,Table2[[Item Name]:[UoM]],2,0),"")</f>
        <v/>
      </c>
      <c r="L2761" s="12"/>
      <c r="M2761" s="32" t="str">
        <f>IFERROR(VLOOKUP(Issue!$J2761,Table2[[#All],[Item Name]:[Open Rate]],8,0),"")</f>
        <v/>
      </c>
      <c r="N2761" s="32" t="str">
        <f>IFERROR(+Issue!$L2761*Issue!$M2761,"")</f>
        <v/>
      </c>
      <c r="O2761" s="12"/>
      <c r="P2761" s="12"/>
      <c r="Q2761" s="38"/>
    </row>
    <row r="2762" spans="1:17" x14ac:dyDescent="0.25">
      <c r="A2762" s="34"/>
      <c r="B2762" s="12"/>
      <c r="C2762" s="12"/>
      <c r="D2762" s="12"/>
      <c r="E2762" s="31" t="str">
        <f>IFERROR(VLOOKUP(Issue!$D2762,Table5[#All],3,0),"")</f>
        <v/>
      </c>
      <c r="F2762" s="31" t="str">
        <f>IFERROR(VLOOKUP(Issue!$D2762,Table5[#All],2,0),"")</f>
        <v/>
      </c>
      <c r="G2762" s="12"/>
      <c r="H2762" s="31" t="str">
        <f>IFERROR(VLOOKUP(Issue!$G2762,Table5[#All],3,0),"")</f>
        <v/>
      </c>
      <c r="I2762" s="31" t="str">
        <f>IFERROR(VLOOKUP(Issue!$G2762,Table5[#All],2,0),"")</f>
        <v/>
      </c>
      <c r="J2762" s="12"/>
      <c r="K2762" s="31" t="str">
        <f>IFERROR(VLOOKUP(Issue!$J2762,Table2[[Item Name]:[UoM]],2,0),"")</f>
        <v/>
      </c>
      <c r="L2762" s="12"/>
      <c r="M2762" s="32" t="str">
        <f>IFERROR(VLOOKUP(Issue!$J2762,Table2[[#All],[Item Name]:[Open Rate]],8,0),"")</f>
        <v/>
      </c>
      <c r="N2762" s="32" t="str">
        <f>IFERROR(+Issue!$L2762*Issue!$M2762,"")</f>
        <v/>
      </c>
      <c r="O2762" s="12"/>
      <c r="P2762" s="12"/>
      <c r="Q2762" s="38"/>
    </row>
    <row r="2763" spans="1:17" x14ac:dyDescent="0.25">
      <c r="A2763" s="34"/>
      <c r="B2763" s="12"/>
      <c r="C2763" s="12"/>
      <c r="D2763" s="12"/>
      <c r="E2763" s="31" t="str">
        <f>IFERROR(VLOOKUP(Issue!$D2763,Table5[#All],3,0),"")</f>
        <v/>
      </c>
      <c r="F2763" s="31" t="str">
        <f>IFERROR(VLOOKUP(Issue!$D2763,Table5[#All],2,0),"")</f>
        <v/>
      </c>
      <c r="G2763" s="12"/>
      <c r="H2763" s="31" t="str">
        <f>IFERROR(VLOOKUP(Issue!$G2763,Table5[#All],3,0),"")</f>
        <v/>
      </c>
      <c r="I2763" s="31" t="str">
        <f>IFERROR(VLOOKUP(Issue!$G2763,Table5[#All],2,0),"")</f>
        <v/>
      </c>
      <c r="J2763" s="12"/>
      <c r="K2763" s="31" t="str">
        <f>IFERROR(VLOOKUP(Issue!$J2763,Table2[[Item Name]:[UoM]],2,0),"")</f>
        <v/>
      </c>
      <c r="L2763" s="12"/>
      <c r="M2763" s="32" t="str">
        <f>IFERROR(VLOOKUP(Issue!$J2763,Table2[[#All],[Item Name]:[Open Rate]],8,0),"")</f>
        <v/>
      </c>
      <c r="N2763" s="32" t="str">
        <f>IFERROR(+Issue!$L2763*Issue!$M2763,"")</f>
        <v/>
      </c>
      <c r="O2763" s="12"/>
      <c r="P2763" s="12"/>
      <c r="Q2763" s="38"/>
    </row>
    <row r="2764" spans="1:17" x14ac:dyDescent="0.25">
      <c r="A2764" s="34"/>
      <c r="B2764" s="12"/>
      <c r="C2764" s="12"/>
      <c r="D2764" s="12"/>
      <c r="E2764" s="31" t="str">
        <f>IFERROR(VLOOKUP(Issue!$D2764,Table5[#All],3,0),"")</f>
        <v/>
      </c>
      <c r="F2764" s="31" t="str">
        <f>IFERROR(VLOOKUP(Issue!$D2764,Table5[#All],2,0),"")</f>
        <v/>
      </c>
      <c r="G2764" s="12"/>
      <c r="H2764" s="31" t="str">
        <f>IFERROR(VLOOKUP(Issue!$G2764,Table5[#All],3,0),"")</f>
        <v/>
      </c>
      <c r="I2764" s="31" t="str">
        <f>IFERROR(VLOOKUP(Issue!$G2764,Table5[#All],2,0),"")</f>
        <v/>
      </c>
      <c r="J2764" s="12"/>
      <c r="K2764" s="31" t="str">
        <f>IFERROR(VLOOKUP(Issue!$J2764,Table2[[Item Name]:[UoM]],2,0),"")</f>
        <v/>
      </c>
      <c r="L2764" s="12"/>
      <c r="M2764" s="32" t="str">
        <f>IFERROR(VLOOKUP(Issue!$J2764,Table2[[#All],[Item Name]:[Open Rate]],8,0),"")</f>
        <v/>
      </c>
      <c r="N2764" s="32" t="str">
        <f>IFERROR(+Issue!$L2764*Issue!$M2764,"")</f>
        <v/>
      </c>
      <c r="O2764" s="12"/>
      <c r="P2764" s="12"/>
      <c r="Q2764" s="38"/>
    </row>
    <row r="2765" spans="1:17" x14ac:dyDescent="0.25">
      <c r="A2765" s="34"/>
      <c r="B2765" s="12"/>
      <c r="C2765" s="12"/>
      <c r="D2765" s="12"/>
      <c r="E2765" s="31" t="str">
        <f>IFERROR(VLOOKUP(Issue!$D2765,Table5[#All],3,0),"")</f>
        <v/>
      </c>
      <c r="F2765" s="31" t="str">
        <f>IFERROR(VLOOKUP(Issue!$D2765,Table5[#All],2,0),"")</f>
        <v/>
      </c>
      <c r="G2765" s="12"/>
      <c r="H2765" s="31" t="str">
        <f>IFERROR(VLOOKUP(Issue!$G2765,Table5[#All],3,0),"")</f>
        <v/>
      </c>
      <c r="I2765" s="31" t="str">
        <f>IFERROR(VLOOKUP(Issue!$G2765,Table5[#All],2,0),"")</f>
        <v/>
      </c>
      <c r="J2765" s="12"/>
      <c r="K2765" s="31" t="str">
        <f>IFERROR(VLOOKUP(Issue!$J2765,Table2[[Item Name]:[UoM]],2,0),"")</f>
        <v/>
      </c>
      <c r="L2765" s="12"/>
      <c r="M2765" s="32" t="str">
        <f>IFERROR(VLOOKUP(Issue!$J2765,Table2[[#All],[Item Name]:[Open Rate]],8,0),"")</f>
        <v/>
      </c>
      <c r="N2765" s="32" t="str">
        <f>IFERROR(+Issue!$L2765*Issue!$M2765,"")</f>
        <v/>
      </c>
      <c r="O2765" s="12"/>
      <c r="P2765" s="12"/>
      <c r="Q2765" s="38"/>
    </row>
    <row r="2766" spans="1:17" x14ac:dyDescent="0.25">
      <c r="A2766" s="34"/>
      <c r="B2766" s="12"/>
      <c r="C2766" s="12"/>
      <c r="D2766" s="12"/>
      <c r="E2766" s="31" t="str">
        <f>IFERROR(VLOOKUP(Issue!$D2766,Table5[#All],3,0),"")</f>
        <v/>
      </c>
      <c r="F2766" s="31" t="str">
        <f>IFERROR(VLOOKUP(Issue!$D2766,Table5[#All],2,0),"")</f>
        <v/>
      </c>
      <c r="G2766" s="12"/>
      <c r="H2766" s="31" t="str">
        <f>IFERROR(VLOOKUP(Issue!$G2766,Table5[#All],3,0),"")</f>
        <v/>
      </c>
      <c r="I2766" s="31" t="str">
        <f>IFERROR(VLOOKUP(Issue!$G2766,Table5[#All],2,0),"")</f>
        <v/>
      </c>
      <c r="J2766" s="12"/>
      <c r="K2766" s="31" t="str">
        <f>IFERROR(VLOOKUP(Issue!$J2766,Table2[[Item Name]:[UoM]],2,0),"")</f>
        <v/>
      </c>
      <c r="L2766" s="12"/>
      <c r="M2766" s="32" t="str">
        <f>IFERROR(VLOOKUP(Issue!$J2766,Table2[[#All],[Item Name]:[Open Rate]],8,0),"")</f>
        <v/>
      </c>
      <c r="N2766" s="32" t="str">
        <f>IFERROR(+Issue!$L2766*Issue!$M2766,"")</f>
        <v/>
      </c>
      <c r="O2766" s="12"/>
      <c r="P2766" s="12"/>
      <c r="Q2766" s="38"/>
    </row>
    <row r="2767" spans="1:17" x14ac:dyDescent="0.25">
      <c r="A2767" s="34"/>
      <c r="B2767" s="12"/>
      <c r="C2767" s="12"/>
      <c r="D2767" s="12"/>
      <c r="E2767" s="31" t="str">
        <f>IFERROR(VLOOKUP(Issue!$D2767,Table5[#All],3,0),"")</f>
        <v/>
      </c>
      <c r="F2767" s="31" t="str">
        <f>IFERROR(VLOOKUP(Issue!$D2767,Table5[#All],2,0),"")</f>
        <v/>
      </c>
      <c r="G2767" s="12"/>
      <c r="H2767" s="31" t="str">
        <f>IFERROR(VLOOKUP(Issue!$G2767,Table5[#All],3,0),"")</f>
        <v/>
      </c>
      <c r="I2767" s="31" t="str">
        <f>IFERROR(VLOOKUP(Issue!$G2767,Table5[#All],2,0),"")</f>
        <v/>
      </c>
      <c r="J2767" s="12"/>
      <c r="K2767" s="31" t="str">
        <f>IFERROR(VLOOKUP(Issue!$J2767,Table2[[Item Name]:[UoM]],2,0),"")</f>
        <v/>
      </c>
      <c r="L2767" s="12"/>
      <c r="M2767" s="32" t="str">
        <f>IFERROR(VLOOKUP(Issue!$J2767,Table2[[#All],[Item Name]:[Open Rate]],8,0),"")</f>
        <v/>
      </c>
      <c r="N2767" s="32" t="str">
        <f>IFERROR(+Issue!$L2767*Issue!$M2767,"")</f>
        <v/>
      </c>
      <c r="O2767" s="12"/>
      <c r="P2767" s="12"/>
      <c r="Q2767" s="38"/>
    </row>
    <row r="2768" spans="1:17" x14ac:dyDescent="0.25">
      <c r="A2768" s="34"/>
      <c r="B2768" s="12"/>
      <c r="C2768" s="12"/>
      <c r="D2768" s="12"/>
      <c r="E2768" s="31" t="str">
        <f>IFERROR(VLOOKUP(Issue!$D2768,Table5[#All],3,0),"")</f>
        <v/>
      </c>
      <c r="F2768" s="31" t="str">
        <f>IFERROR(VLOOKUP(Issue!$D2768,Table5[#All],2,0),"")</f>
        <v/>
      </c>
      <c r="G2768" s="12"/>
      <c r="H2768" s="31" t="str">
        <f>IFERROR(VLOOKUP(Issue!$G2768,Table5[#All],3,0),"")</f>
        <v/>
      </c>
      <c r="I2768" s="31" t="str">
        <f>IFERROR(VLOOKUP(Issue!$G2768,Table5[#All],2,0),"")</f>
        <v/>
      </c>
      <c r="J2768" s="12"/>
      <c r="K2768" s="31" t="str">
        <f>IFERROR(VLOOKUP(Issue!$J2768,Table2[[Item Name]:[UoM]],2,0),"")</f>
        <v/>
      </c>
      <c r="L2768" s="12"/>
      <c r="M2768" s="32" t="str">
        <f>IFERROR(VLOOKUP(Issue!$J2768,Table2[[#All],[Item Name]:[Open Rate]],8,0),"")</f>
        <v/>
      </c>
      <c r="N2768" s="32" t="str">
        <f>IFERROR(+Issue!$L2768*Issue!$M2768,"")</f>
        <v/>
      </c>
      <c r="O2768" s="12"/>
      <c r="P2768" s="12"/>
      <c r="Q2768" s="38"/>
    </row>
    <row r="2769" spans="1:17" x14ac:dyDescent="0.25">
      <c r="A2769" s="34"/>
      <c r="B2769" s="12"/>
      <c r="C2769" s="12"/>
      <c r="D2769" s="12"/>
      <c r="E2769" s="31" t="str">
        <f>IFERROR(VLOOKUP(Issue!$D2769,Table5[#All],3,0),"")</f>
        <v/>
      </c>
      <c r="F2769" s="31" t="str">
        <f>IFERROR(VLOOKUP(Issue!$D2769,Table5[#All],2,0),"")</f>
        <v/>
      </c>
      <c r="G2769" s="12"/>
      <c r="H2769" s="31" t="str">
        <f>IFERROR(VLOOKUP(Issue!$G2769,Table5[#All],3,0),"")</f>
        <v/>
      </c>
      <c r="I2769" s="31" t="str">
        <f>IFERROR(VLOOKUP(Issue!$G2769,Table5[#All],2,0),"")</f>
        <v/>
      </c>
      <c r="J2769" s="12"/>
      <c r="K2769" s="31" t="str">
        <f>IFERROR(VLOOKUP(Issue!$J2769,Table2[[Item Name]:[UoM]],2,0),"")</f>
        <v/>
      </c>
      <c r="L2769" s="12"/>
      <c r="M2769" s="32" t="str">
        <f>IFERROR(VLOOKUP(Issue!$J2769,Table2[[#All],[Item Name]:[Open Rate]],8,0),"")</f>
        <v/>
      </c>
      <c r="N2769" s="32" t="str">
        <f>IFERROR(+Issue!$L2769*Issue!$M2769,"")</f>
        <v/>
      </c>
      <c r="O2769" s="12"/>
      <c r="P2769" s="12"/>
      <c r="Q2769" s="38"/>
    </row>
    <row r="2770" spans="1:17" x14ac:dyDescent="0.25">
      <c r="A2770" s="34"/>
      <c r="B2770" s="12"/>
      <c r="C2770" s="12"/>
      <c r="D2770" s="12"/>
      <c r="E2770" s="31" t="str">
        <f>IFERROR(VLOOKUP(Issue!$D2770,Table5[#All],3,0),"")</f>
        <v/>
      </c>
      <c r="F2770" s="31" t="str">
        <f>IFERROR(VLOOKUP(Issue!$D2770,Table5[#All],2,0),"")</f>
        <v/>
      </c>
      <c r="G2770" s="12"/>
      <c r="H2770" s="31" t="str">
        <f>IFERROR(VLOOKUP(Issue!$G2770,Table5[#All],3,0),"")</f>
        <v/>
      </c>
      <c r="I2770" s="31" t="str">
        <f>IFERROR(VLOOKUP(Issue!$G2770,Table5[#All],2,0),"")</f>
        <v/>
      </c>
      <c r="J2770" s="12"/>
      <c r="K2770" s="31" t="str">
        <f>IFERROR(VLOOKUP(Issue!$J2770,Table2[[Item Name]:[UoM]],2,0),"")</f>
        <v/>
      </c>
      <c r="L2770" s="12"/>
      <c r="M2770" s="32" t="str">
        <f>IFERROR(VLOOKUP(Issue!$J2770,Table2[[#All],[Item Name]:[Open Rate]],8,0),"")</f>
        <v/>
      </c>
      <c r="N2770" s="32" t="str">
        <f>IFERROR(+Issue!$L2770*Issue!$M2770,"")</f>
        <v/>
      </c>
      <c r="O2770" s="12"/>
      <c r="P2770" s="12"/>
      <c r="Q2770" s="38"/>
    </row>
    <row r="2771" spans="1:17" x14ac:dyDescent="0.25">
      <c r="A2771" s="34"/>
      <c r="B2771" s="12"/>
      <c r="C2771" s="12"/>
      <c r="D2771" s="12"/>
      <c r="E2771" s="31" t="str">
        <f>IFERROR(VLOOKUP(Issue!$D2771,Table5[#All],3,0),"")</f>
        <v/>
      </c>
      <c r="F2771" s="31" t="str">
        <f>IFERROR(VLOOKUP(Issue!$D2771,Table5[#All],2,0),"")</f>
        <v/>
      </c>
      <c r="G2771" s="12"/>
      <c r="H2771" s="31" t="str">
        <f>IFERROR(VLOOKUP(Issue!$G2771,Table5[#All],3,0),"")</f>
        <v/>
      </c>
      <c r="I2771" s="31" t="str">
        <f>IFERROR(VLOOKUP(Issue!$G2771,Table5[#All],2,0),"")</f>
        <v/>
      </c>
      <c r="J2771" s="12"/>
      <c r="K2771" s="31" t="str">
        <f>IFERROR(VLOOKUP(Issue!$J2771,Table2[[Item Name]:[UoM]],2,0),"")</f>
        <v/>
      </c>
      <c r="L2771" s="12"/>
      <c r="M2771" s="32" t="str">
        <f>IFERROR(VLOOKUP(Issue!$J2771,Table2[[#All],[Item Name]:[Open Rate]],8,0),"")</f>
        <v/>
      </c>
      <c r="N2771" s="32" t="str">
        <f>IFERROR(+Issue!$L2771*Issue!$M2771,"")</f>
        <v/>
      </c>
      <c r="O2771" s="12"/>
      <c r="P2771" s="12"/>
      <c r="Q2771" s="38"/>
    </row>
    <row r="2772" spans="1:17" x14ac:dyDescent="0.25">
      <c r="A2772" s="34"/>
      <c r="B2772" s="12"/>
      <c r="C2772" s="12"/>
      <c r="D2772" s="12"/>
      <c r="E2772" s="31" t="str">
        <f>IFERROR(VLOOKUP(Issue!$D2772,Table5[#All],3,0),"")</f>
        <v/>
      </c>
      <c r="F2772" s="31" t="str">
        <f>IFERROR(VLOOKUP(Issue!$D2772,Table5[#All],2,0),"")</f>
        <v/>
      </c>
      <c r="G2772" s="12"/>
      <c r="H2772" s="31" t="str">
        <f>IFERROR(VLOOKUP(Issue!$G2772,Table5[#All],3,0),"")</f>
        <v/>
      </c>
      <c r="I2772" s="31" t="str">
        <f>IFERROR(VLOOKUP(Issue!$G2772,Table5[#All],2,0),"")</f>
        <v/>
      </c>
      <c r="J2772" s="12"/>
      <c r="K2772" s="31" t="str">
        <f>IFERROR(VLOOKUP(Issue!$J2772,Table2[[Item Name]:[UoM]],2,0),"")</f>
        <v/>
      </c>
      <c r="L2772" s="12"/>
      <c r="M2772" s="32" t="str">
        <f>IFERROR(VLOOKUP(Issue!$J2772,Table2[[#All],[Item Name]:[Open Rate]],8,0),"")</f>
        <v/>
      </c>
      <c r="N2772" s="32" t="str">
        <f>IFERROR(+Issue!$L2772*Issue!$M2772,"")</f>
        <v/>
      </c>
      <c r="O2772" s="12"/>
      <c r="P2772" s="12"/>
      <c r="Q2772" s="38"/>
    </row>
    <row r="2773" spans="1:17" x14ac:dyDescent="0.25">
      <c r="A2773" s="34"/>
      <c r="B2773" s="12"/>
      <c r="C2773" s="12"/>
      <c r="D2773" s="12"/>
      <c r="E2773" s="31" t="str">
        <f>IFERROR(VLOOKUP(Issue!$D2773,Table5[#All],3,0),"")</f>
        <v/>
      </c>
      <c r="F2773" s="31" t="str">
        <f>IFERROR(VLOOKUP(Issue!$D2773,Table5[#All],2,0),"")</f>
        <v/>
      </c>
      <c r="G2773" s="12"/>
      <c r="H2773" s="31" t="str">
        <f>IFERROR(VLOOKUP(Issue!$G2773,Table5[#All],3,0),"")</f>
        <v/>
      </c>
      <c r="I2773" s="31" t="str">
        <f>IFERROR(VLOOKUP(Issue!$G2773,Table5[#All],2,0),"")</f>
        <v/>
      </c>
      <c r="J2773" s="12"/>
      <c r="K2773" s="31" t="str">
        <f>IFERROR(VLOOKUP(Issue!$J2773,Table2[[Item Name]:[UoM]],2,0),"")</f>
        <v/>
      </c>
      <c r="L2773" s="12"/>
      <c r="M2773" s="32" t="str">
        <f>IFERROR(VLOOKUP(Issue!$J2773,Table2[[#All],[Item Name]:[Open Rate]],8,0),"")</f>
        <v/>
      </c>
      <c r="N2773" s="32" t="str">
        <f>IFERROR(+Issue!$L2773*Issue!$M2773,"")</f>
        <v/>
      </c>
      <c r="O2773" s="12"/>
      <c r="P2773" s="12"/>
      <c r="Q2773" s="38"/>
    </row>
    <row r="2774" spans="1:17" x14ac:dyDescent="0.25">
      <c r="A2774" s="34"/>
      <c r="B2774" s="12"/>
      <c r="C2774" s="12"/>
      <c r="D2774" s="12"/>
      <c r="E2774" s="31" t="str">
        <f>IFERROR(VLOOKUP(Issue!$D2774,Table5[#All],3,0),"")</f>
        <v/>
      </c>
      <c r="F2774" s="31" t="str">
        <f>IFERROR(VLOOKUP(Issue!$D2774,Table5[#All],2,0),"")</f>
        <v/>
      </c>
      <c r="G2774" s="12"/>
      <c r="H2774" s="31" t="str">
        <f>IFERROR(VLOOKUP(Issue!$G2774,Table5[#All],3,0),"")</f>
        <v/>
      </c>
      <c r="I2774" s="31" t="str">
        <f>IFERROR(VLOOKUP(Issue!$G2774,Table5[#All],2,0),"")</f>
        <v/>
      </c>
      <c r="J2774" s="12"/>
      <c r="K2774" s="31" t="str">
        <f>IFERROR(VLOOKUP(Issue!$J2774,Table2[[Item Name]:[UoM]],2,0),"")</f>
        <v/>
      </c>
      <c r="L2774" s="12"/>
      <c r="M2774" s="32" t="str">
        <f>IFERROR(VLOOKUP(Issue!$J2774,Table2[[#All],[Item Name]:[Open Rate]],8,0),"")</f>
        <v/>
      </c>
      <c r="N2774" s="32" t="str">
        <f>IFERROR(+Issue!$L2774*Issue!$M2774,"")</f>
        <v/>
      </c>
      <c r="O2774" s="12"/>
      <c r="P2774" s="12"/>
      <c r="Q2774" s="38"/>
    </row>
    <row r="2775" spans="1:17" x14ac:dyDescent="0.25">
      <c r="A2775" s="34"/>
      <c r="B2775" s="12"/>
      <c r="C2775" s="12"/>
      <c r="D2775" s="12"/>
      <c r="E2775" s="31" t="str">
        <f>IFERROR(VLOOKUP(Issue!$D2775,Table5[#All],3,0),"")</f>
        <v/>
      </c>
      <c r="F2775" s="31" t="str">
        <f>IFERROR(VLOOKUP(Issue!$D2775,Table5[#All],2,0),"")</f>
        <v/>
      </c>
      <c r="G2775" s="12"/>
      <c r="H2775" s="31" t="str">
        <f>IFERROR(VLOOKUP(Issue!$G2775,Table5[#All],3,0),"")</f>
        <v/>
      </c>
      <c r="I2775" s="31" t="str">
        <f>IFERROR(VLOOKUP(Issue!$G2775,Table5[#All],2,0),"")</f>
        <v/>
      </c>
      <c r="J2775" s="12"/>
      <c r="K2775" s="31" t="str">
        <f>IFERROR(VLOOKUP(Issue!$J2775,Table2[[Item Name]:[UoM]],2,0),"")</f>
        <v/>
      </c>
      <c r="L2775" s="12"/>
      <c r="M2775" s="32" t="str">
        <f>IFERROR(VLOOKUP(Issue!$J2775,Table2[[#All],[Item Name]:[Open Rate]],8,0),"")</f>
        <v/>
      </c>
      <c r="N2775" s="32" t="str">
        <f>IFERROR(+Issue!$L2775*Issue!$M2775,"")</f>
        <v/>
      </c>
      <c r="O2775" s="12"/>
      <c r="P2775" s="12"/>
      <c r="Q2775" s="38"/>
    </row>
    <row r="2776" spans="1:17" x14ac:dyDescent="0.25">
      <c r="A2776" s="34"/>
      <c r="B2776" s="12"/>
      <c r="C2776" s="12"/>
      <c r="D2776" s="12"/>
      <c r="E2776" s="31" t="str">
        <f>IFERROR(VLOOKUP(Issue!$D2776,Table5[#All],3,0),"")</f>
        <v/>
      </c>
      <c r="F2776" s="31" t="str">
        <f>IFERROR(VLOOKUP(Issue!$D2776,Table5[#All],2,0),"")</f>
        <v/>
      </c>
      <c r="G2776" s="12"/>
      <c r="H2776" s="31" t="str">
        <f>IFERROR(VLOOKUP(Issue!$G2776,Table5[#All],3,0),"")</f>
        <v/>
      </c>
      <c r="I2776" s="31" t="str">
        <f>IFERROR(VLOOKUP(Issue!$G2776,Table5[#All],2,0),"")</f>
        <v/>
      </c>
      <c r="J2776" s="12"/>
      <c r="K2776" s="31" t="str">
        <f>IFERROR(VLOOKUP(Issue!$J2776,Table2[[Item Name]:[UoM]],2,0),"")</f>
        <v/>
      </c>
      <c r="L2776" s="12"/>
      <c r="M2776" s="32" t="str">
        <f>IFERROR(VLOOKUP(Issue!$J2776,Table2[[#All],[Item Name]:[Open Rate]],8,0),"")</f>
        <v/>
      </c>
      <c r="N2776" s="32" t="str">
        <f>IFERROR(+Issue!$L2776*Issue!$M2776,"")</f>
        <v/>
      </c>
      <c r="O2776" s="12"/>
      <c r="P2776" s="12"/>
      <c r="Q2776" s="38"/>
    </row>
    <row r="2777" spans="1:17" x14ac:dyDescent="0.25">
      <c r="A2777" s="34"/>
      <c r="B2777" s="12"/>
      <c r="C2777" s="12"/>
      <c r="D2777" s="12"/>
      <c r="E2777" s="31" t="str">
        <f>IFERROR(VLOOKUP(Issue!$D2777,Table5[#All],3,0),"")</f>
        <v/>
      </c>
      <c r="F2777" s="31" t="str">
        <f>IFERROR(VLOOKUP(Issue!$D2777,Table5[#All],2,0),"")</f>
        <v/>
      </c>
      <c r="G2777" s="12"/>
      <c r="H2777" s="31" t="str">
        <f>IFERROR(VLOOKUP(Issue!$G2777,Table5[#All],3,0),"")</f>
        <v/>
      </c>
      <c r="I2777" s="31" t="str">
        <f>IFERROR(VLOOKUP(Issue!$G2777,Table5[#All],2,0),"")</f>
        <v/>
      </c>
      <c r="J2777" s="12"/>
      <c r="K2777" s="31" t="str">
        <f>IFERROR(VLOOKUP(Issue!$J2777,Table2[[Item Name]:[UoM]],2,0),"")</f>
        <v/>
      </c>
      <c r="L2777" s="12"/>
      <c r="M2777" s="32" t="str">
        <f>IFERROR(VLOOKUP(Issue!$J2777,Table2[[#All],[Item Name]:[Open Rate]],8,0),"")</f>
        <v/>
      </c>
      <c r="N2777" s="32" t="str">
        <f>IFERROR(+Issue!$L2777*Issue!$M2777,"")</f>
        <v/>
      </c>
      <c r="O2777" s="12"/>
      <c r="P2777" s="12"/>
      <c r="Q2777" s="38"/>
    </row>
    <row r="2778" spans="1:17" x14ac:dyDescent="0.25">
      <c r="A2778" s="34"/>
      <c r="B2778" s="12"/>
      <c r="C2778" s="12"/>
      <c r="D2778" s="12"/>
      <c r="E2778" s="31" t="str">
        <f>IFERROR(VLOOKUP(Issue!$D2778,Table5[#All],3,0),"")</f>
        <v/>
      </c>
      <c r="F2778" s="31" t="str">
        <f>IFERROR(VLOOKUP(Issue!$D2778,Table5[#All],2,0),"")</f>
        <v/>
      </c>
      <c r="G2778" s="12"/>
      <c r="H2778" s="31" t="str">
        <f>IFERROR(VLOOKUP(Issue!$G2778,Table5[#All],3,0),"")</f>
        <v/>
      </c>
      <c r="I2778" s="31" t="str">
        <f>IFERROR(VLOOKUP(Issue!$G2778,Table5[#All],2,0),"")</f>
        <v/>
      </c>
      <c r="J2778" s="12"/>
      <c r="K2778" s="31" t="str">
        <f>IFERROR(VLOOKUP(Issue!$J2778,Table2[[Item Name]:[UoM]],2,0),"")</f>
        <v/>
      </c>
      <c r="L2778" s="12"/>
      <c r="M2778" s="32" t="str">
        <f>IFERROR(VLOOKUP(Issue!$J2778,Table2[[#All],[Item Name]:[Open Rate]],8,0),"")</f>
        <v/>
      </c>
      <c r="N2778" s="32" t="str">
        <f>IFERROR(+Issue!$L2778*Issue!$M2778,"")</f>
        <v/>
      </c>
      <c r="O2778" s="12"/>
      <c r="P2778" s="12"/>
      <c r="Q2778" s="38"/>
    </row>
    <row r="2779" spans="1:17" x14ac:dyDescent="0.25">
      <c r="A2779" s="34"/>
      <c r="B2779" s="12"/>
      <c r="C2779" s="12"/>
      <c r="D2779" s="12"/>
      <c r="E2779" s="31" t="str">
        <f>IFERROR(VLOOKUP(Issue!$D2779,Table5[#All],3,0),"")</f>
        <v/>
      </c>
      <c r="F2779" s="31" t="str">
        <f>IFERROR(VLOOKUP(Issue!$D2779,Table5[#All],2,0),"")</f>
        <v/>
      </c>
      <c r="G2779" s="12"/>
      <c r="H2779" s="31" t="str">
        <f>IFERROR(VLOOKUP(Issue!$G2779,Table5[#All],3,0),"")</f>
        <v/>
      </c>
      <c r="I2779" s="31" t="str">
        <f>IFERROR(VLOOKUP(Issue!$G2779,Table5[#All],2,0),"")</f>
        <v/>
      </c>
      <c r="J2779" s="12"/>
      <c r="K2779" s="31" t="str">
        <f>IFERROR(VLOOKUP(Issue!$J2779,Table2[[Item Name]:[UoM]],2,0),"")</f>
        <v/>
      </c>
      <c r="L2779" s="12"/>
      <c r="M2779" s="32" t="str">
        <f>IFERROR(VLOOKUP(Issue!$J2779,Table2[[#All],[Item Name]:[Open Rate]],8,0),"")</f>
        <v/>
      </c>
      <c r="N2779" s="32" t="str">
        <f>IFERROR(+Issue!$L2779*Issue!$M2779,"")</f>
        <v/>
      </c>
      <c r="O2779" s="12"/>
      <c r="P2779" s="12"/>
      <c r="Q2779" s="38"/>
    </row>
    <row r="2780" spans="1:17" x14ac:dyDescent="0.25">
      <c r="A2780" s="34"/>
      <c r="B2780" s="12"/>
      <c r="C2780" s="12"/>
      <c r="D2780" s="12"/>
      <c r="E2780" s="31" t="str">
        <f>IFERROR(VLOOKUP(Issue!$D2780,Table5[#All],3,0),"")</f>
        <v/>
      </c>
      <c r="F2780" s="31" t="str">
        <f>IFERROR(VLOOKUP(Issue!$D2780,Table5[#All],2,0),"")</f>
        <v/>
      </c>
      <c r="G2780" s="12"/>
      <c r="H2780" s="31" t="str">
        <f>IFERROR(VLOOKUP(Issue!$G2780,Table5[#All],3,0),"")</f>
        <v/>
      </c>
      <c r="I2780" s="31" t="str">
        <f>IFERROR(VLOOKUP(Issue!$G2780,Table5[#All],2,0),"")</f>
        <v/>
      </c>
      <c r="J2780" s="12"/>
      <c r="K2780" s="31" t="str">
        <f>IFERROR(VLOOKUP(Issue!$J2780,Table2[[Item Name]:[UoM]],2,0),"")</f>
        <v/>
      </c>
      <c r="L2780" s="12"/>
      <c r="M2780" s="32" t="str">
        <f>IFERROR(VLOOKUP(Issue!$J2780,Table2[[#All],[Item Name]:[Open Rate]],8,0),"")</f>
        <v/>
      </c>
      <c r="N2780" s="32" t="str">
        <f>IFERROR(+Issue!$L2780*Issue!$M2780,"")</f>
        <v/>
      </c>
      <c r="O2780" s="12"/>
      <c r="P2780" s="12"/>
      <c r="Q2780" s="38"/>
    </row>
    <row r="2781" spans="1:17" x14ac:dyDescent="0.25">
      <c r="A2781" s="34"/>
      <c r="B2781" s="12"/>
      <c r="C2781" s="12"/>
      <c r="D2781" s="12"/>
      <c r="E2781" s="31" t="str">
        <f>IFERROR(VLOOKUP(Issue!$D2781,Table5[#All],3,0),"")</f>
        <v/>
      </c>
      <c r="F2781" s="31" t="str">
        <f>IFERROR(VLOOKUP(Issue!$D2781,Table5[#All],2,0),"")</f>
        <v/>
      </c>
      <c r="G2781" s="12"/>
      <c r="H2781" s="31" t="str">
        <f>IFERROR(VLOOKUP(Issue!$G2781,Table5[#All],3,0),"")</f>
        <v/>
      </c>
      <c r="I2781" s="31" t="str">
        <f>IFERROR(VLOOKUP(Issue!$G2781,Table5[#All],2,0),"")</f>
        <v/>
      </c>
      <c r="J2781" s="12"/>
      <c r="K2781" s="31" t="str">
        <f>IFERROR(VLOOKUP(Issue!$J2781,Table2[[Item Name]:[UoM]],2,0),"")</f>
        <v/>
      </c>
      <c r="L2781" s="12"/>
      <c r="M2781" s="32" t="str">
        <f>IFERROR(VLOOKUP(Issue!$J2781,Table2[[#All],[Item Name]:[Open Rate]],8,0),"")</f>
        <v/>
      </c>
      <c r="N2781" s="32" t="str">
        <f>IFERROR(+Issue!$L2781*Issue!$M2781,"")</f>
        <v/>
      </c>
      <c r="O2781" s="12"/>
      <c r="P2781" s="12"/>
      <c r="Q2781" s="38"/>
    </row>
    <row r="2782" spans="1:17" x14ac:dyDescent="0.25">
      <c r="A2782" s="34"/>
      <c r="B2782" s="12"/>
      <c r="C2782" s="12"/>
      <c r="D2782" s="12"/>
      <c r="E2782" s="31" t="str">
        <f>IFERROR(VLOOKUP(Issue!$D2782,Table5[#All],3,0),"")</f>
        <v/>
      </c>
      <c r="F2782" s="31" t="str">
        <f>IFERROR(VLOOKUP(Issue!$D2782,Table5[#All],2,0),"")</f>
        <v/>
      </c>
      <c r="G2782" s="12"/>
      <c r="H2782" s="31" t="str">
        <f>IFERROR(VLOOKUP(Issue!$G2782,Table5[#All],3,0),"")</f>
        <v/>
      </c>
      <c r="I2782" s="31" t="str">
        <f>IFERROR(VLOOKUP(Issue!$G2782,Table5[#All],2,0),"")</f>
        <v/>
      </c>
      <c r="J2782" s="12"/>
      <c r="K2782" s="31" t="str">
        <f>IFERROR(VLOOKUP(Issue!$J2782,Table2[[Item Name]:[UoM]],2,0),"")</f>
        <v/>
      </c>
      <c r="L2782" s="12"/>
      <c r="M2782" s="32" t="str">
        <f>IFERROR(VLOOKUP(Issue!$J2782,Table2[[#All],[Item Name]:[Open Rate]],8,0),"")</f>
        <v/>
      </c>
      <c r="N2782" s="32" t="str">
        <f>IFERROR(+Issue!$L2782*Issue!$M2782,"")</f>
        <v/>
      </c>
      <c r="O2782" s="12"/>
      <c r="P2782" s="12"/>
      <c r="Q2782" s="38"/>
    </row>
    <row r="2783" spans="1:17" x14ac:dyDescent="0.25">
      <c r="A2783" s="34"/>
      <c r="B2783" s="12"/>
      <c r="C2783" s="12"/>
      <c r="D2783" s="12"/>
      <c r="E2783" s="31" t="str">
        <f>IFERROR(VLOOKUP(Issue!$D2783,Table5[#All],3,0),"")</f>
        <v/>
      </c>
      <c r="F2783" s="31" t="str">
        <f>IFERROR(VLOOKUP(Issue!$D2783,Table5[#All],2,0),"")</f>
        <v/>
      </c>
      <c r="G2783" s="12"/>
      <c r="H2783" s="31" t="str">
        <f>IFERROR(VLOOKUP(Issue!$G2783,Table5[#All],3,0),"")</f>
        <v/>
      </c>
      <c r="I2783" s="31" t="str">
        <f>IFERROR(VLOOKUP(Issue!$G2783,Table5[#All],2,0),"")</f>
        <v/>
      </c>
      <c r="J2783" s="12"/>
      <c r="K2783" s="31" t="str">
        <f>IFERROR(VLOOKUP(Issue!$J2783,Table2[[Item Name]:[UoM]],2,0),"")</f>
        <v/>
      </c>
      <c r="L2783" s="12"/>
      <c r="M2783" s="32" t="str">
        <f>IFERROR(VLOOKUP(Issue!$J2783,Table2[[#All],[Item Name]:[Open Rate]],8,0),"")</f>
        <v/>
      </c>
      <c r="N2783" s="32" t="str">
        <f>IFERROR(+Issue!$L2783*Issue!$M2783,"")</f>
        <v/>
      </c>
      <c r="O2783" s="12"/>
      <c r="P2783" s="12"/>
      <c r="Q2783" s="38"/>
    </row>
    <row r="2784" spans="1:17" x14ac:dyDescent="0.25">
      <c r="A2784" s="34"/>
      <c r="B2784" s="12"/>
      <c r="C2784" s="12"/>
      <c r="D2784" s="12"/>
      <c r="E2784" s="31" t="str">
        <f>IFERROR(VLOOKUP(Issue!$D2784,Table5[#All],3,0),"")</f>
        <v/>
      </c>
      <c r="F2784" s="31" t="str">
        <f>IFERROR(VLOOKUP(Issue!$D2784,Table5[#All],2,0),"")</f>
        <v/>
      </c>
      <c r="G2784" s="12"/>
      <c r="H2784" s="31" t="str">
        <f>IFERROR(VLOOKUP(Issue!$G2784,Table5[#All],3,0),"")</f>
        <v/>
      </c>
      <c r="I2784" s="31" t="str">
        <f>IFERROR(VLOOKUP(Issue!$G2784,Table5[#All],2,0),"")</f>
        <v/>
      </c>
      <c r="J2784" s="12"/>
      <c r="K2784" s="31" t="str">
        <f>IFERROR(VLOOKUP(Issue!$J2784,Table2[[Item Name]:[UoM]],2,0),"")</f>
        <v/>
      </c>
      <c r="L2784" s="12"/>
      <c r="M2784" s="32" t="str">
        <f>IFERROR(VLOOKUP(Issue!$J2784,Table2[[#All],[Item Name]:[Open Rate]],8,0),"")</f>
        <v/>
      </c>
      <c r="N2784" s="32" t="str">
        <f>IFERROR(+Issue!$L2784*Issue!$M2784,"")</f>
        <v/>
      </c>
      <c r="O2784" s="12"/>
      <c r="P2784" s="12"/>
      <c r="Q2784" s="38"/>
    </row>
    <row r="2785" spans="1:17" x14ac:dyDescent="0.25">
      <c r="A2785" s="34"/>
      <c r="B2785" s="12"/>
      <c r="C2785" s="12"/>
      <c r="D2785" s="12"/>
      <c r="E2785" s="31" t="str">
        <f>IFERROR(VLOOKUP(Issue!$D2785,Table5[#All],3,0),"")</f>
        <v/>
      </c>
      <c r="F2785" s="31" t="str">
        <f>IFERROR(VLOOKUP(Issue!$D2785,Table5[#All],2,0),"")</f>
        <v/>
      </c>
      <c r="G2785" s="12"/>
      <c r="H2785" s="31" t="str">
        <f>IFERROR(VLOOKUP(Issue!$G2785,Table5[#All],3,0),"")</f>
        <v/>
      </c>
      <c r="I2785" s="31" t="str">
        <f>IFERROR(VLOOKUP(Issue!$G2785,Table5[#All],2,0),"")</f>
        <v/>
      </c>
      <c r="J2785" s="12"/>
      <c r="K2785" s="31" t="str">
        <f>IFERROR(VLOOKUP(Issue!$J2785,Table2[[Item Name]:[UoM]],2,0),"")</f>
        <v/>
      </c>
      <c r="L2785" s="12"/>
      <c r="M2785" s="32" t="str">
        <f>IFERROR(VLOOKUP(Issue!$J2785,Table2[[#All],[Item Name]:[Open Rate]],8,0),"")</f>
        <v/>
      </c>
      <c r="N2785" s="32" t="str">
        <f>IFERROR(+Issue!$L2785*Issue!$M2785,"")</f>
        <v/>
      </c>
      <c r="O2785" s="12"/>
      <c r="P2785" s="12"/>
      <c r="Q2785" s="38"/>
    </row>
    <row r="2786" spans="1:17" x14ac:dyDescent="0.25">
      <c r="A2786" s="34"/>
      <c r="B2786" s="12"/>
      <c r="C2786" s="12"/>
      <c r="D2786" s="12"/>
      <c r="E2786" s="31" t="str">
        <f>IFERROR(VLOOKUP(Issue!$D2786,Table5[#All],3,0),"")</f>
        <v/>
      </c>
      <c r="F2786" s="31" t="str">
        <f>IFERROR(VLOOKUP(Issue!$D2786,Table5[#All],2,0),"")</f>
        <v/>
      </c>
      <c r="G2786" s="12"/>
      <c r="H2786" s="31" t="str">
        <f>IFERROR(VLOOKUP(Issue!$G2786,Table5[#All],3,0),"")</f>
        <v/>
      </c>
      <c r="I2786" s="31" t="str">
        <f>IFERROR(VLOOKUP(Issue!$G2786,Table5[#All],2,0),"")</f>
        <v/>
      </c>
      <c r="J2786" s="12"/>
      <c r="K2786" s="31" t="str">
        <f>IFERROR(VLOOKUP(Issue!$J2786,Table2[[Item Name]:[UoM]],2,0),"")</f>
        <v/>
      </c>
      <c r="L2786" s="12"/>
      <c r="M2786" s="32" t="str">
        <f>IFERROR(VLOOKUP(Issue!$J2786,Table2[[#All],[Item Name]:[Open Rate]],8,0),"")</f>
        <v/>
      </c>
      <c r="N2786" s="32" t="str">
        <f>IFERROR(+Issue!$L2786*Issue!$M2786,"")</f>
        <v/>
      </c>
      <c r="O2786" s="12"/>
      <c r="P2786" s="12"/>
      <c r="Q2786" s="38"/>
    </row>
    <row r="2787" spans="1:17" x14ac:dyDescent="0.25">
      <c r="A2787" s="34"/>
      <c r="B2787" s="12"/>
      <c r="C2787" s="12"/>
      <c r="D2787" s="12"/>
      <c r="E2787" s="31" t="str">
        <f>IFERROR(VLOOKUP(Issue!$D2787,Table5[#All],3,0),"")</f>
        <v/>
      </c>
      <c r="F2787" s="31" t="str">
        <f>IFERROR(VLOOKUP(Issue!$D2787,Table5[#All],2,0),"")</f>
        <v/>
      </c>
      <c r="G2787" s="12"/>
      <c r="H2787" s="31" t="str">
        <f>IFERROR(VLOOKUP(Issue!$G2787,Table5[#All],3,0),"")</f>
        <v/>
      </c>
      <c r="I2787" s="31" t="str">
        <f>IFERROR(VLOOKUP(Issue!$G2787,Table5[#All],2,0),"")</f>
        <v/>
      </c>
      <c r="J2787" s="12"/>
      <c r="K2787" s="31" t="str">
        <f>IFERROR(VLOOKUP(Issue!$J2787,Table2[[Item Name]:[UoM]],2,0),"")</f>
        <v/>
      </c>
      <c r="L2787" s="12"/>
      <c r="M2787" s="32" t="str">
        <f>IFERROR(VLOOKUP(Issue!$J2787,Table2[[#All],[Item Name]:[Open Rate]],8,0),"")</f>
        <v/>
      </c>
      <c r="N2787" s="32" t="str">
        <f>IFERROR(+Issue!$L2787*Issue!$M2787,"")</f>
        <v/>
      </c>
      <c r="O2787" s="12"/>
      <c r="P2787" s="12"/>
      <c r="Q2787" s="38"/>
    </row>
    <row r="2788" spans="1:17" x14ac:dyDescent="0.25">
      <c r="A2788" s="34"/>
      <c r="B2788" s="12"/>
      <c r="C2788" s="12"/>
      <c r="D2788" s="12"/>
      <c r="E2788" s="31" t="str">
        <f>IFERROR(VLOOKUP(Issue!$D2788,Table5[#All],3,0),"")</f>
        <v/>
      </c>
      <c r="F2788" s="31" t="str">
        <f>IFERROR(VLOOKUP(Issue!$D2788,Table5[#All],2,0),"")</f>
        <v/>
      </c>
      <c r="G2788" s="12"/>
      <c r="H2788" s="31" t="str">
        <f>IFERROR(VLOOKUP(Issue!$G2788,Table5[#All],3,0),"")</f>
        <v/>
      </c>
      <c r="I2788" s="31" t="str">
        <f>IFERROR(VLOOKUP(Issue!$G2788,Table5[#All],2,0),"")</f>
        <v/>
      </c>
      <c r="J2788" s="12"/>
      <c r="K2788" s="31" t="str">
        <f>IFERROR(VLOOKUP(Issue!$J2788,Table2[[Item Name]:[UoM]],2,0),"")</f>
        <v/>
      </c>
      <c r="L2788" s="12"/>
      <c r="M2788" s="32" t="str">
        <f>IFERROR(VLOOKUP(Issue!$J2788,Table2[[#All],[Item Name]:[Open Rate]],8,0),"")</f>
        <v/>
      </c>
      <c r="N2788" s="32" t="str">
        <f>IFERROR(+Issue!$L2788*Issue!$M2788,"")</f>
        <v/>
      </c>
      <c r="O2788" s="12"/>
      <c r="P2788" s="12"/>
      <c r="Q2788" s="38"/>
    </row>
    <row r="2789" spans="1:17" x14ac:dyDescent="0.25">
      <c r="A2789" s="34"/>
      <c r="B2789" s="12"/>
      <c r="C2789" s="12"/>
      <c r="D2789" s="12"/>
      <c r="E2789" s="31" t="str">
        <f>IFERROR(VLOOKUP(Issue!$D2789,Table5[#All],3,0),"")</f>
        <v/>
      </c>
      <c r="F2789" s="31" t="str">
        <f>IFERROR(VLOOKUP(Issue!$D2789,Table5[#All],2,0),"")</f>
        <v/>
      </c>
      <c r="G2789" s="12"/>
      <c r="H2789" s="31" t="str">
        <f>IFERROR(VLOOKUP(Issue!$G2789,Table5[#All],3,0),"")</f>
        <v/>
      </c>
      <c r="I2789" s="31" t="str">
        <f>IFERROR(VLOOKUP(Issue!$G2789,Table5[#All],2,0),"")</f>
        <v/>
      </c>
      <c r="J2789" s="12"/>
      <c r="K2789" s="31" t="str">
        <f>IFERROR(VLOOKUP(Issue!$J2789,Table2[[Item Name]:[UoM]],2,0),"")</f>
        <v/>
      </c>
      <c r="L2789" s="12"/>
      <c r="M2789" s="32" t="str">
        <f>IFERROR(VLOOKUP(Issue!$J2789,Table2[[#All],[Item Name]:[Open Rate]],8,0),"")</f>
        <v/>
      </c>
      <c r="N2789" s="32" t="str">
        <f>IFERROR(+Issue!$L2789*Issue!$M2789,"")</f>
        <v/>
      </c>
      <c r="O2789" s="12"/>
      <c r="P2789" s="12"/>
      <c r="Q2789" s="38"/>
    </row>
    <row r="2790" spans="1:17" x14ac:dyDescent="0.25">
      <c r="A2790" s="34"/>
      <c r="B2790" s="12"/>
      <c r="C2790" s="12"/>
      <c r="D2790" s="12"/>
      <c r="E2790" s="31" t="str">
        <f>IFERROR(VLOOKUP(Issue!$D2790,Table5[#All],3,0),"")</f>
        <v/>
      </c>
      <c r="F2790" s="31" t="str">
        <f>IFERROR(VLOOKUP(Issue!$D2790,Table5[#All],2,0),"")</f>
        <v/>
      </c>
      <c r="G2790" s="12"/>
      <c r="H2790" s="31" t="str">
        <f>IFERROR(VLOOKUP(Issue!$G2790,Table5[#All],3,0),"")</f>
        <v/>
      </c>
      <c r="I2790" s="31" t="str">
        <f>IFERROR(VLOOKUP(Issue!$G2790,Table5[#All],2,0),"")</f>
        <v/>
      </c>
      <c r="J2790" s="12"/>
      <c r="K2790" s="31" t="str">
        <f>IFERROR(VLOOKUP(Issue!$J2790,Table2[[Item Name]:[UoM]],2,0),"")</f>
        <v/>
      </c>
      <c r="L2790" s="12"/>
      <c r="M2790" s="32" t="str">
        <f>IFERROR(VLOOKUP(Issue!$J2790,Table2[[#All],[Item Name]:[Open Rate]],8,0),"")</f>
        <v/>
      </c>
      <c r="N2790" s="32" t="str">
        <f>IFERROR(+Issue!$L2790*Issue!$M2790,"")</f>
        <v/>
      </c>
      <c r="O2790" s="12"/>
      <c r="P2790" s="12"/>
      <c r="Q2790" s="38"/>
    </row>
    <row r="2791" spans="1:17" x14ac:dyDescent="0.25">
      <c r="A2791" s="34"/>
      <c r="B2791" s="12"/>
      <c r="C2791" s="12"/>
      <c r="D2791" s="12"/>
      <c r="E2791" s="31" t="str">
        <f>IFERROR(VLOOKUP(Issue!$D2791,Table5[#All],3,0),"")</f>
        <v/>
      </c>
      <c r="F2791" s="31" t="str">
        <f>IFERROR(VLOOKUP(Issue!$D2791,Table5[#All],2,0),"")</f>
        <v/>
      </c>
      <c r="G2791" s="12"/>
      <c r="H2791" s="31" t="str">
        <f>IFERROR(VLOOKUP(Issue!$G2791,Table5[#All],3,0),"")</f>
        <v/>
      </c>
      <c r="I2791" s="31" t="str">
        <f>IFERROR(VLOOKUP(Issue!$G2791,Table5[#All],2,0),"")</f>
        <v/>
      </c>
      <c r="J2791" s="12"/>
      <c r="K2791" s="31" t="str">
        <f>IFERROR(VLOOKUP(Issue!$J2791,Table2[[Item Name]:[UoM]],2,0),"")</f>
        <v/>
      </c>
      <c r="L2791" s="12"/>
      <c r="M2791" s="32" t="str">
        <f>IFERROR(VLOOKUP(Issue!$J2791,Table2[[#All],[Item Name]:[Open Rate]],8,0),"")</f>
        <v/>
      </c>
      <c r="N2791" s="32" t="str">
        <f>IFERROR(+Issue!$L2791*Issue!$M2791,"")</f>
        <v/>
      </c>
      <c r="O2791" s="12"/>
      <c r="P2791" s="12"/>
      <c r="Q2791" s="38"/>
    </row>
    <row r="2792" spans="1:17" x14ac:dyDescent="0.25">
      <c r="A2792" s="34"/>
      <c r="B2792" s="12"/>
      <c r="C2792" s="12"/>
      <c r="D2792" s="12"/>
      <c r="E2792" s="31" t="str">
        <f>IFERROR(VLOOKUP(Issue!$D2792,Table5[#All],3,0),"")</f>
        <v/>
      </c>
      <c r="F2792" s="31" t="str">
        <f>IFERROR(VLOOKUP(Issue!$D2792,Table5[#All],2,0),"")</f>
        <v/>
      </c>
      <c r="G2792" s="12"/>
      <c r="H2792" s="31" t="str">
        <f>IFERROR(VLOOKUP(Issue!$G2792,Table5[#All],3,0),"")</f>
        <v/>
      </c>
      <c r="I2792" s="31" t="str">
        <f>IFERROR(VLOOKUP(Issue!$G2792,Table5[#All],2,0),"")</f>
        <v/>
      </c>
      <c r="J2792" s="12"/>
      <c r="K2792" s="31" t="str">
        <f>IFERROR(VLOOKUP(Issue!$J2792,Table2[[Item Name]:[UoM]],2,0),"")</f>
        <v/>
      </c>
      <c r="L2792" s="12"/>
      <c r="M2792" s="32" t="str">
        <f>IFERROR(VLOOKUP(Issue!$J2792,Table2[[#All],[Item Name]:[Open Rate]],8,0),"")</f>
        <v/>
      </c>
      <c r="N2792" s="32" t="str">
        <f>IFERROR(+Issue!$L2792*Issue!$M2792,"")</f>
        <v/>
      </c>
      <c r="O2792" s="12"/>
      <c r="P2792" s="12"/>
      <c r="Q2792" s="38"/>
    </row>
    <row r="2793" spans="1:17" x14ac:dyDescent="0.25">
      <c r="A2793" s="34"/>
      <c r="B2793" s="12"/>
      <c r="C2793" s="12"/>
      <c r="D2793" s="12"/>
      <c r="E2793" s="31" t="str">
        <f>IFERROR(VLOOKUP(Issue!$D2793,Table5[#All],3,0),"")</f>
        <v/>
      </c>
      <c r="F2793" s="31" t="str">
        <f>IFERROR(VLOOKUP(Issue!$D2793,Table5[#All],2,0),"")</f>
        <v/>
      </c>
      <c r="G2793" s="12"/>
      <c r="H2793" s="31" t="str">
        <f>IFERROR(VLOOKUP(Issue!$G2793,Table5[#All],3,0),"")</f>
        <v/>
      </c>
      <c r="I2793" s="31" t="str">
        <f>IFERROR(VLOOKUP(Issue!$G2793,Table5[#All],2,0),"")</f>
        <v/>
      </c>
      <c r="J2793" s="12"/>
      <c r="K2793" s="31" t="str">
        <f>IFERROR(VLOOKUP(Issue!$J2793,Table2[[Item Name]:[UoM]],2,0),"")</f>
        <v/>
      </c>
      <c r="L2793" s="12"/>
      <c r="M2793" s="32" t="str">
        <f>IFERROR(VLOOKUP(Issue!$J2793,Table2[[#All],[Item Name]:[Open Rate]],8,0),"")</f>
        <v/>
      </c>
      <c r="N2793" s="32" t="str">
        <f>IFERROR(+Issue!$L2793*Issue!$M2793,"")</f>
        <v/>
      </c>
      <c r="O2793" s="12"/>
      <c r="P2793" s="12"/>
      <c r="Q2793" s="38"/>
    </row>
    <row r="2794" spans="1:17" x14ac:dyDescent="0.25">
      <c r="A2794" s="34"/>
      <c r="B2794" s="12"/>
      <c r="C2794" s="12"/>
      <c r="D2794" s="12"/>
      <c r="E2794" s="31" t="str">
        <f>IFERROR(VLOOKUP(Issue!$D2794,Table5[#All],3,0),"")</f>
        <v/>
      </c>
      <c r="F2794" s="31" t="str">
        <f>IFERROR(VLOOKUP(Issue!$D2794,Table5[#All],2,0),"")</f>
        <v/>
      </c>
      <c r="G2794" s="12"/>
      <c r="H2794" s="31" t="str">
        <f>IFERROR(VLOOKUP(Issue!$G2794,Table5[#All],3,0),"")</f>
        <v/>
      </c>
      <c r="I2794" s="31" t="str">
        <f>IFERROR(VLOOKUP(Issue!$G2794,Table5[#All],2,0),"")</f>
        <v/>
      </c>
      <c r="J2794" s="12"/>
      <c r="K2794" s="31" t="str">
        <f>IFERROR(VLOOKUP(Issue!$J2794,Table2[[Item Name]:[UoM]],2,0),"")</f>
        <v/>
      </c>
      <c r="L2794" s="12"/>
      <c r="M2794" s="32" t="str">
        <f>IFERROR(VLOOKUP(Issue!$J2794,Table2[[#All],[Item Name]:[Open Rate]],8,0),"")</f>
        <v/>
      </c>
      <c r="N2794" s="32" t="str">
        <f>IFERROR(+Issue!$L2794*Issue!$M2794,"")</f>
        <v/>
      </c>
      <c r="O2794" s="12"/>
      <c r="P2794" s="12"/>
      <c r="Q2794" s="38"/>
    </row>
    <row r="2795" spans="1:17" x14ac:dyDescent="0.25">
      <c r="A2795" s="34"/>
      <c r="B2795" s="12"/>
      <c r="C2795" s="12"/>
      <c r="D2795" s="12"/>
      <c r="E2795" s="31" t="str">
        <f>IFERROR(VLOOKUP(Issue!$D2795,Table5[#All],3,0),"")</f>
        <v/>
      </c>
      <c r="F2795" s="31" t="str">
        <f>IFERROR(VLOOKUP(Issue!$D2795,Table5[#All],2,0),"")</f>
        <v/>
      </c>
      <c r="G2795" s="12"/>
      <c r="H2795" s="31" t="str">
        <f>IFERROR(VLOOKUP(Issue!$G2795,Table5[#All],3,0),"")</f>
        <v/>
      </c>
      <c r="I2795" s="31" t="str">
        <f>IFERROR(VLOOKUP(Issue!$G2795,Table5[#All],2,0),"")</f>
        <v/>
      </c>
      <c r="J2795" s="12"/>
      <c r="K2795" s="31" t="str">
        <f>IFERROR(VLOOKUP(Issue!$J2795,Table2[[Item Name]:[UoM]],2,0),"")</f>
        <v/>
      </c>
      <c r="L2795" s="12"/>
      <c r="M2795" s="32" t="str">
        <f>IFERROR(VLOOKUP(Issue!$J2795,Table2[[#All],[Item Name]:[Open Rate]],8,0),"")</f>
        <v/>
      </c>
      <c r="N2795" s="32" t="str">
        <f>IFERROR(+Issue!$L2795*Issue!$M2795,"")</f>
        <v/>
      </c>
      <c r="O2795" s="12"/>
      <c r="P2795" s="12"/>
      <c r="Q2795" s="38"/>
    </row>
    <row r="2796" spans="1:17" x14ac:dyDescent="0.25">
      <c r="A2796" s="34"/>
      <c r="B2796" s="12"/>
      <c r="C2796" s="12"/>
      <c r="D2796" s="12"/>
      <c r="E2796" s="31" t="str">
        <f>IFERROR(VLOOKUP(Issue!$D2796,Table5[#All],3,0),"")</f>
        <v/>
      </c>
      <c r="F2796" s="31" t="str">
        <f>IFERROR(VLOOKUP(Issue!$D2796,Table5[#All],2,0),"")</f>
        <v/>
      </c>
      <c r="G2796" s="12"/>
      <c r="H2796" s="31" t="str">
        <f>IFERROR(VLOOKUP(Issue!$G2796,Table5[#All],3,0),"")</f>
        <v/>
      </c>
      <c r="I2796" s="31" t="str">
        <f>IFERROR(VLOOKUP(Issue!$G2796,Table5[#All],2,0),"")</f>
        <v/>
      </c>
      <c r="J2796" s="12"/>
      <c r="K2796" s="31" t="str">
        <f>IFERROR(VLOOKUP(Issue!$J2796,Table2[[Item Name]:[UoM]],2,0),"")</f>
        <v/>
      </c>
      <c r="L2796" s="12"/>
      <c r="M2796" s="32" t="str">
        <f>IFERROR(VLOOKUP(Issue!$J2796,Table2[[#All],[Item Name]:[Open Rate]],8,0),"")</f>
        <v/>
      </c>
      <c r="N2796" s="32" t="str">
        <f>IFERROR(+Issue!$L2796*Issue!$M2796,"")</f>
        <v/>
      </c>
      <c r="O2796" s="12"/>
      <c r="P2796" s="12"/>
      <c r="Q2796" s="38"/>
    </row>
    <row r="2797" spans="1:17" x14ac:dyDescent="0.25">
      <c r="A2797" s="34"/>
      <c r="B2797" s="12"/>
      <c r="C2797" s="12"/>
      <c r="D2797" s="12"/>
      <c r="E2797" s="31" t="str">
        <f>IFERROR(VLOOKUP(Issue!$D2797,Table5[#All],3,0),"")</f>
        <v/>
      </c>
      <c r="F2797" s="31" t="str">
        <f>IFERROR(VLOOKUP(Issue!$D2797,Table5[#All],2,0),"")</f>
        <v/>
      </c>
      <c r="G2797" s="12"/>
      <c r="H2797" s="31" t="str">
        <f>IFERROR(VLOOKUP(Issue!$G2797,Table5[#All],3,0),"")</f>
        <v/>
      </c>
      <c r="I2797" s="31" t="str">
        <f>IFERROR(VLOOKUP(Issue!$G2797,Table5[#All],2,0),"")</f>
        <v/>
      </c>
      <c r="J2797" s="12"/>
      <c r="K2797" s="31" t="str">
        <f>IFERROR(VLOOKUP(Issue!$J2797,Table2[[Item Name]:[UoM]],2,0),"")</f>
        <v/>
      </c>
      <c r="L2797" s="12"/>
      <c r="M2797" s="32" t="str">
        <f>IFERROR(VLOOKUP(Issue!$J2797,Table2[[#All],[Item Name]:[Open Rate]],8,0),"")</f>
        <v/>
      </c>
      <c r="N2797" s="32" t="str">
        <f>IFERROR(+Issue!$L2797*Issue!$M2797,"")</f>
        <v/>
      </c>
      <c r="O2797" s="12"/>
      <c r="P2797" s="12"/>
      <c r="Q2797" s="38"/>
    </row>
    <row r="2798" spans="1:17" x14ac:dyDescent="0.25">
      <c r="A2798" s="34"/>
      <c r="B2798" s="12"/>
      <c r="C2798" s="12"/>
      <c r="D2798" s="12"/>
      <c r="E2798" s="31" t="str">
        <f>IFERROR(VLOOKUP(Issue!$D2798,Table5[#All],3,0),"")</f>
        <v/>
      </c>
      <c r="F2798" s="31" t="str">
        <f>IFERROR(VLOOKUP(Issue!$D2798,Table5[#All],2,0),"")</f>
        <v/>
      </c>
      <c r="G2798" s="12"/>
      <c r="H2798" s="31" t="str">
        <f>IFERROR(VLOOKUP(Issue!$G2798,Table5[#All],3,0),"")</f>
        <v/>
      </c>
      <c r="I2798" s="31" t="str">
        <f>IFERROR(VLOOKUP(Issue!$G2798,Table5[#All],2,0),"")</f>
        <v/>
      </c>
      <c r="J2798" s="12"/>
      <c r="K2798" s="31" t="str">
        <f>IFERROR(VLOOKUP(Issue!$J2798,Table2[[Item Name]:[UoM]],2,0),"")</f>
        <v/>
      </c>
      <c r="L2798" s="12"/>
      <c r="M2798" s="32" t="str">
        <f>IFERROR(VLOOKUP(Issue!$J2798,Table2[[#All],[Item Name]:[Open Rate]],8,0),"")</f>
        <v/>
      </c>
      <c r="N2798" s="32" t="str">
        <f>IFERROR(+Issue!$L2798*Issue!$M2798,"")</f>
        <v/>
      </c>
      <c r="O2798" s="12"/>
      <c r="P2798" s="12"/>
      <c r="Q2798" s="38"/>
    </row>
    <row r="2799" spans="1:17" x14ac:dyDescent="0.25">
      <c r="A2799" s="34"/>
      <c r="B2799" s="12"/>
      <c r="C2799" s="12"/>
      <c r="D2799" s="12"/>
      <c r="E2799" s="31" t="str">
        <f>IFERROR(VLOOKUP(Issue!$D2799,Table5[#All],3,0),"")</f>
        <v/>
      </c>
      <c r="F2799" s="31" t="str">
        <f>IFERROR(VLOOKUP(Issue!$D2799,Table5[#All],2,0),"")</f>
        <v/>
      </c>
      <c r="G2799" s="12"/>
      <c r="H2799" s="31" t="str">
        <f>IFERROR(VLOOKUP(Issue!$G2799,Table5[#All],3,0),"")</f>
        <v/>
      </c>
      <c r="I2799" s="31" t="str">
        <f>IFERROR(VLOOKUP(Issue!$G2799,Table5[#All],2,0),"")</f>
        <v/>
      </c>
      <c r="J2799" s="12"/>
      <c r="K2799" s="31" t="str">
        <f>IFERROR(VLOOKUP(Issue!$J2799,Table2[[Item Name]:[UoM]],2,0),"")</f>
        <v/>
      </c>
      <c r="L2799" s="12"/>
      <c r="M2799" s="32" t="str">
        <f>IFERROR(VLOOKUP(Issue!$J2799,Table2[[#All],[Item Name]:[Open Rate]],8,0),"")</f>
        <v/>
      </c>
      <c r="N2799" s="32" t="str">
        <f>IFERROR(+Issue!$L2799*Issue!$M2799,"")</f>
        <v/>
      </c>
      <c r="O2799" s="12"/>
      <c r="P2799" s="12"/>
      <c r="Q2799" s="38"/>
    </row>
    <row r="2800" spans="1:17" x14ac:dyDescent="0.25">
      <c r="A2800" s="34"/>
      <c r="B2800" s="12"/>
      <c r="C2800" s="12"/>
      <c r="D2800" s="12"/>
      <c r="E2800" s="31" t="str">
        <f>IFERROR(VLOOKUP(Issue!$D2800,Table5[#All],3,0),"")</f>
        <v/>
      </c>
      <c r="F2800" s="31" t="str">
        <f>IFERROR(VLOOKUP(Issue!$D2800,Table5[#All],2,0),"")</f>
        <v/>
      </c>
      <c r="G2800" s="12"/>
      <c r="H2800" s="31" t="str">
        <f>IFERROR(VLOOKUP(Issue!$G2800,Table5[#All],3,0),"")</f>
        <v/>
      </c>
      <c r="I2800" s="31" t="str">
        <f>IFERROR(VLOOKUP(Issue!$G2800,Table5[#All],2,0),"")</f>
        <v/>
      </c>
      <c r="J2800" s="12"/>
      <c r="K2800" s="31" t="str">
        <f>IFERROR(VLOOKUP(Issue!$J2800,Table2[[Item Name]:[UoM]],2,0),"")</f>
        <v/>
      </c>
      <c r="L2800" s="12"/>
      <c r="M2800" s="32" t="str">
        <f>IFERROR(VLOOKUP(Issue!$J2800,Table2[[#All],[Item Name]:[Open Rate]],8,0),"")</f>
        <v/>
      </c>
      <c r="N2800" s="32" t="str">
        <f>IFERROR(+Issue!$L2800*Issue!$M2800,"")</f>
        <v/>
      </c>
      <c r="O2800" s="12"/>
      <c r="P2800" s="12"/>
      <c r="Q2800" s="38"/>
    </row>
    <row r="2801" spans="1:17" x14ac:dyDescent="0.25">
      <c r="A2801" s="34"/>
      <c r="B2801" s="12"/>
      <c r="C2801" s="12"/>
      <c r="D2801" s="12"/>
      <c r="E2801" s="31" t="str">
        <f>IFERROR(VLOOKUP(Issue!$D2801,Table5[#All],3,0),"")</f>
        <v/>
      </c>
      <c r="F2801" s="31" t="str">
        <f>IFERROR(VLOOKUP(Issue!$D2801,Table5[#All],2,0),"")</f>
        <v/>
      </c>
      <c r="G2801" s="12"/>
      <c r="H2801" s="31" t="str">
        <f>IFERROR(VLOOKUP(Issue!$G2801,Table5[#All],3,0),"")</f>
        <v/>
      </c>
      <c r="I2801" s="31" t="str">
        <f>IFERROR(VLOOKUP(Issue!$G2801,Table5[#All],2,0),"")</f>
        <v/>
      </c>
      <c r="J2801" s="12"/>
      <c r="K2801" s="31" t="str">
        <f>IFERROR(VLOOKUP(Issue!$J2801,Table2[[Item Name]:[UoM]],2,0),"")</f>
        <v/>
      </c>
      <c r="L2801" s="12"/>
      <c r="M2801" s="32" t="str">
        <f>IFERROR(VLOOKUP(Issue!$J2801,Table2[[#All],[Item Name]:[Open Rate]],8,0),"")</f>
        <v/>
      </c>
      <c r="N2801" s="32" t="str">
        <f>IFERROR(+Issue!$L2801*Issue!$M2801,"")</f>
        <v/>
      </c>
      <c r="O2801" s="12"/>
      <c r="P2801" s="12"/>
      <c r="Q2801" s="38"/>
    </row>
    <row r="2802" spans="1:17" x14ac:dyDescent="0.25">
      <c r="A2802" s="34"/>
      <c r="B2802" s="12"/>
      <c r="C2802" s="12"/>
      <c r="D2802" s="12"/>
      <c r="E2802" s="31" t="str">
        <f>IFERROR(VLOOKUP(Issue!$D2802,Table5[#All],3,0),"")</f>
        <v/>
      </c>
      <c r="F2802" s="31" t="str">
        <f>IFERROR(VLOOKUP(Issue!$D2802,Table5[#All],2,0),"")</f>
        <v/>
      </c>
      <c r="G2802" s="12"/>
      <c r="H2802" s="31" t="str">
        <f>IFERROR(VLOOKUP(Issue!$G2802,Table5[#All],3,0),"")</f>
        <v/>
      </c>
      <c r="I2802" s="31" t="str">
        <f>IFERROR(VLOOKUP(Issue!$G2802,Table5[#All],2,0),"")</f>
        <v/>
      </c>
      <c r="J2802" s="12"/>
      <c r="K2802" s="31" t="str">
        <f>IFERROR(VLOOKUP(Issue!$J2802,Table2[[Item Name]:[UoM]],2,0),"")</f>
        <v/>
      </c>
      <c r="L2802" s="12"/>
      <c r="M2802" s="32" t="str">
        <f>IFERROR(VLOOKUP(Issue!$J2802,Table2[[#All],[Item Name]:[Open Rate]],8,0),"")</f>
        <v/>
      </c>
      <c r="N2802" s="32" t="str">
        <f>IFERROR(+Issue!$L2802*Issue!$M2802,"")</f>
        <v/>
      </c>
      <c r="O2802" s="12"/>
      <c r="P2802" s="12"/>
      <c r="Q2802" s="38"/>
    </row>
    <row r="2803" spans="1:17" x14ac:dyDescent="0.25">
      <c r="A2803" s="34"/>
      <c r="B2803" s="12"/>
      <c r="C2803" s="12"/>
      <c r="D2803" s="12"/>
      <c r="E2803" s="31" t="str">
        <f>IFERROR(VLOOKUP(Issue!$D2803,Table5[#All],3,0),"")</f>
        <v/>
      </c>
      <c r="F2803" s="31" t="str">
        <f>IFERROR(VLOOKUP(Issue!$D2803,Table5[#All],2,0),"")</f>
        <v/>
      </c>
      <c r="G2803" s="12"/>
      <c r="H2803" s="31" t="str">
        <f>IFERROR(VLOOKUP(Issue!$G2803,Table5[#All],3,0),"")</f>
        <v/>
      </c>
      <c r="I2803" s="31" t="str">
        <f>IFERROR(VLOOKUP(Issue!$G2803,Table5[#All],2,0),"")</f>
        <v/>
      </c>
      <c r="J2803" s="12"/>
      <c r="K2803" s="31" t="str">
        <f>IFERROR(VLOOKUP(Issue!$J2803,Table2[[Item Name]:[UoM]],2,0),"")</f>
        <v/>
      </c>
      <c r="L2803" s="12"/>
      <c r="M2803" s="32" t="str">
        <f>IFERROR(VLOOKUP(Issue!$J2803,Table2[[#All],[Item Name]:[Open Rate]],8,0),"")</f>
        <v/>
      </c>
      <c r="N2803" s="32" t="str">
        <f>IFERROR(+Issue!$L2803*Issue!$M2803,"")</f>
        <v/>
      </c>
      <c r="O2803" s="12"/>
      <c r="P2803" s="12"/>
      <c r="Q2803" s="38"/>
    </row>
    <row r="2804" spans="1:17" x14ac:dyDescent="0.25">
      <c r="A2804" s="34"/>
      <c r="B2804" s="12"/>
      <c r="C2804" s="12"/>
      <c r="D2804" s="12"/>
      <c r="E2804" s="31" t="str">
        <f>IFERROR(VLOOKUP(Issue!$D2804,Table5[#All],3,0),"")</f>
        <v/>
      </c>
      <c r="F2804" s="31" t="str">
        <f>IFERROR(VLOOKUP(Issue!$D2804,Table5[#All],2,0),"")</f>
        <v/>
      </c>
      <c r="G2804" s="12"/>
      <c r="H2804" s="31" t="str">
        <f>IFERROR(VLOOKUP(Issue!$G2804,Table5[#All],3,0),"")</f>
        <v/>
      </c>
      <c r="I2804" s="31" t="str">
        <f>IFERROR(VLOOKUP(Issue!$G2804,Table5[#All],2,0),"")</f>
        <v/>
      </c>
      <c r="J2804" s="12"/>
      <c r="K2804" s="31" t="str">
        <f>IFERROR(VLOOKUP(Issue!$J2804,Table2[[Item Name]:[UoM]],2,0),"")</f>
        <v/>
      </c>
      <c r="L2804" s="12"/>
      <c r="M2804" s="32" t="str">
        <f>IFERROR(VLOOKUP(Issue!$J2804,Table2[[#All],[Item Name]:[Open Rate]],8,0),"")</f>
        <v/>
      </c>
      <c r="N2804" s="32" t="str">
        <f>IFERROR(+Issue!$L2804*Issue!$M2804,"")</f>
        <v/>
      </c>
      <c r="O2804" s="12"/>
      <c r="P2804" s="12"/>
      <c r="Q2804" s="38"/>
    </row>
    <row r="2805" spans="1:17" x14ac:dyDescent="0.25">
      <c r="A2805" s="34"/>
      <c r="B2805" s="12"/>
      <c r="C2805" s="12"/>
      <c r="D2805" s="12"/>
      <c r="E2805" s="31" t="str">
        <f>IFERROR(VLOOKUP(Issue!$D2805,Table5[#All],3,0),"")</f>
        <v/>
      </c>
      <c r="F2805" s="31" t="str">
        <f>IFERROR(VLOOKUP(Issue!$D2805,Table5[#All],2,0),"")</f>
        <v/>
      </c>
      <c r="G2805" s="12"/>
      <c r="H2805" s="31" t="str">
        <f>IFERROR(VLOOKUP(Issue!$G2805,Table5[#All],3,0),"")</f>
        <v/>
      </c>
      <c r="I2805" s="31" t="str">
        <f>IFERROR(VLOOKUP(Issue!$G2805,Table5[#All],2,0),"")</f>
        <v/>
      </c>
      <c r="J2805" s="12"/>
      <c r="K2805" s="31" t="str">
        <f>IFERROR(VLOOKUP(Issue!$J2805,Table2[[Item Name]:[UoM]],2,0),"")</f>
        <v/>
      </c>
      <c r="L2805" s="12"/>
      <c r="M2805" s="32" t="str">
        <f>IFERROR(VLOOKUP(Issue!$J2805,Table2[[#All],[Item Name]:[Open Rate]],8,0),"")</f>
        <v/>
      </c>
      <c r="N2805" s="32" t="str">
        <f>IFERROR(+Issue!$L2805*Issue!$M2805,"")</f>
        <v/>
      </c>
      <c r="O2805" s="12"/>
      <c r="P2805" s="12"/>
      <c r="Q2805" s="38"/>
    </row>
    <row r="2806" spans="1:17" x14ac:dyDescent="0.25">
      <c r="A2806" s="34"/>
      <c r="B2806" s="12"/>
      <c r="C2806" s="12"/>
      <c r="D2806" s="12"/>
      <c r="E2806" s="31" t="str">
        <f>IFERROR(VLOOKUP(Issue!$D2806,Table5[#All],3,0),"")</f>
        <v/>
      </c>
      <c r="F2806" s="31" t="str">
        <f>IFERROR(VLOOKUP(Issue!$D2806,Table5[#All],2,0),"")</f>
        <v/>
      </c>
      <c r="G2806" s="12"/>
      <c r="H2806" s="31" t="str">
        <f>IFERROR(VLOOKUP(Issue!$G2806,Table5[#All],3,0),"")</f>
        <v/>
      </c>
      <c r="I2806" s="31" t="str">
        <f>IFERROR(VLOOKUP(Issue!$G2806,Table5[#All],2,0),"")</f>
        <v/>
      </c>
      <c r="J2806" s="12"/>
      <c r="K2806" s="31" t="str">
        <f>IFERROR(VLOOKUP(Issue!$J2806,Table2[[Item Name]:[UoM]],2,0),"")</f>
        <v/>
      </c>
      <c r="L2806" s="12"/>
      <c r="M2806" s="32" t="str">
        <f>IFERROR(VLOOKUP(Issue!$J2806,Table2[[#All],[Item Name]:[Open Rate]],8,0),"")</f>
        <v/>
      </c>
      <c r="N2806" s="32" t="str">
        <f>IFERROR(+Issue!$L2806*Issue!$M2806,"")</f>
        <v/>
      </c>
      <c r="O2806" s="12"/>
      <c r="P2806" s="12"/>
      <c r="Q2806" s="38"/>
    </row>
    <row r="2807" spans="1:17" x14ac:dyDescent="0.25">
      <c r="A2807" s="34"/>
      <c r="B2807" s="12"/>
      <c r="C2807" s="12"/>
      <c r="D2807" s="12"/>
      <c r="E2807" s="31" t="str">
        <f>IFERROR(VLOOKUP(Issue!$D2807,Table5[#All],3,0),"")</f>
        <v/>
      </c>
      <c r="F2807" s="31" t="str">
        <f>IFERROR(VLOOKUP(Issue!$D2807,Table5[#All],2,0),"")</f>
        <v/>
      </c>
      <c r="G2807" s="12"/>
      <c r="H2807" s="31" t="str">
        <f>IFERROR(VLOOKUP(Issue!$G2807,Table5[#All],3,0),"")</f>
        <v/>
      </c>
      <c r="I2807" s="31" t="str">
        <f>IFERROR(VLOOKUP(Issue!$G2807,Table5[#All],2,0),"")</f>
        <v/>
      </c>
      <c r="J2807" s="12"/>
      <c r="K2807" s="31" t="str">
        <f>IFERROR(VLOOKUP(Issue!$J2807,Table2[[Item Name]:[UoM]],2,0),"")</f>
        <v/>
      </c>
      <c r="L2807" s="12"/>
      <c r="M2807" s="32" t="str">
        <f>IFERROR(VLOOKUP(Issue!$J2807,Table2[[#All],[Item Name]:[Open Rate]],8,0),"")</f>
        <v/>
      </c>
      <c r="N2807" s="32" t="str">
        <f>IFERROR(+Issue!$L2807*Issue!$M2807,"")</f>
        <v/>
      </c>
      <c r="O2807" s="12"/>
      <c r="P2807" s="12"/>
      <c r="Q2807" s="38"/>
    </row>
    <row r="2808" spans="1:17" x14ac:dyDescent="0.25">
      <c r="A2808" s="34"/>
      <c r="B2808" s="12"/>
      <c r="C2808" s="12"/>
      <c r="D2808" s="12"/>
      <c r="E2808" s="31" t="str">
        <f>IFERROR(VLOOKUP(Issue!$D2808,Table5[#All],3,0),"")</f>
        <v/>
      </c>
      <c r="F2808" s="31" t="str">
        <f>IFERROR(VLOOKUP(Issue!$D2808,Table5[#All],2,0),"")</f>
        <v/>
      </c>
      <c r="G2808" s="12"/>
      <c r="H2808" s="31" t="str">
        <f>IFERROR(VLOOKUP(Issue!$G2808,Table5[#All],3,0),"")</f>
        <v/>
      </c>
      <c r="I2808" s="31" t="str">
        <f>IFERROR(VLOOKUP(Issue!$G2808,Table5[#All],2,0),"")</f>
        <v/>
      </c>
      <c r="J2808" s="12"/>
      <c r="K2808" s="31" t="str">
        <f>IFERROR(VLOOKUP(Issue!$J2808,Table2[[Item Name]:[UoM]],2,0),"")</f>
        <v/>
      </c>
      <c r="L2808" s="12"/>
      <c r="M2808" s="32" t="str">
        <f>IFERROR(VLOOKUP(Issue!$J2808,Table2[[#All],[Item Name]:[Open Rate]],8,0),"")</f>
        <v/>
      </c>
      <c r="N2808" s="32" t="str">
        <f>IFERROR(+Issue!$L2808*Issue!$M2808,"")</f>
        <v/>
      </c>
      <c r="O2808" s="12"/>
      <c r="P2808" s="12"/>
      <c r="Q2808" s="38"/>
    </row>
    <row r="2809" spans="1:17" x14ac:dyDescent="0.25">
      <c r="A2809" s="34"/>
      <c r="B2809" s="12"/>
      <c r="C2809" s="12"/>
      <c r="D2809" s="12"/>
      <c r="E2809" s="31" t="str">
        <f>IFERROR(VLOOKUP(Issue!$D2809,Table5[#All],3,0),"")</f>
        <v/>
      </c>
      <c r="F2809" s="31" t="str">
        <f>IFERROR(VLOOKUP(Issue!$D2809,Table5[#All],2,0),"")</f>
        <v/>
      </c>
      <c r="G2809" s="12"/>
      <c r="H2809" s="31" t="str">
        <f>IFERROR(VLOOKUP(Issue!$G2809,Table5[#All],3,0),"")</f>
        <v/>
      </c>
      <c r="I2809" s="31" t="str">
        <f>IFERROR(VLOOKUP(Issue!$G2809,Table5[#All],2,0),"")</f>
        <v/>
      </c>
      <c r="J2809" s="12"/>
      <c r="K2809" s="31" t="str">
        <f>IFERROR(VLOOKUP(Issue!$J2809,Table2[[Item Name]:[UoM]],2,0),"")</f>
        <v/>
      </c>
      <c r="L2809" s="12"/>
      <c r="M2809" s="32" t="str">
        <f>IFERROR(VLOOKUP(Issue!$J2809,Table2[[#All],[Item Name]:[Open Rate]],8,0),"")</f>
        <v/>
      </c>
      <c r="N2809" s="32" t="str">
        <f>IFERROR(+Issue!$L2809*Issue!$M2809,"")</f>
        <v/>
      </c>
      <c r="O2809" s="12"/>
      <c r="P2809" s="12"/>
      <c r="Q2809" s="38"/>
    </row>
    <row r="2810" spans="1:17" x14ac:dyDescent="0.25">
      <c r="A2810" s="34"/>
      <c r="B2810" s="12"/>
      <c r="C2810" s="12"/>
      <c r="D2810" s="12"/>
      <c r="E2810" s="31" t="str">
        <f>IFERROR(VLOOKUP(Issue!$D2810,Table5[#All],3,0),"")</f>
        <v/>
      </c>
      <c r="F2810" s="31" t="str">
        <f>IFERROR(VLOOKUP(Issue!$D2810,Table5[#All],2,0),"")</f>
        <v/>
      </c>
      <c r="G2810" s="12"/>
      <c r="H2810" s="31" t="str">
        <f>IFERROR(VLOOKUP(Issue!$G2810,Table5[#All],3,0),"")</f>
        <v/>
      </c>
      <c r="I2810" s="31" t="str">
        <f>IFERROR(VLOOKUP(Issue!$G2810,Table5[#All],2,0),"")</f>
        <v/>
      </c>
      <c r="J2810" s="12"/>
      <c r="K2810" s="31" t="str">
        <f>IFERROR(VLOOKUP(Issue!$J2810,Table2[[Item Name]:[UoM]],2,0),"")</f>
        <v/>
      </c>
      <c r="L2810" s="12"/>
      <c r="M2810" s="32" t="str">
        <f>IFERROR(VLOOKUP(Issue!$J2810,Table2[[#All],[Item Name]:[Open Rate]],8,0),"")</f>
        <v/>
      </c>
      <c r="N2810" s="32" t="str">
        <f>IFERROR(+Issue!$L2810*Issue!$M2810,"")</f>
        <v/>
      </c>
      <c r="O2810" s="12"/>
      <c r="P2810" s="12"/>
      <c r="Q2810" s="38"/>
    </row>
    <row r="2811" spans="1:17" x14ac:dyDescent="0.25">
      <c r="A2811" s="34"/>
      <c r="B2811" s="12"/>
      <c r="C2811" s="12"/>
      <c r="D2811" s="12"/>
      <c r="E2811" s="31" t="str">
        <f>IFERROR(VLOOKUP(Issue!$D2811,Table5[#All],3,0),"")</f>
        <v/>
      </c>
      <c r="F2811" s="31" t="str">
        <f>IFERROR(VLOOKUP(Issue!$D2811,Table5[#All],2,0),"")</f>
        <v/>
      </c>
      <c r="G2811" s="12"/>
      <c r="H2811" s="31" t="str">
        <f>IFERROR(VLOOKUP(Issue!$G2811,Table5[#All],3,0),"")</f>
        <v/>
      </c>
      <c r="I2811" s="31" t="str">
        <f>IFERROR(VLOOKUP(Issue!$G2811,Table5[#All],2,0),"")</f>
        <v/>
      </c>
      <c r="J2811" s="12"/>
      <c r="K2811" s="31" t="str">
        <f>IFERROR(VLOOKUP(Issue!$J2811,Table2[[Item Name]:[UoM]],2,0),"")</f>
        <v/>
      </c>
      <c r="L2811" s="12"/>
      <c r="M2811" s="32" t="str">
        <f>IFERROR(VLOOKUP(Issue!$J2811,Table2[[#All],[Item Name]:[Open Rate]],8,0),"")</f>
        <v/>
      </c>
      <c r="N2811" s="32" t="str">
        <f>IFERROR(+Issue!$L2811*Issue!$M2811,"")</f>
        <v/>
      </c>
      <c r="O2811" s="12"/>
      <c r="P2811" s="12"/>
      <c r="Q2811" s="38"/>
    </row>
    <row r="2812" spans="1:17" x14ac:dyDescent="0.25">
      <c r="A2812" s="34"/>
      <c r="B2812" s="12"/>
      <c r="C2812" s="12"/>
      <c r="D2812" s="12"/>
      <c r="E2812" s="31" t="str">
        <f>IFERROR(VLOOKUP(Issue!$D2812,Table5[#All],3,0),"")</f>
        <v/>
      </c>
      <c r="F2812" s="31" t="str">
        <f>IFERROR(VLOOKUP(Issue!$D2812,Table5[#All],2,0),"")</f>
        <v/>
      </c>
      <c r="G2812" s="12"/>
      <c r="H2812" s="31" t="str">
        <f>IFERROR(VLOOKUP(Issue!$G2812,Table5[#All],3,0),"")</f>
        <v/>
      </c>
      <c r="I2812" s="31" t="str">
        <f>IFERROR(VLOOKUP(Issue!$G2812,Table5[#All],2,0),"")</f>
        <v/>
      </c>
      <c r="J2812" s="12"/>
      <c r="K2812" s="31" t="str">
        <f>IFERROR(VLOOKUP(Issue!$J2812,Table2[[Item Name]:[UoM]],2,0),"")</f>
        <v/>
      </c>
      <c r="L2812" s="12"/>
      <c r="M2812" s="32" t="str">
        <f>IFERROR(VLOOKUP(Issue!$J2812,Table2[[#All],[Item Name]:[Open Rate]],8,0),"")</f>
        <v/>
      </c>
      <c r="N2812" s="32" t="str">
        <f>IFERROR(+Issue!$L2812*Issue!$M2812,"")</f>
        <v/>
      </c>
      <c r="O2812" s="12"/>
      <c r="P2812" s="12"/>
      <c r="Q2812" s="38"/>
    </row>
    <row r="2813" spans="1:17" x14ac:dyDescent="0.25">
      <c r="A2813" s="34"/>
      <c r="B2813" s="12"/>
      <c r="C2813" s="12"/>
      <c r="D2813" s="12"/>
      <c r="E2813" s="31" t="str">
        <f>IFERROR(VLOOKUP(Issue!$D2813,Table5[#All],3,0),"")</f>
        <v/>
      </c>
      <c r="F2813" s="31" t="str">
        <f>IFERROR(VLOOKUP(Issue!$D2813,Table5[#All],2,0),"")</f>
        <v/>
      </c>
      <c r="G2813" s="12"/>
      <c r="H2813" s="31" t="str">
        <f>IFERROR(VLOOKUP(Issue!$G2813,Table5[#All],3,0),"")</f>
        <v/>
      </c>
      <c r="I2813" s="31" t="str">
        <f>IFERROR(VLOOKUP(Issue!$G2813,Table5[#All],2,0),"")</f>
        <v/>
      </c>
      <c r="J2813" s="12"/>
      <c r="K2813" s="31" t="str">
        <f>IFERROR(VLOOKUP(Issue!$J2813,Table2[[Item Name]:[UoM]],2,0),"")</f>
        <v/>
      </c>
      <c r="L2813" s="12"/>
      <c r="M2813" s="32" t="str">
        <f>IFERROR(VLOOKUP(Issue!$J2813,Table2[[#All],[Item Name]:[Open Rate]],8,0),"")</f>
        <v/>
      </c>
      <c r="N2813" s="32" t="str">
        <f>IFERROR(+Issue!$L2813*Issue!$M2813,"")</f>
        <v/>
      </c>
      <c r="O2813" s="12"/>
      <c r="P2813" s="12"/>
      <c r="Q2813" s="38"/>
    </row>
    <row r="2814" spans="1:17" x14ac:dyDescent="0.25">
      <c r="A2814" s="34"/>
      <c r="B2814" s="12"/>
      <c r="C2814" s="12"/>
      <c r="D2814" s="12"/>
      <c r="E2814" s="31" t="str">
        <f>IFERROR(VLOOKUP(Issue!$D2814,Table5[#All],3,0),"")</f>
        <v/>
      </c>
      <c r="F2814" s="31" t="str">
        <f>IFERROR(VLOOKUP(Issue!$D2814,Table5[#All],2,0),"")</f>
        <v/>
      </c>
      <c r="G2814" s="12"/>
      <c r="H2814" s="31" t="str">
        <f>IFERROR(VLOOKUP(Issue!$G2814,Table5[#All],3,0),"")</f>
        <v/>
      </c>
      <c r="I2814" s="31" t="str">
        <f>IFERROR(VLOOKUP(Issue!$G2814,Table5[#All],2,0),"")</f>
        <v/>
      </c>
      <c r="J2814" s="12"/>
      <c r="K2814" s="31" t="str">
        <f>IFERROR(VLOOKUP(Issue!$J2814,Table2[[Item Name]:[UoM]],2,0),"")</f>
        <v/>
      </c>
      <c r="L2814" s="12"/>
      <c r="M2814" s="32" t="str">
        <f>IFERROR(VLOOKUP(Issue!$J2814,Table2[[#All],[Item Name]:[Open Rate]],8,0),"")</f>
        <v/>
      </c>
      <c r="N2814" s="32" t="str">
        <f>IFERROR(+Issue!$L2814*Issue!$M2814,"")</f>
        <v/>
      </c>
      <c r="O2814" s="12"/>
      <c r="P2814" s="12"/>
      <c r="Q2814" s="38"/>
    </row>
    <row r="2815" spans="1:17" x14ac:dyDescent="0.25">
      <c r="A2815" s="34"/>
      <c r="B2815" s="12"/>
      <c r="C2815" s="12"/>
      <c r="D2815" s="12"/>
      <c r="E2815" s="31" t="str">
        <f>IFERROR(VLOOKUP(Issue!$D2815,Table5[#All],3,0),"")</f>
        <v/>
      </c>
      <c r="F2815" s="31" t="str">
        <f>IFERROR(VLOOKUP(Issue!$D2815,Table5[#All],2,0),"")</f>
        <v/>
      </c>
      <c r="G2815" s="12"/>
      <c r="H2815" s="31" t="str">
        <f>IFERROR(VLOOKUP(Issue!$G2815,Table5[#All],3,0),"")</f>
        <v/>
      </c>
      <c r="I2815" s="31" t="str">
        <f>IFERROR(VLOOKUP(Issue!$G2815,Table5[#All],2,0),"")</f>
        <v/>
      </c>
      <c r="J2815" s="12"/>
      <c r="K2815" s="31" t="str">
        <f>IFERROR(VLOOKUP(Issue!$J2815,Table2[[Item Name]:[UoM]],2,0),"")</f>
        <v/>
      </c>
      <c r="L2815" s="12"/>
      <c r="M2815" s="32" t="str">
        <f>IFERROR(VLOOKUP(Issue!$J2815,Table2[[#All],[Item Name]:[Open Rate]],8,0),"")</f>
        <v/>
      </c>
      <c r="N2815" s="32" t="str">
        <f>IFERROR(+Issue!$L2815*Issue!$M2815,"")</f>
        <v/>
      </c>
      <c r="O2815" s="12"/>
      <c r="P2815" s="12"/>
      <c r="Q2815" s="38"/>
    </row>
    <row r="2816" spans="1:17" x14ac:dyDescent="0.25">
      <c r="A2816" s="34"/>
      <c r="B2816" s="12"/>
      <c r="C2816" s="12"/>
      <c r="D2816" s="12"/>
      <c r="E2816" s="31" t="str">
        <f>IFERROR(VLOOKUP(Issue!$D2816,Table5[#All],3,0),"")</f>
        <v/>
      </c>
      <c r="F2816" s="31" t="str">
        <f>IFERROR(VLOOKUP(Issue!$D2816,Table5[#All],2,0),"")</f>
        <v/>
      </c>
      <c r="G2816" s="12"/>
      <c r="H2816" s="31" t="str">
        <f>IFERROR(VLOOKUP(Issue!$G2816,Table5[#All],3,0),"")</f>
        <v/>
      </c>
      <c r="I2816" s="31" t="str">
        <f>IFERROR(VLOOKUP(Issue!$G2816,Table5[#All],2,0),"")</f>
        <v/>
      </c>
      <c r="J2816" s="12"/>
      <c r="K2816" s="31" t="str">
        <f>IFERROR(VLOOKUP(Issue!$J2816,Table2[[Item Name]:[UoM]],2,0),"")</f>
        <v/>
      </c>
      <c r="L2816" s="12"/>
      <c r="M2816" s="32" t="str">
        <f>IFERROR(VLOOKUP(Issue!$J2816,Table2[[#All],[Item Name]:[Open Rate]],8,0),"")</f>
        <v/>
      </c>
      <c r="N2816" s="32" t="str">
        <f>IFERROR(+Issue!$L2816*Issue!$M2816,"")</f>
        <v/>
      </c>
      <c r="O2816" s="12"/>
      <c r="P2816" s="12"/>
      <c r="Q2816" s="38"/>
    </row>
    <row r="2817" spans="1:17" x14ac:dyDescent="0.25">
      <c r="A2817" s="34"/>
      <c r="B2817" s="12"/>
      <c r="C2817" s="12"/>
      <c r="D2817" s="12"/>
      <c r="E2817" s="31" t="str">
        <f>IFERROR(VLOOKUP(Issue!$D2817,Table5[#All],3,0),"")</f>
        <v/>
      </c>
      <c r="F2817" s="31" t="str">
        <f>IFERROR(VLOOKUP(Issue!$D2817,Table5[#All],2,0),"")</f>
        <v/>
      </c>
      <c r="G2817" s="12"/>
      <c r="H2817" s="31" t="str">
        <f>IFERROR(VLOOKUP(Issue!$G2817,Table5[#All],3,0),"")</f>
        <v/>
      </c>
      <c r="I2817" s="31" t="str">
        <f>IFERROR(VLOOKUP(Issue!$G2817,Table5[#All],2,0),"")</f>
        <v/>
      </c>
      <c r="J2817" s="12"/>
      <c r="K2817" s="31" t="str">
        <f>IFERROR(VLOOKUP(Issue!$J2817,Table2[[Item Name]:[UoM]],2,0),"")</f>
        <v/>
      </c>
      <c r="L2817" s="12"/>
      <c r="M2817" s="32" t="str">
        <f>IFERROR(VLOOKUP(Issue!$J2817,Table2[[#All],[Item Name]:[Open Rate]],8,0),"")</f>
        <v/>
      </c>
      <c r="N2817" s="32" t="str">
        <f>IFERROR(+Issue!$L2817*Issue!$M2817,"")</f>
        <v/>
      </c>
      <c r="O2817" s="12"/>
      <c r="P2817" s="12"/>
      <c r="Q2817" s="38"/>
    </row>
    <row r="2818" spans="1:17" x14ac:dyDescent="0.25">
      <c r="A2818" s="34"/>
      <c r="B2818" s="12"/>
      <c r="C2818" s="12"/>
      <c r="D2818" s="12"/>
      <c r="E2818" s="31" t="str">
        <f>IFERROR(VLOOKUP(Issue!$D2818,Table5[#All],3,0),"")</f>
        <v/>
      </c>
      <c r="F2818" s="31" t="str">
        <f>IFERROR(VLOOKUP(Issue!$D2818,Table5[#All],2,0),"")</f>
        <v/>
      </c>
      <c r="G2818" s="12"/>
      <c r="H2818" s="31" t="str">
        <f>IFERROR(VLOOKUP(Issue!$G2818,Table5[#All],3,0),"")</f>
        <v/>
      </c>
      <c r="I2818" s="31" t="str">
        <f>IFERROR(VLOOKUP(Issue!$G2818,Table5[#All],2,0),"")</f>
        <v/>
      </c>
      <c r="J2818" s="12"/>
      <c r="K2818" s="31" t="str">
        <f>IFERROR(VLOOKUP(Issue!$J2818,Table2[[Item Name]:[UoM]],2,0),"")</f>
        <v/>
      </c>
      <c r="L2818" s="12"/>
      <c r="M2818" s="32" t="str">
        <f>IFERROR(VLOOKUP(Issue!$J2818,Table2[[#All],[Item Name]:[Open Rate]],8,0),"")</f>
        <v/>
      </c>
      <c r="N2818" s="32" t="str">
        <f>IFERROR(+Issue!$L2818*Issue!$M2818,"")</f>
        <v/>
      </c>
      <c r="O2818" s="12"/>
      <c r="P2818" s="12"/>
      <c r="Q2818" s="38"/>
    </row>
    <row r="2819" spans="1:17" x14ac:dyDescent="0.25">
      <c r="A2819" s="34"/>
      <c r="B2819" s="12"/>
      <c r="C2819" s="12"/>
      <c r="D2819" s="12"/>
      <c r="E2819" s="31" t="str">
        <f>IFERROR(VLOOKUP(Issue!$D2819,Table5[#All],3,0),"")</f>
        <v/>
      </c>
      <c r="F2819" s="31" t="str">
        <f>IFERROR(VLOOKUP(Issue!$D2819,Table5[#All],2,0),"")</f>
        <v/>
      </c>
      <c r="G2819" s="12"/>
      <c r="H2819" s="31" t="str">
        <f>IFERROR(VLOOKUP(Issue!$G2819,Table5[#All],3,0),"")</f>
        <v/>
      </c>
      <c r="I2819" s="31" t="str">
        <f>IFERROR(VLOOKUP(Issue!$G2819,Table5[#All],2,0),"")</f>
        <v/>
      </c>
      <c r="J2819" s="12"/>
      <c r="K2819" s="31" t="str">
        <f>IFERROR(VLOOKUP(Issue!$J2819,Table2[[Item Name]:[UoM]],2,0),"")</f>
        <v/>
      </c>
      <c r="L2819" s="12"/>
      <c r="M2819" s="32" t="str">
        <f>IFERROR(VLOOKUP(Issue!$J2819,Table2[[#All],[Item Name]:[Open Rate]],8,0),"")</f>
        <v/>
      </c>
      <c r="N2819" s="32" t="str">
        <f>IFERROR(+Issue!$L2819*Issue!$M2819,"")</f>
        <v/>
      </c>
      <c r="O2819" s="12"/>
      <c r="P2819" s="12"/>
      <c r="Q2819" s="38"/>
    </row>
    <row r="2820" spans="1:17" x14ac:dyDescent="0.25">
      <c r="A2820" s="34"/>
      <c r="B2820" s="12"/>
      <c r="C2820" s="12"/>
      <c r="D2820" s="12"/>
      <c r="E2820" s="31" t="str">
        <f>IFERROR(VLOOKUP(Issue!$D2820,Table5[#All],3,0),"")</f>
        <v/>
      </c>
      <c r="F2820" s="31" t="str">
        <f>IFERROR(VLOOKUP(Issue!$D2820,Table5[#All],2,0),"")</f>
        <v/>
      </c>
      <c r="G2820" s="12"/>
      <c r="H2820" s="31" t="str">
        <f>IFERROR(VLOOKUP(Issue!$G2820,Table5[#All],3,0),"")</f>
        <v/>
      </c>
      <c r="I2820" s="31" t="str">
        <f>IFERROR(VLOOKUP(Issue!$G2820,Table5[#All],2,0),"")</f>
        <v/>
      </c>
      <c r="J2820" s="12"/>
      <c r="K2820" s="31" t="str">
        <f>IFERROR(VLOOKUP(Issue!$J2820,Table2[[Item Name]:[UoM]],2,0),"")</f>
        <v/>
      </c>
      <c r="L2820" s="12"/>
      <c r="M2820" s="32" t="str">
        <f>IFERROR(VLOOKUP(Issue!$J2820,Table2[[#All],[Item Name]:[Open Rate]],8,0),"")</f>
        <v/>
      </c>
      <c r="N2820" s="32" t="str">
        <f>IFERROR(+Issue!$L2820*Issue!$M2820,"")</f>
        <v/>
      </c>
      <c r="O2820" s="12"/>
      <c r="P2820" s="12"/>
      <c r="Q2820" s="38"/>
    </row>
    <row r="2821" spans="1:17" x14ac:dyDescent="0.25">
      <c r="A2821" s="34"/>
      <c r="B2821" s="12"/>
      <c r="C2821" s="12"/>
      <c r="D2821" s="12"/>
      <c r="E2821" s="31" t="str">
        <f>IFERROR(VLOOKUP(Issue!$D2821,Table5[#All],3,0),"")</f>
        <v/>
      </c>
      <c r="F2821" s="31" t="str">
        <f>IFERROR(VLOOKUP(Issue!$D2821,Table5[#All],2,0),"")</f>
        <v/>
      </c>
      <c r="G2821" s="12"/>
      <c r="H2821" s="31" t="str">
        <f>IFERROR(VLOOKUP(Issue!$G2821,Table5[#All],3,0),"")</f>
        <v/>
      </c>
      <c r="I2821" s="31" t="str">
        <f>IFERROR(VLOOKUP(Issue!$G2821,Table5[#All],2,0),"")</f>
        <v/>
      </c>
      <c r="J2821" s="12"/>
      <c r="K2821" s="31" t="str">
        <f>IFERROR(VLOOKUP(Issue!$J2821,Table2[[Item Name]:[UoM]],2,0),"")</f>
        <v/>
      </c>
      <c r="L2821" s="12"/>
      <c r="M2821" s="32" t="str">
        <f>IFERROR(VLOOKUP(Issue!$J2821,Table2[[#All],[Item Name]:[Open Rate]],8,0),"")</f>
        <v/>
      </c>
      <c r="N2821" s="32" t="str">
        <f>IFERROR(+Issue!$L2821*Issue!$M2821,"")</f>
        <v/>
      </c>
      <c r="O2821" s="12"/>
      <c r="P2821" s="12"/>
      <c r="Q2821" s="38"/>
    </row>
    <row r="2822" spans="1:17" x14ac:dyDescent="0.25">
      <c r="A2822" s="34"/>
      <c r="B2822" s="12"/>
      <c r="C2822" s="12"/>
      <c r="D2822" s="12"/>
      <c r="E2822" s="31" t="str">
        <f>IFERROR(VLOOKUP(Issue!$D2822,Table5[#All],3,0),"")</f>
        <v/>
      </c>
      <c r="F2822" s="31" t="str">
        <f>IFERROR(VLOOKUP(Issue!$D2822,Table5[#All],2,0),"")</f>
        <v/>
      </c>
      <c r="G2822" s="12"/>
      <c r="H2822" s="31" t="str">
        <f>IFERROR(VLOOKUP(Issue!$G2822,Table5[#All],3,0),"")</f>
        <v/>
      </c>
      <c r="I2822" s="31" t="str">
        <f>IFERROR(VLOOKUP(Issue!$G2822,Table5[#All],2,0),"")</f>
        <v/>
      </c>
      <c r="J2822" s="12"/>
      <c r="K2822" s="31" t="str">
        <f>IFERROR(VLOOKUP(Issue!$J2822,Table2[[Item Name]:[UoM]],2,0),"")</f>
        <v/>
      </c>
      <c r="L2822" s="12"/>
      <c r="M2822" s="32" t="str">
        <f>IFERROR(VLOOKUP(Issue!$J2822,Table2[[#All],[Item Name]:[Open Rate]],8,0),"")</f>
        <v/>
      </c>
      <c r="N2822" s="32" t="str">
        <f>IFERROR(+Issue!$L2822*Issue!$M2822,"")</f>
        <v/>
      </c>
      <c r="O2822" s="12"/>
      <c r="P2822" s="12"/>
      <c r="Q2822" s="38"/>
    </row>
    <row r="2823" spans="1:17" x14ac:dyDescent="0.25">
      <c r="A2823" s="34"/>
      <c r="B2823" s="12"/>
      <c r="C2823" s="12"/>
      <c r="D2823" s="12"/>
      <c r="E2823" s="31" t="str">
        <f>IFERROR(VLOOKUP(Issue!$D2823,Table5[#All],3,0),"")</f>
        <v/>
      </c>
      <c r="F2823" s="31" t="str">
        <f>IFERROR(VLOOKUP(Issue!$D2823,Table5[#All],2,0),"")</f>
        <v/>
      </c>
      <c r="G2823" s="12"/>
      <c r="H2823" s="31" t="str">
        <f>IFERROR(VLOOKUP(Issue!$G2823,Table5[#All],3,0),"")</f>
        <v/>
      </c>
      <c r="I2823" s="31" t="str">
        <f>IFERROR(VLOOKUP(Issue!$G2823,Table5[#All],2,0),"")</f>
        <v/>
      </c>
      <c r="J2823" s="12"/>
      <c r="K2823" s="31" t="str">
        <f>IFERROR(VLOOKUP(Issue!$J2823,Table2[[Item Name]:[UoM]],2,0),"")</f>
        <v/>
      </c>
      <c r="L2823" s="12"/>
      <c r="M2823" s="32" t="str">
        <f>IFERROR(VLOOKUP(Issue!$J2823,Table2[[#All],[Item Name]:[Open Rate]],8,0),"")</f>
        <v/>
      </c>
      <c r="N2823" s="32" t="str">
        <f>IFERROR(+Issue!$L2823*Issue!$M2823,"")</f>
        <v/>
      </c>
      <c r="O2823" s="12"/>
      <c r="P2823" s="12"/>
      <c r="Q2823" s="38"/>
    </row>
    <row r="2824" spans="1:17" x14ac:dyDescent="0.25">
      <c r="A2824" s="34"/>
      <c r="B2824" s="12"/>
      <c r="C2824" s="12"/>
      <c r="D2824" s="12"/>
      <c r="E2824" s="31" t="str">
        <f>IFERROR(VLOOKUP(Issue!$D2824,Table5[#All],3,0),"")</f>
        <v/>
      </c>
      <c r="F2824" s="31" t="str">
        <f>IFERROR(VLOOKUP(Issue!$D2824,Table5[#All],2,0),"")</f>
        <v/>
      </c>
      <c r="G2824" s="12"/>
      <c r="H2824" s="31" t="str">
        <f>IFERROR(VLOOKUP(Issue!$G2824,Table5[#All],3,0),"")</f>
        <v/>
      </c>
      <c r="I2824" s="31" t="str">
        <f>IFERROR(VLOOKUP(Issue!$G2824,Table5[#All],2,0),"")</f>
        <v/>
      </c>
      <c r="J2824" s="12"/>
      <c r="K2824" s="31" t="str">
        <f>IFERROR(VLOOKUP(Issue!$J2824,Table2[[Item Name]:[UoM]],2,0),"")</f>
        <v/>
      </c>
      <c r="L2824" s="12"/>
      <c r="M2824" s="32" t="str">
        <f>IFERROR(VLOOKUP(Issue!$J2824,Table2[[#All],[Item Name]:[Open Rate]],8,0),"")</f>
        <v/>
      </c>
      <c r="N2824" s="32" t="str">
        <f>IFERROR(+Issue!$L2824*Issue!$M2824,"")</f>
        <v/>
      </c>
      <c r="O2824" s="12"/>
      <c r="P2824" s="12"/>
      <c r="Q2824" s="38"/>
    </row>
    <row r="2825" spans="1:17" x14ac:dyDescent="0.25">
      <c r="A2825" s="34"/>
      <c r="B2825" s="12"/>
      <c r="C2825" s="12"/>
      <c r="D2825" s="12"/>
      <c r="E2825" s="31" t="str">
        <f>IFERROR(VLOOKUP(Issue!$D2825,Table5[#All],3,0),"")</f>
        <v/>
      </c>
      <c r="F2825" s="31" t="str">
        <f>IFERROR(VLOOKUP(Issue!$D2825,Table5[#All],2,0),"")</f>
        <v/>
      </c>
      <c r="G2825" s="12"/>
      <c r="H2825" s="31" t="str">
        <f>IFERROR(VLOOKUP(Issue!$G2825,Table5[#All],3,0),"")</f>
        <v/>
      </c>
      <c r="I2825" s="31" t="str">
        <f>IFERROR(VLOOKUP(Issue!$G2825,Table5[#All],2,0),"")</f>
        <v/>
      </c>
      <c r="J2825" s="12"/>
      <c r="K2825" s="31" t="str">
        <f>IFERROR(VLOOKUP(Issue!$J2825,Table2[[Item Name]:[UoM]],2,0),"")</f>
        <v/>
      </c>
      <c r="L2825" s="12"/>
      <c r="M2825" s="32" t="str">
        <f>IFERROR(VLOOKUP(Issue!$J2825,Table2[[#All],[Item Name]:[Open Rate]],8,0),"")</f>
        <v/>
      </c>
      <c r="N2825" s="32" t="str">
        <f>IFERROR(+Issue!$L2825*Issue!$M2825,"")</f>
        <v/>
      </c>
      <c r="O2825" s="12"/>
      <c r="P2825" s="12"/>
      <c r="Q2825" s="38"/>
    </row>
    <row r="2826" spans="1:17" x14ac:dyDescent="0.25">
      <c r="A2826" s="34"/>
      <c r="B2826" s="12"/>
      <c r="C2826" s="12"/>
      <c r="D2826" s="12"/>
      <c r="E2826" s="31" t="str">
        <f>IFERROR(VLOOKUP(Issue!$D2826,Table5[#All],3,0),"")</f>
        <v/>
      </c>
      <c r="F2826" s="31" t="str">
        <f>IFERROR(VLOOKUP(Issue!$D2826,Table5[#All],2,0),"")</f>
        <v/>
      </c>
      <c r="G2826" s="12"/>
      <c r="H2826" s="31" t="str">
        <f>IFERROR(VLOOKUP(Issue!$G2826,Table5[#All],3,0),"")</f>
        <v/>
      </c>
      <c r="I2826" s="31" t="str">
        <f>IFERROR(VLOOKUP(Issue!$G2826,Table5[#All],2,0),"")</f>
        <v/>
      </c>
      <c r="J2826" s="12"/>
      <c r="K2826" s="31" t="str">
        <f>IFERROR(VLOOKUP(Issue!$J2826,Table2[[Item Name]:[UoM]],2,0),"")</f>
        <v/>
      </c>
      <c r="L2826" s="12"/>
      <c r="M2826" s="32" t="str">
        <f>IFERROR(VLOOKUP(Issue!$J2826,Table2[[#All],[Item Name]:[Open Rate]],8,0),"")</f>
        <v/>
      </c>
      <c r="N2826" s="32" t="str">
        <f>IFERROR(+Issue!$L2826*Issue!$M2826,"")</f>
        <v/>
      </c>
      <c r="O2826" s="12"/>
      <c r="P2826" s="12"/>
      <c r="Q2826" s="38"/>
    </row>
    <row r="2827" spans="1:17" x14ac:dyDescent="0.25">
      <c r="A2827" s="34"/>
      <c r="B2827" s="12"/>
      <c r="C2827" s="12"/>
      <c r="D2827" s="12"/>
      <c r="E2827" s="31" t="str">
        <f>IFERROR(VLOOKUP(Issue!$D2827,Table5[#All],3,0),"")</f>
        <v/>
      </c>
      <c r="F2827" s="31" t="str">
        <f>IFERROR(VLOOKUP(Issue!$D2827,Table5[#All],2,0),"")</f>
        <v/>
      </c>
      <c r="G2827" s="12"/>
      <c r="H2827" s="31" t="str">
        <f>IFERROR(VLOOKUP(Issue!$G2827,Table5[#All],3,0),"")</f>
        <v/>
      </c>
      <c r="I2827" s="31" t="str">
        <f>IFERROR(VLOOKUP(Issue!$G2827,Table5[#All],2,0),"")</f>
        <v/>
      </c>
      <c r="J2827" s="12"/>
      <c r="K2827" s="31" t="str">
        <f>IFERROR(VLOOKUP(Issue!$J2827,Table2[[Item Name]:[UoM]],2,0),"")</f>
        <v/>
      </c>
      <c r="L2827" s="12"/>
      <c r="M2827" s="32" t="str">
        <f>IFERROR(VLOOKUP(Issue!$J2827,Table2[[#All],[Item Name]:[Open Rate]],8,0),"")</f>
        <v/>
      </c>
      <c r="N2827" s="32" t="str">
        <f>IFERROR(+Issue!$L2827*Issue!$M2827,"")</f>
        <v/>
      </c>
      <c r="O2827" s="12"/>
      <c r="P2827" s="12"/>
      <c r="Q2827" s="38"/>
    </row>
    <row r="2828" spans="1:17" x14ac:dyDescent="0.25">
      <c r="A2828" s="34"/>
      <c r="B2828" s="12"/>
      <c r="C2828" s="12"/>
      <c r="D2828" s="12"/>
      <c r="E2828" s="31" t="str">
        <f>IFERROR(VLOOKUP(Issue!$D2828,Table5[#All],3,0),"")</f>
        <v/>
      </c>
      <c r="F2828" s="31" t="str">
        <f>IFERROR(VLOOKUP(Issue!$D2828,Table5[#All],2,0),"")</f>
        <v/>
      </c>
      <c r="G2828" s="12"/>
      <c r="H2828" s="31" t="str">
        <f>IFERROR(VLOOKUP(Issue!$G2828,Table5[#All],3,0),"")</f>
        <v/>
      </c>
      <c r="I2828" s="31" t="str">
        <f>IFERROR(VLOOKUP(Issue!$G2828,Table5[#All],2,0),"")</f>
        <v/>
      </c>
      <c r="J2828" s="12"/>
      <c r="K2828" s="31" t="str">
        <f>IFERROR(VLOOKUP(Issue!$J2828,Table2[[Item Name]:[UoM]],2,0),"")</f>
        <v/>
      </c>
      <c r="L2828" s="12"/>
      <c r="M2828" s="32" t="str">
        <f>IFERROR(VLOOKUP(Issue!$J2828,Table2[[#All],[Item Name]:[Open Rate]],8,0),"")</f>
        <v/>
      </c>
      <c r="N2828" s="32" t="str">
        <f>IFERROR(+Issue!$L2828*Issue!$M2828,"")</f>
        <v/>
      </c>
      <c r="O2828" s="12"/>
      <c r="P2828" s="12"/>
      <c r="Q2828" s="38"/>
    </row>
    <row r="2829" spans="1:17" x14ac:dyDescent="0.25">
      <c r="A2829" s="34"/>
      <c r="B2829" s="12"/>
      <c r="C2829" s="12"/>
      <c r="D2829" s="12"/>
      <c r="E2829" s="31" t="str">
        <f>IFERROR(VLOOKUP(Issue!$D2829,Table5[#All],3,0),"")</f>
        <v/>
      </c>
      <c r="F2829" s="31" t="str">
        <f>IFERROR(VLOOKUP(Issue!$D2829,Table5[#All],2,0),"")</f>
        <v/>
      </c>
      <c r="G2829" s="12"/>
      <c r="H2829" s="31" t="str">
        <f>IFERROR(VLOOKUP(Issue!$G2829,Table5[#All],3,0),"")</f>
        <v/>
      </c>
      <c r="I2829" s="31" t="str">
        <f>IFERROR(VLOOKUP(Issue!$G2829,Table5[#All],2,0),"")</f>
        <v/>
      </c>
      <c r="J2829" s="12"/>
      <c r="K2829" s="31" t="str">
        <f>IFERROR(VLOOKUP(Issue!$J2829,Table2[[Item Name]:[UoM]],2,0),"")</f>
        <v/>
      </c>
      <c r="L2829" s="12"/>
      <c r="M2829" s="32" t="str">
        <f>IFERROR(VLOOKUP(Issue!$J2829,Table2[[#All],[Item Name]:[Open Rate]],8,0),"")</f>
        <v/>
      </c>
      <c r="N2829" s="32" t="str">
        <f>IFERROR(+Issue!$L2829*Issue!$M2829,"")</f>
        <v/>
      </c>
      <c r="O2829" s="12"/>
      <c r="P2829" s="12"/>
      <c r="Q2829" s="38"/>
    </row>
    <row r="2830" spans="1:17" x14ac:dyDescent="0.25">
      <c r="A2830" s="34"/>
      <c r="B2830" s="12"/>
      <c r="C2830" s="12"/>
      <c r="D2830" s="12"/>
      <c r="E2830" s="31" t="str">
        <f>IFERROR(VLOOKUP(Issue!$D2830,Table5[#All],3,0),"")</f>
        <v/>
      </c>
      <c r="F2830" s="31" t="str">
        <f>IFERROR(VLOOKUP(Issue!$D2830,Table5[#All],2,0),"")</f>
        <v/>
      </c>
      <c r="G2830" s="12"/>
      <c r="H2830" s="31" t="str">
        <f>IFERROR(VLOOKUP(Issue!$G2830,Table5[#All],3,0),"")</f>
        <v/>
      </c>
      <c r="I2830" s="31" t="str">
        <f>IFERROR(VLOOKUP(Issue!$G2830,Table5[#All],2,0),"")</f>
        <v/>
      </c>
      <c r="J2830" s="12"/>
      <c r="K2830" s="31" t="str">
        <f>IFERROR(VLOOKUP(Issue!$J2830,Table2[[Item Name]:[UoM]],2,0),"")</f>
        <v/>
      </c>
      <c r="L2830" s="12"/>
      <c r="M2830" s="32" t="str">
        <f>IFERROR(VLOOKUP(Issue!$J2830,Table2[[#All],[Item Name]:[Open Rate]],8,0),"")</f>
        <v/>
      </c>
      <c r="N2830" s="32" t="str">
        <f>IFERROR(+Issue!$L2830*Issue!$M2830,"")</f>
        <v/>
      </c>
      <c r="O2830" s="12"/>
      <c r="P2830" s="12"/>
      <c r="Q2830" s="38"/>
    </row>
    <row r="2831" spans="1:17" x14ac:dyDescent="0.25">
      <c r="A2831" s="34"/>
      <c r="B2831" s="12"/>
      <c r="C2831" s="12"/>
      <c r="D2831" s="12"/>
      <c r="E2831" s="31" t="str">
        <f>IFERROR(VLOOKUP(Issue!$D2831,Table5[#All],3,0),"")</f>
        <v/>
      </c>
      <c r="F2831" s="31" t="str">
        <f>IFERROR(VLOOKUP(Issue!$D2831,Table5[#All],2,0),"")</f>
        <v/>
      </c>
      <c r="G2831" s="12"/>
      <c r="H2831" s="31" t="str">
        <f>IFERROR(VLOOKUP(Issue!$G2831,Table5[#All],3,0),"")</f>
        <v/>
      </c>
      <c r="I2831" s="31" t="str">
        <f>IFERROR(VLOOKUP(Issue!$G2831,Table5[#All],2,0),"")</f>
        <v/>
      </c>
      <c r="J2831" s="12"/>
      <c r="K2831" s="31" t="str">
        <f>IFERROR(VLOOKUP(Issue!$J2831,Table2[[Item Name]:[UoM]],2,0),"")</f>
        <v/>
      </c>
      <c r="L2831" s="12"/>
      <c r="M2831" s="32" t="str">
        <f>IFERROR(VLOOKUP(Issue!$J2831,Table2[[#All],[Item Name]:[Open Rate]],8,0),"")</f>
        <v/>
      </c>
      <c r="N2831" s="32" t="str">
        <f>IFERROR(+Issue!$L2831*Issue!$M2831,"")</f>
        <v/>
      </c>
      <c r="O2831" s="12"/>
      <c r="P2831" s="12"/>
      <c r="Q2831" s="38"/>
    </row>
    <row r="2832" spans="1:17" x14ac:dyDescent="0.25">
      <c r="A2832" s="34"/>
      <c r="B2832" s="12"/>
      <c r="C2832" s="12"/>
      <c r="D2832" s="12"/>
      <c r="E2832" s="31" t="str">
        <f>IFERROR(VLOOKUP(Issue!$D2832,Table5[#All],3,0),"")</f>
        <v/>
      </c>
      <c r="F2832" s="31" t="str">
        <f>IFERROR(VLOOKUP(Issue!$D2832,Table5[#All],2,0),"")</f>
        <v/>
      </c>
      <c r="G2832" s="12"/>
      <c r="H2832" s="31" t="str">
        <f>IFERROR(VLOOKUP(Issue!$G2832,Table5[#All],3,0),"")</f>
        <v/>
      </c>
      <c r="I2832" s="31" t="str">
        <f>IFERROR(VLOOKUP(Issue!$G2832,Table5[#All],2,0),"")</f>
        <v/>
      </c>
      <c r="J2832" s="12"/>
      <c r="K2832" s="31" t="str">
        <f>IFERROR(VLOOKUP(Issue!$J2832,Table2[[Item Name]:[UoM]],2,0),"")</f>
        <v/>
      </c>
      <c r="L2832" s="12"/>
      <c r="M2832" s="32" t="str">
        <f>IFERROR(VLOOKUP(Issue!$J2832,Table2[[#All],[Item Name]:[Open Rate]],8,0),"")</f>
        <v/>
      </c>
      <c r="N2832" s="32" t="str">
        <f>IFERROR(+Issue!$L2832*Issue!$M2832,"")</f>
        <v/>
      </c>
      <c r="O2832" s="12"/>
      <c r="P2832" s="12"/>
      <c r="Q2832" s="38"/>
    </row>
    <row r="2833" spans="1:17" x14ac:dyDescent="0.25">
      <c r="A2833" s="34"/>
      <c r="B2833" s="12"/>
      <c r="C2833" s="12"/>
      <c r="D2833" s="12"/>
      <c r="E2833" s="31" t="str">
        <f>IFERROR(VLOOKUP(Issue!$D2833,Table5[#All],3,0),"")</f>
        <v/>
      </c>
      <c r="F2833" s="31" t="str">
        <f>IFERROR(VLOOKUP(Issue!$D2833,Table5[#All],2,0),"")</f>
        <v/>
      </c>
      <c r="G2833" s="12"/>
      <c r="H2833" s="31" t="str">
        <f>IFERROR(VLOOKUP(Issue!$G2833,Table5[#All],3,0),"")</f>
        <v/>
      </c>
      <c r="I2833" s="31" t="str">
        <f>IFERROR(VLOOKUP(Issue!$G2833,Table5[#All],2,0),"")</f>
        <v/>
      </c>
      <c r="J2833" s="12"/>
      <c r="K2833" s="31" t="str">
        <f>IFERROR(VLOOKUP(Issue!$J2833,Table2[[Item Name]:[UoM]],2,0),"")</f>
        <v/>
      </c>
      <c r="L2833" s="12"/>
      <c r="M2833" s="32" t="str">
        <f>IFERROR(VLOOKUP(Issue!$J2833,Table2[[#All],[Item Name]:[Open Rate]],8,0),"")</f>
        <v/>
      </c>
      <c r="N2833" s="32" t="str">
        <f>IFERROR(+Issue!$L2833*Issue!$M2833,"")</f>
        <v/>
      </c>
      <c r="O2833" s="12"/>
      <c r="P2833" s="12"/>
      <c r="Q2833" s="38"/>
    </row>
    <row r="2834" spans="1:17" x14ac:dyDescent="0.25">
      <c r="A2834" s="34"/>
      <c r="B2834" s="12"/>
      <c r="C2834" s="12"/>
      <c r="D2834" s="12"/>
      <c r="E2834" s="31" t="str">
        <f>IFERROR(VLOOKUP(Issue!$D2834,Table5[#All],3,0),"")</f>
        <v/>
      </c>
      <c r="F2834" s="31" t="str">
        <f>IFERROR(VLOOKUP(Issue!$D2834,Table5[#All],2,0),"")</f>
        <v/>
      </c>
      <c r="G2834" s="12"/>
      <c r="H2834" s="31" t="str">
        <f>IFERROR(VLOOKUP(Issue!$G2834,Table5[#All],3,0),"")</f>
        <v/>
      </c>
      <c r="I2834" s="31" t="str">
        <f>IFERROR(VLOOKUP(Issue!$G2834,Table5[#All],2,0),"")</f>
        <v/>
      </c>
      <c r="J2834" s="12"/>
      <c r="K2834" s="31" t="str">
        <f>IFERROR(VLOOKUP(Issue!$J2834,Table2[[Item Name]:[UoM]],2,0),"")</f>
        <v/>
      </c>
      <c r="L2834" s="12"/>
      <c r="M2834" s="32" t="str">
        <f>IFERROR(VLOOKUP(Issue!$J2834,Table2[[#All],[Item Name]:[Open Rate]],8,0),"")</f>
        <v/>
      </c>
      <c r="N2834" s="32" t="str">
        <f>IFERROR(+Issue!$L2834*Issue!$M2834,"")</f>
        <v/>
      </c>
      <c r="O2834" s="12"/>
      <c r="P2834" s="12"/>
      <c r="Q2834" s="38"/>
    </row>
    <row r="2835" spans="1:17" x14ac:dyDescent="0.25">
      <c r="A2835" s="34"/>
      <c r="B2835" s="12"/>
      <c r="C2835" s="12"/>
      <c r="D2835" s="12"/>
      <c r="E2835" s="31" t="str">
        <f>IFERROR(VLOOKUP(Issue!$D2835,Table5[#All],3,0),"")</f>
        <v/>
      </c>
      <c r="F2835" s="31" t="str">
        <f>IFERROR(VLOOKUP(Issue!$D2835,Table5[#All],2,0),"")</f>
        <v/>
      </c>
      <c r="G2835" s="12"/>
      <c r="H2835" s="31" t="str">
        <f>IFERROR(VLOOKUP(Issue!$G2835,Table5[#All],3,0),"")</f>
        <v/>
      </c>
      <c r="I2835" s="31" t="str">
        <f>IFERROR(VLOOKUP(Issue!$G2835,Table5[#All],2,0),"")</f>
        <v/>
      </c>
      <c r="J2835" s="12"/>
      <c r="K2835" s="31" t="str">
        <f>IFERROR(VLOOKUP(Issue!$J2835,Table2[[Item Name]:[UoM]],2,0),"")</f>
        <v/>
      </c>
      <c r="L2835" s="12"/>
      <c r="M2835" s="32" t="str">
        <f>IFERROR(VLOOKUP(Issue!$J2835,Table2[[#All],[Item Name]:[Open Rate]],8,0),"")</f>
        <v/>
      </c>
      <c r="N2835" s="32" t="str">
        <f>IFERROR(+Issue!$L2835*Issue!$M2835,"")</f>
        <v/>
      </c>
      <c r="O2835" s="12"/>
      <c r="P2835" s="12"/>
      <c r="Q2835" s="38"/>
    </row>
    <row r="2836" spans="1:17" x14ac:dyDescent="0.25">
      <c r="A2836" s="34"/>
      <c r="B2836" s="12"/>
      <c r="C2836" s="12"/>
      <c r="D2836" s="12"/>
      <c r="E2836" s="31" t="str">
        <f>IFERROR(VLOOKUP(Issue!$D2836,Table5[#All],3,0),"")</f>
        <v/>
      </c>
      <c r="F2836" s="31" t="str">
        <f>IFERROR(VLOOKUP(Issue!$D2836,Table5[#All],2,0),"")</f>
        <v/>
      </c>
      <c r="G2836" s="12"/>
      <c r="H2836" s="31" t="str">
        <f>IFERROR(VLOOKUP(Issue!$G2836,Table5[#All],3,0),"")</f>
        <v/>
      </c>
      <c r="I2836" s="31" t="str">
        <f>IFERROR(VLOOKUP(Issue!$G2836,Table5[#All],2,0),"")</f>
        <v/>
      </c>
      <c r="J2836" s="12"/>
      <c r="K2836" s="31" t="str">
        <f>IFERROR(VLOOKUP(Issue!$J2836,Table2[[Item Name]:[UoM]],2,0),"")</f>
        <v/>
      </c>
      <c r="L2836" s="12"/>
      <c r="M2836" s="32" t="str">
        <f>IFERROR(VLOOKUP(Issue!$J2836,Table2[[#All],[Item Name]:[Open Rate]],8,0),"")</f>
        <v/>
      </c>
      <c r="N2836" s="32" t="str">
        <f>IFERROR(+Issue!$L2836*Issue!$M2836,"")</f>
        <v/>
      </c>
      <c r="O2836" s="12"/>
      <c r="P2836" s="12"/>
      <c r="Q2836" s="38"/>
    </row>
    <row r="2837" spans="1:17" x14ac:dyDescent="0.25">
      <c r="A2837" s="34"/>
      <c r="B2837" s="12"/>
      <c r="C2837" s="12"/>
      <c r="D2837" s="12"/>
      <c r="E2837" s="31" t="str">
        <f>IFERROR(VLOOKUP(Issue!$D2837,Table5[#All],3,0),"")</f>
        <v/>
      </c>
      <c r="F2837" s="31" t="str">
        <f>IFERROR(VLOOKUP(Issue!$D2837,Table5[#All],2,0),"")</f>
        <v/>
      </c>
      <c r="G2837" s="12"/>
      <c r="H2837" s="31" t="str">
        <f>IFERROR(VLOOKUP(Issue!$G2837,Table5[#All],3,0),"")</f>
        <v/>
      </c>
      <c r="I2837" s="31" t="str">
        <f>IFERROR(VLOOKUP(Issue!$G2837,Table5[#All],2,0),"")</f>
        <v/>
      </c>
      <c r="J2837" s="12"/>
      <c r="K2837" s="31" t="str">
        <f>IFERROR(VLOOKUP(Issue!$J2837,Table2[[Item Name]:[UoM]],2,0),"")</f>
        <v/>
      </c>
      <c r="L2837" s="12"/>
      <c r="M2837" s="32" t="str">
        <f>IFERROR(VLOOKUP(Issue!$J2837,Table2[[#All],[Item Name]:[Open Rate]],8,0),"")</f>
        <v/>
      </c>
      <c r="N2837" s="32" t="str">
        <f>IFERROR(+Issue!$L2837*Issue!$M2837,"")</f>
        <v/>
      </c>
      <c r="O2837" s="12"/>
      <c r="P2837" s="12"/>
      <c r="Q2837" s="38"/>
    </row>
    <row r="2838" spans="1:17" x14ac:dyDescent="0.25">
      <c r="A2838" s="34"/>
      <c r="B2838" s="12"/>
      <c r="C2838" s="12"/>
      <c r="D2838" s="12"/>
      <c r="E2838" s="31" t="str">
        <f>IFERROR(VLOOKUP(Issue!$D2838,Table5[#All],3,0),"")</f>
        <v/>
      </c>
      <c r="F2838" s="31" t="str">
        <f>IFERROR(VLOOKUP(Issue!$D2838,Table5[#All],2,0),"")</f>
        <v/>
      </c>
      <c r="G2838" s="12"/>
      <c r="H2838" s="31" t="str">
        <f>IFERROR(VLOOKUP(Issue!$G2838,Table5[#All],3,0),"")</f>
        <v/>
      </c>
      <c r="I2838" s="31" t="str">
        <f>IFERROR(VLOOKUP(Issue!$G2838,Table5[#All],2,0),"")</f>
        <v/>
      </c>
      <c r="J2838" s="12"/>
      <c r="K2838" s="31" t="str">
        <f>IFERROR(VLOOKUP(Issue!$J2838,Table2[[Item Name]:[UoM]],2,0),"")</f>
        <v/>
      </c>
      <c r="L2838" s="12"/>
      <c r="M2838" s="32" t="str">
        <f>IFERROR(VLOOKUP(Issue!$J2838,Table2[[#All],[Item Name]:[Open Rate]],8,0),"")</f>
        <v/>
      </c>
      <c r="N2838" s="32" t="str">
        <f>IFERROR(+Issue!$L2838*Issue!$M2838,"")</f>
        <v/>
      </c>
      <c r="O2838" s="12"/>
      <c r="P2838" s="12"/>
      <c r="Q2838" s="38"/>
    </row>
    <row r="2839" spans="1:17" x14ac:dyDescent="0.25">
      <c r="A2839" s="34"/>
      <c r="B2839" s="12"/>
      <c r="C2839" s="12"/>
      <c r="D2839" s="12"/>
      <c r="E2839" s="31" t="str">
        <f>IFERROR(VLOOKUP(Issue!$D2839,Table5[#All],3,0),"")</f>
        <v/>
      </c>
      <c r="F2839" s="31" t="str">
        <f>IFERROR(VLOOKUP(Issue!$D2839,Table5[#All],2,0),"")</f>
        <v/>
      </c>
      <c r="G2839" s="12"/>
      <c r="H2839" s="31" t="str">
        <f>IFERROR(VLOOKUP(Issue!$G2839,Table5[#All],3,0),"")</f>
        <v/>
      </c>
      <c r="I2839" s="31" t="str">
        <f>IFERROR(VLOOKUP(Issue!$G2839,Table5[#All],2,0),"")</f>
        <v/>
      </c>
      <c r="J2839" s="12"/>
      <c r="K2839" s="31" t="str">
        <f>IFERROR(VLOOKUP(Issue!$J2839,Table2[[Item Name]:[UoM]],2,0),"")</f>
        <v/>
      </c>
      <c r="L2839" s="12"/>
      <c r="M2839" s="32" t="str">
        <f>IFERROR(VLOOKUP(Issue!$J2839,Table2[[#All],[Item Name]:[Open Rate]],8,0),"")</f>
        <v/>
      </c>
      <c r="N2839" s="32" t="str">
        <f>IFERROR(+Issue!$L2839*Issue!$M2839,"")</f>
        <v/>
      </c>
      <c r="O2839" s="12"/>
      <c r="P2839" s="12"/>
      <c r="Q2839" s="38"/>
    </row>
    <row r="2840" spans="1:17" x14ac:dyDescent="0.25">
      <c r="A2840" s="34"/>
      <c r="B2840" s="12"/>
      <c r="C2840" s="12"/>
      <c r="D2840" s="12"/>
      <c r="E2840" s="31" t="str">
        <f>IFERROR(VLOOKUP(Issue!$D2840,Table5[#All],3,0),"")</f>
        <v/>
      </c>
      <c r="F2840" s="31" t="str">
        <f>IFERROR(VLOOKUP(Issue!$D2840,Table5[#All],2,0),"")</f>
        <v/>
      </c>
      <c r="G2840" s="12"/>
      <c r="H2840" s="31" t="str">
        <f>IFERROR(VLOOKUP(Issue!$G2840,Table5[#All],3,0),"")</f>
        <v/>
      </c>
      <c r="I2840" s="31" t="str">
        <f>IFERROR(VLOOKUP(Issue!$G2840,Table5[#All],2,0),"")</f>
        <v/>
      </c>
      <c r="J2840" s="12"/>
      <c r="K2840" s="31" t="str">
        <f>IFERROR(VLOOKUP(Issue!$J2840,Table2[[Item Name]:[UoM]],2,0),"")</f>
        <v/>
      </c>
      <c r="L2840" s="12"/>
      <c r="M2840" s="32" t="str">
        <f>IFERROR(VLOOKUP(Issue!$J2840,Table2[[#All],[Item Name]:[Open Rate]],8,0),"")</f>
        <v/>
      </c>
      <c r="N2840" s="32" t="str">
        <f>IFERROR(+Issue!$L2840*Issue!$M2840,"")</f>
        <v/>
      </c>
      <c r="O2840" s="12"/>
      <c r="P2840" s="12"/>
      <c r="Q2840" s="38"/>
    </row>
    <row r="2841" spans="1:17" x14ac:dyDescent="0.25">
      <c r="A2841" s="34"/>
      <c r="B2841" s="12"/>
      <c r="C2841" s="12"/>
      <c r="D2841" s="12"/>
      <c r="E2841" s="31" t="str">
        <f>IFERROR(VLOOKUP(Issue!$D2841,Table5[#All],3,0),"")</f>
        <v/>
      </c>
      <c r="F2841" s="31" t="str">
        <f>IFERROR(VLOOKUP(Issue!$D2841,Table5[#All],2,0),"")</f>
        <v/>
      </c>
      <c r="G2841" s="12"/>
      <c r="H2841" s="31" t="str">
        <f>IFERROR(VLOOKUP(Issue!$G2841,Table5[#All],3,0),"")</f>
        <v/>
      </c>
      <c r="I2841" s="31" t="str">
        <f>IFERROR(VLOOKUP(Issue!$G2841,Table5[#All],2,0),"")</f>
        <v/>
      </c>
      <c r="J2841" s="12"/>
      <c r="K2841" s="31" t="str">
        <f>IFERROR(VLOOKUP(Issue!$J2841,Table2[[Item Name]:[UoM]],2,0),"")</f>
        <v/>
      </c>
      <c r="L2841" s="12"/>
      <c r="M2841" s="32" t="str">
        <f>IFERROR(VLOOKUP(Issue!$J2841,Table2[[#All],[Item Name]:[Open Rate]],8,0),"")</f>
        <v/>
      </c>
      <c r="N2841" s="32" t="str">
        <f>IFERROR(+Issue!$L2841*Issue!$M2841,"")</f>
        <v/>
      </c>
      <c r="O2841" s="12"/>
      <c r="P2841" s="12"/>
      <c r="Q2841" s="38"/>
    </row>
    <row r="2842" spans="1:17" x14ac:dyDescent="0.25">
      <c r="A2842" s="34"/>
      <c r="B2842" s="12"/>
      <c r="C2842" s="12"/>
      <c r="D2842" s="12"/>
      <c r="E2842" s="31" t="str">
        <f>IFERROR(VLOOKUP(Issue!$D2842,Table5[#All],3,0),"")</f>
        <v/>
      </c>
      <c r="F2842" s="31" t="str">
        <f>IFERROR(VLOOKUP(Issue!$D2842,Table5[#All],2,0),"")</f>
        <v/>
      </c>
      <c r="G2842" s="12"/>
      <c r="H2842" s="31" t="str">
        <f>IFERROR(VLOOKUP(Issue!$G2842,Table5[#All],3,0),"")</f>
        <v/>
      </c>
      <c r="I2842" s="31" t="str">
        <f>IFERROR(VLOOKUP(Issue!$G2842,Table5[#All],2,0),"")</f>
        <v/>
      </c>
      <c r="J2842" s="12"/>
      <c r="K2842" s="31" t="str">
        <f>IFERROR(VLOOKUP(Issue!$J2842,Table2[[Item Name]:[UoM]],2,0),"")</f>
        <v/>
      </c>
      <c r="L2842" s="12"/>
      <c r="M2842" s="32" t="str">
        <f>IFERROR(VLOOKUP(Issue!$J2842,Table2[[#All],[Item Name]:[Open Rate]],8,0),"")</f>
        <v/>
      </c>
      <c r="N2842" s="32" t="str">
        <f>IFERROR(+Issue!$L2842*Issue!$M2842,"")</f>
        <v/>
      </c>
      <c r="O2842" s="12"/>
      <c r="P2842" s="12"/>
      <c r="Q2842" s="38"/>
    </row>
    <row r="2843" spans="1:17" x14ac:dyDescent="0.25">
      <c r="A2843" s="34"/>
      <c r="B2843" s="12"/>
      <c r="C2843" s="12"/>
      <c r="D2843" s="12"/>
      <c r="E2843" s="31" t="str">
        <f>IFERROR(VLOOKUP(Issue!$D2843,Table5[#All],3,0),"")</f>
        <v/>
      </c>
      <c r="F2843" s="31" t="str">
        <f>IFERROR(VLOOKUP(Issue!$D2843,Table5[#All],2,0),"")</f>
        <v/>
      </c>
      <c r="G2843" s="12"/>
      <c r="H2843" s="31" t="str">
        <f>IFERROR(VLOOKUP(Issue!$G2843,Table5[#All],3,0),"")</f>
        <v/>
      </c>
      <c r="I2843" s="31" t="str">
        <f>IFERROR(VLOOKUP(Issue!$G2843,Table5[#All],2,0),"")</f>
        <v/>
      </c>
      <c r="J2843" s="12"/>
      <c r="K2843" s="31" t="str">
        <f>IFERROR(VLOOKUP(Issue!$J2843,Table2[[Item Name]:[UoM]],2,0),"")</f>
        <v/>
      </c>
      <c r="L2843" s="12"/>
      <c r="M2843" s="32" t="str">
        <f>IFERROR(VLOOKUP(Issue!$J2843,Table2[[#All],[Item Name]:[Open Rate]],8,0),"")</f>
        <v/>
      </c>
      <c r="N2843" s="32" t="str">
        <f>IFERROR(+Issue!$L2843*Issue!$M2843,"")</f>
        <v/>
      </c>
      <c r="O2843" s="12"/>
      <c r="P2843" s="12"/>
      <c r="Q2843" s="38"/>
    </row>
    <row r="2844" spans="1:17" x14ac:dyDescent="0.25">
      <c r="A2844" s="34"/>
      <c r="B2844" s="12"/>
      <c r="C2844" s="12"/>
      <c r="D2844" s="12"/>
      <c r="E2844" s="31" t="str">
        <f>IFERROR(VLOOKUP(Issue!$D2844,Table5[#All],3,0),"")</f>
        <v/>
      </c>
      <c r="F2844" s="31" t="str">
        <f>IFERROR(VLOOKUP(Issue!$D2844,Table5[#All],2,0),"")</f>
        <v/>
      </c>
      <c r="G2844" s="12"/>
      <c r="H2844" s="31" t="str">
        <f>IFERROR(VLOOKUP(Issue!$G2844,Table5[#All],3,0),"")</f>
        <v/>
      </c>
      <c r="I2844" s="31" t="str">
        <f>IFERROR(VLOOKUP(Issue!$G2844,Table5[#All],2,0),"")</f>
        <v/>
      </c>
      <c r="J2844" s="12"/>
      <c r="K2844" s="31" t="str">
        <f>IFERROR(VLOOKUP(Issue!$J2844,Table2[[Item Name]:[UoM]],2,0),"")</f>
        <v/>
      </c>
      <c r="L2844" s="12"/>
      <c r="M2844" s="32" t="str">
        <f>IFERROR(VLOOKUP(Issue!$J2844,Table2[[#All],[Item Name]:[Open Rate]],8,0),"")</f>
        <v/>
      </c>
      <c r="N2844" s="32" t="str">
        <f>IFERROR(+Issue!$L2844*Issue!$M2844,"")</f>
        <v/>
      </c>
      <c r="O2844" s="12"/>
      <c r="P2844" s="12"/>
      <c r="Q2844" s="38"/>
    </row>
    <row r="2845" spans="1:17" x14ac:dyDescent="0.25">
      <c r="A2845" s="34"/>
      <c r="B2845" s="12"/>
      <c r="C2845" s="12"/>
      <c r="D2845" s="12"/>
      <c r="E2845" s="31" t="str">
        <f>IFERROR(VLOOKUP(Issue!$D2845,Table5[#All],3,0),"")</f>
        <v/>
      </c>
      <c r="F2845" s="31" t="str">
        <f>IFERROR(VLOOKUP(Issue!$D2845,Table5[#All],2,0),"")</f>
        <v/>
      </c>
      <c r="G2845" s="12"/>
      <c r="H2845" s="31" t="str">
        <f>IFERROR(VLOOKUP(Issue!$G2845,Table5[#All],3,0),"")</f>
        <v/>
      </c>
      <c r="I2845" s="31" t="str">
        <f>IFERROR(VLOOKUP(Issue!$G2845,Table5[#All],2,0),"")</f>
        <v/>
      </c>
      <c r="J2845" s="12"/>
      <c r="K2845" s="31" t="str">
        <f>IFERROR(VLOOKUP(Issue!$J2845,Table2[[Item Name]:[UoM]],2,0),"")</f>
        <v/>
      </c>
      <c r="L2845" s="12"/>
      <c r="M2845" s="32" t="str">
        <f>IFERROR(VLOOKUP(Issue!$J2845,Table2[[#All],[Item Name]:[Open Rate]],8,0),"")</f>
        <v/>
      </c>
      <c r="N2845" s="32" t="str">
        <f>IFERROR(+Issue!$L2845*Issue!$M2845,"")</f>
        <v/>
      </c>
      <c r="O2845" s="12"/>
      <c r="P2845" s="12"/>
      <c r="Q2845" s="38"/>
    </row>
    <row r="2846" spans="1:17" x14ac:dyDescent="0.25">
      <c r="A2846" s="34"/>
      <c r="B2846" s="12"/>
      <c r="C2846" s="12"/>
      <c r="D2846" s="12"/>
      <c r="E2846" s="31" t="str">
        <f>IFERROR(VLOOKUP(Issue!$D2846,Table5[#All],3,0),"")</f>
        <v/>
      </c>
      <c r="F2846" s="31" t="str">
        <f>IFERROR(VLOOKUP(Issue!$D2846,Table5[#All],2,0),"")</f>
        <v/>
      </c>
      <c r="G2846" s="12"/>
      <c r="H2846" s="31" t="str">
        <f>IFERROR(VLOOKUP(Issue!$G2846,Table5[#All],3,0),"")</f>
        <v/>
      </c>
      <c r="I2846" s="31" t="str">
        <f>IFERROR(VLOOKUP(Issue!$G2846,Table5[#All],2,0),"")</f>
        <v/>
      </c>
      <c r="J2846" s="12"/>
      <c r="K2846" s="31" t="str">
        <f>IFERROR(VLOOKUP(Issue!$J2846,Table2[[Item Name]:[UoM]],2,0),"")</f>
        <v/>
      </c>
      <c r="L2846" s="12"/>
      <c r="M2846" s="32" t="str">
        <f>IFERROR(VLOOKUP(Issue!$J2846,Table2[[#All],[Item Name]:[Open Rate]],8,0),"")</f>
        <v/>
      </c>
      <c r="N2846" s="32" t="str">
        <f>IFERROR(+Issue!$L2846*Issue!$M2846,"")</f>
        <v/>
      </c>
      <c r="O2846" s="12"/>
      <c r="P2846" s="12"/>
      <c r="Q2846" s="38"/>
    </row>
    <row r="2847" spans="1:17" x14ac:dyDescent="0.25">
      <c r="A2847" s="34"/>
      <c r="B2847" s="12"/>
      <c r="C2847" s="12"/>
      <c r="D2847" s="12"/>
      <c r="E2847" s="31" t="str">
        <f>IFERROR(VLOOKUP(Issue!$D2847,Table5[#All],3,0),"")</f>
        <v/>
      </c>
      <c r="F2847" s="31" t="str">
        <f>IFERROR(VLOOKUP(Issue!$D2847,Table5[#All],2,0),"")</f>
        <v/>
      </c>
      <c r="G2847" s="12"/>
      <c r="H2847" s="31" t="str">
        <f>IFERROR(VLOOKUP(Issue!$G2847,Table5[#All],3,0),"")</f>
        <v/>
      </c>
      <c r="I2847" s="31" t="str">
        <f>IFERROR(VLOOKUP(Issue!$G2847,Table5[#All],2,0),"")</f>
        <v/>
      </c>
      <c r="J2847" s="12"/>
      <c r="K2847" s="31" t="str">
        <f>IFERROR(VLOOKUP(Issue!$J2847,Table2[[Item Name]:[UoM]],2,0),"")</f>
        <v/>
      </c>
      <c r="L2847" s="12"/>
      <c r="M2847" s="32" t="str">
        <f>IFERROR(VLOOKUP(Issue!$J2847,Table2[[#All],[Item Name]:[Open Rate]],8,0),"")</f>
        <v/>
      </c>
      <c r="N2847" s="32" t="str">
        <f>IFERROR(+Issue!$L2847*Issue!$M2847,"")</f>
        <v/>
      </c>
      <c r="O2847" s="12"/>
      <c r="P2847" s="12"/>
      <c r="Q2847" s="38"/>
    </row>
    <row r="2848" spans="1:17" x14ac:dyDescent="0.25">
      <c r="A2848" s="34"/>
      <c r="B2848" s="12"/>
      <c r="C2848" s="12"/>
      <c r="D2848" s="12"/>
      <c r="E2848" s="31" t="str">
        <f>IFERROR(VLOOKUP(Issue!$D2848,Table5[#All],3,0),"")</f>
        <v/>
      </c>
      <c r="F2848" s="31" t="str">
        <f>IFERROR(VLOOKUP(Issue!$D2848,Table5[#All],2,0),"")</f>
        <v/>
      </c>
      <c r="G2848" s="12"/>
      <c r="H2848" s="31" t="str">
        <f>IFERROR(VLOOKUP(Issue!$G2848,Table5[#All],3,0),"")</f>
        <v/>
      </c>
      <c r="I2848" s="31" t="str">
        <f>IFERROR(VLOOKUP(Issue!$G2848,Table5[#All],2,0),"")</f>
        <v/>
      </c>
      <c r="J2848" s="12"/>
      <c r="K2848" s="31" t="str">
        <f>IFERROR(VLOOKUP(Issue!$J2848,Table2[[Item Name]:[UoM]],2,0),"")</f>
        <v/>
      </c>
      <c r="L2848" s="12"/>
      <c r="M2848" s="32" t="str">
        <f>IFERROR(VLOOKUP(Issue!$J2848,Table2[[#All],[Item Name]:[Open Rate]],8,0),"")</f>
        <v/>
      </c>
      <c r="N2848" s="32" t="str">
        <f>IFERROR(+Issue!$L2848*Issue!$M2848,"")</f>
        <v/>
      </c>
      <c r="O2848" s="12"/>
      <c r="P2848" s="12"/>
      <c r="Q2848" s="38"/>
    </row>
    <row r="2849" spans="1:17" x14ac:dyDescent="0.25">
      <c r="A2849" s="34"/>
      <c r="B2849" s="12"/>
      <c r="C2849" s="12"/>
      <c r="D2849" s="12"/>
      <c r="E2849" s="31" t="str">
        <f>IFERROR(VLOOKUP(Issue!$D2849,Table5[#All],3,0),"")</f>
        <v/>
      </c>
      <c r="F2849" s="31" t="str">
        <f>IFERROR(VLOOKUP(Issue!$D2849,Table5[#All],2,0),"")</f>
        <v/>
      </c>
      <c r="G2849" s="12"/>
      <c r="H2849" s="31" t="str">
        <f>IFERROR(VLOOKUP(Issue!$G2849,Table5[#All],3,0),"")</f>
        <v/>
      </c>
      <c r="I2849" s="31" t="str">
        <f>IFERROR(VLOOKUP(Issue!$G2849,Table5[#All],2,0),"")</f>
        <v/>
      </c>
      <c r="J2849" s="12"/>
      <c r="K2849" s="31" t="str">
        <f>IFERROR(VLOOKUP(Issue!$J2849,Table2[[Item Name]:[UoM]],2,0),"")</f>
        <v/>
      </c>
      <c r="L2849" s="12"/>
      <c r="M2849" s="32" t="str">
        <f>IFERROR(VLOOKUP(Issue!$J2849,Table2[[#All],[Item Name]:[Open Rate]],8,0),"")</f>
        <v/>
      </c>
      <c r="N2849" s="32" t="str">
        <f>IFERROR(+Issue!$L2849*Issue!$M2849,"")</f>
        <v/>
      </c>
      <c r="O2849" s="12"/>
      <c r="P2849" s="12"/>
      <c r="Q2849" s="38"/>
    </row>
    <row r="2850" spans="1:17" x14ac:dyDescent="0.25">
      <c r="A2850" s="34"/>
      <c r="B2850" s="12"/>
      <c r="C2850" s="12"/>
      <c r="D2850" s="12"/>
      <c r="E2850" s="31" t="str">
        <f>IFERROR(VLOOKUP(Issue!$D2850,Table5[#All],3,0),"")</f>
        <v/>
      </c>
      <c r="F2850" s="31" t="str">
        <f>IFERROR(VLOOKUP(Issue!$D2850,Table5[#All],2,0),"")</f>
        <v/>
      </c>
      <c r="G2850" s="12"/>
      <c r="H2850" s="31" t="str">
        <f>IFERROR(VLOOKUP(Issue!$G2850,Table5[#All],3,0),"")</f>
        <v/>
      </c>
      <c r="I2850" s="31" t="str">
        <f>IFERROR(VLOOKUP(Issue!$G2850,Table5[#All],2,0),"")</f>
        <v/>
      </c>
      <c r="J2850" s="12"/>
      <c r="K2850" s="31" t="str">
        <f>IFERROR(VLOOKUP(Issue!$J2850,Table2[[Item Name]:[UoM]],2,0),"")</f>
        <v/>
      </c>
      <c r="L2850" s="12"/>
      <c r="M2850" s="32" t="str">
        <f>IFERROR(VLOOKUP(Issue!$J2850,Table2[[#All],[Item Name]:[Open Rate]],8,0),"")</f>
        <v/>
      </c>
      <c r="N2850" s="32" t="str">
        <f>IFERROR(+Issue!$L2850*Issue!$M2850,"")</f>
        <v/>
      </c>
      <c r="O2850" s="12"/>
      <c r="P2850" s="12"/>
      <c r="Q2850" s="38"/>
    </row>
    <row r="2851" spans="1:17" x14ac:dyDescent="0.25">
      <c r="A2851" s="34"/>
      <c r="B2851" s="12"/>
      <c r="C2851" s="12"/>
      <c r="D2851" s="12"/>
      <c r="E2851" s="31" t="str">
        <f>IFERROR(VLOOKUP(Issue!$D2851,Table5[#All],3,0),"")</f>
        <v/>
      </c>
      <c r="F2851" s="31" t="str">
        <f>IFERROR(VLOOKUP(Issue!$D2851,Table5[#All],2,0),"")</f>
        <v/>
      </c>
      <c r="G2851" s="12"/>
      <c r="H2851" s="31" t="str">
        <f>IFERROR(VLOOKUP(Issue!$G2851,Table5[#All],3,0),"")</f>
        <v/>
      </c>
      <c r="I2851" s="31" t="str">
        <f>IFERROR(VLOOKUP(Issue!$G2851,Table5[#All],2,0),"")</f>
        <v/>
      </c>
      <c r="J2851" s="12"/>
      <c r="K2851" s="31" t="str">
        <f>IFERROR(VLOOKUP(Issue!$J2851,Table2[[Item Name]:[UoM]],2,0),"")</f>
        <v/>
      </c>
      <c r="L2851" s="12"/>
      <c r="M2851" s="32" t="str">
        <f>IFERROR(VLOOKUP(Issue!$J2851,Table2[[#All],[Item Name]:[Open Rate]],8,0),"")</f>
        <v/>
      </c>
      <c r="N2851" s="32" t="str">
        <f>IFERROR(+Issue!$L2851*Issue!$M2851,"")</f>
        <v/>
      </c>
      <c r="O2851" s="12"/>
      <c r="P2851" s="12"/>
      <c r="Q2851" s="38"/>
    </row>
    <row r="2852" spans="1:17" x14ac:dyDescent="0.25">
      <c r="A2852" s="34"/>
      <c r="B2852" s="12"/>
      <c r="C2852" s="12"/>
      <c r="D2852" s="12"/>
      <c r="E2852" s="31" t="str">
        <f>IFERROR(VLOOKUP(Issue!$D2852,Table5[#All],3,0),"")</f>
        <v/>
      </c>
      <c r="F2852" s="31" t="str">
        <f>IFERROR(VLOOKUP(Issue!$D2852,Table5[#All],2,0),"")</f>
        <v/>
      </c>
      <c r="G2852" s="12"/>
      <c r="H2852" s="31" t="str">
        <f>IFERROR(VLOOKUP(Issue!$G2852,Table5[#All],3,0),"")</f>
        <v/>
      </c>
      <c r="I2852" s="31" t="str">
        <f>IFERROR(VLOOKUP(Issue!$G2852,Table5[#All],2,0),"")</f>
        <v/>
      </c>
      <c r="J2852" s="12"/>
      <c r="K2852" s="31" t="str">
        <f>IFERROR(VLOOKUP(Issue!$J2852,Table2[[Item Name]:[UoM]],2,0),"")</f>
        <v/>
      </c>
      <c r="L2852" s="12"/>
      <c r="M2852" s="32" t="str">
        <f>IFERROR(VLOOKUP(Issue!$J2852,Table2[[#All],[Item Name]:[Open Rate]],8,0),"")</f>
        <v/>
      </c>
      <c r="N2852" s="32" t="str">
        <f>IFERROR(+Issue!$L2852*Issue!$M2852,"")</f>
        <v/>
      </c>
      <c r="O2852" s="12"/>
      <c r="P2852" s="12"/>
      <c r="Q2852" s="38"/>
    </row>
    <row r="2853" spans="1:17" x14ac:dyDescent="0.25">
      <c r="A2853" s="34"/>
      <c r="B2853" s="12"/>
      <c r="C2853" s="12"/>
      <c r="D2853" s="12"/>
      <c r="E2853" s="31" t="str">
        <f>IFERROR(VLOOKUP(Issue!$D2853,Table5[#All],3,0),"")</f>
        <v/>
      </c>
      <c r="F2853" s="31" t="str">
        <f>IFERROR(VLOOKUP(Issue!$D2853,Table5[#All],2,0),"")</f>
        <v/>
      </c>
      <c r="G2853" s="12"/>
      <c r="H2853" s="31" t="str">
        <f>IFERROR(VLOOKUP(Issue!$G2853,Table5[#All],3,0),"")</f>
        <v/>
      </c>
      <c r="I2853" s="31" t="str">
        <f>IFERROR(VLOOKUP(Issue!$G2853,Table5[#All],2,0),"")</f>
        <v/>
      </c>
      <c r="J2853" s="12"/>
      <c r="K2853" s="31" t="str">
        <f>IFERROR(VLOOKUP(Issue!$J2853,Table2[[Item Name]:[UoM]],2,0),"")</f>
        <v/>
      </c>
      <c r="L2853" s="12"/>
      <c r="M2853" s="32" t="str">
        <f>IFERROR(VLOOKUP(Issue!$J2853,Table2[[#All],[Item Name]:[Open Rate]],8,0),"")</f>
        <v/>
      </c>
      <c r="N2853" s="32" t="str">
        <f>IFERROR(+Issue!$L2853*Issue!$M2853,"")</f>
        <v/>
      </c>
      <c r="O2853" s="12"/>
      <c r="P2853" s="12"/>
      <c r="Q2853" s="38"/>
    </row>
    <row r="2854" spans="1:17" x14ac:dyDescent="0.25">
      <c r="A2854" s="34"/>
      <c r="B2854" s="12"/>
      <c r="C2854" s="12"/>
      <c r="D2854" s="12"/>
      <c r="E2854" s="31" t="str">
        <f>IFERROR(VLOOKUP(Issue!$D2854,Table5[#All],3,0),"")</f>
        <v/>
      </c>
      <c r="F2854" s="31" t="str">
        <f>IFERROR(VLOOKUP(Issue!$D2854,Table5[#All],2,0),"")</f>
        <v/>
      </c>
      <c r="G2854" s="12"/>
      <c r="H2854" s="31" t="str">
        <f>IFERROR(VLOOKUP(Issue!$G2854,Table5[#All],3,0),"")</f>
        <v/>
      </c>
      <c r="I2854" s="31" t="str">
        <f>IFERROR(VLOOKUP(Issue!$G2854,Table5[#All],2,0),"")</f>
        <v/>
      </c>
      <c r="J2854" s="12"/>
      <c r="K2854" s="31" t="str">
        <f>IFERROR(VLOOKUP(Issue!$J2854,Table2[[Item Name]:[UoM]],2,0),"")</f>
        <v/>
      </c>
      <c r="L2854" s="12"/>
      <c r="M2854" s="32" t="str">
        <f>IFERROR(VLOOKUP(Issue!$J2854,Table2[[#All],[Item Name]:[Open Rate]],8,0),"")</f>
        <v/>
      </c>
      <c r="N2854" s="32" t="str">
        <f>IFERROR(+Issue!$L2854*Issue!$M2854,"")</f>
        <v/>
      </c>
      <c r="O2854" s="12"/>
      <c r="P2854" s="12"/>
      <c r="Q2854" s="38"/>
    </row>
    <row r="2855" spans="1:17" x14ac:dyDescent="0.25">
      <c r="A2855" s="34"/>
      <c r="B2855" s="12"/>
      <c r="C2855" s="12"/>
      <c r="D2855" s="12"/>
      <c r="E2855" s="31" t="str">
        <f>IFERROR(VLOOKUP(Issue!$D2855,Table5[#All],3,0),"")</f>
        <v/>
      </c>
      <c r="F2855" s="31" t="str">
        <f>IFERROR(VLOOKUP(Issue!$D2855,Table5[#All],2,0),"")</f>
        <v/>
      </c>
      <c r="G2855" s="12"/>
      <c r="H2855" s="31" t="str">
        <f>IFERROR(VLOOKUP(Issue!$G2855,Table5[#All],3,0),"")</f>
        <v/>
      </c>
      <c r="I2855" s="31" t="str">
        <f>IFERROR(VLOOKUP(Issue!$G2855,Table5[#All],2,0),"")</f>
        <v/>
      </c>
      <c r="J2855" s="12"/>
      <c r="K2855" s="31" t="str">
        <f>IFERROR(VLOOKUP(Issue!$J2855,Table2[[Item Name]:[UoM]],2,0),"")</f>
        <v/>
      </c>
      <c r="L2855" s="12"/>
      <c r="M2855" s="32" t="str">
        <f>IFERROR(VLOOKUP(Issue!$J2855,Table2[[#All],[Item Name]:[Open Rate]],8,0),"")</f>
        <v/>
      </c>
      <c r="N2855" s="32" t="str">
        <f>IFERROR(+Issue!$L2855*Issue!$M2855,"")</f>
        <v/>
      </c>
      <c r="O2855" s="12"/>
      <c r="P2855" s="12"/>
      <c r="Q2855" s="38"/>
    </row>
    <row r="2856" spans="1:17" x14ac:dyDescent="0.25">
      <c r="A2856" s="34"/>
      <c r="B2856" s="12"/>
      <c r="C2856" s="12"/>
      <c r="D2856" s="12"/>
      <c r="E2856" s="31" t="str">
        <f>IFERROR(VLOOKUP(Issue!$D2856,Table5[#All],3,0),"")</f>
        <v/>
      </c>
      <c r="F2856" s="31" t="str">
        <f>IFERROR(VLOOKUP(Issue!$D2856,Table5[#All],2,0),"")</f>
        <v/>
      </c>
      <c r="G2856" s="12"/>
      <c r="H2856" s="31" t="str">
        <f>IFERROR(VLOOKUP(Issue!$G2856,Table5[#All],3,0),"")</f>
        <v/>
      </c>
      <c r="I2856" s="31" t="str">
        <f>IFERROR(VLOOKUP(Issue!$G2856,Table5[#All],2,0),"")</f>
        <v/>
      </c>
      <c r="J2856" s="12"/>
      <c r="K2856" s="31" t="str">
        <f>IFERROR(VLOOKUP(Issue!$J2856,Table2[[Item Name]:[UoM]],2,0),"")</f>
        <v/>
      </c>
      <c r="L2856" s="12"/>
      <c r="M2856" s="32" t="str">
        <f>IFERROR(VLOOKUP(Issue!$J2856,Table2[[#All],[Item Name]:[Open Rate]],8,0),"")</f>
        <v/>
      </c>
      <c r="N2856" s="32" t="str">
        <f>IFERROR(+Issue!$L2856*Issue!$M2856,"")</f>
        <v/>
      </c>
      <c r="O2856" s="12"/>
      <c r="P2856" s="12"/>
      <c r="Q2856" s="38"/>
    </row>
    <row r="2857" spans="1:17" x14ac:dyDescent="0.25">
      <c r="A2857" s="34"/>
      <c r="B2857" s="12"/>
      <c r="C2857" s="12"/>
      <c r="D2857" s="12"/>
      <c r="E2857" s="31" t="str">
        <f>IFERROR(VLOOKUP(Issue!$D2857,Table5[#All],3,0),"")</f>
        <v/>
      </c>
      <c r="F2857" s="31" t="str">
        <f>IFERROR(VLOOKUP(Issue!$D2857,Table5[#All],2,0),"")</f>
        <v/>
      </c>
      <c r="G2857" s="12"/>
      <c r="H2857" s="31" t="str">
        <f>IFERROR(VLOOKUP(Issue!$G2857,Table5[#All],3,0),"")</f>
        <v/>
      </c>
      <c r="I2857" s="31" t="str">
        <f>IFERROR(VLOOKUP(Issue!$G2857,Table5[#All],2,0),"")</f>
        <v/>
      </c>
      <c r="J2857" s="12"/>
      <c r="K2857" s="31" t="str">
        <f>IFERROR(VLOOKUP(Issue!$J2857,Table2[[Item Name]:[UoM]],2,0),"")</f>
        <v/>
      </c>
      <c r="L2857" s="12"/>
      <c r="M2857" s="32" t="str">
        <f>IFERROR(VLOOKUP(Issue!$J2857,Table2[[#All],[Item Name]:[Open Rate]],8,0),"")</f>
        <v/>
      </c>
      <c r="N2857" s="32" t="str">
        <f>IFERROR(+Issue!$L2857*Issue!$M2857,"")</f>
        <v/>
      </c>
      <c r="O2857" s="12"/>
      <c r="P2857" s="12"/>
      <c r="Q2857" s="38"/>
    </row>
    <row r="2858" spans="1:17" x14ac:dyDescent="0.25">
      <c r="A2858" s="34"/>
      <c r="B2858" s="12"/>
      <c r="C2858" s="12"/>
      <c r="D2858" s="12"/>
      <c r="E2858" s="31" t="str">
        <f>IFERROR(VLOOKUP(Issue!$D2858,Table5[#All],3,0),"")</f>
        <v/>
      </c>
      <c r="F2858" s="31" t="str">
        <f>IFERROR(VLOOKUP(Issue!$D2858,Table5[#All],2,0),"")</f>
        <v/>
      </c>
      <c r="G2858" s="12"/>
      <c r="H2858" s="31" t="str">
        <f>IFERROR(VLOOKUP(Issue!$G2858,Table5[#All],3,0),"")</f>
        <v/>
      </c>
      <c r="I2858" s="31" t="str">
        <f>IFERROR(VLOOKUP(Issue!$G2858,Table5[#All],2,0),"")</f>
        <v/>
      </c>
      <c r="J2858" s="12"/>
      <c r="K2858" s="31" t="str">
        <f>IFERROR(VLOOKUP(Issue!$J2858,Table2[[Item Name]:[UoM]],2,0),"")</f>
        <v/>
      </c>
      <c r="L2858" s="12"/>
      <c r="M2858" s="32" t="str">
        <f>IFERROR(VLOOKUP(Issue!$J2858,Table2[[#All],[Item Name]:[Open Rate]],8,0),"")</f>
        <v/>
      </c>
      <c r="N2858" s="32" t="str">
        <f>IFERROR(+Issue!$L2858*Issue!$M2858,"")</f>
        <v/>
      </c>
      <c r="O2858" s="12"/>
      <c r="P2858" s="12"/>
      <c r="Q2858" s="38"/>
    </row>
    <row r="2859" spans="1:17" x14ac:dyDescent="0.25">
      <c r="A2859" s="34"/>
      <c r="B2859" s="12"/>
      <c r="C2859" s="12"/>
      <c r="D2859" s="12"/>
      <c r="E2859" s="31" t="str">
        <f>IFERROR(VLOOKUP(Issue!$D2859,Table5[#All],3,0),"")</f>
        <v/>
      </c>
      <c r="F2859" s="31" t="str">
        <f>IFERROR(VLOOKUP(Issue!$D2859,Table5[#All],2,0),"")</f>
        <v/>
      </c>
      <c r="G2859" s="12"/>
      <c r="H2859" s="31" t="str">
        <f>IFERROR(VLOOKUP(Issue!$G2859,Table5[#All],3,0),"")</f>
        <v/>
      </c>
      <c r="I2859" s="31" t="str">
        <f>IFERROR(VLOOKUP(Issue!$G2859,Table5[#All],2,0),"")</f>
        <v/>
      </c>
      <c r="J2859" s="12"/>
      <c r="K2859" s="31" t="str">
        <f>IFERROR(VLOOKUP(Issue!$J2859,Table2[[Item Name]:[UoM]],2,0),"")</f>
        <v/>
      </c>
      <c r="L2859" s="12"/>
      <c r="M2859" s="32" t="str">
        <f>IFERROR(VLOOKUP(Issue!$J2859,Table2[[#All],[Item Name]:[Open Rate]],8,0),"")</f>
        <v/>
      </c>
      <c r="N2859" s="32" t="str">
        <f>IFERROR(+Issue!$L2859*Issue!$M2859,"")</f>
        <v/>
      </c>
      <c r="O2859" s="12"/>
      <c r="P2859" s="12"/>
      <c r="Q2859" s="38"/>
    </row>
    <row r="2860" spans="1:17" x14ac:dyDescent="0.25">
      <c r="A2860" s="34"/>
      <c r="B2860" s="12"/>
      <c r="C2860" s="12"/>
      <c r="D2860" s="12"/>
      <c r="E2860" s="31" t="str">
        <f>IFERROR(VLOOKUP(Issue!$D2860,Table5[#All],3,0),"")</f>
        <v/>
      </c>
      <c r="F2860" s="31" t="str">
        <f>IFERROR(VLOOKUP(Issue!$D2860,Table5[#All],2,0),"")</f>
        <v/>
      </c>
      <c r="G2860" s="12"/>
      <c r="H2860" s="31" t="str">
        <f>IFERROR(VLOOKUP(Issue!$G2860,Table5[#All],3,0),"")</f>
        <v/>
      </c>
      <c r="I2860" s="31" t="str">
        <f>IFERROR(VLOOKUP(Issue!$G2860,Table5[#All],2,0),"")</f>
        <v/>
      </c>
      <c r="J2860" s="12"/>
      <c r="K2860" s="31" t="str">
        <f>IFERROR(VLOOKUP(Issue!$J2860,Table2[[Item Name]:[UoM]],2,0),"")</f>
        <v/>
      </c>
      <c r="L2860" s="12"/>
      <c r="M2860" s="32" t="str">
        <f>IFERROR(VLOOKUP(Issue!$J2860,Table2[[#All],[Item Name]:[Open Rate]],8,0),"")</f>
        <v/>
      </c>
      <c r="N2860" s="32" t="str">
        <f>IFERROR(+Issue!$L2860*Issue!$M2860,"")</f>
        <v/>
      </c>
      <c r="O2860" s="12"/>
      <c r="P2860" s="12"/>
      <c r="Q2860" s="38"/>
    </row>
    <row r="2861" spans="1:17" x14ac:dyDescent="0.25">
      <c r="A2861" s="34"/>
      <c r="B2861" s="12"/>
      <c r="C2861" s="12"/>
      <c r="D2861" s="12"/>
      <c r="E2861" s="31" t="str">
        <f>IFERROR(VLOOKUP(Issue!$D2861,Table5[#All],3,0),"")</f>
        <v/>
      </c>
      <c r="F2861" s="31" t="str">
        <f>IFERROR(VLOOKUP(Issue!$D2861,Table5[#All],2,0),"")</f>
        <v/>
      </c>
      <c r="G2861" s="12"/>
      <c r="H2861" s="31" t="str">
        <f>IFERROR(VLOOKUP(Issue!$G2861,Table5[#All],3,0),"")</f>
        <v/>
      </c>
      <c r="I2861" s="31" t="str">
        <f>IFERROR(VLOOKUP(Issue!$G2861,Table5[#All],2,0),"")</f>
        <v/>
      </c>
      <c r="J2861" s="12"/>
      <c r="K2861" s="31" t="str">
        <f>IFERROR(VLOOKUP(Issue!$J2861,Table2[[Item Name]:[UoM]],2,0),"")</f>
        <v/>
      </c>
      <c r="L2861" s="12"/>
      <c r="M2861" s="32" t="str">
        <f>IFERROR(VLOOKUP(Issue!$J2861,Table2[[#All],[Item Name]:[Open Rate]],8,0),"")</f>
        <v/>
      </c>
      <c r="N2861" s="32" t="str">
        <f>IFERROR(+Issue!$L2861*Issue!$M2861,"")</f>
        <v/>
      </c>
      <c r="O2861" s="12"/>
      <c r="P2861" s="12"/>
      <c r="Q2861" s="38"/>
    </row>
    <row r="2862" spans="1:17" x14ac:dyDescent="0.25">
      <c r="A2862" s="34"/>
      <c r="B2862" s="12"/>
      <c r="C2862" s="12"/>
      <c r="D2862" s="12"/>
      <c r="E2862" s="31" t="str">
        <f>IFERROR(VLOOKUP(Issue!$D2862,Table5[#All],3,0),"")</f>
        <v/>
      </c>
      <c r="F2862" s="31" t="str">
        <f>IFERROR(VLOOKUP(Issue!$D2862,Table5[#All],2,0),"")</f>
        <v/>
      </c>
      <c r="G2862" s="12"/>
      <c r="H2862" s="31" t="str">
        <f>IFERROR(VLOOKUP(Issue!$G2862,Table5[#All],3,0),"")</f>
        <v/>
      </c>
      <c r="I2862" s="31" t="str">
        <f>IFERROR(VLOOKUP(Issue!$G2862,Table5[#All],2,0),"")</f>
        <v/>
      </c>
      <c r="J2862" s="12"/>
      <c r="K2862" s="31" t="str">
        <f>IFERROR(VLOOKUP(Issue!$J2862,Table2[[Item Name]:[UoM]],2,0),"")</f>
        <v/>
      </c>
      <c r="L2862" s="12"/>
      <c r="M2862" s="32" t="str">
        <f>IFERROR(VLOOKUP(Issue!$J2862,Table2[[#All],[Item Name]:[Open Rate]],8,0),"")</f>
        <v/>
      </c>
      <c r="N2862" s="32" t="str">
        <f>IFERROR(+Issue!$L2862*Issue!$M2862,"")</f>
        <v/>
      </c>
      <c r="O2862" s="12"/>
      <c r="P2862" s="12"/>
      <c r="Q2862" s="38"/>
    </row>
    <row r="2863" spans="1:17" x14ac:dyDescent="0.25">
      <c r="A2863" s="34"/>
      <c r="B2863" s="12"/>
      <c r="C2863" s="12"/>
      <c r="D2863" s="12"/>
      <c r="E2863" s="31" t="str">
        <f>IFERROR(VLOOKUP(Issue!$D2863,Table5[#All],3,0),"")</f>
        <v/>
      </c>
      <c r="F2863" s="31" t="str">
        <f>IFERROR(VLOOKUP(Issue!$D2863,Table5[#All],2,0),"")</f>
        <v/>
      </c>
      <c r="G2863" s="12"/>
      <c r="H2863" s="31" t="str">
        <f>IFERROR(VLOOKUP(Issue!$G2863,Table5[#All],3,0),"")</f>
        <v/>
      </c>
      <c r="I2863" s="31" t="str">
        <f>IFERROR(VLOOKUP(Issue!$G2863,Table5[#All],2,0),"")</f>
        <v/>
      </c>
      <c r="J2863" s="12"/>
      <c r="K2863" s="31" t="str">
        <f>IFERROR(VLOOKUP(Issue!$J2863,Table2[[Item Name]:[UoM]],2,0),"")</f>
        <v/>
      </c>
      <c r="L2863" s="12"/>
      <c r="M2863" s="32" t="str">
        <f>IFERROR(VLOOKUP(Issue!$J2863,Table2[[#All],[Item Name]:[Open Rate]],8,0),"")</f>
        <v/>
      </c>
      <c r="N2863" s="32" t="str">
        <f>IFERROR(+Issue!$L2863*Issue!$M2863,"")</f>
        <v/>
      </c>
      <c r="O2863" s="12"/>
      <c r="P2863" s="12"/>
      <c r="Q2863" s="38"/>
    </row>
    <row r="2864" spans="1:17" x14ac:dyDescent="0.25">
      <c r="A2864" s="34"/>
      <c r="B2864" s="12"/>
      <c r="C2864" s="12"/>
      <c r="D2864" s="12"/>
      <c r="E2864" s="31" t="str">
        <f>IFERROR(VLOOKUP(Issue!$D2864,Table5[#All],3,0),"")</f>
        <v/>
      </c>
      <c r="F2864" s="31" t="str">
        <f>IFERROR(VLOOKUP(Issue!$D2864,Table5[#All],2,0),"")</f>
        <v/>
      </c>
      <c r="G2864" s="12"/>
      <c r="H2864" s="31" t="str">
        <f>IFERROR(VLOOKUP(Issue!$G2864,Table5[#All],3,0),"")</f>
        <v/>
      </c>
      <c r="I2864" s="31" t="str">
        <f>IFERROR(VLOOKUP(Issue!$G2864,Table5[#All],2,0),"")</f>
        <v/>
      </c>
      <c r="J2864" s="12"/>
      <c r="K2864" s="31" t="str">
        <f>IFERROR(VLOOKUP(Issue!$J2864,Table2[[Item Name]:[UoM]],2,0),"")</f>
        <v/>
      </c>
      <c r="L2864" s="12"/>
      <c r="M2864" s="32" t="str">
        <f>IFERROR(VLOOKUP(Issue!$J2864,Table2[[#All],[Item Name]:[Open Rate]],8,0),"")</f>
        <v/>
      </c>
      <c r="N2864" s="32" t="str">
        <f>IFERROR(+Issue!$L2864*Issue!$M2864,"")</f>
        <v/>
      </c>
      <c r="O2864" s="12"/>
      <c r="P2864" s="12"/>
      <c r="Q2864" s="38"/>
    </row>
    <row r="2865" spans="1:17" x14ac:dyDescent="0.25">
      <c r="A2865" s="34"/>
      <c r="B2865" s="12"/>
      <c r="C2865" s="12"/>
      <c r="D2865" s="12"/>
      <c r="E2865" s="31" t="str">
        <f>IFERROR(VLOOKUP(Issue!$D2865,Table5[#All],3,0),"")</f>
        <v/>
      </c>
      <c r="F2865" s="31" t="str">
        <f>IFERROR(VLOOKUP(Issue!$D2865,Table5[#All],2,0),"")</f>
        <v/>
      </c>
      <c r="G2865" s="12"/>
      <c r="H2865" s="31" t="str">
        <f>IFERROR(VLOOKUP(Issue!$G2865,Table5[#All],3,0),"")</f>
        <v/>
      </c>
      <c r="I2865" s="31" t="str">
        <f>IFERROR(VLOOKUP(Issue!$G2865,Table5[#All],2,0),"")</f>
        <v/>
      </c>
      <c r="J2865" s="12"/>
      <c r="K2865" s="31" t="str">
        <f>IFERROR(VLOOKUP(Issue!$J2865,Table2[[Item Name]:[UoM]],2,0),"")</f>
        <v/>
      </c>
      <c r="L2865" s="12"/>
      <c r="M2865" s="32" t="str">
        <f>IFERROR(VLOOKUP(Issue!$J2865,Table2[[#All],[Item Name]:[Open Rate]],8,0),"")</f>
        <v/>
      </c>
      <c r="N2865" s="32" t="str">
        <f>IFERROR(+Issue!$L2865*Issue!$M2865,"")</f>
        <v/>
      </c>
      <c r="O2865" s="12"/>
      <c r="P2865" s="12"/>
      <c r="Q2865" s="38"/>
    </row>
    <row r="2866" spans="1:17" x14ac:dyDescent="0.25">
      <c r="A2866" s="34"/>
      <c r="B2866" s="12"/>
      <c r="C2866" s="12"/>
      <c r="D2866" s="12"/>
      <c r="E2866" s="31" t="str">
        <f>IFERROR(VLOOKUP(Issue!$D2866,Table5[#All],3,0),"")</f>
        <v/>
      </c>
      <c r="F2866" s="31" t="str">
        <f>IFERROR(VLOOKUP(Issue!$D2866,Table5[#All],2,0),"")</f>
        <v/>
      </c>
      <c r="G2866" s="12"/>
      <c r="H2866" s="31" t="str">
        <f>IFERROR(VLOOKUP(Issue!$G2866,Table5[#All],3,0),"")</f>
        <v/>
      </c>
      <c r="I2866" s="31" t="str">
        <f>IFERROR(VLOOKUP(Issue!$G2866,Table5[#All],2,0),"")</f>
        <v/>
      </c>
      <c r="J2866" s="12"/>
      <c r="K2866" s="31" t="str">
        <f>IFERROR(VLOOKUP(Issue!$J2866,Table2[[Item Name]:[UoM]],2,0),"")</f>
        <v/>
      </c>
      <c r="L2866" s="12"/>
      <c r="M2866" s="32" t="str">
        <f>IFERROR(VLOOKUP(Issue!$J2866,Table2[[#All],[Item Name]:[Open Rate]],8,0),"")</f>
        <v/>
      </c>
      <c r="N2866" s="32" t="str">
        <f>IFERROR(+Issue!$L2866*Issue!$M2866,"")</f>
        <v/>
      </c>
      <c r="O2866" s="12"/>
      <c r="P2866" s="12"/>
      <c r="Q2866" s="38"/>
    </row>
    <row r="2867" spans="1:17" x14ac:dyDescent="0.25">
      <c r="A2867" s="34"/>
      <c r="B2867" s="12"/>
      <c r="C2867" s="12"/>
      <c r="D2867" s="12"/>
      <c r="E2867" s="31" t="str">
        <f>IFERROR(VLOOKUP(Issue!$D2867,Table5[#All],3,0),"")</f>
        <v/>
      </c>
      <c r="F2867" s="31" t="str">
        <f>IFERROR(VLOOKUP(Issue!$D2867,Table5[#All],2,0),"")</f>
        <v/>
      </c>
      <c r="G2867" s="12"/>
      <c r="H2867" s="31" t="str">
        <f>IFERROR(VLOOKUP(Issue!$G2867,Table5[#All],3,0),"")</f>
        <v/>
      </c>
      <c r="I2867" s="31" t="str">
        <f>IFERROR(VLOOKUP(Issue!$G2867,Table5[#All],2,0),"")</f>
        <v/>
      </c>
      <c r="J2867" s="12"/>
      <c r="K2867" s="31" t="str">
        <f>IFERROR(VLOOKUP(Issue!$J2867,Table2[[Item Name]:[UoM]],2,0),"")</f>
        <v/>
      </c>
      <c r="L2867" s="12"/>
      <c r="M2867" s="32" t="str">
        <f>IFERROR(VLOOKUP(Issue!$J2867,Table2[[#All],[Item Name]:[Open Rate]],8,0),"")</f>
        <v/>
      </c>
      <c r="N2867" s="32" t="str">
        <f>IFERROR(+Issue!$L2867*Issue!$M2867,"")</f>
        <v/>
      </c>
      <c r="O2867" s="12"/>
      <c r="P2867" s="12"/>
      <c r="Q2867" s="38"/>
    </row>
    <row r="2868" spans="1:17" x14ac:dyDescent="0.25">
      <c r="A2868" s="34"/>
      <c r="B2868" s="12"/>
      <c r="C2868" s="12"/>
      <c r="D2868" s="12"/>
      <c r="E2868" s="31" t="str">
        <f>IFERROR(VLOOKUP(Issue!$D2868,Table5[#All],3,0),"")</f>
        <v/>
      </c>
      <c r="F2868" s="31" t="str">
        <f>IFERROR(VLOOKUP(Issue!$D2868,Table5[#All],2,0),"")</f>
        <v/>
      </c>
      <c r="G2868" s="12"/>
      <c r="H2868" s="31" t="str">
        <f>IFERROR(VLOOKUP(Issue!$G2868,Table5[#All],3,0),"")</f>
        <v/>
      </c>
      <c r="I2868" s="31" t="str">
        <f>IFERROR(VLOOKUP(Issue!$G2868,Table5[#All],2,0),"")</f>
        <v/>
      </c>
      <c r="J2868" s="12"/>
      <c r="K2868" s="31" t="str">
        <f>IFERROR(VLOOKUP(Issue!$J2868,Table2[[Item Name]:[UoM]],2,0),"")</f>
        <v/>
      </c>
      <c r="L2868" s="12"/>
      <c r="M2868" s="32" t="str">
        <f>IFERROR(VLOOKUP(Issue!$J2868,Table2[[#All],[Item Name]:[Open Rate]],8,0),"")</f>
        <v/>
      </c>
      <c r="N2868" s="32" t="str">
        <f>IFERROR(+Issue!$L2868*Issue!$M2868,"")</f>
        <v/>
      </c>
      <c r="O2868" s="12"/>
      <c r="P2868" s="12"/>
      <c r="Q2868" s="38"/>
    </row>
    <row r="2869" spans="1:17" x14ac:dyDescent="0.25">
      <c r="A2869" s="34"/>
      <c r="B2869" s="12"/>
      <c r="C2869" s="12"/>
      <c r="D2869" s="12"/>
      <c r="E2869" s="31" t="str">
        <f>IFERROR(VLOOKUP(Issue!$D2869,Table5[#All],3,0),"")</f>
        <v/>
      </c>
      <c r="F2869" s="31" t="str">
        <f>IFERROR(VLOOKUP(Issue!$D2869,Table5[#All],2,0),"")</f>
        <v/>
      </c>
      <c r="G2869" s="12"/>
      <c r="H2869" s="31" t="str">
        <f>IFERROR(VLOOKUP(Issue!$G2869,Table5[#All],3,0),"")</f>
        <v/>
      </c>
      <c r="I2869" s="31" t="str">
        <f>IFERROR(VLOOKUP(Issue!$G2869,Table5[#All],2,0),"")</f>
        <v/>
      </c>
      <c r="J2869" s="12"/>
      <c r="K2869" s="31" t="str">
        <f>IFERROR(VLOOKUP(Issue!$J2869,Table2[[Item Name]:[UoM]],2,0),"")</f>
        <v/>
      </c>
      <c r="L2869" s="12"/>
      <c r="M2869" s="32" t="str">
        <f>IFERROR(VLOOKUP(Issue!$J2869,Table2[[#All],[Item Name]:[Open Rate]],8,0),"")</f>
        <v/>
      </c>
      <c r="N2869" s="32" t="str">
        <f>IFERROR(+Issue!$L2869*Issue!$M2869,"")</f>
        <v/>
      </c>
      <c r="O2869" s="12"/>
      <c r="P2869" s="12"/>
      <c r="Q2869" s="38"/>
    </row>
    <row r="2870" spans="1:17" x14ac:dyDescent="0.25">
      <c r="A2870" s="34"/>
      <c r="B2870" s="12"/>
      <c r="C2870" s="12"/>
      <c r="D2870" s="12"/>
      <c r="E2870" s="31" t="str">
        <f>IFERROR(VLOOKUP(Issue!$D2870,Table5[#All],3,0),"")</f>
        <v/>
      </c>
      <c r="F2870" s="31" t="str">
        <f>IFERROR(VLOOKUP(Issue!$D2870,Table5[#All],2,0),"")</f>
        <v/>
      </c>
      <c r="G2870" s="12"/>
      <c r="H2870" s="31" t="str">
        <f>IFERROR(VLOOKUP(Issue!$G2870,Table5[#All],3,0),"")</f>
        <v/>
      </c>
      <c r="I2870" s="31" t="str">
        <f>IFERROR(VLOOKUP(Issue!$G2870,Table5[#All],2,0),"")</f>
        <v/>
      </c>
      <c r="J2870" s="12"/>
      <c r="K2870" s="31" t="str">
        <f>IFERROR(VLOOKUP(Issue!$J2870,Table2[[Item Name]:[UoM]],2,0),"")</f>
        <v/>
      </c>
      <c r="L2870" s="12"/>
      <c r="M2870" s="32" t="str">
        <f>IFERROR(VLOOKUP(Issue!$J2870,Table2[[#All],[Item Name]:[Open Rate]],8,0),"")</f>
        <v/>
      </c>
      <c r="N2870" s="32" t="str">
        <f>IFERROR(+Issue!$L2870*Issue!$M2870,"")</f>
        <v/>
      </c>
      <c r="O2870" s="12"/>
      <c r="P2870" s="12"/>
      <c r="Q2870" s="38"/>
    </row>
    <row r="2871" spans="1:17" x14ac:dyDescent="0.25">
      <c r="A2871" s="34"/>
      <c r="B2871" s="12"/>
      <c r="C2871" s="12"/>
      <c r="D2871" s="12"/>
      <c r="E2871" s="31" t="str">
        <f>IFERROR(VLOOKUP(Issue!$D2871,Table5[#All],3,0),"")</f>
        <v/>
      </c>
      <c r="F2871" s="31" t="str">
        <f>IFERROR(VLOOKUP(Issue!$D2871,Table5[#All],2,0),"")</f>
        <v/>
      </c>
      <c r="G2871" s="12"/>
      <c r="H2871" s="31" t="str">
        <f>IFERROR(VLOOKUP(Issue!$G2871,Table5[#All],3,0),"")</f>
        <v/>
      </c>
      <c r="I2871" s="31" t="str">
        <f>IFERROR(VLOOKUP(Issue!$G2871,Table5[#All],2,0),"")</f>
        <v/>
      </c>
      <c r="J2871" s="12"/>
      <c r="K2871" s="31" t="str">
        <f>IFERROR(VLOOKUP(Issue!$J2871,Table2[[Item Name]:[UoM]],2,0),"")</f>
        <v/>
      </c>
      <c r="L2871" s="12"/>
      <c r="M2871" s="32" t="str">
        <f>IFERROR(VLOOKUP(Issue!$J2871,Table2[[#All],[Item Name]:[Open Rate]],8,0),"")</f>
        <v/>
      </c>
      <c r="N2871" s="32" t="str">
        <f>IFERROR(+Issue!$L2871*Issue!$M2871,"")</f>
        <v/>
      </c>
      <c r="O2871" s="12"/>
      <c r="P2871" s="12"/>
      <c r="Q2871" s="38"/>
    </row>
    <row r="2872" spans="1:17" x14ac:dyDescent="0.25">
      <c r="A2872" s="34"/>
      <c r="B2872" s="12"/>
      <c r="C2872" s="12"/>
      <c r="D2872" s="12"/>
      <c r="E2872" s="31" t="str">
        <f>IFERROR(VLOOKUP(Issue!$D2872,Table5[#All],3,0),"")</f>
        <v/>
      </c>
      <c r="F2872" s="31" t="str">
        <f>IFERROR(VLOOKUP(Issue!$D2872,Table5[#All],2,0),"")</f>
        <v/>
      </c>
      <c r="G2872" s="12"/>
      <c r="H2872" s="31" t="str">
        <f>IFERROR(VLOOKUP(Issue!$G2872,Table5[#All],3,0),"")</f>
        <v/>
      </c>
      <c r="I2872" s="31" t="str">
        <f>IFERROR(VLOOKUP(Issue!$G2872,Table5[#All],2,0),"")</f>
        <v/>
      </c>
      <c r="J2872" s="12"/>
      <c r="K2872" s="31" t="str">
        <f>IFERROR(VLOOKUP(Issue!$J2872,Table2[[Item Name]:[UoM]],2,0),"")</f>
        <v/>
      </c>
      <c r="L2872" s="12"/>
      <c r="M2872" s="32" t="str">
        <f>IFERROR(VLOOKUP(Issue!$J2872,Table2[[#All],[Item Name]:[Open Rate]],8,0),"")</f>
        <v/>
      </c>
      <c r="N2872" s="32" t="str">
        <f>IFERROR(+Issue!$L2872*Issue!$M2872,"")</f>
        <v/>
      </c>
      <c r="O2872" s="12"/>
      <c r="P2872" s="12"/>
      <c r="Q2872" s="38"/>
    </row>
    <row r="2873" spans="1:17" x14ac:dyDescent="0.25">
      <c r="A2873" s="34"/>
      <c r="B2873" s="12"/>
      <c r="C2873" s="12"/>
      <c r="D2873" s="12"/>
      <c r="E2873" s="31" t="str">
        <f>IFERROR(VLOOKUP(Issue!$D2873,Table5[#All],3,0),"")</f>
        <v/>
      </c>
      <c r="F2873" s="31" t="str">
        <f>IFERROR(VLOOKUP(Issue!$D2873,Table5[#All],2,0),"")</f>
        <v/>
      </c>
      <c r="G2873" s="12"/>
      <c r="H2873" s="31" t="str">
        <f>IFERROR(VLOOKUP(Issue!$G2873,Table5[#All],3,0),"")</f>
        <v/>
      </c>
      <c r="I2873" s="31" t="str">
        <f>IFERROR(VLOOKUP(Issue!$G2873,Table5[#All],2,0),"")</f>
        <v/>
      </c>
      <c r="J2873" s="12"/>
      <c r="K2873" s="31" t="str">
        <f>IFERROR(VLOOKUP(Issue!$J2873,Table2[[Item Name]:[UoM]],2,0),"")</f>
        <v/>
      </c>
      <c r="L2873" s="12"/>
      <c r="M2873" s="32" t="str">
        <f>IFERROR(VLOOKUP(Issue!$J2873,Table2[[#All],[Item Name]:[Open Rate]],8,0),"")</f>
        <v/>
      </c>
      <c r="N2873" s="32" t="str">
        <f>IFERROR(+Issue!$L2873*Issue!$M2873,"")</f>
        <v/>
      </c>
      <c r="O2873" s="12"/>
      <c r="P2873" s="12"/>
      <c r="Q2873" s="38"/>
    </row>
    <row r="2874" spans="1:17" x14ac:dyDescent="0.25">
      <c r="A2874" s="34"/>
      <c r="B2874" s="12"/>
      <c r="C2874" s="12"/>
      <c r="D2874" s="12"/>
      <c r="E2874" s="31" t="str">
        <f>IFERROR(VLOOKUP(Issue!$D2874,Table5[#All],3,0),"")</f>
        <v/>
      </c>
      <c r="F2874" s="31" t="str">
        <f>IFERROR(VLOOKUP(Issue!$D2874,Table5[#All],2,0),"")</f>
        <v/>
      </c>
      <c r="G2874" s="12"/>
      <c r="H2874" s="31" t="str">
        <f>IFERROR(VLOOKUP(Issue!$G2874,Table5[#All],3,0),"")</f>
        <v/>
      </c>
      <c r="I2874" s="31" t="str">
        <f>IFERROR(VLOOKUP(Issue!$G2874,Table5[#All],2,0),"")</f>
        <v/>
      </c>
      <c r="J2874" s="12"/>
      <c r="K2874" s="31" t="str">
        <f>IFERROR(VLOOKUP(Issue!$J2874,Table2[[Item Name]:[UoM]],2,0),"")</f>
        <v/>
      </c>
      <c r="L2874" s="12"/>
      <c r="M2874" s="32" t="str">
        <f>IFERROR(VLOOKUP(Issue!$J2874,Table2[[#All],[Item Name]:[Open Rate]],8,0),"")</f>
        <v/>
      </c>
      <c r="N2874" s="32" t="str">
        <f>IFERROR(+Issue!$L2874*Issue!$M2874,"")</f>
        <v/>
      </c>
      <c r="O2874" s="12"/>
      <c r="P2874" s="12"/>
      <c r="Q2874" s="38"/>
    </row>
    <row r="2875" spans="1:17" x14ac:dyDescent="0.25">
      <c r="A2875" s="34"/>
      <c r="B2875" s="12"/>
      <c r="C2875" s="12"/>
      <c r="D2875" s="12"/>
      <c r="E2875" s="31" t="str">
        <f>IFERROR(VLOOKUP(Issue!$D2875,Table5[#All],3,0),"")</f>
        <v/>
      </c>
      <c r="F2875" s="31" t="str">
        <f>IFERROR(VLOOKUP(Issue!$D2875,Table5[#All],2,0),"")</f>
        <v/>
      </c>
      <c r="G2875" s="12"/>
      <c r="H2875" s="31" t="str">
        <f>IFERROR(VLOOKUP(Issue!$G2875,Table5[#All],3,0),"")</f>
        <v/>
      </c>
      <c r="I2875" s="31" t="str">
        <f>IFERROR(VLOOKUP(Issue!$G2875,Table5[#All],2,0),"")</f>
        <v/>
      </c>
      <c r="J2875" s="12"/>
      <c r="K2875" s="31" t="str">
        <f>IFERROR(VLOOKUP(Issue!$J2875,Table2[[Item Name]:[UoM]],2,0),"")</f>
        <v/>
      </c>
      <c r="L2875" s="12"/>
      <c r="M2875" s="32" t="str">
        <f>IFERROR(VLOOKUP(Issue!$J2875,Table2[[#All],[Item Name]:[Open Rate]],8,0),"")</f>
        <v/>
      </c>
      <c r="N2875" s="32" t="str">
        <f>IFERROR(+Issue!$L2875*Issue!$M2875,"")</f>
        <v/>
      </c>
      <c r="O2875" s="12"/>
      <c r="P2875" s="12"/>
      <c r="Q2875" s="38"/>
    </row>
    <row r="2876" spans="1:17" x14ac:dyDescent="0.25">
      <c r="A2876" s="34"/>
      <c r="B2876" s="12"/>
      <c r="C2876" s="12"/>
      <c r="D2876" s="12"/>
      <c r="E2876" s="31" t="str">
        <f>IFERROR(VLOOKUP(Issue!$D2876,Table5[#All],3,0),"")</f>
        <v/>
      </c>
      <c r="F2876" s="31" t="str">
        <f>IFERROR(VLOOKUP(Issue!$D2876,Table5[#All],2,0),"")</f>
        <v/>
      </c>
      <c r="G2876" s="12"/>
      <c r="H2876" s="31" t="str">
        <f>IFERROR(VLOOKUP(Issue!$G2876,Table5[#All],3,0),"")</f>
        <v/>
      </c>
      <c r="I2876" s="31" t="str">
        <f>IFERROR(VLOOKUP(Issue!$G2876,Table5[#All],2,0),"")</f>
        <v/>
      </c>
      <c r="J2876" s="12"/>
      <c r="K2876" s="31" t="str">
        <f>IFERROR(VLOOKUP(Issue!$J2876,Table2[[Item Name]:[UoM]],2,0),"")</f>
        <v/>
      </c>
      <c r="L2876" s="12"/>
      <c r="M2876" s="32" t="str">
        <f>IFERROR(VLOOKUP(Issue!$J2876,Table2[[#All],[Item Name]:[Open Rate]],8,0),"")</f>
        <v/>
      </c>
      <c r="N2876" s="32" t="str">
        <f>IFERROR(+Issue!$L2876*Issue!$M2876,"")</f>
        <v/>
      </c>
      <c r="O2876" s="12"/>
      <c r="P2876" s="12"/>
      <c r="Q2876" s="38"/>
    </row>
    <row r="2877" spans="1:17" x14ac:dyDescent="0.25">
      <c r="A2877" s="34"/>
      <c r="B2877" s="12"/>
      <c r="C2877" s="12"/>
      <c r="D2877" s="12"/>
      <c r="E2877" s="31" t="str">
        <f>IFERROR(VLOOKUP(Issue!$D2877,Table5[#All],3,0),"")</f>
        <v/>
      </c>
      <c r="F2877" s="31" t="str">
        <f>IFERROR(VLOOKUP(Issue!$D2877,Table5[#All],2,0),"")</f>
        <v/>
      </c>
      <c r="G2877" s="12"/>
      <c r="H2877" s="31" t="str">
        <f>IFERROR(VLOOKUP(Issue!$G2877,Table5[#All],3,0),"")</f>
        <v/>
      </c>
      <c r="I2877" s="31" t="str">
        <f>IFERROR(VLOOKUP(Issue!$G2877,Table5[#All],2,0),"")</f>
        <v/>
      </c>
      <c r="J2877" s="12"/>
      <c r="K2877" s="31" t="str">
        <f>IFERROR(VLOOKUP(Issue!$J2877,Table2[[Item Name]:[UoM]],2,0),"")</f>
        <v/>
      </c>
      <c r="L2877" s="12"/>
      <c r="M2877" s="32" t="str">
        <f>IFERROR(VLOOKUP(Issue!$J2877,Table2[[#All],[Item Name]:[Open Rate]],8,0),"")</f>
        <v/>
      </c>
      <c r="N2877" s="32" t="str">
        <f>IFERROR(+Issue!$L2877*Issue!$M2877,"")</f>
        <v/>
      </c>
      <c r="O2877" s="12"/>
      <c r="P2877" s="12"/>
      <c r="Q2877" s="38"/>
    </row>
    <row r="2878" spans="1:17" x14ac:dyDescent="0.25">
      <c r="A2878" s="34"/>
      <c r="B2878" s="12"/>
      <c r="C2878" s="12"/>
      <c r="D2878" s="12"/>
      <c r="E2878" s="31" t="str">
        <f>IFERROR(VLOOKUP(Issue!$D2878,Table5[#All],3,0),"")</f>
        <v/>
      </c>
      <c r="F2878" s="31" t="str">
        <f>IFERROR(VLOOKUP(Issue!$D2878,Table5[#All],2,0),"")</f>
        <v/>
      </c>
      <c r="G2878" s="12"/>
      <c r="H2878" s="31" t="str">
        <f>IFERROR(VLOOKUP(Issue!$G2878,Table5[#All],3,0),"")</f>
        <v/>
      </c>
      <c r="I2878" s="31" t="str">
        <f>IFERROR(VLOOKUP(Issue!$G2878,Table5[#All],2,0),"")</f>
        <v/>
      </c>
      <c r="J2878" s="12"/>
      <c r="K2878" s="31" t="str">
        <f>IFERROR(VLOOKUP(Issue!$J2878,Table2[[Item Name]:[UoM]],2,0),"")</f>
        <v/>
      </c>
      <c r="L2878" s="12"/>
      <c r="M2878" s="32" t="str">
        <f>IFERROR(VLOOKUP(Issue!$J2878,Table2[[#All],[Item Name]:[Open Rate]],8,0),"")</f>
        <v/>
      </c>
      <c r="N2878" s="32" t="str">
        <f>IFERROR(+Issue!$L2878*Issue!$M2878,"")</f>
        <v/>
      </c>
      <c r="O2878" s="12"/>
      <c r="P2878" s="12"/>
      <c r="Q2878" s="38"/>
    </row>
    <row r="2879" spans="1:17" x14ac:dyDescent="0.25">
      <c r="A2879" s="34"/>
      <c r="B2879" s="12"/>
      <c r="C2879" s="12"/>
      <c r="D2879" s="12"/>
      <c r="E2879" s="31" t="str">
        <f>IFERROR(VLOOKUP(Issue!$D2879,Table5[#All],3,0),"")</f>
        <v/>
      </c>
      <c r="F2879" s="31" t="str">
        <f>IFERROR(VLOOKUP(Issue!$D2879,Table5[#All],2,0),"")</f>
        <v/>
      </c>
      <c r="G2879" s="12"/>
      <c r="H2879" s="31" t="str">
        <f>IFERROR(VLOOKUP(Issue!$G2879,Table5[#All],3,0),"")</f>
        <v/>
      </c>
      <c r="I2879" s="31" t="str">
        <f>IFERROR(VLOOKUP(Issue!$G2879,Table5[#All],2,0),"")</f>
        <v/>
      </c>
      <c r="J2879" s="12"/>
      <c r="K2879" s="31" t="str">
        <f>IFERROR(VLOOKUP(Issue!$J2879,Table2[[Item Name]:[UoM]],2,0),"")</f>
        <v/>
      </c>
      <c r="L2879" s="12"/>
      <c r="M2879" s="32" t="str">
        <f>IFERROR(VLOOKUP(Issue!$J2879,Table2[[#All],[Item Name]:[Open Rate]],8,0),"")</f>
        <v/>
      </c>
      <c r="N2879" s="32" t="str">
        <f>IFERROR(+Issue!$L2879*Issue!$M2879,"")</f>
        <v/>
      </c>
      <c r="O2879" s="12"/>
      <c r="P2879" s="12"/>
      <c r="Q2879" s="38"/>
    </row>
    <row r="2880" spans="1:17" x14ac:dyDescent="0.25">
      <c r="A2880" s="34"/>
      <c r="B2880" s="12"/>
      <c r="C2880" s="12"/>
      <c r="D2880" s="12"/>
      <c r="E2880" s="31" t="str">
        <f>IFERROR(VLOOKUP(Issue!$D2880,Table5[#All],3,0),"")</f>
        <v/>
      </c>
      <c r="F2880" s="31" t="str">
        <f>IFERROR(VLOOKUP(Issue!$D2880,Table5[#All],2,0),"")</f>
        <v/>
      </c>
      <c r="G2880" s="12"/>
      <c r="H2880" s="31" t="str">
        <f>IFERROR(VLOOKUP(Issue!$G2880,Table5[#All],3,0),"")</f>
        <v/>
      </c>
      <c r="I2880" s="31" t="str">
        <f>IFERROR(VLOOKUP(Issue!$G2880,Table5[#All],2,0),"")</f>
        <v/>
      </c>
      <c r="J2880" s="12"/>
      <c r="K2880" s="31" t="str">
        <f>IFERROR(VLOOKUP(Issue!$J2880,Table2[[Item Name]:[UoM]],2,0),"")</f>
        <v/>
      </c>
      <c r="L2880" s="12"/>
      <c r="M2880" s="32" t="str">
        <f>IFERROR(VLOOKUP(Issue!$J2880,Table2[[#All],[Item Name]:[Open Rate]],8,0),"")</f>
        <v/>
      </c>
      <c r="N2880" s="32" t="str">
        <f>IFERROR(+Issue!$L2880*Issue!$M2880,"")</f>
        <v/>
      </c>
      <c r="O2880" s="12"/>
      <c r="P2880" s="12"/>
      <c r="Q2880" s="38"/>
    </row>
    <row r="2881" spans="1:17" x14ac:dyDescent="0.25">
      <c r="A2881" s="34"/>
      <c r="B2881" s="12"/>
      <c r="C2881" s="12"/>
      <c r="D2881" s="12"/>
      <c r="E2881" s="31" t="str">
        <f>IFERROR(VLOOKUP(Issue!$D2881,Table5[#All],3,0),"")</f>
        <v/>
      </c>
      <c r="F2881" s="31" t="str">
        <f>IFERROR(VLOOKUP(Issue!$D2881,Table5[#All],2,0),"")</f>
        <v/>
      </c>
      <c r="G2881" s="12"/>
      <c r="H2881" s="31" t="str">
        <f>IFERROR(VLOOKUP(Issue!$G2881,Table5[#All],3,0),"")</f>
        <v/>
      </c>
      <c r="I2881" s="31" t="str">
        <f>IFERROR(VLOOKUP(Issue!$G2881,Table5[#All],2,0),"")</f>
        <v/>
      </c>
      <c r="J2881" s="12"/>
      <c r="K2881" s="31" t="str">
        <f>IFERROR(VLOOKUP(Issue!$J2881,Table2[[Item Name]:[UoM]],2,0),"")</f>
        <v/>
      </c>
      <c r="L2881" s="12"/>
      <c r="M2881" s="32" t="str">
        <f>IFERROR(VLOOKUP(Issue!$J2881,Table2[[#All],[Item Name]:[Open Rate]],8,0),"")</f>
        <v/>
      </c>
      <c r="N2881" s="32" t="str">
        <f>IFERROR(+Issue!$L2881*Issue!$M2881,"")</f>
        <v/>
      </c>
      <c r="O2881" s="12"/>
      <c r="P2881" s="12"/>
      <c r="Q2881" s="38"/>
    </row>
    <row r="2882" spans="1:17" x14ac:dyDescent="0.25">
      <c r="A2882" s="34"/>
      <c r="B2882" s="12"/>
      <c r="C2882" s="12"/>
      <c r="D2882" s="12"/>
      <c r="E2882" s="31" t="str">
        <f>IFERROR(VLOOKUP(Issue!$D2882,Table5[#All],3,0),"")</f>
        <v/>
      </c>
      <c r="F2882" s="31" t="str">
        <f>IFERROR(VLOOKUP(Issue!$D2882,Table5[#All],2,0),"")</f>
        <v/>
      </c>
      <c r="G2882" s="12"/>
      <c r="H2882" s="31" t="str">
        <f>IFERROR(VLOOKUP(Issue!$G2882,Table5[#All],3,0),"")</f>
        <v/>
      </c>
      <c r="I2882" s="31" t="str">
        <f>IFERROR(VLOOKUP(Issue!$G2882,Table5[#All],2,0),"")</f>
        <v/>
      </c>
      <c r="J2882" s="12"/>
      <c r="K2882" s="31" t="str">
        <f>IFERROR(VLOOKUP(Issue!$J2882,Table2[[Item Name]:[UoM]],2,0),"")</f>
        <v/>
      </c>
      <c r="L2882" s="12"/>
      <c r="M2882" s="32" t="str">
        <f>IFERROR(VLOOKUP(Issue!$J2882,Table2[[#All],[Item Name]:[Open Rate]],8,0),"")</f>
        <v/>
      </c>
      <c r="N2882" s="32" t="str">
        <f>IFERROR(+Issue!$L2882*Issue!$M2882,"")</f>
        <v/>
      </c>
      <c r="O2882" s="12"/>
      <c r="P2882" s="12"/>
      <c r="Q2882" s="38"/>
    </row>
    <row r="2883" spans="1:17" x14ac:dyDescent="0.25">
      <c r="A2883" s="34"/>
      <c r="B2883" s="12"/>
      <c r="C2883" s="12"/>
      <c r="D2883" s="12"/>
      <c r="E2883" s="31" t="str">
        <f>IFERROR(VLOOKUP(Issue!$D2883,Table5[#All],3,0),"")</f>
        <v/>
      </c>
      <c r="F2883" s="31" t="str">
        <f>IFERROR(VLOOKUP(Issue!$D2883,Table5[#All],2,0),"")</f>
        <v/>
      </c>
      <c r="G2883" s="12"/>
      <c r="H2883" s="31" t="str">
        <f>IFERROR(VLOOKUP(Issue!$G2883,Table5[#All],3,0),"")</f>
        <v/>
      </c>
      <c r="I2883" s="31" t="str">
        <f>IFERROR(VLOOKUP(Issue!$G2883,Table5[#All],2,0),"")</f>
        <v/>
      </c>
      <c r="J2883" s="12"/>
      <c r="K2883" s="31" t="str">
        <f>IFERROR(VLOOKUP(Issue!$J2883,Table2[[Item Name]:[UoM]],2,0),"")</f>
        <v/>
      </c>
      <c r="L2883" s="12"/>
      <c r="M2883" s="32" t="str">
        <f>IFERROR(VLOOKUP(Issue!$J2883,Table2[[#All],[Item Name]:[Open Rate]],8,0),"")</f>
        <v/>
      </c>
      <c r="N2883" s="32" t="str">
        <f>IFERROR(+Issue!$L2883*Issue!$M2883,"")</f>
        <v/>
      </c>
      <c r="O2883" s="12"/>
      <c r="P2883" s="12"/>
      <c r="Q2883" s="38"/>
    </row>
    <row r="2884" spans="1:17" x14ac:dyDescent="0.25">
      <c r="A2884" s="34"/>
      <c r="B2884" s="12"/>
      <c r="C2884" s="12"/>
      <c r="D2884" s="12"/>
      <c r="E2884" s="31" t="str">
        <f>IFERROR(VLOOKUP(Issue!$D2884,Table5[#All],3,0),"")</f>
        <v/>
      </c>
      <c r="F2884" s="31" t="str">
        <f>IFERROR(VLOOKUP(Issue!$D2884,Table5[#All],2,0),"")</f>
        <v/>
      </c>
      <c r="G2884" s="12"/>
      <c r="H2884" s="31" t="str">
        <f>IFERROR(VLOOKUP(Issue!$G2884,Table5[#All],3,0),"")</f>
        <v/>
      </c>
      <c r="I2884" s="31" t="str">
        <f>IFERROR(VLOOKUP(Issue!$G2884,Table5[#All],2,0),"")</f>
        <v/>
      </c>
      <c r="J2884" s="8"/>
      <c r="K2884" s="31" t="str">
        <f>IFERROR(VLOOKUP(Issue!$J2884,Table2[[Item Name]:[UoM]],2,0),"")</f>
        <v/>
      </c>
      <c r="L2884" s="12"/>
      <c r="M2884" s="32" t="str">
        <f>IFERROR(VLOOKUP(Issue!$J2884,Table2[[#All],[Item Name]:[Open Rate]],8,0),"")</f>
        <v/>
      </c>
      <c r="N2884" s="32" t="str">
        <f>IFERROR(+Issue!$L2884*Issue!$M2884,"")</f>
        <v/>
      </c>
      <c r="O2884" s="12"/>
      <c r="P2884" s="12"/>
      <c r="Q2884" s="38"/>
    </row>
    <row r="2885" spans="1:17" x14ac:dyDescent="0.25">
      <c r="A2885" s="34"/>
      <c r="B2885" s="12"/>
      <c r="C2885" s="12"/>
      <c r="D2885" s="12"/>
      <c r="E2885" s="31" t="str">
        <f>IFERROR(VLOOKUP(Issue!$D2885,Table5[#All],3,0),"")</f>
        <v/>
      </c>
      <c r="F2885" s="31" t="str">
        <f>IFERROR(VLOOKUP(Issue!$D2885,Table5[#All],2,0),"")</f>
        <v/>
      </c>
      <c r="G2885" s="12"/>
      <c r="H2885" s="31" t="str">
        <f>IFERROR(VLOOKUP(Issue!$G2885,Table5[#All],3,0),"")</f>
        <v/>
      </c>
      <c r="I2885" s="31" t="str">
        <f>IFERROR(VLOOKUP(Issue!$G2885,Table5[#All],2,0),"")</f>
        <v/>
      </c>
      <c r="J2885" s="8"/>
      <c r="K2885" s="31" t="str">
        <f>IFERROR(VLOOKUP(Issue!$J2885,Table2[[Item Name]:[UoM]],2,0),"")</f>
        <v/>
      </c>
      <c r="L2885" s="12"/>
      <c r="M2885" s="32" t="str">
        <f>IFERROR(VLOOKUP(Issue!$J2885,Table2[[#All],[Item Name]:[Open Rate]],8,0),"")</f>
        <v/>
      </c>
      <c r="N2885" s="32" t="str">
        <f>IFERROR(+Issue!$L2885*Issue!$M2885,"")</f>
        <v/>
      </c>
      <c r="O2885" s="12"/>
      <c r="P2885" s="12"/>
      <c r="Q2885" s="38"/>
    </row>
    <row r="2886" spans="1:17" x14ac:dyDescent="0.25">
      <c r="A2886" s="34"/>
      <c r="B2886" s="12"/>
      <c r="C2886" s="12"/>
      <c r="D2886" s="12"/>
      <c r="E2886" s="31" t="str">
        <f>IFERROR(VLOOKUP(Issue!$D2886,Table5[#All],3,0),"")</f>
        <v/>
      </c>
      <c r="F2886" s="31" t="str">
        <f>IFERROR(VLOOKUP(Issue!$D2886,Table5[#All],2,0),"")</f>
        <v/>
      </c>
      <c r="G2886" s="12"/>
      <c r="H2886" s="31" t="str">
        <f>IFERROR(VLOOKUP(Issue!$G2886,Table5[#All],3,0),"")</f>
        <v/>
      </c>
      <c r="I2886" s="31" t="str">
        <f>IFERROR(VLOOKUP(Issue!$G2886,Table5[#All],2,0),"")</f>
        <v/>
      </c>
      <c r="J2886" s="8"/>
      <c r="K2886" s="31" t="str">
        <f>IFERROR(VLOOKUP(Issue!$J2886,Table2[[Item Name]:[UoM]],2,0),"")</f>
        <v/>
      </c>
      <c r="L2886" s="12"/>
      <c r="M2886" s="32" t="str">
        <f>IFERROR(VLOOKUP(Issue!$J2886,Table2[[#All],[Item Name]:[Open Rate]],8,0),"")</f>
        <v/>
      </c>
      <c r="N2886" s="32" t="str">
        <f>IFERROR(+Issue!$L2886*Issue!$M2886,"")</f>
        <v/>
      </c>
      <c r="O2886" s="12"/>
      <c r="P2886" s="12"/>
      <c r="Q2886" s="38"/>
    </row>
    <row r="2887" spans="1:17" x14ac:dyDescent="0.25">
      <c r="A2887" s="34"/>
      <c r="B2887" s="12"/>
      <c r="C2887" s="12"/>
      <c r="D2887" s="12"/>
      <c r="E2887" s="31" t="str">
        <f>IFERROR(VLOOKUP(Issue!$D2887,Table5[#All],3,0),"")</f>
        <v/>
      </c>
      <c r="F2887" s="31" t="str">
        <f>IFERROR(VLOOKUP(Issue!$D2887,Table5[#All],2,0),"")</f>
        <v/>
      </c>
      <c r="G2887" s="12"/>
      <c r="H2887" s="31" t="str">
        <f>IFERROR(VLOOKUP(Issue!$G2887,Table5[#All],3,0),"")</f>
        <v/>
      </c>
      <c r="I2887" s="31" t="str">
        <f>IFERROR(VLOOKUP(Issue!$G2887,Table5[#All],2,0),"")</f>
        <v/>
      </c>
      <c r="J2887" s="12"/>
      <c r="K2887" s="31" t="str">
        <f>IFERROR(VLOOKUP(Issue!$J2887,Table2[[Item Name]:[UoM]],2,0),"")</f>
        <v/>
      </c>
      <c r="L2887" s="12"/>
      <c r="M2887" s="32" t="str">
        <f>IFERROR(VLOOKUP(Issue!$J2887,Table2[[#All],[Item Name]:[Open Rate]],8,0),"")</f>
        <v/>
      </c>
      <c r="N2887" s="32" t="str">
        <f>IFERROR(+Issue!$L2887*Issue!$M2887,"")</f>
        <v/>
      </c>
      <c r="O2887" s="12"/>
      <c r="P2887" s="12"/>
      <c r="Q2887" s="38"/>
    </row>
    <row r="2888" spans="1:17" x14ac:dyDescent="0.25">
      <c r="A2888" s="34"/>
      <c r="B2888" s="12"/>
      <c r="C2888" s="12"/>
      <c r="D2888" s="12"/>
      <c r="E2888" s="31" t="str">
        <f>IFERROR(VLOOKUP(Issue!$D2888,Table5[#All],3,0),"")</f>
        <v/>
      </c>
      <c r="F2888" s="31" t="str">
        <f>IFERROR(VLOOKUP(Issue!$D2888,Table5[#All],2,0),"")</f>
        <v/>
      </c>
      <c r="G2888" s="12"/>
      <c r="H2888" s="31" t="str">
        <f>IFERROR(VLOOKUP(Issue!$G2888,Table5[#All],3,0),"")</f>
        <v/>
      </c>
      <c r="I2888" s="31" t="str">
        <f>IFERROR(VLOOKUP(Issue!$G2888,Table5[#All],2,0),"")</f>
        <v/>
      </c>
      <c r="J2888" s="8"/>
      <c r="K2888" s="31" t="str">
        <f>IFERROR(VLOOKUP(Issue!$J2888,Table2[[Item Name]:[UoM]],2,0),"")</f>
        <v/>
      </c>
      <c r="L2888" s="12"/>
      <c r="M2888" s="32" t="str">
        <f>IFERROR(VLOOKUP(Issue!$J2888,Table2[[#All],[Item Name]:[Open Rate]],8,0),"")</f>
        <v/>
      </c>
      <c r="N2888" s="32" t="str">
        <f>IFERROR(+Issue!$L2888*Issue!$M2888,"")</f>
        <v/>
      </c>
      <c r="O2888" s="12"/>
      <c r="P2888" s="12"/>
      <c r="Q2888" s="38"/>
    </row>
    <row r="2889" spans="1:17" x14ac:dyDescent="0.25">
      <c r="A2889" s="34"/>
      <c r="B2889" s="12"/>
      <c r="C2889" s="12"/>
      <c r="D2889" s="12"/>
      <c r="E2889" s="31" t="str">
        <f>IFERROR(VLOOKUP(Issue!$D2889,Table5[#All],3,0),"")</f>
        <v/>
      </c>
      <c r="F2889" s="31" t="str">
        <f>IFERROR(VLOOKUP(Issue!$D2889,Table5[#All],2,0),"")</f>
        <v/>
      </c>
      <c r="G2889" s="12"/>
      <c r="H2889" s="31" t="str">
        <f>IFERROR(VLOOKUP(Issue!$G2889,Table5[#All],3,0),"")</f>
        <v/>
      </c>
      <c r="I2889" s="31" t="str">
        <f>IFERROR(VLOOKUP(Issue!$G2889,Table5[#All],2,0),"")</f>
        <v/>
      </c>
      <c r="J2889" s="8"/>
      <c r="K2889" s="31" t="str">
        <f>IFERROR(VLOOKUP(Issue!$J2889,Table2[[Item Name]:[UoM]],2,0),"")</f>
        <v/>
      </c>
      <c r="L2889" s="12"/>
      <c r="M2889" s="32" t="str">
        <f>IFERROR(VLOOKUP(Issue!$J2889,Table2[[#All],[Item Name]:[Open Rate]],8,0),"")</f>
        <v/>
      </c>
      <c r="N2889" s="32" t="str">
        <f>IFERROR(+Issue!$L2889*Issue!$M2889,"")</f>
        <v/>
      </c>
      <c r="O2889" s="12"/>
      <c r="P2889" s="12"/>
      <c r="Q2889" s="38"/>
    </row>
    <row r="2890" spans="1:17" x14ac:dyDescent="0.25">
      <c r="A2890" s="34"/>
      <c r="B2890" s="12"/>
      <c r="C2890" s="12"/>
      <c r="D2890" s="12"/>
      <c r="E2890" s="31" t="str">
        <f>IFERROR(VLOOKUP(Issue!$D2890,Table5[#All],3,0),"")</f>
        <v/>
      </c>
      <c r="F2890" s="31" t="str">
        <f>IFERROR(VLOOKUP(Issue!$D2890,Table5[#All],2,0),"")</f>
        <v/>
      </c>
      <c r="G2890" s="12"/>
      <c r="H2890" s="31" t="str">
        <f>IFERROR(VLOOKUP(Issue!$G2890,Table5[#All],3,0),"")</f>
        <v/>
      </c>
      <c r="I2890" s="31" t="str">
        <f>IFERROR(VLOOKUP(Issue!$G2890,Table5[#All],2,0),"")</f>
        <v/>
      </c>
      <c r="J2890" s="8"/>
      <c r="K2890" s="31" t="str">
        <f>IFERROR(VLOOKUP(Issue!$J2890,Table2[[Item Name]:[UoM]],2,0),"")</f>
        <v/>
      </c>
      <c r="L2890" s="12"/>
      <c r="M2890" s="32" t="str">
        <f>IFERROR(VLOOKUP(Issue!$J2890,Table2[[#All],[Item Name]:[Open Rate]],8,0),"")</f>
        <v/>
      </c>
      <c r="N2890" s="32" t="str">
        <f>IFERROR(+Issue!$L2890*Issue!$M2890,"")</f>
        <v/>
      </c>
      <c r="O2890" s="12"/>
      <c r="P2890" s="12"/>
      <c r="Q2890" s="38"/>
    </row>
    <row r="2891" spans="1:17" x14ac:dyDescent="0.25">
      <c r="A2891" s="34"/>
      <c r="B2891" s="12"/>
      <c r="C2891" s="12"/>
      <c r="D2891" s="12"/>
      <c r="E2891" s="31" t="str">
        <f>IFERROR(VLOOKUP(Issue!$D2891,Table5[#All],3,0),"")</f>
        <v/>
      </c>
      <c r="F2891" s="31" t="str">
        <f>IFERROR(VLOOKUP(Issue!$D2891,Table5[#All],2,0),"")</f>
        <v/>
      </c>
      <c r="G2891" s="12"/>
      <c r="H2891" s="31" t="str">
        <f>IFERROR(VLOOKUP(Issue!$G2891,Table5[#All],3,0),"")</f>
        <v/>
      </c>
      <c r="I2891" s="31" t="str">
        <f>IFERROR(VLOOKUP(Issue!$G2891,Table5[#All],2,0),"")</f>
        <v/>
      </c>
      <c r="J2891" s="8"/>
      <c r="K2891" s="31" t="str">
        <f>IFERROR(VLOOKUP(Issue!$J2891,Table2[[Item Name]:[UoM]],2,0),"")</f>
        <v/>
      </c>
      <c r="L2891" s="12"/>
      <c r="M2891" s="32" t="str">
        <f>IFERROR(VLOOKUP(Issue!$J2891,Table2[[#All],[Item Name]:[Open Rate]],8,0),"")</f>
        <v/>
      </c>
      <c r="N2891" s="32" t="str">
        <f>IFERROR(+Issue!$L2891*Issue!$M2891,"")</f>
        <v/>
      </c>
      <c r="O2891" s="12"/>
      <c r="P2891" s="12"/>
      <c r="Q2891" s="38"/>
    </row>
    <row r="2892" spans="1:17" x14ac:dyDescent="0.25">
      <c r="A2892" s="34"/>
      <c r="B2892" s="12"/>
      <c r="C2892" s="12"/>
      <c r="D2892" s="12"/>
      <c r="E2892" s="31" t="str">
        <f>IFERROR(VLOOKUP(Issue!$D2892,Table5[#All],3,0),"")</f>
        <v/>
      </c>
      <c r="F2892" s="31" t="str">
        <f>IFERROR(VLOOKUP(Issue!$D2892,Table5[#All],2,0),"")</f>
        <v/>
      </c>
      <c r="G2892" s="12"/>
      <c r="H2892" s="31" t="str">
        <f>IFERROR(VLOOKUP(Issue!$G2892,Table5[#All],3,0),"")</f>
        <v/>
      </c>
      <c r="I2892" s="31" t="str">
        <f>IFERROR(VLOOKUP(Issue!$G2892,Table5[#All],2,0),"")</f>
        <v/>
      </c>
      <c r="J2892" s="8"/>
      <c r="K2892" s="31" t="str">
        <f>IFERROR(VLOOKUP(Issue!$J2892,Table2[[Item Name]:[UoM]],2,0),"")</f>
        <v/>
      </c>
      <c r="L2892" s="12"/>
      <c r="M2892" s="32" t="str">
        <f>IFERROR(VLOOKUP(Issue!$J2892,Table2[[#All],[Item Name]:[Open Rate]],8,0),"")</f>
        <v/>
      </c>
      <c r="N2892" s="32" t="str">
        <f>IFERROR(+Issue!$L2892*Issue!$M2892,"")</f>
        <v/>
      </c>
      <c r="O2892" s="12"/>
      <c r="P2892" s="12"/>
      <c r="Q2892" s="38"/>
    </row>
    <row r="2893" spans="1:17" x14ac:dyDescent="0.25">
      <c r="A2893" s="34"/>
      <c r="B2893" s="12"/>
      <c r="C2893" s="12"/>
      <c r="D2893" s="12"/>
      <c r="E2893" s="31" t="str">
        <f>IFERROR(VLOOKUP(Issue!$D2893,Table5[#All],3,0),"")</f>
        <v/>
      </c>
      <c r="F2893" s="31" t="str">
        <f>IFERROR(VLOOKUP(Issue!$D2893,Table5[#All],2,0),"")</f>
        <v/>
      </c>
      <c r="G2893" s="12"/>
      <c r="H2893" s="31" t="str">
        <f>IFERROR(VLOOKUP(Issue!$G2893,Table5[#All],3,0),"")</f>
        <v/>
      </c>
      <c r="I2893" s="31" t="str">
        <f>IFERROR(VLOOKUP(Issue!$G2893,Table5[#All],2,0),"")</f>
        <v/>
      </c>
      <c r="J2893" s="8"/>
      <c r="K2893" s="31" t="str">
        <f>IFERROR(VLOOKUP(Issue!$J2893,Table2[[Item Name]:[UoM]],2,0),"")</f>
        <v/>
      </c>
      <c r="L2893" s="12"/>
      <c r="M2893" s="32" t="str">
        <f>IFERROR(VLOOKUP(Issue!$J2893,Table2[[#All],[Item Name]:[Open Rate]],8,0),"")</f>
        <v/>
      </c>
      <c r="N2893" s="32" t="str">
        <f>IFERROR(+Issue!$L2893*Issue!$M2893,"")</f>
        <v/>
      </c>
      <c r="O2893" s="12"/>
      <c r="P2893" s="12"/>
      <c r="Q2893" s="38"/>
    </row>
    <row r="2894" spans="1:17" x14ac:dyDescent="0.25">
      <c r="A2894" s="34"/>
      <c r="B2894" s="12"/>
      <c r="C2894" s="12"/>
      <c r="D2894" s="12"/>
      <c r="E2894" s="31" t="str">
        <f>IFERROR(VLOOKUP(Issue!$D2894,Table5[#All],3,0),"")</f>
        <v/>
      </c>
      <c r="F2894" s="31" t="str">
        <f>IFERROR(VLOOKUP(Issue!$D2894,Table5[#All],2,0),"")</f>
        <v/>
      </c>
      <c r="G2894" s="12"/>
      <c r="H2894" s="31" t="str">
        <f>IFERROR(VLOOKUP(Issue!$G2894,Table5[#All],3,0),"")</f>
        <v/>
      </c>
      <c r="I2894" s="31" t="str">
        <f>IFERROR(VLOOKUP(Issue!$G2894,Table5[#All],2,0),"")</f>
        <v/>
      </c>
      <c r="J2894" s="8"/>
      <c r="K2894" s="31" t="str">
        <f>IFERROR(VLOOKUP(Issue!$J2894,Table2[[Item Name]:[UoM]],2,0),"")</f>
        <v/>
      </c>
      <c r="L2894" s="12"/>
      <c r="M2894" s="32" t="str">
        <f>IFERROR(VLOOKUP(Issue!$J2894,Table2[[#All],[Item Name]:[Open Rate]],8,0),"")</f>
        <v/>
      </c>
      <c r="N2894" s="32" t="str">
        <f>IFERROR(+Issue!$L2894*Issue!$M2894,"")</f>
        <v/>
      </c>
      <c r="O2894" s="12"/>
      <c r="P2894" s="12"/>
      <c r="Q2894" s="38"/>
    </row>
    <row r="2895" spans="1:17" x14ac:dyDescent="0.25">
      <c r="A2895" s="34"/>
      <c r="B2895" s="12"/>
      <c r="C2895" s="12"/>
      <c r="D2895" s="12"/>
      <c r="E2895" s="31" t="str">
        <f>IFERROR(VLOOKUP(Issue!$D2895,Table5[#All],3,0),"")</f>
        <v/>
      </c>
      <c r="F2895" s="31" t="str">
        <f>IFERROR(VLOOKUP(Issue!$D2895,Table5[#All],2,0),"")</f>
        <v/>
      </c>
      <c r="G2895" s="12"/>
      <c r="H2895" s="31" t="str">
        <f>IFERROR(VLOOKUP(Issue!$G2895,Table5[#All],3,0),"")</f>
        <v/>
      </c>
      <c r="I2895" s="31" t="str">
        <f>IFERROR(VLOOKUP(Issue!$G2895,Table5[#All],2,0),"")</f>
        <v/>
      </c>
      <c r="J2895" s="12"/>
      <c r="K2895" s="31" t="str">
        <f>IFERROR(VLOOKUP(Issue!$J2895,Table2[[Item Name]:[UoM]],2,0),"")</f>
        <v/>
      </c>
      <c r="L2895" s="12"/>
      <c r="M2895" s="32" t="str">
        <f>IFERROR(VLOOKUP(Issue!$J2895,Table2[[#All],[Item Name]:[Open Rate]],8,0),"")</f>
        <v/>
      </c>
      <c r="N2895" s="32" t="str">
        <f>IFERROR(+Issue!$L2895*Issue!$M2895,"")</f>
        <v/>
      </c>
      <c r="O2895" s="12"/>
      <c r="P2895" s="12"/>
      <c r="Q2895" s="38"/>
    </row>
    <row r="2896" spans="1:17" x14ac:dyDescent="0.25">
      <c r="A2896" s="34"/>
      <c r="B2896" s="12"/>
      <c r="C2896" s="12"/>
      <c r="D2896" s="12"/>
      <c r="E2896" s="31" t="str">
        <f>IFERROR(VLOOKUP(Issue!$D2896,Table5[#All],3,0),"")</f>
        <v/>
      </c>
      <c r="F2896" s="31" t="str">
        <f>IFERROR(VLOOKUP(Issue!$D2896,Table5[#All],2,0),"")</f>
        <v/>
      </c>
      <c r="G2896" s="12"/>
      <c r="H2896" s="31" t="str">
        <f>IFERROR(VLOOKUP(Issue!$G2896,Table5[#All],3,0),"")</f>
        <v/>
      </c>
      <c r="I2896" s="31" t="str">
        <f>IFERROR(VLOOKUP(Issue!$G2896,Table5[#All],2,0),"")</f>
        <v/>
      </c>
      <c r="J2896" s="12"/>
      <c r="K2896" s="31" t="str">
        <f>IFERROR(VLOOKUP(Issue!$J2896,Table2[[Item Name]:[UoM]],2,0),"")</f>
        <v/>
      </c>
      <c r="L2896" s="12"/>
      <c r="M2896" s="32" t="str">
        <f>IFERROR(VLOOKUP(Issue!$J2896,Table2[[#All],[Item Name]:[Open Rate]],8,0),"")</f>
        <v/>
      </c>
      <c r="N2896" s="32" t="str">
        <f>IFERROR(+Issue!$L2896*Issue!$M2896,"")</f>
        <v/>
      </c>
      <c r="O2896" s="12"/>
      <c r="P2896" s="12"/>
      <c r="Q2896" s="38"/>
    </row>
    <row r="2897" spans="1:17" x14ac:dyDescent="0.25">
      <c r="A2897" s="34"/>
      <c r="B2897" s="12"/>
      <c r="C2897" s="12"/>
      <c r="D2897" s="12"/>
      <c r="E2897" s="31" t="str">
        <f>IFERROR(VLOOKUP(Issue!$D2897,Table5[#All],3,0),"")</f>
        <v/>
      </c>
      <c r="F2897" s="31" t="str">
        <f>IFERROR(VLOOKUP(Issue!$D2897,Table5[#All],2,0),"")</f>
        <v/>
      </c>
      <c r="G2897" s="12"/>
      <c r="H2897" s="31" t="str">
        <f>IFERROR(VLOOKUP(Issue!$G2897,Table5[#All],3,0),"")</f>
        <v/>
      </c>
      <c r="I2897" s="31" t="str">
        <f>IFERROR(VLOOKUP(Issue!$G2897,Table5[#All],2,0),"")</f>
        <v/>
      </c>
      <c r="J2897" s="12"/>
      <c r="K2897" s="31" t="str">
        <f>IFERROR(VLOOKUP(Issue!$J2897,Table2[[Item Name]:[UoM]],2,0),"")</f>
        <v/>
      </c>
      <c r="L2897" s="12"/>
      <c r="M2897" s="32" t="str">
        <f>IFERROR(VLOOKUP(Issue!$J2897,Table2[[#All],[Item Name]:[Open Rate]],8,0),"")</f>
        <v/>
      </c>
      <c r="N2897" s="32" t="str">
        <f>IFERROR(+Issue!$L2897*Issue!$M2897,"")</f>
        <v/>
      </c>
      <c r="O2897" s="12"/>
      <c r="P2897" s="12"/>
      <c r="Q2897" s="38"/>
    </row>
    <row r="2898" spans="1:17" x14ac:dyDescent="0.25">
      <c r="A2898" s="34"/>
      <c r="B2898" s="12"/>
      <c r="C2898" s="12"/>
      <c r="D2898" s="12"/>
      <c r="E2898" s="31" t="str">
        <f>IFERROR(VLOOKUP(Issue!$D2898,Table5[#All],3,0),"")</f>
        <v/>
      </c>
      <c r="F2898" s="31" t="str">
        <f>IFERROR(VLOOKUP(Issue!$D2898,Table5[#All],2,0),"")</f>
        <v/>
      </c>
      <c r="G2898" s="12"/>
      <c r="H2898" s="31" t="str">
        <f>IFERROR(VLOOKUP(Issue!$G2898,Table5[#All],3,0),"")</f>
        <v/>
      </c>
      <c r="I2898" s="31" t="str">
        <f>IFERROR(VLOOKUP(Issue!$G2898,Table5[#All],2,0),"")</f>
        <v/>
      </c>
      <c r="J2898" s="12"/>
      <c r="K2898" s="31" t="str">
        <f>IFERROR(VLOOKUP(Issue!$J2898,Table2[[Item Name]:[UoM]],2,0),"")</f>
        <v/>
      </c>
      <c r="L2898" s="12"/>
      <c r="M2898" s="32" t="str">
        <f>IFERROR(VLOOKUP(Issue!$J2898,Table2[[#All],[Item Name]:[Open Rate]],8,0),"")</f>
        <v/>
      </c>
      <c r="N2898" s="32" t="str">
        <f>IFERROR(+Issue!$L2898*Issue!$M2898,"")</f>
        <v/>
      </c>
      <c r="O2898" s="12"/>
      <c r="P2898" s="12"/>
      <c r="Q2898" s="38"/>
    </row>
    <row r="2899" spans="1:17" x14ac:dyDescent="0.25">
      <c r="A2899" s="34"/>
      <c r="B2899" s="12"/>
      <c r="C2899" s="12"/>
      <c r="D2899" s="12"/>
      <c r="E2899" s="31" t="str">
        <f>IFERROR(VLOOKUP(Issue!$D2899,Table5[#All],3,0),"")</f>
        <v/>
      </c>
      <c r="F2899" s="31" t="str">
        <f>IFERROR(VLOOKUP(Issue!$D2899,Table5[#All],2,0),"")</f>
        <v/>
      </c>
      <c r="G2899" s="12"/>
      <c r="H2899" s="31" t="str">
        <f>IFERROR(VLOOKUP(Issue!$G2899,Table5[#All],3,0),"")</f>
        <v/>
      </c>
      <c r="I2899" s="31" t="str">
        <f>IFERROR(VLOOKUP(Issue!$G2899,Table5[#All],2,0),"")</f>
        <v/>
      </c>
      <c r="J2899" s="12"/>
      <c r="K2899" s="31" t="str">
        <f>IFERROR(VLOOKUP(Issue!$J2899,Table2[[Item Name]:[UoM]],2,0),"")</f>
        <v/>
      </c>
      <c r="L2899" s="12"/>
      <c r="M2899" s="32" t="str">
        <f>IFERROR(VLOOKUP(Issue!$J2899,Table2[[#All],[Item Name]:[Open Rate]],8,0),"")</f>
        <v/>
      </c>
      <c r="N2899" s="32" t="str">
        <f>IFERROR(+Issue!$L2899*Issue!$M2899,"")</f>
        <v/>
      </c>
      <c r="O2899" s="12"/>
      <c r="P2899" s="12"/>
      <c r="Q2899" s="38"/>
    </row>
    <row r="2900" spans="1:17" x14ac:dyDescent="0.25">
      <c r="A2900" s="34"/>
      <c r="B2900" s="12"/>
      <c r="C2900" s="12"/>
      <c r="D2900" s="12"/>
      <c r="E2900" s="31" t="str">
        <f>IFERROR(VLOOKUP(Issue!$D2900,Table5[#All],3,0),"")</f>
        <v/>
      </c>
      <c r="F2900" s="31" t="str">
        <f>IFERROR(VLOOKUP(Issue!$D2900,Table5[#All],2,0),"")</f>
        <v/>
      </c>
      <c r="G2900" s="12"/>
      <c r="H2900" s="31" t="str">
        <f>IFERROR(VLOOKUP(Issue!$G2900,Table5[#All],3,0),"")</f>
        <v/>
      </c>
      <c r="I2900" s="31" t="str">
        <f>IFERROR(VLOOKUP(Issue!$G2900,Table5[#All],2,0),"")</f>
        <v/>
      </c>
      <c r="J2900" s="8"/>
      <c r="K2900" s="31" t="str">
        <f>IFERROR(VLOOKUP(Issue!$J2900,Table2[[Item Name]:[UoM]],2,0),"")</f>
        <v/>
      </c>
      <c r="L2900" s="12"/>
      <c r="M2900" s="32" t="str">
        <f>IFERROR(VLOOKUP(Issue!$J2900,Table2[[#All],[Item Name]:[Open Rate]],8,0),"")</f>
        <v/>
      </c>
      <c r="N2900" s="32" t="str">
        <f>IFERROR(+Issue!$L2900*Issue!$M2900,"")</f>
        <v/>
      </c>
      <c r="O2900" s="12"/>
      <c r="P2900" s="12"/>
      <c r="Q2900" s="38"/>
    </row>
    <row r="2901" spans="1:17" x14ac:dyDescent="0.25">
      <c r="A2901" s="34"/>
      <c r="B2901" s="12"/>
      <c r="C2901" s="12"/>
      <c r="D2901" s="12"/>
      <c r="E2901" s="31" t="str">
        <f>IFERROR(VLOOKUP(Issue!$D2901,Table5[#All],3,0),"")</f>
        <v/>
      </c>
      <c r="F2901" s="31" t="str">
        <f>IFERROR(VLOOKUP(Issue!$D2901,Table5[#All],2,0),"")</f>
        <v/>
      </c>
      <c r="G2901" s="12"/>
      <c r="H2901" s="31" t="str">
        <f>IFERROR(VLOOKUP(Issue!$G2901,Table5[#All],3,0),"")</f>
        <v/>
      </c>
      <c r="I2901" s="31" t="str">
        <f>IFERROR(VLOOKUP(Issue!$G2901,Table5[#All],2,0),"")</f>
        <v/>
      </c>
      <c r="J2901" s="12"/>
      <c r="K2901" s="31" t="str">
        <f>IFERROR(VLOOKUP(Issue!$J2901,Table2[[Item Name]:[UoM]],2,0),"")</f>
        <v/>
      </c>
      <c r="L2901" s="12"/>
      <c r="M2901" s="32" t="str">
        <f>IFERROR(VLOOKUP(Issue!$J2901,Table2[[#All],[Item Name]:[Open Rate]],8,0),"")</f>
        <v/>
      </c>
      <c r="N2901" s="32" t="str">
        <f>IFERROR(+Issue!$L2901*Issue!$M2901,"")</f>
        <v/>
      </c>
      <c r="O2901" s="12"/>
      <c r="P2901" s="12"/>
      <c r="Q2901" s="38"/>
    </row>
    <row r="2902" spans="1:17" x14ac:dyDescent="0.25">
      <c r="A2902" s="34"/>
      <c r="B2902" s="12"/>
      <c r="C2902" s="12"/>
      <c r="D2902" s="12"/>
      <c r="E2902" s="31" t="str">
        <f>IFERROR(VLOOKUP(Issue!$D2902,Table5[#All],3,0),"")</f>
        <v/>
      </c>
      <c r="F2902" s="31" t="str">
        <f>IFERROR(VLOOKUP(Issue!$D2902,Table5[#All],2,0),"")</f>
        <v/>
      </c>
      <c r="G2902" s="12"/>
      <c r="H2902" s="31" t="str">
        <f>IFERROR(VLOOKUP(Issue!$G2902,Table5[#All],3,0),"")</f>
        <v/>
      </c>
      <c r="I2902" s="31" t="str">
        <f>IFERROR(VLOOKUP(Issue!$G2902,Table5[#All],2,0),"")</f>
        <v/>
      </c>
      <c r="J2902" s="12"/>
      <c r="K2902" s="31" t="str">
        <f>IFERROR(VLOOKUP(Issue!$J2902,Table2[[Item Name]:[UoM]],2,0),"")</f>
        <v/>
      </c>
      <c r="L2902" s="12"/>
      <c r="M2902" s="32" t="str">
        <f>IFERROR(VLOOKUP(Issue!$J2902,Table2[[#All],[Item Name]:[Open Rate]],8,0),"")</f>
        <v/>
      </c>
      <c r="N2902" s="32" t="str">
        <f>IFERROR(+Issue!$L2902*Issue!$M2902,"")</f>
        <v/>
      </c>
      <c r="O2902" s="12"/>
      <c r="P2902" s="12"/>
      <c r="Q2902" s="38"/>
    </row>
    <row r="2903" spans="1:17" x14ac:dyDescent="0.25">
      <c r="A2903" s="34"/>
      <c r="B2903" s="12"/>
      <c r="C2903" s="12"/>
      <c r="D2903" s="12"/>
      <c r="E2903" s="31" t="str">
        <f>IFERROR(VLOOKUP(Issue!$D2903,Table5[#All],3,0),"")</f>
        <v/>
      </c>
      <c r="F2903" s="31" t="str">
        <f>IFERROR(VLOOKUP(Issue!$D2903,Table5[#All],2,0),"")</f>
        <v/>
      </c>
      <c r="G2903" s="12"/>
      <c r="H2903" s="31" t="str">
        <f>IFERROR(VLOOKUP(Issue!$G2903,Table5[#All],3,0),"")</f>
        <v/>
      </c>
      <c r="I2903" s="31" t="str">
        <f>IFERROR(VLOOKUP(Issue!$G2903,Table5[#All],2,0),"")</f>
        <v/>
      </c>
      <c r="J2903" s="12"/>
      <c r="K2903" s="31" t="str">
        <f>IFERROR(VLOOKUP(Issue!$J2903,Table2[[Item Name]:[UoM]],2,0),"")</f>
        <v/>
      </c>
      <c r="L2903" s="12"/>
      <c r="M2903" s="32" t="str">
        <f>IFERROR(VLOOKUP(Issue!$J2903,Table2[[#All],[Item Name]:[Open Rate]],8,0),"")</f>
        <v/>
      </c>
      <c r="N2903" s="32" t="str">
        <f>IFERROR(+Issue!$L2903*Issue!$M2903,"")</f>
        <v/>
      </c>
      <c r="O2903" s="12"/>
      <c r="P2903" s="12"/>
      <c r="Q2903" s="38"/>
    </row>
    <row r="2904" spans="1:17" x14ac:dyDescent="0.25">
      <c r="A2904" s="34"/>
      <c r="B2904" s="12"/>
      <c r="C2904" s="12"/>
      <c r="D2904" s="12"/>
      <c r="E2904" s="31" t="str">
        <f>IFERROR(VLOOKUP(Issue!$D2904,Table5[#All],3,0),"")</f>
        <v/>
      </c>
      <c r="F2904" s="31" t="str">
        <f>IFERROR(VLOOKUP(Issue!$D2904,Table5[#All],2,0),"")</f>
        <v/>
      </c>
      <c r="G2904" s="12"/>
      <c r="H2904" s="31" t="str">
        <f>IFERROR(VLOOKUP(Issue!$G2904,Table5[#All],3,0),"")</f>
        <v/>
      </c>
      <c r="I2904" s="31" t="str">
        <f>IFERROR(VLOOKUP(Issue!$G2904,Table5[#All],2,0),"")</f>
        <v/>
      </c>
      <c r="J2904" s="12"/>
      <c r="K2904" s="31" t="str">
        <f>IFERROR(VLOOKUP(Issue!$J2904,Table2[[Item Name]:[UoM]],2,0),"")</f>
        <v/>
      </c>
      <c r="L2904" s="12"/>
      <c r="M2904" s="32" t="str">
        <f>IFERROR(VLOOKUP(Issue!$J2904,Table2[[#All],[Item Name]:[Open Rate]],8,0),"")</f>
        <v/>
      </c>
      <c r="N2904" s="32" t="str">
        <f>IFERROR(+Issue!$L2904*Issue!$M2904,"")</f>
        <v/>
      </c>
      <c r="O2904" s="12"/>
      <c r="P2904" s="12"/>
      <c r="Q2904" s="38"/>
    </row>
    <row r="2905" spans="1:17" x14ac:dyDescent="0.25">
      <c r="A2905" s="34"/>
      <c r="B2905" s="12"/>
      <c r="C2905" s="12"/>
      <c r="D2905" s="12"/>
      <c r="E2905" s="31" t="str">
        <f>IFERROR(VLOOKUP(Issue!$D2905,Table5[#All],3,0),"")</f>
        <v/>
      </c>
      <c r="F2905" s="31" t="str">
        <f>IFERROR(VLOOKUP(Issue!$D2905,Table5[#All],2,0),"")</f>
        <v/>
      </c>
      <c r="G2905" s="12"/>
      <c r="H2905" s="31" t="str">
        <f>IFERROR(VLOOKUP(Issue!$G2905,Table5[#All],3,0),"")</f>
        <v/>
      </c>
      <c r="I2905" s="31" t="str">
        <f>IFERROR(VLOOKUP(Issue!$G2905,Table5[#All],2,0),"")</f>
        <v/>
      </c>
      <c r="J2905" s="12"/>
      <c r="K2905" s="31" t="str">
        <f>IFERROR(VLOOKUP(Issue!$J2905,Table2[[Item Name]:[UoM]],2,0),"")</f>
        <v/>
      </c>
      <c r="L2905" s="12"/>
      <c r="M2905" s="32" t="str">
        <f>IFERROR(VLOOKUP(Issue!$J2905,Table2[[#All],[Item Name]:[Open Rate]],8,0),"")</f>
        <v/>
      </c>
      <c r="N2905" s="32" t="str">
        <f>IFERROR(+Issue!$L2905*Issue!$M2905,"")</f>
        <v/>
      </c>
      <c r="O2905" s="12"/>
      <c r="P2905" s="12"/>
      <c r="Q2905" s="38"/>
    </row>
    <row r="2906" spans="1:17" x14ac:dyDescent="0.25">
      <c r="A2906" s="34"/>
      <c r="B2906" s="12"/>
      <c r="C2906" s="12"/>
      <c r="D2906" s="12"/>
      <c r="E2906" s="31" t="str">
        <f>IFERROR(VLOOKUP(Issue!$D2906,Table5[#All],3,0),"")</f>
        <v/>
      </c>
      <c r="F2906" s="31" t="str">
        <f>IFERROR(VLOOKUP(Issue!$D2906,Table5[#All],2,0),"")</f>
        <v/>
      </c>
      <c r="G2906" s="12"/>
      <c r="H2906" s="31" t="str">
        <f>IFERROR(VLOOKUP(Issue!$G2906,Table5[#All],3,0),"")</f>
        <v/>
      </c>
      <c r="I2906" s="31" t="str">
        <f>IFERROR(VLOOKUP(Issue!$G2906,Table5[#All],2,0),"")</f>
        <v/>
      </c>
      <c r="J2906" s="12"/>
      <c r="K2906" s="31" t="str">
        <f>IFERROR(VLOOKUP(Issue!$J2906,Table2[[Item Name]:[UoM]],2,0),"")</f>
        <v/>
      </c>
      <c r="L2906" s="12"/>
      <c r="M2906" s="32" t="str">
        <f>IFERROR(VLOOKUP(Issue!$J2906,Table2[[#All],[Item Name]:[Open Rate]],8,0),"")</f>
        <v/>
      </c>
      <c r="N2906" s="32" t="str">
        <f>IFERROR(+Issue!$L2906*Issue!$M2906,"")</f>
        <v/>
      </c>
      <c r="O2906" s="12"/>
      <c r="P2906" s="12"/>
      <c r="Q2906" s="38"/>
    </row>
    <row r="2907" spans="1:17" x14ac:dyDescent="0.25">
      <c r="A2907" s="34"/>
      <c r="B2907" s="12"/>
      <c r="C2907" s="12"/>
      <c r="D2907" s="12"/>
      <c r="E2907" s="31" t="str">
        <f>IFERROR(VLOOKUP(Issue!$D2907,Table5[#All],3,0),"")</f>
        <v/>
      </c>
      <c r="F2907" s="31" t="str">
        <f>IFERROR(VLOOKUP(Issue!$D2907,Table5[#All],2,0),"")</f>
        <v/>
      </c>
      <c r="G2907" s="12"/>
      <c r="H2907" s="31" t="str">
        <f>IFERROR(VLOOKUP(Issue!$G2907,Table5[#All],3,0),"")</f>
        <v/>
      </c>
      <c r="I2907" s="31" t="str">
        <f>IFERROR(VLOOKUP(Issue!$G2907,Table5[#All],2,0),"")</f>
        <v/>
      </c>
      <c r="J2907" s="12"/>
      <c r="K2907" s="31" t="str">
        <f>IFERROR(VLOOKUP(Issue!$J2907,Table2[[Item Name]:[UoM]],2,0),"")</f>
        <v/>
      </c>
      <c r="L2907" s="12"/>
      <c r="M2907" s="32" t="str">
        <f>IFERROR(VLOOKUP(Issue!$J2907,Table2[[#All],[Item Name]:[Open Rate]],8,0),"")</f>
        <v/>
      </c>
      <c r="N2907" s="32" t="str">
        <f>IFERROR(+Issue!$L2907*Issue!$M2907,"")</f>
        <v/>
      </c>
      <c r="O2907" s="12"/>
      <c r="P2907" s="12"/>
      <c r="Q2907" s="38"/>
    </row>
    <row r="2908" spans="1:17" x14ac:dyDescent="0.25">
      <c r="A2908" s="34"/>
      <c r="B2908" s="12"/>
      <c r="C2908" s="12"/>
      <c r="D2908" s="12"/>
      <c r="E2908" s="31" t="str">
        <f>IFERROR(VLOOKUP(Issue!$D2908,Table5[#All],3,0),"")</f>
        <v/>
      </c>
      <c r="F2908" s="31" t="str">
        <f>IFERROR(VLOOKUP(Issue!$D2908,Table5[#All],2,0),"")</f>
        <v/>
      </c>
      <c r="G2908" s="12"/>
      <c r="H2908" s="31" t="str">
        <f>IFERROR(VLOOKUP(Issue!$G2908,Table5[#All],3,0),"")</f>
        <v/>
      </c>
      <c r="I2908" s="31" t="str">
        <f>IFERROR(VLOOKUP(Issue!$G2908,Table5[#All],2,0),"")</f>
        <v/>
      </c>
      <c r="J2908" s="12"/>
      <c r="K2908" s="31" t="str">
        <f>IFERROR(VLOOKUP(Issue!$J2908,Table2[[Item Name]:[UoM]],2,0),"")</f>
        <v/>
      </c>
      <c r="L2908" s="12"/>
      <c r="M2908" s="32" t="str">
        <f>IFERROR(VLOOKUP(Issue!$J2908,Table2[[#All],[Item Name]:[Open Rate]],8,0),"")</f>
        <v/>
      </c>
      <c r="N2908" s="32" t="str">
        <f>IFERROR(+Issue!$L2908*Issue!$M2908,"")</f>
        <v/>
      </c>
      <c r="O2908" s="12"/>
      <c r="P2908" s="12"/>
      <c r="Q2908" s="38"/>
    </row>
    <row r="2909" spans="1:17" x14ac:dyDescent="0.25">
      <c r="A2909" s="34"/>
      <c r="B2909" s="12"/>
      <c r="C2909" s="12"/>
      <c r="D2909" s="12"/>
      <c r="E2909" s="31" t="str">
        <f>IFERROR(VLOOKUP(Issue!$D2909,Table5[#All],3,0),"")</f>
        <v/>
      </c>
      <c r="F2909" s="31" t="str">
        <f>IFERROR(VLOOKUP(Issue!$D2909,Table5[#All],2,0),"")</f>
        <v/>
      </c>
      <c r="G2909" s="12"/>
      <c r="H2909" s="31" t="str">
        <f>IFERROR(VLOOKUP(Issue!$G2909,Table5[#All],3,0),"")</f>
        <v/>
      </c>
      <c r="I2909" s="31" t="str">
        <f>IFERROR(VLOOKUP(Issue!$G2909,Table5[#All],2,0),"")</f>
        <v/>
      </c>
      <c r="J2909" s="12"/>
      <c r="K2909" s="31" t="str">
        <f>IFERROR(VLOOKUP(Issue!$J2909,Table2[[Item Name]:[UoM]],2,0),"")</f>
        <v/>
      </c>
      <c r="L2909" s="12"/>
      <c r="M2909" s="32" t="str">
        <f>IFERROR(VLOOKUP(Issue!$J2909,Table2[[#All],[Item Name]:[Open Rate]],8,0),"")</f>
        <v/>
      </c>
      <c r="N2909" s="32" t="str">
        <f>IFERROR(+Issue!$L2909*Issue!$M2909,"")</f>
        <v/>
      </c>
      <c r="O2909" s="12"/>
      <c r="P2909" s="12"/>
      <c r="Q2909" s="38"/>
    </row>
    <row r="2910" spans="1:17" x14ac:dyDescent="0.25">
      <c r="A2910" s="34"/>
      <c r="B2910" s="12"/>
      <c r="C2910" s="12"/>
      <c r="D2910" s="12"/>
      <c r="E2910" s="31" t="str">
        <f>IFERROR(VLOOKUP(Issue!$D2910,Table5[#All],3,0),"")</f>
        <v/>
      </c>
      <c r="F2910" s="31" t="str">
        <f>IFERROR(VLOOKUP(Issue!$D2910,Table5[#All],2,0),"")</f>
        <v/>
      </c>
      <c r="G2910" s="12"/>
      <c r="H2910" s="31" t="str">
        <f>IFERROR(VLOOKUP(Issue!$G2910,Table5[#All],3,0),"")</f>
        <v/>
      </c>
      <c r="I2910" s="31" t="str">
        <f>IFERROR(VLOOKUP(Issue!$G2910,Table5[#All],2,0),"")</f>
        <v/>
      </c>
      <c r="J2910" s="12"/>
      <c r="K2910" s="31" t="str">
        <f>IFERROR(VLOOKUP(Issue!$J2910,Table2[[Item Name]:[UoM]],2,0),"")</f>
        <v/>
      </c>
      <c r="L2910" s="12"/>
      <c r="M2910" s="32" t="str">
        <f>IFERROR(VLOOKUP(Issue!$J2910,Table2[[#All],[Item Name]:[Open Rate]],8,0),"")</f>
        <v/>
      </c>
      <c r="N2910" s="32" t="str">
        <f>IFERROR(+Issue!$L2910*Issue!$M2910,"")</f>
        <v/>
      </c>
      <c r="O2910" s="12"/>
      <c r="P2910" s="12"/>
      <c r="Q2910" s="38"/>
    </row>
    <row r="2911" spans="1:17" x14ac:dyDescent="0.25">
      <c r="A2911" s="34"/>
      <c r="B2911" s="12"/>
      <c r="C2911" s="12"/>
      <c r="D2911" s="12"/>
      <c r="E2911" s="31" t="str">
        <f>IFERROR(VLOOKUP(Issue!$D2911,Table5[#All],3,0),"")</f>
        <v/>
      </c>
      <c r="F2911" s="31" t="str">
        <f>IFERROR(VLOOKUP(Issue!$D2911,Table5[#All],2,0),"")</f>
        <v/>
      </c>
      <c r="G2911" s="12"/>
      <c r="H2911" s="31" t="str">
        <f>IFERROR(VLOOKUP(Issue!$G2911,Table5[#All],3,0),"")</f>
        <v/>
      </c>
      <c r="I2911" s="31" t="str">
        <f>IFERROR(VLOOKUP(Issue!$G2911,Table5[#All],2,0),"")</f>
        <v/>
      </c>
      <c r="J2911" s="12"/>
      <c r="K2911" s="31" t="str">
        <f>IFERROR(VLOOKUP(Issue!$J2911,Table2[[Item Name]:[UoM]],2,0),"")</f>
        <v/>
      </c>
      <c r="L2911" s="12"/>
      <c r="M2911" s="32" t="str">
        <f>IFERROR(VLOOKUP(Issue!$J2911,Table2[[#All],[Item Name]:[Open Rate]],8,0),"")</f>
        <v/>
      </c>
      <c r="N2911" s="32" t="str">
        <f>IFERROR(+Issue!$L2911*Issue!$M2911,"")</f>
        <v/>
      </c>
      <c r="O2911" s="12"/>
      <c r="P2911" s="12"/>
      <c r="Q2911" s="38"/>
    </row>
    <row r="2912" spans="1:17" x14ac:dyDescent="0.25">
      <c r="A2912" s="34"/>
      <c r="B2912" s="12"/>
      <c r="C2912" s="12"/>
      <c r="D2912" s="12"/>
      <c r="E2912" s="31" t="str">
        <f>IFERROR(VLOOKUP(Issue!$D2912,Table5[#All],3,0),"")</f>
        <v/>
      </c>
      <c r="F2912" s="31" t="str">
        <f>IFERROR(VLOOKUP(Issue!$D2912,Table5[#All],2,0),"")</f>
        <v/>
      </c>
      <c r="G2912" s="12"/>
      <c r="H2912" s="31" t="str">
        <f>IFERROR(VLOOKUP(Issue!$G2912,Table5[#All],3,0),"")</f>
        <v/>
      </c>
      <c r="I2912" s="31" t="str">
        <f>IFERROR(VLOOKUP(Issue!$G2912,Table5[#All],2,0),"")</f>
        <v/>
      </c>
      <c r="J2912" s="12"/>
      <c r="K2912" s="31" t="str">
        <f>IFERROR(VLOOKUP(Issue!$J2912,Table2[[Item Name]:[UoM]],2,0),"")</f>
        <v/>
      </c>
      <c r="L2912" s="12"/>
      <c r="M2912" s="32" t="str">
        <f>IFERROR(VLOOKUP(Issue!$J2912,Table2[[#All],[Item Name]:[Open Rate]],8,0),"")</f>
        <v/>
      </c>
      <c r="N2912" s="32" t="str">
        <f>IFERROR(+Issue!$L2912*Issue!$M2912,"")</f>
        <v/>
      </c>
      <c r="O2912" s="12"/>
      <c r="P2912" s="12"/>
      <c r="Q2912" s="38"/>
    </row>
    <row r="2913" spans="1:17" x14ac:dyDescent="0.25">
      <c r="A2913" s="34"/>
      <c r="B2913" s="12"/>
      <c r="C2913" s="12"/>
      <c r="D2913" s="12"/>
      <c r="E2913" s="31" t="str">
        <f>IFERROR(VLOOKUP(Issue!$D2913,Table5[#All],3,0),"")</f>
        <v/>
      </c>
      <c r="F2913" s="31" t="str">
        <f>IFERROR(VLOOKUP(Issue!$D2913,Table5[#All],2,0),"")</f>
        <v/>
      </c>
      <c r="G2913" s="12"/>
      <c r="H2913" s="31" t="str">
        <f>IFERROR(VLOOKUP(Issue!$G2913,Table5[#All],3,0),"")</f>
        <v/>
      </c>
      <c r="I2913" s="31" t="str">
        <f>IFERROR(VLOOKUP(Issue!$G2913,Table5[#All],2,0),"")</f>
        <v/>
      </c>
      <c r="J2913" s="12"/>
      <c r="K2913" s="31" t="str">
        <f>IFERROR(VLOOKUP(Issue!$J2913,Table2[[Item Name]:[UoM]],2,0),"")</f>
        <v/>
      </c>
      <c r="L2913" s="12"/>
      <c r="M2913" s="32" t="str">
        <f>IFERROR(VLOOKUP(Issue!$J2913,Table2[[#All],[Item Name]:[Open Rate]],8,0),"")</f>
        <v/>
      </c>
      <c r="N2913" s="32" t="str">
        <f>IFERROR(+Issue!$L2913*Issue!$M2913,"")</f>
        <v/>
      </c>
      <c r="O2913" s="12"/>
      <c r="P2913" s="12"/>
      <c r="Q2913" s="38"/>
    </row>
    <row r="2914" spans="1:17" x14ac:dyDescent="0.25">
      <c r="A2914" s="34"/>
      <c r="B2914" s="12"/>
      <c r="C2914" s="12"/>
      <c r="D2914" s="12"/>
      <c r="E2914" s="31" t="str">
        <f>IFERROR(VLOOKUP(Issue!$D2914,Table5[#All],3,0),"")</f>
        <v/>
      </c>
      <c r="F2914" s="31" t="str">
        <f>IFERROR(VLOOKUP(Issue!$D2914,Table5[#All],2,0),"")</f>
        <v/>
      </c>
      <c r="G2914" s="12"/>
      <c r="H2914" s="31" t="str">
        <f>IFERROR(VLOOKUP(Issue!$G2914,Table5[#All],3,0),"")</f>
        <v/>
      </c>
      <c r="I2914" s="31" t="str">
        <f>IFERROR(VLOOKUP(Issue!$G2914,Table5[#All],2,0),"")</f>
        <v/>
      </c>
      <c r="J2914" s="12"/>
      <c r="K2914" s="31" t="str">
        <f>IFERROR(VLOOKUP(Issue!$J2914,Table2[[Item Name]:[UoM]],2,0),"")</f>
        <v/>
      </c>
      <c r="L2914" s="12"/>
      <c r="M2914" s="32" t="str">
        <f>IFERROR(VLOOKUP(Issue!$J2914,Table2[[#All],[Item Name]:[Open Rate]],8,0),"")</f>
        <v/>
      </c>
      <c r="N2914" s="32" t="str">
        <f>IFERROR(+Issue!$L2914*Issue!$M2914,"")</f>
        <v/>
      </c>
      <c r="O2914" s="12"/>
      <c r="P2914" s="12"/>
      <c r="Q2914" s="38"/>
    </row>
    <row r="2915" spans="1:17" x14ac:dyDescent="0.25">
      <c r="A2915" s="34"/>
      <c r="B2915" s="12"/>
      <c r="C2915" s="12"/>
      <c r="D2915" s="12"/>
      <c r="E2915" s="31" t="str">
        <f>IFERROR(VLOOKUP(Issue!$D2915,Table5[#All],3,0),"")</f>
        <v/>
      </c>
      <c r="F2915" s="31" t="str">
        <f>IFERROR(VLOOKUP(Issue!$D2915,Table5[#All],2,0),"")</f>
        <v/>
      </c>
      <c r="G2915" s="12"/>
      <c r="H2915" s="31" t="str">
        <f>IFERROR(VLOOKUP(Issue!$G2915,Table5[#All],3,0),"")</f>
        <v/>
      </c>
      <c r="I2915" s="31" t="str">
        <f>IFERROR(VLOOKUP(Issue!$G2915,Table5[#All],2,0),"")</f>
        <v/>
      </c>
      <c r="J2915" s="12"/>
      <c r="K2915" s="31" t="str">
        <f>IFERROR(VLOOKUP(Issue!$J2915,Table2[[Item Name]:[UoM]],2,0),"")</f>
        <v/>
      </c>
      <c r="L2915" s="12"/>
      <c r="M2915" s="32" t="str">
        <f>IFERROR(VLOOKUP(Issue!$J2915,Table2[[#All],[Item Name]:[Open Rate]],8,0),"")</f>
        <v/>
      </c>
      <c r="N2915" s="32" t="str">
        <f>IFERROR(+Issue!$L2915*Issue!$M2915,"")</f>
        <v/>
      </c>
      <c r="O2915" s="12"/>
      <c r="P2915" s="12"/>
      <c r="Q2915" s="38"/>
    </row>
    <row r="2916" spans="1:17" x14ac:dyDescent="0.25">
      <c r="A2916" s="34"/>
      <c r="B2916" s="12"/>
      <c r="C2916" s="12"/>
      <c r="D2916" s="12"/>
      <c r="E2916" s="31" t="str">
        <f>IFERROR(VLOOKUP(Issue!$D2916,Table5[#All],3,0),"")</f>
        <v/>
      </c>
      <c r="F2916" s="31" t="str">
        <f>IFERROR(VLOOKUP(Issue!$D2916,Table5[#All],2,0),"")</f>
        <v/>
      </c>
      <c r="G2916" s="12"/>
      <c r="H2916" s="31" t="str">
        <f>IFERROR(VLOOKUP(Issue!$G2916,Table5[#All],3,0),"")</f>
        <v/>
      </c>
      <c r="I2916" s="31" t="str">
        <f>IFERROR(VLOOKUP(Issue!$G2916,Table5[#All],2,0),"")</f>
        <v/>
      </c>
      <c r="J2916" s="12"/>
      <c r="K2916" s="31" t="str">
        <f>IFERROR(VLOOKUP(Issue!$J2916,Table2[[Item Name]:[UoM]],2,0),"")</f>
        <v/>
      </c>
      <c r="L2916" s="12"/>
      <c r="M2916" s="32" t="str">
        <f>IFERROR(VLOOKUP(Issue!$J2916,Table2[[#All],[Item Name]:[Open Rate]],8,0),"")</f>
        <v/>
      </c>
      <c r="N2916" s="32" t="str">
        <f>IFERROR(+Issue!$L2916*Issue!$M2916,"")</f>
        <v/>
      </c>
      <c r="O2916" s="12"/>
      <c r="P2916" s="12"/>
      <c r="Q2916" s="38"/>
    </row>
    <row r="2917" spans="1:17" x14ac:dyDescent="0.25">
      <c r="A2917" s="34"/>
      <c r="B2917" s="12"/>
      <c r="C2917" s="12"/>
      <c r="D2917" s="12"/>
      <c r="E2917" s="31" t="str">
        <f>IFERROR(VLOOKUP(Issue!$D2917,Table5[#All],3,0),"")</f>
        <v/>
      </c>
      <c r="F2917" s="31" t="str">
        <f>IFERROR(VLOOKUP(Issue!$D2917,Table5[#All],2,0),"")</f>
        <v/>
      </c>
      <c r="G2917" s="12"/>
      <c r="H2917" s="31" t="str">
        <f>IFERROR(VLOOKUP(Issue!$G2917,Table5[#All],3,0),"")</f>
        <v/>
      </c>
      <c r="I2917" s="31" t="str">
        <f>IFERROR(VLOOKUP(Issue!$G2917,Table5[#All],2,0),"")</f>
        <v/>
      </c>
      <c r="J2917" s="12"/>
      <c r="K2917" s="31" t="str">
        <f>IFERROR(VLOOKUP(Issue!$J2917,Table2[[Item Name]:[UoM]],2,0),"")</f>
        <v/>
      </c>
      <c r="L2917" s="12"/>
      <c r="M2917" s="32" t="str">
        <f>IFERROR(VLOOKUP(Issue!$J2917,Table2[[#All],[Item Name]:[Open Rate]],8,0),"")</f>
        <v/>
      </c>
      <c r="N2917" s="32" t="str">
        <f>IFERROR(+Issue!$L2917*Issue!$M2917,"")</f>
        <v/>
      </c>
      <c r="O2917" s="12"/>
      <c r="P2917" s="12"/>
      <c r="Q2917" s="38"/>
    </row>
    <row r="2918" spans="1:17" x14ac:dyDescent="0.25">
      <c r="A2918" s="34"/>
      <c r="B2918" s="12"/>
      <c r="C2918" s="12"/>
      <c r="D2918" s="12"/>
      <c r="E2918" s="31" t="str">
        <f>IFERROR(VLOOKUP(Issue!$D2918,Table5[#All],3,0),"")</f>
        <v/>
      </c>
      <c r="F2918" s="31" t="str">
        <f>IFERROR(VLOOKUP(Issue!$D2918,Table5[#All],2,0),"")</f>
        <v/>
      </c>
      <c r="G2918" s="12"/>
      <c r="H2918" s="31" t="str">
        <f>IFERROR(VLOOKUP(Issue!$G2918,Table5[#All],3,0),"")</f>
        <v/>
      </c>
      <c r="I2918" s="31" t="str">
        <f>IFERROR(VLOOKUP(Issue!$G2918,Table5[#All],2,0),"")</f>
        <v/>
      </c>
      <c r="J2918" s="12"/>
      <c r="K2918" s="31" t="str">
        <f>IFERROR(VLOOKUP(Issue!$J2918,Table2[[Item Name]:[UoM]],2,0),"")</f>
        <v/>
      </c>
      <c r="L2918" s="12"/>
      <c r="M2918" s="32" t="str">
        <f>IFERROR(VLOOKUP(Issue!$J2918,Table2[[#All],[Item Name]:[Open Rate]],8,0),"")</f>
        <v/>
      </c>
      <c r="N2918" s="32" t="str">
        <f>IFERROR(+Issue!$L2918*Issue!$M2918,"")</f>
        <v/>
      </c>
      <c r="O2918" s="12"/>
      <c r="P2918" s="12"/>
      <c r="Q2918" s="38"/>
    </row>
    <row r="2919" spans="1:17" x14ac:dyDescent="0.25">
      <c r="A2919" s="34"/>
      <c r="B2919" s="12"/>
      <c r="C2919" s="12"/>
      <c r="D2919" s="12"/>
      <c r="E2919" s="31" t="str">
        <f>IFERROR(VLOOKUP(Issue!$D2919,Table5[#All],3,0),"")</f>
        <v/>
      </c>
      <c r="F2919" s="31" t="str">
        <f>IFERROR(VLOOKUP(Issue!$D2919,Table5[#All],2,0),"")</f>
        <v/>
      </c>
      <c r="G2919" s="12"/>
      <c r="H2919" s="31" t="str">
        <f>IFERROR(VLOOKUP(Issue!$G2919,Table5[#All],3,0),"")</f>
        <v/>
      </c>
      <c r="I2919" s="31" t="str">
        <f>IFERROR(VLOOKUP(Issue!$G2919,Table5[#All],2,0),"")</f>
        <v/>
      </c>
      <c r="J2919" s="12"/>
      <c r="K2919" s="31" t="str">
        <f>IFERROR(VLOOKUP(Issue!$J2919,Table2[[Item Name]:[UoM]],2,0),"")</f>
        <v/>
      </c>
      <c r="L2919" s="12"/>
      <c r="M2919" s="32" t="str">
        <f>IFERROR(VLOOKUP(Issue!$J2919,Table2[[#All],[Item Name]:[Open Rate]],8,0),"")</f>
        <v/>
      </c>
      <c r="N2919" s="32" t="str">
        <f>IFERROR(+Issue!$L2919*Issue!$M2919,"")</f>
        <v/>
      </c>
      <c r="O2919" s="12"/>
      <c r="P2919" s="12"/>
      <c r="Q2919" s="38"/>
    </row>
    <row r="2920" spans="1:17" x14ac:dyDescent="0.25">
      <c r="A2920" s="34"/>
      <c r="B2920" s="12"/>
      <c r="C2920" s="12"/>
      <c r="D2920" s="12"/>
      <c r="E2920" s="31" t="str">
        <f>IFERROR(VLOOKUP(Issue!$D2920,Table5[#All],3,0),"")</f>
        <v/>
      </c>
      <c r="F2920" s="31" t="str">
        <f>IFERROR(VLOOKUP(Issue!$D2920,Table5[#All],2,0),"")</f>
        <v/>
      </c>
      <c r="G2920" s="12"/>
      <c r="H2920" s="31" t="str">
        <f>IFERROR(VLOOKUP(Issue!$G2920,Table5[#All],3,0),"")</f>
        <v/>
      </c>
      <c r="I2920" s="31" t="str">
        <f>IFERROR(VLOOKUP(Issue!$G2920,Table5[#All],2,0),"")</f>
        <v/>
      </c>
      <c r="J2920" s="8"/>
      <c r="K2920" s="31" t="str">
        <f>IFERROR(VLOOKUP(Issue!$J2920,Table2[[Item Name]:[UoM]],2,0),"")</f>
        <v/>
      </c>
      <c r="L2920" s="12"/>
      <c r="M2920" s="32" t="str">
        <f>IFERROR(VLOOKUP(Issue!$J2920,Table2[[#All],[Item Name]:[Open Rate]],8,0),"")</f>
        <v/>
      </c>
      <c r="N2920" s="32" t="str">
        <f>IFERROR(+Issue!$L2920*Issue!$M2920,"")</f>
        <v/>
      </c>
      <c r="O2920" s="12"/>
      <c r="P2920" s="12"/>
      <c r="Q2920" s="38"/>
    </row>
    <row r="2921" spans="1:17" x14ac:dyDescent="0.25">
      <c r="A2921" s="34"/>
      <c r="B2921" s="12"/>
      <c r="C2921" s="12"/>
      <c r="D2921" s="12"/>
      <c r="E2921" s="31" t="str">
        <f>IFERROR(VLOOKUP(Issue!$D2921,Table5[#All],3,0),"")</f>
        <v/>
      </c>
      <c r="F2921" s="31" t="str">
        <f>IFERROR(VLOOKUP(Issue!$D2921,Table5[#All],2,0),"")</f>
        <v/>
      </c>
      <c r="G2921" s="12"/>
      <c r="H2921" s="31" t="str">
        <f>IFERROR(VLOOKUP(Issue!$G2921,Table5[#All],3,0),"")</f>
        <v/>
      </c>
      <c r="I2921" s="31" t="str">
        <f>IFERROR(VLOOKUP(Issue!$G2921,Table5[#All],2,0),"")</f>
        <v/>
      </c>
      <c r="J2921" s="8"/>
      <c r="K2921" s="31" t="str">
        <f>IFERROR(VLOOKUP(Issue!$J2921,Table2[[Item Name]:[UoM]],2,0),"")</f>
        <v/>
      </c>
      <c r="L2921" s="12"/>
      <c r="M2921" s="32" t="str">
        <f>IFERROR(VLOOKUP(Issue!$J2921,Table2[[#All],[Item Name]:[Open Rate]],8,0),"")</f>
        <v/>
      </c>
      <c r="N2921" s="32" t="str">
        <f>IFERROR(+Issue!$L2921*Issue!$M2921,"")</f>
        <v/>
      </c>
      <c r="O2921" s="12"/>
      <c r="P2921" s="12"/>
      <c r="Q2921" s="38"/>
    </row>
    <row r="2922" spans="1:17" x14ac:dyDescent="0.25">
      <c r="A2922" s="34"/>
      <c r="B2922" s="12"/>
      <c r="C2922" s="12"/>
      <c r="D2922" s="12"/>
      <c r="E2922" s="31" t="str">
        <f>IFERROR(VLOOKUP(Issue!$D2922,Table5[#All],3,0),"")</f>
        <v/>
      </c>
      <c r="F2922" s="31" t="str">
        <f>IFERROR(VLOOKUP(Issue!$D2922,Table5[#All],2,0),"")</f>
        <v/>
      </c>
      <c r="G2922" s="12"/>
      <c r="H2922" s="31" t="str">
        <f>IFERROR(VLOOKUP(Issue!$G2922,Table5[#All],3,0),"")</f>
        <v/>
      </c>
      <c r="I2922" s="31" t="str">
        <f>IFERROR(VLOOKUP(Issue!$G2922,Table5[#All],2,0),"")</f>
        <v/>
      </c>
      <c r="J2922" s="8"/>
      <c r="K2922" s="31" t="str">
        <f>IFERROR(VLOOKUP(Issue!$J2922,Table2[[Item Name]:[UoM]],2,0),"")</f>
        <v/>
      </c>
      <c r="L2922" s="12"/>
      <c r="M2922" s="32" t="str">
        <f>IFERROR(VLOOKUP(Issue!$J2922,Table2[[#All],[Item Name]:[Open Rate]],8,0),"")</f>
        <v/>
      </c>
      <c r="N2922" s="32" t="str">
        <f>IFERROR(+Issue!$L2922*Issue!$M2922,"")</f>
        <v/>
      </c>
      <c r="O2922" s="12"/>
      <c r="P2922" s="12"/>
      <c r="Q2922" s="38"/>
    </row>
    <row r="2923" spans="1:17" x14ac:dyDescent="0.25">
      <c r="A2923" s="34"/>
      <c r="B2923" s="12"/>
      <c r="C2923" s="12"/>
      <c r="D2923" s="12"/>
      <c r="E2923" s="31" t="str">
        <f>IFERROR(VLOOKUP(Issue!$D2923,Table5[#All],3,0),"")</f>
        <v/>
      </c>
      <c r="F2923" s="31" t="str">
        <f>IFERROR(VLOOKUP(Issue!$D2923,Table5[#All],2,0),"")</f>
        <v/>
      </c>
      <c r="G2923" s="12"/>
      <c r="H2923" s="31" t="str">
        <f>IFERROR(VLOOKUP(Issue!$G2923,Table5[#All],3,0),"")</f>
        <v/>
      </c>
      <c r="I2923" s="31" t="str">
        <f>IFERROR(VLOOKUP(Issue!$G2923,Table5[#All],2,0),"")</f>
        <v/>
      </c>
      <c r="J2923" s="8"/>
      <c r="K2923" s="31" t="str">
        <f>IFERROR(VLOOKUP(Issue!$J2923,Table2[[Item Name]:[UoM]],2,0),"")</f>
        <v/>
      </c>
      <c r="L2923" s="12"/>
      <c r="M2923" s="32" t="str">
        <f>IFERROR(VLOOKUP(Issue!$J2923,Table2[[#All],[Item Name]:[Open Rate]],8,0),"")</f>
        <v/>
      </c>
      <c r="N2923" s="32" t="str">
        <f>IFERROR(+Issue!$L2923*Issue!$M2923,"")</f>
        <v/>
      </c>
      <c r="O2923" s="12"/>
      <c r="P2923" s="12"/>
      <c r="Q2923" s="38"/>
    </row>
    <row r="2924" spans="1:17" x14ac:dyDescent="0.25">
      <c r="A2924" s="34"/>
      <c r="B2924" s="12"/>
      <c r="C2924" s="12"/>
      <c r="D2924" s="12"/>
      <c r="E2924" s="31" t="str">
        <f>IFERROR(VLOOKUP(Issue!$D2924,Table5[#All],3,0),"")</f>
        <v/>
      </c>
      <c r="F2924" s="31" t="str">
        <f>IFERROR(VLOOKUP(Issue!$D2924,Table5[#All],2,0),"")</f>
        <v/>
      </c>
      <c r="G2924" s="12"/>
      <c r="H2924" s="31" t="str">
        <f>IFERROR(VLOOKUP(Issue!$G2924,Table5[#All],3,0),"")</f>
        <v/>
      </c>
      <c r="I2924" s="31" t="str">
        <f>IFERROR(VLOOKUP(Issue!$G2924,Table5[#All],2,0),"")</f>
        <v/>
      </c>
      <c r="J2924" s="8"/>
      <c r="K2924" s="31" t="str">
        <f>IFERROR(VLOOKUP(Issue!$J2924,Table2[[Item Name]:[UoM]],2,0),"")</f>
        <v/>
      </c>
      <c r="L2924" s="12"/>
      <c r="M2924" s="32" t="str">
        <f>IFERROR(VLOOKUP(Issue!$J2924,Table2[[#All],[Item Name]:[Open Rate]],8,0),"")</f>
        <v/>
      </c>
      <c r="N2924" s="32" t="str">
        <f>IFERROR(+Issue!$L2924*Issue!$M2924,"")</f>
        <v/>
      </c>
      <c r="O2924" s="12"/>
      <c r="P2924" s="12"/>
      <c r="Q2924" s="38"/>
    </row>
    <row r="2925" spans="1:17" x14ac:dyDescent="0.25">
      <c r="A2925" s="34"/>
      <c r="B2925" s="12"/>
      <c r="C2925" s="12"/>
      <c r="D2925" s="12"/>
      <c r="E2925" s="31" t="str">
        <f>IFERROR(VLOOKUP(Issue!$D2925,Table5[#All],3,0),"")</f>
        <v/>
      </c>
      <c r="F2925" s="31" t="str">
        <f>IFERROR(VLOOKUP(Issue!$D2925,Table5[#All],2,0),"")</f>
        <v/>
      </c>
      <c r="G2925" s="12"/>
      <c r="H2925" s="31" t="str">
        <f>IFERROR(VLOOKUP(Issue!$G2925,Table5[#All],3,0),"")</f>
        <v/>
      </c>
      <c r="I2925" s="31" t="str">
        <f>IFERROR(VLOOKUP(Issue!$G2925,Table5[#All],2,0),"")</f>
        <v/>
      </c>
      <c r="J2925" s="8"/>
      <c r="K2925" s="31" t="str">
        <f>IFERROR(VLOOKUP(Issue!$J2925,Table2[[Item Name]:[UoM]],2,0),"")</f>
        <v/>
      </c>
      <c r="L2925" s="12"/>
      <c r="M2925" s="32" t="str">
        <f>IFERROR(VLOOKUP(Issue!$J2925,Table2[[#All],[Item Name]:[Open Rate]],8,0),"")</f>
        <v/>
      </c>
      <c r="N2925" s="32" t="str">
        <f>IFERROR(+Issue!$L2925*Issue!$M2925,"")</f>
        <v/>
      </c>
      <c r="O2925" s="12"/>
      <c r="P2925" s="12"/>
      <c r="Q2925" s="38"/>
    </row>
    <row r="2926" spans="1:17" x14ac:dyDescent="0.25">
      <c r="A2926" s="34"/>
      <c r="B2926" s="12"/>
      <c r="C2926" s="12"/>
      <c r="D2926" s="12"/>
      <c r="E2926" s="31" t="str">
        <f>IFERROR(VLOOKUP(Issue!$D2926,Table5[#All],3,0),"")</f>
        <v/>
      </c>
      <c r="F2926" s="31" t="str">
        <f>IFERROR(VLOOKUP(Issue!$D2926,Table5[#All],2,0),"")</f>
        <v/>
      </c>
      <c r="G2926" s="12"/>
      <c r="H2926" s="31" t="str">
        <f>IFERROR(VLOOKUP(Issue!$G2926,Table5[#All],3,0),"")</f>
        <v/>
      </c>
      <c r="I2926" s="31" t="str">
        <f>IFERROR(VLOOKUP(Issue!$G2926,Table5[#All],2,0),"")</f>
        <v/>
      </c>
      <c r="J2926" s="8"/>
      <c r="K2926" s="31" t="str">
        <f>IFERROR(VLOOKUP(Issue!$J2926,Table2[[Item Name]:[UoM]],2,0),"")</f>
        <v/>
      </c>
      <c r="L2926" s="12"/>
      <c r="M2926" s="32" t="str">
        <f>IFERROR(VLOOKUP(Issue!$J2926,Table2[[#All],[Item Name]:[Open Rate]],8,0),"")</f>
        <v/>
      </c>
      <c r="N2926" s="32" t="str">
        <f>IFERROR(+Issue!$L2926*Issue!$M2926,"")</f>
        <v/>
      </c>
      <c r="O2926" s="12"/>
      <c r="P2926" s="12"/>
      <c r="Q2926" s="38"/>
    </row>
    <row r="2927" spans="1:17" x14ac:dyDescent="0.25">
      <c r="A2927" s="34"/>
      <c r="B2927" s="12"/>
      <c r="C2927" s="12"/>
      <c r="D2927" s="12"/>
      <c r="E2927" s="31" t="str">
        <f>IFERROR(VLOOKUP(Issue!$D2927,Table5[#All],3,0),"")</f>
        <v/>
      </c>
      <c r="F2927" s="31" t="str">
        <f>IFERROR(VLOOKUP(Issue!$D2927,Table5[#All],2,0),"")</f>
        <v/>
      </c>
      <c r="G2927" s="12"/>
      <c r="H2927" s="31" t="str">
        <f>IFERROR(VLOOKUP(Issue!$G2927,Table5[#All],3,0),"")</f>
        <v/>
      </c>
      <c r="I2927" s="31" t="str">
        <f>IFERROR(VLOOKUP(Issue!$G2927,Table5[#All],2,0),"")</f>
        <v/>
      </c>
      <c r="J2927" s="12"/>
      <c r="K2927" s="31" t="str">
        <f>IFERROR(VLOOKUP(Issue!$J2927,Table2[[Item Name]:[UoM]],2,0),"")</f>
        <v/>
      </c>
      <c r="L2927" s="12"/>
      <c r="M2927" s="32" t="str">
        <f>IFERROR(VLOOKUP(Issue!$J2927,Table2[[#All],[Item Name]:[Open Rate]],8,0),"")</f>
        <v/>
      </c>
      <c r="N2927" s="32" t="str">
        <f>IFERROR(+Issue!$L2927*Issue!$M2927,"")</f>
        <v/>
      </c>
      <c r="O2927" s="12"/>
      <c r="P2927" s="12"/>
      <c r="Q2927" s="38"/>
    </row>
    <row r="2928" spans="1:17" x14ac:dyDescent="0.25">
      <c r="A2928" s="34"/>
      <c r="B2928" s="12"/>
      <c r="C2928" s="12"/>
      <c r="D2928" s="12"/>
      <c r="E2928" s="31" t="str">
        <f>IFERROR(VLOOKUP(Issue!$D2928,Table5[#All],3,0),"")</f>
        <v/>
      </c>
      <c r="F2928" s="31" t="str">
        <f>IFERROR(VLOOKUP(Issue!$D2928,Table5[#All],2,0),"")</f>
        <v/>
      </c>
      <c r="G2928" s="12"/>
      <c r="H2928" s="31" t="str">
        <f>IFERROR(VLOOKUP(Issue!$G2928,Table5[#All],3,0),"")</f>
        <v/>
      </c>
      <c r="I2928" s="31" t="str">
        <f>IFERROR(VLOOKUP(Issue!$G2928,Table5[#All],2,0),"")</f>
        <v/>
      </c>
      <c r="J2928" s="12"/>
      <c r="K2928" s="31" t="str">
        <f>IFERROR(VLOOKUP(Issue!$J2928,Table2[[Item Name]:[UoM]],2,0),"")</f>
        <v/>
      </c>
      <c r="L2928" s="12"/>
      <c r="M2928" s="32" t="str">
        <f>IFERROR(VLOOKUP(Issue!$J2928,Table2[[#All],[Item Name]:[Open Rate]],8,0),"")</f>
        <v/>
      </c>
      <c r="N2928" s="32" t="str">
        <f>IFERROR(+Issue!$L2928*Issue!$M2928,"")</f>
        <v/>
      </c>
      <c r="O2928" s="12"/>
      <c r="P2928" s="12"/>
      <c r="Q2928" s="38"/>
    </row>
    <row r="2929" spans="1:17" x14ac:dyDescent="0.25">
      <c r="A2929" s="34"/>
      <c r="B2929" s="12"/>
      <c r="C2929" s="12"/>
      <c r="D2929" s="12"/>
      <c r="E2929" s="31" t="str">
        <f>IFERROR(VLOOKUP(Issue!$D2929,Table5[#All],3,0),"")</f>
        <v/>
      </c>
      <c r="F2929" s="31" t="str">
        <f>IFERROR(VLOOKUP(Issue!$D2929,Table5[#All],2,0),"")</f>
        <v/>
      </c>
      <c r="G2929" s="12"/>
      <c r="H2929" s="31" t="str">
        <f>IFERROR(VLOOKUP(Issue!$G2929,Table5[#All],3,0),"")</f>
        <v/>
      </c>
      <c r="I2929" s="31" t="str">
        <f>IFERROR(VLOOKUP(Issue!$G2929,Table5[#All],2,0),"")</f>
        <v/>
      </c>
      <c r="J2929" s="12"/>
      <c r="K2929" s="31" t="str">
        <f>IFERROR(VLOOKUP(Issue!$J2929,Table2[[Item Name]:[UoM]],2,0),"")</f>
        <v/>
      </c>
      <c r="L2929" s="12"/>
      <c r="M2929" s="32" t="str">
        <f>IFERROR(VLOOKUP(Issue!$J2929,Table2[[#All],[Item Name]:[Open Rate]],8,0),"")</f>
        <v/>
      </c>
      <c r="N2929" s="32" t="str">
        <f>IFERROR(+Issue!$L2929*Issue!$M2929,"")</f>
        <v/>
      </c>
      <c r="O2929" s="12"/>
      <c r="P2929" s="12"/>
      <c r="Q2929" s="38"/>
    </row>
    <row r="2930" spans="1:17" x14ac:dyDescent="0.25">
      <c r="A2930" s="34"/>
      <c r="B2930" s="12"/>
      <c r="C2930" s="12"/>
      <c r="D2930" s="12"/>
      <c r="E2930" s="31" t="str">
        <f>IFERROR(VLOOKUP(Issue!$D2930,Table5[#All],3,0),"")</f>
        <v/>
      </c>
      <c r="F2930" s="31" t="str">
        <f>IFERROR(VLOOKUP(Issue!$D2930,Table5[#All],2,0),"")</f>
        <v/>
      </c>
      <c r="G2930" s="12"/>
      <c r="H2930" s="31" t="str">
        <f>IFERROR(VLOOKUP(Issue!$G2930,Table5[#All],3,0),"")</f>
        <v/>
      </c>
      <c r="I2930" s="31" t="str">
        <f>IFERROR(VLOOKUP(Issue!$G2930,Table5[#All],2,0),"")</f>
        <v/>
      </c>
      <c r="J2930" s="12"/>
      <c r="K2930" s="31" t="str">
        <f>IFERROR(VLOOKUP(Issue!$J2930,Table2[[Item Name]:[UoM]],2,0),"")</f>
        <v/>
      </c>
      <c r="L2930" s="12"/>
      <c r="M2930" s="32" t="str">
        <f>IFERROR(VLOOKUP(Issue!$J2930,Table2[[#All],[Item Name]:[Open Rate]],8,0),"")</f>
        <v/>
      </c>
      <c r="N2930" s="32" t="str">
        <f>IFERROR(+Issue!$L2930*Issue!$M2930,"")</f>
        <v/>
      </c>
      <c r="O2930" s="12"/>
      <c r="P2930" s="12"/>
      <c r="Q2930" s="38"/>
    </row>
    <row r="2931" spans="1:17" x14ac:dyDescent="0.25">
      <c r="A2931" s="34"/>
      <c r="B2931" s="12"/>
      <c r="C2931" s="12"/>
      <c r="D2931" s="12"/>
      <c r="E2931" s="31" t="str">
        <f>IFERROR(VLOOKUP(Issue!$D2931,Table5[#All],3,0),"")</f>
        <v/>
      </c>
      <c r="F2931" s="31" t="str">
        <f>IFERROR(VLOOKUP(Issue!$D2931,Table5[#All],2,0),"")</f>
        <v/>
      </c>
      <c r="G2931" s="12"/>
      <c r="H2931" s="31" t="str">
        <f>IFERROR(VLOOKUP(Issue!$G2931,Table5[#All],3,0),"")</f>
        <v/>
      </c>
      <c r="I2931" s="31" t="str">
        <f>IFERROR(VLOOKUP(Issue!$G2931,Table5[#All],2,0),"")</f>
        <v/>
      </c>
      <c r="J2931" s="8"/>
      <c r="K2931" s="31" t="str">
        <f>IFERROR(VLOOKUP(Issue!$J2931,Table2[[Item Name]:[UoM]],2,0),"")</f>
        <v/>
      </c>
      <c r="L2931" s="12"/>
      <c r="M2931" s="32" t="str">
        <f>IFERROR(VLOOKUP(Issue!$J2931,Table2[[#All],[Item Name]:[Open Rate]],8,0),"")</f>
        <v/>
      </c>
      <c r="N2931" s="32" t="str">
        <f>IFERROR(+Issue!$L2931*Issue!$M2931,"")</f>
        <v/>
      </c>
      <c r="O2931" s="12"/>
      <c r="P2931" s="12"/>
      <c r="Q2931" s="38"/>
    </row>
    <row r="2932" spans="1:17" x14ac:dyDescent="0.25">
      <c r="A2932" s="34"/>
      <c r="B2932" s="12"/>
      <c r="C2932" s="12"/>
      <c r="D2932" s="12"/>
      <c r="E2932" s="31" t="str">
        <f>IFERROR(VLOOKUP(Issue!$D2932,Table5[#All],3,0),"")</f>
        <v/>
      </c>
      <c r="F2932" s="31" t="str">
        <f>IFERROR(VLOOKUP(Issue!$D2932,Table5[#All],2,0),"")</f>
        <v/>
      </c>
      <c r="G2932" s="12"/>
      <c r="H2932" s="31" t="str">
        <f>IFERROR(VLOOKUP(Issue!$G2932,Table5[#All],3,0),"")</f>
        <v/>
      </c>
      <c r="I2932" s="31" t="str">
        <f>IFERROR(VLOOKUP(Issue!$G2932,Table5[#All],2,0),"")</f>
        <v/>
      </c>
      <c r="J2932" s="12"/>
      <c r="K2932" s="31" t="str">
        <f>IFERROR(VLOOKUP(Issue!$J2932,Table2[[Item Name]:[UoM]],2,0),"")</f>
        <v/>
      </c>
      <c r="L2932" s="12"/>
      <c r="M2932" s="32" t="str">
        <f>IFERROR(VLOOKUP(Issue!$J2932,Table2[[#All],[Item Name]:[Open Rate]],8,0),"")</f>
        <v/>
      </c>
      <c r="N2932" s="32" t="str">
        <f>IFERROR(+Issue!$L2932*Issue!$M2932,"")</f>
        <v/>
      </c>
      <c r="O2932" s="12"/>
      <c r="P2932" s="12"/>
      <c r="Q2932" s="38"/>
    </row>
    <row r="2933" spans="1:17" x14ac:dyDescent="0.25">
      <c r="A2933" s="34"/>
      <c r="B2933" s="12"/>
      <c r="C2933" s="12"/>
      <c r="D2933" s="12"/>
      <c r="E2933" s="31" t="str">
        <f>IFERROR(VLOOKUP(Issue!$D2933,Table5[#All],3,0),"")</f>
        <v/>
      </c>
      <c r="F2933" s="31" t="str">
        <f>IFERROR(VLOOKUP(Issue!$D2933,Table5[#All],2,0),"")</f>
        <v/>
      </c>
      <c r="G2933" s="12"/>
      <c r="H2933" s="31" t="str">
        <f>IFERROR(VLOOKUP(Issue!$G2933,Table5[#All],3,0),"")</f>
        <v/>
      </c>
      <c r="I2933" s="31" t="str">
        <f>IFERROR(VLOOKUP(Issue!$G2933,Table5[#All],2,0),"")</f>
        <v/>
      </c>
      <c r="J2933" s="12"/>
      <c r="K2933" s="31" t="str">
        <f>IFERROR(VLOOKUP(Issue!$J2933,Table2[[Item Name]:[UoM]],2,0),"")</f>
        <v/>
      </c>
      <c r="L2933" s="12"/>
      <c r="M2933" s="32" t="str">
        <f>IFERROR(VLOOKUP(Issue!$J2933,Table2[[#All],[Item Name]:[Open Rate]],8,0),"")</f>
        <v/>
      </c>
      <c r="N2933" s="32" t="str">
        <f>IFERROR(+Issue!$L2933*Issue!$M2933,"")</f>
        <v/>
      </c>
      <c r="O2933" s="12"/>
      <c r="P2933" s="12"/>
      <c r="Q2933" s="38"/>
    </row>
    <row r="2934" spans="1:17" x14ac:dyDescent="0.25">
      <c r="A2934" s="34"/>
      <c r="B2934" s="12"/>
      <c r="C2934" s="12"/>
      <c r="D2934" s="12"/>
      <c r="E2934" s="31" t="str">
        <f>IFERROR(VLOOKUP(Issue!$D2934,Table5[#All],3,0),"")</f>
        <v/>
      </c>
      <c r="F2934" s="31" t="str">
        <f>IFERROR(VLOOKUP(Issue!$D2934,Table5[#All],2,0),"")</f>
        <v/>
      </c>
      <c r="G2934" s="12"/>
      <c r="H2934" s="31" t="str">
        <f>IFERROR(VLOOKUP(Issue!$G2934,Table5[#All],3,0),"")</f>
        <v/>
      </c>
      <c r="I2934" s="31" t="str">
        <f>IFERROR(VLOOKUP(Issue!$G2934,Table5[#All],2,0),"")</f>
        <v/>
      </c>
      <c r="J2934" s="12"/>
      <c r="K2934" s="31" t="str">
        <f>IFERROR(VLOOKUP(Issue!$J2934,Table2[[Item Name]:[UoM]],2,0),"")</f>
        <v/>
      </c>
      <c r="L2934" s="12"/>
      <c r="M2934" s="32" t="str">
        <f>IFERROR(VLOOKUP(Issue!$J2934,Table2[[#All],[Item Name]:[Open Rate]],8,0),"")</f>
        <v/>
      </c>
      <c r="N2934" s="32" t="str">
        <f>IFERROR(+Issue!$L2934*Issue!$M2934,"")</f>
        <v/>
      </c>
      <c r="O2934" s="12"/>
      <c r="P2934" s="12"/>
      <c r="Q2934" s="38"/>
    </row>
    <row r="2935" spans="1:17" x14ac:dyDescent="0.25">
      <c r="A2935" s="34"/>
      <c r="B2935" s="12"/>
      <c r="C2935" s="12"/>
      <c r="D2935" s="12"/>
      <c r="E2935" s="31" t="str">
        <f>IFERROR(VLOOKUP(Issue!$D2935,Table5[#All],3,0),"")</f>
        <v/>
      </c>
      <c r="F2935" s="31" t="str">
        <f>IFERROR(VLOOKUP(Issue!$D2935,Table5[#All],2,0),"")</f>
        <v/>
      </c>
      <c r="G2935" s="12"/>
      <c r="H2935" s="31" t="str">
        <f>IFERROR(VLOOKUP(Issue!$G2935,Table5[#All],3,0),"")</f>
        <v/>
      </c>
      <c r="I2935" s="31" t="str">
        <f>IFERROR(VLOOKUP(Issue!$G2935,Table5[#All],2,0),"")</f>
        <v/>
      </c>
      <c r="J2935" s="12"/>
      <c r="K2935" s="31" t="str">
        <f>IFERROR(VLOOKUP(Issue!$J2935,Table2[[Item Name]:[UoM]],2,0),"")</f>
        <v/>
      </c>
      <c r="L2935" s="12"/>
      <c r="M2935" s="32" t="str">
        <f>IFERROR(VLOOKUP(Issue!$J2935,Table2[[#All],[Item Name]:[Open Rate]],8,0),"")</f>
        <v/>
      </c>
      <c r="N2935" s="32" t="str">
        <f>IFERROR(+Issue!$L2935*Issue!$M2935,"")</f>
        <v/>
      </c>
      <c r="O2935" s="12"/>
      <c r="P2935" s="12"/>
      <c r="Q2935" s="38"/>
    </row>
    <row r="2936" spans="1:17" x14ac:dyDescent="0.25">
      <c r="A2936" s="34"/>
      <c r="B2936" s="12"/>
      <c r="C2936" s="12"/>
      <c r="D2936" s="12"/>
      <c r="E2936" s="31" t="str">
        <f>IFERROR(VLOOKUP(Issue!$D2936,Table5[#All],3,0),"")</f>
        <v/>
      </c>
      <c r="F2936" s="31" t="str">
        <f>IFERROR(VLOOKUP(Issue!$D2936,Table5[#All],2,0),"")</f>
        <v/>
      </c>
      <c r="G2936" s="12"/>
      <c r="H2936" s="31" t="str">
        <f>IFERROR(VLOOKUP(Issue!$G2936,Table5[#All],3,0),"")</f>
        <v/>
      </c>
      <c r="I2936" s="31" t="str">
        <f>IFERROR(VLOOKUP(Issue!$G2936,Table5[#All],2,0),"")</f>
        <v/>
      </c>
      <c r="J2936" s="12"/>
      <c r="K2936" s="31" t="str">
        <f>IFERROR(VLOOKUP(Issue!$J2936,Table2[[Item Name]:[UoM]],2,0),"")</f>
        <v/>
      </c>
      <c r="L2936" s="12"/>
      <c r="M2936" s="32" t="str">
        <f>IFERROR(VLOOKUP(Issue!$J2936,Table2[[#All],[Item Name]:[Open Rate]],8,0),"")</f>
        <v/>
      </c>
      <c r="N2936" s="32" t="str">
        <f>IFERROR(+Issue!$L2936*Issue!$M2936,"")</f>
        <v/>
      </c>
      <c r="O2936" s="12"/>
      <c r="P2936" s="12"/>
      <c r="Q2936" s="38"/>
    </row>
    <row r="2937" spans="1:17" x14ac:dyDescent="0.25">
      <c r="A2937" s="34"/>
      <c r="B2937" s="12"/>
      <c r="C2937" s="12"/>
      <c r="D2937" s="12"/>
      <c r="E2937" s="31" t="str">
        <f>IFERROR(VLOOKUP(Issue!$D2937,Table5[#All],3,0),"")</f>
        <v/>
      </c>
      <c r="F2937" s="31" t="str">
        <f>IFERROR(VLOOKUP(Issue!$D2937,Table5[#All],2,0),"")</f>
        <v/>
      </c>
      <c r="G2937" s="12"/>
      <c r="H2937" s="31" t="str">
        <f>IFERROR(VLOOKUP(Issue!$G2937,Table5[#All],3,0),"")</f>
        <v/>
      </c>
      <c r="I2937" s="31" t="str">
        <f>IFERROR(VLOOKUP(Issue!$G2937,Table5[#All],2,0),"")</f>
        <v/>
      </c>
      <c r="J2937" s="12"/>
      <c r="K2937" s="31" t="str">
        <f>IFERROR(VLOOKUP(Issue!$J2937,Table2[[Item Name]:[UoM]],2,0),"")</f>
        <v/>
      </c>
      <c r="L2937" s="12"/>
      <c r="M2937" s="32" t="str">
        <f>IFERROR(VLOOKUP(Issue!$J2937,Table2[[#All],[Item Name]:[Open Rate]],8,0),"")</f>
        <v/>
      </c>
      <c r="N2937" s="32" t="str">
        <f>IFERROR(+Issue!$L2937*Issue!$M2937,"")</f>
        <v/>
      </c>
      <c r="O2937" s="12"/>
      <c r="P2937" s="12"/>
      <c r="Q2937" s="38"/>
    </row>
    <row r="2938" spans="1:17" x14ac:dyDescent="0.25">
      <c r="A2938" s="34"/>
      <c r="B2938" s="12"/>
      <c r="C2938" s="12"/>
      <c r="D2938" s="12"/>
      <c r="E2938" s="31" t="str">
        <f>IFERROR(VLOOKUP(Issue!$D2938,Table5[#All],3,0),"")</f>
        <v/>
      </c>
      <c r="F2938" s="31" t="str">
        <f>IFERROR(VLOOKUP(Issue!$D2938,Table5[#All],2,0),"")</f>
        <v/>
      </c>
      <c r="G2938" s="12"/>
      <c r="H2938" s="31" t="str">
        <f>IFERROR(VLOOKUP(Issue!$G2938,Table5[#All],3,0),"")</f>
        <v/>
      </c>
      <c r="I2938" s="31" t="str">
        <f>IFERROR(VLOOKUP(Issue!$G2938,Table5[#All],2,0),"")</f>
        <v/>
      </c>
      <c r="J2938" s="12"/>
      <c r="K2938" s="31" t="str">
        <f>IFERROR(VLOOKUP(Issue!$J2938,Table2[[Item Name]:[UoM]],2,0),"")</f>
        <v/>
      </c>
      <c r="L2938" s="12"/>
      <c r="M2938" s="32" t="str">
        <f>IFERROR(VLOOKUP(Issue!$J2938,Table2[[#All],[Item Name]:[Open Rate]],8,0),"")</f>
        <v/>
      </c>
      <c r="N2938" s="32" t="str">
        <f>IFERROR(+Issue!$L2938*Issue!$M2938,"")</f>
        <v/>
      </c>
      <c r="O2938" s="12"/>
      <c r="P2938" s="12"/>
      <c r="Q2938" s="38"/>
    </row>
    <row r="2939" spans="1:17" x14ac:dyDescent="0.25">
      <c r="A2939" s="34"/>
      <c r="B2939" s="12"/>
      <c r="C2939" s="12"/>
      <c r="D2939" s="12"/>
      <c r="E2939" s="31" t="str">
        <f>IFERROR(VLOOKUP(Issue!$D2939,Table5[#All],3,0),"")</f>
        <v/>
      </c>
      <c r="F2939" s="31" t="str">
        <f>IFERROR(VLOOKUP(Issue!$D2939,Table5[#All],2,0),"")</f>
        <v/>
      </c>
      <c r="G2939" s="12"/>
      <c r="H2939" s="31" t="str">
        <f>IFERROR(VLOOKUP(Issue!$G2939,Table5[#All],3,0),"")</f>
        <v/>
      </c>
      <c r="I2939" s="31" t="str">
        <f>IFERROR(VLOOKUP(Issue!$G2939,Table5[#All],2,0),"")</f>
        <v/>
      </c>
      <c r="J2939" s="12"/>
      <c r="K2939" s="31" t="str">
        <f>IFERROR(VLOOKUP(Issue!$J2939,Table2[[Item Name]:[UoM]],2,0),"")</f>
        <v/>
      </c>
      <c r="L2939" s="12"/>
      <c r="M2939" s="32" t="str">
        <f>IFERROR(VLOOKUP(Issue!$J2939,Table2[[#All],[Item Name]:[Open Rate]],8,0),"")</f>
        <v/>
      </c>
      <c r="N2939" s="32" t="str">
        <f>IFERROR(+Issue!$L2939*Issue!$M2939,"")</f>
        <v/>
      </c>
      <c r="O2939" s="12"/>
      <c r="P2939" s="12"/>
      <c r="Q2939" s="38"/>
    </row>
    <row r="2940" spans="1:17" x14ac:dyDescent="0.25">
      <c r="A2940" s="34"/>
      <c r="B2940" s="12"/>
      <c r="C2940" s="12"/>
      <c r="D2940" s="12"/>
      <c r="E2940" s="31" t="str">
        <f>IFERROR(VLOOKUP(Issue!$D2940,Table5[#All],3,0),"")</f>
        <v/>
      </c>
      <c r="F2940" s="31" t="str">
        <f>IFERROR(VLOOKUP(Issue!$D2940,Table5[#All],2,0),"")</f>
        <v/>
      </c>
      <c r="G2940" s="12"/>
      <c r="H2940" s="31" t="str">
        <f>IFERROR(VLOOKUP(Issue!$G2940,Table5[#All],3,0),"")</f>
        <v/>
      </c>
      <c r="I2940" s="31" t="str">
        <f>IFERROR(VLOOKUP(Issue!$G2940,Table5[#All],2,0),"")</f>
        <v/>
      </c>
      <c r="J2940" s="12"/>
      <c r="K2940" s="31" t="str">
        <f>IFERROR(VLOOKUP(Issue!$J2940,Table2[[Item Name]:[UoM]],2,0),"")</f>
        <v/>
      </c>
      <c r="L2940" s="12"/>
      <c r="M2940" s="32" t="str">
        <f>IFERROR(VLOOKUP(Issue!$J2940,Table2[[#All],[Item Name]:[Open Rate]],8,0),"")</f>
        <v/>
      </c>
      <c r="N2940" s="32" t="str">
        <f>IFERROR(+Issue!$L2940*Issue!$M2940,"")</f>
        <v/>
      </c>
      <c r="O2940" s="12"/>
      <c r="P2940" s="12"/>
      <c r="Q2940" s="38"/>
    </row>
    <row r="2941" spans="1:17" x14ac:dyDescent="0.25">
      <c r="A2941" s="34"/>
      <c r="B2941" s="12"/>
      <c r="C2941" s="12"/>
      <c r="D2941" s="12"/>
      <c r="E2941" s="31" t="str">
        <f>IFERROR(VLOOKUP(Issue!$D2941,Table5[#All],3,0),"")</f>
        <v/>
      </c>
      <c r="F2941" s="31" t="str">
        <f>IFERROR(VLOOKUP(Issue!$D2941,Table5[#All],2,0),"")</f>
        <v/>
      </c>
      <c r="G2941" s="12"/>
      <c r="H2941" s="31" t="str">
        <f>IFERROR(VLOOKUP(Issue!$G2941,Table5[#All],3,0),"")</f>
        <v/>
      </c>
      <c r="I2941" s="31" t="str">
        <f>IFERROR(VLOOKUP(Issue!$G2941,Table5[#All],2,0),"")</f>
        <v/>
      </c>
      <c r="J2941" s="12"/>
      <c r="K2941" s="31" t="str">
        <f>IFERROR(VLOOKUP(Issue!$J2941,Table2[[Item Name]:[UoM]],2,0),"")</f>
        <v/>
      </c>
      <c r="L2941" s="12"/>
      <c r="M2941" s="32" t="str">
        <f>IFERROR(VLOOKUP(Issue!$J2941,Table2[[#All],[Item Name]:[Open Rate]],8,0),"")</f>
        <v/>
      </c>
      <c r="N2941" s="32" t="str">
        <f>IFERROR(+Issue!$L2941*Issue!$M2941,"")</f>
        <v/>
      </c>
      <c r="O2941" s="12"/>
      <c r="P2941" s="12"/>
      <c r="Q2941" s="38"/>
    </row>
    <row r="2942" spans="1:17" x14ac:dyDescent="0.25">
      <c r="A2942" s="34"/>
      <c r="B2942" s="12"/>
      <c r="C2942" s="12"/>
      <c r="D2942" s="12"/>
      <c r="E2942" s="31" t="str">
        <f>IFERROR(VLOOKUP(Issue!$D2942,Table5[#All],3,0),"")</f>
        <v/>
      </c>
      <c r="F2942" s="31" t="str">
        <f>IFERROR(VLOOKUP(Issue!$D2942,Table5[#All],2,0),"")</f>
        <v/>
      </c>
      <c r="G2942" s="12"/>
      <c r="H2942" s="31" t="str">
        <f>IFERROR(VLOOKUP(Issue!$G2942,Table5[#All],3,0),"")</f>
        <v/>
      </c>
      <c r="I2942" s="31" t="str">
        <f>IFERROR(VLOOKUP(Issue!$G2942,Table5[#All],2,0),"")</f>
        <v/>
      </c>
      <c r="J2942" s="12"/>
      <c r="K2942" s="31" t="str">
        <f>IFERROR(VLOOKUP(Issue!$J2942,Table2[[Item Name]:[UoM]],2,0),"")</f>
        <v/>
      </c>
      <c r="L2942" s="12"/>
      <c r="M2942" s="32" t="str">
        <f>IFERROR(VLOOKUP(Issue!$J2942,Table2[[#All],[Item Name]:[Open Rate]],8,0),"")</f>
        <v/>
      </c>
      <c r="N2942" s="32" t="str">
        <f>IFERROR(+Issue!$L2942*Issue!$M2942,"")</f>
        <v/>
      </c>
      <c r="O2942" s="12"/>
      <c r="P2942" s="12"/>
      <c r="Q2942" s="38"/>
    </row>
    <row r="2943" spans="1:17" x14ac:dyDescent="0.25">
      <c r="A2943" s="34"/>
      <c r="B2943" s="12"/>
      <c r="C2943" s="12"/>
      <c r="D2943" s="12"/>
      <c r="E2943" s="31" t="str">
        <f>IFERROR(VLOOKUP(Issue!$D2943,Table5[#All],3,0),"")</f>
        <v/>
      </c>
      <c r="F2943" s="31" t="str">
        <f>IFERROR(VLOOKUP(Issue!$D2943,Table5[#All],2,0),"")</f>
        <v/>
      </c>
      <c r="G2943" s="12"/>
      <c r="H2943" s="31" t="str">
        <f>IFERROR(VLOOKUP(Issue!$G2943,Table5[#All],3,0),"")</f>
        <v/>
      </c>
      <c r="I2943" s="31" t="str">
        <f>IFERROR(VLOOKUP(Issue!$G2943,Table5[#All],2,0),"")</f>
        <v/>
      </c>
      <c r="J2943" s="12"/>
      <c r="K2943" s="31" t="str">
        <f>IFERROR(VLOOKUP(Issue!$J2943,Table2[[Item Name]:[UoM]],2,0),"")</f>
        <v/>
      </c>
      <c r="L2943" s="12"/>
      <c r="M2943" s="32" t="str">
        <f>IFERROR(VLOOKUP(Issue!$J2943,Table2[[#All],[Item Name]:[Open Rate]],8,0),"")</f>
        <v/>
      </c>
      <c r="N2943" s="32" t="str">
        <f>IFERROR(+Issue!$L2943*Issue!$M2943,"")</f>
        <v/>
      </c>
      <c r="O2943" s="12"/>
      <c r="P2943" s="12"/>
      <c r="Q2943" s="38"/>
    </row>
    <row r="2944" spans="1:17" x14ac:dyDescent="0.25">
      <c r="A2944" s="34"/>
      <c r="B2944" s="12"/>
      <c r="C2944" s="12"/>
      <c r="D2944" s="12"/>
      <c r="E2944" s="31" t="str">
        <f>IFERROR(VLOOKUP(Issue!$D2944,Table5[#All],3,0),"")</f>
        <v/>
      </c>
      <c r="F2944" s="31" t="str">
        <f>IFERROR(VLOOKUP(Issue!$D2944,Table5[#All],2,0),"")</f>
        <v/>
      </c>
      <c r="G2944" s="12"/>
      <c r="H2944" s="31" t="str">
        <f>IFERROR(VLOOKUP(Issue!$G2944,Table5[#All],3,0),"")</f>
        <v/>
      </c>
      <c r="I2944" s="31" t="str">
        <f>IFERROR(VLOOKUP(Issue!$G2944,Table5[#All],2,0),"")</f>
        <v/>
      </c>
      <c r="J2944" s="12"/>
      <c r="K2944" s="31" t="str">
        <f>IFERROR(VLOOKUP(Issue!$J2944,Table2[[Item Name]:[UoM]],2,0),"")</f>
        <v/>
      </c>
      <c r="L2944" s="12"/>
      <c r="M2944" s="32" t="str">
        <f>IFERROR(VLOOKUP(Issue!$J2944,Table2[[#All],[Item Name]:[Open Rate]],8,0),"")</f>
        <v/>
      </c>
      <c r="N2944" s="32" t="str">
        <f>IFERROR(+Issue!$L2944*Issue!$M2944,"")</f>
        <v/>
      </c>
      <c r="O2944" s="12"/>
      <c r="P2944" s="12"/>
      <c r="Q2944" s="38"/>
    </row>
    <row r="2945" spans="1:17" x14ac:dyDescent="0.25">
      <c r="A2945" s="34"/>
      <c r="B2945" s="12"/>
      <c r="C2945" s="12"/>
      <c r="D2945" s="12"/>
      <c r="E2945" s="31" t="str">
        <f>IFERROR(VLOOKUP(Issue!$D2945,Table5[#All],3,0),"")</f>
        <v/>
      </c>
      <c r="F2945" s="31" t="str">
        <f>IFERROR(VLOOKUP(Issue!$D2945,Table5[#All],2,0),"")</f>
        <v/>
      </c>
      <c r="G2945" s="12"/>
      <c r="H2945" s="31" t="str">
        <f>IFERROR(VLOOKUP(Issue!$G2945,Table5[#All],3,0),"")</f>
        <v/>
      </c>
      <c r="I2945" s="31" t="str">
        <f>IFERROR(VLOOKUP(Issue!$G2945,Table5[#All],2,0),"")</f>
        <v/>
      </c>
      <c r="J2945" s="12"/>
      <c r="K2945" s="31" t="str">
        <f>IFERROR(VLOOKUP(Issue!$J2945,Table2[[Item Name]:[UoM]],2,0),"")</f>
        <v/>
      </c>
      <c r="L2945" s="12"/>
      <c r="M2945" s="32" t="str">
        <f>IFERROR(VLOOKUP(Issue!$J2945,Table2[[#All],[Item Name]:[Open Rate]],8,0),"")</f>
        <v/>
      </c>
      <c r="N2945" s="32" t="str">
        <f>IFERROR(+Issue!$L2945*Issue!$M2945,"")</f>
        <v/>
      </c>
      <c r="O2945" s="12"/>
      <c r="P2945" s="12"/>
      <c r="Q2945" s="38"/>
    </row>
    <row r="2946" spans="1:17" x14ac:dyDescent="0.25">
      <c r="A2946" s="34"/>
      <c r="B2946" s="12"/>
      <c r="C2946" s="12"/>
      <c r="D2946" s="12"/>
      <c r="E2946" s="31" t="str">
        <f>IFERROR(VLOOKUP(Issue!$D2946,Table5[#All],3,0),"")</f>
        <v/>
      </c>
      <c r="F2946" s="31" t="str">
        <f>IFERROR(VLOOKUP(Issue!$D2946,Table5[#All],2,0),"")</f>
        <v/>
      </c>
      <c r="G2946" s="12"/>
      <c r="H2946" s="31" t="str">
        <f>IFERROR(VLOOKUP(Issue!$G2946,Table5[#All],3,0),"")</f>
        <v/>
      </c>
      <c r="I2946" s="31" t="str">
        <f>IFERROR(VLOOKUP(Issue!$G2946,Table5[#All],2,0),"")</f>
        <v/>
      </c>
      <c r="J2946" s="12"/>
      <c r="K2946" s="31" t="str">
        <f>IFERROR(VLOOKUP(Issue!$J2946,Table2[[Item Name]:[UoM]],2,0),"")</f>
        <v/>
      </c>
      <c r="L2946" s="12"/>
      <c r="M2946" s="32" t="str">
        <f>IFERROR(VLOOKUP(Issue!$J2946,Table2[[#All],[Item Name]:[Open Rate]],8,0),"")</f>
        <v/>
      </c>
      <c r="N2946" s="32" t="str">
        <f>IFERROR(+Issue!$L2946*Issue!$M2946,"")</f>
        <v/>
      </c>
      <c r="O2946" s="12"/>
      <c r="P2946" s="12"/>
      <c r="Q2946" s="38"/>
    </row>
    <row r="2947" spans="1:17" x14ac:dyDescent="0.25">
      <c r="A2947" s="34"/>
      <c r="B2947" s="12"/>
      <c r="C2947" s="12"/>
      <c r="D2947" s="12"/>
      <c r="E2947" s="31" t="str">
        <f>IFERROR(VLOOKUP(Issue!$D2947,Table5[#All],3,0),"")</f>
        <v/>
      </c>
      <c r="F2947" s="31" t="str">
        <f>IFERROR(VLOOKUP(Issue!$D2947,Table5[#All],2,0),"")</f>
        <v/>
      </c>
      <c r="G2947" s="12"/>
      <c r="H2947" s="31" t="str">
        <f>IFERROR(VLOOKUP(Issue!$G2947,Table5[#All],3,0),"")</f>
        <v/>
      </c>
      <c r="I2947" s="31" t="str">
        <f>IFERROR(VLOOKUP(Issue!$G2947,Table5[#All],2,0),"")</f>
        <v/>
      </c>
      <c r="J2947" s="12"/>
      <c r="K2947" s="31" t="str">
        <f>IFERROR(VLOOKUP(Issue!$J2947,Table2[[Item Name]:[UoM]],2,0),"")</f>
        <v/>
      </c>
      <c r="L2947" s="12"/>
      <c r="M2947" s="32" t="str">
        <f>IFERROR(VLOOKUP(Issue!$J2947,Table2[[#All],[Item Name]:[Open Rate]],8,0),"")</f>
        <v/>
      </c>
      <c r="N2947" s="32" t="str">
        <f>IFERROR(+Issue!$L2947*Issue!$M2947,"")</f>
        <v/>
      </c>
      <c r="O2947" s="12"/>
      <c r="P2947" s="12"/>
      <c r="Q2947" s="38"/>
    </row>
    <row r="2948" spans="1:17" x14ac:dyDescent="0.25">
      <c r="A2948" s="34"/>
      <c r="B2948" s="12"/>
      <c r="C2948" s="12"/>
      <c r="D2948" s="12"/>
      <c r="E2948" s="31" t="str">
        <f>IFERROR(VLOOKUP(Issue!$D2948,Table5[#All],3,0),"")</f>
        <v/>
      </c>
      <c r="F2948" s="31" t="str">
        <f>IFERROR(VLOOKUP(Issue!$D2948,Table5[#All],2,0),"")</f>
        <v/>
      </c>
      <c r="G2948" s="12"/>
      <c r="H2948" s="31" t="str">
        <f>IFERROR(VLOOKUP(Issue!$G2948,Table5[#All],3,0),"")</f>
        <v/>
      </c>
      <c r="I2948" s="31" t="str">
        <f>IFERROR(VLOOKUP(Issue!$G2948,Table5[#All],2,0),"")</f>
        <v/>
      </c>
      <c r="J2948" s="12"/>
      <c r="K2948" s="31" t="str">
        <f>IFERROR(VLOOKUP(Issue!$J2948,Table2[[Item Name]:[UoM]],2,0),"")</f>
        <v/>
      </c>
      <c r="L2948" s="12"/>
      <c r="M2948" s="32" t="str">
        <f>IFERROR(VLOOKUP(Issue!$J2948,Table2[[#All],[Item Name]:[Open Rate]],8,0),"")</f>
        <v/>
      </c>
      <c r="N2948" s="32" t="str">
        <f>IFERROR(+Issue!$L2948*Issue!$M2948,"")</f>
        <v/>
      </c>
      <c r="O2948" s="12"/>
      <c r="P2948" s="12"/>
      <c r="Q2948" s="38"/>
    </row>
    <row r="2949" spans="1:17" x14ac:dyDescent="0.25">
      <c r="A2949" s="34"/>
      <c r="B2949" s="12"/>
      <c r="C2949" s="12"/>
      <c r="D2949" s="12"/>
      <c r="E2949" s="31" t="str">
        <f>IFERROR(VLOOKUP(Issue!$D2949,Table5[#All],3,0),"")</f>
        <v/>
      </c>
      <c r="F2949" s="31" t="str">
        <f>IFERROR(VLOOKUP(Issue!$D2949,Table5[#All],2,0),"")</f>
        <v/>
      </c>
      <c r="G2949" s="12"/>
      <c r="H2949" s="31" t="str">
        <f>IFERROR(VLOOKUP(Issue!$G2949,Table5[#All],3,0),"")</f>
        <v/>
      </c>
      <c r="I2949" s="31" t="str">
        <f>IFERROR(VLOOKUP(Issue!$G2949,Table5[#All],2,0),"")</f>
        <v/>
      </c>
      <c r="J2949" s="12"/>
      <c r="K2949" s="31" t="str">
        <f>IFERROR(VLOOKUP(Issue!$J2949,Table2[[Item Name]:[UoM]],2,0),"")</f>
        <v/>
      </c>
      <c r="L2949" s="12"/>
      <c r="M2949" s="32" t="str">
        <f>IFERROR(VLOOKUP(Issue!$J2949,Table2[[#All],[Item Name]:[Open Rate]],8,0),"")</f>
        <v/>
      </c>
      <c r="N2949" s="32" t="str">
        <f>IFERROR(+Issue!$L2949*Issue!$M2949,"")</f>
        <v/>
      </c>
      <c r="O2949" s="12"/>
      <c r="P2949" s="12"/>
      <c r="Q2949" s="38"/>
    </row>
    <row r="2950" spans="1:17" x14ac:dyDescent="0.25">
      <c r="A2950" s="34"/>
      <c r="B2950" s="12"/>
      <c r="C2950" s="12"/>
      <c r="D2950" s="12"/>
      <c r="E2950" s="31" t="str">
        <f>IFERROR(VLOOKUP(Issue!$D2950,Table5[#All],3,0),"")</f>
        <v/>
      </c>
      <c r="F2950" s="31" t="str">
        <f>IFERROR(VLOOKUP(Issue!$D2950,Table5[#All],2,0),"")</f>
        <v/>
      </c>
      <c r="G2950" s="12"/>
      <c r="H2950" s="31" t="str">
        <f>IFERROR(VLOOKUP(Issue!$G2950,Table5[#All],3,0),"")</f>
        <v/>
      </c>
      <c r="I2950" s="31" t="str">
        <f>IFERROR(VLOOKUP(Issue!$G2950,Table5[#All],2,0),"")</f>
        <v/>
      </c>
      <c r="J2950" s="12"/>
      <c r="K2950" s="31" t="str">
        <f>IFERROR(VLOOKUP(Issue!$J2950,Table2[[Item Name]:[UoM]],2,0),"")</f>
        <v/>
      </c>
      <c r="L2950" s="12"/>
      <c r="M2950" s="32" t="str">
        <f>IFERROR(VLOOKUP(Issue!$J2950,Table2[[#All],[Item Name]:[Open Rate]],8,0),"")</f>
        <v/>
      </c>
      <c r="N2950" s="32" t="str">
        <f>IFERROR(+Issue!$L2950*Issue!$M2950,"")</f>
        <v/>
      </c>
      <c r="O2950" s="12"/>
      <c r="P2950" s="12"/>
      <c r="Q2950" s="38"/>
    </row>
    <row r="2951" spans="1:17" x14ac:dyDescent="0.25">
      <c r="A2951" s="34"/>
      <c r="B2951" s="12"/>
      <c r="C2951" s="12"/>
      <c r="D2951" s="12"/>
      <c r="E2951" s="31" t="str">
        <f>IFERROR(VLOOKUP(Issue!$D2951,Table5[#All],3,0),"")</f>
        <v/>
      </c>
      <c r="F2951" s="31" t="str">
        <f>IFERROR(VLOOKUP(Issue!$D2951,Table5[#All],2,0),"")</f>
        <v/>
      </c>
      <c r="G2951" s="12"/>
      <c r="H2951" s="31" t="str">
        <f>IFERROR(VLOOKUP(Issue!$G2951,Table5[#All],3,0),"")</f>
        <v/>
      </c>
      <c r="I2951" s="31" t="str">
        <f>IFERROR(VLOOKUP(Issue!$G2951,Table5[#All],2,0),"")</f>
        <v/>
      </c>
      <c r="J2951" s="12"/>
      <c r="K2951" s="31" t="str">
        <f>IFERROR(VLOOKUP(Issue!$J2951,Table2[[Item Name]:[UoM]],2,0),"")</f>
        <v/>
      </c>
      <c r="L2951" s="12"/>
      <c r="M2951" s="32" t="str">
        <f>IFERROR(VLOOKUP(Issue!$J2951,Table2[[#All],[Item Name]:[Open Rate]],8,0),"")</f>
        <v/>
      </c>
      <c r="N2951" s="32" t="str">
        <f>IFERROR(+Issue!$L2951*Issue!$M2951,"")</f>
        <v/>
      </c>
      <c r="O2951" s="12"/>
      <c r="P2951" s="12"/>
      <c r="Q2951" s="38"/>
    </row>
    <row r="2952" spans="1:17" x14ac:dyDescent="0.25">
      <c r="A2952" s="34"/>
      <c r="B2952" s="12"/>
      <c r="C2952" s="12"/>
      <c r="D2952" s="12"/>
      <c r="E2952" s="31" t="str">
        <f>IFERROR(VLOOKUP(Issue!$D2952,Table5[#All],3,0),"")</f>
        <v/>
      </c>
      <c r="F2952" s="31" t="str">
        <f>IFERROR(VLOOKUP(Issue!$D2952,Table5[#All],2,0),"")</f>
        <v/>
      </c>
      <c r="G2952" s="12"/>
      <c r="H2952" s="31" t="str">
        <f>IFERROR(VLOOKUP(Issue!$G2952,Table5[#All],3,0),"")</f>
        <v/>
      </c>
      <c r="I2952" s="31" t="str">
        <f>IFERROR(VLOOKUP(Issue!$G2952,Table5[#All],2,0),"")</f>
        <v/>
      </c>
      <c r="J2952" s="12"/>
      <c r="K2952" s="31" t="str">
        <f>IFERROR(VLOOKUP(Issue!$J2952,Table2[[Item Name]:[UoM]],2,0),"")</f>
        <v/>
      </c>
      <c r="L2952" s="12"/>
      <c r="M2952" s="32" t="str">
        <f>IFERROR(VLOOKUP(Issue!$J2952,Table2[[#All],[Item Name]:[Open Rate]],8,0),"")</f>
        <v/>
      </c>
      <c r="N2952" s="32" t="str">
        <f>IFERROR(+Issue!$L2952*Issue!$M2952,"")</f>
        <v/>
      </c>
      <c r="O2952" s="12"/>
      <c r="P2952" s="12"/>
      <c r="Q2952" s="38"/>
    </row>
    <row r="2953" spans="1:17" x14ac:dyDescent="0.25">
      <c r="A2953" s="34"/>
      <c r="B2953" s="12"/>
      <c r="C2953" s="12"/>
      <c r="D2953" s="12"/>
      <c r="E2953" s="31" t="str">
        <f>IFERROR(VLOOKUP(Issue!$D2953,Table5[#All],3,0),"")</f>
        <v/>
      </c>
      <c r="F2953" s="31" t="str">
        <f>IFERROR(VLOOKUP(Issue!$D2953,Table5[#All],2,0),"")</f>
        <v/>
      </c>
      <c r="G2953" s="12"/>
      <c r="H2953" s="31" t="str">
        <f>IFERROR(VLOOKUP(Issue!$G2953,Table5[#All],3,0),"")</f>
        <v/>
      </c>
      <c r="I2953" s="31" t="str">
        <f>IFERROR(VLOOKUP(Issue!$G2953,Table5[#All],2,0),"")</f>
        <v/>
      </c>
      <c r="J2953" s="12"/>
      <c r="K2953" s="31" t="str">
        <f>IFERROR(VLOOKUP(Issue!$J2953,Table2[[Item Name]:[UoM]],2,0),"")</f>
        <v/>
      </c>
      <c r="L2953" s="12"/>
      <c r="M2953" s="32" t="str">
        <f>IFERROR(VLOOKUP(Issue!$J2953,Table2[[#All],[Item Name]:[Open Rate]],8,0),"")</f>
        <v/>
      </c>
      <c r="N2953" s="32" t="str">
        <f>IFERROR(+Issue!$L2953*Issue!$M2953,"")</f>
        <v/>
      </c>
      <c r="O2953" s="12"/>
      <c r="P2953" s="12"/>
      <c r="Q2953" s="38"/>
    </row>
    <row r="2954" spans="1:17" x14ac:dyDescent="0.25">
      <c r="A2954" s="34"/>
      <c r="B2954" s="12"/>
      <c r="C2954" s="12"/>
      <c r="D2954" s="12"/>
      <c r="E2954" s="31" t="str">
        <f>IFERROR(VLOOKUP(Issue!$D2954,Table5[#All],3,0),"")</f>
        <v/>
      </c>
      <c r="F2954" s="31" t="str">
        <f>IFERROR(VLOOKUP(Issue!$D2954,Table5[#All],2,0),"")</f>
        <v/>
      </c>
      <c r="G2954" s="12"/>
      <c r="H2954" s="31" t="str">
        <f>IFERROR(VLOOKUP(Issue!$G2954,Table5[#All],3,0),"")</f>
        <v/>
      </c>
      <c r="I2954" s="31" t="str">
        <f>IFERROR(VLOOKUP(Issue!$G2954,Table5[#All],2,0),"")</f>
        <v/>
      </c>
      <c r="J2954" s="12"/>
      <c r="K2954" s="31" t="str">
        <f>IFERROR(VLOOKUP(Issue!$J2954,Table2[[Item Name]:[UoM]],2,0),"")</f>
        <v/>
      </c>
      <c r="L2954" s="12"/>
      <c r="M2954" s="32" t="str">
        <f>IFERROR(VLOOKUP(Issue!$J2954,Table2[[#All],[Item Name]:[Open Rate]],8,0),"")</f>
        <v/>
      </c>
      <c r="N2954" s="32" t="str">
        <f>IFERROR(+Issue!$L2954*Issue!$M2954,"")</f>
        <v/>
      </c>
      <c r="O2954" s="12"/>
      <c r="P2954" s="12"/>
      <c r="Q2954" s="38"/>
    </row>
    <row r="2955" spans="1:17" x14ac:dyDescent="0.25">
      <c r="A2955" s="34"/>
      <c r="B2955" s="12"/>
      <c r="C2955" s="12"/>
      <c r="D2955" s="12"/>
      <c r="E2955" s="31" t="str">
        <f>IFERROR(VLOOKUP(Issue!$D2955,Table5[#All],3,0),"")</f>
        <v/>
      </c>
      <c r="F2955" s="31" t="str">
        <f>IFERROR(VLOOKUP(Issue!$D2955,Table5[#All],2,0),"")</f>
        <v/>
      </c>
      <c r="G2955" s="12"/>
      <c r="H2955" s="31" t="str">
        <f>IFERROR(VLOOKUP(Issue!$G2955,Table5[#All],3,0),"")</f>
        <v/>
      </c>
      <c r="I2955" s="31" t="str">
        <f>IFERROR(VLOOKUP(Issue!$G2955,Table5[#All],2,0),"")</f>
        <v/>
      </c>
      <c r="J2955" s="12"/>
      <c r="K2955" s="31" t="str">
        <f>IFERROR(VLOOKUP(Issue!$J2955,Table2[[Item Name]:[UoM]],2,0),"")</f>
        <v/>
      </c>
      <c r="L2955" s="12"/>
      <c r="M2955" s="32" t="str">
        <f>IFERROR(VLOOKUP(Issue!$J2955,Table2[[#All],[Item Name]:[Open Rate]],8,0),"")</f>
        <v/>
      </c>
      <c r="N2955" s="32" t="str">
        <f>IFERROR(+Issue!$L2955*Issue!$M2955,"")</f>
        <v/>
      </c>
      <c r="O2955" s="12"/>
      <c r="P2955" s="12"/>
      <c r="Q2955" s="38"/>
    </row>
    <row r="2956" spans="1:17" x14ac:dyDescent="0.25">
      <c r="A2956" s="34"/>
      <c r="B2956" s="12"/>
      <c r="C2956" s="12"/>
      <c r="D2956" s="12"/>
      <c r="E2956" s="31" t="str">
        <f>IFERROR(VLOOKUP(Issue!$D2956,Table5[#All],3,0),"")</f>
        <v/>
      </c>
      <c r="F2956" s="31" t="str">
        <f>IFERROR(VLOOKUP(Issue!$D2956,Table5[#All],2,0),"")</f>
        <v/>
      </c>
      <c r="G2956" s="12"/>
      <c r="H2956" s="31" t="str">
        <f>IFERROR(VLOOKUP(Issue!$G2956,Table5[#All],3,0),"")</f>
        <v/>
      </c>
      <c r="I2956" s="31" t="str">
        <f>IFERROR(VLOOKUP(Issue!$G2956,Table5[#All],2,0),"")</f>
        <v/>
      </c>
      <c r="J2956" s="12"/>
      <c r="K2956" s="31" t="str">
        <f>IFERROR(VLOOKUP(Issue!$J2956,Table2[[Item Name]:[UoM]],2,0),"")</f>
        <v/>
      </c>
      <c r="L2956" s="12"/>
      <c r="M2956" s="32" t="str">
        <f>IFERROR(VLOOKUP(Issue!$J2956,Table2[[#All],[Item Name]:[Open Rate]],8,0),"")</f>
        <v/>
      </c>
      <c r="N2956" s="32" t="str">
        <f>IFERROR(+Issue!$L2956*Issue!$M2956,"")</f>
        <v/>
      </c>
      <c r="O2956" s="12"/>
      <c r="P2956" s="12"/>
      <c r="Q2956" s="38"/>
    </row>
    <row r="2957" spans="1:17" x14ac:dyDescent="0.25">
      <c r="A2957" s="34"/>
      <c r="B2957" s="12"/>
      <c r="C2957" s="12"/>
      <c r="D2957" s="12"/>
      <c r="E2957" s="31" t="str">
        <f>IFERROR(VLOOKUP(Issue!$D2957,Table5[#All],3,0),"")</f>
        <v/>
      </c>
      <c r="F2957" s="31" t="str">
        <f>IFERROR(VLOOKUP(Issue!$D2957,Table5[#All],2,0),"")</f>
        <v/>
      </c>
      <c r="G2957" s="12"/>
      <c r="H2957" s="31" t="str">
        <f>IFERROR(VLOOKUP(Issue!$G2957,Table5[#All],3,0),"")</f>
        <v/>
      </c>
      <c r="I2957" s="31" t="str">
        <f>IFERROR(VLOOKUP(Issue!$G2957,Table5[#All],2,0),"")</f>
        <v/>
      </c>
      <c r="J2957" s="12"/>
      <c r="K2957" s="31" t="str">
        <f>IFERROR(VLOOKUP(Issue!$J2957,Table2[[Item Name]:[UoM]],2,0),"")</f>
        <v/>
      </c>
      <c r="L2957" s="12"/>
      <c r="M2957" s="32" t="str">
        <f>IFERROR(VLOOKUP(Issue!$J2957,Table2[[#All],[Item Name]:[Open Rate]],8,0),"")</f>
        <v/>
      </c>
      <c r="N2957" s="32" t="str">
        <f>IFERROR(+Issue!$L2957*Issue!$M2957,"")</f>
        <v/>
      </c>
      <c r="O2957" s="12"/>
      <c r="P2957" s="12"/>
      <c r="Q2957" s="38"/>
    </row>
    <row r="2958" spans="1:17" x14ac:dyDescent="0.25">
      <c r="A2958" s="34"/>
      <c r="B2958" s="12"/>
      <c r="C2958" s="12"/>
      <c r="D2958" s="12"/>
      <c r="E2958" s="31" t="str">
        <f>IFERROR(VLOOKUP(Issue!$D2958,Table5[#All],3,0),"")</f>
        <v/>
      </c>
      <c r="F2958" s="31" t="str">
        <f>IFERROR(VLOOKUP(Issue!$D2958,Table5[#All],2,0),"")</f>
        <v/>
      </c>
      <c r="G2958" s="12"/>
      <c r="H2958" s="31" t="str">
        <f>IFERROR(VLOOKUP(Issue!$G2958,Table5[#All],3,0),"")</f>
        <v/>
      </c>
      <c r="I2958" s="31" t="str">
        <f>IFERROR(VLOOKUP(Issue!$G2958,Table5[#All],2,0),"")</f>
        <v/>
      </c>
      <c r="J2958" s="12"/>
      <c r="K2958" s="31" t="str">
        <f>IFERROR(VLOOKUP(Issue!$J2958,Table2[[Item Name]:[UoM]],2,0),"")</f>
        <v/>
      </c>
      <c r="L2958" s="12"/>
      <c r="M2958" s="32" t="str">
        <f>IFERROR(VLOOKUP(Issue!$J2958,Table2[[#All],[Item Name]:[Open Rate]],8,0),"")</f>
        <v/>
      </c>
      <c r="N2958" s="32" t="str">
        <f>IFERROR(+Issue!$L2958*Issue!$M2958,"")</f>
        <v/>
      </c>
      <c r="O2958" s="12"/>
      <c r="P2958" s="12"/>
      <c r="Q2958" s="38"/>
    </row>
    <row r="2959" spans="1:17" x14ac:dyDescent="0.25">
      <c r="A2959" s="34"/>
      <c r="B2959" s="12"/>
      <c r="C2959" s="12"/>
      <c r="D2959" s="12"/>
      <c r="E2959" s="31" t="str">
        <f>IFERROR(VLOOKUP(Issue!$D2959,Table5[#All],3,0),"")</f>
        <v/>
      </c>
      <c r="F2959" s="31" t="str">
        <f>IFERROR(VLOOKUP(Issue!$D2959,Table5[#All],2,0),"")</f>
        <v/>
      </c>
      <c r="G2959" s="12"/>
      <c r="H2959" s="31" t="str">
        <f>IFERROR(VLOOKUP(Issue!$G2959,Table5[#All],3,0),"")</f>
        <v/>
      </c>
      <c r="I2959" s="31" t="str">
        <f>IFERROR(VLOOKUP(Issue!$G2959,Table5[#All],2,0),"")</f>
        <v/>
      </c>
      <c r="J2959" s="12"/>
      <c r="K2959" s="31" t="str">
        <f>IFERROR(VLOOKUP(Issue!$J2959,Table2[[Item Name]:[UoM]],2,0),"")</f>
        <v/>
      </c>
      <c r="L2959" s="12"/>
      <c r="M2959" s="32" t="str">
        <f>IFERROR(VLOOKUP(Issue!$J2959,Table2[[#All],[Item Name]:[Open Rate]],8,0),"")</f>
        <v/>
      </c>
      <c r="N2959" s="32" t="str">
        <f>IFERROR(+Issue!$L2959*Issue!$M2959,"")</f>
        <v/>
      </c>
      <c r="O2959" s="12"/>
      <c r="P2959" s="12"/>
      <c r="Q2959" s="38"/>
    </row>
    <row r="2960" spans="1:17" x14ac:dyDescent="0.25">
      <c r="A2960" s="34"/>
      <c r="B2960" s="12"/>
      <c r="C2960" s="12"/>
      <c r="D2960" s="12"/>
      <c r="E2960" s="31" t="str">
        <f>IFERROR(VLOOKUP(Issue!$D2960,Table5[#All],3,0),"")</f>
        <v/>
      </c>
      <c r="F2960" s="31" t="str">
        <f>IFERROR(VLOOKUP(Issue!$D2960,Table5[#All],2,0),"")</f>
        <v/>
      </c>
      <c r="G2960" s="12"/>
      <c r="H2960" s="31" t="str">
        <f>IFERROR(VLOOKUP(Issue!$G2960,Table5[#All],3,0),"")</f>
        <v/>
      </c>
      <c r="I2960" s="31" t="str">
        <f>IFERROR(VLOOKUP(Issue!$G2960,Table5[#All],2,0),"")</f>
        <v/>
      </c>
      <c r="J2960" s="12"/>
      <c r="K2960" s="31" t="str">
        <f>IFERROR(VLOOKUP(Issue!$J2960,Table2[[Item Name]:[UoM]],2,0),"")</f>
        <v/>
      </c>
      <c r="L2960" s="12"/>
      <c r="M2960" s="32" t="str">
        <f>IFERROR(VLOOKUP(Issue!$J2960,Table2[[#All],[Item Name]:[Open Rate]],8,0),"")</f>
        <v/>
      </c>
      <c r="N2960" s="32" t="str">
        <f>IFERROR(+Issue!$L2960*Issue!$M2960,"")</f>
        <v/>
      </c>
      <c r="O2960" s="12"/>
      <c r="P2960" s="12"/>
      <c r="Q2960" s="38"/>
    </row>
    <row r="2961" spans="1:17" x14ac:dyDescent="0.25">
      <c r="A2961" s="34"/>
      <c r="B2961" s="12"/>
      <c r="C2961" s="12"/>
      <c r="D2961" s="12"/>
      <c r="E2961" s="31" t="str">
        <f>IFERROR(VLOOKUP(Issue!$D2961,Table5[#All],3,0),"")</f>
        <v/>
      </c>
      <c r="F2961" s="31" t="str">
        <f>IFERROR(VLOOKUP(Issue!$D2961,Table5[#All],2,0),"")</f>
        <v/>
      </c>
      <c r="G2961" s="12"/>
      <c r="H2961" s="31" t="str">
        <f>IFERROR(VLOOKUP(Issue!$G2961,Table5[#All],3,0),"")</f>
        <v/>
      </c>
      <c r="I2961" s="31" t="str">
        <f>IFERROR(VLOOKUP(Issue!$G2961,Table5[#All],2,0),"")</f>
        <v/>
      </c>
      <c r="J2961" s="12"/>
      <c r="K2961" s="31" t="str">
        <f>IFERROR(VLOOKUP(Issue!$J2961,Table2[[Item Name]:[UoM]],2,0),"")</f>
        <v/>
      </c>
      <c r="L2961" s="12"/>
      <c r="M2961" s="32" t="str">
        <f>IFERROR(VLOOKUP(Issue!$J2961,Table2[[#All],[Item Name]:[Open Rate]],8,0),"")</f>
        <v/>
      </c>
      <c r="N2961" s="32" t="str">
        <f>IFERROR(+Issue!$L2961*Issue!$M2961,"")</f>
        <v/>
      </c>
      <c r="O2961" s="12"/>
      <c r="P2961" s="12"/>
      <c r="Q2961" s="38"/>
    </row>
    <row r="2962" spans="1:17" x14ac:dyDescent="0.25">
      <c r="A2962" s="34"/>
      <c r="B2962" s="12"/>
      <c r="C2962" s="12"/>
      <c r="D2962" s="12"/>
      <c r="E2962" s="31" t="str">
        <f>IFERROR(VLOOKUP(Issue!$D2962,Table5[#All],3,0),"")</f>
        <v/>
      </c>
      <c r="F2962" s="31" t="str">
        <f>IFERROR(VLOOKUP(Issue!$D2962,Table5[#All],2,0),"")</f>
        <v/>
      </c>
      <c r="G2962" s="12"/>
      <c r="H2962" s="31" t="str">
        <f>IFERROR(VLOOKUP(Issue!$G2962,Table5[#All],3,0),"")</f>
        <v/>
      </c>
      <c r="I2962" s="31" t="str">
        <f>IFERROR(VLOOKUP(Issue!$G2962,Table5[#All],2,0),"")</f>
        <v/>
      </c>
      <c r="J2962" s="12"/>
      <c r="K2962" s="31" t="str">
        <f>IFERROR(VLOOKUP(Issue!$J2962,Table2[[Item Name]:[UoM]],2,0),"")</f>
        <v/>
      </c>
      <c r="L2962" s="12"/>
      <c r="M2962" s="32" t="str">
        <f>IFERROR(VLOOKUP(Issue!$J2962,Table2[[#All],[Item Name]:[Open Rate]],8,0),"")</f>
        <v/>
      </c>
      <c r="N2962" s="32" t="str">
        <f>IFERROR(+Issue!$L2962*Issue!$M2962,"")</f>
        <v/>
      </c>
      <c r="O2962" s="12"/>
      <c r="P2962" s="12"/>
      <c r="Q2962" s="38"/>
    </row>
    <row r="2963" spans="1:17" x14ac:dyDescent="0.25">
      <c r="A2963" s="34"/>
      <c r="B2963" s="12"/>
      <c r="C2963" s="12"/>
      <c r="D2963" s="12"/>
      <c r="E2963" s="31" t="str">
        <f>IFERROR(VLOOKUP(Issue!$D2963,Table5[#All],3,0),"")</f>
        <v/>
      </c>
      <c r="F2963" s="31" t="str">
        <f>IFERROR(VLOOKUP(Issue!$D2963,Table5[#All],2,0),"")</f>
        <v/>
      </c>
      <c r="G2963" s="12"/>
      <c r="H2963" s="31" t="str">
        <f>IFERROR(VLOOKUP(Issue!$G2963,Table5[#All],3,0),"")</f>
        <v/>
      </c>
      <c r="I2963" s="31" t="str">
        <f>IFERROR(VLOOKUP(Issue!$G2963,Table5[#All],2,0),"")</f>
        <v/>
      </c>
      <c r="J2963" s="12"/>
      <c r="K2963" s="31" t="str">
        <f>IFERROR(VLOOKUP(Issue!$J2963,Table2[[Item Name]:[UoM]],2,0),"")</f>
        <v/>
      </c>
      <c r="L2963" s="12"/>
      <c r="M2963" s="32" t="str">
        <f>IFERROR(VLOOKUP(Issue!$J2963,Table2[[#All],[Item Name]:[Open Rate]],8,0),"")</f>
        <v/>
      </c>
      <c r="N2963" s="32" t="str">
        <f>IFERROR(+Issue!$L2963*Issue!$M2963,"")</f>
        <v/>
      </c>
      <c r="O2963" s="12"/>
      <c r="P2963" s="12"/>
      <c r="Q2963" s="38"/>
    </row>
    <row r="2964" spans="1:17" x14ac:dyDescent="0.25">
      <c r="A2964" s="34"/>
      <c r="B2964" s="12"/>
      <c r="C2964" s="12"/>
      <c r="D2964" s="12"/>
      <c r="E2964" s="31" t="str">
        <f>IFERROR(VLOOKUP(Issue!$D2964,Table5[#All],3,0),"")</f>
        <v/>
      </c>
      <c r="F2964" s="31" t="str">
        <f>IFERROR(VLOOKUP(Issue!$D2964,Table5[#All],2,0),"")</f>
        <v/>
      </c>
      <c r="G2964" s="12"/>
      <c r="H2964" s="31" t="str">
        <f>IFERROR(VLOOKUP(Issue!$G2964,Table5[#All],3,0),"")</f>
        <v/>
      </c>
      <c r="I2964" s="31" t="str">
        <f>IFERROR(VLOOKUP(Issue!$G2964,Table5[#All],2,0),"")</f>
        <v/>
      </c>
      <c r="J2964" s="12"/>
      <c r="K2964" s="31" t="str">
        <f>IFERROR(VLOOKUP(Issue!$J2964,Table2[[Item Name]:[UoM]],2,0),"")</f>
        <v/>
      </c>
      <c r="L2964" s="12"/>
      <c r="M2964" s="32" t="str">
        <f>IFERROR(VLOOKUP(Issue!$J2964,Table2[[#All],[Item Name]:[Open Rate]],8,0),"")</f>
        <v/>
      </c>
      <c r="N2964" s="32" t="str">
        <f>IFERROR(+Issue!$L2964*Issue!$M2964,"")</f>
        <v/>
      </c>
      <c r="O2964" s="12"/>
      <c r="P2964" s="12"/>
      <c r="Q2964" s="38"/>
    </row>
    <row r="2965" spans="1:17" x14ac:dyDescent="0.25">
      <c r="A2965" s="34"/>
      <c r="B2965" s="12"/>
      <c r="C2965" s="12"/>
      <c r="D2965" s="12"/>
      <c r="E2965" s="31" t="str">
        <f>IFERROR(VLOOKUP(Issue!$D2965,Table5[#All],3,0),"")</f>
        <v/>
      </c>
      <c r="F2965" s="31" t="str">
        <f>IFERROR(VLOOKUP(Issue!$D2965,Table5[#All],2,0),"")</f>
        <v/>
      </c>
      <c r="G2965" s="12"/>
      <c r="H2965" s="31" t="str">
        <f>IFERROR(VLOOKUP(Issue!$G2965,Table5[#All],3,0),"")</f>
        <v/>
      </c>
      <c r="I2965" s="31" t="str">
        <f>IFERROR(VLOOKUP(Issue!$G2965,Table5[#All],2,0),"")</f>
        <v/>
      </c>
      <c r="J2965" s="12"/>
      <c r="K2965" s="31" t="str">
        <f>IFERROR(VLOOKUP(Issue!$J2965,Table2[[Item Name]:[UoM]],2,0),"")</f>
        <v/>
      </c>
      <c r="L2965" s="12"/>
      <c r="M2965" s="32" t="str">
        <f>IFERROR(VLOOKUP(Issue!$J2965,Table2[[#All],[Item Name]:[Open Rate]],8,0),"")</f>
        <v/>
      </c>
      <c r="N2965" s="32" t="str">
        <f>IFERROR(+Issue!$L2965*Issue!$M2965,"")</f>
        <v/>
      </c>
      <c r="O2965" s="12"/>
      <c r="P2965" s="12"/>
      <c r="Q2965" s="38"/>
    </row>
    <row r="2966" spans="1:17" x14ac:dyDescent="0.25">
      <c r="A2966" s="34"/>
      <c r="B2966" s="12"/>
      <c r="C2966" s="12"/>
      <c r="D2966" s="12"/>
      <c r="E2966" s="31" t="str">
        <f>IFERROR(VLOOKUP(Issue!$D2966,Table5[#All],3,0),"")</f>
        <v/>
      </c>
      <c r="F2966" s="31" t="str">
        <f>IFERROR(VLOOKUP(Issue!$D2966,Table5[#All],2,0),"")</f>
        <v/>
      </c>
      <c r="G2966" s="12"/>
      <c r="H2966" s="31" t="str">
        <f>IFERROR(VLOOKUP(Issue!$G2966,Table5[#All],3,0),"")</f>
        <v/>
      </c>
      <c r="I2966" s="31" t="str">
        <f>IFERROR(VLOOKUP(Issue!$G2966,Table5[#All],2,0),"")</f>
        <v/>
      </c>
      <c r="J2966" s="12"/>
      <c r="K2966" s="31" t="str">
        <f>IFERROR(VLOOKUP(Issue!$J2966,Table2[[Item Name]:[UoM]],2,0),"")</f>
        <v/>
      </c>
      <c r="L2966" s="12"/>
      <c r="M2966" s="32" t="str">
        <f>IFERROR(VLOOKUP(Issue!$J2966,Table2[[#All],[Item Name]:[Open Rate]],8,0),"")</f>
        <v/>
      </c>
      <c r="N2966" s="32" t="str">
        <f>IFERROR(+Issue!$L2966*Issue!$M2966,"")</f>
        <v/>
      </c>
      <c r="O2966" s="12"/>
      <c r="P2966" s="12"/>
      <c r="Q2966" s="38"/>
    </row>
    <row r="2967" spans="1:17" x14ac:dyDescent="0.25">
      <c r="A2967" s="34"/>
      <c r="B2967" s="12"/>
      <c r="C2967" s="12"/>
      <c r="D2967" s="12"/>
      <c r="E2967" s="31" t="str">
        <f>IFERROR(VLOOKUP(Issue!$D2967,Table5[#All],3,0),"")</f>
        <v/>
      </c>
      <c r="F2967" s="31" t="str">
        <f>IFERROR(VLOOKUP(Issue!$D2967,Table5[#All],2,0),"")</f>
        <v/>
      </c>
      <c r="G2967" s="12"/>
      <c r="H2967" s="31" t="str">
        <f>IFERROR(VLOOKUP(Issue!$G2967,Table5[#All],3,0),"")</f>
        <v/>
      </c>
      <c r="I2967" s="31" t="str">
        <f>IFERROR(VLOOKUP(Issue!$G2967,Table5[#All],2,0),"")</f>
        <v/>
      </c>
      <c r="J2967" s="12"/>
      <c r="K2967" s="31" t="str">
        <f>IFERROR(VLOOKUP(Issue!$J2967,Table2[[Item Name]:[UoM]],2,0),"")</f>
        <v/>
      </c>
      <c r="L2967" s="12"/>
      <c r="M2967" s="32" t="str">
        <f>IFERROR(VLOOKUP(Issue!$J2967,Table2[[#All],[Item Name]:[Open Rate]],8,0),"")</f>
        <v/>
      </c>
      <c r="N2967" s="32" t="str">
        <f>IFERROR(+Issue!$L2967*Issue!$M2967,"")</f>
        <v/>
      </c>
      <c r="O2967" s="12"/>
      <c r="P2967" s="12"/>
      <c r="Q2967" s="38"/>
    </row>
    <row r="2968" spans="1:17" x14ac:dyDescent="0.25">
      <c r="A2968" s="34"/>
      <c r="B2968" s="12"/>
      <c r="C2968" s="12"/>
      <c r="D2968" s="12"/>
      <c r="E2968" s="31" t="str">
        <f>IFERROR(VLOOKUP(Issue!$D2968,Table5[#All],3,0),"")</f>
        <v/>
      </c>
      <c r="F2968" s="31" t="str">
        <f>IFERROR(VLOOKUP(Issue!$D2968,Table5[#All],2,0),"")</f>
        <v/>
      </c>
      <c r="G2968" s="12"/>
      <c r="H2968" s="31" t="str">
        <f>IFERROR(VLOOKUP(Issue!$G2968,Table5[#All],3,0),"")</f>
        <v/>
      </c>
      <c r="I2968" s="31" t="str">
        <f>IFERROR(VLOOKUP(Issue!$G2968,Table5[#All],2,0),"")</f>
        <v/>
      </c>
      <c r="J2968" s="12"/>
      <c r="K2968" s="31" t="str">
        <f>IFERROR(VLOOKUP(Issue!$J2968,Table2[[Item Name]:[UoM]],2,0),"")</f>
        <v/>
      </c>
      <c r="L2968" s="12"/>
      <c r="M2968" s="32" t="str">
        <f>IFERROR(VLOOKUP(Issue!$J2968,Table2[[#All],[Item Name]:[Open Rate]],8,0),"")</f>
        <v/>
      </c>
      <c r="N2968" s="32" t="str">
        <f>IFERROR(+Issue!$L2968*Issue!$M2968,"")</f>
        <v/>
      </c>
      <c r="O2968" s="12"/>
      <c r="P2968" s="12"/>
      <c r="Q2968" s="38"/>
    </row>
    <row r="2969" spans="1:17" x14ac:dyDescent="0.25">
      <c r="A2969" s="34"/>
      <c r="B2969" s="12"/>
      <c r="C2969" s="12"/>
      <c r="D2969" s="12"/>
      <c r="E2969" s="31" t="str">
        <f>IFERROR(VLOOKUP(Issue!$D2969,Table5[#All],3,0),"")</f>
        <v/>
      </c>
      <c r="F2969" s="31" t="str">
        <f>IFERROR(VLOOKUP(Issue!$D2969,Table5[#All],2,0),"")</f>
        <v/>
      </c>
      <c r="G2969" s="12"/>
      <c r="H2969" s="31" t="str">
        <f>IFERROR(VLOOKUP(Issue!$G2969,Table5[#All],3,0),"")</f>
        <v/>
      </c>
      <c r="I2969" s="31" t="str">
        <f>IFERROR(VLOOKUP(Issue!$G2969,Table5[#All],2,0),"")</f>
        <v/>
      </c>
      <c r="J2969" s="12"/>
      <c r="K2969" s="31" t="str">
        <f>IFERROR(VLOOKUP(Issue!$J2969,Table2[[Item Name]:[UoM]],2,0),"")</f>
        <v/>
      </c>
      <c r="L2969" s="12"/>
      <c r="M2969" s="32" t="str">
        <f>IFERROR(VLOOKUP(Issue!$J2969,Table2[[#All],[Item Name]:[Open Rate]],8,0),"")</f>
        <v/>
      </c>
      <c r="N2969" s="32" t="str">
        <f>IFERROR(+Issue!$L2969*Issue!$M2969,"")</f>
        <v/>
      </c>
      <c r="O2969" s="12"/>
      <c r="P2969" s="12"/>
      <c r="Q2969" s="38"/>
    </row>
    <row r="2970" spans="1:17" x14ac:dyDescent="0.25">
      <c r="A2970" s="34"/>
      <c r="B2970" s="12"/>
      <c r="C2970" s="12"/>
      <c r="D2970" s="12"/>
      <c r="E2970" s="31" t="str">
        <f>IFERROR(VLOOKUP(Issue!$D2970,Table5[#All],3,0),"")</f>
        <v/>
      </c>
      <c r="F2970" s="31" t="str">
        <f>IFERROR(VLOOKUP(Issue!$D2970,Table5[#All],2,0),"")</f>
        <v/>
      </c>
      <c r="G2970" s="12"/>
      <c r="H2970" s="31" t="str">
        <f>IFERROR(VLOOKUP(Issue!$G2970,Table5[#All],3,0),"")</f>
        <v/>
      </c>
      <c r="I2970" s="31" t="str">
        <f>IFERROR(VLOOKUP(Issue!$G2970,Table5[#All],2,0),"")</f>
        <v/>
      </c>
      <c r="J2970" s="12"/>
      <c r="K2970" s="31" t="str">
        <f>IFERROR(VLOOKUP(Issue!$J2970,Table2[[Item Name]:[UoM]],2,0),"")</f>
        <v/>
      </c>
      <c r="L2970" s="12"/>
      <c r="M2970" s="32" t="str">
        <f>IFERROR(VLOOKUP(Issue!$J2970,Table2[[#All],[Item Name]:[Open Rate]],8,0),"")</f>
        <v/>
      </c>
      <c r="N2970" s="32" t="str">
        <f>IFERROR(+Issue!$L2970*Issue!$M2970,"")</f>
        <v/>
      </c>
      <c r="O2970" s="12"/>
      <c r="P2970" s="12"/>
      <c r="Q2970" s="38"/>
    </row>
    <row r="2971" spans="1:17" x14ac:dyDescent="0.25">
      <c r="A2971" s="34"/>
      <c r="B2971" s="12"/>
      <c r="C2971" s="12"/>
      <c r="D2971" s="12"/>
      <c r="E2971" s="31" t="str">
        <f>IFERROR(VLOOKUP(Issue!$D2971,Table5[#All],3,0),"")</f>
        <v/>
      </c>
      <c r="F2971" s="31" t="str">
        <f>IFERROR(VLOOKUP(Issue!$D2971,Table5[#All],2,0),"")</f>
        <v/>
      </c>
      <c r="G2971" s="12"/>
      <c r="H2971" s="31" t="str">
        <f>IFERROR(VLOOKUP(Issue!$G2971,Table5[#All],3,0),"")</f>
        <v/>
      </c>
      <c r="I2971" s="31" t="str">
        <f>IFERROR(VLOOKUP(Issue!$G2971,Table5[#All],2,0),"")</f>
        <v/>
      </c>
      <c r="J2971" s="12"/>
      <c r="K2971" s="31" t="str">
        <f>IFERROR(VLOOKUP(Issue!$J2971,Table2[[Item Name]:[UoM]],2,0),"")</f>
        <v/>
      </c>
      <c r="L2971" s="12"/>
      <c r="M2971" s="32" t="str">
        <f>IFERROR(VLOOKUP(Issue!$J2971,Table2[[#All],[Item Name]:[Open Rate]],8,0),"")</f>
        <v/>
      </c>
      <c r="N2971" s="32" t="str">
        <f>IFERROR(+Issue!$L2971*Issue!$M2971,"")</f>
        <v/>
      </c>
      <c r="O2971" s="12"/>
      <c r="P2971" s="12"/>
      <c r="Q2971" s="38"/>
    </row>
    <row r="2972" spans="1:17" x14ac:dyDescent="0.25">
      <c r="A2972" s="34"/>
      <c r="B2972" s="12"/>
      <c r="C2972" s="12"/>
      <c r="D2972" s="12"/>
      <c r="E2972" s="31" t="str">
        <f>IFERROR(VLOOKUP(Issue!$D2972,Table5[#All],3,0),"")</f>
        <v/>
      </c>
      <c r="F2972" s="31" t="str">
        <f>IFERROR(VLOOKUP(Issue!$D2972,Table5[#All],2,0),"")</f>
        <v/>
      </c>
      <c r="G2972" s="12"/>
      <c r="H2972" s="31" t="str">
        <f>IFERROR(VLOOKUP(Issue!$G2972,Table5[#All],3,0),"")</f>
        <v/>
      </c>
      <c r="I2972" s="31" t="str">
        <f>IFERROR(VLOOKUP(Issue!$G2972,Table5[#All],2,0),"")</f>
        <v/>
      </c>
      <c r="J2972" s="12"/>
      <c r="K2972" s="31" t="str">
        <f>IFERROR(VLOOKUP(Issue!$J2972,Table2[[Item Name]:[UoM]],2,0),"")</f>
        <v/>
      </c>
      <c r="L2972" s="12"/>
      <c r="M2972" s="32" t="str">
        <f>IFERROR(VLOOKUP(Issue!$J2972,Table2[[#All],[Item Name]:[Open Rate]],8,0),"")</f>
        <v/>
      </c>
      <c r="N2972" s="32" t="str">
        <f>IFERROR(+Issue!$L2972*Issue!$M2972,"")</f>
        <v/>
      </c>
      <c r="O2972" s="12"/>
      <c r="P2972" s="12"/>
      <c r="Q2972" s="38"/>
    </row>
    <row r="2973" spans="1:17" x14ac:dyDescent="0.25">
      <c r="A2973" s="34"/>
      <c r="B2973" s="12"/>
      <c r="C2973" s="12"/>
      <c r="D2973" s="12"/>
      <c r="E2973" s="31" t="str">
        <f>IFERROR(VLOOKUP(Issue!$D2973,Table5[#All],3,0),"")</f>
        <v/>
      </c>
      <c r="F2973" s="31" t="str">
        <f>IFERROR(VLOOKUP(Issue!$D2973,Table5[#All],2,0),"")</f>
        <v/>
      </c>
      <c r="G2973" s="12"/>
      <c r="H2973" s="31" t="str">
        <f>IFERROR(VLOOKUP(Issue!$G2973,Table5[#All],3,0),"")</f>
        <v/>
      </c>
      <c r="I2973" s="31" t="str">
        <f>IFERROR(VLOOKUP(Issue!$G2973,Table5[#All],2,0),"")</f>
        <v/>
      </c>
      <c r="J2973" s="12"/>
      <c r="K2973" s="31" t="str">
        <f>IFERROR(VLOOKUP(Issue!$J2973,Table2[[Item Name]:[UoM]],2,0),"")</f>
        <v/>
      </c>
      <c r="L2973" s="12"/>
      <c r="M2973" s="32" t="str">
        <f>IFERROR(VLOOKUP(Issue!$J2973,Table2[[#All],[Item Name]:[Open Rate]],8,0),"")</f>
        <v/>
      </c>
      <c r="N2973" s="32" t="str">
        <f>IFERROR(+Issue!$L2973*Issue!$M2973,"")</f>
        <v/>
      </c>
      <c r="O2973" s="12"/>
      <c r="P2973" s="12"/>
      <c r="Q2973" s="38"/>
    </row>
    <row r="2974" spans="1:17" x14ac:dyDescent="0.25">
      <c r="A2974" s="34"/>
      <c r="B2974" s="12"/>
      <c r="C2974" s="12"/>
      <c r="D2974" s="12"/>
      <c r="E2974" s="31" t="str">
        <f>IFERROR(VLOOKUP(Issue!$D2974,Table5[#All],3,0),"")</f>
        <v/>
      </c>
      <c r="F2974" s="31" t="str">
        <f>IFERROR(VLOOKUP(Issue!$D2974,Table5[#All],2,0),"")</f>
        <v/>
      </c>
      <c r="G2974" s="12"/>
      <c r="H2974" s="31" t="str">
        <f>IFERROR(VLOOKUP(Issue!$G2974,Table5[#All],3,0),"")</f>
        <v/>
      </c>
      <c r="I2974" s="31" t="str">
        <f>IFERROR(VLOOKUP(Issue!$G2974,Table5[#All],2,0),"")</f>
        <v/>
      </c>
      <c r="J2974" s="12"/>
      <c r="K2974" s="31" t="str">
        <f>IFERROR(VLOOKUP(Issue!$J2974,Table2[[Item Name]:[UoM]],2,0),"")</f>
        <v/>
      </c>
      <c r="L2974" s="12"/>
      <c r="M2974" s="32" t="str">
        <f>IFERROR(VLOOKUP(Issue!$J2974,Table2[[#All],[Item Name]:[Open Rate]],8,0),"")</f>
        <v/>
      </c>
      <c r="N2974" s="32" t="str">
        <f>IFERROR(+Issue!$L2974*Issue!$M2974,"")</f>
        <v/>
      </c>
      <c r="O2974" s="12"/>
      <c r="P2974" s="12"/>
      <c r="Q2974" s="38"/>
    </row>
    <row r="2975" spans="1:17" x14ac:dyDescent="0.25">
      <c r="A2975" s="34"/>
      <c r="B2975" s="12"/>
      <c r="C2975" s="12"/>
      <c r="D2975" s="12"/>
      <c r="E2975" s="31" t="str">
        <f>IFERROR(VLOOKUP(Issue!$D2975,Table5[#All],3,0),"")</f>
        <v/>
      </c>
      <c r="F2975" s="31" t="str">
        <f>IFERROR(VLOOKUP(Issue!$D2975,Table5[#All],2,0),"")</f>
        <v/>
      </c>
      <c r="G2975" s="12"/>
      <c r="H2975" s="31" t="str">
        <f>IFERROR(VLOOKUP(Issue!$G2975,Table5[#All],3,0),"")</f>
        <v/>
      </c>
      <c r="I2975" s="31" t="str">
        <f>IFERROR(VLOOKUP(Issue!$G2975,Table5[#All],2,0),"")</f>
        <v/>
      </c>
      <c r="J2975" s="12"/>
      <c r="K2975" s="31" t="str">
        <f>IFERROR(VLOOKUP(Issue!$J2975,Table2[[Item Name]:[UoM]],2,0),"")</f>
        <v/>
      </c>
      <c r="L2975" s="12"/>
      <c r="M2975" s="32" t="str">
        <f>IFERROR(VLOOKUP(Issue!$J2975,Table2[[#All],[Item Name]:[Open Rate]],8,0),"")</f>
        <v/>
      </c>
      <c r="N2975" s="32" t="str">
        <f>IFERROR(+Issue!$L2975*Issue!$M2975,"")</f>
        <v/>
      </c>
      <c r="O2975" s="12"/>
      <c r="P2975" s="12"/>
      <c r="Q2975" s="38"/>
    </row>
    <row r="2976" spans="1:17" x14ac:dyDescent="0.25">
      <c r="A2976" s="34"/>
      <c r="B2976" s="12"/>
      <c r="C2976" s="12"/>
      <c r="D2976" s="12"/>
      <c r="E2976" s="31" t="str">
        <f>IFERROR(VLOOKUP(Issue!$D2976,Table5[#All],3,0),"")</f>
        <v/>
      </c>
      <c r="F2976" s="31" t="str">
        <f>IFERROR(VLOOKUP(Issue!$D2976,Table5[#All],2,0),"")</f>
        <v/>
      </c>
      <c r="G2976" s="12"/>
      <c r="H2976" s="31" t="str">
        <f>IFERROR(VLOOKUP(Issue!$G2976,Table5[#All],3,0),"")</f>
        <v/>
      </c>
      <c r="I2976" s="31" t="str">
        <f>IFERROR(VLOOKUP(Issue!$G2976,Table5[#All],2,0),"")</f>
        <v/>
      </c>
      <c r="J2976" s="12"/>
      <c r="K2976" s="31" t="str">
        <f>IFERROR(VLOOKUP(Issue!$J2976,Table2[[Item Name]:[UoM]],2,0),"")</f>
        <v/>
      </c>
      <c r="L2976" s="12"/>
      <c r="M2976" s="32" t="str">
        <f>IFERROR(VLOOKUP(Issue!$J2976,Table2[[#All],[Item Name]:[Open Rate]],8,0),"")</f>
        <v/>
      </c>
      <c r="N2976" s="32" t="str">
        <f>IFERROR(+Issue!$L2976*Issue!$M2976,"")</f>
        <v/>
      </c>
      <c r="O2976" s="12"/>
      <c r="P2976" s="12"/>
      <c r="Q2976" s="38"/>
    </row>
    <row r="2977" spans="1:17" x14ac:dyDescent="0.25">
      <c r="A2977" s="34"/>
      <c r="B2977" s="12"/>
      <c r="C2977" s="12"/>
      <c r="D2977" s="12"/>
      <c r="E2977" s="31" t="str">
        <f>IFERROR(VLOOKUP(Issue!$D2977,Table5[#All],3,0),"")</f>
        <v/>
      </c>
      <c r="F2977" s="31" t="str">
        <f>IFERROR(VLOOKUP(Issue!$D2977,Table5[#All],2,0),"")</f>
        <v/>
      </c>
      <c r="G2977" s="12"/>
      <c r="H2977" s="31" t="str">
        <f>IFERROR(VLOOKUP(Issue!$G2977,Table5[#All],3,0),"")</f>
        <v/>
      </c>
      <c r="I2977" s="31" t="str">
        <f>IFERROR(VLOOKUP(Issue!$G2977,Table5[#All],2,0),"")</f>
        <v/>
      </c>
      <c r="J2977" s="12"/>
      <c r="K2977" s="31" t="str">
        <f>IFERROR(VLOOKUP(Issue!$J2977,Table2[[Item Name]:[UoM]],2,0),"")</f>
        <v/>
      </c>
      <c r="L2977" s="12"/>
      <c r="M2977" s="32" t="str">
        <f>IFERROR(VLOOKUP(Issue!$J2977,Table2[[#All],[Item Name]:[Open Rate]],8,0),"")</f>
        <v/>
      </c>
      <c r="N2977" s="32" t="str">
        <f>IFERROR(+Issue!$L2977*Issue!$M2977,"")</f>
        <v/>
      </c>
      <c r="O2977" s="12"/>
      <c r="P2977" s="12"/>
      <c r="Q2977" s="38"/>
    </row>
    <row r="2978" spans="1:17" x14ac:dyDescent="0.25">
      <c r="A2978" s="34"/>
      <c r="B2978" s="12"/>
      <c r="C2978" s="12"/>
      <c r="D2978" s="12"/>
      <c r="E2978" s="31" t="str">
        <f>IFERROR(VLOOKUP(Issue!$D2978,Table5[#All],3,0),"")</f>
        <v/>
      </c>
      <c r="F2978" s="31" t="str">
        <f>IFERROR(VLOOKUP(Issue!$D2978,Table5[#All],2,0),"")</f>
        <v/>
      </c>
      <c r="G2978" s="12"/>
      <c r="H2978" s="31" t="str">
        <f>IFERROR(VLOOKUP(Issue!$G2978,Table5[#All],3,0),"")</f>
        <v/>
      </c>
      <c r="I2978" s="31" t="str">
        <f>IFERROR(VLOOKUP(Issue!$G2978,Table5[#All],2,0),"")</f>
        <v/>
      </c>
      <c r="J2978" s="12"/>
      <c r="K2978" s="31" t="str">
        <f>IFERROR(VLOOKUP(Issue!$J2978,Table2[[Item Name]:[UoM]],2,0),"")</f>
        <v/>
      </c>
      <c r="L2978" s="12"/>
      <c r="M2978" s="32" t="str">
        <f>IFERROR(VLOOKUP(Issue!$J2978,Table2[[#All],[Item Name]:[Open Rate]],8,0),"")</f>
        <v/>
      </c>
      <c r="N2978" s="32" t="str">
        <f>IFERROR(+Issue!$L2978*Issue!$M2978,"")</f>
        <v/>
      </c>
      <c r="O2978" s="12"/>
      <c r="P2978" s="12"/>
      <c r="Q2978" s="38"/>
    </row>
    <row r="2979" spans="1:17" x14ac:dyDescent="0.25">
      <c r="A2979" s="34"/>
      <c r="B2979" s="12"/>
      <c r="C2979" s="12"/>
      <c r="D2979" s="12"/>
      <c r="E2979" s="31" t="str">
        <f>IFERROR(VLOOKUP(Issue!$D2979,Table5[#All],3,0),"")</f>
        <v/>
      </c>
      <c r="F2979" s="31" t="str">
        <f>IFERROR(VLOOKUP(Issue!$D2979,Table5[#All],2,0),"")</f>
        <v/>
      </c>
      <c r="G2979" s="12"/>
      <c r="H2979" s="31" t="str">
        <f>IFERROR(VLOOKUP(Issue!$G2979,Table5[#All],3,0),"")</f>
        <v/>
      </c>
      <c r="I2979" s="31" t="str">
        <f>IFERROR(VLOOKUP(Issue!$G2979,Table5[#All],2,0),"")</f>
        <v/>
      </c>
      <c r="J2979" s="12"/>
      <c r="K2979" s="31" t="str">
        <f>IFERROR(VLOOKUP(Issue!$J2979,Table2[[Item Name]:[UoM]],2,0),"")</f>
        <v/>
      </c>
      <c r="L2979" s="12"/>
      <c r="M2979" s="32" t="str">
        <f>IFERROR(VLOOKUP(Issue!$J2979,Table2[[#All],[Item Name]:[Open Rate]],8,0),"")</f>
        <v/>
      </c>
      <c r="N2979" s="32" t="str">
        <f>IFERROR(+Issue!$L2979*Issue!$M2979,"")</f>
        <v/>
      </c>
      <c r="O2979" s="12"/>
      <c r="P2979" s="12"/>
      <c r="Q2979" s="38"/>
    </row>
    <row r="2980" spans="1:17" x14ac:dyDescent="0.25">
      <c r="A2980" s="34"/>
      <c r="B2980" s="12"/>
      <c r="C2980" s="12"/>
      <c r="D2980" s="12"/>
      <c r="E2980" s="31" t="str">
        <f>IFERROR(VLOOKUP(Issue!$D2980,Table5[#All],3,0),"")</f>
        <v/>
      </c>
      <c r="F2980" s="31" t="str">
        <f>IFERROR(VLOOKUP(Issue!$D2980,Table5[#All],2,0),"")</f>
        <v/>
      </c>
      <c r="G2980" s="12"/>
      <c r="H2980" s="31" t="str">
        <f>IFERROR(VLOOKUP(Issue!$G2980,Table5[#All],3,0),"")</f>
        <v/>
      </c>
      <c r="I2980" s="31" t="str">
        <f>IFERROR(VLOOKUP(Issue!$G2980,Table5[#All],2,0),"")</f>
        <v/>
      </c>
      <c r="J2980" s="12"/>
      <c r="K2980" s="31" t="str">
        <f>IFERROR(VLOOKUP(Issue!$J2980,Table2[[Item Name]:[UoM]],2,0),"")</f>
        <v/>
      </c>
      <c r="L2980" s="12"/>
      <c r="M2980" s="32" t="str">
        <f>IFERROR(VLOOKUP(Issue!$J2980,Table2[[#All],[Item Name]:[Open Rate]],8,0),"")</f>
        <v/>
      </c>
      <c r="N2980" s="32" t="str">
        <f>IFERROR(+Issue!$L2980*Issue!$M2980,"")</f>
        <v/>
      </c>
      <c r="O2980" s="12"/>
      <c r="P2980" s="12"/>
      <c r="Q2980" s="38"/>
    </row>
    <row r="2981" spans="1:17" x14ac:dyDescent="0.25">
      <c r="A2981" s="34"/>
      <c r="B2981" s="12"/>
      <c r="C2981" s="12"/>
      <c r="D2981" s="12"/>
      <c r="E2981" s="31" t="str">
        <f>IFERROR(VLOOKUP(Issue!$D2981,Table5[#All],3,0),"")</f>
        <v/>
      </c>
      <c r="F2981" s="31" t="str">
        <f>IFERROR(VLOOKUP(Issue!$D2981,Table5[#All],2,0),"")</f>
        <v/>
      </c>
      <c r="G2981" s="12"/>
      <c r="H2981" s="31" t="str">
        <f>IFERROR(VLOOKUP(Issue!$G2981,Table5[#All],3,0),"")</f>
        <v/>
      </c>
      <c r="I2981" s="31" t="str">
        <f>IFERROR(VLOOKUP(Issue!$G2981,Table5[#All],2,0),"")</f>
        <v/>
      </c>
      <c r="J2981" s="12"/>
      <c r="K2981" s="31" t="str">
        <f>IFERROR(VLOOKUP(Issue!$J2981,Table2[[Item Name]:[UoM]],2,0),"")</f>
        <v/>
      </c>
      <c r="L2981" s="12"/>
      <c r="M2981" s="32" t="str">
        <f>IFERROR(VLOOKUP(Issue!$J2981,Table2[[#All],[Item Name]:[Open Rate]],8,0),"")</f>
        <v/>
      </c>
      <c r="N2981" s="32" t="str">
        <f>IFERROR(+Issue!$L2981*Issue!$M2981,"")</f>
        <v/>
      </c>
      <c r="O2981" s="12"/>
      <c r="P2981" s="12"/>
      <c r="Q2981" s="38"/>
    </row>
    <row r="2982" spans="1:17" x14ac:dyDescent="0.25">
      <c r="A2982" s="34"/>
      <c r="B2982" s="12"/>
      <c r="C2982" s="12"/>
      <c r="D2982" s="12"/>
      <c r="E2982" s="31" t="str">
        <f>IFERROR(VLOOKUP(Issue!$D2982,Table5[#All],3,0),"")</f>
        <v/>
      </c>
      <c r="F2982" s="31" t="str">
        <f>IFERROR(VLOOKUP(Issue!$D2982,Table5[#All],2,0),"")</f>
        <v/>
      </c>
      <c r="G2982" s="12"/>
      <c r="H2982" s="31" t="str">
        <f>IFERROR(VLOOKUP(Issue!$G2982,Table5[#All],3,0),"")</f>
        <v/>
      </c>
      <c r="I2982" s="31" t="str">
        <f>IFERROR(VLOOKUP(Issue!$G2982,Table5[#All],2,0),"")</f>
        <v/>
      </c>
      <c r="J2982" s="12"/>
      <c r="K2982" s="31" t="str">
        <f>IFERROR(VLOOKUP(Issue!$J2982,Table2[[Item Name]:[UoM]],2,0),"")</f>
        <v/>
      </c>
      <c r="L2982" s="12"/>
      <c r="M2982" s="32" t="str">
        <f>IFERROR(VLOOKUP(Issue!$J2982,Table2[[#All],[Item Name]:[Open Rate]],8,0),"")</f>
        <v/>
      </c>
      <c r="N2982" s="32" t="str">
        <f>IFERROR(+Issue!$L2982*Issue!$M2982,"")</f>
        <v/>
      </c>
      <c r="O2982" s="12"/>
      <c r="P2982" s="12"/>
      <c r="Q2982" s="38"/>
    </row>
    <row r="2983" spans="1:17" x14ac:dyDescent="0.25">
      <c r="A2983" s="34"/>
      <c r="B2983" s="12"/>
      <c r="C2983" s="12"/>
      <c r="D2983" s="12"/>
      <c r="E2983" s="31" t="str">
        <f>IFERROR(VLOOKUP(Issue!$D2983,Table5[#All],3,0),"")</f>
        <v/>
      </c>
      <c r="F2983" s="31" t="str">
        <f>IFERROR(VLOOKUP(Issue!$D2983,Table5[#All],2,0),"")</f>
        <v/>
      </c>
      <c r="G2983" s="12"/>
      <c r="H2983" s="31" t="str">
        <f>IFERROR(VLOOKUP(Issue!$G2983,Table5[#All],3,0),"")</f>
        <v/>
      </c>
      <c r="I2983" s="31" t="str">
        <f>IFERROR(VLOOKUP(Issue!$G2983,Table5[#All],2,0),"")</f>
        <v/>
      </c>
      <c r="J2983" s="12"/>
      <c r="K2983" s="31" t="str">
        <f>IFERROR(VLOOKUP(Issue!$J2983,Table2[[Item Name]:[UoM]],2,0),"")</f>
        <v/>
      </c>
      <c r="L2983" s="12"/>
      <c r="M2983" s="32" t="str">
        <f>IFERROR(VLOOKUP(Issue!$J2983,Table2[[#All],[Item Name]:[Open Rate]],8,0),"")</f>
        <v/>
      </c>
      <c r="N2983" s="32" t="str">
        <f>IFERROR(+Issue!$L2983*Issue!$M2983,"")</f>
        <v/>
      </c>
      <c r="O2983" s="12"/>
      <c r="P2983" s="12"/>
      <c r="Q2983" s="38"/>
    </row>
    <row r="2984" spans="1:17" x14ac:dyDescent="0.25">
      <c r="A2984" s="34"/>
      <c r="B2984" s="12"/>
      <c r="C2984" s="12"/>
      <c r="D2984" s="12"/>
      <c r="E2984" s="31" t="str">
        <f>IFERROR(VLOOKUP(Issue!$D2984,Table5[#All],3,0),"")</f>
        <v/>
      </c>
      <c r="F2984" s="31" t="str">
        <f>IFERROR(VLOOKUP(Issue!$D2984,Table5[#All],2,0),"")</f>
        <v/>
      </c>
      <c r="G2984" s="12"/>
      <c r="H2984" s="31" t="str">
        <f>IFERROR(VLOOKUP(Issue!$G2984,Table5[#All],3,0),"")</f>
        <v/>
      </c>
      <c r="I2984" s="31" t="str">
        <f>IFERROR(VLOOKUP(Issue!$G2984,Table5[#All],2,0),"")</f>
        <v/>
      </c>
      <c r="J2984" s="12"/>
      <c r="K2984" s="31" t="str">
        <f>IFERROR(VLOOKUP(Issue!$J2984,Table2[[Item Name]:[UoM]],2,0),"")</f>
        <v/>
      </c>
      <c r="L2984" s="12"/>
      <c r="M2984" s="32" t="str">
        <f>IFERROR(VLOOKUP(Issue!$J2984,Table2[[#All],[Item Name]:[Open Rate]],8,0),"")</f>
        <v/>
      </c>
      <c r="N2984" s="32" t="str">
        <f>IFERROR(+Issue!$L2984*Issue!$M2984,"")</f>
        <v/>
      </c>
      <c r="O2984" s="12"/>
      <c r="P2984" s="12"/>
      <c r="Q2984" s="38"/>
    </row>
    <row r="2985" spans="1:17" x14ac:dyDescent="0.25">
      <c r="A2985" s="34"/>
      <c r="B2985" s="12"/>
      <c r="C2985" s="12"/>
      <c r="D2985" s="12"/>
      <c r="E2985" s="31" t="str">
        <f>IFERROR(VLOOKUP(Issue!$D2985,Table5[#All],3,0),"")</f>
        <v/>
      </c>
      <c r="F2985" s="31" t="str">
        <f>IFERROR(VLOOKUP(Issue!$D2985,Table5[#All],2,0),"")</f>
        <v/>
      </c>
      <c r="G2985" s="12"/>
      <c r="H2985" s="31" t="str">
        <f>IFERROR(VLOOKUP(Issue!$G2985,Table5[#All],3,0),"")</f>
        <v/>
      </c>
      <c r="I2985" s="31" t="str">
        <f>IFERROR(VLOOKUP(Issue!$G2985,Table5[#All],2,0),"")</f>
        <v/>
      </c>
      <c r="J2985" s="12"/>
      <c r="K2985" s="31" t="str">
        <f>IFERROR(VLOOKUP(Issue!$J2985,Table2[[Item Name]:[UoM]],2,0),"")</f>
        <v/>
      </c>
      <c r="L2985" s="12"/>
      <c r="M2985" s="32" t="str">
        <f>IFERROR(VLOOKUP(Issue!$J2985,Table2[[#All],[Item Name]:[Open Rate]],8,0),"")</f>
        <v/>
      </c>
      <c r="N2985" s="32" t="str">
        <f>IFERROR(+Issue!$L2985*Issue!$M2985,"")</f>
        <v/>
      </c>
      <c r="O2985" s="12"/>
      <c r="P2985" s="12"/>
      <c r="Q2985" s="38"/>
    </row>
    <row r="2986" spans="1:17" x14ac:dyDescent="0.25">
      <c r="A2986" s="34"/>
      <c r="B2986" s="12"/>
      <c r="C2986" s="12"/>
      <c r="D2986" s="12"/>
      <c r="E2986" s="31" t="str">
        <f>IFERROR(VLOOKUP(Issue!$D2986,Table5[#All],3,0),"")</f>
        <v/>
      </c>
      <c r="F2986" s="31" t="str">
        <f>IFERROR(VLOOKUP(Issue!$D2986,Table5[#All],2,0),"")</f>
        <v/>
      </c>
      <c r="G2986" s="12"/>
      <c r="H2986" s="31" t="str">
        <f>IFERROR(VLOOKUP(Issue!$G2986,Table5[#All],3,0),"")</f>
        <v/>
      </c>
      <c r="I2986" s="31" t="str">
        <f>IFERROR(VLOOKUP(Issue!$G2986,Table5[#All],2,0),"")</f>
        <v/>
      </c>
      <c r="J2986" s="12"/>
      <c r="K2986" s="31" t="str">
        <f>IFERROR(VLOOKUP(Issue!$J2986,Table2[[Item Name]:[UoM]],2,0),"")</f>
        <v/>
      </c>
      <c r="L2986" s="12"/>
      <c r="M2986" s="32" t="str">
        <f>IFERROR(VLOOKUP(Issue!$J2986,Table2[[#All],[Item Name]:[Open Rate]],8,0),"")</f>
        <v/>
      </c>
      <c r="N2986" s="32" t="str">
        <f>IFERROR(+Issue!$L2986*Issue!$M2986,"")</f>
        <v/>
      </c>
      <c r="O2986" s="12"/>
      <c r="P2986" s="12"/>
      <c r="Q2986" s="38"/>
    </row>
    <row r="2987" spans="1:17" x14ac:dyDescent="0.25">
      <c r="A2987" s="34"/>
      <c r="B2987" s="12"/>
      <c r="C2987" s="12"/>
      <c r="D2987" s="12"/>
      <c r="E2987" s="31" t="str">
        <f>IFERROR(VLOOKUP(Issue!$D2987,Table5[#All],3,0),"")</f>
        <v/>
      </c>
      <c r="F2987" s="31" t="str">
        <f>IFERROR(VLOOKUP(Issue!$D2987,Table5[#All],2,0),"")</f>
        <v/>
      </c>
      <c r="G2987" s="12"/>
      <c r="H2987" s="31" t="str">
        <f>IFERROR(VLOOKUP(Issue!$G2987,Table5[#All],3,0),"")</f>
        <v/>
      </c>
      <c r="I2987" s="31" t="str">
        <f>IFERROR(VLOOKUP(Issue!$G2987,Table5[#All],2,0),"")</f>
        <v/>
      </c>
      <c r="J2987" s="12"/>
      <c r="K2987" s="31" t="str">
        <f>IFERROR(VLOOKUP(Issue!$J2987,Table2[[Item Name]:[UoM]],2,0),"")</f>
        <v/>
      </c>
      <c r="L2987" s="12"/>
      <c r="M2987" s="32" t="str">
        <f>IFERROR(VLOOKUP(Issue!$J2987,Table2[[#All],[Item Name]:[Open Rate]],8,0),"")</f>
        <v/>
      </c>
      <c r="N2987" s="32" t="str">
        <f>IFERROR(+Issue!$L2987*Issue!$M2987,"")</f>
        <v/>
      </c>
      <c r="O2987" s="12"/>
      <c r="P2987" s="12"/>
      <c r="Q2987" s="38"/>
    </row>
    <row r="2988" spans="1:17" x14ac:dyDescent="0.25">
      <c r="A2988" s="34"/>
      <c r="B2988" s="12"/>
      <c r="C2988" s="12"/>
      <c r="D2988" s="12"/>
      <c r="E2988" s="31" t="str">
        <f>IFERROR(VLOOKUP(Issue!$D2988,Table5[#All],3,0),"")</f>
        <v/>
      </c>
      <c r="F2988" s="31" t="str">
        <f>IFERROR(VLOOKUP(Issue!$D2988,Table5[#All],2,0),"")</f>
        <v/>
      </c>
      <c r="G2988" s="12"/>
      <c r="H2988" s="31" t="str">
        <f>IFERROR(VLOOKUP(Issue!$G2988,Table5[#All],3,0),"")</f>
        <v/>
      </c>
      <c r="I2988" s="31" t="str">
        <f>IFERROR(VLOOKUP(Issue!$G2988,Table5[#All],2,0),"")</f>
        <v/>
      </c>
      <c r="J2988" s="12"/>
      <c r="K2988" s="31" t="str">
        <f>IFERROR(VLOOKUP(Issue!$J2988,Table2[[Item Name]:[UoM]],2,0),"")</f>
        <v/>
      </c>
      <c r="L2988" s="12"/>
      <c r="M2988" s="32" t="str">
        <f>IFERROR(VLOOKUP(Issue!$J2988,Table2[[#All],[Item Name]:[Open Rate]],8,0),"")</f>
        <v/>
      </c>
      <c r="N2988" s="32" t="str">
        <f>IFERROR(+Issue!$L2988*Issue!$M2988,"")</f>
        <v/>
      </c>
      <c r="O2988" s="12"/>
      <c r="P2988" s="12"/>
      <c r="Q2988" s="38"/>
    </row>
    <row r="2989" spans="1:17" x14ac:dyDescent="0.25">
      <c r="A2989" s="34"/>
      <c r="B2989" s="12"/>
      <c r="C2989" s="12"/>
      <c r="D2989" s="12"/>
      <c r="E2989" s="31" t="str">
        <f>IFERROR(VLOOKUP(Issue!$D2989,Table5[#All],3,0),"")</f>
        <v/>
      </c>
      <c r="F2989" s="31" t="str">
        <f>IFERROR(VLOOKUP(Issue!$D2989,Table5[#All],2,0),"")</f>
        <v/>
      </c>
      <c r="G2989" s="12"/>
      <c r="H2989" s="31" t="str">
        <f>IFERROR(VLOOKUP(Issue!$G2989,Table5[#All],3,0),"")</f>
        <v/>
      </c>
      <c r="I2989" s="31" t="str">
        <f>IFERROR(VLOOKUP(Issue!$G2989,Table5[#All],2,0),"")</f>
        <v/>
      </c>
      <c r="J2989" s="12"/>
      <c r="K2989" s="31" t="str">
        <f>IFERROR(VLOOKUP(Issue!$J2989,Table2[[Item Name]:[UoM]],2,0),"")</f>
        <v/>
      </c>
      <c r="L2989" s="12"/>
      <c r="M2989" s="32" t="str">
        <f>IFERROR(VLOOKUP(Issue!$J2989,Table2[[#All],[Item Name]:[Open Rate]],8,0),"")</f>
        <v/>
      </c>
      <c r="N2989" s="32" t="str">
        <f>IFERROR(+Issue!$L2989*Issue!$M2989,"")</f>
        <v/>
      </c>
      <c r="O2989" s="12"/>
      <c r="P2989" s="12"/>
      <c r="Q2989" s="38"/>
    </row>
    <row r="2990" spans="1:17" x14ac:dyDescent="0.25">
      <c r="A2990" s="34"/>
      <c r="B2990" s="12"/>
      <c r="C2990" s="12"/>
      <c r="D2990" s="12"/>
      <c r="E2990" s="31" t="str">
        <f>IFERROR(VLOOKUP(Issue!$D2990,Table5[#All],3,0),"")</f>
        <v/>
      </c>
      <c r="F2990" s="31" t="str">
        <f>IFERROR(VLOOKUP(Issue!$D2990,Table5[#All],2,0),"")</f>
        <v/>
      </c>
      <c r="G2990" s="12"/>
      <c r="H2990" s="31" t="str">
        <f>IFERROR(VLOOKUP(Issue!$G2990,Table5[#All],3,0),"")</f>
        <v/>
      </c>
      <c r="I2990" s="31" t="str">
        <f>IFERROR(VLOOKUP(Issue!$G2990,Table5[#All],2,0),"")</f>
        <v/>
      </c>
      <c r="J2990" s="12"/>
      <c r="K2990" s="31" t="str">
        <f>IFERROR(VLOOKUP(Issue!$J2990,Table2[[Item Name]:[UoM]],2,0),"")</f>
        <v/>
      </c>
      <c r="L2990" s="12"/>
      <c r="M2990" s="32" t="str">
        <f>IFERROR(VLOOKUP(Issue!$J2990,Table2[[#All],[Item Name]:[Open Rate]],8,0),"")</f>
        <v/>
      </c>
      <c r="N2990" s="32" t="str">
        <f>IFERROR(+Issue!$L2990*Issue!$M2990,"")</f>
        <v/>
      </c>
      <c r="O2990" s="12"/>
      <c r="P2990" s="12"/>
      <c r="Q2990" s="38"/>
    </row>
    <row r="2991" spans="1:17" x14ac:dyDescent="0.25">
      <c r="A2991" s="34"/>
      <c r="B2991" s="12"/>
      <c r="C2991" s="12"/>
      <c r="D2991" s="12"/>
      <c r="E2991" s="31" t="str">
        <f>IFERROR(VLOOKUP(Issue!$D2991,Table5[#All],3,0),"")</f>
        <v/>
      </c>
      <c r="F2991" s="31" t="str">
        <f>IFERROR(VLOOKUP(Issue!$D2991,Table5[#All],2,0),"")</f>
        <v/>
      </c>
      <c r="G2991" s="12"/>
      <c r="H2991" s="31" t="str">
        <f>IFERROR(VLOOKUP(Issue!$G2991,Table5[#All],3,0),"")</f>
        <v/>
      </c>
      <c r="I2991" s="31" t="str">
        <f>IFERROR(VLOOKUP(Issue!$G2991,Table5[#All],2,0),"")</f>
        <v/>
      </c>
      <c r="J2991" s="12"/>
      <c r="K2991" s="31" t="str">
        <f>IFERROR(VLOOKUP(Issue!$J2991,Table2[[Item Name]:[UoM]],2,0),"")</f>
        <v/>
      </c>
      <c r="L2991" s="12"/>
      <c r="M2991" s="32" t="str">
        <f>IFERROR(VLOOKUP(Issue!$J2991,Table2[[#All],[Item Name]:[Open Rate]],8,0),"")</f>
        <v/>
      </c>
      <c r="N2991" s="32" t="str">
        <f>IFERROR(+Issue!$L2991*Issue!$M2991,"")</f>
        <v/>
      </c>
      <c r="O2991" s="12"/>
      <c r="P2991" s="12"/>
      <c r="Q2991" s="38"/>
    </row>
    <row r="2992" spans="1:17" x14ac:dyDescent="0.25">
      <c r="A2992" s="34"/>
      <c r="B2992" s="12"/>
      <c r="C2992" s="12"/>
      <c r="D2992" s="12"/>
      <c r="E2992" s="31" t="str">
        <f>IFERROR(VLOOKUP(Issue!$D2992,Table5[#All],3,0),"")</f>
        <v/>
      </c>
      <c r="F2992" s="31" t="str">
        <f>IFERROR(VLOOKUP(Issue!$D2992,Table5[#All],2,0),"")</f>
        <v/>
      </c>
      <c r="G2992" s="12"/>
      <c r="H2992" s="31" t="str">
        <f>IFERROR(VLOOKUP(Issue!$G2992,Table5[#All],3,0),"")</f>
        <v/>
      </c>
      <c r="I2992" s="31" t="str">
        <f>IFERROR(VLOOKUP(Issue!$G2992,Table5[#All],2,0),"")</f>
        <v/>
      </c>
      <c r="J2992" s="12"/>
      <c r="K2992" s="31" t="str">
        <f>IFERROR(VLOOKUP(Issue!$J2992,Table2[[Item Name]:[UoM]],2,0),"")</f>
        <v/>
      </c>
      <c r="L2992" s="12"/>
      <c r="M2992" s="32" t="str">
        <f>IFERROR(VLOOKUP(Issue!$J2992,Table2[[#All],[Item Name]:[Open Rate]],8,0),"")</f>
        <v/>
      </c>
      <c r="N2992" s="32" t="str">
        <f>IFERROR(+Issue!$L2992*Issue!$M2992,"")</f>
        <v/>
      </c>
      <c r="O2992" s="12"/>
      <c r="P2992" s="12"/>
      <c r="Q2992" s="38"/>
    </row>
    <row r="2993" spans="1:17" x14ac:dyDescent="0.25">
      <c r="A2993" s="34"/>
      <c r="B2993" s="12"/>
      <c r="C2993" s="12"/>
      <c r="D2993" s="12"/>
      <c r="E2993" s="31" t="str">
        <f>IFERROR(VLOOKUP(Issue!$D2993,Table5[#All],3,0),"")</f>
        <v/>
      </c>
      <c r="F2993" s="31" t="str">
        <f>IFERROR(VLOOKUP(Issue!$D2993,Table5[#All],2,0),"")</f>
        <v/>
      </c>
      <c r="G2993" s="12"/>
      <c r="H2993" s="31" t="str">
        <f>IFERROR(VLOOKUP(Issue!$G2993,Table5[#All],3,0),"")</f>
        <v/>
      </c>
      <c r="I2993" s="31" t="str">
        <f>IFERROR(VLOOKUP(Issue!$G2993,Table5[#All],2,0),"")</f>
        <v/>
      </c>
      <c r="J2993" s="12"/>
      <c r="K2993" s="31" t="str">
        <f>IFERROR(VLOOKUP(Issue!$J2993,Table2[[Item Name]:[UoM]],2,0),"")</f>
        <v/>
      </c>
      <c r="L2993" s="12"/>
      <c r="M2993" s="32" t="str">
        <f>IFERROR(VLOOKUP(Issue!$J2993,Table2[[#All],[Item Name]:[Open Rate]],8,0),"")</f>
        <v/>
      </c>
      <c r="N2993" s="32" t="str">
        <f>IFERROR(+Issue!$L2993*Issue!$M2993,"")</f>
        <v/>
      </c>
      <c r="O2993" s="12"/>
      <c r="P2993" s="12"/>
      <c r="Q2993" s="38"/>
    </row>
    <row r="2994" spans="1:17" x14ac:dyDescent="0.25">
      <c r="A2994" s="34"/>
      <c r="B2994" s="12"/>
      <c r="C2994" s="12"/>
      <c r="D2994" s="12"/>
      <c r="E2994" s="31" t="str">
        <f>IFERROR(VLOOKUP(Issue!$D2994,Table5[#All],3,0),"")</f>
        <v/>
      </c>
      <c r="F2994" s="31" t="str">
        <f>IFERROR(VLOOKUP(Issue!$D2994,Table5[#All],2,0),"")</f>
        <v/>
      </c>
      <c r="G2994" s="12"/>
      <c r="H2994" s="31" t="str">
        <f>IFERROR(VLOOKUP(Issue!$G2994,Table5[#All],3,0),"")</f>
        <v/>
      </c>
      <c r="I2994" s="31" t="str">
        <f>IFERROR(VLOOKUP(Issue!$G2994,Table5[#All],2,0),"")</f>
        <v/>
      </c>
      <c r="J2994" s="12"/>
      <c r="K2994" s="31" t="str">
        <f>IFERROR(VLOOKUP(Issue!$J2994,Table2[[Item Name]:[UoM]],2,0),"")</f>
        <v/>
      </c>
      <c r="L2994" s="12"/>
      <c r="M2994" s="32" t="str">
        <f>IFERROR(VLOOKUP(Issue!$J2994,Table2[[#All],[Item Name]:[Open Rate]],8,0),"")</f>
        <v/>
      </c>
      <c r="N2994" s="32" t="str">
        <f>IFERROR(+Issue!$L2994*Issue!$M2994,"")</f>
        <v/>
      </c>
      <c r="O2994" s="12"/>
      <c r="P2994" s="12"/>
      <c r="Q2994" s="38"/>
    </row>
    <row r="2995" spans="1:17" x14ac:dyDescent="0.25">
      <c r="A2995" s="34"/>
      <c r="B2995" s="12"/>
      <c r="C2995" s="12"/>
      <c r="D2995" s="12"/>
      <c r="E2995" s="31" t="str">
        <f>IFERROR(VLOOKUP(Issue!$D2995,Table5[#All],3,0),"")</f>
        <v/>
      </c>
      <c r="F2995" s="31" t="str">
        <f>IFERROR(VLOOKUP(Issue!$D2995,Table5[#All],2,0),"")</f>
        <v/>
      </c>
      <c r="G2995" s="12"/>
      <c r="H2995" s="31" t="str">
        <f>IFERROR(VLOOKUP(Issue!$G2995,Table5[#All],3,0),"")</f>
        <v/>
      </c>
      <c r="I2995" s="31" t="str">
        <f>IFERROR(VLOOKUP(Issue!$G2995,Table5[#All],2,0),"")</f>
        <v/>
      </c>
      <c r="J2995" s="12"/>
      <c r="K2995" s="31" t="str">
        <f>IFERROR(VLOOKUP(Issue!$J2995,Table2[[Item Name]:[UoM]],2,0),"")</f>
        <v/>
      </c>
      <c r="L2995" s="12"/>
      <c r="M2995" s="32" t="str">
        <f>IFERROR(VLOOKUP(Issue!$J2995,Table2[[#All],[Item Name]:[Open Rate]],8,0),"")</f>
        <v/>
      </c>
      <c r="N2995" s="32" t="str">
        <f>IFERROR(+Issue!$L2995*Issue!$M2995,"")</f>
        <v/>
      </c>
      <c r="O2995" s="12"/>
      <c r="P2995" s="12"/>
      <c r="Q2995" s="38"/>
    </row>
    <row r="2996" spans="1:17" x14ac:dyDescent="0.25">
      <c r="A2996" s="34"/>
      <c r="B2996" s="12"/>
      <c r="C2996" s="12"/>
      <c r="D2996" s="12"/>
      <c r="E2996" s="31" t="str">
        <f>IFERROR(VLOOKUP(Issue!$D2996,Table5[#All],3,0),"")</f>
        <v/>
      </c>
      <c r="F2996" s="31" t="str">
        <f>IFERROR(VLOOKUP(Issue!$D2996,Table5[#All],2,0),"")</f>
        <v/>
      </c>
      <c r="G2996" s="12"/>
      <c r="H2996" s="31" t="str">
        <f>IFERROR(VLOOKUP(Issue!$G2996,Table5[#All],3,0),"")</f>
        <v/>
      </c>
      <c r="I2996" s="31" t="str">
        <f>IFERROR(VLOOKUP(Issue!$G2996,Table5[#All],2,0),"")</f>
        <v/>
      </c>
      <c r="J2996" s="12"/>
      <c r="K2996" s="31" t="str">
        <f>IFERROR(VLOOKUP(Issue!$J2996,Table2[[Item Name]:[UoM]],2,0),"")</f>
        <v/>
      </c>
      <c r="L2996" s="12"/>
      <c r="M2996" s="32" t="str">
        <f>IFERROR(VLOOKUP(Issue!$J2996,Table2[[#All],[Item Name]:[Open Rate]],8,0),"")</f>
        <v/>
      </c>
      <c r="N2996" s="32" t="str">
        <f>IFERROR(+Issue!$L2996*Issue!$M2996,"")</f>
        <v/>
      </c>
      <c r="O2996" s="12"/>
      <c r="P2996" s="12"/>
      <c r="Q2996" s="38"/>
    </row>
    <row r="2997" spans="1:17" x14ac:dyDescent="0.25">
      <c r="A2997" s="34"/>
      <c r="B2997" s="12"/>
      <c r="C2997" s="12"/>
      <c r="D2997" s="12"/>
      <c r="E2997" s="31" t="str">
        <f>IFERROR(VLOOKUP(Issue!$D2997,Table5[#All],3,0),"")</f>
        <v/>
      </c>
      <c r="F2997" s="31" t="str">
        <f>IFERROR(VLOOKUP(Issue!$D2997,Table5[#All],2,0),"")</f>
        <v/>
      </c>
      <c r="G2997" s="12"/>
      <c r="H2997" s="31" t="str">
        <f>IFERROR(VLOOKUP(Issue!$G2997,Table5[#All],3,0),"")</f>
        <v/>
      </c>
      <c r="I2997" s="31" t="str">
        <f>IFERROR(VLOOKUP(Issue!$G2997,Table5[#All],2,0),"")</f>
        <v/>
      </c>
      <c r="J2997" s="12"/>
      <c r="K2997" s="31" t="str">
        <f>IFERROR(VLOOKUP(Issue!$J2997,Table2[[Item Name]:[UoM]],2,0),"")</f>
        <v/>
      </c>
      <c r="L2997" s="12"/>
      <c r="M2997" s="32" t="str">
        <f>IFERROR(VLOOKUP(Issue!$J2997,Table2[[#All],[Item Name]:[Open Rate]],8,0),"")</f>
        <v/>
      </c>
      <c r="N2997" s="32" t="str">
        <f>IFERROR(+Issue!$L2997*Issue!$M2997,"")</f>
        <v/>
      </c>
      <c r="O2997" s="12"/>
      <c r="P2997" s="12"/>
      <c r="Q2997" s="38"/>
    </row>
    <row r="2998" spans="1:17" x14ac:dyDescent="0.25">
      <c r="A2998" s="34"/>
      <c r="B2998" s="12"/>
      <c r="C2998" s="12"/>
      <c r="D2998" s="12"/>
      <c r="E2998" s="31" t="str">
        <f>IFERROR(VLOOKUP(Issue!$D2998,Table5[#All],3,0),"")</f>
        <v/>
      </c>
      <c r="F2998" s="31" t="str">
        <f>IFERROR(VLOOKUP(Issue!$D2998,Table5[#All],2,0),"")</f>
        <v/>
      </c>
      <c r="G2998" s="12"/>
      <c r="H2998" s="31" t="str">
        <f>IFERROR(VLOOKUP(Issue!$G2998,Table5[#All],3,0),"")</f>
        <v/>
      </c>
      <c r="I2998" s="31" t="str">
        <f>IFERROR(VLOOKUP(Issue!$G2998,Table5[#All],2,0),"")</f>
        <v/>
      </c>
      <c r="J2998" s="8"/>
      <c r="K2998" s="31" t="str">
        <f>IFERROR(VLOOKUP(Issue!$J2998,Table2[[Item Name]:[UoM]],2,0),"")</f>
        <v/>
      </c>
      <c r="L2998" s="12"/>
      <c r="M2998" s="32" t="str">
        <f>IFERROR(VLOOKUP(Issue!$J2998,Table2[[#All],[Item Name]:[Open Rate]],8,0),"")</f>
        <v/>
      </c>
      <c r="N2998" s="32" t="str">
        <f>IFERROR(+Issue!$L2998*Issue!$M2998,"")</f>
        <v/>
      </c>
      <c r="O2998" s="12"/>
      <c r="P2998" s="12"/>
      <c r="Q2998" s="38"/>
    </row>
    <row r="2999" spans="1:17" x14ac:dyDescent="0.25">
      <c r="A2999" s="34"/>
      <c r="B2999" s="12"/>
      <c r="C2999" s="12"/>
      <c r="D2999" s="12"/>
      <c r="E2999" s="31" t="str">
        <f>IFERROR(VLOOKUP(Issue!$D2999,Table5[#All],3,0),"")</f>
        <v/>
      </c>
      <c r="F2999" s="31" t="str">
        <f>IFERROR(VLOOKUP(Issue!$D2999,Table5[#All],2,0),"")</f>
        <v/>
      </c>
      <c r="G2999" s="12"/>
      <c r="H2999" s="31" t="str">
        <f>IFERROR(VLOOKUP(Issue!$G2999,Table5[#All],3,0),"")</f>
        <v/>
      </c>
      <c r="I2999" s="31" t="str">
        <f>IFERROR(VLOOKUP(Issue!$G2999,Table5[#All],2,0),"")</f>
        <v/>
      </c>
      <c r="J2999" s="12"/>
      <c r="K2999" s="31" t="str">
        <f>IFERROR(VLOOKUP(Issue!$J2999,Table2[[Item Name]:[UoM]],2,0),"")</f>
        <v/>
      </c>
      <c r="L2999" s="12"/>
      <c r="M2999" s="32" t="str">
        <f>IFERROR(VLOOKUP(Issue!$J2999,Table2[[#All],[Item Name]:[Open Rate]],8,0),"")</f>
        <v/>
      </c>
      <c r="N2999" s="32" t="str">
        <f>IFERROR(+Issue!$L2999*Issue!$M2999,"")</f>
        <v/>
      </c>
      <c r="O2999" s="12"/>
      <c r="P2999" s="12"/>
      <c r="Q2999" s="38"/>
    </row>
    <row r="3000" spans="1:17" x14ac:dyDescent="0.25">
      <c r="A3000" s="34"/>
      <c r="B3000" s="12"/>
      <c r="C3000" s="12"/>
      <c r="D3000" s="12"/>
      <c r="E3000" s="31" t="str">
        <f>IFERROR(VLOOKUP(Issue!$D3000,Table5[#All],3,0),"")</f>
        <v/>
      </c>
      <c r="F3000" s="31" t="str">
        <f>IFERROR(VLOOKUP(Issue!$D3000,Table5[#All],2,0),"")</f>
        <v/>
      </c>
      <c r="G3000" s="12"/>
      <c r="H3000" s="31" t="str">
        <f>IFERROR(VLOOKUP(Issue!$G3000,Table5[#All],3,0),"")</f>
        <v/>
      </c>
      <c r="I3000" s="31" t="str">
        <f>IFERROR(VLOOKUP(Issue!$G3000,Table5[#All],2,0),"")</f>
        <v/>
      </c>
      <c r="J3000" s="12"/>
      <c r="K3000" s="31" t="str">
        <f>IFERROR(VLOOKUP(Issue!$J3000,Table2[[Item Name]:[UoM]],2,0),"")</f>
        <v/>
      </c>
      <c r="L3000" s="12"/>
      <c r="M3000" s="32" t="str">
        <f>IFERROR(VLOOKUP(Issue!$J3000,Table2[[#All],[Item Name]:[Open Rate]],8,0),"")</f>
        <v/>
      </c>
      <c r="N3000" s="32" t="str">
        <f>IFERROR(+Issue!$L3000*Issue!$M3000,"")</f>
        <v/>
      </c>
      <c r="O3000" s="12"/>
      <c r="P3000" s="12"/>
      <c r="Q3000" s="38"/>
    </row>
    <row r="3001" spans="1:17" x14ac:dyDescent="0.25">
      <c r="A3001" s="34"/>
      <c r="B3001" s="12"/>
      <c r="C3001" s="12"/>
      <c r="D3001" s="12"/>
      <c r="E3001" s="31" t="str">
        <f>IFERROR(VLOOKUP(Issue!$D3001,Table5[#All],3,0),"")</f>
        <v/>
      </c>
      <c r="F3001" s="31" t="str">
        <f>IFERROR(VLOOKUP(Issue!$D3001,Table5[#All],2,0),"")</f>
        <v/>
      </c>
      <c r="G3001" s="12"/>
      <c r="H3001" s="31" t="str">
        <f>IFERROR(VLOOKUP(Issue!$G3001,Table5[#All],3,0),"")</f>
        <v/>
      </c>
      <c r="I3001" s="31" t="str">
        <f>IFERROR(VLOOKUP(Issue!$G3001,Table5[#All],2,0),"")</f>
        <v/>
      </c>
      <c r="J3001" s="12"/>
      <c r="K3001" s="31" t="str">
        <f>IFERROR(VLOOKUP(Issue!$J3001,Table2[[Item Name]:[UoM]],2,0),"")</f>
        <v/>
      </c>
      <c r="L3001" s="12"/>
      <c r="M3001" s="32" t="str">
        <f>IFERROR(VLOOKUP(Issue!$J3001,Table2[[#All],[Item Name]:[Open Rate]],8,0),"")</f>
        <v/>
      </c>
      <c r="N3001" s="32" t="str">
        <f>IFERROR(+Issue!$L3001*Issue!$M3001,"")</f>
        <v/>
      </c>
      <c r="O3001" s="12"/>
      <c r="P3001" s="12"/>
      <c r="Q3001" s="38"/>
    </row>
    <row r="3002" spans="1:17" x14ac:dyDescent="0.25">
      <c r="A3002" s="34"/>
      <c r="B3002" s="12"/>
      <c r="C3002" s="12"/>
      <c r="D3002" s="12"/>
      <c r="E3002" s="31" t="str">
        <f>IFERROR(VLOOKUP(Issue!$D3002,Table5[#All],3,0),"")</f>
        <v/>
      </c>
      <c r="F3002" s="31" t="str">
        <f>IFERROR(VLOOKUP(Issue!$D3002,Table5[#All],2,0),"")</f>
        <v/>
      </c>
      <c r="G3002" s="12"/>
      <c r="H3002" s="31" t="str">
        <f>IFERROR(VLOOKUP(Issue!$G3002,Table5[#All],3,0),"")</f>
        <v/>
      </c>
      <c r="I3002" s="31" t="str">
        <f>IFERROR(VLOOKUP(Issue!$G3002,Table5[#All],2,0),"")</f>
        <v/>
      </c>
      <c r="J3002" s="12"/>
      <c r="K3002" s="31" t="str">
        <f>IFERROR(VLOOKUP(Issue!$J3002,Table2[[Item Name]:[UoM]],2,0),"")</f>
        <v/>
      </c>
      <c r="L3002" s="12"/>
      <c r="M3002" s="32" t="str">
        <f>IFERROR(VLOOKUP(Issue!$J3002,Table2[[#All],[Item Name]:[Open Rate]],8,0),"")</f>
        <v/>
      </c>
      <c r="N3002" s="32" t="str">
        <f>IFERROR(+Issue!$L3002*Issue!$M3002,"")</f>
        <v/>
      </c>
      <c r="O3002" s="12"/>
      <c r="P3002" s="12"/>
      <c r="Q3002" s="38"/>
    </row>
    <row r="3003" spans="1:17" x14ac:dyDescent="0.25">
      <c r="A3003" s="34"/>
      <c r="B3003" s="12"/>
      <c r="C3003" s="12"/>
      <c r="D3003" s="12"/>
      <c r="E3003" s="31" t="str">
        <f>IFERROR(VLOOKUP(Issue!$D3003,Table5[#All],3,0),"")</f>
        <v/>
      </c>
      <c r="F3003" s="31" t="str">
        <f>IFERROR(VLOOKUP(Issue!$D3003,Table5[#All],2,0),"")</f>
        <v/>
      </c>
      <c r="G3003" s="12"/>
      <c r="H3003" s="31" t="str">
        <f>IFERROR(VLOOKUP(Issue!$G3003,Table5[#All],3,0),"")</f>
        <v/>
      </c>
      <c r="I3003" s="31" t="str">
        <f>IFERROR(VLOOKUP(Issue!$G3003,Table5[#All],2,0),"")</f>
        <v/>
      </c>
      <c r="J3003" s="12"/>
      <c r="K3003" s="31" t="str">
        <f>IFERROR(VLOOKUP(Issue!$J3003,Table2[[Item Name]:[UoM]],2,0),"")</f>
        <v/>
      </c>
      <c r="L3003" s="12"/>
      <c r="M3003" s="32" t="str">
        <f>IFERROR(VLOOKUP(Issue!$J3003,Table2[[#All],[Item Name]:[Open Rate]],8,0),"")</f>
        <v/>
      </c>
      <c r="N3003" s="32" t="str">
        <f>IFERROR(+Issue!$L3003*Issue!$M3003,"")</f>
        <v/>
      </c>
      <c r="O3003" s="12"/>
      <c r="P3003" s="12"/>
      <c r="Q3003" s="38"/>
    </row>
    <row r="3004" spans="1:17" x14ac:dyDescent="0.25">
      <c r="A3004" s="34"/>
      <c r="B3004" s="12"/>
      <c r="C3004" s="12"/>
      <c r="D3004" s="12"/>
      <c r="E3004" s="31" t="str">
        <f>IFERROR(VLOOKUP(Issue!$D3004,Table5[#All],3,0),"")</f>
        <v/>
      </c>
      <c r="F3004" s="31" t="str">
        <f>IFERROR(VLOOKUP(Issue!$D3004,Table5[#All],2,0),"")</f>
        <v/>
      </c>
      <c r="G3004" s="12"/>
      <c r="H3004" s="31" t="str">
        <f>IFERROR(VLOOKUP(Issue!$G3004,Table5[#All],3,0),"")</f>
        <v/>
      </c>
      <c r="I3004" s="31" t="str">
        <f>IFERROR(VLOOKUP(Issue!$G3004,Table5[#All],2,0),"")</f>
        <v/>
      </c>
      <c r="J3004" s="12"/>
      <c r="K3004" s="31" t="str">
        <f>IFERROR(VLOOKUP(Issue!$J3004,Table2[[Item Name]:[UoM]],2,0),"")</f>
        <v/>
      </c>
      <c r="L3004" s="12"/>
      <c r="M3004" s="32" t="str">
        <f>IFERROR(VLOOKUP(Issue!$J3004,Table2[[#All],[Item Name]:[Open Rate]],8,0),"")</f>
        <v/>
      </c>
      <c r="N3004" s="32" t="str">
        <f>IFERROR(+Issue!$L3004*Issue!$M3004,"")</f>
        <v/>
      </c>
      <c r="O3004" s="12"/>
      <c r="P3004" s="12"/>
      <c r="Q3004" s="38"/>
    </row>
    <row r="3005" spans="1:17" x14ac:dyDescent="0.25">
      <c r="A3005" s="34"/>
      <c r="B3005" s="12"/>
      <c r="C3005" s="12"/>
      <c r="D3005" s="12"/>
      <c r="E3005" s="31" t="str">
        <f>IFERROR(VLOOKUP(Issue!$D3005,Table5[#All],3,0),"")</f>
        <v/>
      </c>
      <c r="F3005" s="31" t="str">
        <f>IFERROR(VLOOKUP(Issue!$D3005,Table5[#All],2,0),"")</f>
        <v/>
      </c>
      <c r="G3005" s="12"/>
      <c r="H3005" s="31" t="str">
        <f>IFERROR(VLOOKUP(Issue!$G3005,Table5[#All],3,0),"")</f>
        <v/>
      </c>
      <c r="I3005" s="31" t="str">
        <f>IFERROR(VLOOKUP(Issue!$G3005,Table5[#All],2,0),"")</f>
        <v/>
      </c>
      <c r="J3005" s="12"/>
      <c r="K3005" s="31" t="str">
        <f>IFERROR(VLOOKUP(Issue!$J3005,Table2[[Item Name]:[UoM]],2,0),"")</f>
        <v/>
      </c>
      <c r="L3005" s="12"/>
      <c r="M3005" s="32" t="str">
        <f>IFERROR(VLOOKUP(Issue!$J3005,Table2[[#All],[Item Name]:[Open Rate]],8,0),"")</f>
        <v/>
      </c>
      <c r="N3005" s="32" t="str">
        <f>IFERROR(+Issue!$L3005*Issue!$M3005,"")</f>
        <v/>
      </c>
      <c r="O3005" s="12"/>
      <c r="P3005" s="12"/>
      <c r="Q3005" s="38"/>
    </row>
    <row r="3006" spans="1:17" x14ac:dyDescent="0.25">
      <c r="A3006" s="34"/>
      <c r="B3006" s="12"/>
      <c r="C3006" s="12"/>
      <c r="D3006" s="12"/>
      <c r="E3006" s="31" t="str">
        <f>IFERROR(VLOOKUP(Issue!$D3006,Table5[#All],3,0),"")</f>
        <v/>
      </c>
      <c r="F3006" s="31" t="str">
        <f>IFERROR(VLOOKUP(Issue!$D3006,Table5[#All],2,0),"")</f>
        <v/>
      </c>
      <c r="G3006" s="12"/>
      <c r="H3006" s="31" t="str">
        <f>IFERROR(VLOOKUP(Issue!$G3006,Table5[#All],3,0),"")</f>
        <v/>
      </c>
      <c r="I3006" s="31" t="str">
        <f>IFERROR(VLOOKUP(Issue!$G3006,Table5[#All],2,0),"")</f>
        <v/>
      </c>
      <c r="J3006" s="12"/>
      <c r="K3006" s="31" t="str">
        <f>IFERROR(VLOOKUP(Issue!$J3006,Table2[[Item Name]:[UoM]],2,0),"")</f>
        <v/>
      </c>
      <c r="L3006" s="12"/>
      <c r="M3006" s="32" t="str">
        <f>IFERROR(VLOOKUP(Issue!$J3006,Table2[[#All],[Item Name]:[Open Rate]],8,0),"")</f>
        <v/>
      </c>
      <c r="N3006" s="32" t="str">
        <f>IFERROR(+Issue!$L3006*Issue!$M3006,"")</f>
        <v/>
      </c>
      <c r="O3006" s="12"/>
      <c r="P3006" s="12"/>
      <c r="Q3006" s="38"/>
    </row>
    <row r="3007" spans="1:17" x14ac:dyDescent="0.25">
      <c r="A3007" s="34"/>
      <c r="B3007" s="12"/>
      <c r="C3007" s="12"/>
      <c r="D3007" s="12"/>
      <c r="E3007" s="31" t="str">
        <f>IFERROR(VLOOKUP(Issue!$D3007,Table5[#All],3,0),"")</f>
        <v/>
      </c>
      <c r="F3007" s="31" t="str">
        <f>IFERROR(VLOOKUP(Issue!$D3007,Table5[#All],2,0),"")</f>
        <v/>
      </c>
      <c r="G3007" s="12"/>
      <c r="H3007" s="31" t="str">
        <f>IFERROR(VLOOKUP(Issue!$G3007,Table5[#All],3,0),"")</f>
        <v/>
      </c>
      <c r="I3007" s="31" t="str">
        <f>IFERROR(VLOOKUP(Issue!$G3007,Table5[#All],2,0),"")</f>
        <v/>
      </c>
      <c r="J3007" s="12"/>
      <c r="K3007" s="31" t="str">
        <f>IFERROR(VLOOKUP(Issue!$J3007,Table2[[Item Name]:[UoM]],2,0),"")</f>
        <v/>
      </c>
      <c r="L3007" s="12"/>
      <c r="M3007" s="32" t="str">
        <f>IFERROR(VLOOKUP(Issue!$J3007,Table2[[#All],[Item Name]:[Open Rate]],8,0),"")</f>
        <v/>
      </c>
      <c r="N3007" s="32" t="str">
        <f>IFERROR(+Issue!$L3007*Issue!$M3007,"")</f>
        <v/>
      </c>
      <c r="O3007" s="12"/>
      <c r="P3007" s="12"/>
      <c r="Q3007" s="38"/>
    </row>
    <row r="3008" spans="1:17" x14ac:dyDescent="0.25">
      <c r="A3008" s="34"/>
      <c r="B3008" s="12"/>
      <c r="C3008" s="12"/>
      <c r="D3008" s="12"/>
      <c r="E3008" s="31" t="str">
        <f>IFERROR(VLOOKUP(Issue!$D3008,Table5[#All],3,0),"")</f>
        <v/>
      </c>
      <c r="F3008" s="31" t="str">
        <f>IFERROR(VLOOKUP(Issue!$D3008,Table5[#All],2,0),"")</f>
        <v/>
      </c>
      <c r="G3008" s="12"/>
      <c r="H3008" s="31" t="str">
        <f>IFERROR(VLOOKUP(Issue!$G3008,Table5[#All],3,0),"")</f>
        <v/>
      </c>
      <c r="I3008" s="31" t="str">
        <f>IFERROR(VLOOKUP(Issue!$G3008,Table5[#All],2,0),"")</f>
        <v/>
      </c>
      <c r="J3008" s="12"/>
      <c r="K3008" s="31" t="str">
        <f>IFERROR(VLOOKUP(Issue!$J3008,Table2[[Item Name]:[UoM]],2,0),"")</f>
        <v/>
      </c>
      <c r="L3008" s="12"/>
      <c r="M3008" s="32" t="str">
        <f>IFERROR(VLOOKUP(Issue!$J3008,Table2[[#All],[Item Name]:[Open Rate]],8,0),"")</f>
        <v/>
      </c>
      <c r="N3008" s="32" t="str">
        <f>IFERROR(+Issue!$L3008*Issue!$M3008,"")</f>
        <v/>
      </c>
      <c r="O3008" s="12"/>
      <c r="P3008" s="12"/>
      <c r="Q3008" s="38"/>
    </row>
    <row r="3009" spans="1:17" x14ac:dyDescent="0.25">
      <c r="A3009" s="34"/>
      <c r="B3009" s="12"/>
      <c r="C3009" s="12"/>
      <c r="D3009" s="12"/>
      <c r="E3009" s="31" t="str">
        <f>IFERROR(VLOOKUP(Issue!$D3009,Table5[#All],3,0),"")</f>
        <v/>
      </c>
      <c r="F3009" s="31" t="str">
        <f>IFERROR(VLOOKUP(Issue!$D3009,Table5[#All],2,0),"")</f>
        <v/>
      </c>
      <c r="G3009" s="12"/>
      <c r="H3009" s="31" t="str">
        <f>IFERROR(VLOOKUP(Issue!$G3009,Table5[#All],3,0),"")</f>
        <v/>
      </c>
      <c r="I3009" s="31" t="str">
        <f>IFERROR(VLOOKUP(Issue!$G3009,Table5[#All],2,0),"")</f>
        <v/>
      </c>
      <c r="J3009" s="12"/>
      <c r="K3009" s="31" t="str">
        <f>IFERROR(VLOOKUP(Issue!$J3009,Table2[[Item Name]:[UoM]],2,0),"")</f>
        <v/>
      </c>
      <c r="L3009" s="12"/>
      <c r="M3009" s="32" t="str">
        <f>IFERROR(VLOOKUP(Issue!$J3009,Table2[[#All],[Item Name]:[Open Rate]],8,0),"")</f>
        <v/>
      </c>
      <c r="N3009" s="32" t="str">
        <f>IFERROR(+Issue!$L3009*Issue!$M3009,"")</f>
        <v/>
      </c>
      <c r="O3009" s="12"/>
      <c r="P3009" s="12"/>
      <c r="Q3009" s="38"/>
    </row>
    <row r="3010" spans="1:17" x14ac:dyDescent="0.25">
      <c r="A3010" s="34"/>
      <c r="B3010" s="12"/>
      <c r="C3010" s="12"/>
      <c r="D3010" s="12"/>
      <c r="E3010" s="31" t="str">
        <f>IFERROR(VLOOKUP(Issue!$D3010,Table5[#All],3,0),"")</f>
        <v/>
      </c>
      <c r="F3010" s="31" t="str">
        <f>IFERROR(VLOOKUP(Issue!$D3010,Table5[#All],2,0),"")</f>
        <v/>
      </c>
      <c r="G3010" s="12"/>
      <c r="H3010" s="31" t="str">
        <f>IFERROR(VLOOKUP(Issue!$G3010,Table5[#All],3,0),"")</f>
        <v/>
      </c>
      <c r="I3010" s="31" t="str">
        <f>IFERROR(VLOOKUP(Issue!$G3010,Table5[#All],2,0),"")</f>
        <v/>
      </c>
      <c r="J3010" s="12"/>
      <c r="K3010" s="31" t="str">
        <f>IFERROR(VLOOKUP(Issue!$J3010,Table2[[Item Name]:[UoM]],2,0),"")</f>
        <v/>
      </c>
      <c r="L3010" s="12"/>
      <c r="M3010" s="32" t="str">
        <f>IFERROR(VLOOKUP(Issue!$J3010,Table2[[#All],[Item Name]:[Open Rate]],8,0),"")</f>
        <v/>
      </c>
      <c r="N3010" s="32" t="str">
        <f>IFERROR(+Issue!$L3010*Issue!$M3010,"")</f>
        <v/>
      </c>
      <c r="O3010" s="12"/>
      <c r="P3010" s="12"/>
      <c r="Q3010" s="38"/>
    </row>
    <row r="3011" spans="1:17" x14ac:dyDescent="0.25">
      <c r="A3011" s="34"/>
      <c r="B3011" s="12"/>
      <c r="C3011" s="12"/>
      <c r="D3011" s="12"/>
      <c r="E3011" s="31" t="str">
        <f>IFERROR(VLOOKUP(Issue!$D3011,Table5[#All],3,0),"")</f>
        <v/>
      </c>
      <c r="F3011" s="31" t="str">
        <f>IFERROR(VLOOKUP(Issue!$D3011,Table5[#All],2,0),"")</f>
        <v/>
      </c>
      <c r="G3011" s="12"/>
      <c r="H3011" s="31" t="str">
        <f>IFERROR(VLOOKUP(Issue!$G3011,Table5[#All],3,0),"")</f>
        <v/>
      </c>
      <c r="I3011" s="31" t="str">
        <f>IFERROR(VLOOKUP(Issue!$G3011,Table5[#All],2,0),"")</f>
        <v/>
      </c>
      <c r="J3011" s="12"/>
      <c r="K3011" s="31" t="str">
        <f>IFERROR(VLOOKUP(Issue!$J3011,Table2[[Item Name]:[UoM]],2,0),"")</f>
        <v/>
      </c>
      <c r="L3011" s="12"/>
      <c r="M3011" s="32" t="str">
        <f>IFERROR(VLOOKUP(Issue!$J3011,Table2[[#All],[Item Name]:[Open Rate]],8,0),"")</f>
        <v/>
      </c>
      <c r="N3011" s="32" t="str">
        <f>IFERROR(+Issue!$L3011*Issue!$M3011,"")</f>
        <v/>
      </c>
      <c r="O3011" s="12"/>
      <c r="P3011" s="12"/>
      <c r="Q3011" s="38"/>
    </row>
    <row r="3012" spans="1:17" x14ac:dyDescent="0.25">
      <c r="A3012" s="34"/>
      <c r="B3012" s="12"/>
      <c r="C3012" s="12"/>
      <c r="D3012" s="12"/>
      <c r="E3012" s="31" t="str">
        <f>IFERROR(VLOOKUP(Issue!$D3012,Table5[#All],3,0),"")</f>
        <v/>
      </c>
      <c r="F3012" s="31" t="str">
        <f>IFERROR(VLOOKUP(Issue!$D3012,Table5[#All],2,0),"")</f>
        <v/>
      </c>
      <c r="G3012" s="12"/>
      <c r="H3012" s="31" t="str">
        <f>IFERROR(VLOOKUP(Issue!$G3012,Table5[#All],3,0),"")</f>
        <v/>
      </c>
      <c r="I3012" s="31" t="str">
        <f>IFERROR(VLOOKUP(Issue!$G3012,Table5[#All],2,0),"")</f>
        <v/>
      </c>
      <c r="J3012" s="12"/>
      <c r="K3012" s="31" t="str">
        <f>IFERROR(VLOOKUP(Issue!$J3012,Table2[[Item Name]:[UoM]],2,0),"")</f>
        <v/>
      </c>
      <c r="L3012" s="12"/>
      <c r="M3012" s="32" t="str">
        <f>IFERROR(VLOOKUP(Issue!$J3012,Table2[[#All],[Item Name]:[Open Rate]],8,0),"")</f>
        <v/>
      </c>
      <c r="N3012" s="32" t="str">
        <f>IFERROR(+Issue!$L3012*Issue!$M3012,"")</f>
        <v/>
      </c>
      <c r="O3012" s="12"/>
      <c r="P3012" s="12"/>
      <c r="Q3012" s="38"/>
    </row>
    <row r="3013" spans="1:17" x14ac:dyDescent="0.25">
      <c r="A3013" s="34"/>
      <c r="B3013" s="12"/>
      <c r="C3013" s="12"/>
      <c r="D3013" s="12"/>
      <c r="E3013" s="31" t="str">
        <f>IFERROR(VLOOKUP(Issue!$D3013,Table5[#All],3,0),"")</f>
        <v/>
      </c>
      <c r="F3013" s="31" t="str">
        <f>IFERROR(VLOOKUP(Issue!$D3013,Table5[#All],2,0),"")</f>
        <v/>
      </c>
      <c r="G3013" s="12"/>
      <c r="H3013" s="31" t="str">
        <f>IFERROR(VLOOKUP(Issue!$G3013,Table5[#All],3,0),"")</f>
        <v/>
      </c>
      <c r="I3013" s="31" t="str">
        <f>IFERROR(VLOOKUP(Issue!$G3013,Table5[#All],2,0),"")</f>
        <v/>
      </c>
      <c r="J3013" s="8"/>
      <c r="K3013" s="31" t="str">
        <f>IFERROR(VLOOKUP(Issue!$J3013,Table2[[Item Name]:[UoM]],2,0),"")</f>
        <v/>
      </c>
      <c r="L3013" s="12"/>
      <c r="M3013" s="32" t="str">
        <f>IFERROR(VLOOKUP(Issue!$J3013,Table2[[#All],[Item Name]:[Open Rate]],8,0),"")</f>
        <v/>
      </c>
      <c r="N3013" s="32" t="str">
        <f>IFERROR(+Issue!$L3013*Issue!$M3013,"")</f>
        <v/>
      </c>
      <c r="O3013" s="12"/>
      <c r="P3013" s="12"/>
      <c r="Q3013" s="38"/>
    </row>
    <row r="3014" spans="1:17" x14ac:dyDescent="0.25">
      <c r="A3014" s="34"/>
      <c r="B3014" s="12"/>
      <c r="C3014" s="12"/>
      <c r="D3014" s="12"/>
      <c r="E3014" s="31" t="str">
        <f>IFERROR(VLOOKUP(Issue!$D3014,Table5[#All],3,0),"")</f>
        <v/>
      </c>
      <c r="F3014" s="31" t="str">
        <f>IFERROR(VLOOKUP(Issue!$D3014,Table5[#All],2,0),"")</f>
        <v/>
      </c>
      <c r="G3014" s="12"/>
      <c r="H3014" s="31" t="str">
        <f>IFERROR(VLOOKUP(Issue!$G3014,Table5[#All],3,0),"")</f>
        <v/>
      </c>
      <c r="I3014" s="31" t="str">
        <f>IFERROR(VLOOKUP(Issue!$G3014,Table5[#All],2,0),"")</f>
        <v/>
      </c>
      <c r="J3014" s="8"/>
      <c r="K3014" s="31" t="str">
        <f>IFERROR(VLOOKUP(Issue!$J3014,Table2[[Item Name]:[UoM]],2,0),"")</f>
        <v/>
      </c>
      <c r="L3014" s="12"/>
      <c r="M3014" s="32" t="str">
        <f>IFERROR(VLOOKUP(Issue!$J3014,Table2[[#All],[Item Name]:[Open Rate]],8,0),"")</f>
        <v/>
      </c>
      <c r="N3014" s="32" t="str">
        <f>IFERROR(+Issue!$L3014*Issue!$M3014,"")</f>
        <v/>
      </c>
      <c r="O3014" s="12"/>
      <c r="P3014" s="12"/>
      <c r="Q3014" s="38"/>
    </row>
    <row r="3015" spans="1:17" x14ac:dyDescent="0.25">
      <c r="A3015" s="34"/>
      <c r="B3015" s="12"/>
      <c r="C3015" s="12"/>
      <c r="D3015" s="12"/>
      <c r="E3015" s="31" t="str">
        <f>IFERROR(VLOOKUP(Issue!$D3015,Table5[#All],3,0),"")</f>
        <v/>
      </c>
      <c r="F3015" s="31" t="str">
        <f>IFERROR(VLOOKUP(Issue!$D3015,Table5[#All],2,0),"")</f>
        <v/>
      </c>
      <c r="G3015" s="12"/>
      <c r="H3015" s="31" t="str">
        <f>IFERROR(VLOOKUP(Issue!$G3015,Table5[#All],3,0),"")</f>
        <v/>
      </c>
      <c r="I3015" s="31" t="str">
        <f>IFERROR(VLOOKUP(Issue!$G3015,Table5[#All],2,0),"")</f>
        <v/>
      </c>
      <c r="J3015" s="8"/>
      <c r="K3015" s="31" t="str">
        <f>IFERROR(VLOOKUP(Issue!$J3015,Table2[[Item Name]:[UoM]],2,0),"")</f>
        <v/>
      </c>
      <c r="L3015" s="12"/>
      <c r="M3015" s="32" t="str">
        <f>IFERROR(VLOOKUP(Issue!$J3015,Table2[[#All],[Item Name]:[Open Rate]],8,0),"")</f>
        <v/>
      </c>
      <c r="N3015" s="32" t="str">
        <f>IFERROR(+Issue!$L3015*Issue!$M3015,"")</f>
        <v/>
      </c>
      <c r="O3015" s="12"/>
      <c r="P3015" s="12"/>
      <c r="Q3015" s="38"/>
    </row>
    <row r="3016" spans="1:17" x14ac:dyDescent="0.25">
      <c r="A3016" s="34"/>
      <c r="B3016" s="12"/>
      <c r="C3016" s="12"/>
      <c r="D3016" s="12"/>
      <c r="E3016" s="31" t="str">
        <f>IFERROR(VLOOKUP(Issue!$D3016,Table5[#All],3,0),"")</f>
        <v/>
      </c>
      <c r="F3016" s="31" t="str">
        <f>IFERROR(VLOOKUP(Issue!$D3016,Table5[#All],2,0),"")</f>
        <v/>
      </c>
      <c r="G3016" s="12"/>
      <c r="H3016" s="31" t="str">
        <f>IFERROR(VLOOKUP(Issue!$G3016,Table5[#All],3,0),"")</f>
        <v/>
      </c>
      <c r="I3016" s="31" t="str">
        <f>IFERROR(VLOOKUP(Issue!$G3016,Table5[#All],2,0),"")</f>
        <v/>
      </c>
      <c r="J3016" s="8"/>
      <c r="K3016" s="31" t="str">
        <f>IFERROR(VLOOKUP(Issue!$J3016,Table2[[Item Name]:[UoM]],2,0),"")</f>
        <v/>
      </c>
      <c r="L3016" s="12"/>
      <c r="M3016" s="32" t="str">
        <f>IFERROR(VLOOKUP(Issue!$J3016,Table2[[#All],[Item Name]:[Open Rate]],8,0),"")</f>
        <v/>
      </c>
      <c r="N3016" s="32" t="str">
        <f>IFERROR(+Issue!$L3016*Issue!$M3016,"")</f>
        <v/>
      </c>
      <c r="O3016" s="12"/>
      <c r="P3016" s="12"/>
      <c r="Q3016" s="38"/>
    </row>
    <row r="3017" spans="1:17" x14ac:dyDescent="0.25">
      <c r="A3017" s="34"/>
      <c r="B3017" s="12"/>
      <c r="C3017" s="12"/>
      <c r="D3017" s="12"/>
      <c r="E3017" s="31" t="str">
        <f>IFERROR(VLOOKUP(Issue!$D3017,Table5[#All],3,0),"")</f>
        <v/>
      </c>
      <c r="F3017" s="31" t="str">
        <f>IFERROR(VLOOKUP(Issue!$D3017,Table5[#All],2,0),"")</f>
        <v/>
      </c>
      <c r="G3017" s="12"/>
      <c r="H3017" s="31" t="str">
        <f>IFERROR(VLOOKUP(Issue!$G3017,Table5[#All],3,0),"")</f>
        <v/>
      </c>
      <c r="I3017" s="31" t="str">
        <f>IFERROR(VLOOKUP(Issue!$G3017,Table5[#All],2,0),"")</f>
        <v/>
      </c>
      <c r="J3017" s="8"/>
      <c r="K3017" s="31" t="str">
        <f>IFERROR(VLOOKUP(Issue!$J3017,Table2[[Item Name]:[UoM]],2,0),"")</f>
        <v/>
      </c>
      <c r="L3017" s="12"/>
      <c r="M3017" s="32" t="str">
        <f>IFERROR(VLOOKUP(Issue!$J3017,Table2[[#All],[Item Name]:[Open Rate]],8,0),"")</f>
        <v/>
      </c>
      <c r="N3017" s="32" t="str">
        <f>IFERROR(+Issue!$L3017*Issue!$M3017,"")</f>
        <v/>
      </c>
      <c r="O3017" s="12"/>
      <c r="P3017" s="12"/>
      <c r="Q3017" s="38"/>
    </row>
    <row r="3018" spans="1:17" x14ac:dyDescent="0.25">
      <c r="A3018" s="34"/>
      <c r="B3018" s="12"/>
      <c r="C3018" s="12"/>
      <c r="D3018" s="12"/>
      <c r="E3018" s="31" t="str">
        <f>IFERROR(VLOOKUP(Issue!$D3018,Table5[#All],3,0),"")</f>
        <v/>
      </c>
      <c r="F3018" s="31" t="str">
        <f>IFERROR(VLOOKUP(Issue!$D3018,Table5[#All],2,0),"")</f>
        <v/>
      </c>
      <c r="G3018" s="12"/>
      <c r="H3018" s="31" t="str">
        <f>IFERROR(VLOOKUP(Issue!$G3018,Table5[#All],3,0),"")</f>
        <v/>
      </c>
      <c r="I3018" s="31" t="str">
        <f>IFERROR(VLOOKUP(Issue!$G3018,Table5[#All],2,0),"")</f>
        <v/>
      </c>
      <c r="J3018" s="8"/>
      <c r="K3018" s="31" t="str">
        <f>IFERROR(VLOOKUP(Issue!$J3018,Table2[[Item Name]:[UoM]],2,0),"")</f>
        <v/>
      </c>
      <c r="L3018" s="12"/>
      <c r="M3018" s="32" t="str">
        <f>IFERROR(VLOOKUP(Issue!$J3018,Table2[[#All],[Item Name]:[Open Rate]],8,0),"")</f>
        <v/>
      </c>
      <c r="N3018" s="32" t="str">
        <f>IFERROR(+Issue!$L3018*Issue!$M3018,"")</f>
        <v/>
      </c>
      <c r="O3018" s="12"/>
      <c r="P3018" s="12"/>
      <c r="Q3018" s="38"/>
    </row>
    <row r="3019" spans="1:17" x14ac:dyDescent="0.25">
      <c r="A3019" s="34"/>
      <c r="B3019" s="12"/>
      <c r="C3019" s="12"/>
      <c r="D3019" s="12"/>
      <c r="E3019" s="31" t="str">
        <f>IFERROR(VLOOKUP(Issue!$D3019,Table5[#All],3,0),"")</f>
        <v/>
      </c>
      <c r="F3019" s="31" t="str">
        <f>IFERROR(VLOOKUP(Issue!$D3019,Table5[#All],2,0),"")</f>
        <v/>
      </c>
      <c r="G3019" s="12"/>
      <c r="H3019" s="31" t="str">
        <f>IFERROR(VLOOKUP(Issue!$G3019,Table5[#All],3,0),"")</f>
        <v/>
      </c>
      <c r="I3019" s="31" t="str">
        <f>IFERROR(VLOOKUP(Issue!$G3019,Table5[#All],2,0),"")</f>
        <v/>
      </c>
      <c r="J3019" s="8"/>
      <c r="K3019" s="31" t="str">
        <f>IFERROR(VLOOKUP(Issue!$J3019,Table2[[Item Name]:[UoM]],2,0),"")</f>
        <v/>
      </c>
      <c r="L3019" s="12"/>
      <c r="M3019" s="32" t="str">
        <f>IFERROR(VLOOKUP(Issue!$J3019,Table2[[#All],[Item Name]:[Open Rate]],8,0),"")</f>
        <v/>
      </c>
      <c r="N3019" s="32" t="str">
        <f>IFERROR(+Issue!$L3019*Issue!$M3019,"")</f>
        <v/>
      </c>
      <c r="O3019" s="12"/>
      <c r="P3019" s="12"/>
      <c r="Q3019" s="38"/>
    </row>
    <row r="3020" spans="1:17" x14ac:dyDescent="0.25">
      <c r="A3020" s="34"/>
      <c r="B3020" s="12"/>
      <c r="C3020" s="12"/>
      <c r="D3020" s="12"/>
      <c r="E3020" s="31" t="str">
        <f>IFERROR(VLOOKUP(Issue!$D3020,Table5[#All],3,0),"")</f>
        <v/>
      </c>
      <c r="F3020" s="31" t="str">
        <f>IFERROR(VLOOKUP(Issue!$D3020,Table5[#All],2,0),"")</f>
        <v/>
      </c>
      <c r="G3020" s="12"/>
      <c r="H3020" s="31" t="str">
        <f>IFERROR(VLOOKUP(Issue!$G3020,Table5[#All],3,0),"")</f>
        <v/>
      </c>
      <c r="I3020" s="31" t="str">
        <f>IFERROR(VLOOKUP(Issue!$G3020,Table5[#All],2,0),"")</f>
        <v/>
      </c>
      <c r="J3020" s="8"/>
      <c r="K3020" s="31" t="str">
        <f>IFERROR(VLOOKUP(Issue!$J3020,Table2[[Item Name]:[UoM]],2,0),"")</f>
        <v/>
      </c>
      <c r="L3020" s="12"/>
      <c r="M3020" s="32" t="str">
        <f>IFERROR(VLOOKUP(Issue!$J3020,Table2[[#All],[Item Name]:[Open Rate]],8,0),"")</f>
        <v/>
      </c>
      <c r="N3020" s="32" t="str">
        <f>IFERROR(+Issue!$L3020*Issue!$M3020,"")</f>
        <v/>
      </c>
      <c r="O3020" s="12"/>
      <c r="P3020" s="12"/>
      <c r="Q3020" s="38"/>
    </row>
    <row r="3021" spans="1:17" x14ac:dyDescent="0.25">
      <c r="A3021" s="34"/>
      <c r="B3021" s="12"/>
      <c r="C3021" s="12"/>
      <c r="D3021" s="12"/>
      <c r="E3021" s="31" t="str">
        <f>IFERROR(VLOOKUP(Issue!$D3021,Table5[#All],3,0),"")</f>
        <v/>
      </c>
      <c r="F3021" s="31" t="str">
        <f>IFERROR(VLOOKUP(Issue!$D3021,Table5[#All],2,0),"")</f>
        <v/>
      </c>
      <c r="G3021" s="12"/>
      <c r="H3021" s="31" t="str">
        <f>IFERROR(VLOOKUP(Issue!$G3021,Table5[#All],3,0),"")</f>
        <v/>
      </c>
      <c r="I3021" s="31" t="str">
        <f>IFERROR(VLOOKUP(Issue!$G3021,Table5[#All],2,0),"")</f>
        <v/>
      </c>
      <c r="J3021" s="8"/>
      <c r="K3021" s="31" t="str">
        <f>IFERROR(VLOOKUP(Issue!$J3021,Table2[[Item Name]:[UoM]],2,0),"")</f>
        <v/>
      </c>
      <c r="L3021" s="12"/>
      <c r="M3021" s="32" t="str">
        <f>IFERROR(VLOOKUP(Issue!$J3021,Table2[[#All],[Item Name]:[Open Rate]],8,0),"")</f>
        <v/>
      </c>
      <c r="N3021" s="32" t="str">
        <f>IFERROR(+Issue!$L3021*Issue!$M3021,"")</f>
        <v/>
      </c>
      <c r="O3021" s="12"/>
      <c r="P3021" s="12"/>
      <c r="Q3021" s="38"/>
    </row>
    <row r="3022" spans="1:17" x14ac:dyDescent="0.25">
      <c r="A3022" s="34"/>
      <c r="B3022" s="12"/>
      <c r="C3022" s="12"/>
      <c r="D3022" s="12"/>
      <c r="E3022" s="31" t="str">
        <f>IFERROR(VLOOKUP(Issue!$D3022,Table5[#All],3,0),"")</f>
        <v/>
      </c>
      <c r="F3022" s="31" t="str">
        <f>IFERROR(VLOOKUP(Issue!$D3022,Table5[#All],2,0),"")</f>
        <v/>
      </c>
      <c r="G3022" s="12"/>
      <c r="H3022" s="31" t="str">
        <f>IFERROR(VLOOKUP(Issue!$G3022,Table5[#All],3,0),"")</f>
        <v/>
      </c>
      <c r="I3022" s="31" t="str">
        <f>IFERROR(VLOOKUP(Issue!$G3022,Table5[#All],2,0),"")</f>
        <v/>
      </c>
      <c r="J3022" s="8"/>
      <c r="K3022" s="31" t="str">
        <f>IFERROR(VLOOKUP(Issue!$J3022,Table2[[Item Name]:[UoM]],2,0),"")</f>
        <v/>
      </c>
      <c r="L3022" s="12"/>
      <c r="M3022" s="32" t="str">
        <f>IFERROR(VLOOKUP(Issue!$J3022,Table2[[#All],[Item Name]:[Open Rate]],8,0),"")</f>
        <v/>
      </c>
      <c r="N3022" s="32" t="str">
        <f>IFERROR(+Issue!$L3022*Issue!$M3022,"")</f>
        <v/>
      </c>
      <c r="O3022" s="12"/>
      <c r="P3022" s="12"/>
      <c r="Q3022" s="38"/>
    </row>
    <row r="3023" spans="1:17" x14ac:dyDescent="0.25">
      <c r="A3023" s="34"/>
      <c r="B3023" s="12"/>
      <c r="C3023" s="12"/>
      <c r="D3023" s="12"/>
      <c r="E3023" s="31" t="str">
        <f>IFERROR(VLOOKUP(Issue!$D3023,Table5[#All],3,0),"")</f>
        <v/>
      </c>
      <c r="F3023" s="31" t="str">
        <f>IFERROR(VLOOKUP(Issue!$D3023,Table5[#All],2,0),"")</f>
        <v/>
      </c>
      <c r="G3023" s="12"/>
      <c r="H3023" s="31" t="str">
        <f>IFERROR(VLOOKUP(Issue!$G3023,Table5[#All],3,0),"")</f>
        <v/>
      </c>
      <c r="I3023" s="31" t="str">
        <f>IFERROR(VLOOKUP(Issue!$G3023,Table5[#All],2,0),"")</f>
        <v/>
      </c>
      <c r="J3023" s="8"/>
      <c r="K3023" s="31" t="str">
        <f>IFERROR(VLOOKUP(Issue!$J3023,Table2[[Item Name]:[UoM]],2,0),"")</f>
        <v/>
      </c>
      <c r="L3023" s="12"/>
      <c r="M3023" s="32" t="str">
        <f>IFERROR(VLOOKUP(Issue!$J3023,Table2[[#All],[Item Name]:[Open Rate]],8,0),"")</f>
        <v/>
      </c>
      <c r="N3023" s="32" t="str">
        <f>IFERROR(+Issue!$L3023*Issue!$M3023,"")</f>
        <v/>
      </c>
      <c r="O3023" s="12"/>
      <c r="P3023" s="12"/>
      <c r="Q3023" s="38"/>
    </row>
    <row r="3024" spans="1:17" x14ac:dyDescent="0.25">
      <c r="A3024" s="34"/>
      <c r="B3024" s="12"/>
      <c r="C3024" s="12"/>
      <c r="D3024" s="12"/>
      <c r="E3024" s="31" t="str">
        <f>IFERROR(VLOOKUP(Issue!$D3024,Table5[#All],3,0),"")</f>
        <v/>
      </c>
      <c r="F3024" s="31" t="str">
        <f>IFERROR(VLOOKUP(Issue!$D3024,Table5[#All],2,0),"")</f>
        <v/>
      </c>
      <c r="G3024" s="12"/>
      <c r="H3024" s="31" t="str">
        <f>IFERROR(VLOOKUP(Issue!$G3024,Table5[#All],3,0),"")</f>
        <v/>
      </c>
      <c r="I3024" s="31" t="str">
        <f>IFERROR(VLOOKUP(Issue!$G3024,Table5[#All],2,0),"")</f>
        <v/>
      </c>
      <c r="J3024" s="8"/>
      <c r="K3024" s="31" t="str">
        <f>IFERROR(VLOOKUP(Issue!$J3024,Table2[[Item Name]:[UoM]],2,0),"")</f>
        <v/>
      </c>
      <c r="L3024" s="12"/>
      <c r="M3024" s="32" t="str">
        <f>IFERROR(VLOOKUP(Issue!$J3024,Table2[[#All],[Item Name]:[Open Rate]],8,0),"")</f>
        <v/>
      </c>
      <c r="N3024" s="32" t="str">
        <f>IFERROR(+Issue!$L3024*Issue!$M3024,"")</f>
        <v/>
      </c>
      <c r="O3024" s="12"/>
      <c r="P3024" s="12"/>
      <c r="Q3024" s="38"/>
    </row>
    <row r="3025" spans="1:17" x14ac:dyDescent="0.25">
      <c r="A3025" s="34"/>
      <c r="B3025" s="12"/>
      <c r="C3025" s="12"/>
      <c r="D3025" s="12"/>
      <c r="E3025" s="31" t="str">
        <f>IFERROR(VLOOKUP(Issue!$D3025,Table5[#All],3,0),"")</f>
        <v/>
      </c>
      <c r="F3025" s="31" t="str">
        <f>IFERROR(VLOOKUP(Issue!$D3025,Table5[#All],2,0),"")</f>
        <v/>
      </c>
      <c r="G3025" s="12"/>
      <c r="H3025" s="31" t="str">
        <f>IFERROR(VLOOKUP(Issue!$G3025,Table5[#All],3,0),"")</f>
        <v/>
      </c>
      <c r="I3025" s="31" t="str">
        <f>IFERROR(VLOOKUP(Issue!$G3025,Table5[#All],2,0),"")</f>
        <v/>
      </c>
      <c r="J3025" s="8"/>
      <c r="K3025" s="31" t="str">
        <f>IFERROR(VLOOKUP(Issue!$J3025,Table2[[Item Name]:[UoM]],2,0),"")</f>
        <v/>
      </c>
      <c r="L3025" s="12"/>
      <c r="M3025" s="32" t="str">
        <f>IFERROR(VLOOKUP(Issue!$J3025,Table2[[#All],[Item Name]:[Open Rate]],8,0),"")</f>
        <v/>
      </c>
      <c r="N3025" s="32" t="str">
        <f>IFERROR(+Issue!$L3025*Issue!$M3025,"")</f>
        <v/>
      </c>
      <c r="O3025" s="12"/>
      <c r="P3025" s="12"/>
      <c r="Q3025" s="38"/>
    </row>
    <row r="3026" spans="1:17" x14ac:dyDescent="0.25">
      <c r="A3026" s="34"/>
      <c r="B3026" s="12"/>
      <c r="C3026" s="12"/>
      <c r="D3026" s="12"/>
      <c r="E3026" s="31" t="str">
        <f>IFERROR(VLOOKUP(Issue!$D3026,Table5[#All],3,0),"")</f>
        <v/>
      </c>
      <c r="F3026" s="31" t="str">
        <f>IFERROR(VLOOKUP(Issue!$D3026,Table5[#All],2,0),"")</f>
        <v/>
      </c>
      <c r="G3026" s="12"/>
      <c r="H3026" s="31" t="str">
        <f>IFERROR(VLOOKUP(Issue!$G3026,Table5[#All],3,0),"")</f>
        <v/>
      </c>
      <c r="I3026" s="31" t="str">
        <f>IFERROR(VLOOKUP(Issue!$G3026,Table5[#All],2,0),"")</f>
        <v/>
      </c>
      <c r="J3026" s="8"/>
      <c r="K3026" s="31" t="str">
        <f>IFERROR(VLOOKUP(Issue!$J3026,Table2[[Item Name]:[UoM]],2,0),"")</f>
        <v/>
      </c>
      <c r="L3026" s="12"/>
      <c r="M3026" s="32" t="str">
        <f>IFERROR(VLOOKUP(Issue!$J3026,Table2[[#All],[Item Name]:[Open Rate]],8,0),"")</f>
        <v/>
      </c>
      <c r="N3026" s="32" t="str">
        <f>IFERROR(+Issue!$L3026*Issue!$M3026,"")</f>
        <v/>
      </c>
      <c r="O3026" s="12"/>
      <c r="P3026" s="12"/>
      <c r="Q3026" s="38"/>
    </row>
    <row r="3027" spans="1:17" x14ac:dyDescent="0.25">
      <c r="A3027" s="34"/>
      <c r="B3027" s="12"/>
      <c r="C3027" s="12"/>
      <c r="D3027" s="12"/>
      <c r="E3027" s="31" t="str">
        <f>IFERROR(VLOOKUP(Issue!$D3027,Table5[#All],3,0),"")</f>
        <v/>
      </c>
      <c r="F3027" s="31" t="str">
        <f>IFERROR(VLOOKUP(Issue!$D3027,Table5[#All],2,0),"")</f>
        <v/>
      </c>
      <c r="G3027" s="12"/>
      <c r="H3027" s="31" t="str">
        <f>IFERROR(VLOOKUP(Issue!$G3027,Table5[#All],3,0),"")</f>
        <v/>
      </c>
      <c r="I3027" s="31" t="str">
        <f>IFERROR(VLOOKUP(Issue!$G3027,Table5[#All],2,0),"")</f>
        <v/>
      </c>
      <c r="J3027" s="8"/>
      <c r="K3027" s="31" t="str">
        <f>IFERROR(VLOOKUP(Issue!$J3027,Table2[[Item Name]:[UoM]],2,0),"")</f>
        <v/>
      </c>
      <c r="L3027" s="12"/>
      <c r="M3027" s="32" t="str">
        <f>IFERROR(VLOOKUP(Issue!$J3027,Table2[[#All],[Item Name]:[Open Rate]],8,0),"")</f>
        <v/>
      </c>
      <c r="N3027" s="32" t="str">
        <f>IFERROR(+Issue!$L3027*Issue!$M3027,"")</f>
        <v/>
      </c>
      <c r="O3027" s="12"/>
      <c r="P3027" s="12"/>
      <c r="Q3027" s="38"/>
    </row>
    <row r="3028" spans="1:17" x14ac:dyDescent="0.25">
      <c r="A3028" s="34"/>
      <c r="B3028" s="12"/>
      <c r="C3028" s="12"/>
      <c r="D3028" s="12"/>
      <c r="E3028" s="31" t="str">
        <f>IFERROR(VLOOKUP(Issue!$D3028,Table5[#All],3,0),"")</f>
        <v/>
      </c>
      <c r="F3028" s="31" t="str">
        <f>IFERROR(VLOOKUP(Issue!$D3028,Table5[#All],2,0),"")</f>
        <v/>
      </c>
      <c r="G3028" s="12"/>
      <c r="H3028" s="31" t="str">
        <f>IFERROR(VLOOKUP(Issue!$G3028,Table5[#All],3,0),"")</f>
        <v/>
      </c>
      <c r="I3028" s="31" t="str">
        <f>IFERROR(VLOOKUP(Issue!$G3028,Table5[#All],2,0),"")</f>
        <v/>
      </c>
      <c r="J3028" s="8"/>
      <c r="K3028" s="31" t="str">
        <f>IFERROR(VLOOKUP(Issue!$J3028,Table2[[Item Name]:[UoM]],2,0),"")</f>
        <v/>
      </c>
      <c r="L3028" s="12"/>
      <c r="M3028" s="32" t="str">
        <f>IFERROR(VLOOKUP(Issue!$J3028,Table2[[#All],[Item Name]:[Open Rate]],8,0),"")</f>
        <v/>
      </c>
      <c r="N3028" s="32" t="str">
        <f>IFERROR(+Issue!$L3028*Issue!$M3028,"")</f>
        <v/>
      </c>
      <c r="O3028" s="12"/>
      <c r="P3028" s="12"/>
      <c r="Q3028" s="38"/>
    </row>
    <row r="3029" spans="1:17" x14ac:dyDescent="0.25">
      <c r="A3029" s="34"/>
      <c r="B3029" s="12"/>
      <c r="C3029" s="12"/>
      <c r="D3029" s="12"/>
      <c r="E3029" s="31" t="str">
        <f>IFERROR(VLOOKUP(Issue!$D3029,Table5[#All],3,0),"")</f>
        <v/>
      </c>
      <c r="F3029" s="31" t="str">
        <f>IFERROR(VLOOKUP(Issue!$D3029,Table5[#All],2,0),"")</f>
        <v/>
      </c>
      <c r="G3029" s="12"/>
      <c r="H3029" s="31" t="str">
        <f>IFERROR(VLOOKUP(Issue!$G3029,Table5[#All],3,0),"")</f>
        <v/>
      </c>
      <c r="I3029" s="31" t="str">
        <f>IFERROR(VLOOKUP(Issue!$G3029,Table5[#All],2,0),"")</f>
        <v/>
      </c>
      <c r="J3029" s="8"/>
      <c r="K3029" s="31" t="str">
        <f>IFERROR(VLOOKUP(Issue!$J3029,Table2[[Item Name]:[UoM]],2,0),"")</f>
        <v/>
      </c>
      <c r="L3029" s="12"/>
      <c r="M3029" s="32" t="str">
        <f>IFERROR(VLOOKUP(Issue!$J3029,Table2[[#All],[Item Name]:[Open Rate]],8,0),"")</f>
        <v/>
      </c>
      <c r="N3029" s="32" t="str">
        <f>IFERROR(+Issue!$L3029*Issue!$M3029,"")</f>
        <v/>
      </c>
      <c r="O3029" s="12"/>
      <c r="P3029" s="12"/>
      <c r="Q3029" s="38"/>
    </row>
    <row r="3030" spans="1:17" x14ac:dyDescent="0.25">
      <c r="A3030" s="34"/>
      <c r="B3030" s="12"/>
      <c r="C3030" s="12"/>
      <c r="D3030" s="12"/>
      <c r="E3030" s="31" t="str">
        <f>IFERROR(VLOOKUP(Issue!$D3030,Table5[#All],3,0),"")</f>
        <v/>
      </c>
      <c r="F3030" s="31" t="str">
        <f>IFERROR(VLOOKUP(Issue!$D3030,Table5[#All],2,0),"")</f>
        <v/>
      </c>
      <c r="G3030" s="12"/>
      <c r="H3030" s="31" t="str">
        <f>IFERROR(VLOOKUP(Issue!$G3030,Table5[#All],3,0),"")</f>
        <v/>
      </c>
      <c r="I3030" s="31" t="str">
        <f>IFERROR(VLOOKUP(Issue!$G3030,Table5[#All],2,0),"")</f>
        <v/>
      </c>
      <c r="J3030" s="8"/>
      <c r="K3030" s="31" t="str">
        <f>IFERROR(VLOOKUP(Issue!$J3030,Table2[[Item Name]:[UoM]],2,0),"")</f>
        <v/>
      </c>
      <c r="L3030" s="12"/>
      <c r="M3030" s="32" t="str">
        <f>IFERROR(VLOOKUP(Issue!$J3030,Table2[[#All],[Item Name]:[Open Rate]],8,0),"")</f>
        <v/>
      </c>
      <c r="N3030" s="32" t="str">
        <f>IFERROR(+Issue!$L3030*Issue!$M3030,"")</f>
        <v/>
      </c>
      <c r="O3030" s="12"/>
      <c r="P3030" s="12"/>
      <c r="Q3030" s="38"/>
    </row>
    <row r="3031" spans="1:17" x14ac:dyDescent="0.25">
      <c r="A3031" s="34"/>
      <c r="B3031" s="12"/>
      <c r="C3031" s="12"/>
      <c r="D3031" s="12"/>
      <c r="E3031" s="31" t="str">
        <f>IFERROR(VLOOKUP(Issue!$D3031,Table5[#All],3,0),"")</f>
        <v/>
      </c>
      <c r="F3031" s="31" t="str">
        <f>IFERROR(VLOOKUP(Issue!$D3031,Table5[#All],2,0),"")</f>
        <v/>
      </c>
      <c r="G3031" s="12"/>
      <c r="H3031" s="31" t="str">
        <f>IFERROR(VLOOKUP(Issue!$G3031,Table5[#All],3,0),"")</f>
        <v/>
      </c>
      <c r="I3031" s="31" t="str">
        <f>IFERROR(VLOOKUP(Issue!$G3031,Table5[#All],2,0),"")</f>
        <v/>
      </c>
      <c r="J3031" s="12"/>
      <c r="K3031" s="31" t="str">
        <f>IFERROR(VLOOKUP(Issue!$J3031,Table2[[Item Name]:[UoM]],2,0),"")</f>
        <v/>
      </c>
      <c r="L3031" s="12"/>
      <c r="M3031" s="32" t="str">
        <f>IFERROR(VLOOKUP(Issue!$J3031,Table2[[#All],[Item Name]:[Open Rate]],8,0),"")</f>
        <v/>
      </c>
      <c r="N3031" s="32" t="str">
        <f>IFERROR(+Issue!$L3031*Issue!$M3031,"")</f>
        <v/>
      </c>
      <c r="O3031" s="12"/>
      <c r="P3031" s="12"/>
      <c r="Q3031" s="38"/>
    </row>
    <row r="3032" spans="1:17" x14ac:dyDescent="0.25">
      <c r="A3032" s="34"/>
      <c r="B3032" s="12"/>
      <c r="C3032" s="12"/>
      <c r="D3032" s="12"/>
      <c r="E3032" s="31" t="str">
        <f>IFERROR(VLOOKUP(Issue!$D3032,Table5[#All],3,0),"")</f>
        <v/>
      </c>
      <c r="F3032" s="31" t="str">
        <f>IFERROR(VLOOKUP(Issue!$D3032,Table5[#All],2,0),"")</f>
        <v/>
      </c>
      <c r="G3032" s="12"/>
      <c r="H3032" s="31" t="str">
        <f>IFERROR(VLOOKUP(Issue!$G3032,Table5[#All],3,0),"")</f>
        <v/>
      </c>
      <c r="I3032" s="31" t="str">
        <f>IFERROR(VLOOKUP(Issue!$G3032,Table5[#All],2,0),"")</f>
        <v/>
      </c>
      <c r="J3032" s="12"/>
      <c r="K3032" s="31" t="str">
        <f>IFERROR(VLOOKUP(Issue!$J3032,Table2[[Item Name]:[UoM]],2,0),"")</f>
        <v/>
      </c>
      <c r="L3032" s="12"/>
      <c r="M3032" s="32" t="str">
        <f>IFERROR(VLOOKUP(Issue!$J3032,Table2[[#All],[Item Name]:[Open Rate]],8,0),"")</f>
        <v/>
      </c>
      <c r="N3032" s="32" t="str">
        <f>IFERROR(+Issue!$L3032*Issue!$M3032,"")</f>
        <v/>
      </c>
      <c r="O3032" s="12"/>
      <c r="P3032" s="12"/>
      <c r="Q3032" s="38"/>
    </row>
    <row r="3033" spans="1:17" x14ac:dyDescent="0.25">
      <c r="A3033" s="34"/>
      <c r="B3033" s="12"/>
      <c r="C3033" s="12"/>
      <c r="D3033" s="12"/>
      <c r="E3033" s="31" t="str">
        <f>IFERROR(VLOOKUP(Issue!$D3033,Table5[#All],3,0),"")</f>
        <v/>
      </c>
      <c r="F3033" s="31" t="str">
        <f>IFERROR(VLOOKUP(Issue!$D3033,Table5[#All],2,0),"")</f>
        <v/>
      </c>
      <c r="G3033" s="12"/>
      <c r="H3033" s="31" t="str">
        <f>IFERROR(VLOOKUP(Issue!$G3033,Table5[#All],3,0),"")</f>
        <v/>
      </c>
      <c r="I3033" s="31" t="str">
        <f>IFERROR(VLOOKUP(Issue!$G3033,Table5[#All],2,0),"")</f>
        <v/>
      </c>
      <c r="J3033" s="12"/>
      <c r="K3033" s="31" t="str">
        <f>IFERROR(VLOOKUP(Issue!$J3033,Table2[[Item Name]:[UoM]],2,0),"")</f>
        <v/>
      </c>
      <c r="L3033" s="12"/>
      <c r="M3033" s="32" t="str">
        <f>IFERROR(VLOOKUP(Issue!$J3033,Table2[[#All],[Item Name]:[Open Rate]],8,0),"")</f>
        <v/>
      </c>
      <c r="N3033" s="32" t="str">
        <f>IFERROR(+Issue!$L3033*Issue!$M3033,"")</f>
        <v/>
      </c>
      <c r="O3033" s="12"/>
      <c r="P3033" s="12"/>
      <c r="Q3033" s="38"/>
    </row>
    <row r="3034" spans="1:17" x14ac:dyDescent="0.25">
      <c r="A3034" s="34"/>
      <c r="B3034" s="12"/>
      <c r="C3034" s="12"/>
      <c r="D3034" s="12"/>
      <c r="E3034" s="31" t="str">
        <f>IFERROR(VLOOKUP(Issue!$D3034,Table5[#All],3,0),"")</f>
        <v/>
      </c>
      <c r="F3034" s="31" t="str">
        <f>IFERROR(VLOOKUP(Issue!$D3034,Table5[#All],2,0),"")</f>
        <v/>
      </c>
      <c r="G3034" s="12"/>
      <c r="H3034" s="31" t="str">
        <f>IFERROR(VLOOKUP(Issue!$G3034,Table5[#All],3,0),"")</f>
        <v/>
      </c>
      <c r="I3034" s="31" t="str">
        <f>IFERROR(VLOOKUP(Issue!$G3034,Table5[#All],2,0),"")</f>
        <v/>
      </c>
      <c r="J3034" s="12"/>
      <c r="K3034" s="31" t="str">
        <f>IFERROR(VLOOKUP(Issue!$J3034,Table2[[Item Name]:[UoM]],2,0),"")</f>
        <v/>
      </c>
      <c r="L3034" s="12"/>
      <c r="M3034" s="32" t="str">
        <f>IFERROR(VLOOKUP(Issue!$J3034,Table2[[#All],[Item Name]:[Open Rate]],8,0),"")</f>
        <v/>
      </c>
      <c r="N3034" s="32" t="str">
        <f>IFERROR(+Issue!$L3034*Issue!$M3034,"")</f>
        <v/>
      </c>
      <c r="O3034" s="12"/>
      <c r="P3034" s="12"/>
      <c r="Q3034" s="38"/>
    </row>
    <row r="3035" spans="1:17" x14ac:dyDescent="0.25">
      <c r="A3035" s="34"/>
      <c r="B3035" s="12"/>
      <c r="C3035" s="12"/>
      <c r="D3035" s="12"/>
      <c r="E3035" s="31" t="str">
        <f>IFERROR(VLOOKUP(Issue!$D3035,Table5[#All],3,0),"")</f>
        <v/>
      </c>
      <c r="F3035" s="31" t="str">
        <f>IFERROR(VLOOKUP(Issue!$D3035,Table5[#All],2,0),"")</f>
        <v/>
      </c>
      <c r="G3035" s="12"/>
      <c r="H3035" s="31" t="str">
        <f>IFERROR(VLOOKUP(Issue!$G3035,Table5[#All],3,0),"")</f>
        <v/>
      </c>
      <c r="I3035" s="31" t="str">
        <f>IFERROR(VLOOKUP(Issue!$G3035,Table5[#All],2,0),"")</f>
        <v/>
      </c>
      <c r="J3035" s="12"/>
      <c r="K3035" s="31" t="str">
        <f>IFERROR(VLOOKUP(Issue!$J3035,Table2[[Item Name]:[UoM]],2,0),"")</f>
        <v/>
      </c>
      <c r="L3035" s="12"/>
      <c r="M3035" s="32" t="str">
        <f>IFERROR(VLOOKUP(Issue!$J3035,Table2[[#All],[Item Name]:[Open Rate]],8,0),"")</f>
        <v/>
      </c>
      <c r="N3035" s="32" t="str">
        <f>IFERROR(+Issue!$L3035*Issue!$M3035,"")</f>
        <v/>
      </c>
      <c r="O3035" s="12"/>
      <c r="P3035" s="12"/>
      <c r="Q3035" s="38"/>
    </row>
    <row r="3036" spans="1:17" x14ac:dyDescent="0.25">
      <c r="A3036" s="34"/>
      <c r="B3036" s="12"/>
      <c r="C3036" s="12"/>
      <c r="D3036" s="12"/>
      <c r="E3036" s="31" t="str">
        <f>IFERROR(VLOOKUP(Issue!$D3036,Table5[#All],3,0),"")</f>
        <v/>
      </c>
      <c r="F3036" s="31" t="str">
        <f>IFERROR(VLOOKUP(Issue!$D3036,Table5[#All],2,0),"")</f>
        <v/>
      </c>
      <c r="G3036" s="12"/>
      <c r="H3036" s="31" t="str">
        <f>IFERROR(VLOOKUP(Issue!$G3036,Table5[#All],3,0),"")</f>
        <v/>
      </c>
      <c r="I3036" s="31" t="str">
        <f>IFERROR(VLOOKUP(Issue!$G3036,Table5[#All],2,0),"")</f>
        <v/>
      </c>
      <c r="J3036" s="12"/>
      <c r="K3036" s="31" t="str">
        <f>IFERROR(VLOOKUP(Issue!$J3036,Table2[[Item Name]:[UoM]],2,0),"")</f>
        <v/>
      </c>
      <c r="L3036" s="12"/>
      <c r="M3036" s="32" t="str">
        <f>IFERROR(VLOOKUP(Issue!$J3036,Table2[[#All],[Item Name]:[Open Rate]],8,0),"")</f>
        <v/>
      </c>
      <c r="N3036" s="32" t="str">
        <f>IFERROR(+Issue!$L3036*Issue!$M3036,"")</f>
        <v/>
      </c>
      <c r="O3036" s="12"/>
      <c r="P3036" s="12"/>
      <c r="Q3036" s="38"/>
    </row>
    <row r="3037" spans="1:17" x14ac:dyDescent="0.25">
      <c r="A3037" s="34"/>
      <c r="B3037" s="12"/>
      <c r="C3037" s="12"/>
      <c r="D3037" s="12"/>
      <c r="E3037" s="31" t="str">
        <f>IFERROR(VLOOKUP(Issue!$D3037,Table5[#All],3,0),"")</f>
        <v/>
      </c>
      <c r="F3037" s="31" t="str">
        <f>IFERROR(VLOOKUP(Issue!$D3037,Table5[#All],2,0),"")</f>
        <v/>
      </c>
      <c r="G3037" s="12"/>
      <c r="H3037" s="31" t="str">
        <f>IFERROR(VLOOKUP(Issue!$G3037,Table5[#All],3,0),"")</f>
        <v/>
      </c>
      <c r="I3037" s="31" t="str">
        <f>IFERROR(VLOOKUP(Issue!$G3037,Table5[#All],2,0),"")</f>
        <v/>
      </c>
      <c r="J3037" s="12"/>
      <c r="K3037" s="31" t="str">
        <f>IFERROR(VLOOKUP(Issue!$J3037,Table2[[Item Name]:[UoM]],2,0),"")</f>
        <v/>
      </c>
      <c r="L3037" s="12"/>
      <c r="M3037" s="32" t="str">
        <f>IFERROR(VLOOKUP(Issue!$J3037,Table2[[#All],[Item Name]:[Open Rate]],8,0),"")</f>
        <v/>
      </c>
      <c r="N3037" s="32" t="str">
        <f>IFERROR(+Issue!$L3037*Issue!$M3037,"")</f>
        <v/>
      </c>
      <c r="O3037" s="12"/>
      <c r="P3037" s="12"/>
      <c r="Q3037" s="38"/>
    </row>
    <row r="3038" spans="1:17" x14ac:dyDescent="0.25">
      <c r="A3038" s="34"/>
      <c r="B3038" s="12"/>
      <c r="C3038" s="12"/>
      <c r="D3038" s="12"/>
      <c r="E3038" s="31" t="str">
        <f>IFERROR(VLOOKUP(Issue!$D3038,Table5[#All],3,0),"")</f>
        <v/>
      </c>
      <c r="F3038" s="31" t="str">
        <f>IFERROR(VLOOKUP(Issue!$D3038,Table5[#All],2,0),"")</f>
        <v/>
      </c>
      <c r="G3038" s="12"/>
      <c r="H3038" s="31" t="str">
        <f>IFERROR(VLOOKUP(Issue!$G3038,Table5[#All],3,0),"")</f>
        <v/>
      </c>
      <c r="I3038" s="31" t="str">
        <f>IFERROR(VLOOKUP(Issue!$G3038,Table5[#All],2,0),"")</f>
        <v/>
      </c>
      <c r="J3038" s="12"/>
      <c r="K3038" s="31" t="str">
        <f>IFERROR(VLOOKUP(Issue!$J3038,Table2[[Item Name]:[UoM]],2,0),"")</f>
        <v/>
      </c>
      <c r="L3038" s="12"/>
      <c r="M3038" s="32" t="str">
        <f>IFERROR(VLOOKUP(Issue!$J3038,Table2[[#All],[Item Name]:[Open Rate]],8,0),"")</f>
        <v/>
      </c>
      <c r="N3038" s="32" t="str">
        <f>IFERROR(+Issue!$L3038*Issue!$M3038,"")</f>
        <v/>
      </c>
      <c r="O3038" s="12"/>
      <c r="P3038" s="12"/>
      <c r="Q3038" s="38"/>
    </row>
    <row r="3039" spans="1:17" x14ac:dyDescent="0.25">
      <c r="A3039" s="34"/>
      <c r="B3039" s="12"/>
      <c r="C3039" s="12"/>
      <c r="D3039" s="12"/>
      <c r="E3039" s="31" t="str">
        <f>IFERROR(VLOOKUP(Issue!$D3039,Table5[#All],3,0),"")</f>
        <v/>
      </c>
      <c r="F3039" s="31" t="str">
        <f>IFERROR(VLOOKUP(Issue!$D3039,Table5[#All],2,0),"")</f>
        <v/>
      </c>
      <c r="G3039" s="12"/>
      <c r="H3039" s="31" t="str">
        <f>IFERROR(VLOOKUP(Issue!$G3039,Table5[#All],3,0),"")</f>
        <v/>
      </c>
      <c r="I3039" s="31" t="str">
        <f>IFERROR(VLOOKUP(Issue!$G3039,Table5[#All],2,0),"")</f>
        <v/>
      </c>
      <c r="J3039" s="12"/>
      <c r="K3039" s="31" t="str">
        <f>IFERROR(VLOOKUP(Issue!$J3039,Table2[[Item Name]:[UoM]],2,0),"")</f>
        <v/>
      </c>
      <c r="L3039" s="12"/>
      <c r="M3039" s="32" t="str">
        <f>IFERROR(VLOOKUP(Issue!$J3039,Table2[[#All],[Item Name]:[Open Rate]],8,0),"")</f>
        <v/>
      </c>
      <c r="N3039" s="32" t="str">
        <f>IFERROR(+Issue!$L3039*Issue!$M3039,"")</f>
        <v/>
      </c>
      <c r="O3039" s="12"/>
      <c r="P3039" s="12"/>
      <c r="Q3039" s="38"/>
    </row>
    <row r="3040" spans="1:17" x14ac:dyDescent="0.25">
      <c r="A3040" s="34"/>
      <c r="B3040" s="12"/>
      <c r="C3040" s="12"/>
      <c r="D3040" s="12"/>
      <c r="E3040" s="31" t="str">
        <f>IFERROR(VLOOKUP(Issue!$D3040,Table5[#All],3,0),"")</f>
        <v/>
      </c>
      <c r="F3040" s="31" t="str">
        <f>IFERROR(VLOOKUP(Issue!$D3040,Table5[#All],2,0),"")</f>
        <v/>
      </c>
      <c r="G3040" s="12"/>
      <c r="H3040" s="31" t="str">
        <f>IFERROR(VLOOKUP(Issue!$G3040,Table5[#All],3,0),"")</f>
        <v/>
      </c>
      <c r="I3040" s="31" t="str">
        <f>IFERROR(VLOOKUP(Issue!$G3040,Table5[#All],2,0),"")</f>
        <v/>
      </c>
      <c r="J3040" s="12"/>
      <c r="K3040" s="31" t="str">
        <f>IFERROR(VLOOKUP(Issue!$J3040,Table2[[Item Name]:[UoM]],2,0),"")</f>
        <v/>
      </c>
      <c r="L3040" s="12"/>
      <c r="M3040" s="32" t="str">
        <f>IFERROR(VLOOKUP(Issue!$J3040,Table2[[#All],[Item Name]:[Open Rate]],8,0),"")</f>
        <v/>
      </c>
      <c r="N3040" s="32" t="str">
        <f>IFERROR(+Issue!$L3040*Issue!$M3040,"")</f>
        <v/>
      </c>
      <c r="O3040" s="12"/>
      <c r="P3040" s="12"/>
      <c r="Q3040" s="38"/>
    </row>
    <row r="3041" spans="1:17" x14ac:dyDescent="0.25">
      <c r="A3041" s="34"/>
      <c r="B3041" s="12"/>
      <c r="C3041" s="12"/>
      <c r="D3041" s="12"/>
      <c r="E3041" s="31" t="str">
        <f>IFERROR(VLOOKUP(Issue!$D3041,Table5[#All],3,0),"")</f>
        <v/>
      </c>
      <c r="F3041" s="31" t="str">
        <f>IFERROR(VLOOKUP(Issue!$D3041,Table5[#All],2,0),"")</f>
        <v/>
      </c>
      <c r="G3041" s="12"/>
      <c r="H3041" s="31" t="str">
        <f>IFERROR(VLOOKUP(Issue!$G3041,Table5[#All],3,0),"")</f>
        <v/>
      </c>
      <c r="I3041" s="31" t="str">
        <f>IFERROR(VLOOKUP(Issue!$G3041,Table5[#All],2,0),"")</f>
        <v/>
      </c>
      <c r="J3041" s="12"/>
      <c r="K3041" s="31" t="str">
        <f>IFERROR(VLOOKUP(Issue!$J3041,Table2[[Item Name]:[UoM]],2,0),"")</f>
        <v/>
      </c>
      <c r="L3041" s="12"/>
      <c r="M3041" s="32" t="str">
        <f>IFERROR(VLOOKUP(Issue!$J3041,Table2[[#All],[Item Name]:[Open Rate]],8,0),"")</f>
        <v/>
      </c>
      <c r="N3041" s="32" t="str">
        <f>IFERROR(+Issue!$L3041*Issue!$M3041,"")</f>
        <v/>
      </c>
      <c r="O3041" s="12"/>
      <c r="P3041" s="12"/>
      <c r="Q3041" s="38"/>
    </row>
    <row r="3042" spans="1:17" x14ac:dyDescent="0.25">
      <c r="A3042" s="34"/>
      <c r="B3042" s="12"/>
      <c r="C3042" s="12"/>
      <c r="D3042" s="12"/>
      <c r="E3042" s="31" t="str">
        <f>IFERROR(VLOOKUP(Issue!$D3042,Table5[#All],3,0),"")</f>
        <v/>
      </c>
      <c r="F3042" s="31" t="str">
        <f>IFERROR(VLOOKUP(Issue!$D3042,Table5[#All],2,0),"")</f>
        <v/>
      </c>
      <c r="G3042" s="12"/>
      <c r="H3042" s="31" t="str">
        <f>IFERROR(VLOOKUP(Issue!$G3042,Table5[#All],3,0),"")</f>
        <v/>
      </c>
      <c r="I3042" s="31" t="str">
        <f>IFERROR(VLOOKUP(Issue!$G3042,Table5[#All],2,0),"")</f>
        <v/>
      </c>
      <c r="J3042" s="12"/>
      <c r="K3042" s="31" t="str">
        <f>IFERROR(VLOOKUP(Issue!$J3042,Table2[[Item Name]:[UoM]],2,0),"")</f>
        <v/>
      </c>
      <c r="L3042" s="12"/>
      <c r="M3042" s="32" t="str">
        <f>IFERROR(VLOOKUP(Issue!$J3042,Table2[[#All],[Item Name]:[Open Rate]],8,0),"")</f>
        <v/>
      </c>
      <c r="N3042" s="32" t="str">
        <f>IFERROR(+Issue!$L3042*Issue!$M3042,"")</f>
        <v/>
      </c>
      <c r="O3042" s="12"/>
      <c r="P3042" s="12"/>
      <c r="Q3042" s="38"/>
    </row>
    <row r="3043" spans="1:17" x14ac:dyDescent="0.25">
      <c r="A3043" s="34"/>
      <c r="B3043" s="12"/>
      <c r="C3043" s="12"/>
      <c r="D3043" s="12"/>
      <c r="E3043" s="31" t="str">
        <f>IFERROR(VLOOKUP(Issue!$D3043,Table5[#All],3,0),"")</f>
        <v/>
      </c>
      <c r="F3043" s="31" t="str">
        <f>IFERROR(VLOOKUP(Issue!$D3043,Table5[#All],2,0),"")</f>
        <v/>
      </c>
      <c r="G3043" s="12"/>
      <c r="H3043" s="31" t="str">
        <f>IFERROR(VLOOKUP(Issue!$G3043,Table5[#All],3,0),"")</f>
        <v/>
      </c>
      <c r="I3043" s="31" t="str">
        <f>IFERROR(VLOOKUP(Issue!$G3043,Table5[#All],2,0),"")</f>
        <v/>
      </c>
      <c r="J3043" s="8"/>
      <c r="K3043" s="31" t="str">
        <f>IFERROR(VLOOKUP(Issue!$J3043,Table2[[Item Name]:[UoM]],2,0),"")</f>
        <v/>
      </c>
      <c r="L3043" s="12"/>
      <c r="M3043" s="32" t="str">
        <f>IFERROR(VLOOKUP(Issue!$J3043,Table2[[#All],[Item Name]:[Open Rate]],8,0),"")</f>
        <v/>
      </c>
      <c r="N3043" s="32" t="str">
        <f>IFERROR(+Issue!$L3043*Issue!$M3043,"")</f>
        <v/>
      </c>
      <c r="O3043" s="12"/>
      <c r="P3043" s="12"/>
      <c r="Q3043" s="38"/>
    </row>
    <row r="3044" spans="1:17" x14ac:dyDescent="0.25">
      <c r="A3044" s="34"/>
      <c r="B3044" s="12"/>
      <c r="C3044" s="12"/>
      <c r="D3044" s="12"/>
      <c r="E3044" s="31" t="str">
        <f>IFERROR(VLOOKUP(Issue!$D3044,Table5[#All],3,0),"")</f>
        <v/>
      </c>
      <c r="F3044" s="31" t="str">
        <f>IFERROR(VLOOKUP(Issue!$D3044,Table5[#All],2,0),"")</f>
        <v/>
      </c>
      <c r="G3044" s="12"/>
      <c r="H3044" s="31" t="str">
        <f>IFERROR(VLOOKUP(Issue!$G3044,Table5[#All],3,0),"")</f>
        <v/>
      </c>
      <c r="I3044" s="31" t="str">
        <f>IFERROR(VLOOKUP(Issue!$G3044,Table5[#All],2,0),"")</f>
        <v/>
      </c>
      <c r="J3044" s="8"/>
      <c r="K3044" s="31" t="str">
        <f>IFERROR(VLOOKUP(Issue!$J3044,Table2[[Item Name]:[UoM]],2,0),"")</f>
        <v/>
      </c>
      <c r="L3044" s="12"/>
      <c r="M3044" s="32" t="str">
        <f>IFERROR(VLOOKUP(Issue!$J3044,Table2[[#All],[Item Name]:[Open Rate]],8,0),"")</f>
        <v/>
      </c>
      <c r="N3044" s="32" t="str">
        <f>IFERROR(+Issue!$L3044*Issue!$M3044,"")</f>
        <v/>
      </c>
      <c r="O3044" s="12"/>
      <c r="P3044" s="12"/>
      <c r="Q3044" s="38"/>
    </row>
    <row r="3045" spans="1:17" x14ac:dyDescent="0.25">
      <c r="A3045" s="34"/>
      <c r="B3045" s="12"/>
      <c r="C3045" s="12"/>
      <c r="D3045" s="12"/>
      <c r="E3045" s="31" t="str">
        <f>IFERROR(VLOOKUP(Issue!$D3045,Table5[#All],3,0),"")</f>
        <v/>
      </c>
      <c r="F3045" s="31" t="str">
        <f>IFERROR(VLOOKUP(Issue!$D3045,Table5[#All],2,0),"")</f>
        <v/>
      </c>
      <c r="G3045" s="12"/>
      <c r="H3045" s="31" t="str">
        <f>IFERROR(VLOOKUP(Issue!$G3045,Table5[#All],3,0),"")</f>
        <v/>
      </c>
      <c r="I3045" s="31" t="str">
        <f>IFERROR(VLOOKUP(Issue!$G3045,Table5[#All],2,0),"")</f>
        <v/>
      </c>
      <c r="J3045" s="8"/>
      <c r="K3045" s="31" t="str">
        <f>IFERROR(VLOOKUP(Issue!$J3045,Table2[[Item Name]:[UoM]],2,0),"")</f>
        <v/>
      </c>
      <c r="L3045" s="12"/>
      <c r="M3045" s="32" t="str">
        <f>IFERROR(VLOOKUP(Issue!$J3045,Table2[[#All],[Item Name]:[Open Rate]],8,0),"")</f>
        <v/>
      </c>
      <c r="N3045" s="32" t="str">
        <f>IFERROR(+Issue!$L3045*Issue!$M3045,"")</f>
        <v/>
      </c>
      <c r="O3045" s="12"/>
      <c r="P3045" s="12"/>
      <c r="Q3045" s="38"/>
    </row>
    <row r="3046" spans="1:17" x14ac:dyDescent="0.25">
      <c r="A3046" s="34"/>
      <c r="B3046" s="12"/>
      <c r="C3046" s="12"/>
      <c r="D3046" s="12"/>
      <c r="E3046" s="31" t="str">
        <f>IFERROR(VLOOKUP(Issue!$D3046,Table5[#All],3,0),"")</f>
        <v/>
      </c>
      <c r="F3046" s="31" t="str">
        <f>IFERROR(VLOOKUP(Issue!$D3046,Table5[#All],2,0),"")</f>
        <v/>
      </c>
      <c r="G3046" s="12"/>
      <c r="H3046" s="31" t="str">
        <f>IFERROR(VLOOKUP(Issue!$G3046,Table5[#All],3,0),"")</f>
        <v/>
      </c>
      <c r="I3046" s="31" t="str">
        <f>IFERROR(VLOOKUP(Issue!$G3046,Table5[#All],2,0),"")</f>
        <v/>
      </c>
      <c r="J3046" s="12"/>
      <c r="K3046" s="31" t="str">
        <f>IFERROR(VLOOKUP(Issue!$J3046,Table2[[Item Name]:[UoM]],2,0),"")</f>
        <v/>
      </c>
      <c r="L3046" s="12"/>
      <c r="M3046" s="32" t="str">
        <f>IFERROR(VLOOKUP(Issue!$J3046,Table2[[#All],[Item Name]:[Open Rate]],8,0),"")</f>
        <v/>
      </c>
      <c r="N3046" s="32" t="str">
        <f>IFERROR(+Issue!$L3046*Issue!$M3046,"")</f>
        <v/>
      </c>
      <c r="O3046" s="12"/>
      <c r="P3046" s="12"/>
      <c r="Q3046" s="38"/>
    </row>
    <row r="3047" spans="1:17" x14ac:dyDescent="0.25">
      <c r="A3047" s="34"/>
      <c r="B3047" s="12"/>
      <c r="C3047" s="12"/>
      <c r="D3047" s="12"/>
      <c r="E3047" s="31" t="str">
        <f>IFERROR(VLOOKUP(Issue!$D3047,Table5[#All],3,0),"")</f>
        <v/>
      </c>
      <c r="F3047" s="31" t="str">
        <f>IFERROR(VLOOKUP(Issue!$D3047,Table5[#All],2,0),"")</f>
        <v/>
      </c>
      <c r="G3047" s="12"/>
      <c r="H3047" s="31" t="str">
        <f>IFERROR(VLOOKUP(Issue!$G3047,Table5[#All],3,0),"")</f>
        <v/>
      </c>
      <c r="I3047" s="31" t="str">
        <f>IFERROR(VLOOKUP(Issue!$G3047,Table5[#All],2,0),"")</f>
        <v/>
      </c>
      <c r="J3047" s="12"/>
      <c r="K3047" s="31" t="str">
        <f>IFERROR(VLOOKUP(Issue!$J3047,Table2[[Item Name]:[UoM]],2,0),"")</f>
        <v/>
      </c>
      <c r="L3047" s="12"/>
      <c r="M3047" s="32" t="str">
        <f>IFERROR(VLOOKUP(Issue!$J3047,Table2[[#All],[Item Name]:[Open Rate]],8,0),"")</f>
        <v/>
      </c>
      <c r="N3047" s="32" t="str">
        <f>IFERROR(+Issue!$L3047*Issue!$M3047,"")</f>
        <v/>
      </c>
      <c r="O3047" s="12"/>
      <c r="P3047" s="12"/>
      <c r="Q3047" s="38"/>
    </row>
    <row r="3048" spans="1:17" x14ac:dyDescent="0.25">
      <c r="A3048" s="34"/>
      <c r="B3048" s="12"/>
      <c r="C3048" s="12"/>
      <c r="D3048" s="12"/>
      <c r="E3048" s="31" t="str">
        <f>IFERROR(VLOOKUP(Issue!$D3048,Table5[#All],3,0),"")</f>
        <v/>
      </c>
      <c r="F3048" s="31" t="str">
        <f>IFERROR(VLOOKUP(Issue!$D3048,Table5[#All],2,0),"")</f>
        <v/>
      </c>
      <c r="G3048" s="12"/>
      <c r="H3048" s="31" t="str">
        <f>IFERROR(VLOOKUP(Issue!$G3048,Table5[#All],3,0),"")</f>
        <v/>
      </c>
      <c r="I3048" s="31" t="str">
        <f>IFERROR(VLOOKUP(Issue!$G3048,Table5[#All],2,0),"")</f>
        <v/>
      </c>
      <c r="J3048" s="12"/>
      <c r="K3048" s="31" t="str">
        <f>IFERROR(VLOOKUP(Issue!$J3048,Table2[[Item Name]:[UoM]],2,0),"")</f>
        <v/>
      </c>
      <c r="L3048" s="12"/>
      <c r="M3048" s="32" t="str">
        <f>IFERROR(VLOOKUP(Issue!$J3048,Table2[[#All],[Item Name]:[Open Rate]],8,0),"")</f>
        <v/>
      </c>
      <c r="N3048" s="32" t="str">
        <f>IFERROR(+Issue!$L3048*Issue!$M3048,"")</f>
        <v/>
      </c>
      <c r="O3048" s="12"/>
      <c r="P3048" s="12"/>
      <c r="Q3048" s="38"/>
    </row>
    <row r="3049" spans="1:17" x14ac:dyDescent="0.25">
      <c r="A3049" s="34"/>
      <c r="B3049" s="12"/>
      <c r="C3049" s="12"/>
      <c r="D3049" s="12"/>
      <c r="E3049" s="31" t="str">
        <f>IFERROR(VLOOKUP(Issue!$D3049,Table5[#All],3,0),"")</f>
        <v/>
      </c>
      <c r="F3049" s="31" t="str">
        <f>IFERROR(VLOOKUP(Issue!$D3049,Table5[#All],2,0),"")</f>
        <v/>
      </c>
      <c r="G3049" s="12"/>
      <c r="H3049" s="31" t="str">
        <f>IFERROR(VLOOKUP(Issue!$G3049,Table5[#All],3,0),"")</f>
        <v/>
      </c>
      <c r="I3049" s="31" t="str">
        <f>IFERROR(VLOOKUP(Issue!$G3049,Table5[#All],2,0),"")</f>
        <v/>
      </c>
      <c r="J3049" s="8"/>
      <c r="K3049" s="31" t="str">
        <f>IFERROR(VLOOKUP(Issue!$J3049,Table2[[Item Name]:[UoM]],2,0),"")</f>
        <v/>
      </c>
      <c r="L3049" s="12"/>
      <c r="M3049" s="32" t="str">
        <f>IFERROR(VLOOKUP(Issue!$J3049,Table2[[#All],[Item Name]:[Open Rate]],8,0),"")</f>
        <v/>
      </c>
      <c r="N3049" s="32" t="str">
        <f>IFERROR(+Issue!$L3049*Issue!$M3049,"")</f>
        <v/>
      </c>
      <c r="O3049" s="12"/>
      <c r="P3049" s="12"/>
      <c r="Q3049" s="38"/>
    </row>
    <row r="3050" spans="1:17" x14ac:dyDescent="0.25">
      <c r="A3050" s="34"/>
      <c r="B3050" s="12"/>
      <c r="C3050" s="12"/>
      <c r="D3050" s="12"/>
      <c r="E3050" s="31" t="str">
        <f>IFERROR(VLOOKUP(Issue!$D3050,Table5[#All],3,0),"")</f>
        <v/>
      </c>
      <c r="F3050" s="31" t="str">
        <f>IFERROR(VLOOKUP(Issue!$D3050,Table5[#All],2,0),"")</f>
        <v/>
      </c>
      <c r="G3050" s="12"/>
      <c r="H3050" s="31" t="str">
        <f>IFERROR(VLOOKUP(Issue!$G3050,Table5[#All],3,0),"")</f>
        <v/>
      </c>
      <c r="I3050" s="31" t="str">
        <f>IFERROR(VLOOKUP(Issue!$G3050,Table5[#All],2,0),"")</f>
        <v/>
      </c>
      <c r="J3050" s="8"/>
      <c r="K3050" s="31" t="str">
        <f>IFERROR(VLOOKUP(Issue!$J3050,Table2[[Item Name]:[UoM]],2,0),"")</f>
        <v/>
      </c>
      <c r="L3050" s="12"/>
      <c r="M3050" s="32" t="str">
        <f>IFERROR(VLOOKUP(Issue!$J3050,Table2[[#All],[Item Name]:[Open Rate]],8,0),"")</f>
        <v/>
      </c>
      <c r="N3050" s="32" t="str">
        <f>IFERROR(+Issue!$L3050*Issue!$M3050,"")</f>
        <v/>
      </c>
      <c r="O3050" s="12"/>
      <c r="P3050" s="12"/>
      <c r="Q3050" s="38"/>
    </row>
    <row r="3051" spans="1:17" x14ac:dyDescent="0.25">
      <c r="A3051" s="34"/>
      <c r="B3051" s="12"/>
      <c r="C3051" s="12"/>
      <c r="D3051" s="12"/>
      <c r="E3051" s="31" t="str">
        <f>IFERROR(VLOOKUP(Issue!$D3051,Table5[#All],3,0),"")</f>
        <v/>
      </c>
      <c r="F3051" s="31" t="str">
        <f>IFERROR(VLOOKUP(Issue!$D3051,Table5[#All],2,0),"")</f>
        <v/>
      </c>
      <c r="G3051" s="12"/>
      <c r="H3051" s="31" t="str">
        <f>IFERROR(VLOOKUP(Issue!$G3051,Table5[#All],3,0),"")</f>
        <v/>
      </c>
      <c r="I3051" s="31" t="str">
        <f>IFERROR(VLOOKUP(Issue!$G3051,Table5[#All],2,0),"")</f>
        <v/>
      </c>
      <c r="J3051" s="8"/>
      <c r="K3051" s="31" t="str">
        <f>IFERROR(VLOOKUP(Issue!$J3051,Table2[[Item Name]:[UoM]],2,0),"")</f>
        <v/>
      </c>
      <c r="L3051" s="12"/>
      <c r="M3051" s="32" t="str">
        <f>IFERROR(VLOOKUP(Issue!$J3051,Table2[[#All],[Item Name]:[Open Rate]],8,0),"")</f>
        <v/>
      </c>
      <c r="N3051" s="32" t="str">
        <f>IFERROR(+Issue!$L3051*Issue!$M3051,"")</f>
        <v/>
      </c>
      <c r="O3051" s="12"/>
      <c r="P3051" s="12"/>
      <c r="Q3051" s="38"/>
    </row>
    <row r="3052" spans="1:17" x14ac:dyDescent="0.25">
      <c r="A3052" s="34"/>
      <c r="B3052" s="12"/>
      <c r="C3052" s="12"/>
      <c r="D3052" s="12"/>
      <c r="E3052" s="31" t="str">
        <f>IFERROR(VLOOKUP(Issue!$D3052,Table5[#All],3,0),"")</f>
        <v/>
      </c>
      <c r="F3052" s="31" t="str">
        <f>IFERROR(VLOOKUP(Issue!$D3052,Table5[#All],2,0),"")</f>
        <v/>
      </c>
      <c r="G3052" s="12"/>
      <c r="H3052" s="31" t="str">
        <f>IFERROR(VLOOKUP(Issue!$G3052,Table5[#All],3,0),"")</f>
        <v/>
      </c>
      <c r="I3052" s="31" t="str">
        <f>IFERROR(VLOOKUP(Issue!$G3052,Table5[#All],2,0),"")</f>
        <v/>
      </c>
      <c r="J3052" s="8"/>
      <c r="K3052" s="31" t="str">
        <f>IFERROR(VLOOKUP(Issue!$J3052,Table2[[Item Name]:[UoM]],2,0),"")</f>
        <v/>
      </c>
      <c r="L3052" s="12"/>
      <c r="M3052" s="32" t="str">
        <f>IFERROR(VLOOKUP(Issue!$J3052,Table2[[#All],[Item Name]:[Open Rate]],8,0),"")</f>
        <v/>
      </c>
      <c r="N3052" s="32" t="str">
        <f>IFERROR(+Issue!$L3052*Issue!$M3052,"")</f>
        <v/>
      </c>
      <c r="O3052" s="12"/>
      <c r="P3052" s="12"/>
      <c r="Q3052" s="38"/>
    </row>
    <row r="3053" spans="1:17" x14ac:dyDescent="0.25">
      <c r="A3053" s="34"/>
      <c r="B3053" s="12"/>
      <c r="C3053" s="12"/>
      <c r="D3053" s="12"/>
      <c r="E3053" s="31" t="str">
        <f>IFERROR(VLOOKUP(Issue!$D3053,Table5[#All],3,0),"")</f>
        <v/>
      </c>
      <c r="F3053" s="31" t="str">
        <f>IFERROR(VLOOKUP(Issue!$D3053,Table5[#All],2,0),"")</f>
        <v/>
      </c>
      <c r="G3053" s="12"/>
      <c r="H3053" s="31" t="str">
        <f>IFERROR(VLOOKUP(Issue!$G3053,Table5[#All],3,0),"")</f>
        <v/>
      </c>
      <c r="I3053" s="31" t="str">
        <f>IFERROR(VLOOKUP(Issue!$G3053,Table5[#All],2,0),"")</f>
        <v/>
      </c>
      <c r="J3053" s="8"/>
      <c r="K3053" s="31" t="str">
        <f>IFERROR(VLOOKUP(Issue!$J3053,Table2[[Item Name]:[UoM]],2,0),"")</f>
        <v/>
      </c>
      <c r="L3053" s="12"/>
      <c r="M3053" s="32" t="str">
        <f>IFERROR(VLOOKUP(Issue!$J3053,Table2[[#All],[Item Name]:[Open Rate]],8,0),"")</f>
        <v/>
      </c>
      <c r="N3053" s="32" t="str">
        <f>IFERROR(+Issue!$L3053*Issue!$M3053,"")</f>
        <v/>
      </c>
      <c r="O3053" s="12"/>
      <c r="P3053" s="12"/>
      <c r="Q3053" s="38"/>
    </row>
    <row r="3054" spans="1:17" x14ac:dyDescent="0.25">
      <c r="A3054" s="34"/>
      <c r="B3054" s="12"/>
      <c r="C3054" s="12"/>
      <c r="D3054" s="12"/>
      <c r="E3054" s="31" t="str">
        <f>IFERROR(VLOOKUP(Issue!$D3054,Table5[#All],3,0),"")</f>
        <v/>
      </c>
      <c r="F3054" s="31" t="str">
        <f>IFERROR(VLOOKUP(Issue!$D3054,Table5[#All],2,0),"")</f>
        <v/>
      </c>
      <c r="G3054" s="12"/>
      <c r="H3054" s="31" t="str">
        <f>IFERROR(VLOOKUP(Issue!$G3054,Table5[#All],3,0),"")</f>
        <v/>
      </c>
      <c r="I3054" s="31" t="str">
        <f>IFERROR(VLOOKUP(Issue!$G3054,Table5[#All],2,0),"")</f>
        <v/>
      </c>
      <c r="J3054" s="8"/>
      <c r="K3054" s="31" t="str">
        <f>IFERROR(VLOOKUP(Issue!$J3054,Table2[[Item Name]:[UoM]],2,0),"")</f>
        <v/>
      </c>
      <c r="L3054" s="12"/>
      <c r="M3054" s="32" t="str">
        <f>IFERROR(VLOOKUP(Issue!$J3054,Table2[[#All],[Item Name]:[Open Rate]],8,0),"")</f>
        <v/>
      </c>
      <c r="N3054" s="32" t="str">
        <f>IFERROR(+Issue!$L3054*Issue!$M3054,"")</f>
        <v/>
      </c>
      <c r="O3054" s="12"/>
      <c r="P3054" s="12"/>
      <c r="Q3054" s="38"/>
    </row>
    <row r="3055" spans="1:17" x14ac:dyDescent="0.25">
      <c r="A3055" s="34"/>
      <c r="B3055" s="12"/>
      <c r="C3055" s="12"/>
      <c r="D3055" s="12"/>
      <c r="E3055" s="31" t="str">
        <f>IFERROR(VLOOKUP(Issue!$D3055,Table5[#All],3,0),"")</f>
        <v/>
      </c>
      <c r="F3055" s="31" t="str">
        <f>IFERROR(VLOOKUP(Issue!$D3055,Table5[#All],2,0),"")</f>
        <v/>
      </c>
      <c r="G3055" s="12"/>
      <c r="H3055" s="31" t="str">
        <f>IFERROR(VLOOKUP(Issue!$G3055,Table5[#All],3,0),"")</f>
        <v/>
      </c>
      <c r="I3055" s="31" t="str">
        <f>IFERROR(VLOOKUP(Issue!$G3055,Table5[#All],2,0),"")</f>
        <v/>
      </c>
      <c r="J3055" s="8"/>
      <c r="K3055" s="31" t="str">
        <f>IFERROR(VLOOKUP(Issue!$J3055,Table2[[Item Name]:[UoM]],2,0),"")</f>
        <v/>
      </c>
      <c r="L3055" s="12"/>
      <c r="M3055" s="32" t="str">
        <f>IFERROR(VLOOKUP(Issue!$J3055,Table2[[#All],[Item Name]:[Open Rate]],8,0),"")</f>
        <v/>
      </c>
      <c r="N3055" s="32" t="str">
        <f>IFERROR(+Issue!$L3055*Issue!$M3055,"")</f>
        <v/>
      </c>
      <c r="O3055" s="12"/>
      <c r="P3055" s="12"/>
      <c r="Q3055" s="38"/>
    </row>
    <row r="3056" spans="1:17" x14ac:dyDescent="0.25">
      <c r="A3056" s="34"/>
      <c r="B3056" s="12"/>
      <c r="C3056" s="12"/>
      <c r="D3056" s="12"/>
      <c r="E3056" s="31" t="str">
        <f>IFERROR(VLOOKUP(Issue!$D3056,Table5[#All],3,0),"")</f>
        <v/>
      </c>
      <c r="F3056" s="31" t="str">
        <f>IFERROR(VLOOKUP(Issue!$D3056,Table5[#All],2,0),"")</f>
        <v/>
      </c>
      <c r="G3056" s="12"/>
      <c r="H3056" s="31" t="str">
        <f>IFERROR(VLOOKUP(Issue!$G3056,Table5[#All],3,0),"")</f>
        <v/>
      </c>
      <c r="I3056" s="31" t="str">
        <f>IFERROR(VLOOKUP(Issue!$G3056,Table5[#All],2,0),"")</f>
        <v/>
      </c>
      <c r="J3056" s="8"/>
      <c r="K3056" s="31" t="str">
        <f>IFERROR(VLOOKUP(Issue!$J3056,Table2[[Item Name]:[UoM]],2,0),"")</f>
        <v/>
      </c>
      <c r="L3056" s="12"/>
      <c r="M3056" s="32" t="str">
        <f>IFERROR(VLOOKUP(Issue!$J3056,Table2[[#All],[Item Name]:[Open Rate]],8,0),"")</f>
        <v/>
      </c>
      <c r="N3056" s="32" t="str">
        <f>IFERROR(+Issue!$L3056*Issue!$M3056,"")</f>
        <v/>
      </c>
      <c r="O3056" s="12"/>
      <c r="P3056" s="12"/>
      <c r="Q3056" s="38"/>
    </row>
    <row r="3057" spans="1:17" x14ac:dyDescent="0.25">
      <c r="A3057" s="34"/>
      <c r="B3057" s="12"/>
      <c r="C3057" s="12"/>
      <c r="D3057" s="12"/>
      <c r="E3057" s="31" t="str">
        <f>IFERROR(VLOOKUP(Issue!$D3057,Table5[#All],3,0),"")</f>
        <v/>
      </c>
      <c r="F3057" s="31" t="str">
        <f>IFERROR(VLOOKUP(Issue!$D3057,Table5[#All],2,0),"")</f>
        <v/>
      </c>
      <c r="G3057" s="12"/>
      <c r="H3057" s="31" t="str">
        <f>IFERROR(VLOOKUP(Issue!$G3057,Table5[#All],3,0),"")</f>
        <v/>
      </c>
      <c r="I3057" s="31" t="str">
        <f>IFERROR(VLOOKUP(Issue!$G3057,Table5[#All],2,0),"")</f>
        <v/>
      </c>
      <c r="J3057" s="8"/>
      <c r="K3057" s="31" t="str">
        <f>IFERROR(VLOOKUP(Issue!$J3057,Table2[[Item Name]:[UoM]],2,0),"")</f>
        <v/>
      </c>
      <c r="L3057" s="12"/>
      <c r="M3057" s="32" t="str">
        <f>IFERROR(VLOOKUP(Issue!$J3057,Table2[[#All],[Item Name]:[Open Rate]],8,0),"")</f>
        <v/>
      </c>
      <c r="N3057" s="32" t="str">
        <f>IFERROR(+Issue!$L3057*Issue!$M3057,"")</f>
        <v/>
      </c>
      <c r="O3057" s="12"/>
      <c r="P3057" s="12"/>
      <c r="Q3057" s="38"/>
    </row>
    <row r="3058" spans="1:17" x14ac:dyDescent="0.25">
      <c r="A3058" s="34"/>
      <c r="B3058" s="12"/>
      <c r="C3058" s="12"/>
      <c r="D3058" s="12"/>
      <c r="E3058" s="31" t="str">
        <f>IFERROR(VLOOKUP(Issue!$D3058,Table5[#All],3,0),"")</f>
        <v/>
      </c>
      <c r="F3058" s="31" t="str">
        <f>IFERROR(VLOOKUP(Issue!$D3058,Table5[#All],2,0),"")</f>
        <v/>
      </c>
      <c r="G3058" s="12"/>
      <c r="H3058" s="31" t="str">
        <f>IFERROR(VLOOKUP(Issue!$G3058,Table5[#All],3,0),"")</f>
        <v/>
      </c>
      <c r="I3058" s="31" t="str">
        <f>IFERROR(VLOOKUP(Issue!$G3058,Table5[#All],2,0),"")</f>
        <v/>
      </c>
      <c r="J3058" s="8"/>
      <c r="K3058" s="31" t="str">
        <f>IFERROR(VLOOKUP(Issue!$J3058,Table2[[Item Name]:[UoM]],2,0),"")</f>
        <v/>
      </c>
      <c r="L3058" s="12"/>
      <c r="M3058" s="32" t="str">
        <f>IFERROR(VLOOKUP(Issue!$J3058,Table2[[#All],[Item Name]:[Open Rate]],8,0),"")</f>
        <v/>
      </c>
      <c r="N3058" s="32" t="str">
        <f>IFERROR(+Issue!$L3058*Issue!$M3058,"")</f>
        <v/>
      </c>
      <c r="O3058" s="12"/>
      <c r="P3058" s="12"/>
      <c r="Q3058" s="38"/>
    </row>
    <row r="3059" spans="1:17" x14ac:dyDescent="0.25">
      <c r="A3059" s="34"/>
      <c r="B3059" s="12"/>
      <c r="C3059" s="12"/>
      <c r="D3059" s="12"/>
      <c r="E3059" s="31" t="str">
        <f>IFERROR(VLOOKUP(Issue!$D3059,Table5[#All],3,0),"")</f>
        <v/>
      </c>
      <c r="F3059" s="31" t="str">
        <f>IFERROR(VLOOKUP(Issue!$D3059,Table5[#All],2,0),"")</f>
        <v/>
      </c>
      <c r="G3059" s="12"/>
      <c r="H3059" s="31" t="str">
        <f>IFERROR(VLOOKUP(Issue!$G3059,Table5[#All],3,0),"")</f>
        <v/>
      </c>
      <c r="I3059" s="31" t="str">
        <f>IFERROR(VLOOKUP(Issue!$G3059,Table5[#All],2,0),"")</f>
        <v/>
      </c>
      <c r="J3059" s="8"/>
      <c r="K3059" s="31" t="str">
        <f>IFERROR(VLOOKUP(Issue!$J3059,Table2[[Item Name]:[UoM]],2,0),"")</f>
        <v/>
      </c>
      <c r="L3059" s="12"/>
      <c r="M3059" s="32" t="str">
        <f>IFERROR(VLOOKUP(Issue!$J3059,Table2[[#All],[Item Name]:[Open Rate]],8,0),"")</f>
        <v/>
      </c>
      <c r="N3059" s="32" t="str">
        <f>IFERROR(+Issue!$L3059*Issue!$M3059,"")</f>
        <v/>
      </c>
      <c r="O3059" s="12"/>
      <c r="P3059" s="12"/>
      <c r="Q3059" s="38"/>
    </row>
    <row r="3060" spans="1:17" x14ac:dyDescent="0.25">
      <c r="A3060" s="34"/>
      <c r="B3060" s="12"/>
      <c r="C3060" s="12"/>
      <c r="D3060" s="12"/>
      <c r="E3060" s="31" t="str">
        <f>IFERROR(VLOOKUP(Issue!$D3060,Table5[#All],3,0),"")</f>
        <v/>
      </c>
      <c r="F3060" s="31" t="str">
        <f>IFERROR(VLOOKUP(Issue!$D3060,Table5[#All],2,0),"")</f>
        <v/>
      </c>
      <c r="G3060" s="12"/>
      <c r="H3060" s="31" t="str">
        <f>IFERROR(VLOOKUP(Issue!$G3060,Table5[#All],3,0),"")</f>
        <v/>
      </c>
      <c r="I3060" s="31" t="str">
        <f>IFERROR(VLOOKUP(Issue!$G3060,Table5[#All],2,0),"")</f>
        <v/>
      </c>
      <c r="J3060" s="8"/>
      <c r="K3060" s="31" t="str">
        <f>IFERROR(VLOOKUP(Issue!$J3060,Table2[[Item Name]:[UoM]],2,0),"")</f>
        <v/>
      </c>
      <c r="L3060" s="12"/>
      <c r="M3060" s="32" t="str">
        <f>IFERROR(VLOOKUP(Issue!$J3060,Table2[[#All],[Item Name]:[Open Rate]],8,0),"")</f>
        <v/>
      </c>
      <c r="N3060" s="32" t="str">
        <f>IFERROR(+Issue!$L3060*Issue!$M3060,"")</f>
        <v/>
      </c>
      <c r="O3060" s="12"/>
      <c r="P3060" s="12"/>
      <c r="Q3060" s="38"/>
    </row>
    <row r="3061" spans="1:17" x14ac:dyDescent="0.25">
      <c r="A3061" s="34"/>
      <c r="B3061" s="12"/>
      <c r="C3061" s="12"/>
      <c r="D3061" s="12"/>
      <c r="E3061" s="31" t="str">
        <f>IFERROR(VLOOKUP(Issue!$D3061,Table5[#All],3,0),"")</f>
        <v/>
      </c>
      <c r="F3061" s="31" t="str">
        <f>IFERROR(VLOOKUP(Issue!$D3061,Table5[#All],2,0),"")</f>
        <v/>
      </c>
      <c r="G3061" s="12"/>
      <c r="H3061" s="31" t="str">
        <f>IFERROR(VLOOKUP(Issue!$G3061,Table5[#All],3,0),"")</f>
        <v/>
      </c>
      <c r="I3061" s="31" t="str">
        <f>IFERROR(VLOOKUP(Issue!$G3061,Table5[#All],2,0),"")</f>
        <v/>
      </c>
      <c r="J3061" s="8"/>
      <c r="K3061" s="31" t="str">
        <f>IFERROR(VLOOKUP(Issue!$J3061,Table2[[Item Name]:[UoM]],2,0),"")</f>
        <v/>
      </c>
      <c r="L3061" s="12"/>
      <c r="M3061" s="32" t="str">
        <f>IFERROR(VLOOKUP(Issue!$J3061,Table2[[#All],[Item Name]:[Open Rate]],8,0),"")</f>
        <v/>
      </c>
      <c r="N3061" s="32" t="str">
        <f>IFERROR(+Issue!$L3061*Issue!$M3061,"")</f>
        <v/>
      </c>
      <c r="O3061" s="12"/>
      <c r="P3061" s="12"/>
      <c r="Q3061" s="38"/>
    </row>
    <row r="3062" spans="1:17" x14ac:dyDescent="0.25">
      <c r="A3062" s="34"/>
      <c r="B3062" s="12"/>
      <c r="C3062" s="12"/>
      <c r="D3062" s="12"/>
      <c r="E3062" s="31" t="str">
        <f>IFERROR(VLOOKUP(Issue!$D3062,Table5[#All],3,0),"")</f>
        <v/>
      </c>
      <c r="F3062" s="31" t="str">
        <f>IFERROR(VLOOKUP(Issue!$D3062,Table5[#All],2,0),"")</f>
        <v/>
      </c>
      <c r="G3062" s="12"/>
      <c r="H3062" s="31" t="str">
        <f>IFERROR(VLOOKUP(Issue!$G3062,Table5[#All],3,0),"")</f>
        <v/>
      </c>
      <c r="I3062" s="31" t="str">
        <f>IFERROR(VLOOKUP(Issue!$G3062,Table5[#All],2,0),"")</f>
        <v/>
      </c>
      <c r="J3062" s="8"/>
      <c r="K3062" s="31" t="str">
        <f>IFERROR(VLOOKUP(Issue!$J3062,Table2[[Item Name]:[UoM]],2,0),"")</f>
        <v/>
      </c>
      <c r="L3062" s="12"/>
      <c r="M3062" s="32" t="str">
        <f>IFERROR(VLOOKUP(Issue!$J3062,Table2[[#All],[Item Name]:[Open Rate]],8,0),"")</f>
        <v/>
      </c>
      <c r="N3062" s="32" t="str">
        <f>IFERROR(+Issue!$L3062*Issue!$M3062,"")</f>
        <v/>
      </c>
      <c r="O3062" s="12"/>
      <c r="P3062" s="12"/>
      <c r="Q3062" s="38"/>
    </row>
    <row r="3063" spans="1:17" x14ac:dyDescent="0.25">
      <c r="A3063" s="34"/>
      <c r="B3063" s="12"/>
      <c r="C3063" s="12"/>
      <c r="D3063" s="12"/>
      <c r="E3063" s="31" t="str">
        <f>IFERROR(VLOOKUP(Issue!$D3063,Table5[#All],3,0),"")</f>
        <v/>
      </c>
      <c r="F3063" s="31" t="str">
        <f>IFERROR(VLOOKUP(Issue!$D3063,Table5[#All],2,0),"")</f>
        <v/>
      </c>
      <c r="G3063" s="12"/>
      <c r="H3063" s="31" t="str">
        <f>IFERROR(VLOOKUP(Issue!$G3063,Table5[#All],3,0),"")</f>
        <v/>
      </c>
      <c r="I3063" s="31" t="str">
        <f>IFERROR(VLOOKUP(Issue!$G3063,Table5[#All],2,0),"")</f>
        <v/>
      </c>
      <c r="J3063" s="8"/>
      <c r="K3063" s="31" t="str">
        <f>IFERROR(VLOOKUP(Issue!$J3063,Table2[[Item Name]:[UoM]],2,0),"")</f>
        <v/>
      </c>
      <c r="L3063" s="12"/>
      <c r="M3063" s="32" t="str">
        <f>IFERROR(VLOOKUP(Issue!$J3063,Table2[[#All],[Item Name]:[Open Rate]],8,0),"")</f>
        <v/>
      </c>
      <c r="N3063" s="32" t="str">
        <f>IFERROR(+Issue!$L3063*Issue!$M3063,"")</f>
        <v/>
      </c>
      <c r="O3063" s="12"/>
      <c r="P3063" s="12"/>
      <c r="Q3063" s="38"/>
    </row>
    <row r="3064" spans="1:17" x14ac:dyDescent="0.25">
      <c r="A3064" s="34"/>
      <c r="B3064" s="12"/>
      <c r="C3064" s="12"/>
      <c r="D3064" s="12"/>
      <c r="E3064" s="31" t="str">
        <f>IFERROR(VLOOKUP(Issue!$D3064,Table5[#All],3,0),"")</f>
        <v/>
      </c>
      <c r="F3064" s="31" t="str">
        <f>IFERROR(VLOOKUP(Issue!$D3064,Table5[#All],2,0),"")</f>
        <v/>
      </c>
      <c r="G3064" s="12"/>
      <c r="H3064" s="31" t="str">
        <f>IFERROR(VLOOKUP(Issue!$G3064,Table5[#All],3,0),"")</f>
        <v/>
      </c>
      <c r="I3064" s="31" t="str">
        <f>IFERROR(VLOOKUP(Issue!$G3064,Table5[#All],2,0),"")</f>
        <v/>
      </c>
      <c r="J3064" s="8"/>
      <c r="K3064" s="31" t="str">
        <f>IFERROR(VLOOKUP(Issue!$J3064,Table2[[Item Name]:[UoM]],2,0),"")</f>
        <v/>
      </c>
      <c r="L3064" s="12"/>
      <c r="M3064" s="32" t="str">
        <f>IFERROR(VLOOKUP(Issue!$J3064,Table2[[#All],[Item Name]:[Open Rate]],8,0),"")</f>
        <v/>
      </c>
      <c r="N3064" s="32" t="str">
        <f>IFERROR(+Issue!$L3064*Issue!$M3064,"")</f>
        <v/>
      </c>
      <c r="O3064" s="12"/>
      <c r="P3064" s="12"/>
      <c r="Q3064" s="38"/>
    </row>
    <row r="3065" spans="1:17" x14ac:dyDescent="0.25">
      <c r="A3065" s="34"/>
      <c r="B3065" s="12"/>
      <c r="C3065" s="12"/>
      <c r="D3065" s="12"/>
      <c r="E3065" s="31" t="str">
        <f>IFERROR(VLOOKUP(Issue!$D3065,Table5[#All],3,0),"")</f>
        <v/>
      </c>
      <c r="F3065" s="31" t="str">
        <f>IFERROR(VLOOKUP(Issue!$D3065,Table5[#All],2,0),"")</f>
        <v/>
      </c>
      <c r="G3065" s="12"/>
      <c r="H3065" s="31" t="str">
        <f>IFERROR(VLOOKUP(Issue!$G3065,Table5[#All],3,0),"")</f>
        <v/>
      </c>
      <c r="I3065" s="31" t="str">
        <f>IFERROR(VLOOKUP(Issue!$G3065,Table5[#All],2,0),"")</f>
        <v/>
      </c>
      <c r="J3065" s="8"/>
      <c r="K3065" s="31" t="str">
        <f>IFERROR(VLOOKUP(Issue!$J3065,Table2[[Item Name]:[UoM]],2,0),"")</f>
        <v/>
      </c>
      <c r="L3065" s="12"/>
      <c r="M3065" s="32" t="str">
        <f>IFERROR(VLOOKUP(Issue!$J3065,Table2[[#All],[Item Name]:[Open Rate]],8,0),"")</f>
        <v/>
      </c>
      <c r="N3065" s="32" t="str">
        <f>IFERROR(+Issue!$L3065*Issue!$M3065,"")</f>
        <v/>
      </c>
      <c r="O3065" s="12"/>
      <c r="P3065" s="12"/>
      <c r="Q3065" s="38"/>
    </row>
    <row r="3066" spans="1:17" x14ac:dyDescent="0.25">
      <c r="A3066" s="34"/>
      <c r="B3066" s="12"/>
      <c r="C3066" s="12"/>
      <c r="D3066" s="12"/>
      <c r="E3066" s="31" t="str">
        <f>IFERROR(VLOOKUP(Issue!$D3066,Table5[#All],3,0),"")</f>
        <v/>
      </c>
      <c r="F3066" s="31" t="str">
        <f>IFERROR(VLOOKUP(Issue!$D3066,Table5[#All],2,0),"")</f>
        <v/>
      </c>
      <c r="G3066" s="12"/>
      <c r="H3066" s="31" t="str">
        <f>IFERROR(VLOOKUP(Issue!$G3066,Table5[#All],3,0),"")</f>
        <v/>
      </c>
      <c r="I3066" s="31" t="str">
        <f>IFERROR(VLOOKUP(Issue!$G3066,Table5[#All],2,0),"")</f>
        <v/>
      </c>
      <c r="J3066" s="8"/>
      <c r="K3066" s="31" t="str">
        <f>IFERROR(VLOOKUP(Issue!$J3066,Table2[[Item Name]:[UoM]],2,0),"")</f>
        <v/>
      </c>
      <c r="L3066" s="12"/>
      <c r="M3066" s="32" t="str">
        <f>IFERROR(VLOOKUP(Issue!$J3066,Table2[[#All],[Item Name]:[Open Rate]],8,0),"")</f>
        <v/>
      </c>
      <c r="N3066" s="32" t="str">
        <f>IFERROR(+Issue!$L3066*Issue!$M3066,"")</f>
        <v/>
      </c>
      <c r="O3066" s="12"/>
      <c r="P3066" s="12"/>
      <c r="Q3066" s="38"/>
    </row>
    <row r="3067" spans="1:17" x14ac:dyDescent="0.25">
      <c r="A3067" s="34"/>
      <c r="B3067" s="12"/>
      <c r="C3067" s="12"/>
      <c r="D3067" s="12"/>
      <c r="E3067" s="31" t="str">
        <f>IFERROR(VLOOKUP(Issue!$D3067,Table5[#All],3,0),"")</f>
        <v/>
      </c>
      <c r="F3067" s="31" t="str">
        <f>IFERROR(VLOOKUP(Issue!$D3067,Table5[#All],2,0),"")</f>
        <v/>
      </c>
      <c r="G3067" s="12"/>
      <c r="H3067" s="31" t="str">
        <f>IFERROR(VLOOKUP(Issue!$G3067,Table5[#All],3,0),"")</f>
        <v/>
      </c>
      <c r="I3067" s="31" t="str">
        <f>IFERROR(VLOOKUP(Issue!$G3067,Table5[#All],2,0),"")</f>
        <v/>
      </c>
      <c r="J3067" s="8"/>
      <c r="K3067" s="31" t="str">
        <f>IFERROR(VLOOKUP(Issue!$J3067,Table2[[Item Name]:[UoM]],2,0),"")</f>
        <v/>
      </c>
      <c r="L3067" s="12"/>
      <c r="M3067" s="32" t="str">
        <f>IFERROR(VLOOKUP(Issue!$J3067,Table2[[#All],[Item Name]:[Open Rate]],8,0),"")</f>
        <v/>
      </c>
      <c r="N3067" s="32" t="str">
        <f>IFERROR(+Issue!$L3067*Issue!$M3067,"")</f>
        <v/>
      </c>
      <c r="O3067" s="12"/>
      <c r="P3067" s="12"/>
      <c r="Q3067" s="38"/>
    </row>
    <row r="3068" spans="1:17" x14ac:dyDescent="0.25">
      <c r="A3068" s="34"/>
      <c r="B3068" s="12"/>
      <c r="C3068" s="12"/>
      <c r="D3068" s="12"/>
      <c r="E3068" s="31" t="str">
        <f>IFERROR(VLOOKUP(Issue!$D3068,Table5[#All],3,0),"")</f>
        <v/>
      </c>
      <c r="F3068" s="31" t="str">
        <f>IFERROR(VLOOKUP(Issue!$D3068,Table5[#All],2,0),"")</f>
        <v/>
      </c>
      <c r="G3068" s="12"/>
      <c r="H3068" s="31" t="str">
        <f>IFERROR(VLOOKUP(Issue!$G3068,Table5[#All],3,0),"")</f>
        <v/>
      </c>
      <c r="I3068" s="31" t="str">
        <f>IFERROR(VLOOKUP(Issue!$G3068,Table5[#All],2,0),"")</f>
        <v/>
      </c>
      <c r="J3068" s="8"/>
      <c r="K3068" s="31" t="str">
        <f>IFERROR(VLOOKUP(Issue!$J3068,Table2[[Item Name]:[UoM]],2,0),"")</f>
        <v/>
      </c>
      <c r="L3068" s="12"/>
      <c r="M3068" s="32" t="str">
        <f>IFERROR(VLOOKUP(Issue!$J3068,Table2[[#All],[Item Name]:[Open Rate]],8,0),"")</f>
        <v/>
      </c>
      <c r="N3068" s="32" t="str">
        <f>IFERROR(+Issue!$L3068*Issue!$M3068,"")</f>
        <v/>
      </c>
      <c r="O3068" s="12"/>
      <c r="P3068" s="12"/>
      <c r="Q3068" s="38"/>
    </row>
    <row r="3069" spans="1:17" x14ac:dyDescent="0.25">
      <c r="A3069" s="34"/>
      <c r="B3069" s="12"/>
      <c r="C3069" s="12"/>
      <c r="D3069" s="12"/>
      <c r="E3069" s="31" t="str">
        <f>IFERROR(VLOOKUP(Issue!$D3069,Table5[#All],3,0),"")</f>
        <v/>
      </c>
      <c r="F3069" s="31" t="str">
        <f>IFERROR(VLOOKUP(Issue!$D3069,Table5[#All],2,0),"")</f>
        <v/>
      </c>
      <c r="G3069" s="12"/>
      <c r="H3069" s="31" t="str">
        <f>IFERROR(VLOOKUP(Issue!$G3069,Table5[#All],3,0),"")</f>
        <v/>
      </c>
      <c r="I3069" s="31" t="str">
        <f>IFERROR(VLOOKUP(Issue!$G3069,Table5[#All],2,0),"")</f>
        <v/>
      </c>
      <c r="J3069" s="8"/>
      <c r="K3069" s="31" t="str">
        <f>IFERROR(VLOOKUP(Issue!$J3069,Table2[[Item Name]:[UoM]],2,0),"")</f>
        <v/>
      </c>
      <c r="L3069" s="12"/>
      <c r="M3069" s="32" t="str">
        <f>IFERROR(VLOOKUP(Issue!$J3069,Table2[[#All],[Item Name]:[Open Rate]],8,0),"")</f>
        <v/>
      </c>
      <c r="N3069" s="32" t="str">
        <f>IFERROR(+Issue!$L3069*Issue!$M3069,"")</f>
        <v/>
      </c>
      <c r="O3069" s="12"/>
      <c r="P3069" s="12"/>
      <c r="Q3069" s="38"/>
    </row>
    <row r="3070" spans="1:17" x14ac:dyDescent="0.25">
      <c r="A3070" s="34"/>
      <c r="B3070" s="12"/>
      <c r="C3070" s="12"/>
      <c r="D3070" s="12"/>
      <c r="E3070" s="31" t="str">
        <f>IFERROR(VLOOKUP(Issue!$D3070,Table5[#All],3,0),"")</f>
        <v/>
      </c>
      <c r="F3070" s="31" t="str">
        <f>IFERROR(VLOOKUP(Issue!$D3070,Table5[#All],2,0),"")</f>
        <v/>
      </c>
      <c r="G3070" s="12"/>
      <c r="H3070" s="31" t="str">
        <f>IFERROR(VLOOKUP(Issue!$G3070,Table5[#All],3,0),"")</f>
        <v/>
      </c>
      <c r="I3070" s="31" t="str">
        <f>IFERROR(VLOOKUP(Issue!$G3070,Table5[#All],2,0),"")</f>
        <v/>
      </c>
      <c r="J3070" s="8"/>
      <c r="K3070" s="31" t="str">
        <f>IFERROR(VLOOKUP(Issue!$J3070,Table2[[Item Name]:[UoM]],2,0),"")</f>
        <v/>
      </c>
      <c r="L3070" s="12"/>
      <c r="M3070" s="32" t="str">
        <f>IFERROR(VLOOKUP(Issue!$J3070,Table2[[#All],[Item Name]:[Open Rate]],8,0),"")</f>
        <v/>
      </c>
      <c r="N3070" s="32" t="str">
        <f>IFERROR(+Issue!$L3070*Issue!$M3070,"")</f>
        <v/>
      </c>
      <c r="O3070" s="12"/>
      <c r="P3070" s="12"/>
      <c r="Q3070" s="38"/>
    </row>
    <row r="3071" spans="1:17" x14ac:dyDescent="0.25">
      <c r="A3071" s="34"/>
      <c r="B3071" s="12"/>
      <c r="C3071" s="12"/>
      <c r="D3071" s="12"/>
      <c r="E3071" s="31" t="str">
        <f>IFERROR(VLOOKUP(Issue!$D3071,Table5[#All],3,0),"")</f>
        <v/>
      </c>
      <c r="F3071" s="31" t="str">
        <f>IFERROR(VLOOKUP(Issue!$D3071,Table5[#All],2,0),"")</f>
        <v/>
      </c>
      <c r="G3071" s="12"/>
      <c r="H3071" s="31" t="str">
        <f>IFERROR(VLOOKUP(Issue!$G3071,Table5[#All],3,0),"")</f>
        <v/>
      </c>
      <c r="I3071" s="31" t="str">
        <f>IFERROR(VLOOKUP(Issue!$G3071,Table5[#All],2,0),"")</f>
        <v/>
      </c>
      <c r="J3071" s="8"/>
      <c r="K3071" s="31" t="str">
        <f>IFERROR(VLOOKUP(Issue!$J3071,Table2[[Item Name]:[UoM]],2,0),"")</f>
        <v/>
      </c>
      <c r="L3071" s="12"/>
      <c r="M3071" s="32" t="str">
        <f>IFERROR(VLOOKUP(Issue!$J3071,Table2[[#All],[Item Name]:[Open Rate]],8,0),"")</f>
        <v/>
      </c>
      <c r="N3071" s="32" t="str">
        <f>IFERROR(+Issue!$L3071*Issue!$M3071,"")</f>
        <v/>
      </c>
      <c r="O3071" s="12"/>
      <c r="P3071" s="12"/>
      <c r="Q3071" s="38"/>
    </row>
    <row r="3072" spans="1:17" x14ac:dyDescent="0.25">
      <c r="A3072" s="34"/>
      <c r="B3072" s="12"/>
      <c r="C3072" s="12"/>
      <c r="D3072" s="12"/>
      <c r="E3072" s="31" t="str">
        <f>IFERROR(VLOOKUP(Issue!$D3072,Table5[#All],3,0),"")</f>
        <v/>
      </c>
      <c r="F3072" s="31" t="str">
        <f>IFERROR(VLOOKUP(Issue!$D3072,Table5[#All],2,0),"")</f>
        <v/>
      </c>
      <c r="G3072" s="12"/>
      <c r="H3072" s="31" t="str">
        <f>IFERROR(VLOOKUP(Issue!$G3072,Table5[#All],3,0),"")</f>
        <v/>
      </c>
      <c r="I3072" s="31" t="str">
        <f>IFERROR(VLOOKUP(Issue!$G3072,Table5[#All],2,0),"")</f>
        <v/>
      </c>
      <c r="J3072" s="8"/>
      <c r="K3072" s="31" t="str">
        <f>IFERROR(VLOOKUP(Issue!$J3072,Table2[[Item Name]:[UoM]],2,0),"")</f>
        <v/>
      </c>
      <c r="L3072" s="12"/>
      <c r="M3072" s="32" t="str">
        <f>IFERROR(VLOOKUP(Issue!$J3072,Table2[[#All],[Item Name]:[Open Rate]],8,0),"")</f>
        <v/>
      </c>
      <c r="N3072" s="32" t="str">
        <f>IFERROR(+Issue!$L3072*Issue!$M3072,"")</f>
        <v/>
      </c>
      <c r="O3072" s="12"/>
      <c r="P3072" s="12"/>
      <c r="Q3072" s="38"/>
    </row>
    <row r="3073" spans="1:17" x14ac:dyDescent="0.25">
      <c r="A3073" s="34"/>
      <c r="B3073" s="12"/>
      <c r="C3073" s="12"/>
      <c r="D3073" s="12"/>
      <c r="E3073" s="31" t="str">
        <f>IFERROR(VLOOKUP(Issue!$D3073,Table5[#All],3,0),"")</f>
        <v/>
      </c>
      <c r="F3073" s="31" t="str">
        <f>IFERROR(VLOOKUP(Issue!$D3073,Table5[#All],2,0),"")</f>
        <v/>
      </c>
      <c r="G3073" s="12"/>
      <c r="H3073" s="31" t="str">
        <f>IFERROR(VLOOKUP(Issue!$G3073,Table5[#All],3,0),"")</f>
        <v/>
      </c>
      <c r="I3073" s="31" t="str">
        <f>IFERROR(VLOOKUP(Issue!$G3073,Table5[#All],2,0),"")</f>
        <v/>
      </c>
      <c r="J3073" s="8"/>
      <c r="K3073" s="31" t="str">
        <f>IFERROR(VLOOKUP(Issue!$J3073,Table2[[Item Name]:[UoM]],2,0),"")</f>
        <v/>
      </c>
      <c r="L3073" s="12"/>
      <c r="M3073" s="32" t="str">
        <f>IFERROR(VLOOKUP(Issue!$J3073,Table2[[#All],[Item Name]:[Open Rate]],8,0),"")</f>
        <v/>
      </c>
      <c r="N3073" s="32" t="str">
        <f>IFERROR(+Issue!$L3073*Issue!$M3073,"")</f>
        <v/>
      </c>
      <c r="O3073" s="12"/>
      <c r="P3073" s="12"/>
      <c r="Q3073" s="38"/>
    </row>
    <row r="3074" spans="1:17" x14ac:dyDescent="0.25">
      <c r="A3074" s="34"/>
      <c r="B3074" s="12"/>
      <c r="C3074" s="12"/>
      <c r="D3074" s="12"/>
      <c r="E3074" s="31" t="str">
        <f>IFERROR(VLOOKUP(Issue!$D3074,Table5[#All],3,0),"")</f>
        <v/>
      </c>
      <c r="F3074" s="31" t="str">
        <f>IFERROR(VLOOKUP(Issue!$D3074,Table5[#All],2,0),"")</f>
        <v/>
      </c>
      <c r="G3074" s="12"/>
      <c r="H3074" s="31" t="str">
        <f>IFERROR(VLOOKUP(Issue!$G3074,Table5[#All],3,0),"")</f>
        <v/>
      </c>
      <c r="I3074" s="31" t="str">
        <f>IFERROR(VLOOKUP(Issue!$G3074,Table5[#All],2,0),"")</f>
        <v/>
      </c>
      <c r="J3074" s="8"/>
      <c r="K3074" s="31" t="str">
        <f>IFERROR(VLOOKUP(Issue!$J3074,Table2[[Item Name]:[UoM]],2,0),"")</f>
        <v/>
      </c>
      <c r="L3074" s="12"/>
      <c r="M3074" s="32" t="str">
        <f>IFERROR(VLOOKUP(Issue!$J3074,Table2[[#All],[Item Name]:[Open Rate]],8,0),"")</f>
        <v/>
      </c>
      <c r="N3074" s="32" t="str">
        <f>IFERROR(+Issue!$L3074*Issue!$M3074,"")</f>
        <v/>
      </c>
      <c r="O3074" s="12"/>
      <c r="P3074" s="12"/>
      <c r="Q3074" s="38"/>
    </row>
    <row r="3075" spans="1:17" x14ac:dyDescent="0.25">
      <c r="A3075" s="34"/>
      <c r="B3075" s="12"/>
      <c r="C3075" s="12"/>
      <c r="D3075" s="12"/>
      <c r="E3075" s="31" t="str">
        <f>IFERROR(VLOOKUP(Issue!$D3075,Table5[#All],3,0),"")</f>
        <v/>
      </c>
      <c r="F3075" s="31" t="str">
        <f>IFERROR(VLOOKUP(Issue!$D3075,Table5[#All],2,0),"")</f>
        <v/>
      </c>
      <c r="G3075" s="12"/>
      <c r="H3075" s="31" t="str">
        <f>IFERROR(VLOOKUP(Issue!$G3075,Table5[#All],3,0),"")</f>
        <v/>
      </c>
      <c r="I3075" s="31" t="str">
        <f>IFERROR(VLOOKUP(Issue!$G3075,Table5[#All],2,0),"")</f>
        <v/>
      </c>
      <c r="J3075" s="8"/>
      <c r="K3075" s="31" t="str">
        <f>IFERROR(VLOOKUP(Issue!$J3075,Table2[[Item Name]:[UoM]],2,0),"")</f>
        <v/>
      </c>
      <c r="L3075" s="12"/>
      <c r="M3075" s="32" t="str">
        <f>IFERROR(VLOOKUP(Issue!$J3075,Table2[[#All],[Item Name]:[Open Rate]],8,0),"")</f>
        <v/>
      </c>
      <c r="N3075" s="32" t="str">
        <f>IFERROR(+Issue!$L3075*Issue!$M3075,"")</f>
        <v/>
      </c>
      <c r="O3075" s="12"/>
      <c r="P3075" s="12"/>
      <c r="Q3075" s="38"/>
    </row>
    <row r="3076" spans="1:17" x14ac:dyDescent="0.25">
      <c r="A3076" s="34"/>
      <c r="B3076" s="12"/>
      <c r="C3076" s="12"/>
      <c r="D3076" s="12"/>
      <c r="E3076" s="31" t="str">
        <f>IFERROR(VLOOKUP(Issue!$D3076,Table5[#All],3,0),"")</f>
        <v/>
      </c>
      <c r="F3076" s="31" t="str">
        <f>IFERROR(VLOOKUP(Issue!$D3076,Table5[#All],2,0),"")</f>
        <v/>
      </c>
      <c r="G3076" s="12"/>
      <c r="H3076" s="31" t="str">
        <f>IFERROR(VLOOKUP(Issue!$G3076,Table5[#All],3,0),"")</f>
        <v/>
      </c>
      <c r="I3076" s="31" t="str">
        <f>IFERROR(VLOOKUP(Issue!$G3076,Table5[#All],2,0),"")</f>
        <v/>
      </c>
      <c r="J3076" s="8"/>
      <c r="K3076" s="31" t="str">
        <f>IFERROR(VLOOKUP(Issue!$J3076,Table2[[Item Name]:[UoM]],2,0),"")</f>
        <v/>
      </c>
      <c r="L3076" s="12"/>
      <c r="M3076" s="32" t="str">
        <f>IFERROR(VLOOKUP(Issue!$J3076,Table2[[#All],[Item Name]:[Open Rate]],8,0),"")</f>
        <v/>
      </c>
      <c r="N3076" s="32" t="str">
        <f>IFERROR(+Issue!$L3076*Issue!$M3076,"")</f>
        <v/>
      </c>
      <c r="O3076" s="12"/>
      <c r="P3076" s="12"/>
      <c r="Q3076" s="38"/>
    </row>
    <row r="3077" spans="1:17" x14ac:dyDescent="0.25">
      <c r="A3077" s="34"/>
      <c r="B3077" s="12"/>
      <c r="C3077" s="12"/>
      <c r="D3077" s="12"/>
      <c r="E3077" s="31" t="str">
        <f>IFERROR(VLOOKUP(Issue!$D3077,Table5[#All],3,0),"")</f>
        <v/>
      </c>
      <c r="F3077" s="31" t="str">
        <f>IFERROR(VLOOKUP(Issue!$D3077,Table5[#All],2,0),"")</f>
        <v/>
      </c>
      <c r="G3077" s="12"/>
      <c r="H3077" s="31" t="str">
        <f>IFERROR(VLOOKUP(Issue!$G3077,Table5[#All],3,0),"")</f>
        <v/>
      </c>
      <c r="I3077" s="31" t="str">
        <f>IFERROR(VLOOKUP(Issue!$G3077,Table5[#All],2,0),"")</f>
        <v/>
      </c>
      <c r="J3077" s="8"/>
      <c r="K3077" s="31" t="str">
        <f>IFERROR(VLOOKUP(Issue!$J3077,Table2[[Item Name]:[UoM]],2,0),"")</f>
        <v/>
      </c>
      <c r="L3077" s="12"/>
      <c r="M3077" s="32" t="str">
        <f>IFERROR(VLOOKUP(Issue!$J3077,Table2[[#All],[Item Name]:[Open Rate]],8,0),"")</f>
        <v/>
      </c>
      <c r="N3077" s="32" t="str">
        <f>IFERROR(+Issue!$L3077*Issue!$M3077,"")</f>
        <v/>
      </c>
      <c r="O3077" s="12"/>
      <c r="P3077" s="12"/>
      <c r="Q3077" s="38"/>
    </row>
    <row r="3078" spans="1:17" x14ac:dyDescent="0.25">
      <c r="A3078" s="34"/>
      <c r="B3078" s="12"/>
      <c r="C3078" s="12"/>
      <c r="D3078" s="12"/>
      <c r="E3078" s="31" t="str">
        <f>IFERROR(VLOOKUP(Issue!$D3078,Table5[#All],3,0),"")</f>
        <v/>
      </c>
      <c r="F3078" s="31" t="str">
        <f>IFERROR(VLOOKUP(Issue!$D3078,Table5[#All],2,0),"")</f>
        <v/>
      </c>
      <c r="G3078" s="12"/>
      <c r="H3078" s="31" t="str">
        <f>IFERROR(VLOOKUP(Issue!$G3078,Table5[#All],3,0),"")</f>
        <v/>
      </c>
      <c r="I3078" s="31" t="str">
        <f>IFERROR(VLOOKUP(Issue!$G3078,Table5[#All],2,0),"")</f>
        <v/>
      </c>
      <c r="J3078" s="8"/>
      <c r="K3078" s="31" t="str">
        <f>IFERROR(VLOOKUP(Issue!$J3078,Table2[[Item Name]:[UoM]],2,0),"")</f>
        <v/>
      </c>
      <c r="L3078" s="12"/>
      <c r="M3078" s="32" t="str">
        <f>IFERROR(VLOOKUP(Issue!$J3078,Table2[[#All],[Item Name]:[Open Rate]],8,0),"")</f>
        <v/>
      </c>
      <c r="N3078" s="32" t="str">
        <f>IFERROR(+Issue!$L3078*Issue!$M3078,"")</f>
        <v/>
      </c>
      <c r="O3078" s="12"/>
      <c r="P3078" s="12"/>
      <c r="Q3078" s="38"/>
    </row>
    <row r="3079" spans="1:17" x14ac:dyDescent="0.25">
      <c r="A3079" s="34"/>
      <c r="B3079" s="12"/>
      <c r="C3079" s="12"/>
      <c r="D3079" s="12"/>
      <c r="E3079" s="31" t="str">
        <f>IFERROR(VLOOKUP(Issue!$D3079,Table5[#All],3,0),"")</f>
        <v/>
      </c>
      <c r="F3079" s="31" t="str">
        <f>IFERROR(VLOOKUP(Issue!$D3079,Table5[#All],2,0),"")</f>
        <v/>
      </c>
      <c r="G3079" s="12"/>
      <c r="H3079" s="31" t="str">
        <f>IFERROR(VLOOKUP(Issue!$G3079,Table5[#All],3,0),"")</f>
        <v/>
      </c>
      <c r="I3079" s="31" t="str">
        <f>IFERROR(VLOOKUP(Issue!$G3079,Table5[#All],2,0),"")</f>
        <v/>
      </c>
      <c r="J3079" s="8"/>
      <c r="K3079" s="31" t="str">
        <f>IFERROR(VLOOKUP(Issue!$J3079,Table2[[Item Name]:[UoM]],2,0),"")</f>
        <v/>
      </c>
      <c r="L3079" s="12"/>
      <c r="M3079" s="32" t="str">
        <f>IFERROR(VLOOKUP(Issue!$J3079,Table2[[#All],[Item Name]:[Open Rate]],8,0),"")</f>
        <v/>
      </c>
      <c r="N3079" s="32" t="str">
        <f>IFERROR(+Issue!$L3079*Issue!$M3079,"")</f>
        <v/>
      </c>
      <c r="O3079" s="12"/>
      <c r="P3079" s="12"/>
      <c r="Q3079" s="38"/>
    </row>
    <row r="3080" spans="1:17" x14ac:dyDescent="0.25">
      <c r="A3080" s="34"/>
      <c r="B3080" s="12"/>
      <c r="C3080" s="12"/>
      <c r="D3080" s="12"/>
      <c r="E3080" s="31" t="str">
        <f>IFERROR(VLOOKUP(Issue!$D3080,Table5[#All],3,0),"")</f>
        <v/>
      </c>
      <c r="F3080" s="31" t="str">
        <f>IFERROR(VLOOKUP(Issue!$D3080,Table5[#All],2,0),"")</f>
        <v/>
      </c>
      <c r="G3080" s="12"/>
      <c r="H3080" s="31" t="str">
        <f>IFERROR(VLOOKUP(Issue!$G3080,Table5[#All],3,0),"")</f>
        <v/>
      </c>
      <c r="I3080" s="31" t="str">
        <f>IFERROR(VLOOKUP(Issue!$G3080,Table5[#All],2,0),"")</f>
        <v/>
      </c>
      <c r="J3080" s="8"/>
      <c r="K3080" s="31" t="str">
        <f>IFERROR(VLOOKUP(Issue!$J3080,Table2[[Item Name]:[UoM]],2,0),"")</f>
        <v/>
      </c>
      <c r="L3080" s="12"/>
      <c r="M3080" s="32" t="str">
        <f>IFERROR(VLOOKUP(Issue!$J3080,Table2[[#All],[Item Name]:[Open Rate]],8,0),"")</f>
        <v/>
      </c>
      <c r="N3080" s="32" t="str">
        <f>IFERROR(+Issue!$L3080*Issue!$M3080,"")</f>
        <v/>
      </c>
      <c r="O3080" s="12"/>
      <c r="P3080" s="12"/>
      <c r="Q3080" s="38"/>
    </row>
    <row r="3081" spans="1:17" x14ac:dyDescent="0.25">
      <c r="A3081" s="34"/>
      <c r="B3081" s="12"/>
      <c r="C3081" s="12"/>
      <c r="D3081" s="12"/>
      <c r="E3081" s="31" t="str">
        <f>IFERROR(VLOOKUP(Issue!$D3081,Table5[#All],3,0),"")</f>
        <v/>
      </c>
      <c r="F3081" s="31" t="str">
        <f>IFERROR(VLOOKUP(Issue!$D3081,Table5[#All],2,0),"")</f>
        <v/>
      </c>
      <c r="G3081" s="12"/>
      <c r="H3081" s="31" t="str">
        <f>IFERROR(VLOOKUP(Issue!$G3081,Table5[#All],3,0),"")</f>
        <v/>
      </c>
      <c r="I3081" s="31" t="str">
        <f>IFERROR(VLOOKUP(Issue!$G3081,Table5[#All],2,0),"")</f>
        <v/>
      </c>
      <c r="J3081" s="8"/>
      <c r="K3081" s="31" t="str">
        <f>IFERROR(VLOOKUP(Issue!$J3081,Table2[[Item Name]:[UoM]],2,0),"")</f>
        <v/>
      </c>
      <c r="L3081" s="12"/>
      <c r="M3081" s="32" t="str">
        <f>IFERROR(VLOOKUP(Issue!$J3081,Table2[[#All],[Item Name]:[Open Rate]],8,0),"")</f>
        <v/>
      </c>
      <c r="N3081" s="32" t="str">
        <f>IFERROR(+Issue!$L3081*Issue!$M3081,"")</f>
        <v/>
      </c>
      <c r="O3081" s="12"/>
      <c r="P3081" s="12"/>
      <c r="Q3081" s="38"/>
    </row>
    <row r="3082" spans="1:17" x14ac:dyDescent="0.25">
      <c r="A3082" s="34"/>
      <c r="B3082" s="12"/>
      <c r="C3082" s="12"/>
      <c r="D3082" s="12"/>
      <c r="E3082" s="31" t="str">
        <f>IFERROR(VLOOKUP(Issue!$D3082,Table5[#All],3,0),"")</f>
        <v/>
      </c>
      <c r="F3082" s="31" t="str">
        <f>IFERROR(VLOOKUP(Issue!$D3082,Table5[#All],2,0),"")</f>
        <v/>
      </c>
      <c r="G3082" s="12"/>
      <c r="H3082" s="31" t="str">
        <f>IFERROR(VLOOKUP(Issue!$G3082,Table5[#All],3,0),"")</f>
        <v/>
      </c>
      <c r="I3082" s="31" t="str">
        <f>IFERROR(VLOOKUP(Issue!$G3082,Table5[#All],2,0),"")</f>
        <v/>
      </c>
      <c r="J3082" s="8"/>
      <c r="K3082" s="31" t="str">
        <f>IFERROR(VLOOKUP(Issue!$J3082,Table2[[Item Name]:[UoM]],2,0),"")</f>
        <v/>
      </c>
      <c r="L3082" s="12"/>
      <c r="M3082" s="32" t="str">
        <f>IFERROR(VLOOKUP(Issue!$J3082,Table2[[#All],[Item Name]:[Open Rate]],8,0),"")</f>
        <v/>
      </c>
      <c r="N3082" s="32" t="str">
        <f>IFERROR(+Issue!$L3082*Issue!$M3082,"")</f>
        <v/>
      </c>
      <c r="O3082" s="12"/>
      <c r="P3082" s="12"/>
      <c r="Q3082" s="38"/>
    </row>
    <row r="3083" spans="1:17" x14ac:dyDescent="0.25">
      <c r="A3083" s="34"/>
      <c r="B3083" s="12"/>
      <c r="C3083" s="12"/>
      <c r="D3083" s="12"/>
      <c r="E3083" s="31" t="str">
        <f>IFERROR(VLOOKUP(Issue!$D3083,Table5[#All],3,0),"")</f>
        <v/>
      </c>
      <c r="F3083" s="31" t="str">
        <f>IFERROR(VLOOKUP(Issue!$D3083,Table5[#All],2,0),"")</f>
        <v/>
      </c>
      <c r="G3083" s="12"/>
      <c r="H3083" s="31" t="str">
        <f>IFERROR(VLOOKUP(Issue!$G3083,Table5[#All],3,0),"")</f>
        <v/>
      </c>
      <c r="I3083" s="31" t="str">
        <f>IFERROR(VLOOKUP(Issue!$G3083,Table5[#All],2,0),"")</f>
        <v/>
      </c>
      <c r="J3083" s="8"/>
      <c r="K3083" s="31" t="str">
        <f>IFERROR(VLOOKUP(Issue!$J3083,Table2[[Item Name]:[UoM]],2,0),"")</f>
        <v/>
      </c>
      <c r="L3083" s="12"/>
      <c r="M3083" s="32" t="str">
        <f>IFERROR(VLOOKUP(Issue!$J3083,Table2[[#All],[Item Name]:[Open Rate]],8,0),"")</f>
        <v/>
      </c>
      <c r="N3083" s="32" t="str">
        <f>IFERROR(+Issue!$L3083*Issue!$M3083,"")</f>
        <v/>
      </c>
      <c r="O3083" s="12"/>
      <c r="P3083" s="12"/>
      <c r="Q3083" s="38"/>
    </row>
    <row r="3084" spans="1:17" x14ac:dyDescent="0.25">
      <c r="A3084" s="34"/>
      <c r="B3084" s="12"/>
      <c r="C3084" s="12"/>
      <c r="D3084" s="12"/>
      <c r="E3084" s="31" t="str">
        <f>IFERROR(VLOOKUP(Issue!$D3084,Table5[#All],3,0),"")</f>
        <v/>
      </c>
      <c r="F3084" s="31" t="str">
        <f>IFERROR(VLOOKUP(Issue!$D3084,Table5[#All],2,0),"")</f>
        <v/>
      </c>
      <c r="G3084" s="12"/>
      <c r="H3084" s="31" t="str">
        <f>IFERROR(VLOOKUP(Issue!$G3084,Table5[#All],3,0),"")</f>
        <v/>
      </c>
      <c r="I3084" s="31" t="str">
        <f>IFERROR(VLOOKUP(Issue!$G3084,Table5[#All],2,0),"")</f>
        <v/>
      </c>
      <c r="J3084" s="8"/>
      <c r="K3084" s="31" t="str">
        <f>IFERROR(VLOOKUP(Issue!$J3084,Table2[[Item Name]:[UoM]],2,0),"")</f>
        <v/>
      </c>
      <c r="L3084" s="12"/>
      <c r="M3084" s="32" t="str">
        <f>IFERROR(VLOOKUP(Issue!$J3084,Table2[[#All],[Item Name]:[Open Rate]],8,0),"")</f>
        <v/>
      </c>
      <c r="N3084" s="32" t="str">
        <f>IFERROR(+Issue!$L3084*Issue!$M3084,"")</f>
        <v/>
      </c>
      <c r="O3084" s="12"/>
      <c r="P3084" s="12"/>
      <c r="Q3084" s="38"/>
    </row>
    <row r="3085" spans="1:17" x14ac:dyDescent="0.25">
      <c r="A3085" s="34"/>
      <c r="B3085" s="12"/>
      <c r="C3085" s="12"/>
      <c r="D3085" s="12"/>
      <c r="E3085" s="31" t="str">
        <f>IFERROR(VLOOKUP(Issue!$D3085,Table5[#All],3,0),"")</f>
        <v/>
      </c>
      <c r="F3085" s="31" t="str">
        <f>IFERROR(VLOOKUP(Issue!$D3085,Table5[#All],2,0),"")</f>
        <v/>
      </c>
      <c r="G3085" s="12"/>
      <c r="H3085" s="31" t="str">
        <f>IFERROR(VLOOKUP(Issue!$G3085,Table5[#All],3,0),"")</f>
        <v/>
      </c>
      <c r="I3085" s="31" t="str">
        <f>IFERROR(VLOOKUP(Issue!$G3085,Table5[#All],2,0),"")</f>
        <v/>
      </c>
      <c r="J3085" s="8"/>
      <c r="K3085" s="31" t="str">
        <f>IFERROR(VLOOKUP(Issue!$J3085,Table2[[Item Name]:[UoM]],2,0),"")</f>
        <v/>
      </c>
      <c r="L3085" s="12"/>
      <c r="M3085" s="32" t="str">
        <f>IFERROR(VLOOKUP(Issue!$J3085,Table2[[#All],[Item Name]:[Open Rate]],8,0),"")</f>
        <v/>
      </c>
      <c r="N3085" s="32" t="str">
        <f>IFERROR(+Issue!$L3085*Issue!$M3085,"")</f>
        <v/>
      </c>
      <c r="O3085" s="12"/>
      <c r="P3085" s="12"/>
      <c r="Q3085" s="38"/>
    </row>
    <row r="3086" spans="1:17" x14ac:dyDescent="0.25">
      <c r="A3086" s="34"/>
      <c r="B3086" s="12"/>
      <c r="C3086" s="12"/>
      <c r="D3086" s="12"/>
      <c r="E3086" s="31" t="str">
        <f>IFERROR(VLOOKUP(Issue!$D3086,Table5[#All],3,0),"")</f>
        <v/>
      </c>
      <c r="F3086" s="31" t="str">
        <f>IFERROR(VLOOKUP(Issue!$D3086,Table5[#All],2,0),"")</f>
        <v/>
      </c>
      <c r="G3086" s="12"/>
      <c r="H3086" s="31" t="str">
        <f>IFERROR(VLOOKUP(Issue!$G3086,Table5[#All],3,0),"")</f>
        <v/>
      </c>
      <c r="I3086" s="31" t="str">
        <f>IFERROR(VLOOKUP(Issue!$G3086,Table5[#All],2,0),"")</f>
        <v/>
      </c>
      <c r="J3086" s="8"/>
      <c r="K3086" s="31" t="str">
        <f>IFERROR(VLOOKUP(Issue!$J3086,Table2[[Item Name]:[UoM]],2,0),"")</f>
        <v/>
      </c>
      <c r="L3086" s="12"/>
      <c r="M3086" s="32" t="str">
        <f>IFERROR(VLOOKUP(Issue!$J3086,Table2[[#All],[Item Name]:[Open Rate]],8,0),"")</f>
        <v/>
      </c>
      <c r="N3086" s="32" t="str">
        <f>IFERROR(+Issue!$L3086*Issue!$M3086,"")</f>
        <v/>
      </c>
      <c r="O3086" s="12"/>
      <c r="P3086" s="12"/>
      <c r="Q3086" s="38"/>
    </row>
    <row r="3087" spans="1:17" x14ac:dyDescent="0.25">
      <c r="A3087" s="34"/>
      <c r="B3087" s="12"/>
      <c r="C3087" s="12"/>
      <c r="D3087" s="12"/>
      <c r="E3087" s="31" t="str">
        <f>IFERROR(VLOOKUP(Issue!$D3087,Table5[#All],3,0),"")</f>
        <v/>
      </c>
      <c r="F3087" s="31" t="str">
        <f>IFERROR(VLOOKUP(Issue!$D3087,Table5[#All],2,0),"")</f>
        <v/>
      </c>
      <c r="G3087" s="12"/>
      <c r="H3087" s="31" t="str">
        <f>IFERROR(VLOOKUP(Issue!$G3087,Table5[#All],3,0),"")</f>
        <v/>
      </c>
      <c r="I3087" s="31" t="str">
        <f>IFERROR(VLOOKUP(Issue!$G3087,Table5[#All],2,0),"")</f>
        <v/>
      </c>
      <c r="J3087" s="8"/>
      <c r="K3087" s="31" t="str">
        <f>IFERROR(VLOOKUP(Issue!$J3087,Table2[[Item Name]:[UoM]],2,0),"")</f>
        <v/>
      </c>
      <c r="L3087" s="12"/>
      <c r="M3087" s="32" t="str">
        <f>IFERROR(VLOOKUP(Issue!$J3087,Table2[[#All],[Item Name]:[Open Rate]],8,0),"")</f>
        <v/>
      </c>
      <c r="N3087" s="32" t="str">
        <f>IFERROR(+Issue!$L3087*Issue!$M3087,"")</f>
        <v/>
      </c>
      <c r="O3087" s="12"/>
      <c r="P3087" s="12"/>
      <c r="Q3087" s="38"/>
    </row>
    <row r="3088" spans="1:17" x14ac:dyDescent="0.25">
      <c r="A3088" s="34"/>
      <c r="B3088" s="12"/>
      <c r="C3088" s="12"/>
      <c r="D3088" s="12"/>
      <c r="E3088" s="31" t="str">
        <f>IFERROR(VLOOKUP(Issue!$D3088,Table5[#All],3,0),"")</f>
        <v/>
      </c>
      <c r="F3088" s="31" t="str">
        <f>IFERROR(VLOOKUP(Issue!$D3088,Table5[#All],2,0),"")</f>
        <v/>
      </c>
      <c r="G3088" s="12"/>
      <c r="H3088" s="31" t="str">
        <f>IFERROR(VLOOKUP(Issue!$G3088,Table5[#All],3,0),"")</f>
        <v/>
      </c>
      <c r="I3088" s="31" t="str">
        <f>IFERROR(VLOOKUP(Issue!$G3088,Table5[#All],2,0),"")</f>
        <v/>
      </c>
      <c r="J3088" s="12"/>
      <c r="K3088" s="31" t="str">
        <f>IFERROR(VLOOKUP(Issue!$J3088,Table2[[Item Name]:[UoM]],2,0),"")</f>
        <v/>
      </c>
      <c r="L3088" s="12"/>
      <c r="M3088" s="32" t="str">
        <f>IFERROR(VLOOKUP(Issue!$J3088,Table2[[#All],[Item Name]:[Open Rate]],8,0),"")</f>
        <v/>
      </c>
      <c r="N3088" s="32" t="str">
        <f>IFERROR(+Issue!$L3088*Issue!$M3088,"")</f>
        <v/>
      </c>
      <c r="O3088" s="12"/>
      <c r="P3088" s="12"/>
      <c r="Q3088" s="38"/>
    </row>
    <row r="3089" spans="1:17" x14ac:dyDescent="0.25">
      <c r="A3089" s="34"/>
      <c r="B3089" s="12"/>
      <c r="C3089" s="12"/>
      <c r="D3089" s="12"/>
      <c r="E3089" s="31" t="str">
        <f>IFERROR(VLOOKUP(Issue!$D3089,Table5[#All],3,0),"")</f>
        <v/>
      </c>
      <c r="F3089" s="31" t="str">
        <f>IFERROR(VLOOKUP(Issue!$D3089,Table5[#All],2,0),"")</f>
        <v/>
      </c>
      <c r="G3089" s="12"/>
      <c r="H3089" s="31" t="str">
        <f>IFERROR(VLOOKUP(Issue!$G3089,Table5[#All],3,0),"")</f>
        <v/>
      </c>
      <c r="I3089" s="31" t="str">
        <f>IFERROR(VLOOKUP(Issue!$G3089,Table5[#All],2,0),"")</f>
        <v/>
      </c>
      <c r="J3089" s="12"/>
      <c r="K3089" s="31" t="str">
        <f>IFERROR(VLOOKUP(Issue!$J3089,Table2[[Item Name]:[UoM]],2,0),"")</f>
        <v/>
      </c>
      <c r="L3089" s="12"/>
      <c r="M3089" s="32" t="str">
        <f>IFERROR(VLOOKUP(Issue!$J3089,Table2[[#All],[Item Name]:[Open Rate]],8,0),"")</f>
        <v/>
      </c>
      <c r="N3089" s="32" t="str">
        <f>IFERROR(+Issue!$L3089*Issue!$M3089,"")</f>
        <v/>
      </c>
      <c r="O3089" s="12"/>
      <c r="P3089" s="12"/>
      <c r="Q3089" s="38"/>
    </row>
    <row r="3090" spans="1:17" x14ac:dyDescent="0.25">
      <c r="A3090" s="34"/>
      <c r="B3090" s="12"/>
      <c r="C3090" s="12"/>
      <c r="D3090" s="12"/>
      <c r="E3090" s="31" t="str">
        <f>IFERROR(VLOOKUP(Issue!$D3090,Table5[#All],3,0),"")</f>
        <v/>
      </c>
      <c r="F3090" s="31" t="str">
        <f>IFERROR(VLOOKUP(Issue!$D3090,Table5[#All],2,0),"")</f>
        <v/>
      </c>
      <c r="G3090" s="12"/>
      <c r="H3090" s="31" t="str">
        <f>IFERROR(VLOOKUP(Issue!$G3090,Table5[#All],3,0),"")</f>
        <v/>
      </c>
      <c r="I3090" s="31" t="str">
        <f>IFERROR(VLOOKUP(Issue!$G3090,Table5[#All],2,0),"")</f>
        <v/>
      </c>
      <c r="J3090" s="12"/>
      <c r="K3090" s="31" t="str">
        <f>IFERROR(VLOOKUP(Issue!$J3090,Table2[[Item Name]:[UoM]],2,0),"")</f>
        <v/>
      </c>
      <c r="L3090" s="12"/>
      <c r="M3090" s="32" t="str">
        <f>IFERROR(VLOOKUP(Issue!$J3090,Table2[[#All],[Item Name]:[Open Rate]],8,0),"")</f>
        <v/>
      </c>
      <c r="N3090" s="32" t="str">
        <f>IFERROR(+Issue!$L3090*Issue!$M3090,"")</f>
        <v/>
      </c>
      <c r="O3090" s="12"/>
      <c r="P3090" s="12"/>
      <c r="Q3090" s="38"/>
    </row>
    <row r="3091" spans="1:17" x14ac:dyDescent="0.25">
      <c r="A3091" s="34"/>
      <c r="B3091" s="12"/>
      <c r="C3091" s="12"/>
      <c r="D3091" s="12"/>
      <c r="E3091" s="31" t="str">
        <f>IFERROR(VLOOKUP(Issue!$D3091,Table5[#All],3,0),"")</f>
        <v/>
      </c>
      <c r="F3091" s="31" t="str">
        <f>IFERROR(VLOOKUP(Issue!$D3091,Table5[#All],2,0),"")</f>
        <v/>
      </c>
      <c r="G3091" s="12"/>
      <c r="H3091" s="31" t="str">
        <f>IFERROR(VLOOKUP(Issue!$G3091,Table5[#All],3,0),"")</f>
        <v/>
      </c>
      <c r="I3091" s="31" t="str">
        <f>IFERROR(VLOOKUP(Issue!$G3091,Table5[#All],2,0),"")</f>
        <v/>
      </c>
      <c r="J3091" s="12"/>
      <c r="K3091" s="31" t="str">
        <f>IFERROR(VLOOKUP(Issue!$J3091,Table2[[Item Name]:[UoM]],2,0),"")</f>
        <v/>
      </c>
      <c r="L3091" s="12"/>
      <c r="M3091" s="32" t="str">
        <f>IFERROR(VLOOKUP(Issue!$J3091,Table2[[#All],[Item Name]:[Open Rate]],8,0),"")</f>
        <v/>
      </c>
      <c r="N3091" s="32" t="str">
        <f>IFERROR(+Issue!$L3091*Issue!$M3091,"")</f>
        <v/>
      </c>
      <c r="O3091" s="12"/>
      <c r="P3091" s="12"/>
      <c r="Q3091" s="38"/>
    </row>
    <row r="3092" spans="1:17" x14ac:dyDescent="0.25">
      <c r="A3092" s="34"/>
      <c r="B3092" s="12"/>
      <c r="C3092" s="12"/>
      <c r="D3092" s="12"/>
      <c r="E3092" s="31" t="str">
        <f>IFERROR(VLOOKUP(Issue!$D3092,Table5[#All],3,0),"")</f>
        <v/>
      </c>
      <c r="F3092" s="31" t="str">
        <f>IFERROR(VLOOKUP(Issue!$D3092,Table5[#All],2,0),"")</f>
        <v/>
      </c>
      <c r="G3092" s="12"/>
      <c r="H3092" s="31" t="str">
        <f>IFERROR(VLOOKUP(Issue!$G3092,Table5[#All],3,0),"")</f>
        <v/>
      </c>
      <c r="I3092" s="31" t="str">
        <f>IFERROR(VLOOKUP(Issue!$G3092,Table5[#All],2,0),"")</f>
        <v/>
      </c>
      <c r="J3092" s="12"/>
      <c r="K3092" s="31" t="str">
        <f>IFERROR(VLOOKUP(Issue!$J3092,Table2[[Item Name]:[UoM]],2,0),"")</f>
        <v/>
      </c>
      <c r="L3092" s="12"/>
      <c r="M3092" s="32" t="str">
        <f>IFERROR(VLOOKUP(Issue!$J3092,Table2[[#All],[Item Name]:[Open Rate]],8,0),"")</f>
        <v/>
      </c>
      <c r="N3092" s="32" t="str">
        <f>IFERROR(+Issue!$L3092*Issue!$M3092,"")</f>
        <v/>
      </c>
      <c r="O3092" s="12"/>
      <c r="P3092" s="12"/>
      <c r="Q3092" s="38"/>
    </row>
    <row r="3093" spans="1:17" x14ac:dyDescent="0.25">
      <c r="A3093" s="34"/>
      <c r="B3093" s="12"/>
      <c r="C3093" s="12"/>
      <c r="D3093" s="12"/>
      <c r="E3093" s="31" t="str">
        <f>IFERROR(VLOOKUP(Issue!$D3093,Table5[#All],3,0),"")</f>
        <v/>
      </c>
      <c r="F3093" s="31" t="str">
        <f>IFERROR(VLOOKUP(Issue!$D3093,Table5[#All],2,0),"")</f>
        <v/>
      </c>
      <c r="G3093" s="12"/>
      <c r="H3093" s="31" t="str">
        <f>IFERROR(VLOOKUP(Issue!$G3093,Table5[#All],3,0),"")</f>
        <v/>
      </c>
      <c r="I3093" s="31" t="str">
        <f>IFERROR(VLOOKUP(Issue!$G3093,Table5[#All],2,0),"")</f>
        <v/>
      </c>
      <c r="J3093" s="12"/>
      <c r="K3093" s="31" t="str">
        <f>IFERROR(VLOOKUP(Issue!$J3093,Table2[[Item Name]:[UoM]],2,0),"")</f>
        <v/>
      </c>
      <c r="L3093" s="12"/>
      <c r="M3093" s="32" t="str">
        <f>IFERROR(VLOOKUP(Issue!$J3093,Table2[[#All],[Item Name]:[Open Rate]],8,0),"")</f>
        <v/>
      </c>
      <c r="N3093" s="32" t="str">
        <f>IFERROR(+Issue!$L3093*Issue!$M3093,"")</f>
        <v/>
      </c>
      <c r="O3093" s="12"/>
      <c r="P3093" s="12"/>
      <c r="Q3093" s="38"/>
    </row>
    <row r="3094" spans="1:17" x14ac:dyDescent="0.25">
      <c r="A3094" s="34"/>
      <c r="B3094" s="12"/>
      <c r="C3094" s="12"/>
      <c r="D3094" s="12"/>
      <c r="E3094" s="31" t="str">
        <f>IFERROR(VLOOKUP(Issue!$D3094,Table5[#All],3,0),"")</f>
        <v/>
      </c>
      <c r="F3094" s="31" t="str">
        <f>IFERROR(VLOOKUP(Issue!$D3094,Table5[#All],2,0),"")</f>
        <v/>
      </c>
      <c r="G3094" s="12"/>
      <c r="H3094" s="31" t="str">
        <f>IFERROR(VLOOKUP(Issue!$G3094,Table5[#All],3,0),"")</f>
        <v/>
      </c>
      <c r="I3094" s="31" t="str">
        <f>IFERROR(VLOOKUP(Issue!$G3094,Table5[#All],2,0),"")</f>
        <v/>
      </c>
      <c r="J3094" s="12"/>
      <c r="K3094" s="31" t="str">
        <f>IFERROR(VLOOKUP(Issue!$J3094,Table2[[Item Name]:[UoM]],2,0),"")</f>
        <v/>
      </c>
      <c r="L3094" s="12"/>
      <c r="M3094" s="32" t="str">
        <f>IFERROR(VLOOKUP(Issue!$J3094,Table2[[#All],[Item Name]:[Open Rate]],8,0),"")</f>
        <v/>
      </c>
      <c r="N3094" s="32" t="str">
        <f>IFERROR(+Issue!$L3094*Issue!$M3094,"")</f>
        <v/>
      </c>
      <c r="O3094" s="12"/>
      <c r="P3094" s="12"/>
      <c r="Q3094" s="38"/>
    </row>
    <row r="3095" spans="1:17" x14ac:dyDescent="0.25">
      <c r="A3095" s="34"/>
      <c r="B3095" s="12"/>
      <c r="C3095" s="12"/>
      <c r="D3095" s="12"/>
      <c r="E3095" s="31" t="str">
        <f>IFERROR(VLOOKUP(Issue!$D3095,Table5[#All],3,0),"")</f>
        <v/>
      </c>
      <c r="F3095" s="31" t="str">
        <f>IFERROR(VLOOKUP(Issue!$D3095,Table5[#All],2,0),"")</f>
        <v/>
      </c>
      <c r="G3095" s="12"/>
      <c r="H3095" s="31" t="str">
        <f>IFERROR(VLOOKUP(Issue!$G3095,Table5[#All],3,0),"")</f>
        <v/>
      </c>
      <c r="I3095" s="31" t="str">
        <f>IFERROR(VLOOKUP(Issue!$G3095,Table5[#All],2,0),"")</f>
        <v/>
      </c>
      <c r="J3095" s="12"/>
      <c r="K3095" s="31" t="str">
        <f>IFERROR(VLOOKUP(Issue!$J3095,Table2[[Item Name]:[UoM]],2,0),"")</f>
        <v/>
      </c>
      <c r="L3095" s="12"/>
      <c r="M3095" s="32" t="str">
        <f>IFERROR(VLOOKUP(Issue!$J3095,Table2[[#All],[Item Name]:[Open Rate]],8,0),"")</f>
        <v/>
      </c>
      <c r="N3095" s="32" t="str">
        <f>IFERROR(+Issue!$L3095*Issue!$M3095,"")</f>
        <v/>
      </c>
      <c r="O3095" s="12"/>
      <c r="P3095" s="12"/>
      <c r="Q3095" s="38"/>
    </row>
    <row r="3096" spans="1:17" x14ac:dyDescent="0.25">
      <c r="A3096" s="34"/>
      <c r="B3096" s="12"/>
      <c r="C3096" s="12"/>
      <c r="D3096" s="12"/>
      <c r="E3096" s="31" t="str">
        <f>IFERROR(VLOOKUP(Issue!$D3096,Table5[#All],3,0),"")</f>
        <v/>
      </c>
      <c r="F3096" s="31" t="str">
        <f>IFERROR(VLOOKUP(Issue!$D3096,Table5[#All],2,0),"")</f>
        <v/>
      </c>
      <c r="G3096" s="12"/>
      <c r="H3096" s="31" t="str">
        <f>IFERROR(VLOOKUP(Issue!$G3096,Table5[#All],3,0),"")</f>
        <v/>
      </c>
      <c r="I3096" s="31" t="str">
        <f>IFERROR(VLOOKUP(Issue!$G3096,Table5[#All],2,0),"")</f>
        <v/>
      </c>
      <c r="J3096" s="12"/>
      <c r="K3096" s="31" t="str">
        <f>IFERROR(VLOOKUP(Issue!$J3096,Table2[[Item Name]:[UoM]],2,0),"")</f>
        <v/>
      </c>
      <c r="L3096" s="12"/>
      <c r="M3096" s="32" t="str">
        <f>IFERROR(VLOOKUP(Issue!$J3096,Table2[[#All],[Item Name]:[Open Rate]],8,0),"")</f>
        <v/>
      </c>
      <c r="N3096" s="32" t="str">
        <f>IFERROR(+Issue!$L3096*Issue!$M3096,"")</f>
        <v/>
      </c>
      <c r="O3096" s="12"/>
      <c r="P3096" s="12"/>
      <c r="Q3096" s="38"/>
    </row>
    <row r="3097" spans="1:17" x14ac:dyDescent="0.25">
      <c r="A3097" s="34"/>
      <c r="B3097" s="12"/>
      <c r="C3097" s="12"/>
      <c r="D3097" s="12"/>
      <c r="E3097" s="31" t="str">
        <f>IFERROR(VLOOKUP(Issue!$D3097,Table5[#All],3,0),"")</f>
        <v/>
      </c>
      <c r="F3097" s="31" t="str">
        <f>IFERROR(VLOOKUP(Issue!$D3097,Table5[#All],2,0),"")</f>
        <v/>
      </c>
      <c r="G3097" s="12"/>
      <c r="H3097" s="31" t="str">
        <f>IFERROR(VLOOKUP(Issue!$G3097,Table5[#All],3,0),"")</f>
        <v/>
      </c>
      <c r="I3097" s="31" t="str">
        <f>IFERROR(VLOOKUP(Issue!$G3097,Table5[#All],2,0),"")</f>
        <v/>
      </c>
      <c r="J3097" s="12"/>
      <c r="K3097" s="31" t="str">
        <f>IFERROR(VLOOKUP(Issue!$J3097,Table2[[Item Name]:[UoM]],2,0),"")</f>
        <v/>
      </c>
      <c r="L3097" s="12"/>
      <c r="M3097" s="32" t="str">
        <f>IFERROR(VLOOKUP(Issue!$J3097,Table2[[#All],[Item Name]:[Open Rate]],8,0),"")</f>
        <v/>
      </c>
      <c r="N3097" s="32" t="str">
        <f>IFERROR(+Issue!$L3097*Issue!$M3097,"")</f>
        <v/>
      </c>
      <c r="O3097" s="12"/>
      <c r="P3097" s="12"/>
      <c r="Q3097" s="38"/>
    </row>
    <row r="3098" spans="1:17" x14ac:dyDescent="0.25">
      <c r="A3098" s="34"/>
      <c r="B3098" s="12"/>
      <c r="C3098" s="12"/>
      <c r="D3098" s="12"/>
      <c r="E3098" s="31" t="str">
        <f>IFERROR(VLOOKUP(Issue!$D3098,Table5[#All],3,0),"")</f>
        <v/>
      </c>
      <c r="F3098" s="31" t="str">
        <f>IFERROR(VLOOKUP(Issue!$D3098,Table5[#All],2,0),"")</f>
        <v/>
      </c>
      <c r="G3098" s="12"/>
      <c r="H3098" s="31" t="str">
        <f>IFERROR(VLOOKUP(Issue!$G3098,Table5[#All],3,0),"")</f>
        <v/>
      </c>
      <c r="I3098" s="31" t="str">
        <f>IFERROR(VLOOKUP(Issue!$G3098,Table5[#All],2,0),"")</f>
        <v/>
      </c>
      <c r="J3098" s="12"/>
      <c r="K3098" s="31" t="str">
        <f>IFERROR(VLOOKUP(Issue!$J3098,Table2[[Item Name]:[UoM]],2,0),"")</f>
        <v/>
      </c>
      <c r="L3098" s="12"/>
      <c r="M3098" s="32" t="str">
        <f>IFERROR(VLOOKUP(Issue!$J3098,Table2[[#All],[Item Name]:[Open Rate]],8,0),"")</f>
        <v/>
      </c>
      <c r="N3098" s="32" t="str">
        <f>IFERROR(+Issue!$L3098*Issue!$M3098,"")</f>
        <v/>
      </c>
      <c r="O3098" s="12"/>
      <c r="P3098" s="12"/>
      <c r="Q3098" s="38"/>
    </row>
    <row r="3099" spans="1:17" x14ac:dyDescent="0.25">
      <c r="A3099" s="34"/>
      <c r="B3099" s="12"/>
      <c r="C3099" s="12"/>
      <c r="D3099" s="12"/>
      <c r="E3099" s="31" t="str">
        <f>IFERROR(VLOOKUP(Issue!$D3099,Table5[#All],3,0),"")</f>
        <v/>
      </c>
      <c r="F3099" s="31" t="str">
        <f>IFERROR(VLOOKUP(Issue!$D3099,Table5[#All],2,0),"")</f>
        <v/>
      </c>
      <c r="G3099" s="12"/>
      <c r="H3099" s="31" t="str">
        <f>IFERROR(VLOOKUP(Issue!$G3099,Table5[#All],3,0),"")</f>
        <v/>
      </c>
      <c r="I3099" s="31" t="str">
        <f>IFERROR(VLOOKUP(Issue!$G3099,Table5[#All],2,0),"")</f>
        <v/>
      </c>
      <c r="J3099" s="12"/>
      <c r="K3099" s="31" t="str">
        <f>IFERROR(VLOOKUP(Issue!$J3099,Table2[[Item Name]:[UoM]],2,0),"")</f>
        <v/>
      </c>
      <c r="L3099" s="12"/>
      <c r="M3099" s="32" t="str">
        <f>IFERROR(VLOOKUP(Issue!$J3099,Table2[[#All],[Item Name]:[Open Rate]],8,0),"")</f>
        <v/>
      </c>
      <c r="N3099" s="32" t="str">
        <f>IFERROR(+Issue!$L3099*Issue!$M3099,"")</f>
        <v/>
      </c>
      <c r="O3099" s="12"/>
      <c r="P3099" s="12"/>
      <c r="Q3099" s="38"/>
    </row>
    <row r="3100" spans="1:17" x14ac:dyDescent="0.25">
      <c r="A3100" s="34"/>
      <c r="B3100" s="12"/>
      <c r="C3100" s="12"/>
      <c r="D3100" s="12"/>
      <c r="E3100" s="31" t="str">
        <f>IFERROR(VLOOKUP(Issue!$D3100,Table5[#All],3,0),"")</f>
        <v/>
      </c>
      <c r="F3100" s="31" t="str">
        <f>IFERROR(VLOOKUP(Issue!$D3100,Table5[#All],2,0),"")</f>
        <v/>
      </c>
      <c r="G3100" s="12"/>
      <c r="H3100" s="31" t="str">
        <f>IFERROR(VLOOKUP(Issue!$G3100,Table5[#All],3,0),"")</f>
        <v/>
      </c>
      <c r="I3100" s="31" t="str">
        <f>IFERROR(VLOOKUP(Issue!$G3100,Table5[#All],2,0),"")</f>
        <v/>
      </c>
      <c r="J3100" s="12"/>
      <c r="K3100" s="31" t="str">
        <f>IFERROR(VLOOKUP(Issue!$J3100,Table2[[Item Name]:[UoM]],2,0),"")</f>
        <v/>
      </c>
      <c r="L3100" s="12"/>
      <c r="M3100" s="32" t="str">
        <f>IFERROR(VLOOKUP(Issue!$J3100,Table2[[#All],[Item Name]:[Open Rate]],8,0),"")</f>
        <v/>
      </c>
      <c r="N3100" s="32" t="str">
        <f>IFERROR(+Issue!$L3100*Issue!$M3100,"")</f>
        <v/>
      </c>
      <c r="O3100" s="12"/>
      <c r="P3100" s="12"/>
      <c r="Q3100" s="38"/>
    </row>
    <row r="3101" spans="1:17" x14ac:dyDescent="0.25">
      <c r="A3101" s="34"/>
      <c r="B3101" s="12"/>
      <c r="C3101" s="12"/>
      <c r="D3101" s="12"/>
      <c r="E3101" s="31" t="str">
        <f>IFERROR(VLOOKUP(Issue!$D3101,Table5[#All],3,0),"")</f>
        <v/>
      </c>
      <c r="F3101" s="31" t="str">
        <f>IFERROR(VLOOKUP(Issue!$D3101,Table5[#All],2,0),"")</f>
        <v/>
      </c>
      <c r="G3101" s="12"/>
      <c r="H3101" s="31" t="str">
        <f>IFERROR(VLOOKUP(Issue!$G3101,Table5[#All],3,0),"")</f>
        <v/>
      </c>
      <c r="I3101" s="31" t="str">
        <f>IFERROR(VLOOKUP(Issue!$G3101,Table5[#All],2,0),"")</f>
        <v/>
      </c>
      <c r="J3101" s="12"/>
      <c r="K3101" s="31" t="str">
        <f>IFERROR(VLOOKUP(Issue!$J3101,Table2[[Item Name]:[UoM]],2,0),"")</f>
        <v/>
      </c>
      <c r="L3101" s="12"/>
      <c r="M3101" s="32" t="str">
        <f>IFERROR(VLOOKUP(Issue!$J3101,Table2[[#All],[Item Name]:[Open Rate]],8,0),"")</f>
        <v/>
      </c>
      <c r="N3101" s="32" t="str">
        <f>IFERROR(+Issue!$L3101*Issue!$M3101,"")</f>
        <v/>
      </c>
      <c r="O3101" s="12"/>
      <c r="P3101" s="12"/>
      <c r="Q3101" s="38"/>
    </row>
    <row r="3102" spans="1:17" x14ac:dyDescent="0.25">
      <c r="A3102" s="34"/>
      <c r="B3102" s="12"/>
      <c r="C3102" s="12"/>
      <c r="D3102" s="12"/>
      <c r="E3102" s="31" t="str">
        <f>IFERROR(VLOOKUP(Issue!$D3102,Table5[#All],3,0),"")</f>
        <v/>
      </c>
      <c r="F3102" s="31" t="str">
        <f>IFERROR(VLOOKUP(Issue!$D3102,Table5[#All],2,0),"")</f>
        <v/>
      </c>
      <c r="G3102" s="12"/>
      <c r="H3102" s="31" t="str">
        <f>IFERROR(VLOOKUP(Issue!$G3102,Table5[#All],3,0),"")</f>
        <v/>
      </c>
      <c r="I3102" s="31" t="str">
        <f>IFERROR(VLOOKUP(Issue!$G3102,Table5[#All],2,0),"")</f>
        <v/>
      </c>
      <c r="J3102" s="12"/>
      <c r="K3102" s="31" t="str">
        <f>IFERROR(VLOOKUP(Issue!$J3102,Table2[[Item Name]:[UoM]],2,0),"")</f>
        <v/>
      </c>
      <c r="L3102" s="12"/>
      <c r="M3102" s="32" t="str">
        <f>IFERROR(VLOOKUP(Issue!$J3102,Table2[[#All],[Item Name]:[Open Rate]],8,0),"")</f>
        <v/>
      </c>
      <c r="N3102" s="32" t="str">
        <f>IFERROR(+Issue!$L3102*Issue!$M3102,"")</f>
        <v/>
      </c>
      <c r="O3102" s="12"/>
      <c r="P3102" s="12"/>
      <c r="Q3102" s="38"/>
    </row>
    <row r="3103" spans="1:17" x14ac:dyDescent="0.25">
      <c r="A3103" s="34"/>
      <c r="B3103" s="12"/>
      <c r="C3103" s="12"/>
      <c r="D3103" s="12"/>
      <c r="E3103" s="31" t="str">
        <f>IFERROR(VLOOKUP(Issue!$D3103,Table5[#All],3,0),"")</f>
        <v/>
      </c>
      <c r="F3103" s="31" t="str">
        <f>IFERROR(VLOOKUP(Issue!$D3103,Table5[#All],2,0),"")</f>
        <v/>
      </c>
      <c r="G3103" s="12"/>
      <c r="H3103" s="31" t="str">
        <f>IFERROR(VLOOKUP(Issue!$G3103,Table5[#All],3,0),"")</f>
        <v/>
      </c>
      <c r="I3103" s="31" t="str">
        <f>IFERROR(VLOOKUP(Issue!$G3103,Table5[#All],2,0),"")</f>
        <v/>
      </c>
      <c r="J3103" s="12"/>
      <c r="K3103" s="31" t="str">
        <f>IFERROR(VLOOKUP(Issue!$J3103,Table2[[Item Name]:[UoM]],2,0),"")</f>
        <v/>
      </c>
      <c r="L3103" s="12"/>
      <c r="M3103" s="32" t="str">
        <f>IFERROR(VLOOKUP(Issue!$J3103,Table2[[#All],[Item Name]:[Open Rate]],8,0),"")</f>
        <v/>
      </c>
      <c r="N3103" s="32" t="str">
        <f>IFERROR(+Issue!$L3103*Issue!$M3103,"")</f>
        <v/>
      </c>
      <c r="O3103" s="12"/>
      <c r="P3103" s="12"/>
      <c r="Q3103" s="38"/>
    </row>
    <row r="3104" spans="1:17" x14ac:dyDescent="0.25">
      <c r="A3104" s="34"/>
      <c r="B3104" s="12"/>
      <c r="C3104" s="12"/>
      <c r="D3104" s="12"/>
      <c r="E3104" s="31" t="str">
        <f>IFERROR(VLOOKUP(Issue!$D3104,Table5[#All],3,0),"")</f>
        <v/>
      </c>
      <c r="F3104" s="31" t="str">
        <f>IFERROR(VLOOKUP(Issue!$D3104,Table5[#All],2,0),"")</f>
        <v/>
      </c>
      <c r="G3104" s="12"/>
      <c r="H3104" s="31" t="str">
        <f>IFERROR(VLOOKUP(Issue!$G3104,Table5[#All],3,0),"")</f>
        <v/>
      </c>
      <c r="I3104" s="31" t="str">
        <f>IFERROR(VLOOKUP(Issue!$G3104,Table5[#All],2,0),"")</f>
        <v/>
      </c>
      <c r="J3104" s="12"/>
      <c r="K3104" s="31" t="str">
        <f>IFERROR(VLOOKUP(Issue!$J3104,Table2[[Item Name]:[UoM]],2,0),"")</f>
        <v/>
      </c>
      <c r="L3104" s="12"/>
      <c r="M3104" s="32" t="str">
        <f>IFERROR(VLOOKUP(Issue!$J3104,Table2[[#All],[Item Name]:[Open Rate]],8,0),"")</f>
        <v/>
      </c>
      <c r="N3104" s="32" t="str">
        <f>IFERROR(+Issue!$L3104*Issue!$M3104,"")</f>
        <v/>
      </c>
      <c r="O3104" s="12"/>
      <c r="P3104" s="12"/>
      <c r="Q3104" s="38"/>
    </row>
    <row r="3105" spans="1:17" x14ac:dyDescent="0.25">
      <c r="A3105" s="34"/>
      <c r="B3105" s="12"/>
      <c r="C3105" s="12"/>
      <c r="D3105" s="12"/>
      <c r="E3105" s="31" t="str">
        <f>IFERROR(VLOOKUP(Issue!$D3105,Table5[#All],3,0),"")</f>
        <v/>
      </c>
      <c r="F3105" s="31" t="str">
        <f>IFERROR(VLOOKUP(Issue!$D3105,Table5[#All],2,0),"")</f>
        <v/>
      </c>
      <c r="G3105" s="12"/>
      <c r="H3105" s="31" t="str">
        <f>IFERROR(VLOOKUP(Issue!$G3105,Table5[#All],3,0),"")</f>
        <v/>
      </c>
      <c r="I3105" s="31" t="str">
        <f>IFERROR(VLOOKUP(Issue!$G3105,Table5[#All],2,0),"")</f>
        <v/>
      </c>
      <c r="J3105" s="12"/>
      <c r="K3105" s="31" t="str">
        <f>IFERROR(VLOOKUP(Issue!$J3105,Table2[[Item Name]:[UoM]],2,0),"")</f>
        <v/>
      </c>
      <c r="L3105" s="12"/>
      <c r="M3105" s="32" t="str">
        <f>IFERROR(VLOOKUP(Issue!$J3105,Table2[[#All],[Item Name]:[Open Rate]],8,0),"")</f>
        <v/>
      </c>
      <c r="N3105" s="32" t="str">
        <f>IFERROR(+Issue!$L3105*Issue!$M3105,"")</f>
        <v/>
      </c>
      <c r="O3105" s="12"/>
      <c r="P3105" s="12"/>
      <c r="Q3105" s="38"/>
    </row>
    <row r="3106" spans="1:17" x14ac:dyDescent="0.25">
      <c r="A3106" s="34"/>
      <c r="B3106" s="12"/>
      <c r="C3106" s="12"/>
      <c r="D3106" s="12"/>
      <c r="E3106" s="31" t="str">
        <f>IFERROR(VLOOKUP(Issue!$D3106,Table5[#All],3,0),"")</f>
        <v/>
      </c>
      <c r="F3106" s="31" t="str">
        <f>IFERROR(VLOOKUP(Issue!$D3106,Table5[#All],2,0),"")</f>
        <v/>
      </c>
      <c r="G3106" s="12"/>
      <c r="H3106" s="31" t="str">
        <f>IFERROR(VLOOKUP(Issue!$G3106,Table5[#All],3,0),"")</f>
        <v/>
      </c>
      <c r="I3106" s="31" t="str">
        <f>IFERROR(VLOOKUP(Issue!$G3106,Table5[#All],2,0),"")</f>
        <v/>
      </c>
      <c r="J3106" s="12"/>
      <c r="K3106" s="31" t="str">
        <f>IFERROR(VLOOKUP(Issue!$J3106,Table2[[Item Name]:[UoM]],2,0),"")</f>
        <v/>
      </c>
      <c r="L3106" s="12"/>
      <c r="M3106" s="32" t="str">
        <f>IFERROR(VLOOKUP(Issue!$J3106,Table2[[#All],[Item Name]:[Open Rate]],8,0),"")</f>
        <v/>
      </c>
      <c r="N3106" s="32" t="str">
        <f>IFERROR(+Issue!$L3106*Issue!$M3106,"")</f>
        <v/>
      </c>
      <c r="O3106" s="12"/>
      <c r="P3106" s="12"/>
      <c r="Q3106" s="38"/>
    </row>
    <row r="3107" spans="1:17" x14ac:dyDescent="0.25">
      <c r="A3107" s="34"/>
      <c r="B3107" s="12"/>
      <c r="C3107" s="12"/>
      <c r="D3107" s="12"/>
      <c r="E3107" s="31" t="str">
        <f>IFERROR(VLOOKUP(Issue!$D3107,Table5[#All],3,0),"")</f>
        <v/>
      </c>
      <c r="F3107" s="31" t="str">
        <f>IFERROR(VLOOKUP(Issue!$D3107,Table5[#All],2,0),"")</f>
        <v/>
      </c>
      <c r="G3107" s="12"/>
      <c r="H3107" s="31" t="str">
        <f>IFERROR(VLOOKUP(Issue!$G3107,Table5[#All],3,0),"")</f>
        <v/>
      </c>
      <c r="I3107" s="31" t="str">
        <f>IFERROR(VLOOKUP(Issue!$G3107,Table5[#All],2,0),"")</f>
        <v/>
      </c>
      <c r="J3107" s="12"/>
      <c r="K3107" s="31" t="str">
        <f>IFERROR(VLOOKUP(Issue!$J3107,Table2[[Item Name]:[UoM]],2,0),"")</f>
        <v/>
      </c>
      <c r="L3107" s="12"/>
      <c r="M3107" s="32" t="str">
        <f>IFERROR(VLOOKUP(Issue!$J3107,Table2[[#All],[Item Name]:[Open Rate]],8,0),"")</f>
        <v/>
      </c>
      <c r="N3107" s="32" t="str">
        <f>IFERROR(+Issue!$L3107*Issue!$M3107,"")</f>
        <v/>
      </c>
      <c r="O3107" s="12"/>
      <c r="P3107" s="12"/>
      <c r="Q3107" s="38"/>
    </row>
    <row r="3108" spans="1:17" x14ac:dyDescent="0.25">
      <c r="A3108" s="34"/>
      <c r="B3108" s="12"/>
      <c r="C3108" s="12"/>
      <c r="D3108" s="12"/>
      <c r="E3108" s="31" t="str">
        <f>IFERROR(VLOOKUP(Issue!$D3108,Table5[#All],3,0),"")</f>
        <v/>
      </c>
      <c r="F3108" s="31" t="str">
        <f>IFERROR(VLOOKUP(Issue!$D3108,Table5[#All],2,0),"")</f>
        <v/>
      </c>
      <c r="G3108" s="12"/>
      <c r="H3108" s="31" t="str">
        <f>IFERROR(VLOOKUP(Issue!$G3108,Table5[#All],3,0),"")</f>
        <v/>
      </c>
      <c r="I3108" s="31" t="str">
        <f>IFERROR(VLOOKUP(Issue!$G3108,Table5[#All],2,0),"")</f>
        <v/>
      </c>
      <c r="J3108" s="12"/>
      <c r="K3108" s="31" t="str">
        <f>IFERROR(VLOOKUP(Issue!$J3108,Table2[[Item Name]:[UoM]],2,0),"")</f>
        <v/>
      </c>
      <c r="L3108" s="12"/>
      <c r="M3108" s="32" t="str">
        <f>IFERROR(VLOOKUP(Issue!$J3108,Table2[[#All],[Item Name]:[Open Rate]],8,0),"")</f>
        <v/>
      </c>
      <c r="N3108" s="32" t="str">
        <f>IFERROR(+Issue!$L3108*Issue!$M3108,"")</f>
        <v/>
      </c>
      <c r="O3108" s="12"/>
      <c r="P3108" s="12"/>
      <c r="Q3108" s="38"/>
    </row>
    <row r="3109" spans="1:17" x14ac:dyDescent="0.25">
      <c r="A3109" s="34"/>
      <c r="B3109" s="12"/>
      <c r="C3109" s="12"/>
      <c r="D3109" s="12"/>
      <c r="E3109" s="31" t="str">
        <f>IFERROR(VLOOKUP(Issue!$D3109,Table5[#All],3,0),"")</f>
        <v/>
      </c>
      <c r="F3109" s="31" t="str">
        <f>IFERROR(VLOOKUP(Issue!$D3109,Table5[#All],2,0),"")</f>
        <v/>
      </c>
      <c r="G3109" s="12"/>
      <c r="H3109" s="31" t="str">
        <f>IFERROR(VLOOKUP(Issue!$G3109,Table5[#All],3,0),"")</f>
        <v/>
      </c>
      <c r="I3109" s="31" t="str">
        <f>IFERROR(VLOOKUP(Issue!$G3109,Table5[#All],2,0),"")</f>
        <v/>
      </c>
      <c r="J3109" s="12"/>
      <c r="K3109" s="31" t="str">
        <f>IFERROR(VLOOKUP(Issue!$J3109,Table2[[Item Name]:[UoM]],2,0),"")</f>
        <v/>
      </c>
      <c r="L3109" s="12"/>
      <c r="M3109" s="32" t="str">
        <f>IFERROR(VLOOKUP(Issue!$J3109,Table2[[#All],[Item Name]:[Open Rate]],8,0),"")</f>
        <v/>
      </c>
      <c r="N3109" s="32" t="str">
        <f>IFERROR(+Issue!$L3109*Issue!$M3109,"")</f>
        <v/>
      </c>
      <c r="O3109" s="12"/>
      <c r="P3109" s="12"/>
      <c r="Q3109" s="38"/>
    </row>
    <row r="3110" spans="1:17" x14ac:dyDescent="0.25">
      <c r="A3110" s="34"/>
      <c r="B3110" s="12"/>
      <c r="C3110" s="12"/>
      <c r="D3110" s="12"/>
      <c r="E3110" s="31" t="str">
        <f>IFERROR(VLOOKUP(Issue!$D3110,Table5[#All],3,0),"")</f>
        <v/>
      </c>
      <c r="F3110" s="31" t="str">
        <f>IFERROR(VLOOKUP(Issue!$D3110,Table5[#All],2,0),"")</f>
        <v/>
      </c>
      <c r="G3110" s="12"/>
      <c r="H3110" s="31" t="str">
        <f>IFERROR(VLOOKUP(Issue!$G3110,Table5[#All],3,0),"")</f>
        <v/>
      </c>
      <c r="I3110" s="31" t="str">
        <f>IFERROR(VLOOKUP(Issue!$G3110,Table5[#All],2,0),"")</f>
        <v/>
      </c>
      <c r="J3110" s="12"/>
      <c r="K3110" s="31" t="str">
        <f>IFERROR(VLOOKUP(Issue!$J3110,Table2[[Item Name]:[UoM]],2,0),"")</f>
        <v/>
      </c>
      <c r="L3110" s="12"/>
      <c r="M3110" s="32" t="str">
        <f>IFERROR(VLOOKUP(Issue!$J3110,Table2[[#All],[Item Name]:[Open Rate]],8,0),"")</f>
        <v/>
      </c>
      <c r="N3110" s="32" t="str">
        <f>IFERROR(+Issue!$L3110*Issue!$M3110,"")</f>
        <v/>
      </c>
      <c r="O3110" s="12"/>
      <c r="P3110" s="12"/>
      <c r="Q3110" s="38"/>
    </row>
    <row r="3111" spans="1:17" x14ac:dyDescent="0.25">
      <c r="A3111" s="34"/>
      <c r="B3111" s="12"/>
      <c r="C3111" s="12"/>
      <c r="D3111" s="12"/>
      <c r="E3111" s="31" t="str">
        <f>IFERROR(VLOOKUP(Issue!$D3111,Table5[#All],3,0),"")</f>
        <v/>
      </c>
      <c r="F3111" s="31" t="str">
        <f>IFERROR(VLOOKUP(Issue!$D3111,Table5[#All],2,0),"")</f>
        <v/>
      </c>
      <c r="G3111" s="12"/>
      <c r="H3111" s="31" t="str">
        <f>IFERROR(VLOOKUP(Issue!$G3111,Table5[#All],3,0),"")</f>
        <v/>
      </c>
      <c r="I3111" s="31" t="str">
        <f>IFERROR(VLOOKUP(Issue!$G3111,Table5[#All],2,0),"")</f>
        <v/>
      </c>
      <c r="J3111" s="12"/>
      <c r="K3111" s="31" t="str">
        <f>IFERROR(VLOOKUP(Issue!$J3111,Table2[[Item Name]:[UoM]],2,0),"")</f>
        <v/>
      </c>
      <c r="L3111" s="12"/>
      <c r="M3111" s="32" t="str">
        <f>IFERROR(VLOOKUP(Issue!$J3111,Table2[[#All],[Item Name]:[Open Rate]],8,0),"")</f>
        <v/>
      </c>
      <c r="N3111" s="32" t="str">
        <f>IFERROR(+Issue!$L3111*Issue!$M3111,"")</f>
        <v/>
      </c>
      <c r="O3111" s="12"/>
      <c r="P3111" s="12"/>
      <c r="Q3111" s="38"/>
    </row>
    <row r="3112" spans="1:17" x14ac:dyDescent="0.25">
      <c r="A3112" s="34"/>
      <c r="B3112" s="12"/>
      <c r="C3112" s="12"/>
      <c r="D3112" s="12"/>
      <c r="E3112" s="31" t="str">
        <f>IFERROR(VLOOKUP(Issue!$D3112,Table5[#All],3,0),"")</f>
        <v/>
      </c>
      <c r="F3112" s="31" t="str">
        <f>IFERROR(VLOOKUP(Issue!$D3112,Table5[#All],2,0),"")</f>
        <v/>
      </c>
      <c r="G3112" s="12"/>
      <c r="H3112" s="31" t="str">
        <f>IFERROR(VLOOKUP(Issue!$G3112,Table5[#All],3,0),"")</f>
        <v/>
      </c>
      <c r="I3112" s="31" t="str">
        <f>IFERROR(VLOOKUP(Issue!$G3112,Table5[#All],2,0),"")</f>
        <v/>
      </c>
      <c r="J3112" s="12"/>
      <c r="K3112" s="31" t="str">
        <f>IFERROR(VLOOKUP(Issue!$J3112,Table2[[Item Name]:[UoM]],2,0),"")</f>
        <v/>
      </c>
      <c r="L3112" s="12"/>
      <c r="M3112" s="32" t="str">
        <f>IFERROR(VLOOKUP(Issue!$J3112,Table2[[#All],[Item Name]:[Open Rate]],8,0),"")</f>
        <v/>
      </c>
      <c r="N3112" s="32" t="str">
        <f>IFERROR(+Issue!$L3112*Issue!$M3112,"")</f>
        <v/>
      </c>
      <c r="O3112" s="12"/>
      <c r="P3112" s="12"/>
      <c r="Q3112" s="38"/>
    </row>
    <row r="3113" spans="1:17" x14ac:dyDescent="0.25">
      <c r="A3113" s="34"/>
      <c r="B3113" s="12"/>
      <c r="C3113" s="12"/>
      <c r="D3113" s="12"/>
      <c r="E3113" s="31" t="str">
        <f>IFERROR(VLOOKUP(Issue!$D3113,Table5[#All],3,0),"")</f>
        <v/>
      </c>
      <c r="F3113" s="31" t="str">
        <f>IFERROR(VLOOKUP(Issue!$D3113,Table5[#All],2,0),"")</f>
        <v/>
      </c>
      <c r="G3113" s="12"/>
      <c r="H3113" s="31" t="str">
        <f>IFERROR(VLOOKUP(Issue!$G3113,Table5[#All],3,0),"")</f>
        <v/>
      </c>
      <c r="I3113" s="31" t="str">
        <f>IFERROR(VLOOKUP(Issue!$G3113,Table5[#All],2,0),"")</f>
        <v/>
      </c>
      <c r="J3113" s="12"/>
      <c r="K3113" s="31" t="str">
        <f>IFERROR(VLOOKUP(Issue!$J3113,Table2[[Item Name]:[UoM]],2,0),"")</f>
        <v/>
      </c>
      <c r="L3113" s="12"/>
      <c r="M3113" s="32" t="str">
        <f>IFERROR(VLOOKUP(Issue!$J3113,Table2[[#All],[Item Name]:[Open Rate]],8,0),"")</f>
        <v/>
      </c>
      <c r="N3113" s="32" t="str">
        <f>IFERROR(+Issue!$L3113*Issue!$M3113,"")</f>
        <v/>
      </c>
      <c r="O3113" s="12"/>
      <c r="P3113" s="12"/>
      <c r="Q3113" s="38"/>
    </row>
    <row r="3114" spans="1:17" x14ac:dyDescent="0.25">
      <c r="A3114" s="34"/>
      <c r="B3114" s="12"/>
      <c r="C3114" s="12"/>
      <c r="D3114" s="12"/>
      <c r="E3114" s="31" t="str">
        <f>IFERROR(VLOOKUP(Issue!$D3114,Table5[#All],3,0),"")</f>
        <v/>
      </c>
      <c r="F3114" s="31" t="str">
        <f>IFERROR(VLOOKUP(Issue!$D3114,Table5[#All],2,0),"")</f>
        <v/>
      </c>
      <c r="G3114" s="12"/>
      <c r="H3114" s="31" t="str">
        <f>IFERROR(VLOOKUP(Issue!$G3114,Table5[#All],3,0),"")</f>
        <v/>
      </c>
      <c r="I3114" s="31" t="str">
        <f>IFERROR(VLOOKUP(Issue!$G3114,Table5[#All],2,0),"")</f>
        <v/>
      </c>
      <c r="J3114" s="12"/>
      <c r="K3114" s="31" t="str">
        <f>IFERROR(VLOOKUP(Issue!$J3114,Table2[[Item Name]:[UoM]],2,0),"")</f>
        <v/>
      </c>
      <c r="L3114" s="12"/>
      <c r="M3114" s="32" t="str">
        <f>IFERROR(VLOOKUP(Issue!$J3114,Table2[[#All],[Item Name]:[Open Rate]],8,0),"")</f>
        <v/>
      </c>
      <c r="N3114" s="32" t="str">
        <f>IFERROR(+Issue!$L3114*Issue!$M3114,"")</f>
        <v/>
      </c>
      <c r="O3114" s="12"/>
      <c r="P3114" s="12"/>
      <c r="Q3114" s="38"/>
    </row>
    <row r="3115" spans="1:17" x14ac:dyDescent="0.25">
      <c r="A3115" s="34"/>
      <c r="B3115" s="12"/>
      <c r="C3115" s="12"/>
      <c r="D3115" s="12"/>
      <c r="E3115" s="31" t="str">
        <f>IFERROR(VLOOKUP(Issue!$D3115,Table5[#All],3,0),"")</f>
        <v/>
      </c>
      <c r="F3115" s="31" t="str">
        <f>IFERROR(VLOOKUP(Issue!$D3115,Table5[#All],2,0),"")</f>
        <v/>
      </c>
      <c r="G3115" s="12"/>
      <c r="H3115" s="31" t="str">
        <f>IFERROR(VLOOKUP(Issue!$G3115,Table5[#All],3,0),"")</f>
        <v/>
      </c>
      <c r="I3115" s="31" t="str">
        <f>IFERROR(VLOOKUP(Issue!$G3115,Table5[#All],2,0),"")</f>
        <v/>
      </c>
      <c r="J3115" s="12"/>
      <c r="K3115" s="31" t="str">
        <f>IFERROR(VLOOKUP(Issue!$J3115,Table2[[Item Name]:[UoM]],2,0),"")</f>
        <v/>
      </c>
      <c r="L3115" s="12"/>
      <c r="M3115" s="32" t="str">
        <f>IFERROR(VLOOKUP(Issue!$J3115,Table2[[#All],[Item Name]:[Open Rate]],8,0),"")</f>
        <v/>
      </c>
      <c r="N3115" s="32" t="str">
        <f>IFERROR(+Issue!$L3115*Issue!$M3115,"")</f>
        <v/>
      </c>
      <c r="O3115" s="12"/>
      <c r="P3115" s="12"/>
      <c r="Q3115" s="38"/>
    </row>
    <row r="3116" spans="1:17" x14ac:dyDescent="0.25">
      <c r="A3116" s="34"/>
      <c r="B3116" s="12"/>
      <c r="C3116" s="12"/>
      <c r="D3116" s="12"/>
      <c r="E3116" s="31" t="str">
        <f>IFERROR(VLOOKUP(Issue!$D3116,Table5[#All],3,0),"")</f>
        <v/>
      </c>
      <c r="F3116" s="31" t="str">
        <f>IFERROR(VLOOKUP(Issue!$D3116,Table5[#All],2,0),"")</f>
        <v/>
      </c>
      <c r="G3116" s="12"/>
      <c r="H3116" s="31" t="str">
        <f>IFERROR(VLOOKUP(Issue!$G3116,Table5[#All],3,0),"")</f>
        <v/>
      </c>
      <c r="I3116" s="31" t="str">
        <f>IFERROR(VLOOKUP(Issue!$G3116,Table5[#All],2,0),"")</f>
        <v/>
      </c>
      <c r="J3116" s="12"/>
      <c r="K3116" s="31" t="str">
        <f>IFERROR(VLOOKUP(Issue!$J3116,Table2[[Item Name]:[UoM]],2,0),"")</f>
        <v/>
      </c>
      <c r="L3116" s="12"/>
      <c r="M3116" s="32" t="str">
        <f>IFERROR(VLOOKUP(Issue!$J3116,Table2[[#All],[Item Name]:[Open Rate]],8,0),"")</f>
        <v/>
      </c>
      <c r="N3116" s="32" t="str">
        <f>IFERROR(+Issue!$L3116*Issue!$M3116,"")</f>
        <v/>
      </c>
      <c r="O3116" s="12"/>
      <c r="P3116" s="12"/>
      <c r="Q3116" s="38"/>
    </row>
    <row r="3117" spans="1:17" x14ac:dyDescent="0.25">
      <c r="A3117" s="34"/>
      <c r="B3117" s="12"/>
      <c r="C3117" s="12"/>
      <c r="D3117" s="12"/>
      <c r="E3117" s="31" t="str">
        <f>IFERROR(VLOOKUP(Issue!$D3117,Table5[#All],3,0),"")</f>
        <v/>
      </c>
      <c r="F3117" s="31" t="str">
        <f>IFERROR(VLOOKUP(Issue!$D3117,Table5[#All],2,0),"")</f>
        <v/>
      </c>
      <c r="G3117" s="12"/>
      <c r="H3117" s="31" t="str">
        <f>IFERROR(VLOOKUP(Issue!$G3117,Table5[#All],3,0),"")</f>
        <v/>
      </c>
      <c r="I3117" s="31" t="str">
        <f>IFERROR(VLOOKUP(Issue!$G3117,Table5[#All],2,0),"")</f>
        <v/>
      </c>
      <c r="J3117" s="12"/>
      <c r="K3117" s="31" t="str">
        <f>IFERROR(VLOOKUP(Issue!$J3117,Table2[[Item Name]:[UoM]],2,0),"")</f>
        <v/>
      </c>
      <c r="L3117" s="12"/>
      <c r="M3117" s="32" t="str">
        <f>IFERROR(VLOOKUP(Issue!$J3117,Table2[[#All],[Item Name]:[Open Rate]],8,0),"")</f>
        <v/>
      </c>
      <c r="N3117" s="32" t="str">
        <f>IFERROR(+Issue!$L3117*Issue!$M3117,"")</f>
        <v/>
      </c>
      <c r="O3117" s="12"/>
      <c r="P3117" s="12"/>
      <c r="Q3117" s="38"/>
    </row>
    <row r="3118" spans="1:17" x14ac:dyDescent="0.25">
      <c r="A3118" s="34"/>
      <c r="B3118" s="12"/>
      <c r="C3118" s="12"/>
      <c r="D3118" s="12"/>
      <c r="E3118" s="31" t="str">
        <f>IFERROR(VLOOKUP(Issue!$D3118,Table5[#All],3,0),"")</f>
        <v/>
      </c>
      <c r="F3118" s="31" t="str">
        <f>IFERROR(VLOOKUP(Issue!$D3118,Table5[#All],2,0),"")</f>
        <v/>
      </c>
      <c r="G3118" s="12"/>
      <c r="H3118" s="31" t="str">
        <f>IFERROR(VLOOKUP(Issue!$G3118,Table5[#All],3,0),"")</f>
        <v/>
      </c>
      <c r="I3118" s="31" t="str">
        <f>IFERROR(VLOOKUP(Issue!$G3118,Table5[#All],2,0),"")</f>
        <v/>
      </c>
      <c r="J3118" s="12"/>
      <c r="K3118" s="31" t="str">
        <f>IFERROR(VLOOKUP(Issue!$J3118,Table2[[Item Name]:[UoM]],2,0),"")</f>
        <v/>
      </c>
      <c r="L3118" s="12"/>
      <c r="M3118" s="32" t="str">
        <f>IFERROR(VLOOKUP(Issue!$J3118,Table2[[#All],[Item Name]:[Open Rate]],8,0),"")</f>
        <v/>
      </c>
      <c r="N3118" s="32" t="str">
        <f>IFERROR(+Issue!$L3118*Issue!$M3118,"")</f>
        <v/>
      </c>
      <c r="O3118" s="12"/>
      <c r="P3118" s="12"/>
      <c r="Q3118" s="38"/>
    </row>
    <row r="3119" spans="1:17" x14ac:dyDescent="0.25">
      <c r="A3119" s="34"/>
      <c r="B3119" s="12"/>
      <c r="C3119" s="12"/>
      <c r="D3119" s="12"/>
      <c r="E3119" s="31" t="str">
        <f>IFERROR(VLOOKUP(Issue!$D3119,Table5[#All],3,0),"")</f>
        <v/>
      </c>
      <c r="F3119" s="31" t="str">
        <f>IFERROR(VLOOKUP(Issue!$D3119,Table5[#All],2,0),"")</f>
        <v/>
      </c>
      <c r="G3119" s="12"/>
      <c r="H3119" s="31" t="str">
        <f>IFERROR(VLOOKUP(Issue!$G3119,Table5[#All],3,0),"")</f>
        <v/>
      </c>
      <c r="I3119" s="31" t="str">
        <f>IFERROR(VLOOKUP(Issue!$G3119,Table5[#All],2,0),"")</f>
        <v/>
      </c>
      <c r="J3119" s="12"/>
      <c r="K3119" s="31" t="str">
        <f>IFERROR(VLOOKUP(Issue!$J3119,Table2[[Item Name]:[UoM]],2,0),"")</f>
        <v/>
      </c>
      <c r="L3119" s="12"/>
      <c r="M3119" s="32" t="str">
        <f>IFERROR(VLOOKUP(Issue!$J3119,Table2[[#All],[Item Name]:[Open Rate]],8,0),"")</f>
        <v/>
      </c>
      <c r="N3119" s="32" t="str">
        <f>IFERROR(+Issue!$L3119*Issue!$M3119,"")</f>
        <v/>
      </c>
      <c r="O3119" s="12"/>
      <c r="P3119" s="12"/>
      <c r="Q3119" s="38"/>
    </row>
    <row r="3120" spans="1:17" x14ac:dyDescent="0.25">
      <c r="A3120" s="34"/>
      <c r="B3120" s="12"/>
      <c r="C3120" s="12"/>
      <c r="D3120" s="12"/>
      <c r="E3120" s="31" t="str">
        <f>IFERROR(VLOOKUP(Issue!$D3120,Table5[#All],3,0),"")</f>
        <v/>
      </c>
      <c r="F3120" s="31" t="str">
        <f>IFERROR(VLOOKUP(Issue!$D3120,Table5[#All],2,0),"")</f>
        <v/>
      </c>
      <c r="G3120" s="12"/>
      <c r="H3120" s="31" t="str">
        <f>IFERROR(VLOOKUP(Issue!$G3120,Table5[#All],3,0),"")</f>
        <v/>
      </c>
      <c r="I3120" s="31" t="str">
        <f>IFERROR(VLOOKUP(Issue!$G3120,Table5[#All],2,0),"")</f>
        <v/>
      </c>
      <c r="J3120" s="12"/>
      <c r="K3120" s="31" t="str">
        <f>IFERROR(VLOOKUP(Issue!$J3120,Table2[[Item Name]:[UoM]],2,0),"")</f>
        <v/>
      </c>
      <c r="L3120" s="12"/>
      <c r="M3120" s="32" t="str">
        <f>IFERROR(VLOOKUP(Issue!$J3120,Table2[[#All],[Item Name]:[Open Rate]],8,0),"")</f>
        <v/>
      </c>
      <c r="N3120" s="32" t="str">
        <f>IFERROR(+Issue!$L3120*Issue!$M3120,"")</f>
        <v/>
      </c>
      <c r="O3120" s="12"/>
      <c r="P3120" s="12"/>
      <c r="Q3120" s="38"/>
    </row>
    <row r="3121" spans="1:17" x14ac:dyDescent="0.25">
      <c r="A3121" s="34"/>
      <c r="B3121" s="12"/>
      <c r="C3121" s="12"/>
      <c r="D3121" s="12"/>
      <c r="E3121" s="31" t="str">
        <f>IFERROR(VLOOKUP(Issue!$D3121,Table5[#All],3,0),"")</f>
        <v/>
      </c>
      <c r="F3121" s="31" t="str">
        <f>IFERROR(VLOOKUP(Issue!$D3121,Table5[#All],2,0),"")</f>
        <v/>
      </c>
      <c r="G3121" s="12"/>
      <c r="H3121" s="31" t="str">
        <f>IFERROR(VLOOKUP(Issue!$G3121,Table5[#All],3,0),"")</f>
        <v/>
      </c>
      <c r="I3121" s="31" t="str">
        <f>IFERROR(VLOOKUP(Issue!$G3121,Table5[#All],2,0),"")</f>
        <v/>
      </c>
      <c r="J3121" s="12"/>
      <c r="K3121" s="31" t="str">
        <f>IFERROR(VLOOKUP(Issue!$J3121,Table2[[Item Name]:[UoM]],2,0),"")</f>
        <v/>
      </c>
      <c r="L3121" s="12"/>
      <c r="M3121" s="32" t="str">
        <f>IFERROR(VLOOKUP(Issue!$J3121,Table2[[#All],[Item Name]:[Open Rate]],8,0),"")</f>
        <v/>
      </c>
      <c r="N3121" s="32" t="str">
        <f>IFERROR(+Issue!$L3121*Issue!$M3121,"")</f>
        <v/>
      </c>
      <c r="O3121" s="12"/>
      <c r="P3121" s="12"/>
      <c r="Q3121" s="38"/>
    </row>
    <row r="3122" spans="1:17" x14ac:dyDescent="0.25">
      <c r="A3122" s="34"/>
      <c r="B3122" s="12"/>
      <c r="C3122" s="12"/>
      <c r="D3122" s="12"/>
      <c r="E3122" s="31" t="str">
        <f>IFERROR(VLOOKUP(Issue!$D3122,Table5[#All],3,0),"")</f>
        <v/>
      </c>
      <c r="F3122" s="31" t="str">
        <f>IFERROR(VLOOKUP(Issue!$D3122,Table5[#All],2,0),"")</f>
        <v/>
      </c>
      <c r="G3122" s="12"/>
      <c r="H3122" s="31" t="str">
        <f>IFERROR(VLOOKUP(Issue!$G3122,Table5[#All],3,0),"")</f>
        <v/>
      </c>
      <c r="I3122" s="31" t="str">
        <f>IFERROR(VLOOKUP(Issue!$G3122,Table5[#All],2,0),"")</f>
        <v/>
      </c>
      <c r="J3122" s="12"/>
      <c r="K3122" s="31" t="str">
        <f>IFERROR(VLOOKUP(Issue!$J3122,Table2[[Item Name]:[UoM]],2,0),"")</f>
        <v/>
      </c>
      <c r="L3122" s="12"/>
      <c r="M3122" s="32" t="str">
        <f>IFERROR(VLOOKUP(Issue!$J3122,Table2[[#All],[Item Name]:[Open Rate]],8,0),"")</f>
        <v/>
      </c>
      <c r="N3122" s="32" t="str">
        <f>IFERROR(+Issue!$L3122*Issue!$M3122,"")</f>
        <v/>
      </c>
      <c r="O3122" s="12"/>
      <c r="P3122" s="12"/>
      <c r="Q3122" s="38"/>
    </row>
    <row r="3123" spans="1:17" x14ac:dyDescent="0.25">
      <c r="A3123" s="34"/>
      <c r="B3123" s="12"/>
      <c r="C3123" s="12"/>
      <c r="D3123" s="12"/>
      <c r="E3123" s="31" t="str">
        <f>IFERROR(VLOOKUP(Issue!$D3123,Table5[#All],3,0),"")</f>
        <v/>
      </c>
      <c r="F3123" s="31" t="str">
        <f>IFERROR(VLOOKUP(Issue!$D3123,Table5[#All],2,0),"")</f>
        <v/>
      </c>
      <c r="G3123" s="12"/>
      <c r="H3123" s="31" t="str">
        <f>IFERROR(VLOOKUP(Issue!$G3123,Table5[#All],3,0),"")</f>
        <v/>
      </c>
      <c r="I3123" s="31" t="str">
        <f>IFERROR(VLOOKUP(Issue!$G3123,Table5[#All],2,0),"")</f>
        <v/>
      </c>
      <c r="J3123" s="12"/>
      <c r="K3123" s="31" t="str">
        <f>IFERROR(VLOOKUP(Issue!$J3123,Table2[[Item Name]:[UoM]],2,0),"")</f>
        <v/>
      </c>
      <c r="L3123" s="12"/>
      <c r="M3123" s="32" t="str">
        <f>IFERROR(VLOOKUP(Issue!$J3123,Table2[[#All],[Item Name]:[Open Rate]],8,0),"")</f>
        <v/>
      </c>
      <c r="N3123" s="32" t="str">
        <f>IFERROR(+Issue!$L3123*Issue!$M3123,"")</f>
        <v/>
      </c>
      <c r="O3123" s="12"/>
      <c r="P3123" s="12"/>
      <c r="Q3123" s="38"/>
    </row>
    <row r="3124" spans="1:17" x14ac:dyDescent="0.25">
      <c r="A3124" s="34"/>
      <c r="B3124" s="12"/>
      <c r="C3124" s="12"/>
      <c r="D3124" s="12"/>
      <c r="E3124" s="31" t="str">
        <f>IFERROR(VLOOKUP(Issue!$D3124,Table5[#All],3,0),"")</f>
        <v/>
      </c>
      <c r="F3124" s="31" t="str">
        <f>IFERROR(VLOOKUP(Issue!$D3124,Table5[#All],2,0),"")</f>
        <v/>
      </c>
      <c r="G3124" s="12"/>
      <c r="H3124" s="31" t="str">
        <f>IFERROR(VLOOKUP(Issue!$G3124,Table5[#All],3,0),"")</f>
        <v/>
      </c>
      <c r="I3124" s="31" t="str">
        <f>IFERROR(VLOOKUP(Issue!$G3124,Table5[#All],2,0),"")</f>
        <v/>
      </c>
      <c r="J3124" s="12"/>
      <c r="K3124" s="31" t="str">
        <f>IFERROR(VLOOKUP(Issue!$J3124,Table2[[Item Name]:[UoM]],2,0),"")</f>
        <v/>
      </c>
      <c r="L3124" s="12"/>
      <c r="M3124" s="32" t="str">
        <f>IFERROR(VLOOKUP(Issue!$J3124,Table2[[#All],[Item Name]:[Open Rate]],8,0),"")</f>
        <v/>
      </c>
      <c r="N3124" s="32" t="str">
        <f>IFERROR(+Issue!$L3124*Issue!$M3124,"")</f>
        <v/>
      </c>
      <c r="O3124" s="12"/>
      <c r="P3124" s="12"/>
      <c r="Q3124" s="38"/>
    </row>
    <row r="3125" spans="1:17" x14ac:dyDescent="0.25">
      <c r="A3125" s="34"/>
      <c r="B3125" s="12"/>
      <c r="C3125" s="12"/>
      <c r="D3125" s="12"/>
      <c r="E3125" s="31" t="str">
        <f>IFERROR(VLOOKUP(Issue!$D3125,Table5[#All],3,0),"")</f>
        <v/>
      </c>
      <c r="F3125" s="31" t="str">
        <f>IFERROR(VLOOKUP(Issue!$D3125,Table5[#All],2,0),"")</f>
        <v/>
      </c>
      <c r="G3125" s="12"/>
      <c r="H3125" s="31" t="str">
        <f>IFERROR(VLOOKUP(Issue!$G3125,Table5[#All],3,0),"")</f>
        <v/>
      </c>
      <c r="I3125" s="31" t="str">
        <f>IFERROR(VLOOKUP(Issue!$G3125,Table5[#All],2,0),"")</f>
        <v/>
      </c>
      <c r="J3125" s="12"/>
      <c r="K3125" s="31" t="str">
        <f>IFERROR(VLOOKUP(Issue!$J3125,Table2[[Item Name]:[UoM]],2,0),"")</f>
        <v/>
      </c>
      <c r="L3125" s="12"/>
      <c r="M3125" s="32" t="str">
        <f>IFERROR(VLOOKUP(Issue!$J3125,Table2[[#All],[Item Name]:[Open Rate]],8,0),"")</f>
        <v/>
      </c>
      <c r="N3125" s="32" t="str">
        <f>IFERROR(+Issue!$L3125*Issue!$M3125,"")</f>
        <v/>
      </c>
      <c r="O3125" s="12"/>
      <c r="P3125" s="12"/>
      <c r="Q3125" s="38"/>
    </row>
    <row r="3126" spans="1:17" x14ac:dyDescent="0.25">
      <c r="A3126" s="34"/>
      <c r="B3126" s="12"/>
      <c r="C3126" s="12"/>
      <c r="D3126" s="12"/>
      <c r="E3126" s="31" t="str">
        <f>IFERROR(VLOOKUP(Issue!$D3126,Table5[#All],3,0),"")</f>
        <v/>
      </c>
      <c r="F3126" s="31" t="str">
        <f>IFERROR(VLOOKUP(Issue!$D3126,Table5[#All],2,0),"")</f>
        <v/>
      </c>
      <c r="G3126" s="12"/>
      <c r="H3126" s="31" t="str">
        <f>IFERROR(VLOOKUP(Issue!$G3126,Table5[#All],3,0),"")</f>
        <v/>
      </c>
      <c r="I3126" s="31" t="str">
        <f>IFERROR(VLOOKUP(Issue!$G3126,Table5[#All],2,0),"")</f>
        <v/>
      </c>
      <c r="J3126" s="12"/>
      <c r="K3126" s="31" t="str">
        <f>IFERROR(VLOOKUP(Issue!$J3126,Table2[[Item Name]:[UoM]],2,0),"")</f>
        <v/>
      </c>
      <c r="L3126" s="12"/>
      <c r="M3126" s="32" t="str">
        <f>IFERROR(VLOOKUP(Issue!$J3126,Table2[[#All],[Item Name]:[Open Rate]],8,0),"")</f>
        <v/>
      </c>
      <c r="N3126" s="32" t="str">
        <f>IFERROR(+Issue!$L3126*Issue!$M3126,"")</f>
        <v/>
      </c>
      <c r="O3126" s="12"/>
      <c r="P3126" s="12"/>
      <c r="Q3126" s="38"/>
    </row>
    <row r="3127" spans="1:17" x14ac:dyDescent="0.25">
      <c r="A3127" s="34"/>
      <c r="B3127" s="12"/>
      <c r="C3127" s="12"/>
      <c r="D3127" s="12"/>
      <c r="E3127" s="31" t="str">
        <f>IFERROR(VLOOKUP(Issue!$D3127,Table5[#All],3,0),"")</f>
        <v/>
      </c>
      <c r="F3127" s="31" t="str">
        <f>IFERROR(VLOOKUP(Issue!$D3127,Table5[#All],2,0),"")</f>
        <v/>
      </c>
      <c r="G3127" s="12"/>
      <c r="H3127" s="31" t="str">
        <f>IFERROR(VLOOKUP(Issue!$G3127,Table5[#All],3,0),"")</f>
        <v/>
      </c>
      <c r="I3127" s="31" t="str">
        <f>IFERROR(VLOOKUP(Issue!$G3127,Table5[#All],2,0),"")</f>
        <v/>
      </c>
      <c r="J3127" s="12"/>
      <c r="K3127" s="31" t="str">
        <f>IFERROR(VLOOKUP(Issue!$J3127,Table2[[Item Name]:[UoM]],2,0),"")</f>
        <v/>
      </c>
      <c r="L3127" s="12"/>
      <c r="M3127" s="32" t="str">
        <f>IFERROR(VLOOKUP(Issue!$J3127,Table2[[#All],[Item Name]:[Open Rate]],8,0),"")</f>
        <v/>
      </c>
      <c r="N3127" s="32" t="str">
        <f>IFERROR(+Issue!$L3127*Issue!$M3127,"")</f>
        <v/>
      </c>
      <c r="O3127" s="12"/>
      <c r="P3127" s="12"/>
      <c r="Q3127" s="38"/>
    </row>
    <row r="3128" spans="1:17" x14ac:dyDescent="0.25">
      <c r="A3128" s="34"/>
      <c r="B3128" s="12"/>
      <c r="C3128" s="12"/>
      <c r="D3128" s="12"/>
      <c r="E3128" s="31" t="str">
        <f>IFERROR(VLOOKUP(Issue!$D3128,Table5[#All],3,0),"")</f>
        <v/>
      </c>
      <c r="F3128" s="31" t="str">
        <f>IFERROR(VLOOKUP(Issue!$D3128,Table5[#All],2,0),"")</f>
        <v/>
      </c>
      <c r="G3128" s="12"/>
      <c r="H3128" s="31" t="str">
        <f>IFERROR(VLOOKUP(Issue!$G3128,Table5[#All],3,0),"")</f>
        <v/>
      </c>
      <c r="I3128" s="31" t="str">
        <f>IFERROR(VLOOKUP(Issue!$G3128,Table5[#All],2,0),"")</f>
        <v/>
      </c>
      <c r="J3128" s="12"/>
      <c r="K3128" s="31" t="str">
        <f>IFERROR(VLOOKUP(Issue!$J3128,Table2[[Item Name]:[UoM]],2,0),"")</f>
        <v/>
      </c>
      <c r="L3128" s="12"/>
      <c r="M3128" s="32" t="str">
        <f>IFERROR(VLOOKUP(Issue!$J3128,Table2[[#All],[Item Name]:[Open Rate]],8,0),"")</f>
        <v/>
      </c>
      <c r="N3128" s="32" t="str">
        <f>IFERROR(+Issue!$L3128*Issue!$M3128,"")</f>
        <v/>
      </c>
      <c r="O3128" s="12"/>
      <c r="P3128" s="12"/>
      <c r="Q3128" s="38"/>
    </row>
    <row r="3129" spans="1:17" x14ac:dyDescent="0.25">
      <c r="A3129" s="34"/>
      <c r="B3129" s="12"/>
      <c r="C3129" s="12"/>
      <c r="D3129" s="12"/>
      <c r="E3129" s="31" t="str">
        <f>IFERROR(VLOOKUP(Issue!$D3129,Table5[#All],3,0),"")</f>
        <v/>
      </c>
      <c r="F3129" s="31" t="str">
        <f>IFERROR(VLOOKUP(Issue!$D3129,Table5[#All],2,0),"")</f>
        <v/>
      </c>
      <c r="G3129" s="12"/>
      <c r="H3129" s="31" t="str">
        <f>IFERROR(VLOOKUP(Issue!$G3129,Table5[#All],3,0),"")</f>
        <v/>
      </c>
      <c r="I3129" s="31" t="str">
        <f>IFERROR(VLOOKUP(Issue!$G3129,Table5[#All],2,0),"")</f>
        <v/>
      </c>
      <c r="J3129" s="12"/>
      <c r="K3129" s="31" t="str">
        <f>IFERROR(VLOOKUP(Issue!$J3129,Table2[[Item Name]:[UoM]],2,0),"")</f>
        <v/>
      </c>
      <c r="L3129" s="12"/>
      <c r="M3129" s="32" t="str">
        <f>IFERROR(VLOOKUP(Issue!$J3129,Table2[[#All],[Item Name]:[Open Rate]],8,0),"")</f>
        <v/>
      </c>
      <c r="N3129" s="32" t="str">
        <f>IFERROR(+Issue!$L3129*Issue!$M3129,"")</f>
        <v/>
      </c>
      <c r="O3129" s="12"/>
      <c r="P3129" s="12"/>
      <c r="Q3129" s="38"/>
    </row>
    <row r="3130" spans="1:17" x14ac:dyDescent="0.25">
      <c r="A3130" s="34"/>
      <c r="B3130" s="12"/>
      <c r="C3130" s="12"/>
      <c r="D3130" s="12"/>
      <c r="E3130" s="31" t="str">
        <f>IFERROR(VLOOKUP(Issue!$D3130,Table5[#All],3,0),"")</f>
        <v/>
      </c>
      <c r="F3130" s="31" t="str">
        <f>IFERROR(VLOOKUP(Issue!$D3130,Table5[#All],2,0),"")</f>
        <v/>
      </c>
      <c r="G3130" s="12"/>
      <c r="H3130" s="31" t="str">
        <f>IFERROR(VLOOKUP(Issue!$G3130,Table5[#All],3,0),"")</f>
        <v/>
      </c>
      <c r="I3130" s="31" t="str">
        <f>IFERROR(VLOOKUP(Issue!$G3130,Table5[#All],2,0),"")</f>
        <v/>
      </c>
      <c r="J3130" s="12"/>
      <c r="K3130" s="31" t="str">
        <f>IFERROR(VLOOKUP(Issue!$J3130,Table2[[Item Name]:[UoM]],2,0),"")</f>
        <v/>
      </c>
      <c r="L3130" s="12"/>
      <c r="M3130" s="32" t="str">
        <f>IFERROR(VLOOKUP(Issue!$J3130,Table2[[#All],[Item Name]:[Open Rate]],8,0),"")</f>
        <v/>
      </c>
      <c r="N3130" s="32" t="str">
        <f>IFERROR(+Issue!$L3130*Issue!$M3130,"")</f>
        <v/>
      </c>
      <c r="O3130" s="12"/>
      <c r="P3130" s="12"/>
      <c r="Q3130" s="38"/>
    </row>
    <row r="3131" spans="1:17" x14ac:dyDescent="0.25">
      <c r="A3131" s="34"/>
      <c r="B3131" s="12"/>
      <c r="C3131" s="12"/>
      <c r="D3131" s="12"/>
      <c r="E3131" s="31" t="str">
        <f>IFERROR(VLOOKUP(Issue!$D3131,Table5[#All],3,0),"")</f>
        <v/>
      </c>
      <c r="F3131" s="31" t="str">
        <f>IFERROR(VLOOKUP(Issue!$D3131,Table5[#All],2,0),"")</f>
        <v/>
      </c>
      <c r="G3131" s="12"/>
      <c r="H3131" s="31" t="str">
        <f>IFERROR(VLOOKUP(Issue!$G3131,Table5[#All],3,0),"")</f>
        <v/>
      </c>
      <c r="I3131" s="31" t="str">
        <f>IFERROR(VLOOKUP(Issue!$G3131,Table5[#All],2,0),"")</f>
        <v/>
      </c>
      <c r="J3131" s="12"/>
      <c r="K3131" s="31" t="str">
        <f>IFERROR(VLOOKUP(Issue!$J3131,Table2[[Item Name]:[UoM]],2,0),"")</f>
        <v/>
      </c>
      <c r="L3131" s="12"/>
      <c r="M3131" s="32" t="str">
        <f>IFERROR(VLOOKUP(Issue!$J3131,Table2[[#All],[Item Name]:[Open Rate]],8,0),"")</f>
        <v/>
      </c>
      <c r="N3131" s="32" t="str">
        <f>IFERROR(+Issue!$L3131*Issue!$M3131,"")</f>
        <v/>
      </c>
      <c r="O3131" s="12"/>
      <c r="P3131" s="12"/>
      <c r="Q3131" s="38"/>
    </row>
    <row r="3132" spans="1:17" x14ac:dyDescent="0.25">
      <c r="A3132" s="34"/>
      <c r="B3132" s="12"/>
      <c r="C3132" s="12"/>
      <c r="D3132" s="12"/>
      <c r="E3132" s="31" t="str">
        <f>IFERROR(VLOOKUP(Issue!$D3132,Table5[#All],3,0),"")</f>
        <v/>
      </c>
      <c r="F3132" s="31" t="str">
        <f>IFERROR(VLOOKUP(Issue!$D3132,Table5[#All],2,0),"")</f>
        <v/>
      </c>
      <c r="G3132" s="12"/>
      <c r="H3132" s="31" t="str">
        <f>IFERROR(VLOOKUP(Issue!$G3132,Table5[#All],3,0),"")</f>
        <v/>
      </c>
      <c r="I3132" s="31" t="str">
        <f>IFERROR(VLOOKUP(Issue!$G3132,Table5[#All],2,0),"")</f>
        <v/>
      </c>
      <c r="J3132" s="12"/>
      <c r="K3132" s="31" t="str">
        <f>IFERROR(VLOOKUP(Issue!$J3132,Table2[[Item Name]:[UoM]],2,0),"")</f>
        <v/>
      </c>
      <c r="L3132" s="12"/>
      <c r="M3132" s="32" t="str">
        <f>IFERROR(VLOOKUP(Issue!$J3132,Table2[[#All],[Item Name]:[Open Rate]],8,0),"")</f>
        <v/>
      </c>
      <c r="N3132" s="32" t="str">
        <f>IFERROR(+Issue!$L3132*Issue!$M3132,"")</f>
        <v/>
      </c>
      <c r="O3132" s="12"/>
      <c r="P3132" s="12"/>
      <c r="Q3132" s="38"/>
    </row>
    <row r="3133" spans="1:17" x14ac:dyDescent="0.25">
      <c r="A3133" s="34"/>
      <c r="B3133" s="12"/>
      <c r="C3133" s="12"/>
      <c r="D3133" s="12"/>
      <c r="E3133" s="31" t="str">
        <f>IFERROR(VLOOKUP(Issue!$D3133,Table5[#All],3,0),"")</f>
        <v/>
      </c>
      <c r="F3133" s="31" t="str">
        <f>IFERROR(VLOOKUP(Issue!$D3133,Table5[#All],2,0),"")</f>
        <v/>
      </c>
      <c r="G3133" s="12"/>
      <c r="H3133" s="31" t="str">
        <f>IFERROR(VLOOKUP(Issue!$G3133,Table5[#All],3,0),"")</f>
        <v/>
      </c>
      <c r="I3133" s="31" t="str">
        <f>IFERROR(VLOOKUP(Issue!$G3133,Table5[#All],2,0),"")</f>
        <v/>
      </c>
      <c r="J3133" s="12"/>
      <c r="K3133" s="31" t="str">
        <f>IFERROR(VLOOKUP(Issue!$J3133,Table2[[Item Name]:[UoM]],2,0),"")</f>
        <v/>
      </c>
      <c r="L3133" s="12"/>
      <c r="M3133" s="32" t="str">
        <f>IFERROR(VLOOKUP(Issue!$J3133,Table2[[#All],[Item Name]:[Open Rate]],8,0),"")</f>
        <v/>
      </c>
      <c r="N3133" s="32" t="str">
        <f>IFERROR(+Issue!$L3133*Issue!$M3133,"")</f>
        <v/>
      </c>
      <c r="O3133" s="12"/>
      <c r="P3133" s="12"/>
      <c r="Q3133" s="38"/>
    </row>
    <row r="3134" spans="1:17" x14ac:dyDescent="0.25">
      <c r="A3134" s="34"/>
      <c r="B3134" s="12"/>
      <c r="C3134" s="12"/>
      <c r="D3134" s="12"/>
      <c r="E3134" s="31" t="str">
        <f>IFERROR(VLOOKUP(Issue!$D3134,Table5[#All],3,0),"")</f>
        <v/>
      </c>
      <c r="F3134" s="31" t="str">
        <f>IFERROR(VLOOKUP(Issue!$D3134,Table5[#All],2,0),"")</f>
        <v/>
      </c>
      <c r="G3134" s="12"/>
      <c r="H3134" s="31" t="str">
        <f>IFERROR(VLOOKUP(Issue!$G3134,Table5[#All],3,0),"")</f>
        <v/>
      </c>
      <c r="I3134" s="31" t="str">
        <f>IFERROR(VLOOKUP(Issue!$G3134,Table5[#All],2,0),"")</f>
        <v/>
      </c>
      <c r="J3134" s="12"/>
      <c r="K3134" s="31" t="str">
        <f>IFERROR(VLOOKUP(Issue!$J3134,Table2[[Item Name]:[UoM]],2,0),"")</f>
        <v/>
      </c>
      <c r="L3134" s="12"/>
      <c r="M3134" s="32" t="str">
        <f>IFERROR(VLOOKUP(Issue!$J3134,Table2[[#All],[Item Name]:[Open Rate]],8,0),"")</f>
        <v/>
      </c>
      <c r="N3134" s="32" t="str">
        <f>IFERROR(+Issue!$L3134*Issue!$M3134,"")</f>
        <v/>
      </c>
      <c r="O3134" s="12"/>
      <c r="P3134" s="12"/>
      <c r="Q3134" s="38"/>
    </row>
    <row r="3135" spans="1:17" x14ac:dyDescent="0.25">
      <c r="A3135" s="34"/>
      <c r="B3135" s="12"/>
      <c r="C3135" s="12"/>
      <c r="D3135" s="12"/>
      <c r="E3135" s="31" t="str">
        <f>IFERROR(VLOOKUP(Issue!$D3135,Table5[#All],3,0),"")</f>
        <v/>
      </c>
      <c r="F3135" s="31" t="str">
        <f>IFERROR(VLOOKUP(Issue!$D3135,Table5[#All],2,0),"")</f>
        <v/>
      </c>
      <c r="G3135" s="12"/>
      <c r="H3135" s="31" t="str">
        <f>IFERROR(VLOOKUP(Issue!$G3135,Table5[#All],3,0),"")</f>
        <v/>
      </c>
      <c r="I3135" s="31" t="str">
        <f>IFERROR(VLOOKUP(Issue!$G3135,Table5[#All],2,0),"")</f>
        <v/>
      </c>
      <c r="J3135" s="12"/>
      <c r="K3135" s="31" t="str">
        <f>IFERROR(VLOOKUP(Issue!$J3135,Table2[[Item Name]:[UoM]],2,0),"")</f>
        <v/>
      </c>
      <c r="L3135" s="12"/>
      <c r="M3135" s="32" t="str">
        <f>IFERROR(VLOOKUP(Issue!$J3135,Table2[[#All],[Item Name]:[Open Rate]],8,0),"")</f>
        <v/>
      </c>
      <c r="N3135" s="32" t="str">
        <f>IFERROR(+Issue!$L3135*Issue!$M3135,"")</f>
        <v/>
      </c>
      <c r="O3135" s="12"/>
      <c r="P3135" s="12"/>
      <c r="Q3135" s="38"/>
    </row>
    <row r="3136" spans="1:17" x14ac:dyDescent="0.25">
      <c r="A3136" s="34"/>
      <c r="B3136" s="12"/>
      <c r="C3136" s="12"/>
      <c r="D3136" s="12"/>
      <c r="E3136" s="31" t="str">
        <f>IFERROR(VLOOKUP(Issue!$D3136,Table5[#All],3,0),"")</f>
        <v/>
      </c>
      <c r="F3136" s="31" t="str">
        <f>IFERROR(VLOOKUP(Issue!$D3136,Table5[#All],2,0),"")</f>
        <v/>
      </c>
      <c r="G3136" s="12"/>
      <c r="H3136" s="31" t="str">
        <f>IFERROR(VLOOKUP(Issue!$G3136,Table5[#All],3,0),"")</f>
        <v/>
      </c>
      <c r="I3136" s="31" t="str">
        <f>IFERROR(VLOOKUP(Issue!$G3136,Table5[#All],2,0),"")</f>
        <v/>
      </c>
      <c r="J3136" s="12"/>
      <c r="K3136" s="31" t="str">
        <f>IFERROR(VLOOKUP(Issue!$J3136,Table2[[Item Name]:[UoM]],2,0),"")</f>
        <v/>
      </c>
      <c r="L3136" s="12"/>
      <c r="M3136" s="32" t="str">
        <f>IFERROR(VLOOKUP(Issue!$J3136,Table2[[#All],[Item Name]:[Open Rate]],8,0),"")</f>
        <v/>
      </c>
      <c r="N3136" s="32" t="str">
        <f>IFERROR(+Issue!$L3136*Issue!$M3136,"")</f>
        <v/>
      </c>
      <c r="O3136" s="12"/>
      <c r="P3136" s="12"/>
      <c r="Q3136" s="38"/>
    </row>
    <row r="3137" spans="1:17" x14ac:dyDescent="0.25">
      <c r="A3137" s="34"/>
      <c r="B3137" s="12"/>
      <c r="C3137" s="12"/>
      <c r="D3137" s="12"/>
      <c r="E3137" s="31" t="str">
        <f>IFERROR(VLOOKUP(Issue!$D3137,Table5[#All],3,0),"")</f>
        <v/>
      </c>
      <c r="F3137" s="31" t="str">
        <f>IFERROR(VLOOKUP(Issue!$D3137,Table5[#All],2,0),"")</f>
        <v/>
      </c>
      <c r="G3137" s="12"/>
      <c r="H3137" s="31" t="str">
        <f>IFERROR(VLOOKUP(Issue!$G3137,Table5[#All],3,0),"")</f>
        <v/>
      </c>
      <c r="I3137" s="31" t="str">
        <f>IFERROR(VLOOKUP(Issue!$G3137,Table5[#All],2,0),"")</f>
        <v/>
      </c>
      <c r="J3137" s="12"/>
      <c r="K3137" s="31" t="str">
        <f>IFERROR(VLOOKUP(Issue!$J3137,Table2[[Item Name]:[UoM]],2,0),"")</f>
        <v/>
      </c>
      <c r="L3137" s="12"/>
      <c r="M3137" s="32" t="str">
        <f>IFERROR(VLOOKUP(Issue!$J3137,Table2[[#All],[Item Name]:[Open Rate]],8,0),"")</f>
        <v/>
      </c>
      <c r="N3137" s="32" t="str">
        <f>IFERROR(+Issue!$L3137*Issue!$M3137,"")</f>
        <v/>
      </c>
      <c r="O3137" s="12"/>
      <c r="P3137" s="12"/>
      <c r="Q3137" s="38"/>
    </row>
    <row r="3138" spans="1:17" x14ac:dyDescent="0.25">
      <c r="A3138" s="34"/>
      <c r="B3138" s="12"/>
      <c r="C3138" s="12"/>
      <c r="D3138" s="12"/>
      <c r="E3138" s="31" t="str">
        <f>IFERROR(VLOOKUP(Issue!$D3138,Table5[#All],3,0),"")</f>
        <v/>
      </c>
      <c r="F3138" s="31" t="str">
        <f>IFERROR(VLOOKUP(Issue!$D3138,Table5[#All],2,0),"")</f>
        <v/>
      </c>
      <c r="G3138" s="12"/>
      <c r="H3138" s="31" t="str">
        <f>IFERROR(VLOOKUP(Issue!$G3138,Table5[#All],3,0),"")</f>
        <v/>
      </c>
      <c r="I3138" s="31" t="str">
        <f>IFERROR(VLOOKUP(Issue!$G3138,Table5[#All],2,0),"")</f>
        <v/>
      </c>
      <c r="J3138" s="12"/>
      <c r="K3138" s="31" t="str">
        <f>IFERROR(VLOOKUP(Issue!$J3138,Table2[[Item Name]:[UoM]],2,0),"")</f>
        <v/>
      </c>
      <c r="L3138" s="12"/>
      <c r="M3138" s="32" t="str">
        <f>IFERROR(VLOOKUP(Issue!$J3138,Table2[[#All],[Item Name]:[Open Rate]],8,0),"")</f>
        <v/>
      </c>
      <c r="N3138" s="32" t="str">
        <f>IFERROR(+Issue!$L3138*Issue!$M3138,"")</f>
        <v/>
      </c>
      <c r="O3138" s="12"/>
      <c r="P3138" s="12"/>
      <c r="Q3138" s="38"/>
    </row>
    <row r="3139" spans="1:17" x14ac:dyDescent="0.25">
      <c r="A3139" s="34"/>
      <c r="B3139" s="12"/>
      <c r="C3139" s="12"/>
      <c r="D3139" s="12"/>
      <c r="E3139" s="31" t="str">
        <f>IFERROR(VLOOKUP(Issue!$D3139,Table5[#All],3,0),"")</f>
        <v/>
      </c>
      <c r="F3139" s="31" t="str">
        <f>IFERROR(VLOOKUP(Issue!$D3139,Table5[#All],2,0),"")</f>
        <v/>
      </c>
      <c r="G3139" s="12"/>
      <c r="H3139" s="31" t="str">
        <f>IFERROR(VLOOKUP(Issue!$G3139,Table5[#All],3,0),"")</f>
        <v/>
      </c>
      <c r="I3139" s="31" t="str">
        <f>IFERROR(VLOOKUP(Issue!$G3139,Table5[#All],2,0),"")</f>
        <v/>
      </c>
      <c r="J3139" s="12"/>
      <c r="K3139" s="31" t="str">
        <f>IFERROR(VLOOKUP(Issue!$J3139,Table2[[Item Name]:[UoM]],2,0),"")</f>
        <v/>
      </c>
      <c r="L3139" s="12"/>
      <c r="M3139" s="32" t="str">
        <f>IFERROR(VLOOKUP(Issue!$J3139,Table2[[#All],[Item Name]:[Open Rate]],8,0),"")</f>
        <v/>
      </c>
      <c r="N3139" s="32" t="str">
        <f>IFERROR(+Issue!$L3139*Issue!$M3139,"")</f>
        <v/>
      </c>
      <c r="O3139" s="12"/>
      <c r="P3139" s="12"/>
      <c r="Q3139" s="38"/>
    </row>
    <row r="3140" spans="1:17" x14ac:dyDescent="0.25">
      <c r="A3140" s="34"/>
      <c r="B3140" s="12"/>
      <c r="C3140" s="12"/>
      <c r="D3140" s="12"/>
      <c r="E3140" s="31" t="str">
        <f>IFERROR(VLOOKUP(Issue!$D3140,Table5[#All],3,0),"")</f>
        <v/>
      </c>
      <c r="F3140" s="31" t="str">
        <f>IFERROR(VLOOKUP(Issue!$D3140,Table5[#All],2,0),"")</f>
        <v/>
      </c>
      <c r="G3140" s="12"/>
      <c r="H3140" s="31" t="str">
        <f>IFERROR(VLOOKUP(Issue!$G3140,Table5[#All],3,0),"")</f>
        <v/>
      </c>
      <c r="I3140" s="31" t="str">
        <f>IFERROR(VLOOKUP(Issue!$G3140,Table5[#All],2,0),"")</f>
        <v/>
      </c>
      <c r="J3140" s="12"/>
      <c r="K3140" s="31" t="str">
        <f>IFERROR(VLOOKUP(Issue!$J3140,Table2[[Item Name]:[UoM]],2,0),"")</f>
        <v/>
      </c>
      <c r="L3140" s="12"/>
      <c r="M3140" s="32" t="str">
        <f>IFERROR(VLOOKUP(Issue!$J3140,Table2[[#All],[Item Name]:[Open Rate]],8,0),"")</f>
        <v/>
      </c>
      <c r="N3140" s="32" t="str">
        <f>IFERROR(+Issue!$L3140*Issue!$M3140,"")</f>
        <v/>
      </c>
      <c r="O3140" s="12"/>
      <c r="P3140" s="12"/>
      <c r="Q3140" s="38"/>
    </row>
    <row r="3141" spans="1:17" x14ac:dyDescent="0.25">
      <c r="A3141" s="34"/>
      <c r="B3141" s="12"/>
      <c r="C3141" s="12"/>
      <c r="D3141" s="12"/>
      <c r="E3141" s="31" t="str">
        <f>IFERROR(VLOOKUP(Issue!$D3141,Table5[#All],3,0),"")</f>
        <v/>
      </c>
      <c r="F3141" s="31" t="str">
        <f>IFERROR(VLOOKUP(Issue!$D3141,Table5[#All],2,0),"")</f>
        <v/>
      </c>
      <c r="G3141" s="12"/>
      <c r="H3141" s="31" t="str">
        <f>IFERROR(VLOOKUP(Issue!$G3141,Table5[#All],3,0),"")</f>
        <v/>
      </c>
      <c r="I3141" s="31" t="str">
        <f>IFERROR(VLOOKUP(Issue!$G3141,Table5[#All],2,0),"")</f>
        <v/>
      </c>
      <c r="J3141" s="12"/>
      <c r="K3141" s="31" t="str">
        <f>IFERROR(VLOOKUP(Issue!$J3141,Table2[[Item Name]:[UoM]],2,0),"")</f>
        <v/>
      </c>
      <c r="L3141" s="12"/>
      <c r="M3141" s="32" t="str">
        <f>IFERROR(VLOOKUP(Issue!$J3141,Table2[[#All],[Item Name]:[Open Rate]],8,0),"")</f>
        <v/>
      </c>
      <c r="N3141" s="32" t="str">
        <f>IFERROR(+Issue!$L3141*Issue!$M3141,"")</f>
        <v/>
      </c>
      <c r="O3141" s="12"/>
      <c r="P3141" s="12"/>
      <c r="Q3141" s="38"/>
    </row>
    <row r="3142" spans="1:17" x14ac:dyDescent="0.25">
      <c r="A3142" s="34"/>
      <c r="B3142" s="12"/>
      <c r="C3142" s="12"/>
      <c r="D3142" s="12"/>
      <c r="E3142" s="31" t="str">
        <f>IFERROR(VLOOKUP(Issue!$D3142,Table5[#All],3,0),"")</f>
        <v/>
      </c>
      <c r="F3142" s="31" t="str">
        <f>IFERROR(VLOOKUP(Issue!$D3142,Table5[#All],2,0),"")</f>
        <v/>
      </c>
      <c r="G3142" s="12"/>
      <c r="H3142" s="31" t="str">
        <f>IFERROR(VLOOKUP(Issue!$G3142,Table5[#All],3,0),"")</f>
        <v/>
      </c>
      <c r="I3142" s="31" t="str">
        <f>IFERROR(VLOOKUP(Issue!$G3142,Table5[#All],2,0),"")</f>
        <v/>
      </c>
      <c r="J3142" s="12"/>
      <c r="K3142" s="31" t="str">
        <f>IFERROR(VLOOKUP(Issue!$J3142,Table2[[Item Name]:[UoM]],2,0),"")</f>
        <v/>
      </c>
      <c r="L3142" s="12"/>
      <c r="M3142" s="32" t="str">
        <f>IFERROR(VLOOKUP(Issue!$J3142,Table2[[#All],[Item Name]:[Open Rate]],8,0),"")</f>
        <v/>
      </c>
      <c r="N3142" s="32" t="str">
        <f>IFERROR(+Issue!$L3142*Issue!$M3142,"")</f>
        <v/>
      </c>
      <c r="O3142" s="12"/>
      <c r="P3142" s="12"/>
      <c r="Q3142" s="38"/>
    </row>
    <row r="3143" spans="1:17" x14ac:dyDescent="0.25">
      <c r="A3143" s="34"/>
      <c r="B3143" s="12"/>
      <c r="C3143" s="12"/>
      <c r="D3143" s="12"/>
      <c r="E3143" s="31" t="str">
        <f>IFERROR(VLOOKUP(Issue!$D3143,Table5[#All],3,0),"")</f>
        <v/>
      </c>
      <c r="F3143" s="31" t="str">
        <f>IFERROR(VLOOKUP(Issue!$D3143,Table5[#All],2,0),"")</f>
        <v/>
      </c>
      <c r="G3143" s="12"/>
      <c r="H3143" s="31" t="str">
        <f>IFERROR(VLOOKUP(Issue!$G3143,Table5[#All],3,0),"")</f>
        <v/>
      </c>
      <c r="I3143" s="31" t="str">
        <f>IFERROR(VLOOKUP(Issue!$G3143,Table5[#All],2,0),"")</f>
        <v/>
      </c>
      <c r="J3143" s="12"/>
      <c r="K3143" s="31" t="str">
        <f>IFERROR(VLOOKUP(Issue!$J3143,Table2[[Item Name]:[UoM]],2,0),"")</f>
        <v/>
      </c>
      <c r="L3143" s="12"/>
      <c r="M3143" s="32" t="str">
        <f>IFERROR(VLOOKUP(Issue!$J3143,Table2[[#All],[Item Name]:[Open Rate]],8,0),"")</f>
        <v/>
      </c>
      <c r="N3143" s="32" t="str">
        <f>IFERROR(+Issue!$L3143*Issue!$M3143,"")</f>
        <v/>
      </c>
      <c r="O3143" s="12"/>
      <c r="P3143" s="12"/>
      <c r="Q3143" s="38"/>
    </row>
    <row r="3144" spans="1:17" x14ac:dyDescent="0.25">
      <c r="A3144" s="34"/>
      <c r="B3144" s="12"/>
      <c r="C3144" s="12"/>
      <c r="D3144" s="12"/>
      <c r="E3144" s="31" t="str">
        <f>IFERROR(VLOOKUP(Issue!$D3144,Table5[#All],3,0),"")</f>
        <v/>
      </c>
      <c r="F3144" s="31" t="str">
        <f>IFERROR(VLOOKUP(Issue!$D3144,Table5[#All],2,0),"")</f>
        <v/>
      </c>
      <c r="G3144" s="12"/>
      <c r="H3144" s="31" t="str">
        <f>IFERROR(VLOOKUP(Issue!$G3144,Table5[#All],3,0),"")</f>
        <v/>
      </c>
      <c r="I3144" s="31" t="str">
        <f>IFERROR(VLOOKUP(Issue!$G3144,Table5[#All],2,0),"")</f>
        <v/>
      </c>
      <c r="J3144" s="12"/>
      <c r="K3144" s="31" t="str">
        <f>IFERROR(VLOOKUP(Issue!$J3144,Table2[[Item Name]:[UoM]],2,0),"")</f>
        <v/>
      </c>
      <c r="L3144" s="12"/>
      <c r="M3144" s="32" t="str">
        <f>IFERROR(VLOOKUP(Issue!$J3144,Table2[[#All],[Item Name]:[Open Rate]],8,0),"")</f>
        <v/>
      </c>
      <c r="N3144" s="32" t="str">
        <f>IFERROR(+Issue!$L3144*Issue!$M3144,"")</f>
        <v/>
      </c>
      <c r="O3144" s="12"/>
      <c r="P3144" s="12"/>
      <c r="Q3144" s="38"/>
    </row>
    <row r="3145" spans="1:17" x14ac:dyDescent="0.25">
      <c r="A3145" s="34"/>
      <c r="B3145" s="12"/>
      <c r="C3145" s="12"/>
      <c r="D3145" s="12"/>
      <c r="E3145" s="31" t="str">
        <f>IFERROR(VLOOKUP(Issue!$D3145,Table5[#All],3,0),"")</f>
        <v/>
      </c>
      <c r="F3145" s="31" t="str">
        <f>IFERROR(VLOOKUP(Issue!$D3145,Table5[#All],2,0),"")</f>
        <v/>
      </c>
      <c r="G3145" s="12"/>
      <c r="H3145" s="31" t="str">
        <f>IFERROR(VLOOKUP(Issue!$G3145,Table5[#All],3,0),"")</f>
        <v/>
      </c>
      <c r="I3145" s="31" t="str">
        <f>IFERROR(VLOOKUP(Issue!$G3145,Table5[#All],2,0),"")</f>
        <v/>
      </c>
      <c r="J3145" s="12"/>
      <c r="K3145" s="31" t="str">
        <f>IFERROR(VLOOKUP(Issue!$J3145,Table2[[Item Name]:[UoM]],2,0),"")</f>
        <v/>
      </c>
      <c r="L3145" s="12"/>
      <c r="M3145" s="32" t="str">
        <f>IFERROR(VLOOKUP(Issue!$J3145,Table2[[#All],[Item Name]:[Open Rate]],8,0),"")</f>
        <v/>
      </c>
      <c r="N3145" s="32" t="str">
        <f>IFERROR(+Issue!$L3145*Issue!$M3145,"")</f>
        <v/>
      </c>
      <c r="O3145" s="12"/>
      <c r="P3145" s="12"/>
      <c r="Q3145" s="38"/>
    </row>
    <row r="3146" spans="1:17" x14ac:dyDescent="0.25">
      <c r="A3146" s="34"/>
      <c r="B3146" s="12"/>
      <c r="C3146" s="12"/>
      <c r="D3146" s="12"/>
      <c r="E3146" s="31" t="str">
        <f>IFERROR(VLOOKUP(Issue!$D3146,Table5[#All],3,0),"")</f>
        <v/>
      </c>
      <c r="F3146" s="31" t="str">
        <f>IFERROR(VLOOKUP(Issue!$D3146,Table5[#All],2,0),"")</f>
        <v/>
      </c>
      <c r="G3146" s="12"/>
      <c r="H3146" s="31" t="str">
        <f>IFERROR(VLOOKUP(Issue!$G3146,Table5[#All],3,0),"")</f>
        <v/>
      </c>
      <c r="I3146" s="31" t="str">
        <f>IFERROR(VLOOKUP(Issue!$G3146,Table5[#All],2,0),"")</f>
        <v/>
      </c>
      <c r="J3146" s="12"/>
      <c r="K3146" s="31" t="str">
        <f>IFERROR(VLOOKUP(Issue!$J3146,Table2[[Item Name]:[UoM]],2,0),"")</f>
        <v/>
      </c>
      <c r="L3146" s="12"/>
      <c r="M3146" s="32" t="str">
        <f>IFERROR(VLOOKUP(Issue!$J3146,Table2[[#All],[Item Name]:[Open Rate]],8,0),"")</f>
        <v/>
      </c>
      <c r="N3146" s="32" t="str">
        <f>IFERROR(+Issue!$L3146*Issue!$M3146,"")</f>
        <v/>
      </c>
      <c r="O3146" s="12"/>
      <c r="P3146" s="12"/>
      <c r="Q3146" s="38"/>
    </row>
    <row r="3147" spans="1:17" x14ac:dyDescent="0.25">
      <c r="A3147" s="34"/>
      <c r="B3147" s="12"/>
      <c r="C3147" s="12"/>
      <c r="D3147" s="12"/>
      <c r="E3147" s="31" t="str">
        <f>IFERROR(VLOOKUP(Issue!$D3147,Table5[#All],3,0),"")</f>
        <v/>
      </c>
      <c r="F3147" s="31" t="str">
        <f>IFERROR(VLOOKUP(Issue!$D3147,Table5[#All],2,0),"")</f>
        <v/>
      </c>
      <c r="G3147" s="12"/>
      <c r="H3147" s="31" t="str">
        <f>IFERROR(VLOOKUP(Issue!$G3147,Table5[#All],3,0),"")</f>
        <v/>
      </c>
      <c r="I3147" s="31" t="str">
        <f>IFERROR(VLOOKUP(Issue!$G3147,Table5[#All],2,0),"")</f>
        <v/>
      </c>
      <c r="J3147" s="12"/>
      <c r="K3147" s="31" t="str">
        <f>IFERROR(VLOOKUP(Issue!$J3147,Table2[[Item Name]:[UoM]],2,0),"")</f>
        <v/>
      </c>
      <c r="L3147" s="12"/>
      <c r="M3147" s="32" t="str">
        <f>IFERROR(VLOOKUP(Issue!$J3147,Table2[[#All],[Item Name]:[Open Rate]],8,0),"")</f>
        <v/>
      </c>
      <c r="N3147" s="32" t="str">
        <f>IFERROR(+Issue!$L3147*Issue!$M3147,"")</f>
        <v/>
      </c>
      <c r="O3147" s="12"/>
      <c r="P3147" s="12"/>
      <c r="Q3147" s="38"/>
    </row>
    <row r="3148" spans="1:17" x14ac:dyDescent="0.25">
      <c r="A3148" s="34"/>
      <c r="B3148" s="12"/>
      <c r="C3148" s="12"/>
      <c r="D3148" s="12"/>
      <c r="E3148" s="31" t="str">
        <f>IFERROR(VLOOKUP(Issue!$D3148,Table5[#All],3,0),"")</f>
        <v/>
      </c>
      <c r="F3148" s="31" t="str">
        <f>IFERROR(VLOOKUP(Issue!$D3148,Table5[#All],2,0),"")</f>
        <v/>
      </c>
      <c r="G3148" s="12"/>
      <c r="H3148" s="31" t="str">
        <f>IFERROR(VLOOKUP(Issue!$G3148,Table5[#All],3,0),"")</f>
        <v/>
      </c>
      <c r="I3148" s="31" t="str">
        <f>IFERROR(VLOOKUP(Issue!$G3148,Table5[#All],2,0),"")</f>
        <v/>
      </c>
      <c r="J3148" s="12"/>
      <c r="K3148" s="31" t="str">
        <f>IFERROR(VLOOKUP(Issue!$J3148,Table2[[Item Name]:[UoM]],2,0),"")</f>
        <v/>
      </c>
      <c r="L3148" s="12"/>
      <c r="M3148" s="32" t="str">
        <f>IFERROR(VLOOKUP(Issue!$J3148,Table2[[#All],[Item Name]:[Open Rate]],8,0),"")</f>
        <v/>
      </c>
      <c r="N3148" s="32" t="str">
        <f>IFERROR(+Issue!$L3148*Issue!$M3148,"")</f>
        <v/>
      </c>
      <c r="O3148" s="12"/>
      <c r="P3148" s="12"/>
      <c r="Q3148" s="38"/>
    </row>
    <row r="3149" spans="1:17" x14ac:dyDescent="0.25">
      <c r="A3149" s="34"/>
      <c r="B3149" s="12"/>
      <c r="C3149" s="12"/>
      <c r="D3149" s="12"/>
      <c r="E3149" s="31" t="str">
        <f>IFERROR(VLOOKUP(Issue!$D3149,Table5[#All],3,0),"")</f>
        <v/>
      </c>
      <c r="F3149" s="31" t="str">
        <f>IFERROR(VLOOKUP(Issue!$D3149,Table5[#All],2,0),"")</f>
        <v/>
      </c>
      <c r="G3149" s="12"/>
      <c r="H3149" s="31" t="str">
        <f>IFERROR(VLOOKUP(Issue!$G3149,Table5[#All],3,0),"")</f>
        <v/>
      </c>
      <c r="I3149" s="31" t="str">
        <f>IFERROR(VLOOKUP(Issue!$G3149,Table5[#All],2,0),"")</f>
        <v/>
      </c>
      <c r="J3149" s="12"/>
      <c r="K3149" s="31" t="str">
        <f>IFERROR(VLOOKUP(Issue!$J3149,Table2[[Item Name]:[UoM]],2,0),"")</f>
        <v/>
      </c>
      <c r="L3149" s="12"/>
      <c r="M3149" s="32" t="str">
        <f>IFERROR(VLOOKUP(Issue!$J3149,Table2[[#All],[Item Name]:[Open Rate]],8,0),"")</f>
        <v/>
      </c>
      <c r="N3149" s="32" t="str">
        <f>IFERROR(+Issue!$L3149*Issue!$M3149,"")</f>
        <v/>
      </c>
      <c r="O3149" s="12"/>
      <c r="P3149" s="12"/>
      <c r="Q3149" s="38"/>
    </row>
    <row r="3150" spans="1:17" x14ac:dyDescent="0.25">
      <c r="A3150" s="34"/>
      <c r="B3150" s="12"/>
      <c r="C3150" s="12"/>
      <c r="D3150" s="12"/>
      <c r="E3150" s="31" t="str">
        <f>IFERROR(VLOOKUP(Issue!$D3150,Table5[#All],3,0),"")</f>
        <v/>
      </c>
      <c r="F3150" s="31" t="str">
        <f>IFERROR(VLOOKUP(Issue!$D3150,Table5[#All],2,0),"")</f>
        <v/>
      </c>
      <c r="G3150" s="12"/>
      <c r="H3150" s="31" t="str">
        <f>IFERROR(VLOOKUP(Issue!$G3150,Table5[#All],3,0),"")</f>
        <v/>
      </c>
      <c r="I3150" s="31" t="str">
        <f>IFERROR(VLOOKUP(Issue!$G3150,Table5[#All],2,0),"")</f>
        <v/>
      </c>
      <c r="J3150" s="12"/>
      <c r="K3150" s="31" t="str">
        <f>IFERROR(VLOOKUP(Issue!$J3150,Table2[[Item Name]:[UoM]],2,0),"")</f>
        <v/>
      </c>
      <c r="L3150" s="12"/>
      <c r="M3150" s="32" t="str">
        <f>IFERROR(VLOOKUP(Issue!$J3150,Table2[[#All],[Item Name]:[Open Rate]],8,0),"")</f>
        <v/>
      </c>
      <c r="N3150" s="32" t="str">
        <f>IFERROR(+Issue!$L3150*Issue!$M3150,"")</f>
        <v/>
      </c>
      <c r="O3150" s="12"/>
      <c r="P3150" s="12"/>
      <c r="Q3150" s="38"/>
    </row>
    <row r="3151" spans="1:17" x14ac:dyDescent="0.25">
      <c r="A3151" s="34"/>
      <c r="B3151" s="12"/>
      <c r="C3151" s="12"/>
      <c r="D3151" s="12"/>
      <c r="E3151" s="31" t="str">
        <f>IFERROR(VLOOKUP(Issue!$D3151,Table5[#All],3,0),"")</f>
        <v/>
      </c>
      <c r="F3151" s="31" t="str">
        <f>IFERROR(VLOOKUP(Issue!$D3151,Table5[#All],2,0),"")</f>
        <v/>
      </c>
      <c r="G3151" s="12"/>
      <c r="H3151" s="31" t="str">
        <f>IFERROR(VLOOKUP(Issue!$G3151,Table5[#All],3,0),"")</f>
        <v/>
      </c>
      <c r="I3151" s="31" t="str">
        <f>IFERROR(VLOOKUP(Issue!$G3151,Table5[#All],2,0),"")</f>
        <v/>
      </c>
      <c r="J3151" s="12"/>
      <c r="K3151" s="31" t="str">
        <f>IFERROR(VLOOKUP(Issue!$J3151,Table2[[Item Name]:[UoM]],2,0),"")</f>
        <v/>
      </c>
      <c r="L3151" s="12"/>
      <c r="M3151" s="32" t="str">
        <f>IFERROR(VLOOKUP(Issue!$J3151,Table2[[#All],[Item Name]:[Open Rate]],8,0),"")</f>
        <v/>
      </c>
      <c r="N3151" s="32" t="str">
        <f>IFERROR(+Issue!$L3151*Issue!$M3151,"")</f>
        <v/>
      </c>
      <c r="O3151" s="12"/>
      <c r="P3151" s="12"/>
      <c r="Q3151" s="38"/>
    </row>
    <row r="3152" spans="1:17" x14ac:dyDescent="0.25">
      <c r="A3152" s="34"/>
      <c r="B3152" s="12"/>
      <c r="C3152" s="12"/>
      <c r="D3152" s="12"/>
      <c r="E3152" s="31" t="str">
        <f>IFERROR(VLOOKUP(Issue!$D3152,Table5[#All],3,0),"")</f>
        <v/>
      </c>
      <c r="F3152" s="31" t="str">
        <f>IFERROR(VLOOKUP(Issue!$D3152,Table5[#All],2,0),"")</f>
        <v/>
      </c>
      <c r="G3152" s="12"/>
      <c r="H3152" s="31" t="str">
        <f>IFERROR(VLOOKUP(Issue!$G3152,Table5[#All],3,0),"")</f>
        <v/>
      </c>
      <c r="I3152" s="31" t="str">
        <f>IFERROR(VLOOKUP(Issue!$G3152,Table5[#All],2,0),"")</f>
        <v/>
      </c>
      <c r="J3152" s="12"/>
      <c r="K3152" s="31" t="str">
        <f>IFERROR(VLOOKUP(Issue!$J3152,Table2[[Item Name]:[UoM]],2,0),"")</f>
        <v/>
      </c>
      <c r="L3152" s="12"/>
      <c r="M3152" s="32" t="str">
        <f>IFERROR(VLOOKUP(Issue!$J3152,Table2[[#All],[Item Name]:[Open Rate]],8,0),"")</f>
        <v/>
      </c>
      <c r="N3152" s="32" t="str">
        <f>IFERROR(+Issue!$L3152*Issue!$M3152,"")</f>
        <v/>
      </c>
      <c r="O3152" s="12"/>
      <c r="P3152" s="12"/>
      <c r="Q3152" s="38"/>
    </row>
    <row r="3153" spans="1:17" x14ac:dyDescent="0.25">
      <c r="A3153" s="34"/>
      <c r="B3153" s="12"/>
      <c r="C3153" s="12"/>
      <c r="D3153" s="12"/>
      <c r="E3153" s="31" t="str">
        <f>IFERROR(VLOOKUP(Issue!$D3153,Table5[#All],3,0),"")</f>
        <v/>
      </c>
      <c r="F3153" s="31" t="str">
        <f>IFERROR(VLOOKUP(Issue!$D3153,Table5[#All],2,0),"")</f>
        <v/>
      </c>
      <c r="G3153" s="12"/>
      <c r="H3153" s="31" t="str">
        <f>IFERROR(VLOOKUP(Issue!$G3153,Table5[#All],3,0),"")</f>
        <v/>
      </c>
      <c r="I3153" s="31" t="str">
        <f>IFERROR(VLOOKUP(Issue!$G3153,Table5[#All],2,0),"")</f>
        <v/>
      </c>
      <c r="J3153" s="12"/>
      <c r="K3153" s="31" t="str">
        <f>IFERROR(VLOOKUP(Issue!$J3153,Table2[[Item Name]:[UoM]],2,0),"")</f>
        <v/>
      </c>
      <c r="L3153" s="12"/>
      <c r="M3153" s="32" t="str">
        <f>IFERROR(VLOOKUP(Issue!$J3153,Table2[[#All],[Item Name]:[Open Rate]],8,0),"")</f>
        <v/>
      </c>
      <c r="N3153" s="32" t="str">
        <f>IFERROR(+Issue!$L3153*Issue!$M3153,"")</f>
        <v/>
      </c>
      <c r="O3153" s="12"/>
      <c r="P3153" s="12"/>
      <c r="Q3153" s="38"/>
    </row>
    <row r="3154" spans="1:17" x14ac:dyDescent="0.25">
      <c r="A3154" s="34"/>
      <c r="B3154" s="12"/>
      <c r="C3154" s="12"/>
      <c r="D3154" s="12"/>
      <c r="E3154" s="31" t="str">
        <f>IFERROR(VLOOKUP(Issue!$D3154,Table5[#All],3,0),"")</f>
        <v/>
      </c>
      <c r="F3154" s="31" t="str">
        <f>IFERROR(VLOOKUP(Issue!$D3154,Table5[#All],2,0),"")</f>
        <v/>
      </c>
      <c r="G3154" s="12"/>
      <c r="H3154" s="31" t="str">
        <f>IFERROR(VLOOKUP(Issue!$G3154,Table5[#All],3,0),"")</f>
        <v/>
      </c>
      <c r="I3154" s="31" t="str">
        <f>IFERROR(VLOOKUP(Issue!$G3154,Table5[#All],2,0),"")</f>
        <v/>
      </c>
      <c r="J3154" s="12"/>
      <c r="K3154" s="31" t="str">
        <f>IFERROR(VLOOKUP(Issue!$J3154,Table2[[Item Name]:[UoM]],2,0),"")</f>
        <v/>
      </c>
      <c r="L3154" s="12"/>
      <c r="M3154" s="32" t="str">
        <f>IFERROR(VLOOKUP(Issue!$J3154,Table2[[#All],[Item Name]:[Open Rate]],8,0),"")</f>
        <v/>
      </c>
      <c r="N3154" s="32" t="str">
        <f>IFERROR(+Issue!$L3154*Issue!$M3154,"")</f>
        <v/>
      </c>
      <c r="O3154" s="12"/>
      <c r="P3154" s="12"/>
      <c r="Q3154" s="38"/>
    </row>
    <row r="3155" spans="1:17" x14ac:dyDescent="0.25">
      <c r="A3155" s="34"/>
      <c r="B3155" s="12"/>
      <c r="C3155" s="12"/>
      <c r="D3155" s="12"/>
      <c r="E3155" s="31" t="str">
        <f>IFERROR(VLOOKUP(Issue!$D3155,Table5[#All],3,0),"")</f>
        <v/>
      </c>
      <c r="F3155" s="31" t="str">
        <f>IFERROR(VLOOKUP(Issue!$D3155,Table5[#All],2,0),"")</f>
        <v/>
      </c>
      <c r="G3155" s="12"/>
      <c r="H3155" s="31" t="str">
        <f>IFERROR(VLOOKUP(Issue!$G3155,Table5[#All],3,0),"")</f>
        <v/>
      </c>
      <c r="I3155" s="31" t="str">
        <f>IFERROR(VLOOKUP(Issue!$G3155,Table5[#All],2,0),"")</f>
        <v/>
      </c>
      <c r="J3155" s="12"/>
      <c r="K3155" s="31" t="str">
        <f>IFERROR(VLOOKUP(Issue!$J3155,Table2[[Item Name]:[UoM]],2,0),"")</f>
        <v/>
      </c>
      <c r="L3155" s="12"/>
      <c r="M3155" s="32" t="str">
        <f>IFERROR(VLOOKUP(Issue!$J3155,Table2[[#All],[Item Name]:[Open Rate]],8,0),"")</f>
        <v/>
      </c>
      <c r="N3155" s="32" t="str">
        <f>IFERROR(+Issue!$L3155*Issue!$M3155,"")</f>
        <v/>
      </c>
      <c r="O3155" s="12"/>
      <c r="P3155" s="12"/>
      <c r="Q3155" s="38"/>
    </row>
    <row r="3156" spans="1:17" x14ac:dyDescent="0.25">
      <c r="A3156" s="34"/>
      <c r="B3156" s="12"/>
      <c r="C3156" s="12"/>
      <c r="D3156" s="12"/>
      <c r="E3156" s="31" t="str">
        <f>IFERROR(VLOOKUP(Issue!$D3156,Table5[#All],3,0),"")</f>
        <v/>
      </c>
      <c r="F3156" s="31" t="str">
        <f>IFERROR(VLOOKUP(Issue!$D3156,Table5[#All],2,0),"")</f>
        <v/>
      </c>
      <c r="G3156" s="12"/>
      <c r="H3156" s="31" t="str">
        <f>IFERROR(VLOOKUP(Issue!$G3156,Table5[#All],3,0),"")</f>
        <v/>
      </c>
      <c r="I3156" s="31" t="str">
        <f>IFERROR(VLOOKUP(Issue!$G3156,Table5[#All],2,0),"")</f>
        <v/>
      </c>
      <c r="J3156" s="12"/>
      <c r="K3156" s="31" t="str">
        <f>IFERROR(VLOOKUP(Issue!$J3156,Table2[[Item Name]:[UoM]],2,0),"")</f>
        <v/>
      </c>
      <c r="L3156" s="12"/>
      <c r="M3156" s="32" t="str">
        <f>IFERROR(VLOOKUP(Issue!$J3156,Table2[[#All],[Item Name]:[Open Rate]],8,0),"")</f>
        <v/>
      </c>
      <c r="N3156" s="32" t="str">
        <f>IFERROR(+Issue!$L3156*Issue!$M3156,"")</f>
        <v/>
      </c>
      <c r="O3156" s="12"/>
      <c r="P3156" s="12"/>
      <c r="Q3156" s="38"/>
    </row>
    <row r="3157" spans="1:17" x14ac:dyDescent="0.25">
      <c r="A3157" s="34"/>
      <c r="B3157" s="12"/>
      <c r="C3157" s="12"/>
      <c r="D3157" s="12"/>
      <c r="E3157" s="31" t="str">
        <f>IFERROR(VLOOKUP(Issue!$D3157,Table5[#All],3,0),"")</f>
        <v/>
      </c>
      <c r="F3157" s="31" t="str">
        <f>IFERROR(VLOOKUP(Issue!$D3157,Table5[#All],2,0),"")</f>
        <v/>
      </c>
      <c r="G3157" s="12"/>
      <c r="H3157" s="31" t="str">
        <f>IFERROR(VLOOKUP(Issue!$G3157,Table5[#All],3,0),"")</f>
        <v/>
      </c>
      <c r="I3157" s="31" t="str">
        <f>IFERROR(VLOOKUP(Issue!$G3157,Table5[#All],2,0),"")</f>
        <v/>
      </c>
      <c r="J3157" s="12"/>
      <c r="K3157" s="31" t="str">
        <f>IFERROR(VLOOKUP(Issue!$J3157,Table2[[Item Name]:[UoM]],2,0),"")</f>
        <v/>
      </c>
      <c r="L3157" s="12"/>
      <c r="M3157" s="32" t="str">
        <f>IFERROR(VLOOKUP(Issue!$J3157,Table2[[#All],[Item Name]:[Open Rate]],8,0),"")</f>
        <v/>
      </c>
      <c r="N3157" s="32" t="str">
        <f>IFERROR(+Issue!$L3157*Issue!$M3157,"")</f>
        <v/>
      </c>
      <c r="O3157" s="12"/>
      <c r="P3157" s="12"/>
      <c r="Q3157" s="38"/>
    </row>
    <row r="3158" spans="1:17" x14ac:dyDescent="0.25">
      <c r="A3158" s="34"/>
      <c r="B3158" s="12"/>
      <c r="C3158" s="12"/>
      <c r="D3158" s="12"/>
      <c r="E3158" s="31" t="str">
        <f>IFERROR(VLOOKUP(Issue!$D3158,Table5[#All],3,0),"")</f>
        <v/>
      </c>
      <c r="F3158" s="31" t="str">
        <f>IFERROR(VLOOKUP(Issue!$D3158,Table5[#All],2,0),"")</f>
        <v/>
      </c>
      <c r="G3158" s="12"/>
      <c r="H3158" s="31" t="str">
        <f>IFERROR(VLOOKUP(Issue!$G3158,Table5[#All],3,0),"")</f>
        <v/>
      </c>
      <c r="I3158" s="31" t="str">
        <f>IFERROR(VLOOKUP(Issue!$G3158,Table5[#All],2,0),"")</f>
        <v/>
      </c>
      <c r="J3158" s="12"/>
      <c r="K3158" s="31" t="str">
        <f>IFERROR(VLOOKUP(Issue!$J3158,Table2[[Item Name]:[UoM]],2,0),"")</f>
        <v/>
      </c>
      <c r="L3158" s="12"/>
      <c r="M3158" s="32" t="str">
        <f>IFERROR(VLOOKUP(Issue!$J3158,Table2[[#All],[Item Name]:[Open Rate]],8,0),"")</f>
        <v/>
      </c>
      <c r="N3158" s="32" t="str">
        <f>IFERROR(+Issue!$L3158*Issue!$M3158,"")</f>
        <v/>
      </c>
      <c r="O3158" s="12"/>
      <c r="P3158" s="12"/>
      <c r="Q3158" s="38"/>
    </row>
    <row r="3159" spans="1:17" x14ac:dyDescent="0.25">
      <c r="A3159" s="34"/>
      <c r="B3159" s="12"/>
      <c r="C3159" s="12"/>
      <c r="D3159" s="12"/>
      <c r="E3159" s="31" t="str">
        <f>IFERROR(VLOOKUP(Issue!$D3159,Table5[#All],3,0),"")</f>
        <v/>
      </c>
      <c r="F3159" s="31" t="str">
        <f>IFERROR(VLOOKUP(Issue!$D3159,Table5[#All],2,0),"")</f>
        <v/>
      </c>
      <c r="G3159" s="12"/>
      <c r="H3159" s="31" t="str">
        <f>IFERROR(VLOOKUP(Issue!$G3159,Table5[#All],3,0),"")</f>
        <v/>
      </c>
      <c r="I3159" s="31" t="str">
        <f>IFERROR(VLOOKUP(Issue!$G3159,Table5[#All],2,0),"")</f>
        <v/>
      </c>
      <c r="J3159" s="8"/>
      <c r="K3159" s="31" t="str">
        <f>IFERROR(VLOOKUP(Issue!$J3159,Table2[[Item Name]:[UoM]],2,0),"")</f>
        <v/>
      </c>
      <c r="L3159" s="12"/>
      <c r="M3159" s="32" t="str">
        <f>IFERROR(VLOOKUP(Issue!$J3159,Table2[[#All],[Item Name]:[Open Rate]],8,0),"")</f>
        <v/>
      </c>
      <c r="N3159" s="32" t="str">
        <f>IFERROR(+Issue!$L3159*Issue!$M3159,"")</f>
        <v/>
      </c>
      <c r="O3159" s="12"/>
      <c r="P3159" s="12"/>
      <c r="Q3159" s="38"/>
    </row>
    <row r="3160" spans="1:17" x14ac:dyDescent="0.25">
      <c r="A3160" s="34"/>
      <c r="B3160" s="12"/>
      <c r="C3160" s="12"/>
      <c r="D3160" s="12"/>
      <c r="E3160" s="31" t="str">
        <f>IFERROR(VLOOKUP(Issue!$D3160,Table5[#All],3,0),"")</f>
        <v/>
      </c>
      <c r="F3160" s="31" t="str">
        <f>IFERROR(VLOOKUP(Issue!$D3160,Table5[#All],2,0),"")</f>
        <v/>
      </c>
      <c r="G3160" s="12"/>
      <c r="H3160" s="31" t="str">
        <f>IFERROR(VLOOKUP(Issue!$G3160,Table5[#All],3,0),"")</f>
        <v/>
      </c>
      <c r="I3160" s="31" t="str">
        <f>IFERROR(VLOOKUP(Issue!$G3160,Table5[#All],2,0),"")</f>
        <v/>
      </c>
      <c r="J3160" s="8"/>
      <c r="K3160" s="31" t="str">
        <f>IFERROR(VLOOKUP(Issue!$J3160,Table2[[Item Name]:[UoM]],2,0),"")</f>
        <v/>
      </c>
      <c r="L3160" s="12"/>
      <c r="M3160" s="32" t="str">
        <f>IFERROR(VLOOKUP(Issue!$J3160,Table2[[#All],[Item Name]:[Open Rate]],8,0),"")</f>
        <v/>
      </c>
      <c r="N3160" s="32" t="str">
        <f>IFERROR(+Issue!$L3160*Issue!$M3160,"")</f>
        <v/>
      </c>
      <c r="O3160" s="12"/>
      <c r="P3160" s="12"/>
      <c r="Q3160" s="38"/>
    </row>
    <row r="3161" spans="1:17" x14ac:dyDescent="0.25">
      <c r="A3161" s="34"/>
      <c r="B3161" s="12"/>
      <c r="C3161" s="12"/>
      <c r="D3161" s="12"/>
      <c r="E3161" s="31" t="str">
        <f>IFERROR(VLOOKUP(Issue!$D3161,Table5[#All],3,0),"")</f>
        <v/>
      </c>
      <c r="F3161" s="31" t="str">
        <f>IFERROR(VLOOKUP(Issue!$D3161,Table5[#All],2,0),"")</f>
        <v/>
      </c>
      <c r="G3161" s="12"/>
      <c r="H3161" s="31" t="str">
        <f>IFERROR(VLOOKUP(Issue!$G3161,Table5[#All],3,0),"")</f>
        <v/>
      </c>
      <c r="I3161" s="31" t="str">
        <f>IFERROR(VLOOKUP(Issue!$G3161,Table5[#All],2,0),"")</f>
        <v/>
      </c>
      <c r="J3161" s="8"/>
      <c r="K3161" s="31" t="str">
        <f>IFERROR(VLOOKUP(Issue!$J3161,Table2[[Item Name]:[UoM]],2,0),"")</f>
        <v/>
      </c>
      <c r="L3161" s="12"/>
      <c r="M3161" s="32" t="str">
        <f>IFERROR(VLOOKUP(Issue!$J3161,Table2[[#All],[Item Name]:[Open Rate]],8,0),"")</f>
        <v/>
      </c>
      <c r="N3161" s="32" t="str">
        <f>IFERROR(+Issue!$L3161*Issue!$M3161,"")</f>
        <v/>
      </c>
      <c r="O3161" s="12"/>
      <c r="P3161" s="12"/>
      <c r="Q3161" s="38"/>
    </row>
    <row r="3162" spans="1:17" x14ac:dyDescent="0.25">
      <c r="A3162" s="34"/>
      <c r="B3162" s="12"/>
      <c r="C3162" s="12"/>
      <c r="D3162" s="12"/>
      <c r="E3162" s="31" t="str">
        <f>IFERROR(VLOOKUP(Issue!$D3162,Table5[#All],3,0),"")</f>
        <v/>
      </c>
      <c r="F3162" s="31" t="str">
        <f>IFERROR(VLOOKUP(Issue!$D3162,Table5[#All],2,0),"")</f>
        <v/>
      </c>
      <c r="G3162" s="12"/>
      <c r="H3162" s="31" t="str">
        <f>IFERROR(VLOOKUP(Issue!$G3162,Table5[#All],3,0),"")</f>
        <v/>
      </c>
      <c r="I3162" s="31" t="str">
        <f>IFERROR(VLOOKUP(Issue!$G3162,Table5[#All],2,0),"")</f>
        <v/>
      </c>
      <c r="J3162" s="8"/>
      <c r="K3162" s="31" t="str">
        <f>IFERROR(VLOOKUP(Issue!$J3162,Table2[[Item Name]:[UoM]],2,0),"")</f>
        <v/>
      </c>
      <c r="L3162" s="12"/>
      <c r="M3162" s="32" t="str">
        <f>IFERROR(VLOOKUP(Issue!$J3162,Table2[[#All],[Item Name]:[Open Rate]],8,0),"")</f>
        <v/>
      </c>
      <c r="N3162" s="32" t="str">
        <f>IFERROR(+Issue!$L3162*Issue!$M3162,"")</f>
        <v/>
      </c>
      <c r="O3162" s="12"/>
      <c r="P3162" s="12"/>
      <c r="Q3162" s="38"/>
    </row>
    <row r="3163" spans="1:17" x14ac:dyDescent="0.25">
      <c r="A3163" s="34"/>
      <c r="B3163" s="12"/>
      <c r="C3163" s="12"/>
      <c r="D3163" s="12"/>
      <c r="E3163" s="31" t="str">
        <f>IFERROR(VLOOKUP(Issue!$D3163,Table5[#All],3,0),"")</f>
        <v/>
      </c>
      <c r="F3163" s="31" t="str">
        <f>IFERROR(VLOOKUP(Issue!$D3163,Table5[#All],2,0),"")</f>
        <v/>
      </c>
      <c r="G3163" s="12"/>
      <c r="H3163" s="31" t="str">
        <f>IFERROR(VLOOKUP(Issue!$G3163,Table5[#All],3,0),"")</f>
        <v/>
      </c>
      <c r="I3163" s="31" t="str">
        <f>IFERROR(VLOOKUP(Issue!$G3163,Table5[#All],2,0),"")</f>
        <v/>
      </c>
      <c r="J3163" s="8"/>
      <c r="K3163" s="31" t="str">
        <f>IFERROR(VLOOKUP(Issue!$J3163,Table2[[Item Name]:[UoM]],2,0),"")</f>
        <v/>
      </c>
      <c r="L3163" s="12"/>
      <c r="M3163" s="32" t="str">
        <f>IFERROR(VLOOKUP(Issue!$J3163,Table2[[#All],[Item Name]:[Open Rate]],8,0),"")</f>
        <v/>
      </c>
      <c r="N3163" s="32" t="str">
        <f>IFERROR(+Issue!$L3163*Issue!$M3163,"")</f>
        <v/>
      </c>
      <c r="O3163" s="12"/>
      <c r="P3163" s="12"/>
      <c r="Q3163" s="38"/>
    </row>
    <row r="3164" spans="1:17" x14ac:dyDescent="0.25">
      <c r="A3164" s="34"/>
      <c r="B3164" s="12"/>
      <c r="C3164" s="12"/>
      <c r="D3164" s="12"/>
      <c r="E3164" s="31" t="str">
        <f>IFERROR(VLOOKUP(Issue!$D3164,Table5[#All],3,0),"")</f>
        <v/>
      </c>
      <c r="F3164" s="31" t="str">
        <f>IFERROR(VLOOKUP(Issue!$D3164,Table5[#All],2,0),"")</f>
        <v/>
      </c>
      <c r="G3164" s="12"/>
      <c r="H3164" s="31" t="str">
        <f>IFERROR(VLOOKUP(Issue!$G3164,Table5[#All],3,0),"")</f>
        <v/>
      </c>
      <c r="I3164" s="31" t="str">
        <f>IFERROR(VLOOKUP(Issue!$G3164,Table5[#All],2,0),"")</f>
        <v/>
      </c>
      <c r="J3164" s="8"/>
      <c r="K3164" s="31" t="str">
        <f>IFERROR(VLOOKUP(Issue!$J3164,Table2[[Item Name]:[UoM]],2,0),"")</f>
        <v/>
      </c>
      <c r="L3164" s="12"/>
      <c r="M3164" s="32" t="str">
        <f>IFERROR(VLOOKUP(Issue!$J3164,Table2[[#All],[Item Name]:[Open Rate]],8,0),"")</f>
        <v/>
      </c>
      <c r="N3164" s="32" t="str">
        <f>IFERROR(+Issue!$L3164*Issue!$M3164,"")</f>
        <v/>
      </c>
      <c r="O3164" s="12"/>
      <c r="P3164" s="12"/>
      <c r="Q3164" s="38"/>
    </row>
    <row r="3165" spans="1:17" x14ac:dyDescent="0.25">
      <c r="A3165" s="34"/>
      <c r="B3165" s="12"/>
      <c r="C3165" s="12"/>
      <c r="D3165" s="12"/>
      <c r="E3165" s="31" t="str">
        <f>IFERROR(VLOOKUP(Issue!$D3165,Table5[#All],3,0),"")</f>
        <v/>
      </c>
      <c r="F3165" s="31" t="str">
        <f>IFERROR(VLOOKUP(Issue!$D3165,Table5[#All],2,0),"")</f>
        <v/>
      </c>
      <c r="G3165" s="12"/>
      <c r="H3165" s="31" t="str">
        <f>IFERROR(VLOOKUP(Issue!$G3165,Table5[#All],3,0),"")</f>
        <v/>
      </c>
      <c r="I3165" s="31" t="str">
        <f>IFERROR(VLOOKUP(Issue!$G3165,Table5[#All],2,0),"")</f>
        <v/>
      </c>
      <c r="J3165" s="8"/>
      <c r="K3165" s="31" t="str">
        <f>IFERROR(VLOOKUP(Issue!$J3165,Table2[[Item Name]:[UoM]],2,0),"")</f>
        <v/>
      </c>
      <c r="L3165" s="12"/>
      <c r="M3165" s="32" t="str">
        <f>IFERROR(VLOOKUP(Issue!$J3165,Table2[[#All],[Item Name]:[Open Rate]],8,0),"")</f>
        <v/>
      </c>
      <c r="N3165" s="32" t="str">
        <f>IFERROR(+Issue!$L3165*Issue!$M3165,"")</f>
        <v/>
      </c>
      <c r="O3165" s="12"/>
      <c r="P3165" s="12"/>
      <c r="Q3165" s="38"/>
    </row>
    <row r="3166" spans="1:17" x14ac:dyDescent="0.25">
      <c r="A3166" s="34"/>
      <c r="B3166" s="12"/>
      <c r="C3166" s="12"/>
      <c r="D3166" s="12"/>
      <c r="E3166" s="31" t="str">
        <f>IFERROR(VLOOKUP(Issue!$D3166,Table5[#All],3,0),"")</f>
        <v/>
      </c>
      <c r="F3166" s="31" t="str">
        <f>IFERROR(VLOOKUP(Issue!$D3166,Table5[#All],2,0),"")</f>
        <v/>
      </c>
      <c r="G3166" s="12"/>
      <c r="H3166" s="31" t="str">
        <f>IFERROR(VLOOKUP(Issue!$G3166,Table5[#All],3,0),"")</f>
        <v/>
      </c>
      <c r="I3166" s="31" t="str">
        <f>IFERROR(VLOOKUP(Issue!$G3166,Table5[#All],2,0),"")</f>
        <v/>
      </c>
      <c r="J3166" s="8"/>
      <c r="K3166" s="31" t="str">
        <f>IFERROR(VLOOKUP(Issue!$J3166,Table2[[Item Name]:[UoM]],2,0),"")</f>
        <v/>
      </c>
      <c r="L3166" s="12"/>
      <c r="M3166" s="32" t="str">
        <f>IFERROR(VLOOKUP(Issue!$J3166,Table2[[#All],[Item Name]:[Open Rate]],8,0),"")</f>
        <v/>
      </c>
      <c r="N3166" s="32" t="str">
        <f>IFERROR(+Issue!$L3166*Issue!$M3166,"")</f>
        <v/>
      </c>
      <c r="O3166" s="12"/>
      <c r="P3166" s="12"/>
      <c r="Q3166" s="38"/>
    </row>
    <row r="3167" spans="1:17" x14ac:dyDescent="0.25">
      <c r="A3167" s="34"/>
      <c r="B3167" s="12"/>
      <c r="C3167" s="12"/>
      <c r="D3167" s="12"/>
      <c r="E3167" s="31" t="str">
        <f>IFERROR(VLOOKUP(Issue!$D3167,Table5[#All],3,0),"")</f>
        <v/>
      </c>
      <c r="F3167" s="31" t="str">
        <f>IFERROR(VLOOKUP(Issue!$D3167,Table5[#All],2,0),"")</f>
        <v/>
      </c>
      <c r="G3167" s="12"/>
      <c r="H3167" s="31" t="str">
        <f>IFERROR(VLOOKUP(Issue!$G3167,Table5[#All],3,0),"")</f>
        <v/>
      </c>
      <c r="I3167" s="31" t="str">
        <f>IFERROR(VLOOKUP(Issue!$G3167,Table5[#All],2,0),"")</f>
        <v/>
      </c>
      <c r="J3167" s="8"/>
      <c r="K3167" s="31" t="str">
        <f>IFERROR(VLOOKUP(Issue!$J3167,Table2[[Item Name]:[UoM]],2,0),"")</f>
        <v/>
      </c>
      <c r="L3167" s="12"/>
      <c r="M3167" s="32" t="str">
        <f>IFERROR(VLOOKUP(Issue!$J3167,Table2[[#All],[Item Name]:[Open Rate]],8,0),"")</f>
        <v/>
      </c>
      <c r="N3167" s="32" t="str">
        <f>IFERROR(+Issue!$L3167*Issue!$M3167,"")</f>
        <v/>
      </c>
      <c r="O3167" s="12"/>
      <c r="P3167" s="12"/>
      <c r="Q3167" s="38"/>
    </row>
    <row r="3168" spans="1:17" x14ac:dyDescent="0.25">
      <c r="A3168" s="34"/>
      <c r="B3168" s="12"/>
      <c r="C3168" s="12"/>
      <c r="D3168" s="12"/>
      <c r="E3168" s="31" t="str">
        <f>IFERROR(VLOOKUP(Issue!$D3168,Table5[#All],3,0),"")</f>
        <v/>
      </c>
      <c r="F3168" s="31" t="str">
        <f>IFERROR(VLOOKUP(Issue!$D3168,Table5[#All],2,0),"")</f>
        <v/>
      </c>
      <c r="G3168" s="12"/>
      <c r="H3168" s="31" t="str">
        <f>IFERROR(VLOOKUP(Issue!$G3168,Table5[#All],3,0),"")</f>
        <v/>
      </c>
      <c r="I3168" s="31" t="str">
        <f>IFERROR(VLOOKUP(Issue!$G3168,Table5[#All],2,0),"")</f>
        <v/>
      </c>
      <c r="J3168" s="8"/>
      <c r="K3168" s="31" t="str">
        <f>IFERROR(VLOOKUP(Issue!$J3168,Table2[[Item Name]:[UoM]],2,0),"")</f>
        <v/>
      </c>
      <c r="L3168" s="12"/>
      <c r="M3168" s="32" t="str">
        <f>IFERROR(VLOOKUP(Issue!$J3168,Table2[[#All],[Item Name]:[Open Rate]],8,0),"")</f>
        <v/>
      </c>
      <c r="N3168" s="32" t="str">
        <f>IFERROR(+Issue!$L3168*Issue!$M3168,"")</f>
        <v/>
      </c>
      <c r="O3168" s="12"/>
      <c r="P3168" s="12"/>
      <c r="Q3168" s="38"/>
    </row>
    <row r="3169" spans="1:17" x14ac:dyDescent="0.25">
      <c r="A3169" s="34"/>
      <c r="B3169" s="12"/>
      <c r="C3169" s="12"/>
      <c r="D3169" s="12"/>
      <c r="E3169" s="31" t="str">
        <f>IFERROR(VLOOKUP(Issue!$D3169,Table5[#All],3,0),"")</f>
        <v/>
      </c>
      <c r="F3169" s="31" t="str">
        <f>IFERROR(VLOOKUP(Issue!$D3169,Table5[#All],2,0),"")</f>
        <v/>
      </c>
      <c r="G3169" s="12"/>
      <c r="H3169" s="31" t="str">
        <f>IFERROR(VLOOKUP(Issue!$G3169,Table5[#All],3,0),"")</f>
        <v/>
      </c>
      <c r="I3169" s="31" t="str">
        <f>IFERROR(VLOOKUP(Issue!$G3169,Table5[#All],2,0),"")</f>
        <v/>
      </c>
      <c r="J3169" s="8"/>
      <c r="K3169" s="31" t="str">
        <f>IFERROR(VLOOKUP(Issue!$J3169,Table2[[Item Name]:[UoM]],2,0),"")</f>
        <v/>
      </c>
      <c r="L3169" s="12"/>
      <c r="M3169" s="32" t="str">
        <f>IFERROR(VLOOKUP(Issue!$J3169,Table2[[#All],[Item Name]:[Open Rate]],8,0),"")</f>
        <v/>
      </c>
      <c r="N3169" s="32" t="str">
        <f>IFERROR(+Issue!$L3169*Issue!$M3169,"")</f>
        <v/>
      </c>
      <c r="O3169" s="12"/>
      <c r="P3169" s="12"/>
      <c r="Q3169" s="38"/>
    </row>
    <row r="3170" spans="1:17" x14ac:dyDescent="0.25">
      <c r="A3170" s="34"/>
      <c r="B3170" s="12"/>
      <c r="C3170" s="12"/>
      <c r="D3170" s="12"/>
      <c r="E3170" s="31" t="str">
        <f>IFERROR(VLOOKUP(Issue!$D3170,Table5[#All],3,0),"")</f>
        <v/>
      </c>
      <c r="F3170" s="31" t="str">
        <f>IFERROR(VLOOKUP(Issue!$D3170,Table5[#All],2,0),"")</f>
        <v/>
      </c>
      <c r="G3170" s="12"/>
      <c r="H3170" s="31" t="str">
        <f>IFERROR(VLOOKUP(Issue!$G3170,Table5[#All],3,0),"")</f>
        <v/>
      </c>
      <c r="I3170" s="31" t="str">
        <f>IFERROR(VLOOKUP(Issue!$G3170,Table5[#All],2,0),"")</f>
        <v/>
      </c>
      <c r="J3170" s="8"/>
      <c r="K3170" s="31" t="str">
        <f>IFERROR(VLOOKUP(Issue!$J3170,Table2[[Item Name]:[UoM]],2,0),"")</f>
        <v/>
      </c>
      <c r="L3170" s="12"/>
      <c r="M3170" s="32" t="str">
        <f>IFERROR(VLOOKUP(Issue!$J3170,Table2[[#All],[Item Name]:[Open Rate]],8,0),"")</f>
        <v/>
      </c>
      <c r="N3170" s="32" t="str">
        <f>IFERROR(+Issue!$L3170*Issue!$M3170,"")</f>
        <v/>
      </c>
      <c r="O3170" s="12"/>
      <c r="P3170" s="12"/>
      <c r="Q3170" s="38"/>
    </row>
    <row r="3171" spans="1:17" x14ac:dyDescent="0.25">
      <c r="A3171" s="34"/>
      <c r="B3171" s="12"/>
      <c r="C3171" s="12"/>
      <c r="D3171" s="12"/>
      <c r="E3171" s="31" t="str">
        <f>IFERROR(VLOOKUP(Issue!$D3171,Table5[#All],3,0),"")</f>
        <v/>
      </c>
      <c r="F3171" s="31" t="str">
        <f>IFERROR(VLOOKUP(Issue!$D3171,Table5[#All],2,0),"")</f>
        <v/>
      </c>
      <c r="G3171" s="12"/>
      <c r="H3171" s="31" t="str">
        <f>IFERROR(VLOOKUP(Issue!$G3171,Table5[#All],3,0),"")</f>
        <v/>
      </c>
      <c r="I3171" s="31" t="str">
        <f>IFERROR(VLOOKUP(Issue!$G3171,Table5[#All],2,0),"")</f>
        <v/>
      </c>
      <c r="J3171" s="8"/>
      <c r="K3171" s="31" t="str">
        <f>IFERROR(VLOOKUP(Issue!$J3171,Table2[[Item Name]:[UoM]],2,0),"")</f>
        <v/>
      </c>
      <c r="L3171" s="12"/>
      <c r="M3171" s="32" t="str">
        <f>IFERROR(VLOOKUP(Issue!$J3171,Table2[[#All],[Item Name]:[Open Rate]],8,0),"")</f>
        <v/>
      </c>
      <c r="N3171" s="32" t="str">
        <f>IFERROR(+Issue!$L3171*Issue!$M3171,"")</f>
        <v/>
      </c>
      <c r="O3171" s="12"/>
      <c r="P3171" s="12"/>
      <c r="Q3171" s="38"/>
    </row>
    <row r="3172" spans="1:17" x14ac:dyDescent="0.25">
      <c r="A3172" s="34"/>
      <c r="B3172" s="12"/>
      <c r="C3172" s="12"/>
      <c r="D3172" s="12"/>
      <c r="E3172" s="31" t="str">
        <f>IFERROR(VLOOKUP(Issue!$D3172,Table5[#All],3,0),"")</f>
        <v/>
      </c>
      <c r="F3172" s="31" t="str">
        <f>IFERROR(VLOOKUP(Issue!$D3172,Table5[#All],2,0),"")</f>
        <v/>
      </c>
      <c r="G3172" s="12"/>
      <c r="H3172" s="31" t="str">
        <f>IFERROR(VLOOKUP(Issue!$G3172,Table5[#All],3,0),"")</f>
        <v/>
      </c>
      <c r="I3172" s="31" t="str">
        <f>IFERROR(VLOOKUP(Issue!$G3172,Table5[#All],2,0),"")</f>
        <v/>
      </c>
      <c r="J3172" s="8"/>
      <c r="K3172" s="31" t="str">
        <f>IFERROR(VLOOKUP(Issue!$J3172,Table2[[Item Name]:[UoM]],2,0),"")</f>
        <v/>
      </c>
      <c r="L3172" s="12"/>
      <c r="M3172" s="32" t="str">
        <f>IFERROR(VLOOKUP(Issue!$J3172,Table2[[#All],[Item Name]:[Open Rate]],8,0),"")</f>
        <v/>
      </c>
      <c r="N3172" s="32" t="str">
        <f>IFERROR(+Issue!$L3172*Issue!$M3172,"")</f>
        <v/>
      </c>
      <c r="O3172" s="12"/>
      <c r="P3172" s="12"/>
      <c r="Q3172" s="38"/>
    </row>
    <row r="3173" spans="1:17" x14ac:dyDescent="0.25">
      <c r="A3173" s="34"/>
      <c r="B3173" s="12"/>
      <c r="C3173" s="12"/>
      <c r="D3173" s="12"/>
      <c r="E3173" s="31" t="str">
        <f>IFERROR(VLOOKUP(Issue!$D3173,Table5[#All],3,0),"")</f>
        <v/>
      </c>
      <c r="F3173" s="31" t="str">
        <f>IFERROR(VLOOKUP(Issue!$D3173,Table5[#All],2,0),"")</f>
        <v/>
      </c>
      <c r="G3173" s="12"/>
      <c r="H3173" s="31" t="str">
        <f>IFERROR(VLOOKUP(Issue!$G3173,Table5[#All],3,0),"")</f>
        <v/>
      </c>
      <c r="I3173" s="31" t="str">
        <f>IFERROR(VLOOKUP(Issue!$G3173,Table5[#All],2,0),"")</f>
        <v/>
      </c>
      <c r="J3173" s="8"/>
      <c r="K3173" s="31" t="str">
        <f>IFERROR(VLOOKUP(Issue!$J3173,Table2[[Item Name]:[UoM]],2,0),"")</f>
        <v/>
      </c>
      <c r="L3173" s="12"/>
      <c r="M3173" s="32" t="str">
        <f>IFERROR(VLOOKUP(Issue!$J3173,Table2[[#All],[Item Name]:[Open Rate]],8,0),"")</f>
        <v/>
      </c>
      <c r="N3173" s="32" t="str">
        <f>IFERROR(+Issue!$L3173*Issue!$M3173,"")</f>
        <v/>
      </c>
      <c r="O3173" s="12"/>
      <c r="P3173" s="12"/>
      <c r="Q3173" s="38"/>
    </row>
    <row r="3174" spans="1:17" x14ac:dyDescent="0.25">
      <c r="A3174" s="34"/>
      <c r="B3174" s="12"/>
      <c r="C3174" s="12"/>
      <c r="D3174" s="12"/>
      <c r="E3174" s="31" t="str">
        <f>IFERROR(VLOOKUP(Issue!$D3174,Table5[#All],3,0),"")</f>
        <v/>
      </c>
      <c r="F3174" s="31" t="str">
        <f>IFERROR(VLOOKUP(Issue!$D3174,Table5[#All],2,0),"")</f>
        <v/>
      </c>
      <c r="G3174" s="12"/>
      <c r="H3174" s="31" t="str">
        <f>IFERROR(VLOOKUP(Issue!$G3174,Table5[#All],3,0),"")</f>
        <v/>
      </c>
      <c r="I3174" s="31" t="str">
        <f>IFERROR(VLOOKUP(Issue!$G3174,Table5[#All],2,0),"")</f>
        <v/>
      </c>
      <c r="J3174" s="8"/>
      <c r="K3174" s="31" t="str">
        <f>IFERROR(VLOOKUP(Issue!$J3174,Table2[[Item Name]:[UoM]],2,0),"")</f>
        <v/>
      </c>
      <c r="L3174" s="12"/>
      <c r="M3174" s="32" t="str">
        <f>IFERROR(VLOOKUP(Issue!$J3174,Table2[[#All],[Item Name]:[Open Rate]],8,0),"")</f>
        <v/>
      </c>
      <c r="N3174" s="32" t="str">
        <f>IFERROR(+Issue!$L3174*Issue!$M3174,"")</f>
        <v/>
      </c>
      <c r="O3174" s="12"/>
      <c r="P3174" s="12"/>
      <c r="Q3174" s="38"/>
    </row>
    <row r="3175" spans="1:17" x14ac:dyDescent="0.25">
      <c r="A3175" s="34"/>
      <c r="B3175" s="12"/>
      <c r="C3175" s="12"/>
      <c r="D3175" s="12"/>
      <c r="E3175" s="31" t="str">
        <f>IFERROR(VLOOKUP(Issue!$D3175,Table5[#All],3,0),"")</f>
        <v/>
      </c>
      <c r="F3175" s="31" t="str">
        <f>IFERROR(VLOOKUP(Issue!$D3175,Table5[#All],2,0),"")</f>
        <v/>
      </c>
      <c r="G3175" s="12"/>
      <c r="H3175" s="31" t="str">
        <f>IFERROR(VLOOKUP(Issue!$G3175,Table5[#All],3,0),"")</f>
        <v/>
      </c>
      <c r="I3175" s="31" t="str">
        <f>IFERROR(VLOOKUP(Issue!$G3175,Table5[#All],2,0),"")</f>
        <v/>
      </c>
      <c r="J3175" s="8"/>
      <c r="K3175" s="31" t="str">
        <f>IFERROR(VLOOKUP(Issue!$J3175,Table2[[Item Name]:[UoM]],2,0),"")</f>
        <v/>
      </c>
      <c r="L3175" s="12"/>
      <c r="M3175" s="32" t="str">
        <f>IFERROR(VLOOKUP(Issue!$J3175,Table2[[#All],[Item Name]:[Open Rate]],8,0),"")</f>
        <v/>
      </c>
      <c r="N3175" s="32" t="str">
        <f>IFERROR(+Issue!$L3175*Issue!$M3175,"")</f>
        <v/>
      </c>
      <c r="O3175" s="12"/>
      <c r="P3175" s="12"/>
      <c r="Q3175" s="38"/>
    </row>
    <row r="3176" spans="1:17" x14ac:dyDescent="0.25">
      <c r="A3176" s="34"/>
      <c r="B3176" s="12"/>
      <c r="C3176" s="12"/>
      <c r="D3176" s="12"/>
      <c r="E3176" s="31" t="str">
        <f>IFERROR(VLOOKUP(Issue!$D3176,Table5[#All],3,0),"")</f>
        <v/>
      </c>
      <c r="F3176" s="31" t="str">
        <f>IFERROR(VLOOKUP(Issue!$D3176,Table5[#All],2,0),"")</f>
        <v/>
      </c>
      <c r="G3176" s="12"/>
      <c r="H3176" s="31" t="str">
        <f>IFERROR(VLOOKUP(Issue!$G3176,Table5[#All],3,0),"")</f>
        <v/>
      </c>
      <c r="I3176" s="31" t="str">
        <f>IFERROR(VLOOKUP(Issue!$G3176,Table5[#All],2,0),"")</f>
        <v/>
      </c>
      <c r="J3176" s="8"/>
      <c r="K3176" s="31" t="str">
        <f>IFERROR(VLOOKUP(Issue!$J3176,Table2[[Item Name]:[UoM]],2,0),"")</f>
        <v/>
      </c>
      <c r="L3176" s="12"/>
      <c r="M3176" s="32" t="str">
        <f>IFERROR(VLOOKUP(Issue!$J3176,Table2[[#All],[Item Name]:[Open Rate]],8,0),"")</f>
        <v/>
      </c>
      <c r="N3176" s="32" t="str">
        <f>IFERROR(+Issue!$L3176*Issue!$M3176,"")</f>
        <v/>
      </c>
      <c r="O3176" s="12"/>
      <c r="P3176" s="12"/>
      <c r="Q3176" s="38"/>
    </row>
    <row r="3177" spans="1:17" x14ac:dyDescent="0.25">
      <c r="A3177" s="34"/>
      <c r="B3177" s="12"/>
      <c r="C3177" s="12"/>
      <c r="D3177" s="12"/>
      <c r="E3177" s="31" t="str">
        <f>IFERROR(VLOOKUP(Issue!$D3177,Table5[#All],3,0),"")</f>
        <v/>
      </c>
      <c r="F3177" s="31" t="str">
        <f>IFERROR(VLOOKUP(Issue!$D3177,Table5[#All],2,0),"")</f>
        <v/>
      </c>
      <c r="G3177" s="12"/>
      <c r="H3177" s="31" t="str">
        <f>IFERROR(VLOOKUP(Issue!$G3177,Table5[#All],3,0),"")</f>
        <v/>
      </c>
      <c r="I3177" s="31" t="str">
        <f>IFERROR(VLOOKUP(Issue!$G3177,Table5[#All],2,0),"")</f>
        <v/>
      </c>
      <c r="J3177" s="8"/>
      <c r="K3177" s="31" t="str">
        <f>IFERROR(VLOOKUP(Issue!$J3177,Table2[[Item Name]:[UoM]],2,0),"")</f>
        <v/>
      </c>
      <c r="L3177" s="12"/>
      <c r="M3177" s="32" t="str">
        <f>IFERROR(VLOOKUP(Issue!$J3177,Table2[[#All],[Item Name]:[Open Rate]],8,0),"")</f>
        <v/>
      </c>
      <c r="N3177" s="32" t="str">
        <f>IFERROR(+Issue!$L3177*Issue!$M3177,"")</f>
        <v/>
      </c>
      <c r="O3177" s="12"/>
      <c r="P3177" s="12"/>
      <c r="Q3177" s="38"/>
    </row>
    <row r="3178" spans="1:17" x14ac:dyDescent="0.25">
      <c r="A3178" s="34"/>
      <c r="B3178" s="12"/>
      <c r="C3178" s="12"/>
      <c r="D3178" s="12"/>
      <c r="E3178" s="31" t="str">
        <f>IFERROR(VLOOKUP(Issue!$D3178,Table5[#All],3,0),"")</f>
        <v/>
      </c>
      <c r="F3178" s="31" t="str">
        <f>IFERROR(VLOOKUP(Issue!$D3178,Table5[#All],2,0),"")</f>
        <v/>
      </c>
      <c r="G3178" s="12"/>
      <c r="H3178" s="31" t="str">
        <f>IFERROR(VLOOKUP(Issue!$G3178,Table5[#All],3,0),"")</f>
        <v/>
      </c>
      <c r="I3178" s="31" t="str">
        <f>IFERROR(VLOOKUP(Issue!$G3178,Table5[#All],2,0),"")</f>
        <v/>
      </c>
      <c r="J3178" s="12"/>
      <c r="K3178" s="31" t="str">
        <f>IFERROR(VLOOKUP(Issue!$J3178,Table2[[Item Name]:[UoM]],2,0),"")</f>
        <v/>
      </c>
      <c r="L3178" s="12"/>
      <c r="M3178" s="32" t="str">
        <f>IFERROR(VLOOKUP(Issue!$J3178,Table2[[#All],[Item Name]:[Open Rate]],8,0),"")</f>
        <v/>
      </c>
      <c r="N3178" s="32" t="str">
        <f>IFERROR(+Issue!$L3178*Issue!$M3178,"")</f>
        <v/>
      </c>
      <c r="O3178" s="12"/>
      <c r="P3178" s="12"/>
      <c r="Q3178" s="38"/>
    </row>
    <row r="3179" spans="1:17" x14ac:dyDescent="0.25">
      <c r="A3179" s="34"/>
      <c r="B3179" s="12"/>
      <c r="C3179" s="12"/>
      <c r="D3179" s="12"/>
      <c r="E3179" s="31" t="str">
        <f>IFERROR(VLOOKUP(Issue!$D3179,Table5[#All],3,0),"")</f>
        <v/>
      </c>
      <c r="F3179" s="31" t="str">
        <f>IFERROR(VLOOKUP(Issue!$D3179,Table5[#All],2,0),"")</f>
        <v/>
      </c>
      <c r="G3179" s="12"/>
      <c r="H3179" s="31" t="str">
        <f>IFERROR(VLOOKUP(Issue!$G3179,Table5[#All],3,0),"")</f>
        <v/>
      </c>
      <c r="I3179" s="31" t="str">
        <f>IFERROR(VLOOKUP(Issue!$G3179,Table5[#All],2,0),"")</f>
        <v/>
      </c>
      <c r="J3179" s="12"/>
      <c r="K3179" s="31" t="str">
        <f>IFERROR(VLOOKUP(Issue!$J3179,Table2[[Item Name]:[UoM]],2,0),"")</f>
        <v/>
      </c>
      <c r="L3179" s="12"/>
      <c r="M3179" s="32" t="str">
        <f>IFERROR(VLOOKUP(Issue!$J3179,Table2[[#All],[Item Name]:[Open Rate]],8,0),"")</f>
        <v/>
      </c>
      <c r="N3179" s="32" t="str">
        <f>IFERROR(+Issue!$L3179*Issue!$M3179,"")</f>
        <v/>
      </c>
      <c r="O3179" s="12"/>
      <c r="P3179" s="12"/>
      <c r="Q3179" s="38"/>
    </row>
    <row r="3180" spans="1:17" x14ac:dyDescent="0.25">
      <c r="A3180" s="34"/>
      <c r="B3180" s="12"/>
      <c r="C3180" s="12"/>
      <c r="D3180" s="12"/>
      <c r="E3180" s="31" t="str">
        <f>IFERROR(VLOOKUP(Issue!$D3180,Table5[#All],3,0),"")</f>
        <v/>
      </c>
      <c r="F3180" s="31" t="str">
        <f>IFERROR(VLOOKUP(Issue!$D3180,Table5[#All],2,0),"")</f>
        <v/>
      </c>
      <c r="G3180" s="12"/>
      <c r="H3180" s="31" t="str">
        <f>IFERROR(VLOOKUP(Issue!$G3180,Table5[#All],3,0),"")</f>
        <v/>
      </c>
      <c r="I3180" s="31" t="str">
        <f>IFERROR(VLOOKUP(Issue!$G3180,Table5[#All],2,0),"")</f>
        <v/>
      </c>
      <c r="J3180" s="12"/>
      <c r="K3180" s="31" t="str">
        <f>IFERROR(VLOOKUP(Issue!$J3180,Table2[[Item Name]:[UoM]],2,0),"")</f>
        <v/>
      </c>
      <c r="L3180" s="12"/>
      <c r="M3180" s="32" t="str">
        <f>IFERROR(VLOOKUP(Issue!$J3180,Table2[[#All],[Item Name]:[Open Rate]],8,0),"")</f>
        <v/>
      </c>
      <c r="N3180" s="32" t="str">
        <f>IFERROR(+Issue!$L3180*Issue!$M3180,"")</f>
        <v/>
      </c>
      <c r="O3180" s="12"/>
      <c r="P3180" s="12"/>
      <c r="Q3180" s="38"/>
    </row>
    <row r="3181" spans="1:17" x14ac:dyDescent="0.25">
      <c r="A3181" s="34"/>
      <c r="B3181" s="12"/>
      <c r="C3181" s="12"/>
      <c r="D3181" s="12"/>
      <c r="E3181" s="31" t="str">
        <f>IFERROR(VLOOKUP(Issue!$D3181,Table5[#All],3,0),"")</f>
        <v/>
      </c>
      <c r="F3181" s="31" t="str">
        <f>IFERROR(VLOOKUP(Issue!$D3181,Table5[#All],2,0),"")</f>
        <v/>
      </c>
      <c r="G3181" s="12"/>
      <c r="H3181" s="31" t="str">
        <f>IFERROR(VLOOKUP(Issue!$G3181,Table5[#All],3,0),"")</f>
        <v/>
      </c>
      <c r="I3181" s="31" t="str">
        <f>IFERROR(VLOOKUP(Issue!$G3181,Table5[#All],2,0),"")</f>
        <v/>
      </c>
      <c r="J3181" s="12"/>
      <c r="K3181" s="31" t="str">
        <f>IFERROR(VLOOKUP(Issue!$J3181,Table2[[Item Name]:[UoM]],2,0),"")</f>
        <v/>
      </c>
      <c r="L3181" s="12"/>
      <c r="M3181" s="32" t="str">
        <f>IFERROR(VLOOKUP(Issue!$J3181,Table2[[#All],[Item Name]:[Open Rate]],8,0),"")</f>
        <v/>
      </c>
      <c r="N3181" s="32" t="str">
        <f>IFERROR(+Issue!$L3181*Issue!$M3181,"")</f>
        <v/>
      </c>
      <c r="O3181" s="12"/>
      <c r="P3181" s="12"/>
      <c r="Q3181" s="38"/>
    </row>
    <row r="3182" spans="1:17" x14ac:dyDescent="0.25">
      <c r="A3182" s="34"/>
      <c r="B3182" s="12"/>
      <c r="C3182" s="12"/>
      <c r="D3182" s="12"/>
      <c r="E3182" s="31" t="str">
        <f>IFERROR(VLOOKUP(Issue!$D3182,Table5[#All],3,0),"")</f>
        <v/>
      </c>
      <c r="F3182" s="31" t="str">
        <f>IFERROR(VLOOKUP(Issue!$D3182,Table5[#All],2,0),"")</f>
        <v/>
      </c>
      <c r="G3182" s="12"/>
      <c r="H3182" s="31" t="str">
        <f>IFERROR(VLOOKUP(Issue!$G3182,Table5[#All],3,0),"")</f>
        <v/>
      </c>
      <c r="I3182" s="31" t="str">
        <f>IFERROR(VLOOKUP(Issue!$G3182,Table5[#All],2,0),"")</f>
        <v/>
      </c>
      <c r="J3182" s="12"/>
      <c r="K3182" s="31" t="str">
        <f>IFERROR(VLOOKUP(Issue!$J3182,Table2[[Item Name]:[UoM]],2,0),"")</f>
        <v/>
      </c>
      <c r="L3182" s="12"/>
      <c r="M3182" s="32" t="str">
        <f>IFERROR(VLOOKUP(Issue!$J3182,Table2[[#All],[Item Name]:[Open Rate]],8,0),"")</f>
        <v/>
      </c>
      <c r="N3182" s="32" t="str">
        <f>IFERROR(+Issue!$L3182*Issue!$M3182,"")</f>
        <v/>
      </c>
      <c r="O3182" s="12"/>
      <c r="P3182" s="12"/>
      <c r="Q3182" s="38"/>
    </row>
    <row r="3183" spans="1:17" x14ac:dyDescent="0.25">
      <c r="A3183" s="34"/>
      <c r="B3183" s="12"/>
      <c r="C3183" s="12"/>
      <c r="D3183" s="12"/>
      <c r="E3183" s="31" t="str">
        <f>IFERROR(VLOOKUP(Issue!$D3183,Table5[#All],3,0),"")</f>
        <v/>
      </c>
      <c r="F3183" s="31" t="str">
        <f>IFERROR(VLOOKUP(Issue!$D3183,Table5[#All],2,0),"")</f>
        <v/>
      </c>
      <c r="G3183" s="12"/>
      <c r="H3183" s="31" t="str">
        <f>IFERROR(VLOOKUP(Issue!$G3183,Table5[#All],3,0),"")</f>
        <v/>
      </c>
      <c r="I3183" s="31" t="str">
        <f>IFERROR(VLOOKUP(Issue!$G3183,Table5[#All],2,0),"")</f>
        <v/>
      </c>
      <c r="J3183" s="12"/>
      <c r="K3183" s="31" t="str">
        <f>IFERROR(VLOOKUP(Issue!$J3183,Table2[[Item Name]:[UoM]],2,0),"")</f>
        <v/>
      </c>
      <c r="L3183" s="12"/>
      <c r="M3183" s="32" t="str">
        <f>IFERROR(VLOOKUP(Issue!$J3183,Table2[[#All],[Item Name]:[Open Rate]],8,0),"")</f>
        <v/>
      </c>
      <c r="N3183" s="32" t="str">
        <f>IFERROR(+Issue!$L3183*Issue!$M3183,"")</f>
        <v/>
      </c>
      <c r="O3183" s="12"/>
      <c r="P3183" s="12"/>
      <c r="Q3183" s="38"/>
    </row>
    <row r="3184" spans="1:17" x14ac:dyDescent="0.25">
      <c r="A3184" s="34"/>
      <c r="B3184" s="12"/>
      <c r="C3184" s="12"/>
      <c r="D3184" s="12"/>
      <c r="E3184" s="31" t="str">
        <f>IFERROR(VLOOKUP(Issue!$D3184,Table5[#All],3,0),"")</f>
        <v/>
      </c>
      <c r="F3184" s="31" t="str">
        <f>IFERROR(VLOOKUP(Issue!$D3184,Table5[#All],2,0),"")</f>
        <v/>
      </c>
      <c r="G3184" s="12"/>
      <c r="H3184" s="31" t="str">
        <f>IFERROR(VLOOKUP(Issue!$G3184,Table5[#All],3,0),"")</f>
        <v/>
      </c>
      <c r="I3184" s="31" t="str">
        <f>IFERROR(VLOOKUP(Issue!$G3184,Table5[#All],2,0),"")</f>
        <v/>
      </c>
      <c r="J3184" s="12"/>
      <c r="K3184" s="31" t="str">
        <f>IFERROR(VLOOKUP(Issue!$J3184,Table2[[Item Name]:[UoM]],2,0),"")</f>
        <v/>
      </c>
      <c r="L3184" s="12"/>
      <c r="M3184" s="32" t="str">
        <f>IFERROR(VLOOKUP(Issue!$J3184,Table2[[#All],[Item Name]:[Open Rate]],8,0),"")</f>
        <v/>
      </c>
      <c r="N3184" s="32" t="str">
        <f>IFERROR(+Issue!$L3184*Issue!$M3184,"")</f>
        <v/>
      </c>
      <c r="O3184" s="12"/>
      <c r="P3184" s="12"/>
      <c r="Q3184" s="38"/>
    </row>
    <row r="3185" spans="1:17" x14ac:dyDescent="0.25">
      <c r="A3185" s="34"/>
      <c r="B3185" s="12"/>
      <c r="C3185" s="12"/>
      <c r="D3185" s="12"/>
      <c r="E3185" s="31" t="str">
        <f>IFERROR(VLOOKUP(Issue!$D3185,Table5[#All],3,0),"")</f>
        <v/>
      </c>
      <c r="F3185" s="31" t="str">
        <f>IFERROR(VLOOKUP(Issue!$D3185,Table5[#All],2,0),"")</f>
        <v/>
      </c>
      <c r="G3185" s="12"/>
      <c r="H3185" s="31" t="str">
        <f>IFERROR(VLOOKUP(Issue!$G3185,Table5[#All],3,0),"")</f>
        <v/>
      </c>
      <c r="I3185" s="31" t="str">
        <f>IFERROR(VLOOKUP(Issue!$G3185,Table5[#All],2,0),"")</f>
        <v/>
      </c>
      <c r="J3185" s="12"/>
      <c r="K3185" s="31" t="str">
        <f>IFERROR(VLOOKUP(Issue!$J3185,Table2[[Item Name]:[UoM]],2,0),"")</f>
        <v/>
      </c>
      <c r="L3185" s="12"/>
      <c r="M3185" s="32" t="str">
        <f>IFERROR(VLOOKUP(Issue!$J3185,Table2[[#All],[Item Name]:[Open Rate]],8,0),"")</f>
        <v/>
      </c>
      <c r="N3185" s="32" t="str">
        <f>IFERROR(+Issue!$L3185*Issue!$M3185,"")</f>
        <v/>
      </c>
      <c r="O3185" s="12"/>
      <c r="P3185" s="12"/>
      <c r="Q3185" s="38"/>
    </row>
    <row r="3186" spans="1:17" x14ac:dyDescent="0.25">
      <c r="A3186" s="34"/>
      <c r="B3186" s="12"/>
      <c r="C3186" s="12"/>
      <c r="D3186" s="12"/>
      <c r="E3186" s="31" t="str">
        <f>IFERROR(VLOOKUP(Issue!$D3186,Table5[#All],3,0),"")</f>
        <v/>
      </c>
      <c r="F3186" s="31" t="str">
        <f>IFERROR(VLOOKUP(Issue!$D3186,Table5[#All],2,0),"")</f>
        <v/>
      </c>
      <c r="G3186" s="12"/>
      <c r="H3186" s="31" t="str">
        <f>IFERROR(VLOOKUP(Issue!$G3186,Table5[#All],3,0),"")</f>
        <v/>
      </c>
      <c r="I3186" s="31" t="str">
        <f>IFERROR(VLOOKUP(Issue!$G3186,Table5[#All],2,0),"")</f>
        <v/>
      </c>
      <c r="J3186" s="9"/>
      <c r="K3186" s="31" t="str">
        <f>IFERROR(VLOOKUP(Issue!$J3186,Table2[[Item Name]:[UoM]],2,0),"")</f>
        <v/>
      </c>
      <c r="L3186" s="12"/>
      <c r="M3186" s="32" t="str">
        <f>IFERROR(VLOOKUP(Issue!$J3186,Table2[[#All],[Item Name]:[Open Rate]],8,0),"")</f>
        <v/>
      </c>
      <c r="N3186" s="32" t="str">
        <f>IFERROR(+Issue!$L3186*Issue!$M3186,"")</f>
        <v/>
      </c>
      <c r="O3186" s="12"/>
      <c r="P3186" s="12"/>
      <c r="Q3186" s="38"/>
    </row>
    <row r="3187" spans="1:17" x14ac:dyDescent="0.25">
      <c r="A3187" s="34"/>
      <c r="B3187" s="12"/>
      <c r="C3187" s="12"/>
      <c r="D3187" s="12"/>
      <c r="E3187" s="31" t="str">
        <f>IFERROR(VLOOKUP(Issue!$D3187,Table5[#All],3,0),"")</f>
        <v/>
      </c>
      <c r="F3187" s="31" t="str">
        <f>IFERROR(VLOOKUP(Issue!$D3187,Table5[#All],2,0),"")</f>
        <v/>
      </c>
      <c r="G3187" s="12"/>
      <c r="H3187" s="31" t="str">
        <f>IFERROR(VLOOKUP(Issue!$G3187,Table5[#All],3,0),"")</f>
        <v/>
      </c>
      <c r="I3187" s="31" t="str">
        <f>IFERROR(VLOOKUP(Issue!$G3187,Table5[#All],2,0),"")</f>
        <v/>
      </c>
      <c r="J3187" s="12"/>
      <c r="K3187" s="31" t="str">
        <f>IFERROR(VLOOKUP(Issue!$J3187,Table2[[Item Name]:[UoM]],2,0),"")</f>
        <v/>
      </c>
      <c r="L3187" s="12"/>
      <c r="M3187" s="32" t="str">
        <f>IFERROR(VLOOKUP(Issue!$J3187,Table2[[#All],[Item Name]:[Open Rate]],8,0),"")</f>
        <v/>
      </c>
      <c r="N3187" s="32" t="str">
        <f>IFERROR(+Issue!$L3187*Issue!$M3187,"")</f>
        <v/>
      </c>
      <c r="O3187" s="12"/>
      <c r="P3187" s="12"/>
      <c r="Q3187" s="38"/>
    </row>
    <row r="3188" spans="1:17" x14ac:dyDescent="0.25">
      <c r="A3188" s="34"/>
      <c r="B3188" s="12"/>
      <c r="C3188" s="12"/>
      <c r="D3188" s="12"/>
      <c r="E3188" s="31" t="str">
        <f>IFERROR(VLOOKUP(Issue!$D3188,Table5[#All],3,0),"")</f>
        <v/>
      </c>
      <c r="F3188" s="31" t="str">
        <f>IFERROR(VLOOKUP(Issue!$D3188,Table5[#All],2,0),"")</f>
        <v/>
      </c>
      <c r="G3188" s="12"/>
      <c r="H3188" s="31" t="str">
        <f>IFERROR(VLOOKUP(Issue!$G3188,Table5[#All],3,0),"")</f>
        <v/>
      </c>
      <c r="I3188" s="31" t="str">
        <f>IFERROR(VLOOKUP(Issue!$G3188,Table5[#All],2,0),"")</f>
        <v/>
      </c>
      <c r="J3188" s="8"/>
      <c r="K3188" s="31" t="str">
        <f>IFERROR(VLOOKUP(Issue!$J3188,Table2[[Item Name]:[UoM]],2,0),"")</f>
        <v/>
      </c>
      <c r="L3188" s="12"/>
      <c r="M3188" s="32" t="str">
        <f>IFERROR(VLOOKUP(Issue!$J3188,Table2[[#All],[Item Name]:[Open Rate]],8,0),"")</f>
        <v/>
      </c>
      <c r="N3188" s="32" t="str">
        <f>IFERROR(+Issue!$L3188*Issue!$M3188,"")</f>
        <v/>
      </c>
      <c r="O3188" s="12"/>
      <c r="P3188" s="12"/>
      <c r="Q3188" s="38"/>
    </row>
    <row r="3189" spans="1:17" x14ac:dyDescent="0.25">
      <c r="A3189" s="34"/>
      <c r="B3189" s="12"/>
      <c r="C3189" s="12"/>
      <c r="D3189" s="12"/>
      <c r="E3189" s="31" t="str">
        <f>IFERROR(VLOOKUP(Issue!$D3189,Table5[#All],3,0),"")</f>
        <v/>
      </c>
      <c r="F3189" s="31" t="str">
        <f>IFERROR(VLOOKUP(Issue!$D3189,Table5[#All],2,0),"")</f>
        <v/>
      </c>
      <c r="G3189" s="12"/>
      <c r="H3189" s="31" t="str">
        <f>IFERROR(VLOOKUP(Issue!$G3189,Table5[#All],3,0),"")</f>
        <v/>
      </c>
      <c r="I3189" s="31" t="str">
        <f>IFERROR(VLOOKUP(Issue!$G3189,Table5[#All],2,0),"")</f>
        <v/>
      </c>
      <c r="J3189" s="8"/>
      <c r="K3189" s="31" t="str">
        <f>IFERROR(VLOOKUP(Issue!$J3189,Table2[[Item Name]:[UoM]],2,0),"")</f>
        <v/>
      </c>
      <c r="L3189" s="12"/>
      <c r="M3189" s="32" t="str">
        <f>IFERROR(VLOOKUP(Issue!$J3189,Table2[[#All],[Item Name]:[Open Rate]],8,0),"")</f>
        <v/>
      </c>
      <c r="N3189" s="32" t="str">
        <f>IFERROR(+Issue!$L3189*Issue!$M3189,"")</f>
        <v/>
      </c>
      <c r="O3189" s="12"/>
      <c r="P3189" s="12"/>
      <c r="Q3189" s="38"/>
    </row>
    <row r="3190" spans="1:17" x14ac:dyDescent="0.25">
      <c r="A3190" s="34"/>
      <c r="B3190" s="12"/>
      <c r="C3190" s="12"/>
      <c r="D3190" s="12"/>
      <c r="E3190" s="31" t="str">
        <f>IFERROR(VLOOKUP(Issue!$D3190,Table5[#All],3,0),"")</f>
        <v/>
      </c>
      <c r="F3190" s="31" t="str">
        <f>IFERROR(VLOOKUP(Issue!$D3190,Table5[#All],2,0),"")</f>
        <v/>
      </c>
      <c r="G3190" s="12"/>
      <c r="H3190" s="31" t="str">
        <f>IFERROR(VLOOKUP(Issue!$G3190,Table5[#All],3,0),"")</f>
        <v/>
      </c>
      <c r="I3190" s="31" t="str">
        <f>IFERROR(VLOOKUP(Issue!$G3190,Table5[#All],2,0),"")</f>
        <v/>
      </c>
      <c r="J3190" s="12"/>
      <c r="K3190" s="31" t="str">
        <f>IFERROR(VLOOKUP(Issue!$J3190,Table2[[Item Name]:[UoM]],2,0),"")</f>
        <v/>
      </c>
      <c r="L3190" s="12"/>
      <c r="M3190" s="32" t="str">
        <f>IFERROR(VLOOKUP(Issue!$J3190,Table2[[#All],[Item Name]:[Open Rate]],8,0),"")</f>
        <v/>
      </c>
      <c r="N3190" s="32" t="str">
        <f>IFERROR(+Issue!$L3190*Issue!$M3190,"")</f>
        <v/>
      </c>
      <c r="O3190" s="12"/>
      <c r="P3190" s="12"/>
      <c r="Q3190" s="38"/>
    </row>
    <row r="3191" spans="1:17" x14ac:dyDescent="0.25">
      <c r="A3191" s="34"/>
      <c r="B3191" s="12"/>
      <c r="C3191" s="12"/>
      <c r="D3191" s="12"/>
      <c r="E3191" s="31" t="str">
        <f>IFERROR(VLOOKUP(Issue!$D3191,Table5[#All],3,0),"")</f>
        <v/>
      </c>
      <c r="F3191" s="31" t="str">
        <f>IFERROR(VLOOKUP(Issue!$D3191,Table5[#All],2,0),"")</f>
        <v/>
      </c>
      <c r="G3191" s="12"/>
      <c r="H3191" s="31" t="str">
        <f>IFERROR(VLOOKUP(Issue!$G3191,Table5[#All],3,0),"")</f>
        <v/>
      </c>
      <c r="I3191" s="31" t="str">
        <f>IFERROR(VLOOKUP(Issue!$G3191,Table5[#All],2,0),"")</f>
        <v/>
      </c>
      <c r="J3191" s="8"/>
      <c r="K3191" s="31" t="str">
        <f>IFERROR(VLOOKUP(Issue!$J3191,Table2[[Item Name]:[UoM]],2,0),"")</f>
        <v/>
      </c>
      <c r="L3191" s="12"/>
      <c r="M3191" s="32" t="str">
        <f>IFERROR(VLOOKUP(Issue!$J3191,Table2[[#All],[Item Name]:[Open Rate]],8,0),"")</f>
        <v/>
      </c>
      <c r="N3191" s="32" t="str">
        <f>IFERROR(+Issue!$L3191*Issue!$M3191,"")</f>
        <v/>
      </c>
      <c r="O3191" s="12"/>
      <c r="P3191" s="12"/>
      <c r="Q3191" s="38"/>
    </row>
    <row r="3192" spans="1:17" x14ac:dyDescent="0.25">
      <c r="A3192" s="34"/>
      <c r="B3192" s="12"/>
      <c r="C3192" s="12"/>
      <c r="D3192" s="12"/>
      <c r="E3192" s="31" t="str">
        <f>IFERROR(VLOOKUP(Issue!$D3192,Table5[#All],3,0),"")</f>
        <v/>
      </c>
      <c r="F3192" s="31" t="str">
        <f>IFERROR(VLOOKUP(Issue!$D3192,Table5[#All],2,0),"")</f>
        <v/>
      </c>
      <c r="G3192" s="12"/>
      <c r="H3192" s="31" t="str">
        <f>IFERROR(VLOOKUP(Issue!$G3192,Table5[#All],3,0),"")</f>
        <v/>
      </c>
      <c r="I3192" s="31" t="str">
        <f>IFERROR(VLOOKUP(Issue!$G3192,Table5[#All],2,0),"")</f>
        <v/>
      </c>
      <c r="J3192" s="8"/>
      <c r="K3192" s="31" t="str">
        <f>IFERROR(VLOOKUP(Issue!$J3192,Table2[[Item Name]:[UoM]],2,0),"")</f>
        <v/>
      </c>
      <c r="L3192" s="12"/>
      <c r="M3192" s="32" t="str">
        <f>IFERROR(VLOOKUP(Issue!$J3192,Table2[[#All],[Item Name]:[Open Rate]],8,0),"")</f>
        <v/>
      </c>
      <c r="N3192" s="32" t="str">
        <f>IFERROR(+Issue!$L3192*Issue!$M3192,"")</f>
        <v/>
      </c>
      <c r="O3192" s="12"/>
      <c r="P3192" s="12"/>
      <c r="Q3192" s="38"/>
    </row>
    <row r="3193" spans="1:17" x14ac:dyDescent="0.25">
      <c r="A3193" s="34"/>
      <c r="B3193" s="12"/>
      <c r="C3193" s="12"/>
      <c r="D3193" s="12"/>
      <c r="E3193" s="31" t="str">
        <f>IFERROR(VLOOKUP(Issue!$D3193,Table5[#All],3,0),"")</f>
        <v/>
      </c>
      <c r="F3193" s="31" t="str">
        <f>IFERROR(VLOOKUP(Issue!$D3193,Table5[#All],2,0),"")</f>
        <v/>
      </c>
      <c r="G3193" s="12"/>
      <c r="H3193" s="31" t="str">
        <f>IFERROR(VLOOKUP(Issue!$G3193,Table5[#All],3,0),"")</f>
        <v/>
      </c>
      <c r="I3193" s="31" t="str">
        <f>IFERROR(VLOOKUP(Issue!$G3193,Table5[#All],2,0),"")</f>
        <v/>
      </c>
      <c r="J3193" s="8"/>
      <c r="K3193" s="31" t="str">
        <f>IFERROR(VLOOKUP(Issue!$J3193,Table2[[Item Name]:[UoM]],2,0),"")</f>
        <v/>
      </c>
      <c r="L3193" s="12"/>
      <c r="M3193" s="32" t="str">
        <f>IFERROR(VLOOKUP(Issue!$J3193,Table2[[#All],[Item Name]:[Open Rate]],8,0),"")</f>
        <v/>
      </c>
      <c r="N3193" s="32" t="str">
        <f>IFERROR(+Issue!$L3193*Issue!$M3193,"")</f>
        <v/>
      </c>
      <c r="O3193" s="12"/>
      <c r="P3193" s="12"/>
      <c r="Q3193" s="38"/>
    </row>
    <row r="3194" spans="1:17" x14ac:dyDescent="0.25">
      <c r="A3194" s="34"/>
      <c r="B3194" s="12"/>
      <c r="C3194" s="12"/>
      <c r="D3194" s="12"/>
      <c r="E3194" s="31" t="str">
        <f>IFERROR(VLOOKUP(Issue!$D3194,Table5[#All],3,0),"")</f>
        <v/>
      </c>
      <c r="F3194" s="31" t="str">
        <f>IFERROR(VLOOKUP(Issue!$D3194,Table5[#All],2,0),"")</f>
        <v/>
      </c>
      <c r="G3194" s="12"/>
      <c r="H3194" s="31" t="str">
        <f>IFERROR(VLOOKUP(Issue!$G3194,Table5[#All],3,0),"")</f>
        <v/>
      </c>
      <c r="I3194" s="31" t="str">
        <f>IFERROR(VLOOKUP(Issue!$G3194,Table5[#All],2,0),"")</f>
        <v/>
      </c>
      <c r="J3194" s="8"/>
      <c r="K3194" s="31" t="str">
        <f>IFERROR(VLOOKUP(Issue!$J3194,Table2[[Item Name]:[UoM]],2,0),"")</f>
        <v/>
      </c>
      <c r="L3194" s="12"/>
      <c r="M3194" s="32" t="str">
        <f>IFERROR(VLOOKUP(Issue!$J3194,Table2[[#All],[Item Name]:[Open Rate]],8,0),"")</f>
        <v/>
      </c>
      <c r="N3194" s="32" t="str">
        <f>IFERROR(+Issue!$L3194*Issue!$M3194,"")</f>
        <v/>
      </c>
      <c r="O3194" s="12"/>
      <c r="P3194" s="12"/>
      <c r="Q3194" s="38"/>
    </row>
    <row r="3195" spans="1:17" x14ac:dyDescent="0.25">
      <c r="A3195" s="34"/>
      <c r="B3195" s="12"/>
      <c r="C3195" s="12"/>
      <c r="D3195" s="12"/>
      <c r="E3195" s="31" t="str">
        <f>IFERROR(VLOOKUP(Issue!$D3195,Table5[#All],3,0),"")</f>
        <v/>
      </c>
      <c r="F3195" s="31" t="str">
        <f>IFERROR(VLOOKUP(Issue!$D3195,Table5[#All],2,0),"")</f>
        <v/>
      </c>
      <c r="G3195" s="12"/>
      <c r="H3195" s="31" t="str">
        <f>IFERROR(VLOOKUP(Issue!$G3195,Table5[#All],3,0),"")</f>
        <v/>
      </c>
      <c r="I3195" s="31" t="str">
        <f>IFERROR(VLOOKUP(Issue!$G3195,Table5[#All],2,0),"")</f>
        <v/>
      </c>
      <c r="J3195" s="8"/>
      <c r="K3195" s="31" t="str">
        <f>IFERROR(VLOOKUP(Issue!$J3195,Table2[[Item Name]:[UoM]],2,0),"")</f>
        <v/>
      </c>
      <c r="L3195" s="12"/>
      <c r="M3195" s="32" t="str">
        <f>IFERROR(VLOOKUP(Issue!$J3195,Table2[[#All],[Item Name]:[Open Rate]],8,0),"")</f>
        <v/>
      </c>
      <c r="N3195" s="32" t="str">
        <f>IFERROR(+Issue!$L3195*Issue!$M3195,"")</f>
        <v/>
      </c>
      <c r="O3195" s="12"/>
      <c r="P3195" s="12"/>
      <c r="Q3195" s="38"/>
    </row>
    <row r="3196" spans="1:17" x14ac:dyDescent="0.25">
      <c r="A3196" s="34"/>
      <c r="B3196" s="12"/>
      <c r="C3196" s="12"/>
      <c r="D3196" s="12"/>
      <c r="E3196" s="31" t="str">
        <f>IFERROR(VLOOKUP(Issue!$D3196,Table5[#All],3,0),"")</f>
        <v/>
      </c>
      <c r="F3196" s="31" t="str">
        <f>IFERROR(VLOOKUP(Issue!$D3196,Table5[#All],2,0),"")</f>
        <v/>
      </c>
      <c r="G3196" s="12"/>
      <c r="H3196" s="31" t="str">
        <f>IFERROR(VLOOKUP(Issue!$G3196,Table5[#All],3,0),"")</f>
        <v/>
      </c>
      <c r="I3196" s="31" t="str">
        <f>IFERROR(VLOOKUP(Issue!$G3196,Table5[#All],2,0),"")</f>
        <v/>
      </c>
      <c r="J3196" s="8"/>
      <c r="K3196" s="31" t="str">
        <f>IFERROR(VLOOKUP(Issue!$J3196,Table2[[Item Name]:[UoM]],2,0),"")</f>
        <v/>
      </c>
      <c r="L3196" s="12"/>
      <c r="M3196" s="32" t="str">
        <f>IFERROR(VLOOKUP(Issue!$J3196,Table2[[#All],[Item Name]:[Open Rate]],8,0),"")</f>
        <v/>
      </c>
      <c r="N3196" s="32" t="str">
        <f>IFERROR(+Issue!$L3196*Issue!$M3196,"")</f>
        <v/>
      </c>
      <c r="O3196" s="12"/>
      <c r="P3196" s="12"/>
      <c r="Q3196" s="38"/>
    </row>
    <row r="3197" spans="1:17" x14ac:dyDescent="0.25">
      <c r="A3197" s="34"/>
      <c r="B3197" s="12"/>
      <c r="C3197" s="12"/>
      <c r="D3197" s="12"/>
      <c r="E3197" s="31" t="str">
        <f>IFERROR(VLOOKUP(Issue!$D3197,Table5[#All],3,0),"")</f>
        <v/>
      </c>
      <c r="F3197" s="31" t="str">
        <f>IFERROR(VLOOKUP(Issue!$D3197,Table5[#All],2,0),"")</f>
        <v/>
      </c>
      <c r="G3197" s="12"/>
      <c r="H3197" s="31" t="str">
        <f>IFERROR(VLOOKUP(Issue!$G3197,Table5[#All],3,0),"")</f>
        <v/>
      </c>
      <c r="I3197" s="31" t="str">
        <f>IFERROR(VLOOKUP(Issue!$G3197,Table5[#All],2,0),"")</f>
        <v/>
      </c>
      <c r="J3197" s="8"/>
      <c r="K3197" s="31" t="str">
        <f>IFERROR(VLOOKUP(Issue!$J3197,Table2[[Item Name]:[UoM]],2,0),"")</f>
        <v/>
      </c>
      <c r="L3197" s="12"/>
      <c r="M3197" s="32" t="str">
        <f>IFERROR(VLOOKUP(Issue!$J3197,Table2[[#All],[Item Name]:[Open Rate]],8,0),"")</f>
        <v/>
      </c>
      <c r="N3197" s="32" t="str">
        <f>IFERROR(+Issue!$L3197*Issue!$M3197,"")</f>
        <v/>
      </c>
      <c r="O3197" s="12"/>
      <c r="P3197" s="12"/>
      <c r="Q3197" s="38"/>
    </row>
    <row r="3198" spans="1:17" x14ac:dyDescent="0.25">
      <c r="A3198" s="34"/>
      <c r="B3198" s="12"/>
      <c r="C3198" s="12"/>
      <c r="D3198" s="12"/>
      <c r="E3198" s="31" t="str">
        <f>IFERROR(VLOOKUP(Issue!$D3198,Table5[#All],3,0),"")</f>
        <v/>
      </c>
      <c r="F3198" s="31" t="str">
        <f>IFERROR(VLOOKUP(Issue!$D3198,Table5[#All],2,0),"")</f>
        <v/>
      </c>
      <c r="G3198" s="12"/>
      <c r="H3198" s="31" t="str">
        <f>IFERROR(VLOOKUP(Issue!$G3198,Table5[#All],3,0),"")</f>
        <v/>
      </c>
      <c r="I3198" s="31" t="str">
        <f>IFERROR(VLOOKUP(Issue!$G3198,Table5[#All],2,0),"")</f>
        <v/>
      </c>
      <c r="J3198" s="8"/>
      <c r="K3198" s="31" t="str">
        <f>IFERROR(VLOOKUP(Issue!$J3198,Table2[[Item Name]:[UoM]],2,0),"")</f>
        <v/>
      </c>
      <c r="L3198" s="12"/>
      <c r="M3198" s="32" t="str">
        <f>IFERROR(VLOOKUP(Issue!$J3198,Table2[[#All],[Item Name]:[Open Rate]],8,0),"")</f>
        <v/>
      </c>
      <c r="N3198" s="32" t="str">
        <f>IFERROR(+Issue!$L3198*Issue!$M3198,"")</f>
        <v/>
      </c>
      <c r="O3198" s="12"/>
      <c r="P3198" s="12"/>
      <c r="Q3198" s="38"/>
    </row>
    <row r="3199" spans="1:17" x14ac:dyDescent="0.25">
      <c r="A3199" s="34"/>
      <c r="B3199" s="12"/>
      <c r="C3199" s="12"/>
      <c r="D3199" s="12"/>
      <c r="E3199" s="31" t="str">
        <f>IFERROR(VLOOKUP(Issue!$D3199,Table5[#All],3,0),"")</f>
        <v/>
      </c>
      <c r="F3199" s="31" t="str">
        <f>IFERROR(VLOOKUP(Issue!$D3199,Table5[#All],2,0),"")</f>
        <v/>
      </c>
      <c r="G3199" s="12"/>
      <c r="H3199" s="31" t="str">
        <f>IFERROR(VLOOKUP(Issue!$G3199,Table5[#All],3,0),"")</f>
        <v/>
      </c>
      <c r="I3199" s="31" t="str">
        <f>IFERROR(VLOOKUP(Issue!$G3199,Table5[#All],2,0),"")</f>
        <v/>
      </c>
      <c r="J3199" s="8"/>
      <c r="K3199" s="31" t="str">
        <f>IFERROR(VLOOKUP(Issue!$J3199,Table2[[Item Name]:[UoM]],2,0),"")</f>
        <v/>
      </c>
      <c r="L3199" s="12"/>
      <c r="M3199" s="32" t="str">
        <f>IFERROR(VLOOKUP(Issue!$J3199,Table2[[#All],[Item Name]:[Open Rate]],8,0),"")</f>
        <v/>
      </c>
      <c r="N3199" s="32" t="str">
        <f>IFERROR(+Issue!$L3199*Issue!$M3199,"")</f>
        <v/>
      </c>
      <c r="O3199" s="12"/>
      <c r="P3199" s="12"/>
      <c r="Q3199" s="38"/>
    </row>
    <row r="3200" spans="1:17" x14ac:dyDescent="0.25">
      <c r="A3200" s="34"/>
      <c r="B3200" s="12"/>
      <c r="C3200" s="12"/>
      <c r="D3200" s="12"/>
      <c r="E3200" s="31" t="str">
        <f>IFERROR(VLOOKUP(Issue!$D3200,Table5[#All],3,0),"")</f>
        <v/>
      </c>
      <c r="F3200" s="31" t="str">
        <f>IFERROR(VLOOKUP(Issue!$D3200,Table5[#All],2,0),"")</f>
        <v/>
      </c>
      <c r="G3200" s="12"/>
      <c r="H3200" s="31" t="str">
        <f>IFERROR(VLOOKUP(Issue!$G3200,Table5[#All],3,0),"")</f>
        <v/>
      </c>
      <c r="I3200" s="31" t="str">
        <f>IFERROR(VLOOKUP(Issue!$G3200,Table5[#All],2,0),"")</f>
        <v/>
      </c>
      <c r="J3200" s="12"/>
      <c r="K3200" s="31" t="str">
        <f>IFERROR(VLOOKUP(Issue!$J3200,Table2[[Item Name]:[UoM]],2,0),"")</f>
        <v/>
      </c>
      <c r="L3200" s="12"/>
      <c r="M3200" s="32" t="str">
        <f>IFERROR(VLOOKUP(Issue!$J3200,Table2[[#All],[Item Name]:[Open Rate]],8,0),"")</f>
        <v/>
      </c>
      <c r="N3200" s="32" t="str">
        <f>IFERROR(+Issue!$L3200*Issue!$M3200,"")</f>
        <v/>
      </c>
      <c r="O3200" s="12"/>
      <c r="P3200" s="12"/>
      <c r="Q3200" s="38"/>
    </row>
    <row r="3201" spans="1:17" x14ac:dyDescent="0.25">
      <c r="A3201" s="34"/>
      <c r="B3201" s="12"/>
      <c r="C3201" s="12"/>
      <c r="D3201" s="12"/>
      <c r="E3201" s="31" t="str">
        <f>IFERROR(VLOOKUP(Issue!$D3201,Table5[#All],3,0),"")</f>
        <v/>
      </c>
      <c r="F3201" s="31" t="str">
        <f>IFERROR(VLOOKUP(Issue!$D3201,Table5[#All],2,0),"")</f>
        <v/>
      </c>
      <c r="G3201" s="12"/>
      <c r="H3201" s="31" t="str">
        <f>IFERROR(VLOOKUP(Issue!$G3201,Table5[#All],3,0),"")</f>
        <v/>
      </c>
      <c r="I3201" s="31" t="str">
        <f>IFERROR(VLOOKUP(Issue!$G3201,Table5[#All],2,0),"")</f>
        <v/>
      </c>
      <c r="J3201" s="8"/>
      <c r="K3201" s="31" t="str">
        <f>IFERROR(VLOOKUP(Issue!$J3201,Table2[[Item Name]:[UoM]],2,0),"")</f>
        <v/>
      </c>
      <c r="L3201" s="12"/>
      <c r="M3201" s="32" t="str">
        <f>IFERROR(VLOOKUP(Issue!$J3201,Table2[[#All],[Item Name]:[Open Rate]],8,0),"")</f>
        <v/>
      </c>
      <c r="N3201" s="32" t="str">
        <f>IFERROR(+Issue!$L3201*Issue!$M3201,"")</f>
        <v/>
      </c>
      <c r="O3201" s="12"/>
      <c r="P3201" s="12"/>
      <c r="Q3201" s="38"/>
    </row>
    <row r="3202" spans="1:17" x14ac:dyDescent="0.25">
      <c r="A3202" s="34"/>
      <c r="B3202" s="12"/>
      <c r="C3202" s="12"/>
      <c r="D3202" s="12"/>
      <c r="E3202" s="31" t="str">
        <f>IFERROR(VLOOKUP(Issue!$D3202,Table5[#All],3,0),"")</f>
        <v/>
      </c>
      <c r="F3202" s="31" t="str">
        <f>IFERROR(VLOOKUP(Issue!$D3202,Table5[#All],2,0),"")</f>
        <v/>
      </c>
      <c r="G3202" s="12"/>
      <c r="H3202" s="31" t="str">
        <f>IFERROR(VLOOKUP(Issue!$G3202,Table5[#All],3,0),"")</f>
        <v/>
      </c>
      <c r="I3202" s="31" t="str">
        <f>IFERROR(VLOOKUP(Issue!$G3202,Table5[#All],2,0),"")</f>
        <v/>
      </c>
      <c r="J3202" s="8"/>
      <c r="K3202" s="31" t="str">
        <f>IFERROR(VLOOKUP(Issue!$J3202,Table2[[Item Name]:[UoM]],2,0),"")</f>
        <v/>
      </c>
      <c r="L3202" s="12"/>
      <c r="M3202" s="32" t="str">
        <f>IFERROR(VLOOKUP(Issue!$J3202,Table2[[#All],[Item Name]:[Open Rate]],8,0),"")</f>
        <v/>
      </c>
      <c r="N3202" s="32" t="str">
        <f>IFERROR(+Issue!$L3202*Issue!$M3202,"")</f>
        <v/>
      </c>
      <c r="O3202" s="12"/>
      <c r="P3202" s="12"/>
      <c r="Q3202" s="38"/>
    </row>
    <row r="3203" spans="1:17" x14ac:dyDescent="0.25">
      <c r="A3203" s="34"/>
      <c r="B3203" s="12"/>
      <c r="C3203" s="12"/>
      <c r="D3203" s="12"/>
      <c r="E3203" s="31" t="str">
        <f>IFERROR(VLOOKUP(Issue!$D3203,Table5[#All],3,0),"")</f>
        <v/>
      </c>
      <c r="F3203" s="31" t="str">
        <f>IFERROR(VLOOKUP(Issue!$D3203,Table5[#All],2,0),"")</f>
        <v/>
      </c>
      <c r="G3203" s="12"/>
      <c r="H3203" s="31" t="str">
        <f>IFERROR(VLOOKUP(Issue!$G3203,Table5[#All],3,0),"")</f>
        <v/>
      </c>
      <c r="I3203" s="31" t="str">
        <f>IFERROR(VLOOKUP(Issue!$G3203,Table5[#All],2,0),"")</f>
        <v/>
      </c>
      <c r="J3203" s="8"/>
      <c r="K3203" s="31" t="str">
        <f>IFERROR(VLOOKUP(Issue!$J3203,Table2[[Item Name]:[UoM]],2,0),"")</f>
        <v/>
      </c>
      <c r="L3203" s="12"/>
      <c r="M3203" s="32" t="str">
        <f>IFERROR(VLOOKUP(Issue!$J3203,Table2[[#All],[Item Name]:[Open Rate]],8,0),"")</f>
        <v/>
      </c>
      <c r="N3203" s="32" t="str">
        <f>IFERROR(+Issue!$L3203*Issue!$M3203,"")</f>
        <v/>
      </c>
      <c r="O3203" s="12"/>
      <c r="P3203" s="12"/>
      <c r="Q3203" s="38"/>
    </row>
    <row r="3204" spans="1:17" x14ac:dyDescent="0.25">
      <c r="A3204" s="34"/>
      <c r="B3204" s="12"/>
      <c r="C3204" s="12"/>
      <c r="D3204" s="12"/>
      <c r="E3204" s="31" t="str">
        <f>IFERROR(VLOOKUP(Issue!$D3204,Table5[#All],3,0),"")</f>
        <v/>
      </c>
      <c r="F3204" s="31" t="str">
        <f>IFERROR(VLOOKUP(Issue!$D3204,Table5[#All],2,0),"")</f>
        <v/>
      </c>
      <c r="G3204" s="12"/>
      <c r="H3204" s="31" t="str">
        <f>IFERROR(VLOOKUP(Issue!$G3204,Table5[#All],3,0),"")</f>
        <v/>
      </c>
      <c r="I3204" s="31" t="str">
        <f>IFERROR(VLOOKUP(Issue!$G3204,Table5[#All],2,0),"")</f>
        <v/>
      </c>
      <c r="J3204" s="8"/>
      <c r="K3204" s="31" t="str">
        <f>IFERROR(VLOOKUP(Issue!$J3204,Table2[[Item Name]:[UoM]],2,0),"")</f>
        <v/>
      </c>
      <c r="L3204" s="12"/>
      <c r="M3204" s="32" t="str">
        <f>IFERROR(VLOOKUP(Issue!$J3204,Table2[[#All],[Item Name]:[Open Rate]],8,0),"")</f>
        <v/>
      </c>
      <c r="N3204" s="32" t="str">
        <f>IFERROR(+Issue!$L3204*Issue!$M3204,"")</f>
        <v/>
      </c>
      <c r="O3204" s="12"/>
      <c r="P3204" s="12"/>
      <c r="Q3204" s="38"/>
    </row>
    <row r="3205" spans="1:17" x14ac:dyDescent="0.25">
      <c r="A3205" s="34"/>
      <c r="B3205" s="12"/>
      <c r="C3205" s="12"/>
      <c r="D3205" s="12"/>
      <c r="E3205" s="31" t="str">
        <f>IFERROR(VLOOKUP(Issue!$D3205,Table5[#All],3,0),"")</f>
        <v/>
      </c>
      <c r="F3205" s="31" t="str">
        <f>IFERROR(VLOOKUP(Issue!$D3205,Table5[#All],2,0),"")</f>
        <v/>
      </c>
      <c r="G3205" s="12"/>
      <c r="H3205" s="31" t="str">
        <f>IFERROR(VLOOKUP(Issue!$G3205,Table5[#All],3,0),"")</f>
        <v/>
      </c>
      <c r="I3205" s="31" t="str">
        <f>IFERROR(VLOOKUP(Issue!$G3205,Table5[#All],2,0),"")</f>
        <v/>
      </c>
      <c r="J3205" s="8"/>
      <c r="K3205" s="31" t="str">
        <f>IFERROR(VLOOKUP(Issue!$J3205,Table2[[Item Name]:[UoM]],2,0),"")</f>
        <v/>
      </c>
      <c r="L3205" s="12"/>
      <c r="M3205" s="32" t="str">
        <f>IFERROR(VLOOKUP(Issue!$J3205,Table2[[#All],[Item Name]:[Open Rate]],8,0),"")</f>
        <v/>
      </c>
      <c r="N3205" s="32" t="str">
        <f>IFERROR(+Issue!$L3205*Issue!$M3205,"")</f>
        <v/>
      </c>
      <c r="O3205" s="12"/>
      <c r="P3205" s="12"/>
      <c r="Q3205" s="38"/>
    </row>
    <row r="3206" spans="1:17" x14ac:dyDescent="0.25">
      <c r="A3206" s="34"/>
      <c r="B3206" s="12"/>
      <c r="C3206" s="12"/>
      <c r="D3206" s="12"/>
      <c r="E3206" s="31" t="str">
        <f>IFERROR(VLOOKUP(Issue!$D3206,Table5[#All],3,0),"")</f>
        <v/>
      </c>
      <c r="F3206" s="31" t="str">
        <f>IFERROR(VLOOKUP(Issue!$D3206,Table5[#All],2,0),"")</f>
        <v/>
      </c>
      <c r="G3206" s="12"/>
      <c r="H3206" s="31" t="str">
        <f>IFERROR(VLOOKUP(Issue!$G3206,Table5[#All],3,0),"")</f>
        <v/>
      </c>
      <c r="I3206" s="31" t="str">
        <f>IFERROR(VLOOKUP(Issue!$G3206,Table5[#All],2,0),"")</f>
        <v/>
      </c>
      <c r="J3206" s="8"/>
      <c r="K3206" s="31" t="str">
        <f>IFERROR(VLOOKUP(Issue!$J3206,Table2[[Item Name]:[UoM]],2,0),"")</f>
        <v/>
      </c>
      <c r="L3206" s="12"/>
      <c r="M3206" s="32" t="str">
        <f>IFERROR(VLOOKUP(Issue!$J3206,Table2[[#All],[Item Name]:[Open Rate]],8,0),"")</f>
        <v/>
      </c>
      <c r="N3206" s="32" t="str">
        <f>IFERROR(+Issue!$L3206*Issue!$M3206,"")</f>
        <v/>
      </c>
      <c r="O3206" s="12"/>
      <c r="P3206" s="12"/>
      <c r="Q3206" s="38"/>
    </row>
    <row r="3207" spans="1:17" x14ac:dyDescent="0.25">
      <c r="A3207" s="34"/>
      <c r="B3207" s="12"/>
      <c r="C3207" s="12"/>
      <c r="D3207" s="12"/>
      <c r="E3207" s="31" t="str">
        <f>IFERROR(VLOOKUP(Issue!$D3207,Table5[#All],3,0),"")</f>
        <v/>
      </c>
      <c r="F3207" s="31" t="str">
        <f>IFERROR(VLOOKUP(Issue!$D3207,Table5[#All],2,0),"")</f>
        <v/>
      </c>
      <c r="G3207" s="12"/>
      <c r="H3207" s="31" t="str">
        <f>IFERROR(VLOOKUP(Issue!$G3207,Table5[#All],3,0),"")</f>
        <v/>
      </c>
      <c r="I3207" s="31" t="str">
        <f>IFERROR(VLOOKUP(Issue!$G3207,Table5[#All],2,0),"")</f>
        <v/>
      </c>
      <c r="J3207" s="8"/>
      <c r="K3207" s="31" t="str">
        <f>IFERROR(VLOOKUP(Issue!$J3207,Table2[[Item Name]:[UoM]],2,0),"")</f>
        <v/>
      </c>
      <c r="L3207" s="12"/>
      <c r="M3207" s="32" t="str">
        <f>IFERROR(VLOOKUP(Issue!$J3207,Table2[[#All],[Item Name]:[Open Rate]],8,0),"")</f>
        <v/>
      </c>
      <c r="N3207" s="32" t="str">
        <f>IFERROR(+Issue!$L3207*Issue!$M3207,"")</f>
        <v/>
      </c>
      <c r="O3207" s="12"/>
      <c r="P3207" s="12"/>
      <c r="Q3207" s="38"/>
    </row>
    <row r="3208" spans="1:17" x14ac:dyDescent="0.25">
      <c r="A3208" s="34"/>
      <c r="B3208" s="12"/>
      <c r="C3208" s="12"/>
      <c r="D3208" s="12"/>
      <c r="E3208" s="31" t="str">
        <f>IFERROR(VLOOKUP(Issue!$D3208,Table5[#All],3,0),"")</f>
        <v/>
      </c>
      <c r="F3208" s="31" t="str">
        <f>IFERROR(VLOOKUP(Issue!$D3208,Table5[#All],2,0),"")</f>
        <v/>
      </c>
      <c r="G3208" s="12"/>
      <c r="H3208" s="31" t="str">
        <f>IFERROR(VLOOKUP(Issue!$G3208,Table5[#All],3,0),"")</f>
        <v/>
      </c>
      <c r="I3208" s="31" t="str">
        <f>IFERROR(VLOOKUP(Issue!$G3208,Table5[#All],2,0),"")</f>
        <v/>
      </c>
      <c r="J3208" s="12"/>
      <c r="K3208" s="31" t="str">
        <f>IFERROR(VLOOKUP(Issue!$J3208,Table2[[Item Name]:[UoM]],2,0),"")</f>
        <v/>
      </c>
      <c r="L3208" s="12"/>
      <c r="M3208" s="32" t="str">
        <f>IFERROR(VLOOKUP(Issue!$J3208,Table2[[#All],[Item Name]:[Open Rate]],8,0),"")</f>
        <v/>
      </c>
      <c r="N3208" s="32" t="str">
        <f>IFERROR(+Issue!$L3208*Issue!$M3208,"")</f>
        <v/>
      </c>
      <c r="O3208" s="12"/>
      <c r="P3208" s="12"/>
      <c r="Q3208" s="38"/>
    </row>
    <row r="3209" spans="1:17" x14ac:dyDescent="0.25">
      <c r="A3209" s="34"/>
      <c r="B3209" s="12"/>
      <c r="C3209" s="12"/>
      <c r="D3209" s="12"/>
      <c r="E3209" s="31" t="str">
        <f>IFERROR(VLOOKUP(Issue!$D3209,Table5[#All],3,0),"")</f>
        <v/>
      </c>
      <c r="F3209" s="31" t="str">
        <f>IFERROR(VLOOKUP(Issue!$D3209,Table5[#All],2,0),"")</f>
        <v/>
      </c>
      <c r="G3209" s="12"/>
      <c r="H3209" s="31" t="str">
        <f>IFERROR(VLOOKUP(Issue!$G3209,Table5[#All],3,0),"")</f>
        <v/>
      </c>
      <c r="I3209" s="31" t="str">
        <f>IFERROR(VLOOKUP(Issue!$G3209,Table5[#All],2,0),"")</f>
        <v/>
      </c>
      <c r="J3209" s="12"/>
      <c r="K3209" s="31" t="str">
        <f>IFERROR(VLOOKUP(Issue!$J3209,Table2[[Item Name]:[UoM]],2,0),"")</f>
        <v/>
      </c>
      <c r="L3209" s="12"/>
      <c r="M3209" s="32" t="str">
        <f>IFERROR(VLOOKUP(Issue!$J3209,Table2[[#All],[Item Name]:[Open Rate]],8,0),"")</f>
        <v/>
      </c>
      <c r="N3209" s="32" t="str">
        <f>IFERROR(+Issue!$L3209*Issue!$M3209,"")</f>
        <v/>
      </c>
      <c r="O3209" s="12"/>
      <c r="P3209" s="12"/>
      <c r="Q3209" s="38"/>
    </row>
    <row r="3210" spans="1:17" x14ac:dyDescent="0.25">
      <c r="A3210" s="34"/>
      <c r="B3210" s="12"/>
      <c r="C3210" s="12"/>
      <c r="D3210" s="12"/>
      <c r="E3210" s="31" t="str">
        <f>IFERROR(VLOOKUP(Issue!$D3210,Table5[#All],3,0),"")</f>
        <v/>
      </c>
      <c r="F3210" s="31" t="str">
        <f>IFERROR(VLOOKUP(Issue!$D3210,Table5[#All],2,0),"")</f>
        <v/>
      </c>
      <c r="G3210" s="12"/>
      <c r="H3210" s="31" t="str">
        <f>IFERROR(VLOOKUP(Issue!$G3210,Table5[#All],3,0),"")</f>
        <v/>
      </c>
      <c r="I3210" s="31" t="str">
        <f>IFERROR(VLOOKUP(Issue!$G3210,Table5[#All],2,0),"")</f>
        <v/>
      </c>
      <c r="J3210" s="8"/>
      <c r="K3210" s="31" t="str">
        <f>IFERROR(VLOOKUP(Issue!$J3210,Table2[[Item Name]:[UoM]],2,0),"")</f>
        <v/>
      </c>
      <c r="L3210" s="12"/>
      <c r="M3210" s="32" t="str">
        <f>IFERROR(VLOOKUP(Issue!$J3210,Table2[[#All],[Item Name]:[Open Rate]],8,0),"")</f>
        <v/>
      </c>
      <c r="N3210" s="32" t="str">
        <f>IFERROR(+Issue!$L3210*Issue!$M3210,"")</f>
        <v/>
      </c>
      <c r="O3210" s="12"/>
      <c r="P3210" s="12"/>
      <c r="Q3210" s="38"/>
    </row>
    <row r="3211" spans="1:17" x14ac:dyDescent="0.25">
      <c r="A3211" s="34"/>
      <c r="B3211" s="12"/>
      <c r="C3211" s="12"/>
      <c r="D3211" s="12"/>
      <c r="E3211" s="31" t="str">
        <f>IFERROR(VLOOKUP(Issue!$D3211,Table5[#All],3,0),"")</f>
        <v/>
      </c>
      <c r="F3211" s="31" t="str">
        <f>IFERROR(VLOOKUP(Issue!$D3211,Table5[#All],2,0),"")</f>
        <v/>
      </c>
      <c r="G3211" s="12"/>
      <c r="H3211" s="31" t="str">
        <f>IFERROR(VLOOKUP(Issue!$G3211,Table5[#All],3,0),"")</f>
        <v/>
      </c>
      <c r="I3211" s="31" t="str">
        <f>IFERROR(VLOOKUP(Issue!$G3211,Table5[#All],2,0),"")</f>
        <v/>
      </c>
      <c r="J3211" s="12"/>
      <c r="K3211" s="31" t="str">
        <f>IFERROR(VLOOKUP(Issue!$J3211,Table2[[Item Name]:[UoM]],2,0),"")</f>
        <v/>
      </c>
      <c r="L3211" s="12"/>
      <c r="M3211" s="32" t="str">
        <f>IFERROR(VLOOKUP(Issue!$J3211,Table2[[#All],[Item Name]:[Open Rate]],8,0),"")</f>
        <v/>
      </c>
      <c r="N3211" s="32" t="str">
        <f>IFERROR(+Issue!$L3211*Issue!$M3211,"")</f>
        <v/>
      </c>
      <c r="O3211" s="12"/>
      <c r="P3211" s="12"/>
      <c r="Q3211" s="38"/>
    </row>
    <row r="3212" spans="1:17" x14ac:dyDescent="0.25">
      <c r="A3212" s="34"/>
      <c r="B3212" s="12"/>
      <c r="C3212" s="12"/>
      <c r="D3212" s="12"/>
      <c r="E3212" s="31" t="str">
        <f>IFERROR(VLOOKUP(Issue!$D3212,Table5[#All],3,0),"")</f>
        <v/>
      </c>
      <c r="F3212" s="31" t="str">
        <f>IFERROR(VLOOKUP(Issue!$D3212,Table5[#All],2,0),"")</f>
        <v/>
      </c>
      <c r="G3212" s="12"/>
      <c r="H3212" s="31" t="str">
        <f>IFERROR(VLOOKUP(Issue!$G3212,Table5[#All],3,0),"")</f>
        <v/>
      </c>
      <c r="I3212" s="31" t="str">
        <f>IFERROR(VLOOKUP(Issue!$G3212,Table5[#All],2,0),"")</f>
        <v/>
      </c>
      <c r="J3212" s="12"/>
      <c r="K3212" s="31" t="str">
        <f>IFERROR(VLOOKUP(Issue!$J3212,Table2[[Item Name]:[UoM]],2,0),"")</f>
        <v/>
      </c>
      <c r="L3212" s="12"/>
      <c r="M3212" s="32" t="str">
        <f>IFERROR(VLOOKUP(Issue!$J3212,Table2[[#All],[Item Name]:[Open Rate]],8,0),"")</f>
        <v/>
      </c>
      <c r="N3212" s="32" t="str">
        <f>IFERROR(+Issue!$L3212*Issue!$M3212,"")</f>
        <v/>
      </c>
      <c r="O3212" s="12"/>
      <c r="P3212" s="12"/>
      <c r="Q3212" s="38"/>
    </row>
    <row r="3213" spans="1:17" x14ac:dyDescent="0.25">
      <c r="A3213" s="34"/>
      <c r="B3213" s="12"/>
      <c r="C3213" s="12"/>
      <c r="D3213" s="12"/>
      <c r="E3213" s="31" t="str">
        <f>IFERROR(VLOOKUP(Issue!$D3213,Table5[#All],3,0),"")</f>
        <v/>
      </c>
      <c r="F3213" s="31" t="str">
        <f>IFERROR(VLOOKUP(Issue!$D3213,Table5[#All],2,0),"")</f>
        <v/>
      </c>
      <c r="G3213" s="12"/>
      <c r="H3213" s="31" t="str">
        <f>IFERROR(VLOOKUP(Issue!$G3213,Table5[#All],3,0),"")</f>
        <v/>
      </c>
      <c r="I3213" s="31" t="str">
        <f>IFERROR(VLOOKUP(Issue!$G3213,Table5[#All],2,0),"")</f>
        <v/>
      </c>
      <c r="J3213" s="8"/>
      <c r="K3213" s="31" t="str">
        <f>IFERROR(VLOOKUP(Issue!$J3213,Table2[[Item Name]:[UoM]],2,0),"")</f>
        <v/>
      </c>
      <c r="L3213" s="12"/>
      <c r="M3213" s="32" t="str">
        <f>IFERROR(VLOOKUP(Issue!$J3213,Table2[[#All],[Item Name]:[Open Rate]],8,0),"")</f>
        <v/>
      </c>
      <c r="N3213" s="32" t="str">
        <f>IFERROR(+Issue!$L3213*Issue!$M3213,"")</f>
        <v/>
      </c>
      <c r="O3213" s="12"/>
      <c r="P3213" s="12"/>
      <c r="Q3213" s="38"/>
    </row>
    <row r="3214" spans="1:17" x14ac:dyDescent="0.25">
      <c r="A3214" s="34"/>
      <c r="B3214" s="12"/>
      <c r="C3214" s="12"/>
      <c r="D3214" s="12"/>
      <c r="E3214" s="31" t="str">
        <f>IFERROR(VLOOKUP(Issue!$D3214,Table5[#All],3,0),"")</f>
        <v/>
      </c>
      <c r="F3214" s="31" t="str">
        <f>IFERROR(VLOOKUP(Issue!$D3214,Table5[#All],2,0),"")</f>
        <v/>
      </c>
      <c r="G3214" s="12"/>
      <c r="H3214" s="31" t="str">
        <f>IFERROR(VLOOKUP(Issue!$G3214,Table5[#All],3,0),"")</f>
        <v/>
      </c>
      <c r="I3214" s="31" t="str">
        <f>IFERROR(VLOOKUP(Issue!$G3214,Table5[#All],2,0),"")</f>
        <v/>
      </c>
      <c r="J3214" s="8"/>
      <c r="K3214" s="31" t="str">
        <f>IFERROR(VLOOKUP(Issue!$J3214,Table2[[Item Name]:[UoM]],2,0),"")</f>
        <v/>
      </c>
      <c r="L3214" s="12"/>
      <c r="M3214" s="32" t="str">
        <f>IFERROR(VLOOKUP(Issue!$J3214,Table2[[#All],[Item Name]:[Open Rate]],8,0),"")</f>
        <v/>
      </c>
      <c r="N3214" s="32" t="str">
        <f>IFERROR(+Issue!$L3214*Issue!$M3214,"")</f>
        <v/>
      </c>
      <c r="O3214" s="12"/>
      <c r="P3214" s="12"/>
      <c r="Q3214" s="38"/>
    </row>
    <row r="3215" spans="1:17" x14ac:dyDescent="0.25">
      <c r="A3215" s="34"/>
      <c r="B3215" s="12"/>
      <c r="C3215" s="12"/>
      <c r="D3215" s="12"/>
      <c r="E3215" s="31" t="str">
        <f>IFERROR(VLOOKUP(Issue!$D3215,Table5[#All],3,0),"")</f>
        <v/>
      </c>
      <c r="F3215" s="31" t="str">
        <f>IFERROR(VLOOKUP(Issue!$D3215,Table5[#All],2,0),"")</f>
        <v/>
      </c>
      <c r="G3215" s="12"/>
      <c r="H3215" s="31" t="str">
        <f>IFERROR(VLOOKUP(Issue!$G3215,Table5[#All],3,0),"")</f>
        <v/>
      </c>
      <c r="I3215" s="31" t="str">
        <f>IFERROR(VLOOKUP(Issue!$G3215,Table5[#All],2,0),"")</f>
        <v/>
      </c>
      <c r="J3215" s="12"/>
      <c r="K3215" s="31" t="str">
        <f>IFERROR(VLOOKUP(Issue!$J3215,Table2[[Item Name]:[UoM]],2,0),"")</f>
        <v/>
      </c>
      <c r="L3215" s="12"/>
      <c r="M3215" s="32" t="str">
        <f>IFERROR(VLOOKUP(Issue!$J3215,Table2[[#All],[Item Name]:[Open Rate]],8,0),"")</f>
        <v/>
      </c>
      <c r="N3215" s="32" t="str">
        <f>IFERROR(+Issue!$L3215*Issue!$M3215,"")</f>
        <v/>
      </c>
      <c r="O3215" s="12"/>
      <c r="P3215" s="12"/>
      <c r="Q3215" s="38"/>
    </row>
    <row r="3216" spans="1:17" x14ac:dyDescent="0.25">
      <c r="A3216" s="34"/>
      <c r="B3216" s="12"/>
      <c r="C3216" s="12"/>
      <c r="D3216" s="12"/>
      <c r="E3216" s="31" t="str">
        <f>IFERROR(VLOOKUP(Issue!$D3216,Table5[#All],3,0),"")</f>
        <v/>
      </c>
      <c r="F3216" s="31" t="str">
        <f>IFERROR(VLOOKUP(Issue!$D3216,Table5[#All],2,0),"")</f>
        <v/>
      </c>
      <c r="G3216" s="12"/>
      <c r="H3216" s="31" t="str">
        <f>IFERROR(VLOOKUP(Issue!$G3216,Table5[#All],3,0),"")</f>
        <v/>
      </c>
      <c r="I3216" s="31" t="str">
        <f>IFERROR(VLOOKUP(Issue!$G3216,Table5[#All],2,0),"")</f>
        <v/>
      </c>
      <c r="J3216" s="12"/>
      <c r="K3216" s="31" t="str">
        <f>IFERROR(VLOOKUP(Issue!$J3216,Table2[[Item Name]:[UoM]],2,0),"")</f>
        <v/>
      </c>
      <c r="L3216" s="12"/>
      <c r="M3216" s="32" t="str">
        <f>IFERROR(VLOOKUP(Issue!$J3216,Table2[[#All],[Item Name]:[Open Rate]],8,0),"")</f>
        <v/>
      </c>
      <c r="N3216" s="32" t="str">
        <f>IFERROR(+Issue!$L3216*Issue!$M3216,"")</f>
        <v/>
      </c>
      <c r="O3216" s="12"/>
      <c r="P3216" s="12"/>
      <c r="Q3216" s="38"/>
    </row>
    <row r="3217" spans="1:17" x14ac:dyDescent="0.25">
      <c r="A3217" s="34"/>
      <c r="B3217" s="12"/>
      <c r="C3217" s="12"/>
      <c r="D3217" s="12"/>
      <c r="E3217" s="31" t="str">
        <f>IFERROR(VLOOKUP(Issue!$D3217,Table5[#All],3,0),"")</f>
        <v/>
      </c>
      <c r="F3217" s="31" t="str">
        <f>IFERROR(VLOOKUP(Issue!$D3217,Table5[#All],2,0),"")</f>
        <v/>
      </c>
      <c r="G3217" s="12"/>
      <c r="H3217" s="31" t="str">
        <f>IFERROR(VLOOKUP(Issue!$G3217,Table5[#All],3,0),"")</f>
        <v/>
      </c>
      <c r="I3217" s="31" t="str">
        <f>IFERROR(VLOOKUP(Issue!$G3217,Table5[#All],2,0),"")</f>
        <v/>
      </c>
      <c r="J3217" s="12"/>
      <c r="K3217" s="31" t="str">
        <f>IFERROR(VLOOKUP(Issue!$J3217,Table2[[Item Name]:[UoM]],2,0),"")</f>
        <v/>
      </c>
      <c r="L3217" s="12"/>
      <c r="M3217" s="32" t="str">
        <f>IFERROR(VLOOKUP(Issue!$J3217,Table2[[#All],[Item Name]:[Open Rate]],8,0),"")</f>
        <v/>
      </c>
      <c r="N3217" s="32" t="str">
        <f>IFERROR(+Issue!$L3217*Issue!$M3217,"")</f>
        <v/>
      </c>
      <c r="O3217" s="12"/>
      <c r="P3217" s="12"/>
      <c r="Q3217" s="38"/>
    </row>
    <row r="3218" spans="1:17" x14ac:dyDescent="0.25">
      <c r="A3218" s="34"/>
      <c r="B3218" s="12"/>
      <c r="C3218" s="12"/>
      <c r="D3218" s="12"/>
      <c r="E3218" s="31" t="str">
        <f>IFERROR(VLOOKUP(Issue!$D3218,Table5[#All],3,0),"")</f>
        <v/>
      </c>
      <c r="F3218" s="31" t="str">
        <f>IFERROR(VLOOKUP(Issue!$D3218,Table5[#All],2,0),"")</f>
        <v/>
      </c>
      <c r="G3218" s="12"/>
      <c r="H3218" s="31" t="str">
        <f>IFERROR(VLOOKUP(Issue!$G3218,Table5[#All],3,0),"")</f>
        <v/>
      </c>
      <c r="I3218" s="31" t="str">
        <f>IFERROR(VLOOKUP(Issue!$G3218,Table5[#All],2,0),"")</f>
        <v/>
      </c>
      <c r="J3218" s="12"/>
      <c r="K3218" s="31" t="str">
        <f>IFERROR(VLOOKUP(Issue!$J3218,Table2[[Item Name]:[UoM]],2,0),"")</f>
        <v/>
      </c>
      <c r="L3218" s="12"/>
      <c r="M3218" s="32" t="str">
        <f>IFERROR(VLOOKUP(Issue!$J3218,Table2[[#All],[Item Name]:[Open Rate]],8,0),"")</f>
        <v/>
      </c>
      <c r="N3218" s="32" t="str">
        <f>IFERROR(+Issue!$L3218*Issue!$M3218,"")</f>
        <v/>
      </c>
      <c r="O3218" s="12"/>
      <c r="P3218" s="12"/>
      <c r="Q3218" s="38"/>
    </row>
    <row r="3219" spans="1:17" x14ac:dyDescent="0.25">
      <c r="A3219" s="34"/>
      <c r="B3219" s="12"/>
      <c r="C3219" s="12"/>
      <c r="D3219" s="12"/>
      <c r="E3219" s="31" t="str">
        <f>IFERROR(VLOOKUP(Issue!$D3219,Table5[#All],3,0),"")</f>
        <v/>
      </c>
      <c r="F3219" s="31" t="str">
        <f>IFERROR(VLOOKUP(Issue!$D3219,Table5[#All],2,0),"")</f>
        <v/>
      </c>
      <c r="G3219" s="12"/>
      <c r="H3219" s="31" t="str">
        <f>IFERROR(VLOOKUP(Issue!$G3219,Table5[#All],3,0),"")</f>
        <v/>
      </c>
      <c r="I3219" s="31" t="str">
        <f>IFERROR(VLOOKUP(Issue!$G3219,Table5[#All],2,0),"")</f>
        <v/>
      </c>
      <c r="J3219" s="12"/>
      <c r="K3219" s="31" t="str">
        <f>IFERROR(VLOOKUP(Issue!$J3219,Table2[[Item Name]:[UoM]],2,0),"")</f>
        <v/>
      </c>
      <c r="L3219" s="12"/>
      <c r="M3219" s="32" t="str">
        <f>IFERROR(VLOOKUP(Issue!$J3219,Table2[[#All],[Item Name]:[Open Rate]],8,0),"")</f>
        <v/>
      </c>
      <c r="N3219" s="32" t="str">
        <f>IFERROR(+Issue!$L3219*Issue!$M3219,"")</f>
        <v/>
      </c>
      <c r="O3219" s="12"/>
      <c r="P3219" s="12"/>
      <c r="Q3219" s="38"/>
    </row>
    <row r="3220" spans="1:17" x14ac:dyDescent="0.25">
      <c r="A3220" s="34"/>
      <c r="B3220" s="12"/>
      <c r="C3220" s="12"/>
      <c r="D3220" s="12"/>
      <c r="E3220" s="31" t="str">
        <f>IFERROR(VLOOKUP(Issue!$D3220,Table5[#All],3,0),"")</f>
        <v/>
      </c>
      <c r="F3220" s="31" t="str">
        <f>IFERROR(VLOOKUP(Issue!$D3220,Table5[#All],2,0),"")</f>
        <v/>
      </c>
      <c r="G3220" s="12"/>
      <c r="H3220" s="31" t="str">
        <f>IFERROR(VLOOKUP(Issue!$G3220,Table5[#All],3,0),"")</f>
        <v/>
      </c>
      <c r="I3220" s="31" t="str">
        <f>IFERROR(VLOOKUP(Issue!$G3220,Table5[#All],2,0),"")</f>
        <v/>
      </c>
      <c r="J3220" s="12"/>
      <c r="K3220" s="31" t="str">
        <f>IFERROR(VLOOKUP(Issue!$J3220,Table2[[Item Name]:[UoM]],2,0),"")</f>
        <v/>
      </c>
      <c r="L3220" s="12"/>
      <c r="M3220" s="32" t="str">
        <f>IFERROR(VLOOKUP(Issue!$J3220,Table2[[#All],[Item Name]:[Open Rate]],8,0),"")</f>
        <v/>
      </c>
      <c r="N3220" s="32" t="str">
        <f>IFERROR(+Issue!$L3220*Issue!$M3220,"")</f>
        <v/>
      </c>
      <c r="O3220" s="12"/>
      <c r="P3220" s="12"/>
      <c r="Q3220" s="38"/>
    </row>
    <row r="3221" spans="1:17" x14ac:dyDescent="0.25">
      <c r="A3221" s="34"/>
      <c r="B3221" s="12"/>
      <c r="C3221" s="12"/>
      <c r="D3221" s="12"/>
      <c r="E3221" s="31" t="str">
        <f>IFERROR(VLOOKUP(Issue!$D3221,Table5[#All],3,0),"")</f>
        <v/>
      </c>
      <c r="F3221" s="31" t="str">
        <f>IFERROR(VLOOKUP(Issue!$D3221,Table5[#All],2,0),"")</f>
        <v/>
      </c>
      <c r="G3221" s="12"/>
      <c r="H3221" s="31" t="str">
        <f>IFERROR(VLOOKUP(Issue!$G3221,Table5[#All],3,0),"")</f>
        <v/>
      </c>
      <c r="I3221" s="31" t="str">
        <f>IFERROR(VLOOKUP(Issue!$G3221,Table5[#All],2,0),"")</f>
        <v/>
      </c>
      <c r="J3221" s="12"/>
      <c r="K3221" s="31" t="str">
        <f>IFERROR(VLOOKUP(Issue!$J3221,Table2[[Item Name]:[UoM]],2,0),"")</f>
        <v/>
      </c>
      <c r="L3221" s="12"/>
      <c r="M3221" s="32" t="str">
        <f>IFERROR(VLOOKUP(Issue!$J3221,Table2[[#All],[Item Name]:[Open Rate]],8,0),"")</f>
        <v/>
      </c>
      <c r="N3221" s="32" t="str">
        <f>IFERROR(+Issue!$L3221*Issue!$M3221,"")</f>
        <v/>
      </c>
      <c r="O3221" s="12"/>
      <c r="P3221" s="12"/>
      <c r="Q3221" s="38"/>
    </row>
    <row r="3222" spans="1:17" x14ac:dyDescent="0.25">
      <c r="A3222" s="34"/>
      <c r="B3222" s="12"/>
      <c r="C3222" s="12"/>
      <c r="D3222" s="12"/>
      <c r="E3222" s="31" t="str">
        <f>IFERROR(VLOOKUP(Issue!$D3222,Table5[#All],3,0),"")</f>
        <v/>
      </c>
      <c r="F3222" s="31" t="str">
        <f>IFERROR(VLOOKUP(Issue!$D3222,Table5[#All],2,0),"")</f>
        <v/>
      </c>
      <c r="G3222" s="12"/>
      <c r="H3222" s="31" t="str">
        <f>IFERROR(VLOOKUP(Issue!$G3222,Table5[#All],3,0),"")</f>
        <v/>
      </c>
      <c r="I3222" s="31" t="str">
        <f>IFERROR(VLOOKUP(Issue!$G3222,Table5[#All],2,0),"")</f>
        <v/>
      </c>
      <c r="J3222" s="12"/>
      <c r="K3222" s="31" t="str">
        <f>IFERROR(VLOOKUP(Issue!$J3222,Table2[[Item Name]:[UoM]],2,0),"")</f>
        <v/>
      </c>
      <c r="L3222" s="12"/>
      <c r="M3222" s="32" t="str">
        <f>IFERROR(VLOOKUP(Issue!$J3222,Table2[[#All],[Item Name]:[Open Rate]],8,0),"")</f>
        <v/>
      </c>
      <c r="N3222" s="32" t="str">
        <f>IFERROR(+Issue!$L3222*Issue!$M3222,"")</f>
        <v/>
      </c>
      <c r="O3222" s="12"/>
      <c r="P3222" s="12"/>
      <c r="Q3222" s="38"/>
    </row>
    <row r="3223" spans="1:17" x14ac:dyDescent="0.25">
      <c r="A3223" s="34"/>
      <c r="B3223" s="12"/>
      <c r="C3223" s="12"/>
      <c r="D3223" s="12"/>
      <c r="E3223" s="31" t="str">
        <f>IFERROR(VLOOKUP(Issue!$D3223,Table5[#All],3,0),"")</f>
        <v/>
      </c>
      <c r="F3223" s="31" t="str">
        <f>IFERROR(VLOOKUP(Issue!$D3223,Table5[#All],2,0),"")</f>
        <v/>
      </c>
      <c r="G3223" s="12"/>
      <c r="H3223" s="31" t="str">
        <f>IFERROR(VLOOKUP(Issue!$G3223,Table5[#All],3,0),"")</f>
        <v/>
      </c>
      <c r="I3223" s="31" t="str">
        <f>IFERROR(VLOOKUP(Issue!$G3223,Table5[#All],2,0),"")</f>
        <v/>
      </c>
      <c r="J3223" s="12"/>
      <c r="K3223" s="31" t="str">
        <f>IFERROR(VLOOKUP(Issue!$J3223,Table2[[Item Name]:[UoM]],2,0),"")</f>
        <v/>
      </c>
      <c r="L3223" s="12"/>
      <c r="M3223" s="32" t="str">
        <f>IFERROR(VLOOKUP(Issue!$J3223,Table2[[#All],[Item Name]:[Open Rate]],8,0),"")</f>
        <v/>
      </c>
      <c r="N3223" s="32" t="str">
        <f>IFERROR(+Issue!$L3223*Issue!$M3223,"")</f>
        <v/>
      </c>
      <c r="O3223" s="12"/>
      <c r="P3223" s="12"/>
      <c r="Q3223" s="38"/>
    </row>
    <row r="3224" spans="1:17" x14ac:dyDescent="0.25">
      <c r="A3224" s="34"/>
      <c r="B3224" s="12"/>
      <c r="C3224" s="12"/>
      <c r="D3224" s="12"/>
      <c r="E3224" s="31" t="str">
        <f>IFERROR(VLOOKUP(Issue!$D3224,Table5[#All],3,0),"")</f>
        <v/>
      </c>
      <c r="F3224" s="31" t="str">
        <f>IFERROR(VLOOKUP(Issue!$D3224,Table5[#All],2,0),"")</f>
        <v/>
      </c>
      <c r="G3224" s="12"/>
      <c r="H3224" s="31" t="str">
        <f>IFERROR(VLOOKUP(Issue!$G3224,Table5[#All],3,0),"")</f>
        <v/>
      </c>
      <c r="I3224" s="31" t="str">
        <f>IFERROR(VLOOKUP(Issue!$G3224,Table5[#All],2,0),"")</f>
        <v/>
      </c>
      <c r="J3224" s="12"/>
      <c r="K3224" s="31" t="str">
        <f>IFERROR(VLOOKUP(Issue!$J3224,Table2[[Item Name]:[UoM]],2,0),"")</f>
        <v/>
      </c>
      <c r="L3224" s="12"/>
      <c r="M3224" s="32" t="str">
        <f>IFERROR(VLOOKUP(Issue!$J3224,Table2[[#All],[Item Name]:[Open Rate]],8,0),"")</f>
        <v/>
      </c>
      <c r="N3224" s="32" t="str">
        <f>IFERROR(+Issue!$L3224*Issue!$M3224,"")</f>
        <v/>
      </c>
      <c r="O3224" s="12"/>
      <c r="P3224" s="12"/>
      <c r="Q3224" s="38"/>
    </row>
    <row r="3225" spans="1:17" x14ac:dyDescent="0.25">
      <c r="A3225" s="34"/>
      <c r="B3225" s="12"/>
      <c r="C3225" s="12"/>
      <c r="D3225" s="12"/>
      <c r="E3225" s="31" t="str">
        <f>IFERROR(VLOOKUP(Issue!$D3225,Table5[#All],3,0),"")</f>
        <v/>
      </c>
      <c r="F3225" s="31" t="str">
        <f>IFERROR(VLOOKUP(Issue!$D3225,Table5[#All],2,0),"")</f>
        <v/>
      </c>
      <c r="G3225" s="12"/>
      <c r="H3225" s="31" t="str">
        <f>IFERROR(VLOOKUP(Issue!$G3225,Table5[#All],3,0),"")</f>
        <v/>
      </c>
      <c r="I3225" s="31" t="str">
        <f>IFERROR(VLOOKUP(Issue!$G3225,Table5[#All],2,0),"")</f>
        <v/>
      </c>
      <c r="J3225" s="12"/>
      <c r="K3225" s="31" t="str">
        <f>IFERROR(VLOOKUP(Issue!$J3225,Table2[[Item Name]:[UoM]],2,0),"")</f>
        <v/>
      </c>
      <c r="L3225" s="12"/>
      <c r="M3225" s="32" t="str">
        <f>IFERROR(VLOOKUP(Issue!$J3225,Table2[[#All],[Item Name]:[Open Rate]],8,0),"")</f>
        <v/>
      </c>
      <c r="N3225" s="32" t="str">
        <f>IFERROR(+Issue!$L3225*Issue!$M3225,"")</f>
        <v/>
      </c>
      <c r="O3225" s="12"/>
      <c r="P3225" s="12"/>
      <c r="Q3225" s="38"/>
    </row>
    <row r="3226" spans="1:17" x14ac:dyDescent="0.25">
      <c r="A3226" s="34"/>
      <c r="B3226" s="12"/>
      <c r="C3226" s="12"/>
      <c r="D3226" s="12"/>
      <c r="E3226" s="31" t="str">
        <f>IFERROR(VLOOKUP(Issue!$D3226,Table5[#All],3,0),"")</f>
        <v/>
      </c>
      <c r="F3226" s="31" t="str">
        <f>IFERROR(VLOOKUP(Issue!$D3226,Table5[#All],2,0),"")</f>
        <v/>
      </c>
      <c r="G3226" s="12"/>
      <c r="H3226" s="31" t="str">
        <f>IFERROR(VLOOKUP(Issue!$G3226,Table5[#All],3,0),"")</f>
        <v/>
      </c>
      <c r="I3226" s="31" t="str">
        <f>IFERROR(VLOOKUP(Issue!$G3226,Table5[#All],2,0),"")</f>
        <v/>
      </c>
      <c r="J3226" s="8"/>
      <c r="K3226" s="31" t="str">
        <f>IFERROR(VLOOKUP(Issue!$J3226,Table2[[Item Name]:[UoM]],2,0),"")</f>
        <v/>
      </c>
      <c r="L3226" s="12"/>
      <c r="M3226" s="32" t="str">
        <f>IFERROR(VLOOKUP(Issue!$J3226,Table2[[#All],[Item Name]:[Open Rate]],8,0),"")</f>
        <v/>
      </c>
      <c r="N3226" s="32" t="str">
        <f>IFERROR(+Issue!$L3226*Issue!$M3226,"")</f>
        <v/>
      </c>
      <c r="O3226" s="12"/>
      <c r="P3226" s="12"/>
      <c r="Q3226" s="38"/>
    </row>
    <row r="3227" spans="1:17" x14ac:dyDescent="0.25">
      <c r="A3227" s="34"/>
      <c r="B3227" s="12"/>
      <c r="C3227" s="12"/>
      <c r="D3227" s="12"/>
      <c r="E3227" s="31" t="str">
        <f>IFERROR(VLOOKUP(Issue!$D3227,Table5[#All],3,0),"")</f>
        <v/>
      </c>
      <c r="F3227" s="31" t="str">
        <f>IFERROR(VLOOKUP(Issue!$D3227,Table5[#All],2,0),"")</f>
        <v/>
      </c>
      <c r="G3227" s="12"/>
      <c r="H3227" s="31" t="str">
        <f>IFERROR(VLOOKUP(Issue!$G3227,Table5[#All],3,0),"")</f>
        <v/>
      </c>
      <c r="I3227" s="31" t="str">
        <f>IFERROR(VLOOKUP(Issue!$G3227,Table5[#All],2,0),"")</f>
        <v/>
      </c>
      <c r="J3227" s="12"/>
      <c r="K3227" s="31" t="str">
        <f>IFERROR(VLOOKUP(Issue!$J3227,Table2[[Item Name]:[UoM]],2,0),"")</f>
        <v/>
      </c>
      <c r="L3227" s="12"/>
      <c r="M3227" s="32" t="str">
        <f>IFERROR(VLOOKUP(Issue!$J3227,Table2[[#All],[Item Name]:[Open Rate]],8,0),"")</f>
        <v/>
      </c>
      <c r="N3227" s="32" t="str">
        <f>IFERROR(+Issue!$L3227*Issue!$M3227,"")</f>
        <v/>
      </c>
      <c r="O3227" s="12"/>
      <c r="P3227" s="12"/>
      <c r="Q3227" s="38"/>
    </row>
    <row r="3228" spans="1:17" x14ac:dyDescent="0.25">
      <c r="A3228" s="34"/>
      <c r="B3228" s="12"/>
      <c r="C3228" s="12"/>
      <c r="D3228" s="12"/>
      <c r="E3228" s="31" t="str">
        <f>IFERROR(VLOOKUP(Issue!$D3228,Table5[#All],3,0),"")</f>
        <v/>
      </c>
      <c r="F3228" s="31" t="str">
        <f>IFERROR(VLOOKUP(Issue!$D3228,Table5[#All],2,0),"")</f>
        <v/>
      </c>
      <c r="G3228" s="12"/>
      <c r="H3228" s="31" t="str">
        <f>IFERROR(VLOOKUP(Issue!$G3228,Table5[#All],3,0),"")</f>
        <v/>
      </c>
      <c r="I3228" s="31" t="str">
        <f>IFERROR(VLOOKUP(Issue!$G3228,Table5[#All],2,0),"")</f>
        <v/>
      </c>
      <c r="J3228" s="8"/>
      <c r="K3228" s="31" t="str">
        <f>IFERROR(VLOOKUP(Issue!$J3228,Table2[[Item Name]:[UoM]],2,0),"")</f>
        <v/>
      </c>
      <c r="L3228" s="12"/>
      <c r="M3228" s="32" t="str">
        <f>IFERROR(VLOOKUP(Issue!$J3228,Table2[[#All],[Item Name]:[Open Rate]],8,0),"")</f>
        <v/>
      </c>
      <c r="N3228" s="32" t="str">
        <f>IFERROR(+Issue!$L3228*Issue!$M3228,"")</f>
        <v/>
      </c>
      <c r="O3228" s="12"/>
      <c r="P3228" s="12"/>
      <c r="Q3228" s="38"/>
    </row>
    <row r="3229" spans="1:17" x14ac:dyDescent="0.25">
      <c r="A3229" s="34"/>
      <c r="B3229" s="12"/>
      <c r="C3229" s="12"/>
      <c r="D3229" s="12"/>
      <c r="E3229" s="31" t="str">
        <f>IFERROR(VLOOKUP(Issue!$D3229,Table5[#All],3,0),"")</f>
        <v/>
      </c>
      <c r="F3229" s="31" t="str">
        <f>IFERROR(VLOOKUP(Issue!$D3229,Table5[#All],2,0),"")</f>
        <v/>
      </c>
      <c r="G3229" s="12"/>
      <c r="H3229" s="31" t="str">
        <f>IFERROR(VLOOKUP(Issue!$G3229,Table5[#All],3,0),"")</f>
        <v/>
      </c>
      <c r="I3229" s="31" t="str">
        <f>IFERROR(VLOOKUP(Issue!$G3229,Table5[#All],2,0),"")</f>
        <v/>
      </c>
      <c r="J3229" s="12"/>
      <c r="K3229" s="31" t="str">
        <f>IFERROR(VLOOKUP(Issue!$J3229,Table2[[Item Name]:[UoM]],2,0),"")</f>
        <v/>
      </c>
      <c r="L3229" s="12"/>
      <c r="M3229" s="32" t="str">
        <f>IFERROR(VLOOKUP(Issue!$J3229,Table2[[#All],[Item Name]:[Open Rate]],8,0),"")</f>
        <v/>
      </c>
      <c r="N3229" s="32" t="str">
        <f>IFERROR(+Issue!$L3229*Issue!$M3229,"")</f>
        <v/>
      </c>
      <c r="O3229" s="12"/>
      <c r="P3229" s="12"/>
      <c r="Q3229" s="38"/>
    </row>
    <row r="3230" spans="1:17" x14ac:dyDescent="0.25">
      <c r="A3230" s="34"/>
      <c r="B3230" s="12"/>
      <c r="C3230" s="12"/>
      <c r="D3230" s="12"/>
      <c r="E3230" s="31" t="str">
        <f>IFERROR(VLOOKUP(Issue!$D3230,Table5[#All],3,0),"")</f>
        <v/>
      </c>
      <c r="F3230" s="31" t="str">
        <f>IFERROR(VLOOKUP(Issue!$D3230,Table5[#All],2,0),"")</f>
        <v/>
      </c>
      <c r="G3230" s="12"/>
      <c r="H3230" s="31" t="str">
        <f>IFERROR(VLOOKUP(Issue!$G3230,Table5[#All],3,0),"")</f>
        <v/>
      </c>
      <c r="I3230" s="31" t="str">
        <f>IFERROR(VLOOKUP(Issue!$G3230,Table5[#All],2,0),"")</f>
        <v/>
      </c>
      <c r="J3230" s="12"/>
      <c r="K3230" s="31" t="str">
        <f>IFERROR(VLOOKUP(Issue!$J3230,Table2[[Item Name]:[UoM]],2,0),"")</f>
        <v/>
      </c>
      <c r="L3230" s="12"/>
      <c r="M3230" s="32" t="str">
        <f>IFERROR(VLOOKUP(Issue!$J3230,Table2[[#All],[Item Name]:[Open Rate]],8,0),"")</f>
        <v/>
      </c>
      <c r="N3230" s="32" t="str">
        <f>IFERROR(+Issue!$L3230*Issue!$M3230,"")</f>
        <v/>
      </c>
      <c r="O3230" s="12"/>
      <c r="P3230" s="12"/>
      <c r="Q3230" s="38"/>
    </row>
    <row r="3231" spans="1:17" x14ac:dyDescent="0.25">
      <c r="A3231" s="34"/>
      <c r="B3231" s="12"/>
      <c r="C3231" s="12"/>
      <c r="D3231" s="12"/>
      <c r="E3231" s="31" t="str">
        <f>IFERROR(VLOOKUP(Issue!$D3231,Table5[#All],3,0),"")</f>
        <v/>
      </c>
      <c r="F3231" s="31" t="str">
        <f>IFERROR(VLOOKUP(Issue!$D3231,Table5[#All],2,0),"")</f>
        <v/>
      </c>
      <c r="G3231" s="12"/>
      <c r="H3231" s="31" t="str">
        <f>IFERROR(VLOOKUP(Issue!$G3231,Table5[#All],3,0),"")</f>
        <v/>
      </c>
      <c r="I3231" s="31" t="str">
        <f>IFERROR(VLOOKUP(Issue!$G3231,Table5[#All],2,0),"")</f>
        <v/>
      </c>
      <c r="J3231" s="12"/>
      <c r="K3231" s="31" t="str">
        <f>IFERROR(VLOOKUP(Issue!$J3231,Table2[[Item Name]:[UoM]],2,0),"")</f>
        <v/>
      </c>
      <c r="L3231" s="12"/>
      <c r="M3231" s="32" t="str">
        <f>IFERROR(VLOOKUP(Issue!$J3231,Table2[[#All],[Item Name]:[Open Rate]],8,0),"")</f>
        <v/>
      </c>
      <c r="N3231" s="32" t="str">
        <f>IFERROR(+Issue!$L3231*Issue!$M3231,"")</f>
        <v/>
      </c>
      <c r="O3231" s="12"/>
      <c r="P3231" s="12"/>
      <c r="Q3231" s="38"/>
    </row>
    <row r="3232" spans="1:17" x14ac:dyDescent="0.25">
      <c r="A3232" s="34"/>
      <c r="B3232" s="12"/>
      <c r="C3232" s="12"/>
      <c r="D3232" s="12"/>
      <c r="E3232" s="31" t="str">
        <f>IFERROR(VLOOKUP(Issue!$D3232,Table5[#All],3,0),"")</f>
        <v/>
      </c>
      <c r="F3232" s="31" t="str">
        <f>IFERROR(VLOOKUP(Issue!$D3232,Table5[#All],2,0),"")</f>
        <v/>
      </c>
      <c r="G3232" s="12"/>
      <c r="H3232" s="31" t="str">
        <f>IFERROR(VLOOKUP(Issue!$G3232,Table5[#All],3,0),"")</f>
        <v/>
      </c>
      <c r="I3232" s="31" t="str">
        <f>IFERROR(VLOOKUP(Issue!$G3232,Table5[#All],2,0),"")</f>
        <v/>
      </c>
      <c r="J3232" s="12"/>
      <c r="K3232" s="31" t="str">
        <f>IFERROR(VLOOKUP(Issue!$J3232,Table2[[Item Name]:[UoM]],2,0),"")</f>
        <v/>
      </c>
      <c r="L3232" s="12"/>
      <c r="M3232" s="32" t="str">
        <f>IFERROR(VLOOKUP(Issue!$J3232,Table2[[#All],[Item Name]:[Open Rate]],8,0),"")</f>
        <v/>
      </c>
      <c r="N3232" s="32" t="str">
        <f>IFERROR(+Issue!$L3232*Issue!$M3232,"")</f>
        <v/>
      </c>
      <c r="O3232" s="12"/>
      <c r="P3232" s="12"/>
      <c r="Q3232" s="38"/>
    </row>
    <row r="3233" spans="1:17" x14ac:dyDescent="0.25">
      <c r="A3233" s="34"/>
      <c r="B3233" s="12"/>
      <c r="C3233" s="12"/>
      <c r="D3233" s="12"/>
      <c r="E3233" s="31" t="str">
        <f>IFERROR(VLOOKUP(Issue!$D3233,Table5[#All],3,0),"")</f>
        <v/>
      </c>
      <c r="F3233" s="31" t="str">
        <f>IFERROR(VLOOKUP(Issue!$D3233,Table5[#All],2,0),"")</f>
        <v/>
      </c>
      <c r="G3233" s="12"/>
      <c r="H3233" s="31" t="str">
        <f>IFERROR(VLOOKUP(Issue!$G3233,Table5[#All],3,0),"")</f>
        <v/>
      </c>
      <c r="I3233" s="31" t="str">
        <f>IFERROR(VLOOKUP(Issue!$G3233,Table5[#All],2,0),"")</f>
        <v/>
      </c>
      <c r="J3233" s="8"/>
      <c r="K3233" s="31" t="str">
        <f>IFERROR(VLOOKUP(Issue!$J3233,Table2[[Item Name]:[UoM]],2,0),"")</f>
        <v/>
      </c>
      <c r="L3233" s="12"/>
      <c r="M3233" s="32" t="str">
        <f>IFERROR(VLOOKUP(Issue!$J3233,Table2[[#All],[Item Name]:[Open Rate]],8,0),"")</f>
        <v/>
      </c>
      <c r="N3233" s="32" t="str">
        <f>IFERROR(+Issue!$L3233*Issue!$M3233,"")</f>
        <v/>
      </c>
      <c r="O3233" s="12"/>
      <c r="P3233" s="12"/>
      <c r="Q3233" s="38"/>
    </row>
    <row r="3234" spans="1:17" x14ac:dyDescent="0.25">
      <c r="A3234" s="34"/>
      <c r="B3234" s="12"/>
      <c r="C3234" s="12"/>
      <c r="D3234" s="12"/>
      <c r="E3234" s="31" t="str">
        <f>IFERROR(VLOOKUP(Issue!$D3234,Table5[#All],3,0),"")</f>
        <v/>
      </c>
      <c r="F3234" s="31" t="str">
        <f>IFERROR(VLOOKUP(Issue!$D3234,Table5[#All],2,0),"")</f>
        <v/>
      </c>
      <c r="G3234" s="12"/>
      <c r="H3234" s="31" t="str">
        <f>IFERROR(VLOOKUP(Issue!$G3234,Table5[#All],3,0),"")</f>
        <v/>
      </c>
      <c r="I3234" s="31" t="str">
        <f>IFERROR(VLOOKUP(Issue!$G3234,Table5[#All],2,0),"")</f>
        <v/>
      </c>
      <c r="J3234" s="12"/>
      <c r="K3234" s="31" t="str">
        <f>IFERROR(VLOOKUP(Issue!$J3234,Table2[[Item Name]:[UoM]],2,0),"")</f>
        <v/>
      </c>
      <c r="L3234" s="12"/>
      <c r="M3234" s="32" t="str">
        <f>IFERROR(VLOOKUP(Issue!$J3234,Table2[[#All],[Item Name]:[Open Rate]],8,0),"")</f>
        <v/>
      </c>
      <c r="N3234" s="32" t="str">
        <f>IFERROR(+Issue!$L3234*Issue!$M3234,"")</f>
        <v/>
      </c>
      <c r="O3234" s="12"/>
      <c r="P3234" s="12"/>
      <c r="Q3234" s="38"/>
    </row>
    <row r="3235" spans="1:17" x14ac:dyDescent="0.25">
      <c r="A3235" s="34"/>
      <c r="B3235" s="12"/>
      <c r="C3235" s="12"/>
      <c r="D3235" s="12"/>
      <c r="E3235" s="31" t="str">
        <f>IFERROR(VLOOKUP(Issue!$D3235,Table5[#All],3,0),"")</f>
        <v/>
      </c>
      <c r="F3235" s="31" t="str">
        <f>IFERROR(VLOOKUP(Issue!$D3235,Table5[#All],2,0),"")</f>
        <v/>
      </c>
      <c r="G3235" s="12"/>
      <c r="H3235" s="31" t="str">
        <f>IFERROR(VLOOKUP(Issue!$G3235,Table5[#All],3,0),"")</f>
        <v/>
      </c>
      <c r="I3235" s="31" t="str">
        <f>IFERROR(VLOOKUP(Issue!$G3235,Table5[#All],2,0),"")</f>
        <v/>
      </c>
      <c r="J3235" s="12"/>
      <c r="K3235" s="31" t="str">
        <f>IFERROR(VLOOKUP(Issue!$J3235,Table2[[Item Name]:[UoM]],2,0),"")</f>
        <v/>
      </c>
      <c r="L3235" s="12"/>
      <c r="M3235" s="32" t="str">
        <f>IFERROR(VLOOKUP(Issue!$J3235,Table2[[#All],[Item Name]:[Open Rate]],8,0),"")</f>
        <v/>
      </c>
      <c r="N3235" s="32" t="str">
        <f>IFERROR(+Issue!$L3235*Issue!$M3235,"")</f>
        <v/>
      </c>
      <c r="O3235" s="12"/>
      <c r="P3235" s="12"/>
      <c r="Q3235" s="38"/>
    </row>
    <row r="3236" spans="1:17" x14ac:dyDescent="0.25">
      <c r="A3236" s="34"/>
      <c r="B3236" s="12"/>
      <c r="C3236" s="12"/>
      <c r="D3236" s="12"/>
      <c r="E3236" s="31" t="str">
        <f>IFERROR(VLOOKUP(Issue!$D3236,Table5[#All],3,0),"")</f>
        <v/>
      </c>
      <c r="F3236" s="31" t="str">
        <f>IFERROR(VLOOKUP(Issue!$D3236,Table5[#All],2,0),"")</f>
        <v/>
      </c>
      <c r="G3236" s="12"/>
      <c r="H3236" s="31" t="str">
        <f>IFERROR(VLOOKUP(Issue!$G3236,Table5[#All],3,0),"")</f>
        <v/>
      </c>
      <c r="I3236" s="31" t="str">
        <f>IFERROR(VLOOKUP(Issue!$G3236,Table5[#All],2,0),"")</f>
        <v/>
      </c>
      <c r="J3236" s="12"/>
      <c r="K3236" s="31" t="str">
        <f>IFERROR(VLOOKUP(Issue!$J3236,Table2[[Item Name]:[UoM]],2,0),"")</f>
        <v/>
      </c>
      <c r="L3236" s="12"/>
      <c r="M3236" s="32" t="str">
        <f>IFERROR(VLOOKUP(Issue!$J3236,Table2[[#All],[Item Name]:[Open Rate]],8,0),"")</f>
        <v/>
      </c>
      <c r="N3236" s="32" t="str">
        <f>IFERROR(+Issue!$L3236*Issue!$M3236,"")</f>
        <v/>
      </c>
      <c r="O3236" s="12"/>
      <c r="P3236" s="12"/>
      <c r="Q3236" s="38"/>
    </row>
    <row r="3237" spans="1:17" x14ac:dyDescent="0.25">
      <c r="A3237" s="34"/>
      <c r="B3237" s="12"/>
      <c r="C3237" s="12"/>
      <c r="D3237" s="12"/>
      <c r="E3237" s="31" t="str">
        <f>IFERROR(VLOOKUP(Issue!$D3237,Table5[#All],3,0),"")</f>
        <v/>
      </c>
      <c r="F3237" s="31" t="str">
        <f>IFERROR(VLOOKUP(Issue!$D3237,Table5[#All],2,0),"")</f>
        <v/>
      </c>
      <c r="G3237" s="12"/>
      <c r="H3237" s="31" t="str">
        <f>IFERROR(VLOOKUP(Issue!$G3237,Table5[#All],3,0),"")</f>
        <v/>
      </c>
      <c r="I3237" s="31" t="str">
        <f>IFERROR(VLOOKUP(Issue!$G3237,Table5[#All],2,0),"")</f>
        <v/>
      </c>
      <c r="J3237" s="8"/>
      <c r="K3237" s="31" t="str">
        <f>IFERROR(VLOOKUP(Issue!$J3237,Table2[[Item Name]:[UoM]],2,0),"")</f>
        <v/>
      </c>
      <c r="L3237" s="12"/>
      <c r="M3237" s="32" t="str">
        <f>IFERROR(VLOOKUP(Issue!$J3237,Table2[[#All],[Item Name]:[Open Rate]],8,0),"")</f>
        <v/>
      </c>
      <c r="N3237" s="32" t="str">
        <f>IFERROR(+Issue!$L3237*Issue!$M3237,"")</f>
        <v/>
      </c>
      <c r="O3237" s="12"/>
      <c r="P3237" s="12"/>
      <c r="Q3237" s="38"/>
    </row>
    <row r="3238" spans="1:17" x14ac:dyDescent="0.25">
      <c r="A3238" s="34"/>
      <c r="B3238" s="12"/>
      <c r="C3238" s="12"/>
      <c r="D3238" s="12"/>
      <c r="E3238" s="31" t="str">
        <f>IFERROR(VLOOKUP(Issue!$D3238,Table5[#All],3,0),"")</f>
        <v/>
      </c>
      <c r="F3238" s="31" t="str">
        <f>IFERROR(VLOOKUP(Issue!$D3238,Table5[#All],2,0),"")</f>
        <v/>
      </c>
      <c r="G3238" s="12"/>
      <c r="H3238" s="31" t="str">
        <f>IFERROR(VLOOKUP(Issue!$G3238,Table5[#All],3,0),"")</f>
        <v/>
      </c>
      <c r="I3238" s="31" t="str">
        <f>IFERROR(VLOOKUP(Issue!$G3238,Table5[#All],2,0),"")</f>
        <v/>
      </c>
      <c r="J3238" s="12"/>
      <c r="K3238" s="31" t="str">
        <f>IFERROR(VLOOKUP(Issue!$J3238,Table2[[Item Name]:[UoM]],2,0),"")</f>
        <v/>
      </c>
      <c r="L3238" s="12"/>
      <c r="M3238" s="32" t="str">
        <f>IFERROR(VLOOKUP(Issue!$J3238,Table2[[#All],[Item Name]:[Open Rate]],8,0),"")</f>
        <v/>
      </c>
      <c r="N3238" s="32" t="str">
        <f>IFERROR(+Issue!$L3238*Issue!$M3238,"")</f>
        <v/>
      </c>
      <c r="O3238" s="12"/>
      <c r="P3238" s="12"/>
      <c r="Q3238" s="38"/>
    </row>
    <row r="3239" spans="1:17" x14ac:dyDescent="0.25">
      <c r="A3239" s="34"/>
      <c r="B3239" s="12"/>
      <c r="C3239" s="12"/>
      <c r="D3239" s="12"/>
      <c r="E3239" s="31" t="str">
        <f>IFERROR(VLOOKUP(Issue!$D3239,Table5[#All],3,0),"")</f>
        <v/>
      </c>
      <c r="F3239" s="31" t="str">
        <f>IFERROR(VLOOKUP(Issue!$D3239,Table5[#All],2,0),"")</f>
        <v/>
      </c>
      <c r="G3239" s="12"/>
      <c r="H3239" s="31" t="str">
        <f>IFERROR(VLOOKUP(Issue!$G3239,Table5[#All],3,0),"")</f>
        <v/>
      </c>
      <c r="I3239" s="31" t="str">
        <f>IFERROR(VLOOKUP(Issue!$G3239,Table5[#All],2,0),"")</f>
        <v/>
      </c>
      <c r="J3239" s="12"/>
      <c r="K3239" s="31" t="str">
        <f>IFERROR(VLOOKUP(Issue!$J3239,Table2[[Item Name]:[UoM]],2,0),"")</f>
        <v/>
      </c>
      <c r="L3239" s="12"/>
      <c r="M3239" s="32" t="str">
        <f>IFERROR(VLOOKUP(Issue!$J3239,Table2[[#All],[Item Name]:[Open Rate]],8,0),"")</f>
        <v/>
      </c>
      <c r="N3239" s="32" t="str">
        <f>IFERROR(+Issue!$L3239*Issue!$M3239,"")</f>
        <v/>
      </c>
      <c r="O3239" s="12"/>
      <c r="P3239" s="12"/>
      <c r="Q3239" s="38"/>
    </row>
    <row r="3240" spans="1:17" x14ac:dyDescent="0.25">
      <c r="A3240" s="34"/>
      <c r="B3240" s="12"/>
      <c r="C3240" s="12"/>
      <c r="D3240" s="12"/>
      <c r="E3240" s="31" t="str">
        <f>IFERROR(VLOOKUP(Issue!$D3240,Table5[#All],3,0),"")</f>
        <v/>
      </c>
      <c r="F3240" s="31" t="str">
        <f>IFERROR(VLOOKUP(Issue!$D3240,Table5[#All],2,0),"")</f>
        <v/>
      </c>
      <c r="G3240" s="12"/>
      <c r="H3240" s="31" t="str">
        <f>IFERROR(VLOOKUP(Issue!$G3240,Table5[#All],3,0),"")</f>
        <v/>
      </c>
      <c r="I3240" s="31" t="str">
        <f>IFERROR(VLOOKUP(Issue!$G3240,Table5[#All],2,0),"")</f>
        <v/>
      </c>
      <c r="J3240" s="12"/>
      <c r="K3240" s="31" t="str">
        <f>IFERROR(VLOOKUP(Issue!$J3240,Table2[[Item Name]:[UoM]],2,0),"")</f>
        <v/>
      </c>
      <c r="L3240" s="12"/>
      <c r="M3240" s="32" t="str">
        <f>IFERROR(VLOOKUP(Issue!$J3240,Table2[[#All],[Item Name]:[Open Rate]],8,0),"")</f>
        <v/>
      </c>
      <c r="N3240" s="32" t="str">
        <f>IFERROR(+Issue!$L3240*Issue!$M3240,"")</f>
        <v/>
      </c>
      <c r="O3240" s="12"/>
      <c r="P3240" s="12"/>
      <c r="Q3240" s="38"/>
    </row>
    <row r="3241" spans="1:17" x14ac:dyDescent="0.25">
      <c r="A3241" s="34"/>
      <c r="B3241" s="12"/>
      <c r="C3241" s="12"/>
      <c r="D3241" s="12"/>
      <c r="E3241" s="31" t="str">
        <f>IFERROR(VLOOKUP(Issue!$D3241,Table5[#All],3,0),"")</f>
        <v/>
      </c>
      <c r="F3241" s="31" t="str">
        <f>IFERROR(VLOOKUP(Issue!$D3241,Table5[#All],2,0),"")</f>
        <v/>
      </c>
      <c r="G3241" s="12"/>
      <c r="H3241" s="31" t="str">
        <f>IFERROR(VLOOKUP(Issue!$G3241,Table5[#All],3,0),"")</f>
        <v/>
      </c>
      <c r="I3241" s="31" t="str">
        <f>IFERROR(VLOOKUP(Issue!$G3241,Table5[#All],2,0),"")</f>
        <v/>
      </c>
      <c r="J3241" s="12"/>
      <c r="K3241" s="31" t="str">
        <f>IFERROR(VLOOKUP(Issue!$J3241,Table2[[Item Name]:[UoM]],2,0),"")</f>
        <v/>
      </c>
      <c r="L3241" s="12"/>
      <c r="M3241" s="32" t="str">
        <f>IFERROR(VLOOKUP(Issue!$J3241,Table2[[#All],[Item Name]:[Open Rate]],8,0),"")</f>
        <v/>
      </c>
      <c r="N3241" s="32" t="str">
        <f>IFERROR(+Issue!$L3241*Issue!$M3241,"")</f>
        <v/>
      </c>
      <c r="O3241" s="12"/>
      <c r="P3241" s="12"/>
      <c r="Q3241" s="38"/>
    </row>
    <row r="3242" spans="1:17" x14ac:dyDescent="0.25">
      <c r="A3242" s="34"/>
      <c r="B3242" s="12"/>
      <c r="C3242" s="12"/>
      <c r="D3242" s="12"/>
      <c r="E3242" s="31" t="str">
        <f>IFERROR(VLOOKUP(Issue!$D3242,Table5[#All],3,0),"")</f>
        <v/>
      </c>
      <c r="F3242" s="31" t="str">
        <f>IFERROR(VLOOKUP(Issue!$D3242,Table5[#All],2,0),"")</f>
        <v/>
      </c>
      <c r="G3242" s="12"/>
      <c r="H3242" s="31" t="str">
        <f>IFERROR(VLOOKUP(Issue!$G3242,Table5[#All],3,0),"")</f>
        <v/>
      </c>
      <c r="I3242" s="31" t="str">
        <f>IFERROR(VLOOKUP(Issue!$G3242,Table5[#All],2,0),"")</f>
        <v/>
      </c>
      <c r="J3242" s="12"/>
      <c r="K3242" s="31" t="str">
        <f>IFERROR(VLOOKUP(Issue!$J3242,Table2[[Item Name]:[UoM]],2,0),"")</f>
        <v/>
      </c>
      <c r="L3242" s="12"/>
      <c r="M3242" s="32" t="str">
        <f>IFERROR(VLOOKUP(Issue!$J3242,Table2[[#All],[Item Name]:[Open Rate]],8,0),"")</f>
        <v/>
      </c>
      <c r="N3242" s="32" t="str">
        <f>IFERROR(+Issue!$L3242*Issue!$M3242,"")</f>
        <v/>
      </c>
      <c r="O3242" s="12"/>
      <c r="P3242" s="12"/>
      <c r="Q3242" s="38"/>
    </row>
    <row r="3243" spans="1:17" x14ac:dyDescent="0.25">
      <c r="A3243" s="34"/>
      <c r="B3243" s="12"/>
      <c r="C3243" s="12"/>
      <c r="D3243" s="12"/>
      <c r="E3243" s="31" t="str">
        <f>IFERROR(VLOOKUP(Issue!$D3243,Table5[#All],3,0),"")</f>
        <v/>
      </c>
      <c r="F3243" s="31" t="str">
        <f>IFERROR(VLOOKUP(Issue!$D3243,Table5[#All],2,0),"")</f>
        <v/>
      </c>
      <c r="G3243" s="12"/>
      <c r="H3243" s="31" t="str">
        <f>IFERROR(VLOOKUP(Issue!$G3243,Table5[#All],3,0),"")</f>
        <v/>
      </c>
      <c r="I3243" s="31" t="str">
        <f>IFERROR(VLOOKUP(Issue!$G3243,Table5[#All],2,0),"")</f>
        <v/>
      </c>
      <c r="J3243" s="8"/>
      <c r="K3243" s="31" t="str">
        <f>IFERROR(VLOOKUP(Issue!$J3243,Table2[[Item Name]:[UoM]],2,0),"")</f>
        <v/>
      </c>
      <c r="L3243" s="12"/>
      <c r="M3243" s="32" t="str">
        <f>IFERROR(VLOOKUP(Issue!$J3243,Table2[[#All],[Item Name]:[Open Rate]],8,0),"")</f>
        <v/>
      </c>
      <c r="N3243" s="32" t="str">
        <f>IFERROR(+Issue!$L3243*Issue!$M3243,"")</f>
        <v/>
      </c>
      <c r="O3243" s="12"/>
      <c r="P3243" s="12"/>
      <c r="Q3243" s="38"/>
    </row>
    <row r="3244" spans="1:17" x14ac:dyDescent="0.25">
      <c r="A3244" s="34"/>
      <c r="B3244" s="12"/>
      <c r="C3244" s="12"/>
      <c r="D3244" s="12"/>
      <c r="E3244" s="31" t="str">
        <f>IFERROR(VLOOKUP(Issue!$D3244,Table5[#All],3,0),"")</f>
        <v/>
      </c>
      <c r="F3244" s="31" t="str">
        <f>IFERROR(VLOOKUP(Issue!$D3244,Table5[#All],2,0),"")</f>
        <v/>
      </c>
      <c r="G3244" s="12"/>
      <c r="H3244" s="31" t="str">
        <f>IFERROR(VLOOKUP(Issue!$G3244,Table5[#All],3,0),"")</f>
        <v/>
      </c>
      <c r="I3244" s="31" t="str">
        <f>IFERROR(VLOOKUP(Issue!$G3244,Table5[#All],2,0),"")</f>
        <v/>
      </c>
      <c r="J3244" s="12"/>
      <c r="K3244" s="31" t="str">
        <f>IFERROR(VLOOKUP(Issue!$J3244,Table2[[Item Name]:[UoM]],2,0),"")</f>
        <v/>
      </c>
      <c r="L3244" s="12"/>
      <c r="M3244" s="32" t="str">
        <f>IFERROR(VLOOKUP(Issue!$J3244,Table2[[#All],[Item Name]:[Open Rate]],8,0),"")</f>
        <v/>
      </c>
      <c r="N3244" s="32" t="str">
        <f>IFERROR(+Issue!$L3244*Issue!$M3244,"")</f>
        <v/>
      </c>
      <c r="O3244" s="12"/>
      <c r="P3244" s="12"/>
      <c r="Q3244" s="38"/>
    </row>
    <row r="3245" spans="1:17" x14ac:dyDescent="0.25">
      <c r="A3245" s="34"/>
      <c r="B3245" s="12"/>
      <c r="C3245" s="12"/>
      <c r="D3245" s="12"/>
      <c r="E3245" s="31" t="str">
        <f>IFERROR(VLOOKUP(Issue!$D3245,Table5[#All],3,0),"")</f>
        <v/>
      </c>
      <c r="F3245" s="31" t="str">
        <f>IFERROR(VLOOKUP(Issue!$D3245,Table5[#All],2,0),"")</f>
        <v/>
      </c>
      <c r="G3245" s="12"/>
      <c r="H3245" s="31" t="str">
        <f>IFERROR(VLOOKUP(Issue!$G3245,Table5[#All],3,0),"")</f>
        <v/>
      </c>
      <c r="I3245" s="31" t="str">
        <f>IFERROR(VLOOKUP(Issue!$G3245,Table5[#All],2,0),"")</f>
        <v/>
      </c>
      <c r="J3245" s="12"/>
      <c r="K3245" s="31" t="str">
        <f>IFERROR(VLOOKUP(Issue!$J3245,Table2[[Item Name]:[UoM]],2,0),"")</f>
        <v/>
      </c>
      <c r="L3245" s="12"/>
      <c r="M3245" s="32" t="str">
        <f>IFERROR(VLOOKUP(Issue!$J3245,Table2[[#All],[Item Name]:[Open Rate]],8,0),"")</f>
        <v/>
      </c>
      <c r="N3245" s="32" t="str">
        <f>IFERROR(+Issue!$L3245*Issue!$M3245,"")</f>
        <v/>
      </c>
      <c r="O3245" s="12"/>
      <c r="P3245" s="12"/>
      <c r="Q3245" s="38"/>
    </row>
    <row r="3246" spans="1:17" x14ac:dyDescent="0.25">
      <c r="A3246" s="34"/>
      <c r="B3246" s="12"/>
      <c r="C3246" s="12"/>
      <c r="D3246" s="12"/>
      <c r="E3246" s="31" t="str">
        <f>IFERROR(VLOOKUP(Issue!$D3246,Table5[#All],3,0),"")</f>
        <v/>
      </c>
      <c r="F3246" s="31" t="str">
        <f>IFERROR(VLOOKUP(Issue!$D3246,Table5[#All],2,0),"")</f>
        <v/>
      </c>
      <c r="G3246" s="12"/>
      <c r="H3246" s="31" t="str">
        <f>IFERROR(VLOOKUP(Issue!$G3246,Table5[#All],3,0),"")</f>
        <v/>
      </c>
      <c r="I3246" s="31" t="str">
        <f>IFERROR(VLOOKUP(Issue!$G3246,Table5[#All],2,0),"")</f>
        <v/>
      </c>
      <c r="J3246" s="12"/>
      <c r="K3246" s="31" t="str">
        <f>IFERROR(VLOOKUP(Issue!$J3246,Table2[[Item Name]:[UoM]],2,0),"")</f>
        <v/>
      </c>
      <c r="L3246" s="12"/>
      <c r="M3246" s="32" t="str">
        <f>IFERROR(VLOOKUP(Issue!$J3246,Table2[[#All],[Item Name]:[Open Rate]],8,0),"")</f>
        <v/>
      </c>
      <c r="N3246" s="32" t="str">
        <f>IFERROR(+Issue!$L3246*Issue!$M3246,"")</f>
        <v/>
      </c>
      <c r="O3246" s="12"/>
      <c r="P3246" s="12"/>
      <c r="Q3246" s="38"/>
    </row>
    <row r="3247" spans="1:17" x14ac:dyDescent="0.25">
      <c r="A3247" s="34"/>
      <c r="B3247" s="12"/>
      <c r="C3247" s="12"/>
      <c r="D3247" s="12"/>
      <c r="E3247" s="31" t="str">
        <f>IFERROR(VLOOKUP(Issue!$D3247,Table5[#All],3,0),"")</f>
        <v/>
      </c>
      <c r="F3247" s="31" t="str">
        <f>IFERROR(VLOOKUP(Issue!$D3247,Table5[#All],2,0),"")</f>
        <v/>
      </c>
      <c r="G3247" s="12"/>
      <c r="H3247" s="31" t="str">
        <f>IFERROR(VLOOKUP(Issue!$G3247,Table5[#All],3,0),"")</f>
        <v/>
      </c>
      <c r="I3247" s="31" t="str">
        <f>IFERROR(VLOOKUP(Issue!$G3247,Table5[#All],2,0),"")</f>
        <v/>
      </c>
      <c r="J3247" s="12"/>
      <c r="K3247" s="31" t="str">
        <f>IFERROR(VLOOKUP(Issue!$J3247,Table2[[Item Name]:[UoM]],2,0),"")</f>
        <v/>
      </c>
      <c r="L3247" s="12"/>
      <c r="M3247" s="32" t="str">
        <f>IFERROR(VLOOKUP(Issue!$J3247,Table2[[#All],[Item Name]:[Open Rate]],8,0),"")</f>
        <v/>
      </c>
      <c r="N3247" s="32" t="str">
        <f>IFERROR(+Issue!$L3247*Issue!$M3247,"")</f>
        <v/>
      </c>
      <c r="O3247" s="12"/>
      <c r="P3247" s="12"/>
      <c r="Q3247" s="38"/>
    </row>
    <row r="3248" spans="1:17" x14ac:dyDescent="0.25">
      <c r="A3248" s="34"/>
      <c r="B3248" s="12"/>
      <c r="C3248" s="12"/>
      <c r="D3248" s="12"/>
      <c r="E3248" s="31" t="str">
        <f>IFERROR(VLOOKUP(Issue!$D3248,Table5[#All],3,0),"")</f>
        <v/>
      </c>
      <c r="F3248" s="31" t="str">
        <f>IFERROR(VLOOKUP(Issue!$D3248,Table5[#All],2,0),"")</f>
        <v/>
      </c>
      <c r="G3248" s="12"/>
      <c r="H3248" s="31" t="str">
        <f>IFERROR(VLOOKUP(Issue!$G3248,Table5[#All],3,0),"")</f>
        <v/>
      </c>
      <c r="I3248" s="31" t="str">
        <f>IFERROR(VLOOKUP(Issue!$G3248,Table5[#All],2,0),"")</f>
        <v/>
      </c>
      <c r="J3248" s="8"/>
      <c r="K3248" s="31" t="str">
        <f>IFERROR(VLOOKUP(Issue!$J3248,Table2[[Item Name]:[UoM]],2,0),"")</f>
        <v/>
      </c>
      <c r="L3248" s="12"/>
      <c r="M3248" s="32" t="str">
        <f>IFERROR(VLOOKUP(Issue!$J3248,Table2[[#All],[Item Name]:[Open Rate]],8,0),"")</f>
        <v/>
      </c>
      <c r="N3248" s="32" t="str">
        <f>IFERROR(+Issue!$L3248*Issue!$M3248,"")</f>
        <v/>
      </c>
      <c r="O3248" s="12"/>
      <c r="P3248" s="12"/>
      <c r="Q3248" s="38"/>
    </row>
    <row r="3249" spans="1:17" x14ac:dyDescent="0.25">
      <c r="A3249" s="34"/>
      <c r="B3249" s="12"/>
      <c r="C3249" s="12"/>
      <c r="D3249" s="12"/>
      <c r="E3249" s="31" t="str">
        <f>IFERROR(VLOOKUP(Issue!$D3249,Table5[#All],3,0),"")</f>
        <v/>
      </c>
      <c r="F3249" s="31" t="str">
        <f>IFERROR(VLOOKUP(Issue!$D3249,Table5[#All],2,0),"")</f>
        <v/>
      </c>
      <c r="G3249" s="12"/>
      <c r="H3249" s="31" t="str">
        <f>IFERROR(VLOOKUP(Issue!$G3249,Table5[#All],3,0),"")</f>
        <v/>
      </c>
      <c r="I3249" s="31" t="str">
        <f>IFERROR(VLOOKUP(Issue!$G3249,Table5[#All],2,0),"")</f>
        <v/>
      </c>
      <c r="J3249" s="12"/>
      <c r="K3249" s="31" t="str">
        <f>IFERROR(VLOOKUP(Issue!$J3249,Table2[[Item Name]:[UoM]],2,0),"")</f>
        <v/>
      </c>
      <c r="L3249" s="12"/>
      <c r="M3249" s="32" t="str">
        <f>IFERROR(VLOOKUP(Issue!$J3249,Table2[[#All],[Item Name]:[Open Rate]],8,0),"")</f>
        <v/>
      </c>
      <c r="N3249" s="32" t="str">
        <f>IFERROR(+Issue!$L3249*Issue!$M3249,"")</f>
        <v/>
      </c>
      <c r="O3249" s="12"/>
      <c r="P3249" s="12"/>
      <c r="Q3249" s="38"/>
    </row>
    <row r="3250" spans="1:17" x14ac:dyDescent="0.25">
      <c r="A3250" s="34"/>
      <c r="B3250" s="12"/>
      <c r="C3250" s="12"/>
      <c r="D3250" s="12"/>
      <c r="E3250" s="31" t="str">
        <f>IFERROR(VLOOKUP(Issue!$D3250,Table5[#All],3,0),"")</f>
        <v/>
      </c>
      <c r="F3250" s="31" t="str">
        <f>IFERROR(VLOOKUP(Issue!$D3250,Table5[#All],2,0),"")</f>
        <v/>
      </c>
      <c r="G3250" s="12"/>
      <c r="H3250" s="31" t="str">
        <f>IFERROR(VLOOKUP(Issue!$G3250,Table5[#All],3,0),"")</f>
        <v/>
      </c>
      <c r="I3250" s="31" t="str">
        <f>IFERROR(VLOOKUP(Issue!$G3250,Table5[#All],2,0),"")</f>
        <v/>
      </c>
      <c r="J3250" s="8"/>
      <c r="K3250" s="31" t="str">
        <f>IFERROR(VLOOKUP(Issue!$J3250,Table2[[Item Name]:[UoM]],2,0),"")</f>
        <v/>
      </c>
      <c r="L3250" s="12"/>
      <c r="M3250" s="32" t="str">
        <f>IFERROR(VLOOKUP(Issue!$J3250,Table2[[#All],[Item Name]:[Open Rate]],8,0),"")</f>
        <v/>
      </c>
      <c r="N3250" s="32" t="str">
        <f>IFERROR(+Issue!$L3250*Issue!$M3250,"")</f>
        <v/>
      </c>
      <c r="O3250" s="12"/>
      <c r="P3250" s="12"/>
      <c r="Q3250" s="38"/>
    </row>
    <row r="3251" spans="1:17" x14ac:dyDescent="0.25">
      <c r="A3251" s="34"/>
      <c r="B3251" s="12"/>
      <c r="C3251" s="12"/>
      <c r="D3251" s="12"/>
      <c r="E3251" s="31" t="str">
        <f>IFERROR(VLOOKUP(Issue!$D3251,Table5[#All],3,0),"")</f>
        <v/>
      </c>
      <c r="F3251" s="31" t="str">
        <f>IFERROR(VLOOKUP(Issue!$D3251,Table5[#All],2,0),"")</f>
        <v/>
      </c>
      <c r="G3251" s="12"/>
      <c r="H3251" s="31" t="str">
        <f>IFERROR(VLOOKUP(Issue!$G3251,Table5[#All],3,0),"")</f>
        <v/>
      </c>
      <c r="I3251" s="31" t="str">
        <f>IFERROR(VLOOKUP(Issue!$G3251,Table5[#All],2,0),"")</f>
        <v/>
      </c>
      <c r="J3251" s="8"/>
      <c r="K3251" s="31" t="str">
        <f>IFERROR(VLOOKUP(Issue!$J3251,Table2[[Item Name]:[UoM]],2,0),"")</f>
        <v/>
      </c>
      <c r="L3251" s="12"/>
      <c r="M3251" s="32" t="str">
        <f>IFERROR(VLOOKUP(Issue!$J3251,Table2[[#All],[Item Name]:[Open Rate]],8,0),"")</f>
        <v/>
      </c>
      <c r="N3251" s="32" t="str">
        <f>IFERROR(+Issue!$L3251*Issue!$M3251,"")</f>
        <v/>
      </c>
      <c r="O3251" s="12"/>
      <c r="P3251" s="12"/>
      <c r="Q3251" s="38"/>
    </row>
    <row r="3252" spans="1:17" x14ac:dyDescent="0.25">
      <c r="A3252" s="34"/>
      <c r="B3252" s="12"/>
      <c r="C3252" s="12"/>
      <c r="D3252" s="12"/>
      <c r="E3252" s="31" t="str">
        <f>IFERROR(VLOOKUP(Issue!$D3252,Table5[#All],3,0),"")</f>
        <v/>
      </c>
      <c r="F3252" s="31" t="str">
        <f>IFERROR(VLOOKUP(Issue!$D3252,Table5[#All],2,0),"")</f>
        <v/>
      </c>
      <c r="G3252" s="12"/>
      <c r="H3252" s="31" t="str">
        <f>IFERROR(VLOOKUP(Issue!$G3252,Table5[#All],3,0),"")</f>
        <v/>
      </c>
      <c r="I3252" s="31" t="str">
        <f>IFERROR(VLOOKUP(Issue!$G3252,Table5[#All],2,0),"")</f>
        <v/>
      </c>
      <c r="J3252" s="8"/>
      <c r="K3252" s="31" t="str">
        <f>IFERROR(VLOOKUP(Issue!$J3252,Table2[[Item Name]:[UoM]],2,0),"")</f>
        <v/>
      </c>
      <c r="L3252" s="12"/>
      <c r="M3252" s="32" t="str">
        <f>IFERROR(VLOOKUP(Issue!$J3252,Table2[[#All],[Item Name]:[Open Rate]],8,0),"")</f>
        <v/>
      </c>
      <c r="N3252" s="32" t="str">
        <f>IFERROR(+Issue!$L3252*Issue!$M3252,"")</f>
        <v/>
      </c>
      <c r="O3252" s="12"/>
      <c r="P3252" s="12"/>
      <c r="Q3252" s="38"/>
    </row>
    <row r="3253" spans="1:17" x14ac:dyDescent="0.25">
      <c r="A3253" s="34"/>
      <c r="B3253" s="12"/>
      <c r="C3253" s="12"/>
      <c r="D3253" s="12"/>
      <c r="E3253" s="31" t="str">
        <f>IFERROR(VLOOKUP(Issue!$D3253,Table5[#All],3,0),"")</f>
        <v/>
      </c>
      <c r="F3253" s="31" t="str">
        <f>IFERROR(VLOOKUP(Issue!$D3253,Table5[#All],2,0),"")</f>
        <v/>
      </c>
      <c r="G3253" s="12"/>
      <c r="H3253" s="31" t="str">
        <f>IFERROR(VLOOKUP(Issue!$G3253,Table5[#All],3,0),"")</f>
        <v/>
      </c>
      <c r="I3253" s="31" t="str">
        <f>IFERROR(VLOOKUP(Issue!$G3253,Table5[#All],2,0),"")</f>
        <v/>
      </c>
      <c r="J3253" s="12"/>
      <c r="K3253" s="31" t="str">
        <f>IFERROR(VLOOKUP(Issue!$J3253,Table2[[Item Name]:[UoM]],2,0),"")</f>
        <v/>
      </c>
      <c r="L3253" s="12"/>
      <c r="M3253" s="32" t="str">
        <f>IFERROR(VLOOKUP(Issue!$J3253,Table2[[#All],[Item Name]:[Open Rate]],8,0),"")</f>
        <v/>
      </c>
      <c r="N3253" s="32" t="str">
        <f>IFERROR(+Issue!$L3253*Issue!$M3253,"")</f>
        <v/>
      </c>
      <c r="O3253" s="12"/>
      <c r="P3253" s="12"/>
      <c r="Q3253" s="38"/>
    </row>
    <row r="3254" spans="1:17" x14ac:dyDescent="0.25">
      <c r="A3254" s="34"/>
      <c r="B3254" s="12"/>
      <c r="C3254" s="12"/>
      <c r="D3254" s="12"/>
      <c r="E3254" s="31" t="str">
        <f>IFERROR(VLOOKUP(Issue!$D3254,Table5[#All],3,0),"")</f>
        <v/>
      </c>
      <c r="F3254" s="31" t="str">
        <f>IFERROR(VLOOKUP(Issue!$D3254,Table5[#All],2,0),"")</f>
        <v/>
      </c>
      <c r="G3254" s="12"/>
      <c r="H3254" s="31" t="str">
        <f>IFERROR(VLOOKUP(Issue!$G3254,Table5[#All],3,0),"")</f>
        <v/>
      </c>
      <c r="I3254" s="31" t="str">
        <f>IFERROR(VLOOKUP(Issue!$G3254,Table5[#All],2,0),"")</f>
        <v/>
      </c>
      <c r="J3254" s="8"/>
      <c r="K3254" s="31" t="str">
        <f>IFERROR(VLOOKUP(Issue!$J3254,Table2[[Item Name]:[UoM]],2,0),"")</f>
        <v/>
      </c>
      <c r="L3254" s="12"/>
      <c r="M3254" s="32" t="str">
        <f>IFERROR(VLOOKUP(Issue!$J3254,Table2[[#All],[Item Name]:[Open Rate]],8,0),"")</f>
        <v/>
      </c>
      <c r="N3254" s="32" t="str">
        <f>IFERROR(+Issue!$L3254*Issue!$M3254,"")</f>
        <v/>
      </c>
      <c r="O3254" s="12"/>
      <c r="P3254" s="12"/>
      <c r="Q3254" s="38"/>
    </row>
    <row r="3255" spans="1:17" x14ac:dyDescent="0.25">
      <c r="A3255" s="34"/>
      <c r="B3255" s="12"/>
      <c r="C3255" s="12"/>
      <c r="D3255" s="12"/>
      <c r="E3255" s="31" t="str">
        <f>IFERROR(VLOOKUP(Issue!$D3255,Table5[#All],3,0),"")</f>
        <v/>
      </c>
      <c r="F3255" s="31" t="str">
        <f>IFERROR(VLOOKUP(Issue!$D3255,Table5[#All],2,0),"")</f>
        <v/>
      </c>
      <c r="G3255" s="12"/>
      <c r="H3255" s="31" t="str">
        <f>IFERROR(VLOOKUP(Issue!$G3255,Table5[#All],3,0),"")</f>
        <v/>
      </c>
      <c r="I3255" s="31" t="str">
        <f>IFERROR(VLOOKUP(Issue!$G3255,Table5[#All],2,0),"")</f>
        <v/>
      </c>
      <c r="J3255" s="8"/>
      <c r="K3255" s="31" t="str">
        <f>IFERROR(VLOOKUP(Issue!$J3255,Table2[[Item Name]:[UoM]],2,0),"")</f>
        <v/>
      </c>
      <c r="L3255" s="12"/>
      <c r="M3255" s="32" t="str">
        <f>IFERROR(VLOOKUP(Issue!$J3255,Table2[[#All],[Item Name]:[Open Rate]],8,0),"")</f>
        <v/>
      </c>
      <c r="N3255" s="32" t="str">
        <f>IFERROR(+Issue!$L3255*Issue!$M3255,"")</f>
        <v/>
      </c>
      <c r="O3255" s="12"/>
      <c r="P3255" s="12"/>
      <c r="Q3255" s="38"/>
    </row>
    <row r="3256" spans="1:17" x14ac:dyDescent="0.25">
      <c r="A3256" s="34"/>
      <c r="B3256" s="12"/>
      <c r="C3256" s="12"/>
      <c r="D3256" s="12"/>
      <c r="E3256" s="31" t="str">
        <f>IFERROR(VLOOKUP(Issue!$D3256,Table5[#All],3,0),"")</f>
        <v/>
      </c>
      <c r="F3256" s="31" t="str">
        <f>IFERROR(VLOOKUP(Issue!$D3256,Table5[#All],2,0),"")</f>
        <v/>
      </c>
      <c r="G3256" s="12"/>
      <c r="H3256" s="31" t="str">
        <f>IFERROR(VLOOKUP(Issue!$G3256,Table5[#All],3,0),"")</f>
        <v/>
      </c>
      <c r="I3256" s="31" t="str">
        <f>IFERROR(VLOOKUP(Issue!$G3256,Table5[#All],2,0),"")</f>
        <v/>
      </c>
      <c r="J3256" s="8"/>
      <c r="K3256" s="31" t="str">
        <f>IFERROR(VLOOKUP(Issue!$J3256,Table2[[Item Name]:[UoM]],2,0),"")</f>
        <v/>
      </c>
      <c r="L3256" s="12"/>
      <c r="M3256" s="32" t="str">
        <f>IFERROR(VLOOKUP(Issue!$J3256,Table2[[#All],[Item Name]:[Open Rate]],8,0),"")</f>
        <v/>
      </c>
      <c r="N3256" s="32" t="str">
        <f>IFERROR(+Issue!$L3256*Issue!$M3256,"")</f>
        <v/>
      </c>
      <c r="O3256" s="12"/>
      <c r="P3256" s="12"/>
      <c r="Q3256" s="38"/>
    </row>
    <row r="3257" spans="1:17" x14ac:dyDescent="0.25">
      <c r="A3257" s="34"/>
      <c r="B3257" s="12"/>
      <c r="C3257" s="12"/>
      <c r="D3257" s="12"/>
      <c r="E3257" s="31" t="str">
        <f>IFERROR(VLOOKUP(Issue!$D3257,Table5[#All],3,0),"")</f>
        <v/>
      </c>
      <c r="F3257" s="31" t="str">
        <f>IFERROR(VLOOKUP(Issue!$D3257,Table5[#All],2,0),"")</f>
        <v/>
      </c>
      <c r="G3257" s="12"/>
      <c r="H3257" s="31" t="str">
        <f>IFERROR(VLOOKUP(Issue!$G3257,Table5[#All],3,0),"")</f>
        <v/>
      </c>
      <c r="I3257" s="31" t="str">
        <f>IFERROR(VLOOKUP(Issue!$G3257,Table5[#All],2,0),"")</f>
        <v/>
      </c>
      <c r="J3257" s="8"/>
      <c r="K3257" s="31" t="str">
        <f>IFERROR(VLOOKUP(Issue!$J3257,Table2[[Item Name]:[UoM]],2,0),"")</f>
        <v/>
      </c>
      <c r="L3257" s="12"/>
      <c r="M3257" s="32" t="str">
        <f>IFERROR(VLOOKUP(Issue!$J3257,Table2[[#All],[Item Name]:[Open Rate]],8,0),"")</f>
        <v/>
      </c>
      <c r="N3257" s="32" t="str">
        <f>IFERROR(+Issue!$L3257*Issue!$M3257,"")</f>
        <v/>
      </c>
      <c r="O3257" s="12"/>
      <c r="P3257" s="12"/>
      <c r="Q3257" s="38"/>
    </row>
    <row r="3258" spans="1:17" x14ac:dyDescent="0.25">
      <c r="A3258" s="34"/>
      <c r="B3258" s="12"/>
      <c r="C3258" s="12"/>
      <c r="D3258" s="12"/>
      <c r="E3258" s="31" t="str">
        <f>IFERROR(VLOOKUP(Issue!$D3258,Table5[#All],3,0),"")</f>
        <v/>
      </c>
      <c r="F3258" s="31" t="str">
        <f>IFERROR(VLOOKUP(Issue!$D3258,Table5[#All],2,0),"")</f>
        <v/>
      </c>
      <c r="G3258" s="12"/>
      <c r="H3258" s="31" t="str">
        <f>IFERROR(VLOOKUP(Issue!$G3258,Table5[#All],3,0),"")</f>
        <v/>
      </c>
      <c r="I3258" s="31" t="str">
        <f>IFERROR(VLOOKUP(Issue!$G3258,Table5[#All],2,0),"")</f>
        <v/>
      </c>
      <c r="J3258" s="12"/>
      <c r="K3258" s="31" t="str">
        <f>IFERROR(VLOOKUP(Issue!$J3258,Table2[[Item Name]:[UoM]],2,0),"")</f>
        <v/>
      </c>
      <c r="L3258" s="12"/>
      <c r="M3258" s="32" t="str">
        <f>IFERROR(VLOOKUP(Issue!$J3258,Table2[[#All],[Item Name]:[Open Rate]],8,0),"")</f>
        <v/>
      </c>
      <c r="N3258" s="32" t="str">
        <f>IFERROR(+Issue!$L3258*Issue!$M3258,"")</f>
        <v/>
      </c>
      <c r="O3258" s="12"/>
      <c r="P3258" s="12"/>
      <c r="Q3258" s="38"/>
    </row>
    <row r="3259" spans="1:17" x14ac:dyDescent="0.25">
      <c r="A3259" s="34"/>
      <c r="B3259" s="12"/>
      <c r="C3259" s="12"/>
      <c r="D3259" s="12"/>
      <c r="E3259" s="31" t="str">
        <f>IFERROR(VLOOKUP(Issue!$D3259,Table5[#All],3,0),"")</f>
        <v/>
      </c>
      <c r="F3259" s="31" t="str">
        <f>IFERROR(VLOOKUP(Issue!$D3259,Table5[#All],2,0),"")</f>
        <v/>
      </c>
      <c r="G3259" s="12"/>
      <c r="H3259" s="31" t="str">
        <f>IFERROR(VLOOKUP(Issue!$G3259,Table5[#All],3,0),"")</f>
        <v/>
      </c>
      <c r="I3259" s="31" t="str">
        <f>IFERROR(VLOOKUP(Issue!$G3259,Table5[#All],2,0),"")</f>
        <v/>
      </c>
      <c r="J3259" s="8"/>
      <c r="K3259" s="31" t="str">
        <f>IFERROR(VLOOKUP(Issue!$J3259,Table2[[Item Name]:[UoM]],2,0),"")</f>
        <v/>
      </c>
      <c r="L3259" s="12"/>
      <c r="M3259" s="32" t="str">
        <f>IFERROR(VLOOKUP(Issue!$J3259,Table2[[#All],[Item Name]:[Open Rate]],8,0),"")</f>
        <v/>
      </c>
      <c r="N3259" s="32" t="str">
        <f>IFERROR(+Issue!$L3259*Issue!$M3259,"")</f>
        <v/>
      </c>
      <c r="O3259" s="12"/>
      <c r="P3259" s="12"/>
      <c r="Q3259" s="38"/>
    </row>
    <row r="3260" spans="1:17" x14ac:dyDescent="0.25">
      <c r="A3260" s="34"/>
      <c r="B3260" s="12"/>
      <c r="C3260" s="12"/>
      <c r="D3260" s="12"/>
      <c r="E3260" s="31" t="str">
        <f>IFERROR(VLOOKUP(Issue!$D3260,Table5[#All],3,0),"")</f>
        <v/>
      </c>
      <c r="F3260" s="31" t="str">
        <f>IFERROR(VLOOKUP(Issue!$D3260,Table5[#All],2,0),"")</f>
        <v/>
      </c>
      <c r="G3260" s="12"/>
      <c r="H3260" s="31" t="str">
        <f>IFERROR(VLOOKUP(Issue!$G3260,Table5[#All],3,0),"")</f>
        <v/>
      </c>
      <c r="I3260" s="31" t="str">
        <f>IFERROR(VLOOKUP(Issue!$G3260,Table5[#All],2,0),"")</f>
        <v/>
      </c>
      <c r="J3260" s="12"/>
      <c r="K3260" s="31" t="str">
        <f>IFERROR(VLOOKUP(Issue!$J3260,Table2[[Item Name]:[UoM]],2,0),"")</f>
        <v/>
      </c>
      <c r="L3260" s="12"/>
      <c r="M3260" s="32" t="str">
        <f>IFERROR(VLOOKUP(Issue!$J3260,Table2[[#All],[Item Name]:[Open Rate]],8,0),"")</f>
        <v/>
      </c>
      <c r="N3260" s="32" t="str">
        <f>IFERROR(+Issue!$L3260*Issue!$M3260,"")</f>
        <v/>
      </c>
      <c r="O3260" s="12"/>
      <c r="P3260" s="12"/>
      <c r="Q3260" s="38"/>
    </row>
    <row r="3261" spans="1:17" x14ac:dyDescent="0.25">
      <c r="A3261" s="34"/>
      <c r="B3261" s="12"/>
      <c r="C3261" s="12"/>
      <c r="D3261" s="12"/>
      <c r="E3261" s="31" t="str">
        <f>IFERROR(VLOOKUP(Issue!$D3261,Table5[#All],3,0),"")</f>
        <v/>
      </c>
      <c r="F3261" s="31" t="str">
        <f>IFERROR(VLOOKUP(Issue!$D3261,Table5[#All],2,0),"")</f>
        <v/>
      </c>
      <c r="G3261" s="12"/>
      <c r="H3261" s="31" t="str">
        <f>IFERROR(VLOOKUP(Issue!$G3261,Table5[#All],3,0),"")</f>
        <v/>
      </c>
      <c r="I3261" s="31" t="str">
        <f>IFERROR(VLOOKUP(Issue!$G3261,Table5[#All],2,0),"")</f>
        <v/>
      </c>
      <c r="J3261" s="12"/>
      <c r="K3261" s="31" t="str">
        <f>IFERROR(VLOOKUP(Issue!$J3261,Table2[[Item Name]:[UoM]],2,0),"")</f>
        <v/>
      </c>
      <c r="L3261" s="12"/>
      <c r="M3261" s="32" t="str">
        <f>IFERROR(VLOOKUP(Issue!$J3261,Table2[[#All],[Item Name]:[Open Rate]],8,0),"")</f>
        <v/>
      </c>
      <c r="N3261" s="32" t="str">
        <f>IFERROR(+Issue!$L3261*Issue!$M3261,"")</f>
        <v/>
      </c>
      <c r="O3261" s="12"/>
      <c r="P3261" s="12"/>
      <c r="Q3261" s="38"/>
    </row>
    <row r="3262" spans="1:17" x14ac:dyDescent="0.25">
      <c r="A3262" s="34"/>
      <c r="B3262" s="12"/>
      <c r="C3262" s="12"/>
      <c r="D3262" s="12"/>
      <c r="E3262" s="31" t="str">
        <f>IFERROR(VLOOKUP(Issue!$D3262,Table5[#All],3,0),"")</f>
        <v/>
      </c>
      <c r="F3262" s="31" t="str">
        <f>IFERROR(VLOOKUP(Issue!$D3262,Table5[#All],2,0),"")</f>
        <v/>
      </c>
      <c r="G3262" s="12"/>
      <c r="H3262" s="31" t="str">
        <f>IFERROR(VLOOKUP(Issue!$G3262,Table5[#All],3,0),"")</f>
        <v/>
      </c>
      <c r="I3262" s="31" t="str">
        <f>IFERROR(VLOOKUP(Issue!$G3262,Table5[#All],2,0),"")</f>
        <v/>
      </c>
      <c r="J3262" s="12"/>
      <c r="K3262" s="31" t="str">
        <f>IFERROR(VLOOKUP(Issue!$J3262,Table2[[Item Name]:[UoM]],2,0),"")</f>
        <v/>
      </c>
      <c r="L3262" s="12"/>
      <c r="M3262" s="32" t="str">
        <f>IFERROR(VLOOKUP(Issue!$J3262,Table2[[#All],[Item Name]:[Open Rate]],8,0),"")</f>
        <v/>
      </c>
      <c r="N3262" s="32" t="str">
        <f>IFERROR(+Issue!$L3262*Issue!$M3262,"")</f>
        <v/>
      </c>
      <c r="O3262" s="12"/>
      <c r="P3262" s="12"/>
      <c r="Q3262" s="38"/>
    </row>
    <row r="3263" spans="1:17" x14ac:dyDescent="0.25">
      <c r="A3263" s="34"/>
      <c r="B3263" s="12"/>
      <c r="C3263" s="12"/>
      <c r="D3263" s="12"/>
      <c r="E3263" s="31" t="str">
        <f>IFERROR(VLOOKUP(Issue!$D3263,Table5[#All],3,0),"")</f>
        <v/>
      </c>
      <c r="F3263" s="31" t="str">
        <f>IFERROR(VLOOKUP(Issue!$D3263,Table5[#All],2,0),"")</f>
        <v/>
      </c>
      <c r="G3263" s="12"/>
      <c r="H3263" s="31" t="str">
        <f>IFERROR(VLOOKUP(Issue!$G3263,Table5[#All],3,0),"")</f>
        <v/>
      </c>
      <c r="I3263" s="31" t="str">
        <f>IFERROR(VLOOKUP(Issue!$G3263,Table5[#All],2,0),"")</f>
        <v/>
      </c>
      <c r="J3263" s="12"/>
      <c r="K3263" s="31" t="str">
        <f>IFERROR(VLOOKUP(Issue!$J3263,Table2[[Item Name]:[UoM]],2,0),"")</f>
        <v/>
      </c>
      <c r="L3263" s="12"/>
      <c r="M3263" s="32" t="str">
        <f>IFERROR(VLOOKUP(Issue!$J3263,Table2[[#All],[Item Name]:[Open Rate]],8,0),"")</f>
        <v/>
      </c>
      <c r="N3263" s="32" t="str">
        <f>IFERROR(+Issue!$L3263*Issue!$M3263,"")</f>
        <v/>
      </c>
      <c r="O3263" s="12"/>
      <c r="P3263" s="12"/>
      <c r="Q3263" s="38"/>
    </row>
    <row r="3264" spans="1:17" x14ac:dyDescent="0.25">
      <c r="A3264" s="34"/>
      <c r="B3264" s="12"/>
      <c r="C3264" s="12"/>
      <c r="D3264" s="12"/>
      <c r="E3264" s="31" t="str">
        <f>IFERROR(VLOOKUP(Issue!$D3264,Table5[#All],3,0),"")</f>
        <v/>
      </c>
      <c r="F3264" s="31" t="str">
        <f>IFERROR(VLOOKUP(Issue!$D3264,Table5[#All],2,0),"")</f>
        <v/>
      </c>
      <c r="G3264" s="12"/>
      <c r="H3264" s="31" t="str">
        <f>IFERROR(VLOOKUP(Issue!$G3264,Table5[#All],3,0),"")</f>
        <v/>
      </c>
      <c r="I3264" s="31" t="str">
        <f>IFERROR(VLOOKUP(Issue!$G3264,Table5[#All],2,0),"")</f>
        <v/>
      </c>
      <c r="J3264" s="12"/>
      <c r="K3264" s="31" t="str">
        <f>IFERROR(VLOOKUP(Issue!$J3264,Table2[[Item Name]:[UoM]],2,0),"")</f>
        <v/>
      </c>
      <c r="L3264" s="12"/>
      <c r="M3264" s="32" t="str">
        <f>IFERROR(VLOOKUP(Issue!$J3264,Table2[[#All],[Item Name]:[Open Rate]],8,0),"")</f>
        <v/>
      </c>
      <c r="N3264" s="32" t="str">
        <f>IFERROR(+Issue!$L3264*Issue!$M3264,"")</f>
        <v/>
      </c>
      <c r="O3264" s="12"/>
      <c r="P3264" s="12"/>
      <c r="Q3264" s="38"/>
    </row>
    <row r="3265" spans="1:17" x14ac:dyDescent="0.25">
      <c r="A3265" s="34"/>
      <c r="B3265" s="12"/>
      <c r="C3265" s="12"/>
      <c r="D3265" s="12"/>
      <c r="E3265" s="31" t="str">
        <f>IFERROR(VLOOKUP(Issue!$D3265,Table5[#All],3,0),"")</f>
        <v/>
      </c>
      <c r="F3265" s="31" t="str">
        <f>IFERROR(VLOOKUP(Issue!$D3265,Table5[#All],2,0),"")</f>
        <v/>
      </c>
      <c r="G3265" s="12"/>
      <c r="H3265" s="31" t="str">
        <f>IFERROR(VLOOKUP(Issue!$G3265,Table5[#All],3,0),"")</f>
        <v/>
      </c>
      <c r="I3265" s="31" t="str">
        <f>IFERROR(VLOOKUP(Issue!$G3265,Table5[#All],2,0),"")</f>
        <v/>
      </c>
      <c r="J3265" s="12"/>
      <c r="K3265" s="31" t="str">
        <f>IFERROR(VLOOKUP(Issue!$J3265,Table2[[Item Name]:[UoM]],2,0),"")</f>
        <v/>
      </c>
      <c r="L3265" s="12"/>
      <c r="M3265" s="32" t="str">
        <f>IFERROR(VLOOKUP(Issue!$J3265,Table2[[#All],[Item Name]:[Open Rate]],8,0),"")</f>
        <v/>
      </c>
      <c r="N3265" s="32" t="str">
        <f>IFERROR(+Issue!$L3265*Issue!$M3265,"")</f>
        <v/>
      </c>
      <c r="O3265" s="12"/>
      <c r="P3265" s="12"/>
      <c r="Q3265" s="38"/>
    </row>
    <row r="3266" spans="1:17" x14ac:dyDescent="0.25">
      <c r="A3266" s="34"/>
      <c r="B3266" s="12"/>
      <c r="C3266" s="12"/>
      <c r="D3266" s="12"/>
      <c r="E3266" s="31" t="str">
        <f>IFERROR(VLOOKUP(Issue!$D3266,Table5[#All],3,0),"")</f>
        <v/>
      </c>
      <c r="F3266" s="31" t="str">
        <f>IFERROR(VLOOKUP(Issue!$D3266,Table5[#All],2,0),"")</f>
        <v/>
      </c>
      <c r="G3266" s="12"/>
      <c r="H3266" s="31" t="str">
        <f>IFERROR(VLOOKUP(Issue!$G3266,Table5[#All],3,0),"")</f>
        <v/>
      </c>
      <c r="I3266" s="31" t="str">
        <f>IFERROR(VLOOKUP(Issue!$G3266,Table5[#All],2,0),"")</f>
        <v/>
      </c>
      <c r="J3266" s="8"/>
      <c r="K3266" s="31" t="str">
        <f>IFERROR(VLOOKUP(Issue!$J3266,Table2[[Item Name]:[UoM]],2,0),"")</f>
        <v/>
      </c>
      <c r="L3266" s="12"/>
      <c r="M3266" s="32" t="str">
        <f>IFERROR(VLOOKUP(Issue!$J3266,Table2[[#All],[Item Name]:[Open Rate]],8,0),"")</f>
        <v/>
      </c>
      <c r="N3266" s="32" t="str">
        <f>IFERROR(+Issue!$L3266*Issue!$M3266,"")</f>
        <v/>
      </c>
      <c r="O3266" s="12"/>
      <c r="P3266" s="12"/>
      <c r="Q3266" s="38"/>
    </row>
    <row r="3267" spans="1:17" x14ac:dyDescent="0.25">
      <c r="A3267" s="34"/>
      <c r="B3267" s="12"/>
      <c r="C3267" s="12"/>
      <c r="D3267" s="12"/>
      <c r="E3267" s="31" t="str">
        <f>IFERROR(VLOOKUP(Issue!$D3267,Table5[#All],3,0),"")</f>
        <v/>
      </c>
      <c r="F3267" s="31" t="str">
        <f>IFERROR(VLOOKUP(Issue!$D3267,Table5[#All],2,0),"")</f>
        <v/>
      </c>
      <c r="G3267" s="12"/>
      <c r="H3267" s="31" t="str">
        <f>IFERROR(VLOOKUP(Issue!$G3267,Table5[#All],3,0),"")</f>
        <v/>
      </c>
      <c r="I3267" s="31" t="str">
        <f>IFERROR(VLOOKUP(Issue!$G3267,Table5[#All],2,0),"")</f>
        <v/>
      </c>
      <c r="J3267" s="8"/>
      <c r="K3267" s="31" t="str">
        <f>IFERROR(VLOOKUP(Issue!$J3267,Table2[[Item Name]:[UoM]],2,0),"")</f>
        <v/>
      </c>
      <c r="L3267" s="12"/>
      <c r="M3267" s="32" t="str">
        <f>IFERROR(VLOOKUP(Issue!$J3267,Table2[[#All],[Item Name]:[Open Rate]],8,0),"")</f>
        <v/>
      </c>
      <c r="N3267" s="32" t="str">
        <f>IFERROR(+Issue!$L3267*Issue!$M3267,"")</f>
        <v/>
      </c>
      <c r="O3267" s="12"/>
      <c r="P3267" s="12"/>
      <c r="Q3267" s="38"/>
    </row>
    <row r="3268" spans="1:17" x14ac:dyDescent="0.25">
      <c r="A3268" s="34"/>
      <c r="B3268" s="12"/>
      <c r="C3268" s="12"/>
      <c r="D3268" s="12"/>
      <c r="E3268" s="31" t="str">
        <f>IFERROR(VLOOKUP(Issue!$D3268,Table5[#All],3,0),"")</f>
        <v/>
      </c>
      <c r="F3268" s="31" t="str">
        <f>IFERROR(VLOOKUP(Issue!$D3268,Table5[#All],2,0),"")</f>
        <v/>
      </c>
      <c r="G3268" s="12"/>
      <c r="H3268" s="31" t="str">
        <f>IFERROR(VLOOKUP(Issue!$G3268,Table5[#All],3,0),"")</f>
        <v/>
      </c>
      <c r="I3268" s="31" t="str">
        <f>IFERROR(VLOOKUP(Issue!$G3268,Table5[#All],2,0),"")</f>
        <v/>
      </c>
      <c r="J3268" s="8"/>
      <c r="K3268" s="31" t="str">
        <f>IFERROR(VLOOKUP(Issue!$J3268,Table2[[Item Name]:[UoM]],2,0),"")</f>
        <v/>
      </c>
      <c r="L3268" s="12"/>
      <c r="M3268" s="32" t="str">
        <f>IFERROR(VLOOKUP(Issue!$J3268,Table2[[#All],[Item Name]:[Open Rate]],8,0),"")</f>
        <v/>
      </c>
      <c r="N3268" s="32" t="str">
        <f>IFERROR(+Issue!$L3268*Issue!$M3268,"")</f>
        <v/>
      </c>
      <c r="O3268" s="12"/>
      <c r="P3268" s="12"/>
      <c r="Q3268" s="38"/>
    </row>
    <row r="3269" spans="1:17" x14ac:dyDescent="0.25">
      <c r="A3269" s="34"/>
      <c r="B3269" s="12"/>
      <c r="C3269" s="12"/>
      <c r="D3269" s="12"/>
      <c r="E3269" s="31" t="str">
        <f>IFERROR(VLOOKUP(Issue!$D3269,Table5[#All],3,0),"")</f>
        <v/>
      </c>
      <c r="F3269" s="31" t="str">
        <f>IFERROR(VLOOKUP(Issue!$D3269,Table5[#All],2,0),"")</f>
        <v/>
      </c>
      <c r="G3269" s="12"/>
      <c r="H3269" s="31" t="str">
        <f>IFERROR(VLOOKUP(Issue!$G3269,Table5[#All],3,0),"")</f>
        <v/>
      </c>
      <c r="I3269" s="31" t="str">
        <f>IFERROR(VLOOKUP(Issue!$G3269,Table5[#All],2,0),"")</f>
        <v/>
      </c>
      <c r="J3269" s="8"/>
      <c r="K3269" s="31" t="str">
        <f>IFERROR(VLOOKUP(Issue!$J3269,Table2[[Item Name]:[UoM]],2,0),"")</f>
        <v/>
      </c>
      <c r="L3269" s="12"/>
      <c r="M3269" s="32" t="str">
        <f>IFERROR(VLOOKUP(Issue!$J3269,Table2[[#All],[Item Name]:[Open Rate]],8,0),"")</f>
        <v/>
      </c>
      <c r="N3269" s="32" t="str">
        <f>IFERROR(+Issue!$L3269*Issue!$M3269,"")</f>
        <v/>
      </c>
      <c r="O3269" s="12"/>
      <c r="P3269" s="12"/>
      <c r="Q3269" s="38"/>
    </row>
    <row r="3270" spans="1:17" x14ac:dyDescent="0.25">
      <c r="A3270" s="34"/>
      <c r="B3270" s="12"/>
      <c r="C3270" s="12"/>
      <c r="D3270" s="12"/>
      <c r="E3270" s="31" t="str">
        <f>IFERROR(VLOOKUP(Issue!$D3270,Table5[#All],3,0),"")</f>
        <v/>
      </c>
      <c r="F3270" s="31" t="str">
        <f>IFERROR(VLOOKUP(Issue!$D3270,Table5[#All],2,0),"")</f>
        <v/>
      </c>
      <c r="G3270" s="12"/>
      <c r="H3270" s="31" t="str">
        <f>IFERROR(VLOOKUP(Issue!$G3270,Table5[#All],3,0),"")</f>
        <v/>
      </c>
      <c r="I3270" s="31" t="str">
        <f>IFERROR(VLOOKUP(Issue!$G3270,Table5[#All],2,0),"")</f>
        <v/>
      </c>
      <c r="J3270" s="8"/>
      <c r="K3270" s="31" t="str">
        <f>IFERROR(VLOOKUP(Issue!$J3270,Table2[[Item Name]:[UoM]],2,0),"")</f>
        <v/>
      </c>
      <c r="L3270" s="12"/>
      <c r="M3270" s="32" t="str">
        <f>IFERROR(VLOOKUP(Issue!$J3270,Table2[[#All],[Item Name]:[Open Rate]],8,0),"")</f>
        <v/>
      </c>
      <c r="N3270" s="32" t="str">
        <f>IFERROR(+Issue!$L3270*Issue!$M3270,"")</f>
        <v/>
      </c>
      <c r="O3270" s="12"/>
      <c r="P3270" s="12"/>
      <c r="Q3270" s="38"/>
    </row>
    <row r="3271" spans="1:17" x14ac:dyDescent="0.25">
      <c r="A3271" s="34"/>
      <c r="B3271" s="12"/>
      <c r="C3271" s="12"/>
      <c r="D3271" s="12"/>
      <c r="E3271" s="31" t="str">
        <f>IFERROR(VLOOKUP(Issue!$D3271,Table5[#All],3,0),"")</f>
        <v/>
      </c>
      <c r="F3271" s="31" t="str">
        <f>IFERROR(VLOOKUP(Issue!$D3271,Table5[#All],2,0),"")</f>
        <v/>
      </c>
      <c r="G3271" s="12"/>
      <c r="H3271" s="31" t="str">
        <f>IFERROR(VLOOKUP(Issue!$G3271,Table5[#All],3,0),"")</f>
        <v/>
      </c>
      <c r="I3271" s="31" t="str">
        <f>IFERROR(VLOOKUP(Issue!$G3271,Table5[#All],2,0),"")</f>
        <v/>
      </c>
      <c r="J3271" s="8"/>
      <c r="K3271" s="31" t="str">
        <f>IFERROR(VLOOKUP(Issue!$J3271,Table2[[Item Name]:[UoM]],2,0),"")</f>
        <v/>
      </c>
      <c r="L3271" s="12"/>
      <c r="M3271" s="32" t="str">
        <f>IFERROR(VLOOKUP(Issue!$J3271,Table2[[#All],[Item Name]:[Open Rate]],8,0),"")</f>
        <v/>
      </c>
      <c r="N3271" s="32" t="str">
        <f>IFERROR(+Issue!$L3271*Issue!$M3271,"")</f>
        <v/>
      </c>
      <c r="O3271" s="12"/>
      <c r="P3271" s="12"/>
      <c r="Q3271" s="38"/>
    </row>
    <row r="3272" spans="1:17" x14ac:dyDescent="0.25">
      <c r="A3272" s="34"/>
      <c r="B3272" s="12"/>
      <c r="C3272" s="12"/>
      <c r="D3272" s="12"/>
      <c r="E3272" s="31" t="str">
        <f>IFERROR(VLOOKUP(Issue!$D3272,Table5[#All],3,0),"")</f>
        <v/>
      </c>
      <c r="F3272" s="31" t="str">
        <f>IFERROR(VLOOKUP(Issue!$D3272,Table5[#All],2,0),"")</f>
        <v/>
      </c>
      <c r="G3272" s="12"/>
      <c r="H3272" s="31" t="str">
        <f>IFERROR(VLOOKUP(Issue!$G3272,Table5[#All],3,0),"")</f>
        <v/>
      </c>
      <c r="I3272" s="31" t="str">
        <f>IFERROR(VLOOKUP(Issue!$G3272,Table5[#All],2,0),"")</f>
        <v/>
      </c>
      <c r="J3272" s="8"/>
      <c r="K3272" s="31" t="str">
        <f>IFERROR(VLOOKUP(Issue!$J3272,Table2[[Item Name]:[UoM]],2,0),"")</f>
        <v/>
      </c>
      <c r="L3272" s="12"/>
      <c r="M3272" s="32" t="str">
        <f>IFERROR(VLOOKUP(Issue!$J3272,Table2[[#All],[Item Name]:[Open Rate]],8,0),"")</f>
        <v/>
      </c>
      <c r="N3272" s="32" t="str">
        <f>IFERROR(+Issue!$L3272*Issue!$M3272,"")</f>
        <v/>
      </c>
      <c r="O3272" s="12"/>
      <c r="P3272" s="12"/>
      <c r="Q3272" s="38"/>
    </row>
    <row r="3273" spans="1:17" x14ac:dyDescent="0.25">
      <c r="A3273" s="34"/>
      <c r="B3273" s="12"/>
      <c r="C3273" s="12"/>
      <c r="D3273" s="12"/>
      <c r="E3273" s="31" t="str">
        <f>IFERROR(VLOOKUP(Issue!$D3273,Table5[#All],3,0),"")</f>
        <v/>
      </c>
      <c r="F3273" s="31" t="str">
        <f>IFERROR(VLOOKUP(Issue!$D3273,Table5[#All],2,0),"")</f>
        <v/>
      </c>
      <c r="G3273" s="12"/>
      <c r="H3273" s="31" t="str">
        <f>IFERROR(VLOOKUP(Issue!$G3273,Table5[#All],3,0),"")</f>
        <v/>
      </c>
      <c r="I3273" s="31" t="str">
        <f>IFERROR(VLOOKUP(Issue!$G3273,Table5[#All],2,0),"")</f>
        <v/>
      </c>
      <c r="J3273" s="12"/>
      <c r="K3273" s="31" t="str">
        <f>IFERROR(VLOOKUP(Issue!$J3273,Table2[[Item Name]:[UoM]],2,0),"")</f>
        <v/>
      </c>
      <c r="L3273" s="12"/>
      <c r="M3273" s="32" t="str">
        <f>IFERROR(VLOOKUP(Issue!$J3273,Table2[[#All],[Item Name]:[Open Rate]],8,0),"")</f>
        <v/>
      </c>
      <c r="N3273" s="32" t="str">
        <f>IFERROR(+Issue!$L3273*Issue!$M3273,"")</f>
        <v/>
      </c>
      <c r="O3273" s="12"/>
      <c r="P3273" s="12"/>
      <c r="Q3273" s="38"/>
    </row>
    <row r="3274" spans="1:17" x14ac:dyDescent="0.25">
      <c r="A3274" s="34"/>
      <c r="B3274" s="12"/>
      <c r="C3274" s="12"/>
      <c r="D3274" s="12"/>
      <c r="E3274" s="31" t="str">
        <f>IFERROR(VLOOKUP(Issue!$D3274,Table5[#All],3,0),"")</f>
        <v/>
      </c>
      <c r="F3274" s="31" t="str">
        <f>IFERROR(VLOOKUP(Issue!$D3274,Table5[#All],2,0),"")</f>
        <v/>
      </c>
      <c r="G3274" s="12"/>
      <c r="H3274" s="31" t="str">
        <f>IFERROR(VLOOKUP(Issue!$G3274,Table5[#All],3,0),"")</f>
        <v/>
      </c>
      <c r="I3274" s="31" t="str">
        <f>IFERROR(VLOOKUP(Issue!$G3274,Table5[#All],2,0),"")</f>
        <v/>
      </c>
      <c r="J3274" s="12"/>
      <c r="K3274" s="31" t="str">
        <f>IFERROR(VLOOKUP(Issue!$J3274,Table2[[Item Name]:[UoM]],2,0),"")</f>
        <v/>
      </c>
      <c r="L3274" s="12"/>
      <c r="M3274" s="32" t="str">
        <f>IFERROR(VLOOKUP(Issue!$J3274,Table2[[#All],[Item Name]:[Open Rate]],8,0),"")</f>
        <v/>
      </c>
      <c r="N3274" s="32" t="str">
        <f>IFERROR(+Issue!$L3274*Issue!$M3274,"")</f>
        <v/>
      </c>
      <c r="O3274" s="12"/>
      <c r="P3274" s="12"/>
      <c r="Q3274" s="38"/>
    </row>
    <row r="3275" spans="1:17" x14ac:dyDescent="0.25">
      <c r="A3275" s="34"/>
      <c r="B3275" s="12"/>
      <c r="C3275" s="12"/>
      <c r="D3275" s="12"/>
      <c r="E3275" s="31" t="str">
        <f>IFERROR(VLOOKUP(Issue!$D3275,Table5[#All],3,0),"")</f>
        <v/>
      </c>
      <c r="F3275" s="31" t="str">
        <f>IFERROR(VLOOKUP(Issue!$D3275,Table5[#All],2,0),"")</f>
        <v/>
      </c>
      <c r="G3275" s="12"/>
      <c r="H3275" s="31" t="str">
        <f>IFERROR(VLOOKUP(Issue!$G3275,Table5[#All],3,0),"")</f>
        <v/>
      </c>
      <c r="I3275" s="31" t="str">
        <f>IFERROR(VLOOKUP(Issue!$G3275,Table5[#All],2,0),"")</f>
        <v/>
      </c>
      <c r="J3275" s="12"/>
      <c r="K3275" s="31" t="str">
        <f>IFERROR(VLOOKUP(Issue!$J3275,Table2[[Item Name]:[UoM]],2,0),"")</f>
        <v/>
      </c>
      <c r="L3275" s="12"/>
      <c r="M3275" s="32" t="str">
        <f>IFERROR(VLOOKUP(Issue!$J3275,Table2[[#All],[Item Name]:[Open Rate]],8,0),"")</f>
        <v/>
      </c>
      <c r="N3275" s="32" t="str">
        <f>IFERROR(+Issue!$L3275*Issue!$M3275,"")</f>
        <v/>
      </c>
      <c r="O3275" s="12"/>
      <c r="P3275" s="12"/>
      <c r="Q3275" s="38"/>
    </row>
    <row r="3276" spans="1:17" x14ac:dyDescent="0.25">
      <c r="A3276" s="34"/>
      <c r="B3276" s="12"/>
      <c r="C3276" s="12"/>
      <c r="D3276" s="12"/>
      <c r="E3276" s="31" t="str">
        <f>IFERROR(VLOOKUP(Issue!$D3276,Table5[#All],3,0),"")</f>
        <v/>
      </c>
      <c r="F3276" s="31" t="str">
        <f>IFERROR(VLOOKUP(Issue!$D3276,Table5[#All],2,0),"")</f>
        <v/>
      </c>
      <c r="G3276" s="12"/>
      <c r="H3276" s="31" t="str">
        <f>IFERROR(VLOOKUP(Issue!$G3276,Table5[#All],3,0),"")</f>
        <v/>
      </c>
      <c r="I3276" s="31" t="str">
        <f>IFERROR(VLOOKUP(Issue!$G3276,Table5[#All],2,0),"")</f>
        <v/>
      </c>
      <c r="J3276" s="12"/>
      <c r="K3276" s="31" t="str">
        <f>IFERROR(VLOOKUP(Issue!$J3276,Table2[[Item Name]:[UoM]],2,0),"")</f>
        <v/>
      </c>
      <c r="L3276" s="12"/>
      <c r="M3276" s="32" t="str">
        <f>IFERROR(VLOOKUP(Issue!$J3276,Table2[[#All],[Item Name]:[Open Rate]],8,0),"")</f>
        <v/>
      </c>
      <c r="N3276" s="32" t="str">
        <f>IFERROR(+Issue!$L3276*Issue!$M3276,"")</f>
        <v/>
      </c>
      <c r="O3276" s="12"/>
      <c r="P3276" s="12"/>
      <c r="Q3276" s="38"/>
    </row>
    <row r="3277" spans="1:17" x14ac:dyDescent="0.25">
      <c r="A3277" s="34"/>
      <c r="B3277" s="12"/>
      <c r="C3277" s="12"/>
      <c r="D3277" s="12"/>
      <c r="E3277" s="31" t="str">
        <f>IFERROR(VLOOKUP(Issue!$D3277,Table5[#All],3,0),"")</f>
        <v/>
      </c>
      <c r="F3277" s="31" t="str">
        <f>IFERROR(VLOOKUP(Issue!$D3277,Table5[#All],2,0),"")</f>
        <v/>
      </c>
      <c r="G3277" s="12"/>
      <c r="H3277" s="31" t="str">
        <f>IFERROR(VLOOKUP(Issue!$G3277,Table5[#All],3,0),"")</f>
        <v/>
      </c>
      <c r="I3277" s="31" t="str">
        <f>IFERROR(VLOOKUP(Issue!$G3277,Table5[#All],2,0),"")</f>
        <v/>
      </c>
      <c r="J3277" s="12"/>
      <c r="K3277" s="31" t="str">
        <f>IFERROR(VLOOKUP(Issue!$J3277,Table2[[Item Name]:[UoM]],2,0),"")</f>
        <v/>
      </c>
      <c r="L3277" s="12"/>
      <c r="M3277" s="32" t="str">
        <f>IFERROR(VLOOKUP(Issue!$J3277,Table2[[#All],[Item Name]:[Open Rate]],8,0),"")</f>
        <v/>
      </c>
      <c r="N3277" s="32" t="str">
        <f>IFERROR(+Issue!$L3277*Issue!$M3277,"")</f>
        <v/>
      </c>
      <c r="O3277" s="12"/>
      <c r="P3277" s="12"/>
      <c r="Q3277" s="38"/>
    </row>
    <row r="3278" spans="1:17" x14ac:dyDescent="0.25">
      <c r="A3278" s="34"/>
      <c r="B3278" s="12"/>
      <c r="C3278" s="12"/>
      <c r="D3278" s="12"/>
      <c r="E3278" s="31" t="str">
        <f>IFERROR(VLOOKUP(Issue!$D3278,Table5[#All],3,0),"")</f>
        <v/>
      </c>
      <c r="F3278" s="31" t="str">
        <f>IFERROR(VLOOKUP(Issue!$D3278,Table5[#All],2,0),"")</f>
        <v/>
      </c>
      <c r="G3278" s="12"/>
      <c r="H3278" s="31" t="str">
        <f>IFERROR(VLOOKUP(Issue!$G3278,Table5[#All],3,0),"")</f>
        <v/>
      </c>
      <c r="I3278" s="31" t="str">
        <f>IFERROR(VLOOKUP(Issue!$G3278,Table5[#All],2,0),"")</f>
        <v/>
      </c>
      <c r="J3278" s="8"/>
      <c r="K3278" s="31" t="str">
        <f>IFERROR(VLOOKUP(Issue!$J3278,Table2[[Item Name]:[UoM]],2,0),"")</f>
        <v/>
      </c>
      <c r="L3278" s="12"/>
      <c r="M3278" s="32" t="str">
        <f>IFERROR(VLOOKUP(Issue!$J3278,Table2[[#All],[Item Name]:[Open Rate]],8,0),"")</f>
        <v/>
      </c>
      <c r="N3278" s="32" t="str">
        <f>IFERROR(+Issue!$L3278*Issue!$M3278,"")</f>
        <v/>
      </c>
      <c r="O3278" s="12"/>
      <c r="P3278" s="12"/>
      <c r="Q3278" s="38"/>
    </row>
    <row r="3279" spans="1:17" x14ac:dyDescent="0.25">
      <c r="A3279" s="34"/>
      <c r="B3279" s="12"/>
      <c r="C3279" s="12"/>
      <c r="D3279" s="12"/>
      <c r="E3279" s="31" t="str">
        <f>IFERROR(VLOOKUP(Issue!$D3279,Table5[#All],3,0),"")</f>
        <v/>
      </c>
      <c r="F3279" s="31" t="str">
        <f>IFERROR(VLOOKUP(Issue!$D3279,Table5[#All],2,0),"")</f>
        <v/>
      </c>
      <c r="G3279" s="12"/>
      <c r="H3279" s="31" t="str">
        <f>IFERROR(VLOOKUP(Issue!$G3279,Table5[#All],3,0),"")</f>
        <v/>
      </c>
      <c r="I3279" s="31" t="str">
        <f>IFERROR(VLOOKUP(Issue!$G3279,Table5[#All],2,0),"")</f>
        <v/>
      </c>
      <c r="J3279" s="8"/>
      <c r="K3279" s="31" t="str">
        <f>IFERROR(VLOOKUP(Issue!$J3279,Table2[[Item Name]:[UoM]],2,0),"")</f>
        <v/>
      </c>
      <c r="L3279" s="12"/>
      <c r="M3279" s="32" t="str">
        <f>IFERROR(VLOOKUP(Issue!$J3279,Table2[[#All],[Item Name]:[Open Rate]],8,0),"")</f>
        <v/>
      </c>
      <c r="N3279" s="32" t="str">
        <f>IFERROR(+Issue!$L3279*Issue!$M3279,"")</f>
        <v/>
      </c>
      <c r="O3279" s="12"/>
      <c r="P3279" s="12"/>
      <c r="Q3279" s="38"/>
    </row>
    <row r="3280" spans="1:17" x14ac:dyDescent="0.25">
      <c r="A3280" s="34"/>
      <c r="B3280" s="12"/>
      <c r="C3280" s="12"/>
      <c r="D3280" s="12"/>
      <c r="E3280" s="31" t="str">
        <f>IFERROR(VLOOKUP(Issue!$D3280,Table5[#All],3,0),"")</f>
        <v/>
      </c>
      <c r="F3280" s="31" t="str">
        <f>IFERROR(VLOOKUP(Issue!$D3280,Table5[#All],2,0),"")</f>
        <v/>
      </c>
      <c r="G3280" s="12"/>
      <c r="H3280" s="31" t="str">
        <f>IFERROR(VLOOKUP(Issue!$G3280,Table5[#All],3,0),"")</f>
        <v/>
      </c>
      <c r="I3280" s="31" t="str">
        <f>IFERROR(VLOOKUP(Issue!$G3280,Table5[#All],2,0),"")</f>
        <v/>
      </c>
      <c r="J3280" s="8"/>
      <c r="K3280" s="31" t="str">
        <f>IFERROR(VLOOKUP(Issue!$J3280,Table2[[Item Name]:[UoM]],2,0),"")</f>
        <v/>
      </c>
      <c r="L3280" s="12"/>
      <c r="M3280" s="32" t="str">
        <f>IFERROR(VLOOKUP(Issue!$J3280,Table2[[#All],[Item Name]:[Open Rate]],8,0),"")</f>
        <v/>
      </c>
      <c r="N3280" s="32" t="str">
        <f>IFERROR(+Issue!$L3280*Issue!$M3280,"")</f>
        <v/>
      </c>
      <c r="O3280" s="12"/>
      <c r="P3280" s="12"/>
      <c r="Q3280" s="38"/>
    </row>
    <row r="3281" spans="1:17" x14ac:dyDescent="0.25">
      <c r="A3281" s="34"/>
      <c r="B3281" s="12"/>
      <c r="C3281" s="12"/>
      <c r="D3281" s="12"/>
      <c r="E3281" s="31" t="str">
        <f>IFERROR(VLOOKUP(Issue!$D3281,Table5[#All],3,0),"")</f>
        <v/>
      </c>
      <c r="F3281" s="31" t="str">
        <f>IFERROR(VLOOKUP(Issue!$D3281,Table5[#All],2,0),"")</f>
        <v/>
      </c>
      <c r="G3281" s="12"/>
      <c r="H3281" s="31" t="str">
        <f>IFERROR(VLOOKUP(Issue!$G3281,Table5[#All],3,0),"")</f>
        <v/>
      </c>
      <c r="I3281" s="31" t="str">
        <f>IFERROR(VLOOKUP(Issue!$G3281,Table5[#All],2,0),"")</f>
        <v/>
      </c>
      <c r="J3281" s="8"/>
      <c r="K3281" s="31" t="str">
        <f>IFERROR(VLOOKUP(Issue!$J3281,Table2[[Item Name]:[UoM]],2,0),"")</f>
        <v/>
      </c>
      <c r="L3281" s="12"/>
      <c r="M3281" s="32" t="str">
        <f>IFERROR(VLOOKUP(Issue!$J3281,Table2[[#All],[Item Name]:[Open Rate]],8,0),"")</f>
        <v/>
      </c>
      <c r="N3281" s="32" t="str">
        <f>IFERROR(+Issue!$L3281*Issue!$M3281,"")</f>
        <v/>
      </c>
      <c r="O3281" s="12"/>
      <c r="P3281" s="12"/>
      <c r="Q3281" s="38"/>
    </row>
    <row r="3282" spans="1:17" x14ac:dyDescent="0.25">
      <c r="A3282" s="34"/>
      <c r="B3282" s="12"/>
      <c r="C3282" s="12"/>
      <c r="D3282" s="12"/>
      <c r="E3282" s="31" t="str">
        <f>IFERROR(VLOOKUP(Issue!$D3282,Table5[#All],3,0),"")</f>
        <v/>
      </c>
      <c r="F3282" s="31" t="str">
        <f>IFERROR(VLOOKUP(Issue!$D3282,Table5[#All],2,0),"")</f>
        <v/>
      </c>
      <c r="G3282" s="12"/>
      <c r="H3282" s="31" t="str">
        <f>IFERROR(VLOOKUP(Issue!$G3282,Table5[#All],3,0),"")</f>
        <v/>
      </c>
      <c r="I3282" s="31" t="str">
        <f>IFERROR(VLOOKUP(Issue!$G3282,Table5[#All],2,0),"")</f>
        <v/>
      </c>
      <c r="J3282" s="8"/>
      <c r="K3282" s="31" t="str">
        <f>IFERROR(VLOOKUP(Issue!$J3282,Table2[[Item Name]:[UoM]],2,0),"")</f>
        <v/>
      </c>
      <c r="L3282" s="12"/>
      <c r="M3282" s="32" t="str">
        <f>IFERROR(VLOOKUP(Issue!$J3282,Table2[[#All],[Item Name]:[Open Rate]],8,0),"")</f>
        <v/>
      </c>
      <c r="N3282" s="32" t="str">
        <f>IFERROR(+Issue!$L3282*Issue!$M3282,"")</f>
        <v/>
      </c>
      <c r="O3282" s="12"/>
      <c r="P3282" s="12"/>
      <c r="Q3282" s="38"/>
    </row>
    <row r="3283" spans="1:17" x14ac:dyDescent="0.25">
      <c r="A3283" s="34"/>
      <c r="B3283" s="12"/>
      <c r="C3283" s="12"/>
      <c r="D3283" s="12"/>
      <c r="E3283" s="31" t="str">
        <f>IFERROR(VLOOKUP(Issue!$D3283,Table5[#All],3,0),"")</f>
        <v/>
      </c>
      <c r="F3283" s="31" t="str">
        <f>IFERROR(VLOOKUP(Issue!$D3283,Table5[#All],2,0),"")</f>
        <v/>
      </c>
      <c r="G3283" s="12"/>
      <c r="H3283" s="31" t="str">
        <f>IFERROR(VLOOKUP(Issue!$G3283,Table5[#All],3,0),"")</f>
        <v/>
      </c>
      <c r="I3283" s="31" t="str">
        <f>IFERROR(VLOOKUP(Issue!$G3283,Table5[#All],2,0),"")</f>
        <v/>
      </c>
      <c r="J3283" s="8"/>
      <c r="K3283" s="31" t="str">
        <f>IFERROR(VLOOKUP(Issue!$J3283,Table2[[Item Name]:[UoM]],2,0),"")</f>
        <v/>
      </c>
      <c r="L3283" s="12"/>
      <c r="M3283" s="32" t="str">
        <f>IFERROR(VLOOKUP(Issue!$J3283,Table2[[#All],[Item Name]:[Open Rate]],8,0),"")</f>
        <v/>
      </c>
      <c r="N3283" s="32" t="str">
        <f>IFERROR(+Issue!$L3283*Issue!$M3283,"")</f>
        <v/>
      </c>
      <c r="O3283" s="12"/>
      <c r="P3283" s="12"/>
      <c r="Q3283" s="38"/>
    </row>
    <row r="3284" spans="1:17" x14ac:dyDescent="0.25">
      <c r="A3284" s="34"/>
      <c r="B3284" s="12"/>
      <c r="C3284" s="12"/>
      <c r="D3284" s="12"/>
      <c r="E3284" s="31" t="str">
        <f>IFERROR(VLOOKUP(Issue!$D3284,Table5[#All],3,0),"")</f>
        <v/>
      </c>
      <c r="F3284" s="31" t="str">
        <f>IFERROR(VLOOKUP(Issue!$D3284,Table5[#All],2,0),"")</f>
        <v/>
      </c>
      <c r="G3284" s="12"/>
      <c r="H3284" s="31" t="str">
        <f>IFERROR(VLOOKUP(Issue!$G3284,Table5[#All],3,0),"")</f>
        <v/>
      </c>
      <c r="I3284" s="31" t="str">
        <f>IFERROR(VLOOKUP(Issue!$G3284,Table5[#All],2,0),"")</f>
        <v/>
      </c>
      <c r="J3284" s="12"/>
      <c r="K3284" s="31" t="str">
        <f>IFERROR(VLOOKUP(Issue!$J3284,Table2[[Item Name]:[UoM]],2,0),"")</f>
        <v/>
      </c>
      <c r="L3284" s="12"/>
      <c r="M3284" s="32" t="str">
        <f>IFERROR(VLOOKUP(Issue!$J3284,Table2[[#All],[Item Name]:[Open Rate]],8,0),"")</f>
        <v/>
      </c>
      <c r="N3284" s="32" t="str">
        <f>IFERROR(+Issue!$L3284*Issue!$M3284,"")</f>
        <v/>
      </c>
      <c r="O3284" s="12"/>
      <c r="P3284" s="12"/>
      <c r="Q3284" s="38"/>
    </row>
    <row r="3285" spans="1:17" x14ac:dyDescent="0.25">
      <c r="A3285" s="34"/>
      <c r="B3285" s="12"/>
      <c r="C3285" s="12"/>
      <c r="D3285" s="12"/>
      <c r="E3285" s="31" t="str">
        <f>IFERROR(VLOOKUP(Issue!$D3285,Table5[#All],3,0),"")</f>
        <v/>
      </c>
      <c r="F3285" s="31" t="str">
        <f>IFERROR(VLOOKUP(Issue!$D3285,Table5[#All],2,0),"")</f>
        <v/>
      </c>
      <c r="G3285" s="12"/>
      <c r="H3285" s="31" t="str">
        <f>IFERROR(VLOOKUP(Issue!$G3285,Table5[#All],3,0),"")</f>
        <v/>
      </c>
      <c r="I3285" s="31" t="str">
        <f>IFERROR(VLOOKUP(Issue!$G3285,Table5[#All],2,0),"")</f>
        <v/>
      </c>
      <c r="J3285" s="8"/>
      <c r="K3285" s="31" t="str">
        <f>IFERROR(VLOOKUP(Issue!$J3285,Table2[[Item Name]:[UoM]],2,0),"")</f>
        <v/>
      </c>
      <c r="L3285" s="12"/>
      <c r="M3285" s="32" t="str">
        <f>IFERROR(VLOOKUP(Issue!$J3285,Table2[[#All],[Item Name]:[Open Rate]],8,0),"")</f>
        <v/>
      </c>
      <c r="N3285" s="32" t="str">
        <f>IFERROR(+Issue!$L3285*Issue!$M3285,"")</f>
        <v/>
      </c>
      <c r="O3285" s="12"/>
      <c r="P3285" s="12"/>
      <c r="Q3285" s="38"/>
    </row>
    <row r="3286" spans="1:17" x14ac:dyDescent="0.25">
      <c r="A3286" s="34"/>
      <c r="B3286" s="12"/>
      <c r="C3286" s="12"/>
      <c r="D3286" s="12"/>
      <c r="E3286" s="31" t="str">
        <f>IFERROR(VLOOKUP(Issue!$D3286,Table5[#All],3,0),"")</f>
        <v/>
      </c>
      <c r="F3286" s="31" t="str">
        <f>IFERROR(VLOOKUP(Issue!$D3286,Table5[#All],2,0),"")</f>
        <v/>
      </c>
      <c r="G3286" s="12"/>
      <c r="H3286" s="31" t="str">
        <f>IFERROR(VLOOKUP(Issue!$G3286,Table5[#All],3,0),"")</f>
        <v/>
      </c>
      <c r="I3286" s="31" t="str">
        <f>IFERROR(VLOOKUP(Issue!$G3286,Table5[#All],2,0),"")</f>
        <v/>
      </c>
      <c r="J3286" s="8"/>
      <c r="K3286" s="31" t="str">
        <f>IFERROR(VLOOKUP(Issue!$J3286,Table2[[Item Name]:[UoM]],2,0),"")</f>
        <v/>
      </c>
      <c r="L3286" s="12"/>
      <c r="M3286" s="32" t="str">
        <f>IFERROR(VLOOKUP(Issue!$J3286,Table2[[#All],[Item Name]:[Open Rate]],8,0),"")</f>
        <v/>
      </c>
      <c r="N3286" s="32" t="str">
        <f>IFERROR(+Issue!$L3286*Issue!$M3286,"")</f>
        <v/>
      </c>
      <c r="O3286" s="12"/>
      <c r="P3286" s="12"/>
      <c r="Q3286" s="38"/>
    </row>
    <row r="3287" spans="1:17" x14ac:dyDescent="0.25">
      <c r="A3287" s="34"/>
      <c r="B3287" s="12"/>
      <c r="C3287" s="12"/>
      <c r="D3287" s="12"/>
      <c r="E3287" s="31" t="str">
        <f>IFERROR(VLOOKUP(Issue!$D3287,Table5[#All],3,0),"")</f>
        <v/>
      </c>
      <c r="F3287" s="31" t="str">
        <f>IFERROR(VLOOKUP(Issue!$D3287,Table5[#All],2,0),"")</f>
        <v/>
      </c>
      <c r="G3287" s="12"/>
      <c r="H3287" s="31" t="str">
        <f>IFERROR(VLOOKUP(Issue!$G3287,Table5[#All],3,0),"")</f>
        <v/>
      </c>
      <c r="I3287" s="31" t="str">
        <f>IFERROR(VLOOKUP(Issue!$G3287,Table5[#All],2,0),"")</f>
        <v/>
      </c>
      <c r="J3287" s="8"/>
      <c r="K3287" s="31" t="str">
        <f>IFERROR(VLOOKUP(Issue!$J3287,Table2[[Item Name]:[UoM]],2,0),"")</f>
        <v/>
      </c>
      <c r="L3287" s="12"/>
      <c r="M3287" s="32" t="str">
        <f>IFERROR(VLOOKUP(Issue!$J3287,Table2[[#All],[Item Name]:[Open Rate]],8,0),"")</f>
        <v/>
      </c>
      <c r="N3287" s="32" t="str">
        <f>IFERROR(+Issue!$L3287*Issue!$M3287,"")</f>
        <v/>
      </c>
      <c r="O3287" s="12"/>
      <c r="P3287" s="12"/>
      <c r="Q3287" s="38"/>
    </row>
    <row r="3288" spans="1:17" x14ac:dyDescent="0.25">
      <c r="A3288" s="34"/>
      <c r="B3288" s="12"/>
      <c r="C3288" s="12"/>
      <c r="D3288" s="12"/>
      <c r="E3288" s="31" t="str">
        <f>IFERROR(VLOOKUP(Issue!$D3288,Table5[#All],3,0),"")</f>
        <v/>
      </c>
      <c r="F3288" s="31" t="str">
        <f>IFERROR(VLOOKUP(Issue!$D3288,Table5[#All],2,0),"")</f>
        <v/>
      </c>
      <c r="G3288" s="12"/>
      <c r="H3288" s="31" t="str">
        <f>IFERROR(VLOOKUP(Issue!$G3288,Table5[#All],3,0),"")</f>
        <v/>
      </c>
      <c r="I3288" s="31" t="str">
        <f>IFERROR(VLOOKUP(Issue!$G3288,Table5[#All],2,0),"")</f>
        <v/>
      </c>
      <c r="J3288" s="8"/>
      <c r="K3288" s="31" t="str">
        <f>IFERROR(VLOOKUP(Issue!$J3288,Table2[[Item Name]:[UoM]],2,0),"")</f>
        <v/>
      </c>
      <c r="L3288" s="12"/>
      <c r="M3288" s="32" t="str">
        <f>IFERROR(VLOOKUP(Issue!$J3288,Table2[[#All],[Item Name]:[Open Rate]],8,0),"")</f>
        <v/>
      </c>
      <c r="N3288" s="32" t="str">
        <f>IFERROR(+Issue!$L3288*Issue!$M3288,"")</f>
        <v/>
      </c>
      <c r="O3288" s="12"/>
      <c r="P3288" s="12"/>
      <c r="Q3288" s="38"/>
    </row>
    <row r="3289" spans="1:17" x14ac:dyDescent="0.25">
      <c r="A3289" s="34"/>
      <c r="B3289" s="12"/>
      <c r="C3289" s="12"/>
      <c r="D3289" s="12"/>
      <c r="E3289" s="31" t="str">
        <f>IFERROR(VLOOKUP(Issue!$D3289,Table5[#All],3,0),"")</f>
        <v/>
      </c>
      <c r="F3289" s="31" t="str">
        <f>IFERROR(VLOOKUP(Issue!$D3289,Table5[#All],2,0),"")</f>
        <v/>
      </c>
      <c r="G3289" s="12"/>
      <c r="H3289" s="31" t="str">
        <f>IFERROR(VLOOKUP(Issue!$G3289,Table5[#All],3,0),"")</f>
        <v/>
      </c>
      <c r="I3289" s="31" t="str">
        <f>IFERROR(VLOOKUP(Issue!$G3289,Table5[#All],2,0),"")</f>
        <v/>
      </c>
      <c r="J3289" s="8"/>
      <c r="K3289" s="31" t="str">
        <f>IFERROR(VLOOKUP(Issue!$J3289,Table2[[Item Name]:[UoM]],2,0),"")</f>
        <v/>
      </c>
      <c r="L3289" s="12"/>
      <c r="M3289" s="32" t="str">
        <f>IFERROR(VLOOKUP(Issue!$J3289,Table2[[#All],[Item Name]:[Open Rate]],8,0),"")</f>
        <v/>
      </c>
      <c r="N3289" s="32" t="str">
        <f>IFERROR(+Issue!$L3289*Issue!$M3289,"")</f>
        <v/>
      </c>
      <c r="O3289" s="12"/>
      <c r="P3289" s="12"/>
      <c r="Q3289" s="38"/>
    </row>
    <row r="3290" spans="1:17" x14ac:dyDescent="0.25">
      <c r="A3290" s="34"/>
      <c r="B3290" s="12"/>
      <c r="C3290" s="12"/>
      <c r="D3290" s="12"/>
      <c r="E3290" s="31" t="str">
        <f>IFERROR(VLOOKUP(Issue!$D3290,Table5[#All],3,0),"")</f>
        <v/>
      </c>
      <c r="F3290" s="31" t="str">
        <f>IFERROR(VLOOKUP(Issue!$D3290,Table5[#All],2,0),"")</f>
        <v/>
      </c>
      <c r="G3290" s="12"/>
      <c r="H3290" s="31" t="str">
        <f>IFERROR(VLOOKUP(Issue!$G3290,Table5[#All],3,0),"")</f>
        <v/>
      </c>
      <c r="I3290" s="31" t="str">
        <f>IFERROR(VLOOKUP(Issue!$G3290,Table5[#All],2,0),"")</f>
        <v/>
      </c>
      <c r="J3290" s="8"/>
      <c r="K3290" s="31" t="str">
        <f>IFERROR(VLOOKUP(Issue!$J3290,Table2[[Item Name]:[UoM]],2,0),"")</f>
        <v/>
      </c>
      <c r="L3290" s="12"/>
      <c r="M3290" s="32" t="str">
        <f>IFERROR(VLOOKUP(Issue!$J3290,Table2[[#All],[Item Name]:[Open Rate]],8,0),"")</f>
        <v/>
      </c>
      <c r="N3290" s="32" t="str">
        <f>IFERROR(+Issue!$L3290*Issue!$M3290,"")</f>
        <v/>
      </c>
      <c r="O3290" s="12"/>
      <c r="P3290" s="12"/>
      <c r="Q3290" s="38"/>
    </row>
    <row r="3291" spans="1:17" x14ac:dyDescent="0.25">
      <c r="A3291" s="34"/>
      <c r="B3291" s="12"/>
      <c r="C3291" s="12"/>
      <c r="D3291" s="12"/>
      <c r="E3291" s="31" t="str">
        <f>IFERROR(VLOOKUP(Issue!$D3291,Table5[#All],3,0),"")</f>
        <v/>
      </c>
      <c r="F3291" s="31" t="str">
        <f>IFERROR(VLOOKUP(Issue!$D3291,Table5[#All],2,0),"")</f>
        <v/>
      </c>
      <c r="G3291" s="12"/>
      <c r="H3291" s="31" t="str">
        <f>IFERROR(VLOOKUP(Issue!$G3291,Table5[#All],3,0),"")</f>
        <v/>
      </c>
      <c r="I3291" s="31" t="str">
        <f>IFERROR(VLOOKUP(Issue!$G3291,Table5[#All],2,0),"")</f>
        <v/>
      </c>
      <c r="J3291" s="8"/>
      <c r="K3291" s="31" t="str">
        <f>IFERROR(VLOOKUP(Issue!$J3291,Table2[[Item Name]:[UoM]],2,0),"")</f>
        <v/>
      </c>
      <c r="L3291" s="12"/>
      <c r="M3291" s="32" t="str">
        <f>IFERROR(VLOOKUP(Issue!$J3291,Table2[[#All],[Item Name]:[Open Rate]],8,0),"")</f>
        <v/>
      </c>
      <c r="N3291" s="32" t="str">
        <f>IFERROR(+Issue!$L3291*Issue!$M3291,"")</f>
        <v/>
      </c>
      <c r="O3291" s="12"/>
      <c r="P3291" s="12"/>
      <c r="Q3291" s="38"/>
    </row>
    <row r="3292" spans="1:17" x14ac:dyDescent="0.25">
      <c r="A3292" s="34"/>
      <c r="B3292" s="12"/>
      <c r="C3292" s="12"/>
      <c r="D3292" s="12"/>
      <c r="E3292" s="31" t="str">
        <f>IFERROR(VLOOKUP(Issue!$D3292,Table5[#All],3,0),"")</f>
        <v/>
      </c>
      <c r="F3292" s="31" t="str">
        <f>IFERROR(VLOOKUP(Issue!$D3292,Table5[#All],2,0),"")</f>
        <v/>
      </c>
      <c r="G3292" s="12"/>
      <c r="H3292" s="31" t="str">
        <f>IFERROR(VLOOKUP(Issue!$G3292,Table5[#All],3,0),"")</f>
        <v/>
      </c>
      <c r="I3292" s="31" t="str">
        <f>IFERROR(VLOOKUP(Issue!$G3292,Table5[#All],2,0),"")</f>
        <v/>
      </c>
      <c r="J3292" s="8"/>
      <c r="K3292" s="31" t="str">
        <f>IFERROR(VLOOKUP(Issue!$J3292,Table2[[Item Name]:[UoM]],2,0),"")</f>
        <v/>
      </c>
      <c r="L3292" s="12"/>
      <c r="M3292" s="32" t="str">
        <f>IFERROR(VLOOKUP(Issue!$J3292,Table2[[#All],[Item Name]:[Open Rate]],8,0),"")</f>
        <v/>
      </c>
      <c r="N3292" s="32" t="str">
        <f>IFERROR(+Issue!$L3292*Issue!$M3292,"")</f>
        <v/>
      </c>
      <c r="O3292" s="12"/>
      <c r="P3292" s="12"/>
      <c r="Q3292" s="38"/>
    </row>
    <row r="3293" spans="1:17" x14ac:dyDescent="0.25">
      <c r="A3293" s="34"/>
      <c r="B3293" s="12"/>
      <c r="C3293" s="12"/>
      <c r="D3293" s="12"/>
      <c r="E3293" s="31" t="str">
        <f>IFERROR(VLOOKUP(Issue!$D3293,Table5[#All],3,0),"")</f>
        <v/>
      </c>
      <c r="F3293" s="31" t="str">
        <f>IFERROR(VLOOKUP(Issue!$D3293,Table5[#All],2,0),"")</f>
        <v/>
      </c>
      <c r="G3293" s="12"/>
      <c r="H3293" s="31" t="str">
        <f>IFERROR(VLOOKUP(Issue!$G3293,Table5[#All],3,0),"")</f>
        <v/>
      </c>
      <c r="I3293" s="31" t="str">
        <f>IFERROR(VLOOKUP(Issue!$G3293,Table5[#All],2,0),"")</f>
        <v/>
      </c>
      <c r="J3293" s="8"/>
      <c r="K3293" s="31" t="str">
        <f>IFERROR(VLOOKUP(Issue!$J3293,Table2[[Item Name]:[UoM]],2,0),"")</f>
        <v/>
      </c>
      <c r="L3293" s="12"/>
      <c r="M3293" s="32" t="str">
        <f>IFERROR(VLOOKUP(Issue!$J3293,Table2[[#All],[Item Name]:[Open Rate]],8,0),"")</f>
        <v/>
      </c>
      <c r="N3293" s="32" t="str">
        <f>IFERROR(+Issue!$L3293*Issue!$M3293,"")</f>
        <v/>
      </c>
      <c r="O3293" s="12"/>
      <c r="P3293" s="12"/>
      <c r="Q3293" s="38"/>
    </row>
    <row r="3294" spans="1:17" x14ac:dyDescent="0.25">
      <c r="A3294" s="34"/>
      <c r="B3294" s="12"/>
      <c r="C3294" s="12"/>
      <c r="D3294" s="12"/>
      <c r="E3294" s="31" t="str">
        <f>IFERROR(VLOOKUP(Issue!$D3294,Table5[#All],3,0),"")</f>
        <v/>
      </c>
      <c r="F3294" s="31" t="str">
        <f>IFERROR(VLOOKUP(Issue!$D3294,Table5[#All],2,0),"")</f>
        <v/>
      </c>
      <c r="G3294" s="12"/>
      <c r="H3294" s="31" t="str">
        <f>IFERROR(VLOOKUP(Issue!$G3294,Table5[#All],3,0),"")</f>
        <v/>
      </c>
      <c r="I3294" s="31" t="str">
        <f>IFERROR(VLOOKUP(Issue!$G3294,Table5[#All],2,0),"")</f>
        <v/>
      </c>
      <c r="J3294" s="8"/>
      <c r="K3294" s="31" t="str">
        <f>IFERROR(VLOOKUP(Issue!$J3294,Table2[[Item Name]:[UoM]],2,0),"")</f>
        <v/>
      </c>
      <c r="L3294" s="12"/>
      <c r="M3294" s="32" t="str">
        <f>IFERROR(VLOOKUP(Issue!$J3294,Table2[[#All],[Item Name]:[Open Rate]],8,0),"")</f>
        <v/>
      </c>
      <c r="N3294" s="32" t="str">
        <f>IFERROR(+Issue!$L3294*Issue!$M3294,"")</f>
        <v/>
      </c>
      <c r="O3294" s="12"/>
      <c r="P3294" s="12"/>
      <c r="Q3294" s="38"/>
    </row>
    <row r="3295" spans="1:17" x14ac:dyDescent="0.25">
      <c r="A3295" s="34"/>
      <c r="B3295" s="12"/>
      <c r="C3295" s="12"/>
      <c r="D3295" s="12"/>
      <c r="E3295" s="31" t="str">
        <f>IFERROR(VLOOKUP(Issue!$D3295,Table5[#All],3,0),"")</f>
        <v/>
      </c>
      <c r="F3295" s="31" t="str">
        <f>IFERROR(VLOOKUP(Issue!$D3295,Table5[#All],2,0),"")</f>
        <v/>
      </c>
      <c r="G3295" s="12"/>
      <c r="H3295" s="31" t="str">
        <f>IFERROR(VLOOKUP(Issue!$G3295,Table5[#All],3,0),"")</f>
        <v/>
      </c>
      <c r="I3295" s="31" t="str">
        <f>IFERROR(VLOOKUP(Issue!$G3295,Table5[#All],2,0),"")</f>
        <v/>
      </c>
      <c r="J3295" s="8"/>
      <c r="K3295" s="31" t="str">
        <f>IFERROR(VLOOKUP(Issue!$J3295,Table2[[Item Name]:[UoM]],2,0),"")</f>
        <v/>
      </c>
      <c r="L3295" s="12"/>
      <c r="M3295" s="32" t="str">
        <f>IFERROR(VLOOKUP(Issue!$J3295,Table2[[#All],[Item Name]:[Open Rate]],8,0),"")</f>
        <v/>
      </c>
      <c r="N3295" s="32" t="str">
        <f>IFERROR(+Issue!$L3295*Issue!$M3295,"")</f>
        <v/>
      </c>
      <c r="O3295" s="12"/>
      <c r="P3295" s="12"/>
      <c r="Q3295" s="38"/>
    </row>
    <row r="3296" spans="1:17" x14ac:dyDescent="0.25">
      <c r="A3296" s="34"/>
      <c r="B3296" s="12"/>
      <c r="C3296" s="12"/>
      <c r="D3296" s="12"/>
      <c r="E3296" s="31" t="str">
        <f>IFERROR(VLOOKUP(Issue!$D3296,Table5[#All],3,0),"")</f>
        <v/>
      </c>
      <c r="F3296" s="31" t="str">
        <f>IFERROR(VLOOKUP(Issue!$D3296,Table5[#All],2,0),"")</f>
        <v/>
      </c>
      <c r="G3296" s="12"/>
      <c r="H3296" s="31" t="str">
        <f>IFERROR(VLOOKUP(Issue!$G3296,Table5[#All],3,0),"")</f>
        <v/>
      </c>
      <c r="I3296" s="31" t="str">
        <f>IFERROR(VLOOKUP(Issue!$G3296,Table5[#All],2,0),"")</f>
        <v/>
      </c>
      <c r="J3296" s="12"/>
      <c r="K3296" s="31" t="str">
        <f>IFERROR(VLOOKUP(Issue!$J3296,Table2[[Item Name]:[UoM]],2,0),"")</f>
        <v/>
      </c>
      <c r="L3296" s="12"/>
      <c r="M3296" s="32" t="str">
        <f>IFERROR(VLOOKUP(Issue!$J3296,Table2[[#All],[Item Name]:[Open Rate]],8,0),"")</f>
        <v/>
      </c>
      <c r="N3296" s="32" t="str">
        <f>IFERROR(+Issue!$L3296*Issue!$M3296,"")</f>
        <v/>
      </c>
      <c r="O3296" s="12"/>
      <c r="P3296" s="12"/>
      <c r="Q3296" s="38"/>
    </row>
    <row r="3297" spans="1:17" x14ac:dyDescent="0.25">
      <c r="A3297" s="34"/>
      <c r="B3297" s="12"/>
      <c r="C3297" s="12"/>
      <c r="D3297" s="12"/>
      <c r="E3297" s="31" t="str">
        <f>IFERROR(VLOOKUP(Issue!$D3297,Table5[#All],3,0),"")</f>
        <v/>
      </c>
      <c r="F3297" s="31" t="str">
        <f>IFERROR(VLOOKUP(Issue!$D3297,Table5[#All],2,0),"")</f>
        <v/>
      </c>
      <c r="G3297" s="12"/>
      <c r="H3297" s="31" t="str">
        <f>IFERROR(VLOOKUP(Issue!$G3297,Table5[#All],3,0),"")</f>
        <v/>
      </c>
      <c r="I3297" s="31" t="str">
        <f>IFERROR(VLOOKUP(Issue!$G3297,Table5[#All],2,0),"")</f>
        <v/>
      </c>
      <c r="J3297" s="8"/>
      <c r="K3297" s="31" t="str">
        <f>IFERROR(VLOOKUP(Issue!$J3297,Table2[[Item Name]:[UoM]],2,0),"")</f>
        <v/>
      </c>
      <c r="L3297" s="12"/>
      <c r="M3297" s="32" t="str">
        <f>IFERROR(VLOOKUP(Issue!$J3297,Table2[[#All],[Item Name]:[Open Rate]],8,0),"")</f>
        <v/>
      </c>
      <c r="N3297" s="32" t="str">
        <f>IFERROR(+Issue!$L3297*Issue!$M3297,"")</f>
        <v/>
      </c>
      <c r="O3297" s="12"/>
      <c r="P3297" s="12"/>
      <c r="Q3297" s="38"/>
    </row>
    <row r="3298" spans="1:17" x14ac:dyDescent="0.25">
      <c r="A3298" s="34"/>
      <c r="B3298" s="12"/>
      <c r="C3298" s="12"/>
      <c r="D3298" s="12"/>
      <c r="E3298" s="31" t="str">
        <f>IFERROR(VLOOKUP(Issue!$D3298,Table5[#All],3,0),"")</f>
        <v/>
      </c>
      <c r="F3298" s="31" t="str">
        <f>IFERROR(VLOOKUP(Issue!$D3298,Table5[#All],2,0),"")</f>
        <v/>
      </c>
      <c r="G3298" s="12"/>
      <c r="H3298" s="31" t="str">
        <f>IFERROR(VLOOKUP(Issue!$G3298,Table5[#All],3,0),"")</f>
        <v/>
      </c>
      <c r="I3298" s="31" t="str">
        <f>IFERROR(VLOOKUP(Issue!$G3298,Table5[#All],2,0),"")</f>
        <v/>
      </c>
      <c r="J3298" s="12"/>
      <c r="K3298" s="31" t="str">
        <f>IFERROR(VLOOKUP(Issue!$J3298,Table2[[Item Name]:[UoM]],2,0),"")</f>
        <v/>
      </c>
      <c r="L3298" s="12"/>
      <c r="M3298" s="32" t="str">
        <f>IFERROR(VLOOKUP(Issue!$J3298,Table2[[#All],[Item Name]:[Open Rate]],8,0),"")</f>
        <v/>
      </c>
      <c r="N3298" s="32" t="str">
        <f>IFERROR(+Issue!$L3298*Issue!$M3298,"")</f>
        <v/>
      </c>
      <c r="O3298" s="12"/>
      <c r="P3298" s="12"/>
      <c r="Q3298" s="38"/>
    </row>
    <row r="3299" spans="1:17" x14ac:dyDescent="0.25">
      <c r="A3299" s="34"/>
      <c r="B3299" s="12"/>
      <c r="C3299" s="12"/>
      <c r="D3299" s="12"/>
      <c r="E3299" s="31" t="str">
        <f>IFERROR(VLOOKUP(Issue!$D3299,Table5[#All],3,0),"")</f>
        <v/>
      </c>
      <c r="F3299" s="31" t="str">
        <f>IFERROR(VLOOKUP(Issue!$D3299,Table5[#All],2,0),"")</f>
        <v/>
      </c>
      <c r="G3299" s="12"/>
      <c r="H3299" s="31" t="str">
        <f>IFERROR(VLOOKUP(Issue!$G3299,Table5[#All],3,0),"")</f>
        <v/>
      </c>
      <c r="I3299" s="31" t="str">
        <f>IFERROR(VLOOKUP(Issue!$G3299,Table5[#All],2,0),"")</f>
        <v/>
      </c>
      <c r="J3299" s="12"/>
      <c r="K3299" s="31" t="str">
        <f>IFERROR(VLOOKUP(Issue!$J3299,Table2[[Item Name]:[UoM]],2,0),"")</f>
        <v/>
      </c>
      <c r="L3299" s="12"/>
      <c r="M3299" s="32" t="str">
        <f>IFERROR(VLOOKUP(Issue!$J3299,Table2[[#All],[Item Name]:[Open Rate]],8,0),"")</f>
        <v/>
      </c>
      <c r="N3299" s="32" t="str">
        <f>IFERROR(+Issue!$L3299*Issue!$M3299,"")</f>
        <v/>
      </c>
      <c r="O3299" s="12"/>
      <c r="P3299" s="12"/>
      <c r="Q3299" s="38"/>
    </row>
    <row r="3300" spans="1:17" x14ac:dyDescent="0.25">
      <c r="A3300" s="34"/>
      <c r="B3300" s="12"/>
      <c r="C3300" s="12"/>
      <c r="D3300" s="12"/>
      <c r="E3300" s="31" t="str">
        <f>IFERROR(VLOOKUP(Issue!$D3300,Table5[#All],3,0),"")</f>
        <v/>
      </c>
      <c r="F3300" s="31" t="str">
        <f>IFERROR(VLOOKUP(Issue!$D3300,Table5[#All],2,0),"")</f>
        <v/>
      </c>
      <c r="G3300" s="12"/>
      <c r="H3300" s="31" t="str">
        <f>IFERROR(VLOOKUP(Issue!$G3300,Table5[#All],3,0),"")</f>
        <v/>
      </c>
      <c r="I3300" s="31" t="str">
        <f>IFERROR(VLOOKUP(Issue!$G3300,Table5[#All],2,0),"")</f>
        <v/>
      </c>
      <c r="J3300" s="8"/>
      <c r="K3300" s="31" t="str">
        <f>IFERROR(VLOOKUP(Issue!$J3300,Table2[[Item Name]:[UoM]],2,0),"")</f>
        <v/>
      </c>
      <c r="L3300" s="12"/>
      <c r="M3300" s="32" t="str">
        <f>IFERROR(VLOOKUP(Issue!$J3300,Table2[[#All],[Item Name]:[Open Rate]],8,0),"")</f>
        <v/>
      </c>
      <c r="N3300" s="32" t="str">
        <f>IFERROR(+Issue!$L3300*Issue!$M3300,"")</f>
        <v/>
      </c>
      <c r="O3300" s="12"/>
      <c r="P3300" s="12"/>
      <c r="Q3300" s="38"/>
    </row>
    <row r="3301" spans="1:17" x14ac:dyDescent="0.25">
      <c r="A3301" s="34"/>
      <c r="B3301" s="12"/>
      <c r="C3301" s="12"/>
      <c r="D3301" s="12"/>
      <c r="E3301" s="31" t="str">
        <f>IFERROR(VLOOKUP(Issue!$D3301,Table5[#All],3,0),"")</f>
        <v/>
      </c>
      <c r="F3301" s="31" t="str">
        <f>IFERROR(VLOOKUP(Issue!$D3301,Table5[#All],2,0),"")</f>
        <v/>
      </c>
      <c r="G3301" s="12"/>
      <c r="H3301" s="31" t="str">
        <f>IFERROR(VLOOKUP(Issue!$G3301,Table5[#All],3,0),"")</f>
        <v/>
      </c>
      <c r="I3301" s="31" t="str">
        <f>IFERROR(VLOOKUP(Issue!$G3301,Table5[#All],2,0),"")</f>
        <v/>
      </c>
      <c r="J3301" s="8"/>
      <c r="K3301" s="31" t="str">
        <f>IFERROR(VLOOKUP(Issue!$J3301,Table2[[Item Name]:[UoM]],2,0),"")</f>
        <v/>
      </c>
      <c r="L3301" s="12"/>
      <c r="M3301" s="32" t="str">
        <f>IFERROR(VLOOKUP(Issue!$J3301,Table2[[#All],[Item Name]:[Open Rate]],8,0),"")</f>
        <v/>
      </c>
      <c r="N3301" s="32" t="str">
        <f>IFERROR(+Issue!$L3301*Issue!$M3301,"")</f>
        <v/>
      </c>
      <c r="O3301" s="12"/>
      <c r="P3301" s="12"/>
      <c r="Q3301" s="38"/>
    </row>
    <row r="3302" spans="1:17" x14ac:dyDescent="0.25">
      <c r="A3302" s="34"/>
      <c r="B3302" s="12"/>
      <c r="C3302" s="12"/>
      <c r="D3302" s="12"/>
      <c r="E3302" s="31" t="str">
        <f>IFERROR(VLOOKUP(Issue!$D3302,Table5[#All],3,0),"")</f>
        <v/>
      </c>
      <c r="F3302" s="31" t="str">
        <f>IFERROR(VLOOKUP(Issue!$D3302,Table5[#All],2,0),"")</f>
        <v/>
      </c>
      <c r="G3302" s="12"/>
      <c r="H3302" s="31" t="str">
        <f>IFERROR(VLOOKUP(Issue!$G3302,Table5[#All],3,0),"")</f>
        <v/>
      </c>
      <c r="I3302" s="31" t="str">
        <f>IFERROR(VLOOKUP(Issue!$G3302,Table5[#All],2,0),"")</f>
        <v/>
      </c>
      <c r="J3302" s="8"/>
      <c r="K3302" s="31" t="str">
        <f>IFERROR(VLOOKUP(Issue!$J3302,Table2[[Item Name]:[UoM]],2,0),"")</f>
        <v/>
      </c>
      <c r="L3302" s="12"/>
      <c r="M3302" s="32" t="str">
        <f>IFERROR(VLOOKUP(Issue!$J3302,Table2[[#All],[Item Name]:[Open Rate]],8,0),"")</f>
        <v/>
      </c>
      <c r="N3302" s="32" t="str">
        <f>IFERROR(+Issue!$L3302*Issue!$M3302,"")</f>
        <v/>
      </c>
      <c r="O3302" s="12"/>
      <c r="P3302" s="12"/>
      <c r="Q3302" s="38"/>
    </row>
    <row r="3303" spans="1:17" x14ac:dyDescent="0.25">
      <c r="A3303" s="34"/>
      <c r="B3303" s="12"/>
      <c r="C3303" s="12"/>
      <c r="D3303" s="12"/>
      <c r="E3303" s="31" t="str">
        <f>IFERROR(VLOOKUP(Issue!$D3303,Table5[#All],3,0),"")</f>
        <v/>
      </c>
      <c r="F3303" s="31" t="str">
        <f>IFERROR(VLOOKUP(Issue!$D3303,Table5[#All],2,0),"")</f>
        <v/>
      </c>
      <c r="G3303" s="12"/>
      <c r="H3303" s="31" t="str">
        <f>IFERROR(VLOOKUP(Issue!$G3303,Table5[#All],3,0),"")</f>
        <v/>
      </c>
      <c r="I3303" s="31" t="str">
        <f>IFERROR(VLOOKUP(Issue!$G3303,Table5[#All],2,0),"")</f>
        <v/>
      </c>
      <c r="J3303" s="8"/>
      <c r="K3303" s="31" t="str">
        <f>IFERROR(VLOOKUP(Issue!$J3303,Table2[[Item Name]:[UoM]],2,0),"")</f>
        <v/>
      </c>
      <c r="L3303" s="12"/>
      <c r="M3303" s="32" t="str">
        <f>IFERROR(VLOOKUP(Issue!$J3303,Table2[[#All],[Item Name]:[Open Rate]],8,0),"")</f>
        <v/>
      </c>
      <c r="N3303" s="32" t="str">
        <f>IFERROR(+Issue!$L3303*Issue!$M3303,"")</f>
        <v/>
      </c>
      <c r="O3303" s="12"/>
      <c r="P3303" s="12"/>
      <c r="Q3303" s="38"/>
    </row>
    <row r="3304" spans="1:17" x14ac:dyDescent="0.25">
      <c r="A3304" s="34"/>
      <c r="B3304" s="12"/>
      <c r="C3304" s="12"/>
      <c r="D3304" s="12"/>
      <c r="E3304" s="31" t="str">
        <f>IFERROR(VLOOKUP(Issue!$D3304,Table5[#All],3,0),"")</f>
        <v/>
      </c>
      <c r="F3304" s="31" t="str">
        <f>IFERROR(VLOOKUP(Issue!$D3304,Table5[#All],2,0),"")</f>
        <v/>
      </c>
      <c r="G3304" s="12"/>
      <c r="H3304" s="31" t="str">
        <f>IFERROR(VLOOKUP(Issue!$G3304,Table5[#All],3,0),"")</f>
        <v/>
      </c>
      <c r="I3304" s="31" t="str">
        <f>IFERROR(VLOOKUP(Issue!$G3304,Table5[#All],2,0),"")</f>
        <v/>
      </c>
      <c r="J3304" s="8"/>
      <c r="K3304" s="31" t="str">
        <f>IFERROR(VLOOKUP(Issue!$J3304,Table2[[Item Name]:[UoM]],2,0),"")</f>
        <v/>
      </c>
      <c r="L3304" s="12"/>
      <c r="M3304" s="32" t="str">
        <f>IFERROR(VLOOKUP(Issue!$J3304,Table2[[#All],[Item Name]:[Open Rate]],8,0),"")</f>
        <v/>
      </c>
      <c r="N3304" s="32" t="str">
        <f>IFERROR(+Issue!$L3304*Issue!$M3304,"")</f>
        <v/>
      </c>
      <c r="O3304" s="12"/>
      <c r="P3304" s="12"/>
      <c r="Q3304" s="38"/>
    </row>
    <row r="3305" spans="1:17" x14ac:dyDescent="0.25">
      <c r="A3305" s="34"/>
      <c r="B3305" s="12"/>
      <c r="C3305" s="12"/>
      <c r="D3305" s="12"/>
      <c r="E3305" s="31" t="str">
        <f>IFERROR(VLOOKUP(Issue!$D3305,Table5[#All],3,0),"")</f>
        <v/>
      </c>
      <c r="F3305" s="31" t="str">
        <f>IFERROR(VLOOKUP(Issue!$D3305,Table5[#All],2,0),"")</f>
        <v/>
      </c>
      <c r="G3305" s="12"/>
      <c r="H3305" s="31" t="str">
        <f>IFERROR(VLOOKUP(Issue!$G3305,Table5[#All],3,0),"")</f>
        <v/>
      </c>
      <c r="I3305" s="31" t="str">
        <f>IFERROR(VLOOKUP(Issue!$G3305,Table5[#All],2,0),"")</f>
        <v/>
      </c>
      <c r="J3305" s="8"/>
      <c r="K3305" s="31" t="str">
        <f>IFERROR(VLOOKUP(Issue!$J3305,Table2[[Item Name]:[UoM]],2,0),"")</f>
        <v/>
      </c>
      <c r="L3305" s="12"/>
      <c r="M3305" s="32" t="str">
        <f>IFERROR(VLOOKUP(Issue!$J3305,Table2[[#All],[Item Name]:[Open Rate]],8,0),"")</f>
        <v/>
      </c>
      <c r="N3305" s="32" t="str">
        <f>IFERROR(+Issue!$L3305*Issue!$M3305,"")</f>
        <v/>
      </c>
      <c r="O3305" s="12"/>
      <c r="P3305" s="12"/>
      <c r="Q3305" s="38"/>
    </row>
    <row r="3306" spans="1:17" x14ac:dyDescent="0.25">
      <c r="A3306" s="34"/>
      <c r="B3306" s="12"/>
      <c r="C3306" s="12"/>
      <c r="D3306" s="12"/>
      <c r="E3306" s="31" t="str">
        <f>IFERROR(VLOOKUP(Issue!$D3306,Table5[#All],3,0),"")</f>
        <v/>
      </c>
      <c r="F3306" s="31" t="str">
        <f>IFERROR(VLOOKUP(Issue!$D3306,Table5[#All],2,0),"")</f>
        <v/>
      </c>
      <c r="G3306" s="12"/>
      <c r="H3306" s="31" t="str">
        <f>IFERROR(VLOOKUP(Issue!$G3306,Table5[#All],3,0),"")</f>
        <v/>
      </c>
      <c r="I3306" s="31" t="str">
        <f>IFERROR(VLOOKUP(Issue!$G3306,Table5[#All],2,0),"")</f>
        <v/>
      </c>
      <c r="J3306" s="8"/>
      <c r="K3306" s="31" t="str">
        <f>IFERROR(VLOOKUP(Issue!$J3306,Table2[[Item Name]:[UoM]],2,0),"")</f>
        <v/>
      </c>
      <c r="L3306" s="12"/>
      <c r="M3306" s="32" t="str">
        <f>IFERROR(VLOOKUP(Issue!$J3306,Table2[[#All],[Item Name]:[Open Rate]],8,0),"")</f>
        <v/>
      </c>
      <c r="N3306" s="32" t="str">
        <f>IFERROR(+Issue!$L3306*Issue!$M3306,"")</f>
        <v/>
      </c>
      <c r="O3306" s="12"/>
      <c r="P3306" s="12"/>
      <c r="Q3306" s="38"/>
    </row>
    <row r="3307" spans="1:17" x14ac:dyDescent="0.25">
      <c r="A3307" s="34"/>
      <c r="B3307" s="12"/>
      <c r="C3307" s="12"/>
      <c r="D3307" s="12"/>
      <c r="E3307" s="31" t="str">
        <f>IFERROR(VLOOKUP(Issue!$D3307,Table5[#All],3,0),"")</f>
        <v/>
      </c>
      <c r="F3307" s="31" t="str">
        <f>IFERROR(VLOOKUP(Issue!$D3307,Table5[#All],2,0),"")</f>
        <v/>
      </c>
      <c r="G3307" s="12"/>
      <c r="H3307" s="31" t="str">
        <f>IFERROR(VLOOKUP(Issue!$G3307,Table5[#All],3,0),"")</f>
        <v/>
      </c>
      <c r="I3307" s="31" t="str">
        <f>IFERROR(VLOOKUP(Issue!$G3307,Table5[#All],2,0),"")</f>
        <v/>
      </c>
      <c r="J3307" s="8"/>
      <c r="K3307" s="31" t="str">
        <f>IFERROR(VLOOKUP(Issue!$J3307,Table2[[Item Name]:[UoM]],2,0),"")</f>
        <v/>
      </c>
      <c r="L3307" s="12"/>
      <c r="M3307" s="32" t="str">
        <f>IFERROR(VLOOKUP(Issue!$J3307,Table2[[#All],[Item Name]:[Open Rate]],8,0),"")</f>
        <v/>
      </c>
      <c r="N3307" s="32" t="str">
        <f>IFERROR(+Issue!$L3307*Issue!$M3307,"")</f>
        <v/>
      </c>
      <c r="O3307" s="12"/>
      <c r="P3307" s="12"/>
      <c r="Q3307" s="38"/>
    </row>
    <row r="3308" spans="1:17" x14ac:dyDescent="0.25">
      <c r="A3308" s="34"/>
      <c r="B3308" s="12"/>
      <c r="C3308" s="12"/>
      <c r="D3308" s="12"/>
      <c r="E3308" s="31" t="str">
        <f>IFERROR(VLOOKUP(Issue!$D3308,Table5[#All],3,0),"")</f>
        <v/>
      </c>
      <c r="F3308" s="31" t="str">
        <f>IFERROR(VLOOKUP(Issue!$D3308,Table5[#All],2,0),"")</f>
        <v/>
      </c>
      <c r="G3308" s="12"/>
      <c r="H3308" s="31" t="str">
        <f>IFERROR(VLOOKUP(Issue!$G3308,Table5[#All],3,0),"")</f>
        <v/>
      </c>
      <c r="I3308" s="31" t="str">
        <f>IFERROR(VLOOKUP(Issue!$G3308,Table5[#All],2,0),"")</f>
        <v/>
      </c>
      <c r="J3308" s="8"/>
      <c r="K3308" s="31" t="str">
        <f>IFERROR(VLOOKUP(Issue!$J3308,Table2[[Item Name]:[UoM]],2,0),"")</f>
        <v/>
      </c>
      <c r="L3308" s="12"/>
      <c r="M3308" s="32" t="str">
        <f>IFERROR(VLOOKUP(Issue!$J3308,Table2[[#All],[Item Name]:[Open Rate]],8,0),"")</f>
        <v/>
      </c>
      <c r="N3308" s="32" t="str">
        <f>IFERROR(+Issue!$L3308*Issue!$M3308,"")</f>
        <v/>
      </c>
      <c r="O3308" s="12"/>
      <c r="P3308" s="12"/>
      <c r="Q3308" s="38"/>
    </row>
    <row r="3309" spans="1:17" x14ac:dyDescent="0.25">
      <c r="A3309" s="34"/>
      <c r="B3309" s="12"/>
      <c r="C3309" s="12"/>
      <c r="D3309" s="12"/>
      <c r="E3309" s="31" t="str">
        <f>IFERROR(VLOOKUP(Issue!$D3309,Table5[#All],3,0),"")</f>
        <v/>
      </c>
      <c r="F3309" s="31" t="str">
        <f>IFERROR(VLOOKUP(Issue!$D3309,Table5[#All],2,0),"")</f>
        <v/>
      </c>
      <c r="G3309" s="12"/>
      <c r="H3309" s="31" t="str">
        <f>IFERROR(VLOOKUP(Issue!$G3309,Table5[#All],3,0),"")</f>
        <v/>
      </c>
      <c r="I3309" s="31" t="str">
        <f>IFERROR(VLOOKUP(Issue!$G3309,Table5[#All],2,0),"")</f>
        <v/>
      </c>
      <c r="J3309" s="8"/>
      <c r="K3309" s="31" t="str">
        <f>IFERROR(VLOOKUP(Issue!$J3309,Table2[[Item Name]:[UoM]],2,0),"")</f>
        <v/>
      </c>
      <c r="L3309" s="12"/>
      <c r="M3309" s="32" t="str">
        <f>IFERROR(VLOOKUP(Issue!$J3309,Table2[[#All],[Item Name]:[Open Rate]],8,0),"")</f>
        <v/>
      </c>
      <c r="N3309" s="32" t="str">
        <f>IFERROR(+Issue!$L3309*Issue!$M3309,"")</f>
        <v/>
      </c>
      <c r="O3309" s="12"/>
      <c r="P3309" s="12"/>
      <c r="Q3309" s="38"/>
    </row>
    <row r="3310" spans="1:17" x14ac:dyDescent="0.25">
      <c r="A3310" s="34"/>
      <c r="B3310" s="12"/>
      <c r="C3310" s="12"/>
      <c r="D3310" s="12"/>
      <c r="E3310" s="31" t="str">
        <f>IFERROR(VLOOKUP(Issue!$D3310,Table5[#All],3,0),"")</f>
        <v/>
      </c>
      <c r="F3310" s="31" t="str">
        <f>IFERROR(VLOOKUP(Issue!$D3310,Table5[#All],2,0),"")</f>
        <v/>
      </c>
      <c r="G3310" s="12"/>
      <c r="H3310" s="31" t="str">
        <f>IFERROR(VLOOKUP(Issue!$G3310,Table5[#All],3,0),"")</f>
        <v/>
      </c>
      <c r="I3310" s="31" t="str">
        <f>IFERROR(VLOOKUP(Issue!$G3310,Table5[#All],2,0),"")</f>
        <v/>
      </c>
      <c r="J3310" s="8"/>
      <c r="K3310" s="31" t="str">
        <f>IFERROR(VLOOKUP(Issue!$J3310,Table2[[Item Name]:[UoM]],2,0),"")</f>
        <v/>
      </c>
      <c r="L3310" s="12"/>
      <c r="M3310" s="32" t="str">
        <f>IFERROR(VLOOKUP(Issue!$J3310,Table2[[#All],[Item Name]:[Open Rate]],8,0),"")</f>
        <v/>
      </c>
      <c r="N3310" s="32" t="str">
        <f>IFERROR(+Issue!$L3310*Issue!$M3310,"")</f>
        <v/>
      </c>
      <c r="O3310" s="12"/>
      <c r="P3310" s="12"/>
      <c r="Q3310" s="38"/>
    </row>
    <row r="3311" spans="1:17" x14ac:dyDescent="0.25">
      <c r="A3311" s="34"/>
      <c r="B3311" s="12"/>
      <c r="C3311" s="12"/>
      <c r="D3311" s="12"/>
      <c r="E3311" s="31" t="str">
        <f>IFERROR(VLOOKUP(Issue!$D3311,Table5[#All],3,0),"")</f>
        <v/>
      </c>
      <c r="F3311" s="31" t="str">
        <f>IFERROR(VLOOKUP(Issue!$D3311,Table5[#All],2,0),"")</f>
        <v/>
      </c>
      <c r="G3311" s="12"/>
      <c r="H3311" s="31" t="str">
        <f>IFERROR(VLOOKUP(Issue!$G3311,Table5[#All],3,0),"")</f>
        <v/>
      </c>
      <c r="I3311" s="31" t="str">
        <f>IFERROR(VLOOKUP(Issue!$G3311,Table5[#All],2,0),"")</f>
        <v/>
      </c>
      <c r="J3311" s="8"/>
      <c r="K3311" s="31" t="str">
        <f>IFERROR(VLOOKUP(Issue!$J3311,Table2[[Item Name]:[UoM]],2,0),"")</f>
        <v/>
      </c>
      <c r="L3311" s="12"/>
      <c r="M3311" s="32" t="str">
        <f>IFERROR(VLOOKUP(Issue!$J3311,Table2[[#All],[Item Name]:[Open Rate]],8,0),"")</f>
        <v/>
      </c>
      <c r="N3311" s="32" t="str">
        <f>IFERROR(+Issue!$L3311*Issue!$M3311,"")</f>
        <v/>
      </c>
      <c r="O3311" s="12"/>
      <c r="P3311" s="12"/>
      <c r="Q3311" s="38"/>
    </row>
    <row r="3312" spans="1:17" x14ac:dyDescent="0.25">
      <c r="A3312" s="34"/>
      <c r="B3312" s="12"/>
      <c r="C3312" s="12"/>
      <c r="D3312" s="12"/>
      <c r="E3312" s="31" t="str">
        <f>IFERROR(VLOOKUP(Issue!$D3312,Table5[#All],3,0),"")</f>
        <v/>
      </c>
      <c r="F3312" s="31" t="str">
        <f>IFERROR(VLOOKUP(Issue!$D3312,Table5[#All],2,0),"")</f>
        <v/>
      </c>
      <c r="G3312" s="12"/>
      <c r="H3312" s="31" t="str">
        <f>IFERROR(VLOOKUP(Issue!$G3312,Table5[#All],3,0),"")</f>
        <v/>
      </c>
      <c r="I3312" s="31" t="str">
        <f>IFERROR(VLOOKUP(Issue!$G3312,Table5[#All],2,0),"")</f>
        <v/>
      </c>
      <c r="J3312" s="8"/>
      <c r="K3312" s="31" t="str">
        <f>IFERROR(VLOOKUP(Issue!$J3312,Table2[[Item Name]:[UoM]],2,0),"")</f>
        <v/>
      </c>
      <c r="L3312" s="12"/>
      <c r="M3312" s="32" t="str">
        <f>IFERROR(VLOOKUP(Issue!$J3312,Table2[[#All],[Item Name]:[Open Rate]],8,0),"")</f>
        <v/>
      </c>
      <c r="N3312" s="32" t="str">
        <f>IFERROR(+Issue!$L3312*Issue!$M3312,"")</f>
        <v/>
      </c>
      <c r="O3312" s="12"/>
      <c r="P3312" s="12"/>
      <c r="Q3312" s="38"/>
    </row>
    <row r="3313" spans="1:17" x14ac:dyDescent="0.25">
      <c r="A3313" s="34"/>
      <c r="B3313" s="12"/>
      <c r="C3313" s="12"/>
      <c r="D3313" s="12"/>
      <c r="E3313" s="31" t="str">
        <f>IFERROR(VLOOKUP(Issue!$D3313,Table5[#All],3,0),"")</f>
        <v/>
      </c>
      <c r="F3313" s="31" t="str">
        <f>IFERROR(VLOOKUP(Issue!$D3313,Table5[#All],2,0),"")</f>
        <v/>
      </c>
      <c r="G3313" s="12"/>
      <c r="H3313" s="31" t="str">
        <f>IFERROR(VLOOKUP(Issue!$G3313,Table5[#All],3,0),"")</f>
        <v/>
      </c>
      <c r="I3313" s="31" t="str">
        <f>IFERROR(VLOOKUP(Issue!$G3313,Table5[#All],2,0),"")</f>
        <v/>
      </c>
      <c r="J3313" s="12"/>
      <c r="K3313" s="31" t="str">
        <f>IFERROR(VLOOKUP(Issue!$J3313,Table2[[Item Name]:[UoM]],2,0),"")</f>
        <v/>
      </c>
      <c r="L3313" s="12"/>
      <c r="M3313" s="32" t="str">
        <f>IFERROR(VLOOKUP(Issue!$J3313,Table2[[#All],[Item Name]:[Open Rate]],8,0),"")</f>
        <v/>
      </c>
      <c r="N3313" s="32" t="str">
        <f>IFERROR(+Issue!$L3313*Issue!$M3313,"")</f>
        <v/>
      </c>
      <c r="O3313" s="12"/>
      <c r="P3313" s="12"/>
      <c r="Q3313" s="38"/>
    </row>
    <row r="3314" spans="1:17" x14ac:dyDescent="0.25">
      <c r="A3314" s="34"/>
      <c r="B3314" s="12"/>
      <c r="C3314" s="12"/>
      <c r="D3314" s="12"/>
      <c r="E3314" s="31" t="str">
        <f>IFERROR(VLOOKUP(Issue!$D3314,Table5[#All],3,0),"")</f>
        <v/>
      </c>
      <c r="F3314" s="31" t="str">
        <f>IFERROR(VLOOKUP(Issue!$D3314,Table5[#All],2,0),"")</f>
        <v/>
      </c>
      <c r="G3314" s="12"/>
      <c r="H3314" s="31" t="str">
        <f>IFERROR(VLOOKUP(Issue!$G3314,Table5[#All],3,0),"")</f>
        <v/>
      </c>
      <c r="I3314" s="31" t="str">
        <f>IFERROR(VLOOKUP(Issue!$G3314,Table5[#All],2,0),"")</f>
        <v/>
      </c>
      <c r="J3314" s="8"/>
      <c r="K3314" s="31" t="str">
        <f>IFERROR(VLOOKUP(Issue!$J3314,Table2[[Item Name]:[UoM]],2,0),"")</f>
        <v/>
      </c>
      <c r="L3314" s="12"/>
      <c r="M3314" s="32" t="str">
        <f>IFERROR(VLOOKUP(Issue!$J3314,Table2[[#All],[Item Name]:[Open Rate]],8,0),"")</f>
        <v/>
      </c>
      <c r="N3314" s="32" t="str">
        <f>IFERROR(+Issue!$L3314*Issue!$M3314,"")</f>
        <v/>
      </c>
      <c r="O3314" s="12"/>
      <c r="P3314" s="12"/>
      <c r="Q3314" s="38"/>
    </row>
    <row r="3315" spans="1:17" x14ac:dyDescent="0.25">
      <c r="A3315" s="34"/>
      <c r="B3315" s="12"/>
      <c r="C3315" s="12"/>
      <c r="D3315" s="12"/>
      <c r="E3315" s="31" t="str">
        <f>IFERROR(VLOOKUP(Issue!$D3315,Table5[#All],3,0),"")</f>
        <v/>
      </c>
      <c r="F3315" s="31" t="str">
        <f>IFERROR(VLOOKUP(Issue!$D3315,Table5[#All],2,0),"")</f>
        <v/>
      </c>
      <c r="G3315" s="12"/>
      <c r="H3315" s="31" t="str">
        <f>IFERROR(VLOOKUP(Issue!$G3315,Table5[#All],3,0),"")</f>
        <v/>
      </c>
      <c r="I3315" s="31" t="str">
        <f>IFERROR(VLOOKUP(Issue!$G3315,Table5[#All],2,0),"")</f>
        <v/>
      </c>
      <c r="J3315" s="8"/>
      <c r="K3315" s="31" t="str">
        <f>IFERROR(VLOOKUP(Issue!$J3315,Table2[[Item Name]:[UoM]],2,0),"")</f>
        <v/>
      </c>
      <c r="L3315" s="12"/>
      <c r="M3315" s="32" t="str">
        <f>IFERROR(VLOOKUP(Issue!$J3315,Table2[[#All],[Item Name]:[Open Rate]],8,0),"")</f>
        <v/>
      </c>
      <c r="N3315" s="32" t="str">
        <f>IFERROR(+Issue!$L3315*Issue!$M3315,"")</f>
        <v/>
      </c>
      <c r="O3315" s="12"/>
      <c r="P3315" s="12"/>
      <c r="Q3315" s="38"/>
    </row>
    <row r="3316" spans="1:17" x14ac:dyDescent="0.25">
      <c r="A3316" s="34"/>
      <c r="B3316" s="12"/>
      <c r="C3316" s="12"/>
      <c r="D3316" s="12"/>
      <c r="E3316" s="31" t="str">
        <f>IFERROR(VLOOKUP(Issue!$D3316,Table5[#All],3,0),"")</f>
        <v/>
      </c>
      <c r="F3316" s="31" t="str">
        <f>IFERROR(VLOOKUP(Issue!$D3316,Table5[#All],2,0),"")</f>
        <v/>
      </c>
      <c r="G3316" s="12"/>
      <c r="H3316" s="31" t="str">
        <f>IFERROR(VLOOKUP(Issue!$G3316,Table5[#All],3,0),"")</f>
        <v/>
      </c>
      <c r="I3316" s="31" t="str">
        <f>IFERROR(VLOOKUP(Issue!$G3316,Table5[#All],2,0),"")</f>
        <v/>
      </c>
      <c r="J3316" s="8"/>
      <c r="K3316" s="31" t="str">
        <f>IFERROR(VLOOKUP(Issue!$J3316,Table2[[Item Name]:[UoM]],2,0),"")</f>
        <v/>
      </c>
      <c r="L3316" s="12"/>
      <c r="M3316" s="32" t="str">
        <f>IFERROR(VLOOKUP(Issue!$J3316,Table2[[#All],[Item Name]:[Open Rate]],8,0),"")</f>
        <v/>
      </c>
      <c r="N3316" s="32" t="str">
        <f>IFERROR(+Issue!$L3316*Issue!$M3316,"")</f>
        <v/>
      </c>
      <c r="O3316" s="12"/>
      <c r="P3316" s="12"/>
      <c r="Q3316" s="38"/>
    </row>
    <row r="3317" spans="1:17" x14ac:dyDescent="0.25">
      <c r="A3317" s="34"/>
      <c r="B3317" s="12"/>
      <c r="C3317" s="12"/>
      <c r="D3317" s="12"/>
      <c r="E3317" s="31" t="str">
        <f>IFERROR(VLOOKUP(Issue!$D3317,Table5[#All],3,0),"")</f>
        <v/>
      </c>
      <c r="F3317" s="31" t="str">
        <f>IFERROR(VLOOKUP(Issue!$D3317,Table5[#All],2,0),"")</f>
        <v/>
      </c>
      <c r="G3317" s="12"/>
      <c r="H3317" s="31" t="str">
        <f>IFERROR(VLOOKUP(Issue!$G3317,Table5[#All],3,0),"")</f>
        <v/>
      </c>
      <c r="I3317" s="31" t="str">
        <f>IFERROR(VLOOKUP(Issue!$G3317,Table5[#All],2,0),"")</f>
        <v/>
      </c>
      <c r="J3317" s="9"/>
      <c r="K3317" s="31" t="str">
        <f>IFERROR(VLOOKUP(Issue!$J3317,Table2[[Item Name]:[UoM]],2,0),"")</f>
        <v/>
      </c>
      <c r="L3317" s="12"/>
      <c r="M3317" s="32" t="str">
        <f>IFERROR(VLOOKUP(Issue!$J3317,Table2[[#All],[Item Name]:[Open Rate]],8,0),"")</f>
        <v/>
      </c>
      <c r="N3317" s="32" t="str">
        <f>IFERROR(+Issue!$L3317*Issue!$M3317,"")</f>
        <v/>
      </c>
      <c r="O3317" s="12"/>
      <c r="P3317" s="12"/>
      <c r="Q3317" s="38"/>
    </row>
    <row r="3318" spans="1:17" x14ac:dyDescent="0.25">
      <c r="A3318" s="34"/>
      <c r="B3318" s="12"/>
      <c r="C3318" s="12"/>
      <c r="D3318" s="12"/>
      <c r="E3318" s="31" t="str">
        <f>IFERROR(VLOOKUP(Issue!$D3318,Table5[#All],3,0),"")</f>
        <v/>
      </c>
      <c r="F3318" s="31" t="str">
        <f>IFERROR(VLOOKUP(Issue!$D3318,Table5[#All],2,0),"")</f>
        <v/>
      </c>
      <c r="G3318" s="12"/>
      <c r="H3318" s="31" t="str">
        <f>IFERROR(VLOOKUP(Issue!$G3318,Table5[#All],3,0),"")</f>
        <v/>
      </c>
      <c r="I3318" s="31" t="str">
        <f>IFERROR(VLOOKUP(Issue!$G3318,Table5[#All],2,0),"")</f>
        <v/>
      </c>
      <c r="J3318" s="12"/>
      <c r="K3318" s="31" t="str">
        <f>IFERROR(VLOOKUP(Issue!$J3318,Table2[[Item Name]:[UoM]],2,0),"")</f>
        <v/>
      </c>
      <c r="L3318" s="12"/>
      <c r="M3318" s="32" t="str">
        <f>IFERROR(VLOOKUP(Issue!$J3318,Table2[[#All],[Item Name]:[Open Rate]],8,0),"")</f>
        <v/>
      </c>
      <c r="N3318" s="32" t="str">
        <f>IFERROR(+Issue!$L3318*Issue!$M3318,"")</f>
        <v/>
      </c>
      <c r="O3318" s="12"/>
      <c r="P3318" s="12"/>
      <c r="Q3318" s="38"/>
    </row>
    <row r="3319" spans="1:17" x14ac:dyDescent="0.25">
      <c r="A3319" s="34"/>
      <c r="B3319" s="12"/>
      <c r="C3319" s="12"/>
      <c r="D3319" s="12"/>
      <c r="E3319" s="31" t="str">
        <f>IFERROR(VLOOKUP(Issue!$D3319,Table5[#All],3,0),"")</f>
        <v/>
      </c>
      <c r="F3319" s="31" t="str">
        <f>IFERROR(VLOOKUP(Issue!$D3319,Table5[#All],2,0),"")</f>
        <v/>
      </c>
      <c r="G3319" s="12"/>
      <c r="H3319" s="31" t="str">
        <f>IFERROR(VLOOKUP(Issue!$G3319,Table5[#All],3,0),"")</f>
        <v/>
      </c>
      <c r="I3319" s="31" t="str">
        <f>IFERROR(VLOOKUP(Issue!$G3319,Table5[#All],2,0),"")</f>
        <v/>
      </c>
      <c r="J3319" s="12"/>
      <c r="K3319" s="31" t="str">
        <f>IFERROR(VLOOKUP(Issue!$J3319,Table2[[Item Name]:[UoM]],2,0),"")</f>
        <v/>
      </c>
      <c r="L3319" s="12"/>
      <c r="M3319" s="32" t="str">
        <f>IFERROR(VLOOKUP(Issue!$J3319,Table2[[#All],[Item Name]:[Open Rate]],8,0),"")</f>
        <v/>
      </c>
      <c r="N3319" s="32" t="str">
        <f>IFERROR(+Issue!$L3319*Issue!$M3319,"")</f>
        <v/>
      </c>
      <c r="O3319" s="12"/>
      <c r="P3319" s="12"/>
      <c r="Q3319" s="38"/>
    </row>
    <row r="3320" spans="1:17" x14ac:dyDescent="0.25">
      <c r="A3320" s="34"/>
      <c r="B3320" s="12"/>
      <c r="C3320" s="12"/>
      <c r="D3320" s="12"/>
      <c r="E3320" s="31" t="str">
        <f>IFERROR(VLOOKUP(Issue!$D3320,Table5[#All],3,0),"")</f>
        <v/>
      </c>
      <c r="F3320" s="31" t="str">
        <f>IFERROR(VLOOKUP(Issue!$D3320,Table5[#All],2,0),"")</f>
        <v/>
      </c>
      <c r="G3320" s="12"/>
      <c r="H3320" s="31" t="str">
        <f>IFERROR(VLOOKUP(Issue!$G3320,Table5[#All],3,0),"")</f>
        <v/>
      </c>
      <c r="I3320" s="31" t="str">
        <f>IFERROR(VLOOKUP(Issue!$G3320,Table5[#All],2,0),"")</f>
        <v/>
      </c>
      <c r="J3320" s="12"/>
      <c r="K3320" s="31" t="str">
        <f>IFERROR(VLOOKUP(Issue!$J3320,Table2[[Item Name]:[UoM]],2,0),"")</f>
        <v/>
      </c>
      <c r="L3320" s="12"/>
      <c r="M3320" s="32" t="str">
        <f>IFERROR(VLOOKUP(Issue!$J3320,Table2[[#All],[Item Name]:[Open Rate]],8,0),"")</f>
        <v/>
      </c>
      <c r="N3320" s="32" t="str">
        <f>IFERROR(+Issue!$L3320*Issue!$M3320,"")</f>
        <v/>
      </c>
      <c r="O3320" s="12"/>
      <c r="P3320" s="12"/>
      <c r="Q3320" s="38"/>
    </row>
    <row r="3321" spans="1:17" x14ac:dyDescent="0.25">
      <c r="A3321" s="34"/>
      <c r="B3321" s="12"/>
      <c r="C3321" s="12"/>
      <c r="D3321" s="12"/>
      <c r="E3321" s="31" t="str">
        <f>IFERROR(VLOOKUP(Issue!$D3321,Table5[#All],3,0),"")</f>
        <v/>
      </c>
      <c r="F3321" s="31" t="str">
        <f>IFERROR(VLOOKUP(Issue!$D3321,Table5[#All],2,0),"")</f>
        <v/>
      </c>
      <c r="G3321" s="12"/>
      <c r="H3321" s="31" t="str">
        <f>IFERROR(VLOOKUP(Issue!$G3321,Table5[#All],3,0),"")</f>
        <v/>
      </c>
      <c r="I3321" s="31" t="str">
        <f>IFERROR(VLOOKUP(Issue!$G3321,Table5[#All],2,0),"")</f>
        <v/>
      </c>
      <c r="J3321" s="12"/>
      <c r="K3321" s="31" t="str">
        <f>IFERROR(VLOOKUP(Issue!$J3321,Table2[[Item Name]:[UoM]],2,0),"")</f>
        <v/>
      </c>
      <c r="L3321" s="12"/>
      <c r="M3321" s="32" t="str">
        <f>IFERROR(VLOOKUP(Issue!$J3321,Table2[[#All],[Item Name]:[Open Rate]],8,0),"")</f>
        <v/>
      </c>
      <c r="N3321" s="32" t="str">
        <f>IFERROR(+Issue!$L3321*Issue!$M3321,"")</f>
        <v/>
      </c>
      <c r="O3321" s="12"/>
      <c r="P3321" s="12"/>
      <c r="Q3321" s="38"/>
    </row>
    <row r="3322" spans="1:17" x14ac:dyDescent="0.25">
      <c r="A3322" s="34"/>
      <c r="B3322" s="12"/>
      <c r="C3322" s="12"/>
      <c r="D3322" s="12"/>
      <c r="E3322" s="31" t="str">
        <f>IFERROR(VLOOKUP(Issue!$D3322,Table5[#All],3,0),"")</f>
        <v/>
      </c>
      <c r="F3322" s="31" t="str">
        <f>IFERROR(VLOOKUP(Issue!$D3322,Table5[#All],2,0),"")</f>
        <v/>
      </c>
      <c r="G3322" s="12"/>
      <c r="H3322" s="31" t="str">
        <f>IFERROR(VLOOKUP(Issue!$G3322,Table5[#All],3,0),"")</f>
        <v/>
      </c>
      <c r="I3322" s="31" t="str">
        <f>IFERROR(VLOOKUP(Issue!$G3322,Table5[#All],2,0),"")</f>
        <v/>
      </c>
      <c r="J3322" s="12"/>
      <c r="K3322" s="31" t="str">
        <f>IFERROR(VLOOKUP(Issue!$J3322,Table2[[Item Name]:[UoM]],2,0),"")</f>
        <v/>
      </c>
      <c r="L3322" s="12"/>
      <c r="M3322" s="32" t="str">
        <f>IFERROR(VLOOKUP(Issue!$J3322,Table2[[#All],[Item Name]:[Open Rate]],8,0),"")</f>
        <v/>
      </c>
      <c r="N3322" s="32" t="str">
        <f>IFERROR(+Issue!$L3322*Issue!$M3322,"")</f>
        <v/>
      </c>
      <c r="O3322" s="12"/>
      <c r="P3322" s="12"/>
      <c r="Q3322" s="38"/>
    </row>
    <row r="3323" spans="1:17" x14ac:dyDescent="0.25">
      <c r="A3323" s="34"/>
      <c r="B3323" s="12"/>
      <c r="C3323" s="12"/>
      <c r="D3323" s="12"/>
      <c r="E3323" s="31" t="str">
        <f>IFERROR(VLOOKUP(Issue!$D3323,Table5[#All],3,0),"")</f>
        <v/>
      </c>
      <c r="F3323" s="31" t="str">
        <f>IFERROR(VLOOKUP(Issue!$D3323,Table5[#All],2,0),"")</f>
        <v/>
      </c>
      <c r="G3323" s="12"/>
      <c r="H3323" s="31" t="str">
        <f>IFERROR(VLOOKUP(Issue!$G3323,Table5[#All],3,0),"")</f>
        <v/>
      </c>
      <c r="I3323" s="31" t="str">
        <f>IFERROR(VLOOKUP(Issue!$G3323,Table5[#All],2,0),"")</f>
        <v/>
      </c>
      <c r="J3323" s="12"/>
      <c r="K3323" s="31" t="str">
        <f>IFERROR(VLOOKUP(Issue!$J3323,Table2[[Item Name]:[UoM]],2,0),"")</f>
        <v/>
      </c>
      <c r="L3323" s="12"/>
      <c r="M3323" s="32" t="str">
        <f>IFERROR(VLOOKUP(Issue!$J3323,Table2[[#All],[Item Name]:[Open Rate]],8,0),"")</f>
        <v/>
      </c>
      <c r="N3323" s="32" t="str">
        <f>IFERROR(+Issue!$L3323*Issue!$M3323,"")</f>
        <v/>
      </c>
      <c r="O3323" s="12"/>
      <c r="P3323" s="12"/>
      <c r="Q3323" s="38"/>
    </row>
    <row r="3324" spans="1:17" x14ac:dyDescent="0.25">
      <c r="A3324" s="34"/>
      <c r="B3324" s="12"/>
      <c r="C3324" s="12"/>
      <c r="D3324" s="12"/>
      <c r="E3324" s="31" t="str">
        <f>IFERROR(VLOOKUP(Issue!$D3324,Table5[#All],3,0),"")</f>
        <v/>
      </c>
      <c r="F3324" s="31" t="str">
        <f>IFERROR(VLOOKUP(Issue!$D3324,Table5[#All],2,0),"")</f>
        <v/>
      </c>
      <c r="G3324" s="12"/>
      <c r="H3324" s="31" t="str">
        <f>IFERROR(VLOOKUP(Issue!$G3324,Table5[#All],3,0),"")</f>
        <v/>
      </c>
      <c r="I3324" s="31" t="str">
        <f>IFERROR(VLOOKUP(Issue!$G3324,Table5[#All],2,0),"")</f>
        <v/>
      </c>
      <c r="J3324" s="12"/>
      <c r="K3324" s="31" t="str">
        <f>IFERROR(VLOOKUP(Issue!$J3324,Table2[[Item Name]:[UoM]],2,0),"")</f>
        <v/>
      </c>
      <c r="L3324" s="12"/>
      <c r="M3324" s="32" t="str">
        <f>IFERROR(VLOOKUP(Issue!$J3324,Table2[[#All],[Item Name]:[Open Rate]],8,0),"")</f>
        <v/>
      </c>
      <c r="N3324" s="32" t="str">
        <f>IFERROR(+Issue!$L3324*Issue!$M3324,"")</f>
        <v/>
      </c>
      <c r="O3324" s="12"/>
      <c r="P3324" s="12"/>
      <c r="Q3324" s="38"/>
    </row>
    <row r="3325" spans="1:17" x14ac:dyDescent="0.25">
      <c r="A3325" s="34"/>
      <c r="B3325" s="12"/>
      <c r="C3325" s="12"/>
      <c r="D3325" s="12"/>
      <c r="E3325" s="31" t="str">
        <f>IFERROR(VLOOKUP(Issue!$D3325,Table5[#All],3,0),"")</f>
        <v/>
      </c>
      <c r="F3325" s="31" t="str">
        <f>IFERROR(VLOOKUP(Issue!$D3325,Table5[#All],2,0),"")</f>
        <v/>
      </c>
      <c r="G3325" s="12"/>
      <c r="H3325" s="31" t="str">
        <f>IFERROR(VLOOKUP(Issue!$G3325,Table5[#All],3,0),"")</f>
        <v/>
      </c>
      <c r="I3325" s="31" t="str">
        <f>IFERROR(VLOOKUP(Issue!$G3325,Table5[#All],2,0),"")</f>
        <v/>
      </c>
      <c r="J3325" s="12"/>
      <c r="K3325" s="31" t="str">
        <f>IFERROR(VLOOKUP(Issue!$J3325,Table2[[Item Name]:[UoM]],2,0),"")</f>
        <v/>
      </c>
      <c r="L3325" s="12"/>
      <c r="M3325" s="32" t="str">
        <f>IFERROR(VLOOKUP(Issue!$J3325,Table2[[#All],[Item Name]:[Open Rate]],8,0),"")</f>
        <v/>
      </c>
      <c r="N3325" s="32" t="str">
        <f>IFERROR(+Issue!$L3325*Issue!$M3325,"")</f>
        <v/>
      </c>
      <c r="O3325" s="12"/>
      <c r="P3325" s="12"/>
      <c r="Q3325" s="38"/>
    </row>
    <row r="3326" spans="1:17" x14ac:dyDescent="0.25">
      <c r="A3326" s="34"/>
      <c r="B3326" s="12"/>
      <c r="C3326" s="12"/>
      <c r="D3326" s="12"/>
      <c r="E3326" s="31" t="str">
        <f>IFERROR(VLOOKUP(Issue!$D3326,Table5[#All],3,0),"")</f>
        <v/>
      </c>
      <c r="F3326" s="31" t="str">
        <f>IFERROR(VLOOKUP(Issue!$D3326,Table5[#All],2,0),"")</f>
        <v/>
      </c>
      <c r="G3326" s="12"/>
      <c r="H3326" s="31" t="str">
        <f>IFERROR(VLOOKUP(Issue!$G3326,Table5[#All],3,0),"")</f>
        <v/>
      </c>
      <c r="I3326" s="31" t="str">
        <f>IFERROR(VLOOKUP(Issue!$G3326,Table5[#All],2,0),"")</f>
        <v/>
      </c>
      <c r="J3326" s="12"/>
      <c r="K3326" s="31" t="str">
        <f>IFERROR(VLOOKUP(Issue!$J3326,Table2[[Item Name]:[UoM]],2,0),"")</f>
        <v/>
      </c>
      <c r="L3326" s="12"/>
      <c r="M3326" s="32" t="str">
        <f>IFERROR(VLOOKUP(Issue!$J3326,Table2[[#All],[Item Name]:[Open Rate]],8,0),"")</f>
        <v/>
      </c>
      <c r="N3326" s="32" t="str">
        <f>IFERROR(+Issue!$L3326*Issue!$M3326,"")</f>
        <v/>
      </c>
      <c r="O3326" s="12"/>
      <c r="P3326" s="12"/>
      <c r="Q3326" s="38"/>
    </row>
    <row r="3327" spans="1:17" x14ac:dyDescent="0.25">
      <c r="A3327" s="34"/>
      <c r="B3327" s="12"/>
      <c r="C3327" s="12"/>
      <c r="D3327" s="12"/>
      <c r="E3327" s="31" t="str">
        <f>IFERROR(VLOOKUP(Issue!$D3327,Table5[#All],3,0),"")</f>
        <v/>
      </c>
      <c r="F3327" s="31" t="str">
        <f>IFERROR(VLOOKUP(Issue!$D3327,Table5[#All],2,0),"")</f>
        <v/>
      </c>
      <c r="G3327" s="12"/>
      <c r="H3327" s="31" t="str">
        <f>IFERROR(VLOOKUP(Issue!$G3327,Table5[#All],3,0),"")</f>
        <v/>
      </c>
      <c r="I3327" s="31" t="str">
        <f>IFERROR(VLOOKUP(Issue!$G3327,Table5[#All],2,0),"")</f>
        <v/>
      </c>
      <c r="J3327" s="12"/>
      <c r="K3327" s="31" t="str">
        <f>IFERROR(VLOOKUP(Issue!$J3327,Table2[[Item Name]:[UoM]],2,0),"")</f>
        <v/>
      </c>
      <c r="L3327" s="12"/>
      <c r="M3327" s="32" t="str">
        <f>IFERROR(VLOOKUP(Issue!$J3327,Table2[[#All],[Item Name]:[Open Rate]],8,0),"")</f>
        <v/>
      </c>
      <c r="N3327" s="32" t="str">
        <f>IFERROR(+Issue!$L3327*Issue!$M3327,"")</f>
        <v/>
      </c>
      <c r="O3327" s="12"/>
      <c r="P3327" s="12"/>
      <c r="Q3327" s="38"/>
    </row>
    <row r="3328" spans="1:17" x14ac:dyDescent="0.25">
      <c r="A3328" s="34"/>
      <c r="B3328" s="12"/>
      <c r="C3328" s="12"/>
      <c r="D3328" s="12"/>
      <c r="E3328" s="31" t="str">
        <f>IFERROR(VLOOKUP(Issue!$D3328,Table5[#All],3,0),"")</f>
        <v/>
      </c>
      <c r="F3328" s="31" t="str">
        <f>IFERROR(VLOOKUP(Issue!$D3328,Table5[#All],2,0),"")</f>
        <v/>
      </c>
      <c r="G3328" s="12"/>
      <c r="H3328" s="31" t="str">
        <f>IFERROR(VLOOKUP(Issue!$G3328,Table5[#All],3,0),"")</f>
        <v/>
      </c>
      <c r="I3328" s="31" t="str">
        <f>IFERROR(VLOOKUP(Issue!$G3328,Table5[#All],2,0),"")</f>
        <v/>
      </c>
      <c r="J3328" s="12"/>
      <c r="K3328" s="31" t="str">
        <f>IFERROR(VLOOKUP(Issue!$J3328,Table2[[Item Name]:[UoM]],2,0),"")</f>
        <v/>
      </c>
      <c r="L3328" s="12"/>
      <c r="M3328" s="32" t="str">
        <f>IFERROR(VLOOKUP(Issue!$J3328,Table2[[#All],[Item Name]:[Open Rate]],8,0),"")</f>
        <v/>
      </c>
      <c r="N3328" s="32" t="str">
        <f>IFERROR(+Issue!$L3328*Issue!$M3328,"")</f>
        <v/>
      </c>
      <c r="O3328" s="12"/>
      <c r="P3328" s="12"/>
      <c r="Q3328" s="38"/>
    </row>
    <row r="3329" spans="1:17" x14ac:dyDescent="0.25">
      <c r="A3329" s="34"/>
      <c r="B3329" s="12"/>
      <c r="C3329" s="12"/>
      <c r="D3329" s="12"/>
      <c r="E3329" s="31" t="str">
        <f>IFERROR(VLOOKUP(Issue!$D3329,Table5[#All],3,0),"")</f>
        <v/>
      </c>
      <c r="F3329" s="31" t="str">
        <f>IFERROR(VLOOKUP(Issue!$D3329,Table5[#All],2,0),"")</f>
        <v/>
      </c>
      <c r="G3329" s="12"/>
      <c r="H3329" s="31" t="str">
        <f>IFERROR(VLOOKUP(Issue!$G3329,Table5[#All],3,0),"")</f>
        <v/>
      </c>
      <c r="I3329" s="31" t="str">
        <f>IFERROR(VLOOKUP(Issue!$G3329,Table5[#All],2,0),"")</f>
        <v/>
      </c>
      <c r="J3329" s="12"/>
      <c r="K3329" s="31" t="str">
        <f>IFERROR(VLOOKUP(Issue!$J3329,Table2[[Item Name]:[UoM]],2,0),"")</f>
        <v/>
      </c>
      <c r="L3329" s="12"/>
      <c r="M3329" s="32" t="str">
        <f>IFERROR(VLOOKUP(Issue!$J3329,Table2[[#All],[Item Name]:[Open Rate]],8,0),"")</f>
        <v/>
      </c>
      <c r="N3329" s="32" t="str">
        <f>IFERROR(+Issue!$L3329*Issue!$M3329,"")</f>
        <v/>
      </c>
      <c r="O3329" s="12"/>
      <c r="P3329" s="12"/>
      <c r="Q3329" s="38"/>
    </row>
    <row r="3330" spans="1:17" x14ac:dyDescent="0.25">
      <c r="A3330" s="34"/>
      <c r="B3330" s="12"/>
      <c r="C3330" s="12"/>
      <c r="D3330" s="12"/>
      <c r="E3330" s="31" t="str">
        <f>IFERROR(VLOOKUP(Issue!$D3330,Table5[#All],3,0),"")</f>
        <v/>
      </c>
      <c r="F3330" s="31" t="str">
        <f>IFERROR(VLOOKUP(Issue!$D3330,Table5[#All],2,0),"")</f>
        <v/>
      </c>
      <c r="G3330" s="12"/>
      <c r="H3330" s="31" t="str">
        <f>IFERROR(VLOOKUP(Issue!$G3330,Table5[#All],3,0),"")</f>
        <v/>
      </c>
      <c r="I3330" s="31" t="str">
        <f>IFERROR(VLOOKUP(Issue!$G3330,Table5[#All],2,0),"")</f>
        <v/>
      </c>
      <c r="J3330" s="12"/>
      <c r="K3330" s="31" t="str">
        <f>IFERROR(VLOOKUP(Issue!$J3330,Table2[[Item Name]:[UoM]],2,0),"")</f>
        <v/>
      </c>
      <c r="L3330" s="12"/>
      <c r="M3330" s="32" t="str">
        <f>IFERROR(VLOOKUP(Issue!$J3330,Table2[[#All],[Item Name]:[Open Rate]],8,0),"")</f>
        <v/>
      </c>
      <c r="N3330" s="32" t="str">
        <f>IFERROR(+Issue!$L3330*Issue!$M3330,"")</f>
        <v/>
      </c>
      <c r="O3330" s="12"/>
      <c r="P3330" s="12"/>
      <c r="Q3330" s="38"/>
    </row>
    <row r="3331" spans="1:17" x14ac:dyDescent="0.25">
      <c r="A3331" s="34"/>
      <c r="B3331" s="12"/>
      <c r="C3331" s="12"/>
      <c r="D3331" s="12"/>
      <c r="E3331" s="31" t="str">
        <f>IFERROR(VLOOKUP(Issue!$D3331,Table5[#All],3,0),"")</f>
        <v/>
      </c>
      <c r="F3331" s="31" t="str">
        <f>IFERROR(VLOOKUP(Issue!$D3331,Table5[#All],2,0),"")</f>
        <v/>
      </c>
      <c r="G3331" s="12"/>
      <c r="H3331" s="31" t="str">
        <f>IFERROR(VLOOKUP(Issue!$G3331,Table5[#All],3,0),"")</f>
        <v/>
      </c>
      <c r="I3331" s="31" t="str">
        <f>IFERROR(VLOOKUP(Issue!$G3331,Table5[#All],2,0),"")</f>
        <v/>
      </c>
      <c r="J3331" s="12"/>
      <c r="K3331" s="31" t="str">
        <f>IFERROR(VLOOKUP(Issue!$J3331,Table2[[Item Name]:[UoM]],2,0),"")</f>
        <v/>
      </c>
      <c r="L3331" s="12"/>
      <c r="M3331" s="32" t="str">
        <f>IFERROR(VLOOKUP(Issue!$J3331,Table2[[#All],[Item Name]:[Open Rate]],8,0),"")</f>
        <v/>
      </c>
      <c r="N3331" s="32" t="str">
        <f>IFERROR(+Issue!$L3331*Issue!$M3331,"")</f>
        <v/>
      </c>
      <c r="O3331" s="12"/>
      <c r="P3331" s="12"/>
      <c r="Q3331" s="38"/>
    </row>
    <row r="3332" spans="1:17" x14ac:dyDescent="0.25">
      <c r="A3332" s="34"/>
      <c r="B3332" s="12"/>
      <c r="C3332" s="12"/>
      <c r="D3332" s="12"/>
      <c r="E3332" s="31" t="str">
        <f>IFERROR(VLOOKUP(Issue!$D3332,Table5[#All],3,0),"")</f>
        <v/>
      </c>
      <c r="F3332" s="31" t="str">
        <f>IFERROR(VLOOKUP(Issue!$D3332,Table5[#All],2,0),"")</f>
        <v/>
      </c>
      <c r="G3332" s="12"/>
      <c r="H3332" s="31" t="str">
        <f>IFERROR(VLOOKUP(Issue!$G3332,Table5[#All],3,0),"")</f>
        <v/>
      </c>
      <c r="I3332" s="31" t="str">
        <f>IFERROR(VLOOKUP(Issue!$G3332,Table5[#All],2,0),"")</f>
        <v/>
      </c>
      <c r="J3332" s="12"/>
      <c r="K3332" s="31" t="str">
        <f>IFERROR(VLOOKUP(Issue!$J3332,Table2[[Item Name]:[UoM]],2,0),"")</f>
        <v/>
      </c>
      <c r="L3332" s="12"/>
      <c r="M3332" s="32" t="str">
        <f>IFERROR(VLOOKUP(Issue!$J3332,Table2[[#All],[Item Name]:[Open Rate]],8,0),"")</f>
        <v/>
      </c>
      <c r="N3332" s="32" t="str">
        <f>IFERROR(+Issue!$L3332*Issue!$M3332,"")</f>
        <v/>
      </c>
      <c r="O3332" s="12"/>
      <c r="P3332" s="12"/>
      <c r="Q3332" s="38"/>
    </row>
    <row r="3333" spans="1:17" x14ac:dyDescent="0.25">
      <c r="A3333" s="34"/>
      <c r="B3333" s="12"/>
      <c r="C3333" s="12"/>
      <c r="D3333" s="12"/>
      <c r="E3333" s="31" t="str">
        <f>IFERROR(VLOOKUP(Issue!$D3333,Table5[#All],3,0),"")</f>
        <v/>
      </c>
      <c r="F3333" s="31" t="str">
        <f>IFERROR(VLOOKUP(Issue!$D3333,Table5[#All],2,0),"")</f>
        <v/>
      </c>
      <c r="G3333" s="12"/>
      <c r="H3333" s="31" t="str">
        <f>IFERROR(VLOOKUP(Issue!$G3333,Table5[#All],3,0),"")</f>
        <v/>
      </c>
      <c r="I3333" s="31" t="str">
        <f>IFERROR(VLOOKUP(Issue!$G3333,Table5[#All],2,0),"")</f>
        <v/>
      </c>
      <c r="J3333" s="8"/>
      <c r="K3333" s="31" t="str">
        <f>IFERROR(VLOOKUP(Issue!$J3333,Table2[[Item Name]:[UoM]],2,0),"")</f>
        <v/>
      </c>
      <c r="L3333" s="12"/>
      <c r="M3333" s="32" t="str">
        <f>IFERROR(VLOOKUP(Issue!$J3333,Table2[[#All],[Item Name]:[Open Rate]],8,0),"")</f>
        <v/>
      </c>
      <c r="N3333" s="32" t="str">
        <f>IFERROR(+Issue!$L3333*Issue!$M3333,"")</f>
        <v/>
      </c>
      <c r="O3333" s="12"/>
      <c r="P3333" s="12"/>
      <c r="Q3333" s="38"/>
    </row>
    <row r="3334" spans="1:17" x14ac:dyDescent="0.25">
      <c r="A3334" s="34"/>
      <c r="B3334" s="12"/>
      <c r="C3334" s="12"/>
      <c r="D3334" s="12"/>
      <c r="E3334" s="31" t="str">
        <f>IFERROR(VLOOKUP(Issue!$D3334,Table5[#All],3,0),"")</f>
        <v/>
      </c>
      <c r="F3334" s="31" t="str">
        <f>IFERROR(VLOOKUP(Issue!$D3334,Table5[#All],2,0),"")</f>
        <v/>
      </c>
      <c r="G3334" s="12"/>
      <c r="H3334" s="31" t="str">
        <f>IFERROR(VLOOKUP(Issue!$G3334,Table5[#All],3,0),"")</f>
        <v/>
      </c>
      <c r="I3334" s="31" t="str">
        <f>IFERROR(VLOOKUP(Issue!$G3334,Table5[#All],2,0),"")</f>
        <v/>
      </c>
      <c r="J3334" s="12"/>
      <c r="K3334" s="31" t="str">
        <f>IFERROR(VLOOKUP(Issue!$J3334,Table2[[Item Name]:[UoM]],2,0),"")</f>
        <v/>
      </c>
      <c r="L3334" s="12"/>
      <c r="M3334" s="32" t="str">
        <f>IFERROR(VLOOKUP(Issue!$J3334,Table2[[#All],[Item Name]:[Open Rate]],8,0),"")</f>
        <v/>
      </c>
      <c r="N3334" s="32" t="str">
        <f>IFERROR(+Issue!$L3334*Issue!$M3334,"")</f>
        <v/>
      </c>
      <c r="O3334" s="12"/>
      <c r="P3334" s="12"/>
      <c r="Q3334" s="38"/>
    </row>
    <row r="3335" spans="1:17" x14ac:dyDescent="0.25">
      <c r="A3335" s="34"/>
      <c r="B3335" s="12"/>
      <c r="C3335" s="12"/>
      <c r="D3335" s="12"/>
      <c r="E3335" s="31" t="str">
        <f>IFERROR(VLOOKUP(Issue!$D3335,Table5[#All],3,0),"")</f>
        <v/>
      </c>
      <c r="F3335" s="31" t="str">
        <f>IFERROR(VLOOKUP(Issue!$D3335,Table5[#All],2,0),"")</f>
        <v/>
      </c>
      <c r="G3335" s="12"/>
      <c r="H3335" s="31" t="str">
        <f>IFERROR(VLOOKUP(Issue!$G3335,Table5[#All],3,0),"")</f>
        <v/>
      </c>
      <c r="I3335" s="31" t="str">
        <f>IFERROR(VLOOKUP(Issue!$G3335,Table5[#All],2,0),"")</f>
        <v/>
      </c>
      <c r="J3335" s="12"/>
      <c r="K3335" s="31" t="str">
        <f>IFERROR(VLOOKUP(Issue!$J3335,Table2[[Item Name]:[UoM]],2,0),"")</f>
        <v/>
      </c>
      <c r="L3335" s="12"/>
      <c r="M3335" s="32" t="str">
        <f>IFERROR(VLOOKUP(Issue!$J3335,Table2[[#All],[Item Name]:[Open Rate]],8,0),"")</f>
        <v/>
      </c>
      <c r="N3335" s="32" t="str">
        <f>IFERROR(+Issue!$L3335*Issue!$M3335,"")</f>
        <v/>
      </c>
      <c r="O3335" s="12"/>
      <c r="P3335" s="12"/>
      <c r="Q3335" s="38"/>
    </row>
    <row r="3336" spans="1:17" x14ac:dyDescent="0.25">
      <c r="A3336" s="34"/>
      <c r="B3336" s="12"/>
      <c r="C3336" s="12"/>
      <c r="D3336" s="12"/>
      <c r="E3336" s="31" t="str">
        <f>IFERROR(VLOOKUP(Issue!$D3336,Table5[#All],3,0),"")</f>
        <v/>
      </c>
      <c r="F3336" s="31" t="str">
        <f>IFERROR(VLOOKUP(Issue!$D3336,Table5[#All],2,0),"")</f>
        <v/>
      </c>
      <c r="G3336" s="12"/>
      <c r="H3336" s="31" t="str">
        <f>IFERROR(VLOOKUP(Issue!$G3336,Table5[#All],3,0),"")</f>
        <v/>
      </c>
      <c r="I3336" s="31" t="str">
        <f>IFERROR(VLOOKUP(Issue!$G3336,Table5[#All],2,0),"")</f>
        <v/>
      </c>
      <c r="J3336" s="12"/>
      <c r="K3336" s="31" t="str">
        <f>IFERROR(VLOOKUP(Issue!$J3336,Table2[[Item Name]:[UoM]],2,0),"")</f>
        <v/>
      </c>
      <c r="L3336" s="12"/>
      <c r="M3336" s="32" t="str">
        <f>IFERROR(VLOOKUP(Issue!$J3336,Table2[[#All],[Item Name]:[Open Rate]],8,0),"")</f>
        <v/>
      </c>
      <c r="N3336" s="32" t="str">
        <f>IFERROR(+Issue!$L3336*Issue!$M3336,"")</f>
        <v/>
      </c>
      <c r="O3336" s="12"/>
      <c r="P3336" s="12"/>
      <c r="Q3336" s="38"/>
    </row>
    <row r="3337" spans="1:17" x14ac:dyDescent="0.25">
      <c r="A3337" s="34"/>
      <c r="B3337" s="12"/>
      <c r="C3337" s="12"/>
      <c r="D3337" s="12"/>
      <c r="E3337" s="31" t="str">
        <f>IFERROR(VLOOKUP(Issue!$D3337,Table5[#All],3,0),"")</f>
        <v/>
      </c>
      <c r="F3337" s="31" t="str">
        <f>IFERROR(VLOOKUP(Issue!$D3337,Table5[#All],2,0),"")</f>
        <v/>
      </c>
      <c r="G3337" s="12"/>
      <c r="H3337" s="31" t="str">
        <f>IFERROR(VLOOKUP(Issue!$G3337,Table5[#All],3,0),"")</f>
        <v/>
      </c>
      <c r="I3337" s="31" t="str">
        <f>IFERROR(VLOOKUP(Issue!$G3337,Table5[#All],2,0),"")</f>
        <v/>
      </c>
      <c r="J3337" s="12"/>
      <c r="K3337" s="31" t="str">
        <f>IFERROR(VLOOKUP(Issue!$J3337,Table2[[Item Name]:[UoM]],2,0),"")</f>
        <v/>
      </c>
      <c r="L3337" s="12"/>
      <c r="M3337" s="32" t="str">
        <f>IFERROR(VLOOKUP(Issue!$J3337,Table2[[#All],[Item Name]:[Open Rate]],8,0),"")</f>
        <v/>
      </c>
      <c r="N3337" s="32" t="str">
        <f>IFERROR(+Issue!$L3337*Issue!$M3337,"")</f>
        <v/>
      </c>
      <c r="O3337" s="12"/>
      <c r="P3337" s="12"/>
      <c r="Q3337" s="38"/>
    </row>
    <row r="3338" spans="1:17" x14ac:dyDescent="0.25">
      <c r="A3338" s="34"/>
      <c r="B3338" s="12"/>
      <c r="C3338" s="12"/>
      <c r="D3338" s="12"/>
      <c r="E3338" s="31" t="str">
        <f>IFERROR(VLOOKUP(Issue!$D3338,Table5[#All],3,0),"")</f>
        <v/>
      </c>
      <c r="F3338" s="31" t="str">
        <f>IFERROR(VLOOKUP(Issue!$D3338,Table5[#All],2,0),"")</f>
        <v/>
      </c>
      <c r="G3338" s="12"/>
      <c r="H3338" s="31" t="str">
        <f>IFERROR(VLOOKUP(Issue!$G3338,Table5[#All],3,0),"")</f>
        <v/>
      </c>
      <c r="I3338" s="31" t="str">
        <f>IFERROR(VLOOKUP(Issue!$G3338,Table5[#All],2,0),"")</f>
        <v/>
      </c>
      <c r="J3338" s="12"/>
      <c r="K3338" s="31" t="str">
        <f>IFERROR(VLOOKUP(Issue!$J3338,Table2[[Item Name]:[UoM]],2,0),"")</f>
        <v/>
      </c>
      <c r="L3338" s="12"/>
      <c r="M3338" s="32" t="str">
        <f>IFERROR(VLOOKUP(Issue!$J3338,Table2[[#All],[Item Name]:[Open Rate]],8,0),"")</f>
        <v/>
      </c>
      <c r="N3338" s="32" t="str">
        <f>IFERROR(+Issue!$L3338*Issue!$M3338,"")</f>
        <v/>
      </c>
      <c r="O3338" s="12"/>
      <c r="P3338" s="12"/>
      <c r="Q3338" s="38"/>
    </row>
    <row r="3339" spans="1:17" x14ac:dyDescent="0.25">
      <c r="A3339" s="34"/>
      <c r="B3339" s="12"/>
      <c r="C3339" s="12"/>
      <c r="D3339" s="12"/>
      <c r="E3339" s="31" t="str">
        <f>IFERROR(VLOOKUP(Issue!$D3339,Table5[#All],3,0),"")</f>
        <v/>
      </c>
      <c r="F3339" s="31" t="str">
        <f>IFERROR(VLOOKUP(Issue!$D3339,Table5[#All],2,0),"")</f>
        <v/>
      </c>
      <c r="G3339" s="12"/>
      <c r="H3339" s="31" t="str">
        <f>IFERROR(VLOOKUP(Issue!$G3339,Table5[#All],3,0),"")</f>
        <v/>
      </c>
      <c r="I3339" s="31" t="str">
        <f>IFERROR(VLOOKUP(Issue!$G3339,Table5[#All],2,0),"")</f>
        <v/>
      </c>
      <c r="J3339" s="12"/>
      <c r="K3339" s="31" t="str">
        <f>IFERROR(VLOOKUP(Issue!$J3339,Table2[[Item Name]:[UoM]],2,0),"")</f>
        <v/>
      </c>
      <c r="L3339" s="12"/>
      <c r="M3339" s="32" t="str">
        <f>IFERROR(VLOOKUP(Issue!$J3339,Table2[[#All],[Item Name]:[Open Rate]],8,0),"")</f>
        <v/>
      </c>
      <c r="N3339" s="32" t="str">
        <f>IFERROR(+Issue!$L3339*Issue!$M3339,"")</f>
        <v/>
      </c>
      <c r="O3339" s="12"/>
      <c r="P3339" s="12"/>
      <c r="Q3339" s="38"/>
    </row>
    <row r="3340" spans="1:17" x14ac:dyDescent="0.25">
      <c r="A3340" s="34"/>
      <c r="B3340" s="12"/>
      <c r="C3340" s="12"/>
      <c r="D3340" s="12"/>
      <c r="E3340" s="31" t="str">
        <f>IFERROR(VLOOKUP(Issue!$D3340,Table5[#All],3,0),"")</f>
        <v/>
      </c>
      <c r="F3340" s="31" t="str">
        <f>IFERROR(VLOOKUP(Issue!$D3340,Table5[#All],2,0),"")</f>
        <v/>
      </c>
      <c r="G3340" s="12"/>
      <c r="H3340" s="31" t="str">
        <f>IFERROR(VLOOKUP(Issue!$G3340,Table5[#All],3,0),"")</f>
        <v/>
      </c>
      <c r="I3340" s="31" t="str">
        <f>IFERROR(VLOOKUP(Issue!$G3340,Table5[#All],2,0),"")</f>
        <v/>
      </c>
      <c r="J3340" s="12"/>
      <c r="K3340" s="31" t="str">
        <f>IFERROR(VLOOKUP(Issue!$J3340,Table2[[Item Name]:[UoM]],2,0),"")</f>
        <v/>
      </c>
      <c r="L3340" s="12"/>
      <c r="M3340" s="32" t="str">
        <f>IFERROR(VLOOKUP(Issue!$J3340,Table2[[#All],[Item Name]:[Open Rate]],8,0),"")</f>
        <v/>
      </c>
      <c r="N3340" s="32" t="str">
        <f>IFERROR(+Issue!$L3340*Issue!$M3340,"")</f>
        <v/>
      </c>
      <c r="O3340" s="12"/>
      <c r="P3340" s="12"/>
      <c r="Q3340" s="38"/>
    </row>
    <row r="3341" spans="1:17" x14ac:dyDescent="0.25">
      <c r="A3341" s="34"/>
      <c r="B3341" s="12"/>
      <c r="C3341" s="12"/>
      <c r="D3341" s="12"/>
      <c r="E3341" s="31" t="str">
        <f>IFERROR(VLOOKUP(Issue!$D3341,Table5[#All],3,0),"")</f>
        <v/>
      </c>
      <c r="F3341" s="31" t="str">
        <f>IFERROR(VLOOKUP(Issue!$D3341,Table5[#All],2,0),"")</f>
        <v/>
      </c>
      <c r="G3341" s="12"/>
      <c r="H3341" s="31" t="str">
        <f>IFERROR(VLOOKUP(Issue!$G3341,Table5[#All],3,0),"")</f>
        <v/>
      </c>
      <c r="I3341" s="31" t="str">
        <f>IFERROR(VLOOKUP(Issue!$G3341,Table5[#All],2,0),"")</f>
        <v/>
      </c>
      <c r="J3341" s="8"/>
      <c r="K3341" s="31" t="str">
        <f>IFERROR(VLOOKUP(Issue!$J3341,Table2[[Item Name]:[UoM]],2,0),"")</f>
        <v/>
      </c>
      <c r="L3341" s="12"/>
      <c r="M3341" s="32" t="str">
        <f>IFERROR(VLOOKUP(Issue!$J3341,Table2[[#All],[Item Name]:[Open Rate]],8,0),"")</f>
        <v/>
      </c>
      <c r="N3341" s="32" t="str">
        <f>IFERROR(+Issue!$L3341*Issue!$M3341,"")</f>
        <v/>
      </c>
      <c r="O3341" s="12"/>
      <c r="P3341" s="12"/>
      <c r="Q3341" s="38"/>
    </row>
    <row r="3342" spans="1:17" x14ac:dyDescent="0.25">
      <c r="A3342" s="34"/>
      <c r="B3342" s="12"/>
      <c r="C3342" s="12"/>
      <c r="D3342" s="12"/>
      <c r="E3342" s="31" t="str">
        <f>IFERROR(VLOOKUP(Issue!$D3342,Table5[#All],3,0),"")</f>
        <v/>
      </c>
      <c r="F3342" s="31" t="str">
        <f>IFERROR(VLOOKUP(Issue!$D3342,Table5[#All],2,0),"")</f>
        <v/>
      </c>
      <c r="G3342" s="12"/>
      <c r="H3342" s="31" t="str">
        <f>IFERROR(VLOOKUP(Issue!$G3342,Table5[#All],3,0),"")</f>
        <v/>
      </c>
      <c r="I3342" s="31" t="str">
        <f>IFERROR(VLOOKUP(Issue!$G3342,Table5[#All],2,0),"")</f>
        <v/>
      </c>
      <c r="J3342" s="12"/>
      <c r="K3342" s="31" t="str">
        <f>IFERROR(VLOOKUP(Issue!$J3342,Table2[[Item Name]:[UoM]],2,0),"")</f>
        <v/>
      </c>
      <c r="L3342" s="12"/>
      <c r="M3342" s="32" t="str">
        <f>IFERROR(VLOOKUP(Issue!$J3342,Table2[[#All],[Item Name]:[Open Rate]],8,0),"")</f>
        <v/>
      </c>
      <c r="N3342" s="32" t="str">
        <f>IFERROR(+Issue!$L3342*Issue!$M3342,"")</f>
        <v/>
      </c>
      <c r="O3342" s="12"/>
      <c r="P3342" s="12"/>
      <c r="Q3342" s="38"/>
    </row>
    <row r="3343" spans="1:17" x14ac:dyDescent="0.25">
      <c r="A3343" s="34"/>
      <c r="B3343" s="12"/>
      <c r="C3343" s="12"/>
      <c r="D3343" s="12"/>
      <c r="E3343" s="31" t="str">
        <f>IFERROR(VLOOKUP(Issue!$D3343,Table5[#All],3,0),"")</f>
        <v/>
      </c>
      <c r="F3343" s="31" t="str">
        <f>IFERROR(VLOOKUP(Issue!$D3343,Table5[#All],2,0),"")</f>
        <v/>
      </c>
      <c r="G3343" s="12"/>
      <c r="H3343" s="31" t="str">
        <f>IFERROR(VLOOKUP(Issue!$G3343,Table5[#All],3,0),"")</f>
        <v/>
      </c>
      <c r="I3343" s="31" t="str">
        <f>IFERROR(VLOOKUP(Issue!$G3343,Table5[#All],2,0),"")</f>
        <v/>
      </c>
      <c r="J3343" s="12"/>
      <c r="K3343" s="31" t="str">
        <f>IFERROR(VLOOKUP(Issue!$J3343,Table2[[Item Name]:[UoM]],2,0),"")</f>
        <v/>
      </c>
      <c r="L3343" s="12"/>
      <c r="M3343" s="32" t="str">
        <f>IFERROR(VLOOKUP(Issue!$J3343,Table2[[#All],[Item Name]:[Open Rate]],8,0),"")</f>
        <v/>
      </c>
      <c r="N3343" s="32" t="str">
        <f>IFERROR(+Issue!$L3343*Issue!$M3343,"")</f>
        <v/>
      </c>
      <c r="O3343" s="12"/>
      <c r="P3343" s="12"/>
      <c r="Q3343" s="38"/>
    </row>
    <row r="3344" spans="1:17" x14ac:dyDescent="0.25">
      <c r="A3344" s="34"/>
      <c r="B3344" s="12"/>
      <c r="C3344" s="12"/>
      <c r="D3344" s="12"/>
      <c r="E3344" s="31" t="str">
        <f>IFERROR(VLOOKUP(Issue!$D3344,Table5[#All],3,0),"")</f>
        <v/>
      </c>
      <c r="F3344" s="31" t="str">
        <f>IFERROR(VLOOKUP(Issue!$D3344,Table5[#All],2,0),"")</f>
        <v/>
      </c>
      <c r="G3344" s="12"/>
      <c r="H3344" s="31" t="str">
        <f>IFERROR(VLOOKUP(Issue!$G3344,Table5[#All],3,0),"")</f>
        <v/>
      </c>
      <c r="I3344" s="31" t="str">
        <f>IFERROR(VLOOKUP(Issue!$G3344,Table5[#All],2,0),"")</f>
        <v/>
      </c>
      <c r="J3344" s="12"/>
      <c r="K3344" s="31" t="str">
        <f>IFERROR(VLOOKUP(Issue!$J3344,Table2[[Item Name]:[UoM]],2,0),"")</f>
        <v/>
      </c>
      <c r="L3344" s="12"/>
      <c r="M3344" s="32" t="str">
        <f>IFERROR(VLOOKUP(Issue!$J3344,Table2[[#All],[Item Name]:[Open Rate]],8,0),"")</f>
        <v/>
      </c>
      <c r="N3344" s="32" t="str">
        <f>IFERROR(+Issue!$L3344*Issue!$M3344,"")</f>
        <v/>
      </c>
      <c r="O3344" s="12"/>
      <c r="P3344" s="12"/>
      <c r="Q3344" s="38"/>
    </row>
    <row r="3345" spans="1:17" x14ac:dyDescent="0.25">
      <c r="A3345" s="34"/>
      <c r="B3345" s="12"/>
      <c r="C3345" s="12"/>
      <c r="D3345" s="12"/>
      <c r="E3345" s="31" t="str">
        <f>IFERROR(VLOOKUP(Issue!$D3345,Table5[#All],3,0),"")</f>
        <v/>
      </c>
      <c r="F3345" s="31" t="str">
        <f>IFERROR(VLOOKUP(Issue!$D3345,Table5[#All],2,0),"")</f>
        <v/>
      </c>
      <c r="G3345" s="12"/>
      <c r="H3345" s="31" t="str">
        <f>IFERROR(VLOOKUP(Issue!$G3345,Table5[#All],3,0),"")</f>
        <v/>
      </c>
      <c r="I3345" s="31" t="str">
        <f>IFERROR(VLOOKUP(Issue!$G3345,Table5[#All],2,0),"")</f>
        <v/>
      </c>
      <c r="J3345" s="12"/>
      <c r="K3345" s="31" t="str">
        <f>IFERROR(VLOOKUP(Issue!$J3345,Table2[[Item Name]:[UoM]],2,0),"")</f>
        <v/>
      </c>
      <c r="L3345" s="12"/>
      <c r="M3345" s="32" t="str">
        <f>IFERROR(VLOOKUP(Issue!$J3345,Table2[[#All],[Item Name]:[Open Rate]],8,0),"")</f>
        <v/>
      </c>
      <c r="N3345" s="32" t="str">
        <f>IFERROR(+Issue!$L3345*Issue!$M3345,"")</f>
        <v/>
      </c>
      <c r="O3345" s="12"/>
      <c r="P3345" s="12"/>
      <c r="Q3345" s="38"/>
    </row>
    <row r="3346" spans="1:17" x14ac:dyDescent="0.25">
      <c r="A3346" s="34"/>
      <c r="B3346" s="12"/>
      <c r="C3346" s="12"/>
      <c r="D3346" s="12"/>
      <c r="E3346" s="31" t="str">
        <f>IFERROR(VLOOKUP(Issue!$D3346,Table5[#All],3,0),"")</f>
        <v/>
      </c>
      <c r="F3346" s="31" t="str">
        <f>IFERROR(VLOOKUP(Issue!$D3346,Table5[#All],2,0),"")</f>
        <v/>
      </c>
      <c r="G3346" s="12"/>
      <c r="H3346" s="31" t="str">
        <f>IFERROR(VLOOKUP(Issue!$G3346,Table5[#All],3,0),"")</f>
        <v/>
      </c>
      <c r="I3346" s="31" t="str">
        <f>IFERROR(VLOOKUP(Issue!$G3346,Table5[#All],2,0),"")</f>
        <v/>
      </c>
      <c r="J3346" s="8"/>
      <c r="K3346" s="31" t="str">
        <f>IFERROR(VLOOKUP(Issue!$J3346,Table2[[Item Name]:[UoM]],2,0),"")</f>
        <v/>
      </c>
      <c r="L3346" s="12"/>
      <c r="M3346" s="32" t="str">
        <f>IFERROR(VLOOKUP(Issue!$J3346,Table2[[#All],[Item Name]:[Open Rate]],8,0),"")</f>
        <v/>
      </c>
      <c r="N3346" s="32" t="str">
        <f>IFERROR(+Issue!$L3346*Issue!$M3346,"")</f>
        <v/>
      </c>
      <c r="O3346" s="12"/>
      <c r="P3346" s="12"/>
      <c r="Q3346" s="38"/>
    </row>
    <row r="3347" spans="1:17" x14ac:dyDescent="0.25">
      <c r="A3347" s="34"/>
      <c r="B3347" s="12"/>
      <c r="C3347" s="12"/>
      <c r="D3347" s="12"/>
      <c r="E3347" s="31" t="str">
        <f>IFERROR(VLOOKUP(Issue!$D3347,Table5[#All],3,0),"")</f>
        <v/>
      </c>
      <c r="F3347" s="31" t="str">
        <f>IFERROR(VLOOKUP(Issue!$D3347,Table5[#All],2,0),"")</f>
        <v/>
      </c>
      <c r="G3347" s="12"/>
      <c r="H3347" s="31" t="str">
        <f>IFERROR(VLOOKUP(Issue!$G3347,Table5[#All],3,0),"")</f>
        <v/>
      </c>
      <c r="I3347" s="31" t="str">
        <f>IFERROR(VLOOKUP(Issue!$G3347,Table5[#All],2,0),"")</f>
        <v/>
      </c>
      <c r="J3347" s="12"/>
      <c r="K3347" s="31" t="str">
        <f>IFERROR(VLOOKUP(Issue!$J3347,Table2[[Item Name]:[UoM]],2,0),"")</f>
        <v/>
      </c>
      <c r="L3347" s="12"/>
      <c r="M3347" s="32" t="str">
        <f>IFERROR(VLOOKUP(Issue!$J3347,Table2[[#All],[Item Name]:[Open Rate]],8,0),"")</f>
        <v/>
      </c>
      <c r="N3347" s="32" t="str">
        <f>IFERROR(+Issue!$L3347*Issue!$M3347,"")</f>
        <v/>
      </c>
      <c r="O3347" s="12"/>
      <c r="P3347" s="12"/>
      <c r="Q3347" s="38"/>
    </row>
    <row r="3348" spans="1:17" x14ac:dyDescent="0.25">
      <c r="A3348" s="34"/>
      <c r="B3348" s="12"/>
      <c r="C3348" s="12"/>
      <c r="D3348" s="12"/>
      <c r="E3348" s="31" t="str">
        <f>IFERROR(VLOOKUP(Issue!$D3348,Table5[#All],3,0),"")</f>
        <v/>
      </c>
      <c r="F3348" s="31" t="str">
        <f>IFERROR(VLOOKUP(Issue!$D3348,Table5[#All],2,0),"")</f>
        <v/>
      </c>
      <c r="G3348" s="12"/>
      <c r="H3348" s="31" t="str">
        <f>IFERROR(VLOOKUP(Issue!$G3348,Table5[#All],3,0),"")</f>
        <v/>
      </c>
      <c r="I3348" s="31" t="str">
        <f>IFERROR(VLOOKUP(Issue!$G3348,Table5[#All],2,0),"")</f>
        <v/>
      </c>
      <c r="J3348" s="12"/>
      <c r="K3348" s="31" t="str">
        <f>IFERROR(VLOOKUP(Issue!$J3348,Table2[[Item Name]:[UoM]],2,0),"")</f>
        <v/>
      </c>
      <c r="L3348" s="12"/>
      <c r="M3348" s="32" t="str">
        <f>IFERROR(VLOOKUP(Issue!$J3348,Table2[[#All],[Item Name]:[Open Rate]],8,0),"")</f>
        <v/>
      </c>
      <c r="N3348" s="32" t="str">
        <f>IFERROR(+Issue!$L3348*Issue!$M3348,"")</f>
        <v/>
      </c>
      <c r="O3348" s="12"/>
      <c r="P3348" s="12"/>
      <c r="Q3348" s="38"/>
    </row>
    <row r="3349" spans="1:17" x14ac:dyDescent="0.25">
      <c r="A3349" s="34"/>
      <c r="B3349" s="12"/>
      <c r="C3349" s="12"/>
      <c r="D3349" s="12"/>
      <c r="E3349" s="31" t="str">
        <f>IFERROR(VLOOKUP(Issue!$D3349,Table5[#All],3,0),"")</f>
        <v/>
      </c>
      <c r="F3349" s="31" t="str">
        <f>IFERROR(VLOOKUP(Issue!$D3349,Table5[#All],2,0),"")</f>
        <v/>
      </c>
      <c r="G3349" s="12"/>
      <c r="H3349" s="31" t="str">
        <f>IFERROR(VLOOKUP(Issue!$G3349,Table5[#All],3,0),"")</f>
        <v/>
      </c>
      <c r="I3349" s="31" t="str">
        <f>IFERROR(VLOOKUP(Issue!$G3349,Table5[#All],2,0),"")</f>
        <v/>
      </c>
      <c r="J3349" s="12"/>
      <c r="K3349" s="31" t="str">
        <f>IFERROR(VLOOKUP(Issue!$J3349,Table2[[Item Name]:[UoM]],2,0),"")</f>
        <v/>
      </c>
      <c r="L3349" s="12"/>
      <c r="M3349" s="32" t="str">
        <f>IFERROR(VLOOKUP(Issue!$J3349,Table2[[#All],[Item Name]:[Open Rate]],8,0),"")</f>
        <v/>
      </c>
      <c r="N3349" s="32" t="str">
        <f>IFERROR(+Issue!$L3349*Issue!$M3349,"")</f>
        <v/>
      </c>
      <c r="O3349" s="12"/>
      <c r="P3349" s="12"/>
      <c r="Q3349" s="38"/>
    </row>
    <row r="3350" spans="1:17" x14ac:dyDescent="0.25">
      <c r="A3350" s="34"/>
      <c r="B3350" s="12"/>
      <c r="C3350" s="12"/>
      <c r="D3350" s="12"/>
      <c r="E3350" s="31" t="str">
        <f>IFERROR(VLOOKUP(Issue!$D3350,Table5[#All],3,0),"")</f>
        <v/>
      </c>
      <c r="F3350" s="31" t="str">
        <f>IFERROR(VLOOKUP(Issue!$D3350,Table5[#All],2,0),"")</f>
        <v/>
      </c>
      <c r="G3350" s="12"/>
      <c r="H3350" s="31" t="str">
        <f>IFERROR(VLOOKUP(Issue!$G3350,Table5[#All],3,0),"")</f>
        <v/>
      </c>
      <c r="I3350" s="31" t="str">
        <f>IFERROR(VLOOKUP(Issue!$G3350,Table5[#All],2,0),"")</f>
        <v/>
      </c>
      <c r="J3350" s="12"/>
      <c r="K3350" s="31" t="str">
        <f>IFERROR(VLOOKUP(Issue!$J3350,Table2[[Item Name]:[UoM]],2,0),"")</f>
        <v/>
      </c>
      <c r="L3350" s="12"/>
      <c r="M3350" s="32" t="str">
        <f>IFERROR(VLOOKUP(Issue!$J3350,Table2[[#All],[Item Name]:[Open Rate]],8,0),"")</f>
        <v/>
      </c>
      <c r="N3350" s="32" t="str">
        <f>IFERROR(+Issue!$L3350*Issue!$M3350,"")</f>
        <v/>
      </c>
      <c r="O3350" s="12"/>
      <c r="P3350" s="12"/>
      <c r="Q3350" s="38"/>
    </row>
    <row r="3351" spans="1:17" x14ac:dyDescent="0.25">
      <c r="A3351" s="34"/>
      <c r="B3351" s="12"/>
      <c r="C3351" s="12"/>
      <c r="D3351" s="12"/>
      <c r="E3351" s="31" t="str">
        <f>IFERROR(VLOOKUP(Issue!$D3351,Table5[#All],3,0),"")</f>
        <v/>
      </c>
      <c r="F3351" s="31" t="str">
        <f>IFERROR(VLOOKUP(Issue!$D3351,Table5[#All],2,0),"")</f>
        <v/>
      </c>
      <c r="G3351" s="12"/>
      <c r="H3351" s="31" t="str">
        <f>IFERROR(VLOOKUP(Issue!$G3351,Table5[#All],3,0),"")</f>
        <v/>
      </c>
      <c r="I3351" s="31" t="str">
        <f>IFERROR(VLOOKUP(Issue!$G3351,Table5[#All],2,0),"")</f>
        <v/>
      </c>
      <c r="J3351" s="12"/>
      <c r="K3351" s="31" t="str">
        <f>IFERROR(VLOOKUP(Issue!$J3351,Table2[[Item Name]:[UoM]],2,0),"")</f>
        <v/>
      </c>
      <c r="L3351" s="12"/>
      <c r="M3351" s="32" t="str">
        <f>IFERROR(VLOOKUP(Issue!$J3351,Table2[[#All],[Item Name]:[Open Rate]],8,0),"")</f>
        <v/>
      </c>
      <c r="N3351" s="32" t="str">
        <f>IFERROR(+Issue!$L3351*Issue!$M3351,"")</f>
        <v/>
      </c>
      <c r="O3351" s="12"/>
      <c r="P3351" s="12"/>
      <c r="Q3351" s="38"/>
    </row>
    <row r="3352" spans="1:17" x14ac:dyDescent="0.25">
      <c r="A3352" s="34"/>
      <c r="B3352" s="12"/>
      <c r="C3352" s="12"/>
      <c r="D3352" s="12"/>
      <c r="E3352" s="31" t="str">
        <f>IFERROR(VLOOKUP(Issue!$D3352,Table5[#All],3,0),"")</f>
        <v/>
      </c>
      <c r="F3352" s="31" t="str">
        <f>IFERROR(VLOOKUP(Issue!$D3352,Table5[#All],2,0),"")</f>
        <v/>
      </c>
      <c r="G3352" s="12"/>
      <c r="H3352" s="31" t="str">
        <f>IFERROR(VLOOKUP(Issue!$G3352,Table5[#All],3,0),"")</f>
        <v/>
      </c>
      <c r="I3352" s="31" t="str">
        <f>IFERROR(VLOOKUP(Issue!$G3352,Table5[#All],2,0),"")</f>
        <v/>
      </c>
      <c r="J3352" s="12"/>
      <c r="K3352" s="31" t="str">
        <f>IFERROR(VLOOKUP(Issue!$J3352,Table2[[Item Name]:[UoM]],2,0),"")</f>
        <v/>
      </c>
      <c r="L3352" s="12"/>
      <c r="M3352" s="32" t="str">
        <f>IFERROR(VLOOKUP(Issue!$J3352,Table2[[#All],[Item Name]:[Open Rate]],8,0),"")</f>
        <v/>
      </c>
      <c r="N3352" s="32" t="str">
        <f>IFERROR(+Issue!$L3352*Issue!$M3352,"")</f>
        <v/>
      </c>
      <c r="O3352" s="12"/>
      <c r="P3352" s="12"/>
      <c r="Q3352" s="38"/>
    </row>
    <row r="3353" spans="1:17" x14ac:dyDescent="0.25">
      <c r="A3353" s="34"/>
      <c r="B3353" s="12"/>
      <c r="C3353" s="12"/>
      <c r="D3353" s="12"/>
      <c r="E3353" s="31" t="str">
        <f>IFERROR(VLOOKUP(Issue!$D3353,Table5[#All],3,0),"")</f>
        <v/>
      </c>
      <c r="F3353" s="31" t="str">
        <f>IFERROR(VLOOKUP(Issue!$D3353,Table5[#All],2,0),"")</f>
        <v/>
      </c>
      <c r="G3353" s="12"/>
      <c r="H3353" s="31" t="str">
        <f>IFERROR(VLOOKUP(Issue!$G3353,Table5[#All],3,0),"")</f>
        <v/>
      </c>
      <c r="I3353" s="31" t="str">
        <f>IFERROR(VLOOKUP(Issue!$G3353,Table5[#All],2,0),"")</f>
        <v/>
      </c>
      <c r="J3353" s="12"/>
      <c r="K3353" s="31" t="str">
        <f>IFERROR(VLOOKUP(Issue!$J3353,Table2[[Item Name]:[UoM]],2,0),"")</f>
        <v/>
      </c>
      <c r="L3353" s="12"/>
      <c r="M3353" s="32" t="str">
        <f>IFERROR(VLOOKUP(Issue!$J3353,Table2[[#All],[Item Name]:[Open Rate]],8,0),"")</f>
        <v/>
      </c>
      <c r="N3353" s="32" t="str">
        <f>IFERROR(+Issue!$L3353*Issue!$M3353,"")</f>
        <v/>
      </c>
      <c r="O3353" s="12"/>
      <c r="P3353" s="12"/>
      <c r="Q3353" s="38"/>
    </row>
    <row r="3354" spans="1:17" x14ac:dyDescent="0.25">
      <c r="A3354" s="34"/>
      <c r="B3354" s="12"/>
      <c r="C3354" s="12"/>
      <c r="D3354" s="12"/>
      <c r="E3354" s="31" t="str">
        <f>IFERROR(VLOOKUP(Issue!$D3354,Table5[#All],3,0),"")</f>
        <v/>
      </c>
      <c r="F3354" s="31" t="str">
        <f>IFERROR(VLOOKUP(Issue!$D3354,Table5[#All],2,0),"")</f>
        <v/>
      </c>
      <c r="G3354" s="12"/>
      <c r="H3354" s="31" t="str">
        <f>IFERROR(VLOOKUP(Issue!$G3354,Table5[#All],3,0),"")</f>
        <v/>
      </c>
      <c r="I3354" s="31" t="str">
        <f>IFERROR(VLOOKUP(Issue!$G3354,Table5[#All],2,0),"")</f>
        <v/>
      </c>
      <c r="J3354" s="12"/>
      <c r="K3354" s="31" t="str">
        <f>IFERROR(VLOOKUP(Issue!$J3354,Table2[[Item Name]:[UoM]],2,0),"")</f>
        <v/>
      </c>
      <c r="L3354" s="12"/>
      <c r="M3354" s="32" t="str">
        <f>IFERROR(VLOOKUP(Issue!$J3354,Table2[[#All],[Item Name]:[Open Rate]],8,0),"")</f>
        <v/>
      </c>
      <c r="N3354" s="32" t="str">
        <f>IFERROR(+Issue!$L3354*Issue!$M3354,"")</f>
        <v/>
      </c>
      <c r="O3354" s="12"/>
      <c r="P3354" s="12"/>
      <c r="Q3354" s="38"/>
    </row>
    <row r="3355" spans="1:17" x14ac:dyDescent="0.25">
      <c r="A3355" s="34"/>
      <c r="B3355" s="12"/>
      <c r="C3355" s="12"/>
      <c r="D3355" s="12"/>
      <c r="E3355" s="31" t="str">
        <f>IFERROR(VLOOKUP(Issue!$D3355,Table5[#All],3,0),"")</f>
        <v/>
      </c>
      <c r="F3355" s="31" t="str">
        <f>IFERROR(VLOOKUP(Issue!$D3355,Table5[#All],2,0),"")</f>
        <v/>
      </c>
      <c r="G3355" s="12"/>
      <c r="H3355" s="31" t="str">
        <f>IFERROR(VLOOKUP(Issue!$G3355,Table5[#All],3,0),"")</f>
        <v/>
      </c>
      <c r="I3355" s="31" t="str">
        <f>IFERROR(VLOOKUP(Issue!$G3355,Table5[#All],2,0),"")</f>
        <v/>
      </c>
      <c r="J3355" s="12"/>
      <c r="K3355" s="31" t="str">
        <f>IFERROR(VLOOKUP(Issue!$J3355,Table2[[Item Name]:[UoM]],2,0),"")</f>
        <v/>
      </c>
      <c r="L3355" s="12"/>
      <c r="M3355" s="32" t="str">
        <f>IFERROR(VLOOKUP(Issue!$J3355,Table2[[#All],[Item Name]:[Open Rate]],8,0),"")</f>
        <v/>
      </c>
      <c r="N3355" s="32" t="str">
        <f>IFERROR(+Issue!$L3355*Issue!$M3355,"")</f>
        <v/>
      </c>
      <c r="O3355" s="12"/>
      <c r="P3355" s="12"/>
      <c r="Q3355" s="38"/>
    </row>
    <row r="3356" spans="1:17" x14ac:dyDescent="0.25">
      <c r="A3356" s="34"/>
      <c r="B3356" s="12"/>
      <c r="C3356" s="12"/>
      <c r="D3356" s="12"/>
      <c r="E3356" s="31" t="str">
        <f>IFERROR(VLOOKUP(Issue!$D3356,Table5[#All],3,0),"")</f>
        <v/>
      </c>
      <c r="F3356" s="31" t="str">
        <f>IFERROR(VLOOKUP(Issue!$D3356,Table5[#All],2,0),"")</f>
        <v/>
      </c>
      <c r="G3356" s="12"/>
      <c r="H3356" s="31" t="str">
        <f>IFERROR(VLOOKUP(Issue!$G3356,Table5[#All],3,0),"")</f>
        <v/>
      </c>
      <c r="I3356" s="31" t="str">
        <f>IFERROR(VLOOKUP(Issue!$G3356,Table5[#All],2,0),"")</f>
        <v/>
      </c>
      <c r="J3356" s="8"/>
      <c r="K3356" s="31" t="str">
        <f>IFERROR(VLOOKUP(Issue!$J3356,Table2[[Item Name]:[UoM]],2,0),"")</f>
        <v/>
      </c>
      <c r="L3356" s="12"/>
      <c r="M3356" s="32" t="str">
        <f>IFERROR(VLOOKUP(Issue!$J3356,Table2[[#All],[Item Name]:[Open Rate]],8,0),"")</f>
        <v/>
      </c>
      <c r="N3356" s="32" t="str">
        <f>IFERROR(+Issue!$L3356*Issue!$M3356,"")</f>
        <v/>
      </c>
      <c r="O3356" s="12"/>
      <c r="P3356" s="12"/>
      <c r="Q3356" s="38"/>
    </row>
    <row r="3357" spans="1:17" x14ac:dyDescent="0.25">
      <c r="A3357" s="34"/>
      <c r="B3357" s="12"/>
      <c r="C3357" s="12"/>
      <c r="D3357" s="12"/>
      <c r="E3357" s="31" t="str">
        <f>IFERROR(VLOOKUP(Issue!$D3357,Table5[#All],3,0),"")</f>
        <v/>
      </c>
      <c r="F3357" s="31" t="str">
        <f>IFERROR(VLOOKUP(Issue!$D3357,Table5[#All],2,0),"")</f>
        <v/>
      </c>
      <c r="G3357" s="12"/>
      <c r="H3357" s="31" t="str">
        <f>IFERROR(VLOOKUP(Issue!$G3357,Table5[#All],3,0),"")</f>
        <v/>
      </c>
      <c r="I3357" s="31" t="str">
        <f>IFERROR(VLOOKUP(Issue!$G3357,Table5[#All],2,0),"")</f>
        <v/>
      </c>
      <c r="J3357" s="8"/>
      <c r="K3357" s="31" t="str">
        <f>IFERROR(VLOOKUP(Issue!$J3357,Table2[[Item Name]:[UoM]],2,0),"")</f>
        <v/>
      </c>
      <c r="L3357" s="12"/>
      <c r="M3357" s="32" t="str">
        <f>IFERROR(VLOOKUP(Issue!$J3357,Table2[[#All],[Item Name]:[Open Rate]],8,0),"")</f>
        <v/>
      </c>
      <c r="N3357" s="32" t="str">
        <f>IFERROR(+Issue!$L3357*Issue!$M3357,"")</f>
        <v/>
      </c>
      <c r="O3357" s="12"/>
      <c r="P3357" s="12"/>
      <c r="Q3357" s="38"/>
    </row>
    <row r="3358" spans="1:17" x14ac:dyDescent="0.25">
      <c r="A3358" s="34"/>
      <c r="B3358" s="12"/>
      <c r="C3358" s="12"/>
      <c r="D3358" s="12"/>
      <c r="E3358" s="31" t="str">
        <f>IFERROR(VLOOKUP(Issue!$D3358,Table5[#All],3,0),"")</f>
        <v/>
      </c>
      <c r="F3358" s="31" t="str">
        <f>IFERROR(VLOOKUP(Issue!$D3358,Table5[#All],2,0),"")</f>
        <v/>
      </c>
      <c r="G3358" s="12"/>
      <c r="H3358" s="31" t="str">
        <f>IFERROR(VLOOKUP(Issue!$G3358,Table5[#All],3,0),"")</f>
        <v/>
      </c>
      <c r="I3358" s="31" t="str">
        <f>IFERROR(VLOOKUP(Issue!$G3358,Table5[#All],2,0),"")</f>
        <v/>
      </c>
      <c r="J3358" s="8"/>
      <c r="K3358" s="31" t="str">
        <f>IFERROR(VLOOKUP(Issue!$J3358,Table2[[Item Name]:[UoM]],2,0),"")</f>
        <v/>
      </c>
      <c r="L3358" s="12"/>
      <c r="M3358" s="32" t="str">
        <f>IFERROR(VLOOKUP(Issue!$J3358,Table2[[#All],[Item Name]:[Open Rate]],8,0),"")</f>
        <v/>
      </c>
      <c r="N3358" s="32" t="str">
        <f>IFERROR(+Issue!$L3358*Issue!$M3358,"")</f>
        <v/>
      </c>
      <c r="O3358" s="12"/>
      <c r="P3358" s="12"/>
      <c r="Q3358" s="38"/>
    </row>
    <row r="3359" spans="1:17" x14ac:dyDescent="0.25">
      <c r="A3359" s="34"/>
      <c r="B3359" s="12"/>
      <c r="C3359" s="12"/>
      <c r="D3359" s="12"/>
      <c r="E3359" s="31" t="str">
        <f>IFERROR(VLOOKUP(Issue!$D3359,Table5[#All],3,0),"")</f>
        <v/>
      </c>
      <c r="F3359" s="31" t="str">
        <f>IFERROR(VLOOKUP(Issue!$D3359,Table5[#All],2,0),"")</f>
        <v/>
      </c>
      <c r="G3359" s="12"/>
      <c r="H3359" s="31" t="str">
        <f>IFERROR(VLOOKUP(Issue!$G3359,Table5[#All],3,0),"")</f>
        <v/>
      </c>
      <c r="I3359" s="31" t="str">
        <f>IFERROR(VLOOKUP(Issue!$G3359,Table5[#All],2,0),"")</f>
        <v/>
      </c>
      <c r="J3359" s="8"/>
      <c r="K3359" s="31" t="str">
        <f>IFERROR(VLOOKUP(Issue!$J3359,Table2[[Item Name]:[UoM]],2,0),"")</f>
        <v/>
      </c>
      <c r="L3359" s="12"/>
      <c r="M3359" s="32" t="str">
        <f>IFERROR(VLOOKUP(Issue!$J3359,Table2[[#All],[Item Name]:[Open Rate]],8,0),"")</f>
        <v/>
      </c>
      <c r="N3359" s="32" t="str">
        <f>IFERROR(+Issue!$L3359*Issue!$M3359,"")</f>
        <v/>
      </c>
      <c r="O3359" s="12"/>
      <c r="P3359" s="12"/>
      <c r="Q3359" s="38"/>
    </row>
    <row r="3360" spans="1:17" x14ac:dyDescent="0.25">
      <c r="A3360" s="34"/>
      <c r="B3360" s="12"/>
      <c r="C3360" s="12"/>
      <c r="D3360" s="12"/>
      <c r="E3360" s="31" t="str">
        <f>IFERROR(VLOOKUP(Issue!$D3360,Table5[#All],3,0),"")</f>
        <v/>
      </c>
      <c r="F3360" s="31" t="str">
        <f>IFERROR(VLOOKUP(Issue!$D3360,Table5[#All],2,0),"")</f>
        <v/>
      </c>
      <c r="G3360" s="12"/>
      <c r="H3360" s="31" t="str">
        <f>IFERROR(VLOOKUP(Issue!$G3360,Table5[#All],3,0),"")</f>
        <v/>
      </c>
      <c r="I3360" s="31" t="str">
        <f>IFERROR(VLOOKUP(Issue!$G3360,Table5[#All],2,0),"")</f>
        <v/>
      </c>
      <c r="J3360" s="12"/>
      <c r="K3360" s="31" t="str">
        <f>IFERROR(VLOOKUP(Issue!$J3360,Table2[[Item Name]:[UoM]],2,0),"")</f>
        <v/>
      </c>
      <c r="L3360" s="12"/>
      <c r="M3360" s="32" t="str">
        <f>IFERROR(VLOOKUP(Issue!$J3360,Table2[[#All],[Item Name]:[Open Rate]],8,0),"")</f>
        <v/>
      </c>
      <c r="N3360" s="32" t="str">
        <f>IFERROR(+Issue!$L3360*Issue!$M3360,"")</f>
        <v/>
      </c>
      <c r="O3360" s="12"/>
      <c r="P3360" s="12"/>
      <c r="Q3360" s="38"/>
    </row>
    <row r="3361" spans="1:17" x14ac:dyDescent="0.25">
      <c r="A3361" s="34"/>
      <c r="B3361" s="12"/>
      <c r="C3361" s="12"/>
      <c r="D3361" s="12"/>
      <c r="E3361" s="31" t="str">
        <f>IFERROR(VLOOKUP(Issue!$D3361,Table5[#All],3,0),"")</f>
        <v/>
      </c>
      <c r="F3361" s="31" t="str">
        <f>IFERROR(VLOOKUP(Issue!$D3361,Table5[#All],2,0),"")</f>
        <v/>
      </c>
      <c r="G3361" s="12"/>
      <c r="H3361" s="31" t="str">
        <f>IFERROR(VLOOKUP(Issue!$G3361,Table5[#All],3,0),"")</f>
        <v/>
      </c>
      <c r="I3361" s="31" t="str">
        <f>IFERROR(VLOOKUP(Issue!$G3361,Table5[#All],2,0),"")</f>
        <v/>
      </c>
      <c r="J3361" s="12"/>
      <c r="K3361" s="31" t="str">
        <f>IFERROR(VLOOKUP(Issue!$J3361,Table2[[Item Name]:[UoM]],2,0),"")</f>
        <v/>
      </c>
      <c r="L3361" s="12"/>
      <c r="M3361" s="32" t="str">
        <f>IFERROR(VLOOKUP(Issue!$J3361,Table2[[#All],[Item Name]:[Open Rate]],8,0),"")</f>
        <v/>
      </c>
      <c r="N3361" s="32" t="str">
        <f>IFERROR(+Issue!$L3361*Issue!$M3361,"")</f>
        <v/>
      </c>
      <c r="O3361" s="12"/>
      <c r="P3361" s="12"/>
      <c r="Q3361" s="38"/>
    </row>
    <row r="3362" spans="1:17" x14ac:dyDescent="0.25">
      <c r="A3362" s="34"/>
      <c r="B3362" s="12"/>
      <c r="C3362" s="12"/>
      <c r="D3362" s="12"/>
      <c r="E3362" s="31" t="str">
        <f>IFERROR(VLOOKUP(Issue!$D3362,Table5[#All],3,0),"")</f>
        <v/>
      </c>
      <c r="F3362" s="31" t="str">
        <f>IFERROR(VLOOKUP(Issue!$D3362,Table5[#All],2,0),"")</f>
        <v/>
      </c>
      <c r="G3362" s="12"/>
      <c r="H3362" s="31" t="str">
        <f>IFERROR(VLOOKUP(Issue!$G3362,Table5[#All],3,0),"")</f>
        <v/>
      </c>
      <c r="I3362" s="31" t="str">
        <f>IFERROR(VLOOKUP(Issue!$G3362,Table5[#All],2,0),"")</f>
        <v/>
      </c>
      <c r="J3362" s="12"/>
      <c r="K3362" s="31" t="str">
        <f>IFERROR(VLOOKUP(Issue!$J3362,Table2[[Item Name]:[UoM]],2,0),"")</f>
        <v/>
      </c>
      <c r="L3362" s="12"/>
      <c r="M3362" s="32" t="str">
        <f>IFERROR(VLOOKUP(Issue!$J3362,Table2[[#All],[Item Name]:[Open Rate]],8,0),"")</f>
        <v/>
      </c>
      <c r="N3362" s="32" t="str">
        <f>IFERROR(+Issue!$L3362*Issue!$M3362,"")</f>
        <v/>
      </c>
      <c r="O3362" s="12"/>
      <c r="P3362" s="12"/>
      <c r="Q3362" s="38"/>
    </row>
    <row r="3363" spans="1:17" x14ac:dyDescent="0.25">
      <c r="A3363" s="34"/>
      <c r="B3363" s="12"/>
      <c r="C3363" s="12"/>
      <c r="D3363" s="12"/>
      <c r="E3363" s="31" t="str">
        <f>IFERROR(VLOOKUP(Issue!$D3363,Table5[#All],3,0),"")</f>
        <v/>
      </c>
      <c r="F3363" s="31" t="str">
        <f>IFERROR(VLOOKUP(Issue!$D3363,Table5[#All],2,0),"")</f>
        <v/>
      </c>
      <c r="G3363" s="12"/>
      <c r="H3363" s="31" t="str">
        <f>IFERROR(VLOOKUP(Issue!$G3363,Table5[#All],3,0),"")</f>
        <v/>
      </c>
      <c r="I3363" s="31" t="str">
        <f>IFERROR(VLOOKUP(Issue!$G3363,Table5[#All],2,0),"")</f>
        <v/>
      </c>
      <c r="J3363" s="12"/>
      <c r="K3363" s="31" t="str">
        <f>IFERROR(VLOOKUP(Issue!$J3363,Table2[[Item Name]:[UoM]],2,0),"")</f>
        <v/>
      </c>
      <c r="L3363" s="12"/>
      <c r="M3363" s="32" t="str">
        <f>IFERROR(VLOOKUP(Issue!$J3363,Table2[[#All],[Item Name]:[Open Rate]],8,0),"")</f>
        <v/>
      </c>
      <c r="N3363" s="32" t="str">
        <f>IFERROR(+Issue!$L3363*Issue!$M3363,"")</f>
        <v/>
      </c>
      <c r="O3363" s="12"/>
      <c r="P3363" s="12"/>
      <c r="Q3363" s="38"/>
    </row>
    <row r="3364" spans="1:17" x14ac:dyDescent="0.25">
      <c r="A3364" s="34"/>
      <c r="B3364" s="12"/>
      <c r="C3364" s="12"/>
      <c r="D3364" s="12"/>
      <c r="E3364" s="31" t="str">
        <f>IFERROR(VLOOKUP(Issue!$D3364,Table5[#All],3,0),"")</f>
        <v/>
      </c>
      <c r="F3364" s="31" t="str">
        <f>IFERROR(VLOOKUP(Issue!$D3364,Table5[#All],2,0),"")</f>
        <v/>
      </c>
      <c r="G3364" s="12"/>
      <c r="H3364" s="31" t="str">
        <f>IFERROR(VLOOKUP(Issue!$G3364,Table5[#All],3,0),"")</f>
        <v/>
      </c>
      <c r="I3364" s="31" t="str">
        <f>IFERROR(VLOOKUP(Issue!$G3364,Table5[#All],2,0),"")</f>
        <v/>
      </c>
      <c r="J3364" s="12"/>
      <c r="K3364" s="31" t="str">
        <f>IFERROR(VLOOKUP(Issue!$J3364,Table2[[Item Name]:[UoM]],2,0),"")</f>
        <v/>
      </c>
      <c r="L3364" s="12"/>
      <c r="M3364" s="32" t="str">
        <f>IFERROR(VLOOKUP(Issue!$J3364,Table2[[#All],[Item Name]:[Open Rate]],8,0),"")</f>
        <v/>
      </c>
      <c r="N3364" s="32" t="str">
        <f>IFERROR(+Issue!$L3364*Issue!$M3364,"")</f>
        <v/>
      </c>
      <c r="O3364" s="12"/>
      <c r="P3364" s="12"/>
      <c r="Q3364" s="38"/>
    </row>
    <row r="3365" spans="1:17" x14ac:dyDescent="0.25">
      <c r="A3365" s="34"/>
      <c r="B3365" s="12"/>
      <c r="C3365" s="12"/>
      <c r="D3365" s="12"/>
      <c r="E3365" s="31" t="str">
        <f>IFERROR(VLOOKUP(Issue!$D3365,Table5[#All],3,0),"")</f>
        <v/>
      </c>
      <c r="F3365" s="31" t="str">
        <f>IFERROR(VLOOKUP(Issue!$D3365,Table5[#All],2,0),"")</f>
        <v/>
      </c>
      <c r="G3365" s="12"/>
      <c r="H3365" s="31" t="str">
        <f>IFERROR(VLOOKUP(Issue!$G3365,Table5[#All],3,0),"")</f>
        <v/>
      </c>
      <c r="I3365" s="31" t="str">
        <f>IFERROR(VLOOKUP(Issue!$G3365,Table5[#All],2,0),"")</f>
        <v/>
      </c>
      <c r="J3365" s="12"/>
      <c r="K3365" s="31" t="str">
        <f>IFERROR(VLOOKUP(Issue!$J3365,Table2[[Item Name]:[UoM]],2,0),"")</f>
        <v/>
      </c>
      <c r="L3365" s="12"/>
      <c r="M3365" s="32" t="str">
        <f>IFERROR(VLOOKUP(Issue!$J3365,Table2[[#All],[Item Name]:[Open Rate]],8,0),"")</f>
        <v/>
      </c>
      <c r="N3365" s="32" t="str">
        <f>IFERROR(+Issue!$L3365*Issue!$M3365,"")</f>
        <v/>
      </c>
      <c r="O3365" s="12"/>
      <c r="P3365" s="12"/>
      <c r="Q3365" s="38"/>
    </row>
    <row r="3366" spans="1:17" x14ac:dyDescent="0.25">
      <c r="A3366" s="34"/>
      <c r="B3366" s="12"/>
      <c r="C3366" s="12"/>
      <c r="D3366" s="12"/>
      <c r="E3366" s="31" t="str">
        <f>IFERROR(VLOOKUP(Issue!$D3366,Table5[#All],3,0),"")</f>
        <v/>
      </c>
      <c r="F3366" s="31" t="str">
        <f>IFERROR(VLOOKUP(Issue!$D3366,Table5[#All],2,0),"")</f>
        <v/>
      </c>
      <c r="G3366" s="12"/>
      <c r="H3366" s="31" t="str">
        <f>IFERROR(VLOOKUP(Issue!$G3366,Table5[#All],3,0),"")</f>
        <v/>
      </c>
      <c r="I3366" s="31" t="str">
        <f>IFERROR(VLOOKUP(Issue!$G3366,Table5[#All],2,0),"")</f>
        <v/>
      </c>
      <c r="J3366" s="12"/>
      <c r="K3366" s="31" t="str">
        <f>IFERROR(VLOOKUP(Issue!$J3366,Table2[[Item Name]:[UoM]],2,0),"")</f>
        <v/>
      </c>
      <c r="L3366" s="12"/>
      <c r="M3366" s="32" t="str">
        <f>IFERROR(VLOOKUP(Issue!$J3366,Table2[[#All],[Item Name]:[Open Rate]],8,0),"")</f>
        <v/>
      </c>
      <c r="N3366" s="32" t="str">
        <f>IFERROR(+Issue!$L3366*Issue!$M3366,"")</f>
        <v/>
      </c>
      <c r="O3366" s="12"/>
      <c r="P3366" s="12"/>
      <c r="Q3366" s="38"/>
    </row>
    <row r="3367" spans="1:17" x14ac:dyDescent="0.25">
      <c r="A3367" s="34"/>
      <c r="B3367" s="12"/>
      <c r="C3367" s="12"/>
      <c r="D3367" s="12"/>
      <c r="E3367" s="31" t="str">
        <f>IFERROR(VLOOKUP(Issue!$D3367,Table5[#All],3,0),"")</f>
        <v/>
      </c>
      <c r="F3367" s="31" t="str">
        <f>IFERROR(VLOOKUP(Issue!$D3367,Table5[#All],2,0),"")</f>
        <v/>
      </c>
      <c r="G3367" s="12"/>
      <c r="H3367" s="31" t="str">
        <f>IFERROR(VLOOKUP(Issue!$G3367,Table5[#All],3,0),"")</f>
        <v/>
      </c>
      <c r="I3367" s="31" t="str">
        <f>IFERROR(VLOOKUP(Issue!$G3367,Table5[#All],2,0),"")</f>
        <v/>
      </c>
      <c r="J3367" s="12"/>
      <c r="K3367" s="31" t="str">
        <f>IFERROR(VLOOKUP(Issue!$J3367,Table2[[Item Name]:[UoM]],2,0),"")</f>
        <v/>
      </c>
      <c r="L3367" s="12"/>
      <c r="M3367" s="32" t="str">
        <f>IFERROR(VLOOKUP(Issue!$J3367,Table2[[#All],[Item Name]:[Open Rate]],8,0),"")</f>
        <v/>
      </c>
      <c r="N3367" s="32" t="str">
        <f>IFERROR(+Issue!$L3367*Issue!$M3367,"")</f>
        <v/>
      </c>
      <c r="O3367" s="12"/>
      <c r="P3367" s="12"/>
      <c r="Q3367" s="38"/>
    </row>
    <row r="3368" spans="1:17" x14ac:dyDescent="0.25">
      <c r="A3368" s="34"/>
      <c r="B3368" s="12"/>
      <c r="C3368" s="12"/>
      <c r="D3368" s="12"/>
      <c r="E3368" s="31" t="str">
        <f>IFERROR(VLOOKUP(Issue!$D3368,Table5[#All],3,0),"")</f>
        <v/>
      </c>
      <c r="F3368" s="31" t="str">
        <f>IFERROR(VLOOKUP(Issue!$D3368,Table5[#All],2,0),"")</f>
        <v/>
      </c>
      <c r="G3368" s="12"/>
      <c r="H3368" s="31" t="str">
        <f>IFERROR(VLOOKUP(Issue!$G3368,Table5[#All],3,0),"")</f>
        <v/>
      </c>
      <c r="I3368" s="31" t="str">
        <f>IFERROR(VLOOKUP(Issue!$G3368,Table5[#All],2,0),"")</f>
        <v/>
      </c>
      <c r="J3368" s="12"/>
      <c r="K3368" s="31" t="str">
        <f>IFERROR(VLOOKUP(Issue!$J3368,Table2[[Item Name]:[UoM]],2,0),"")</f>
        <v/>
      </c>
      <c r="L3368" s="12"/>
      <c r="M3368" s="32" t="str">
        <f>IFERROR(VLOOKUP(Issue!$J3368,Table2[[#All],[Item Name]:[Open Rate]],8,0),"")</f>
        <v/>
      </c>
      <c r="N3368" s="32" t="str">
        <f>IFERROR(+Issue!$L3368*Issue!$M3368,"")</f>
        <v/>
      </c>
      <c r="O3368" s="12"/>
      <c r="P3368" s="12"/>
      <c r="Q3368" s="38"/>
    </row>
    <row r="3369" spans="1:17" x14ac:dyDescent="0.25">
      <c r="A3369" s="34"/>
      <c r="B3369" s="12"/>
      <c r="C3369" s="12"/>
      <c r="D3369" s="12"/>
      <c r="E3369" s="31" t="str">
        <f>IFERROR(VLOOKUP(Issue!$D3369,Table5[#All],3,0),"")</f>
        <v/>
      </c>
      <c r="F3369" s="31" t="str">
        <f>IFERROR(VLOOKUP(Issue!$D3369,Table5[#All],2,0),"")</f>
        <v/>
      </c>
      <c r="G3369" s="12"/>
      <c r="H3369" s="31" t="str">
        <f>IFERROR(VLOOKUP(Issue!$G3369,Table5[#All],3,0),"")</f>
        <v/>
      </c>
      <c r="I3369" s="31" t="str">
        <f>IFERROR(VLOOKUP(Issue!$G3369,Table5[#All],2,0),"")</f>
        <v/>
      </c>
      <c r="J3369" s="12"/>
      <c r="K3369" s="31" t="str">
        <f>IFERROR(VLOOKUP(Issue!$J3369,Table2[[Item Name]:[UoM]],2,0),"")</f>
        <v/>
      </c>
      <c r="L3369" s="12"/>
      <c r="M3369" s="32" t="str">
        <f>IFERROR(VLOOKUP(Issue!$J3369,Table2[[#All],[Item Name]:[Open Rate]],8,0),"")</f>
        <v/>
      </c>
      <c r="N3369" s="32" t="str">
        <f>IFERROR(+Issue!$L3369*Issue!$M3369,"")</f>
        <v/>
      </c>
      <c r="O3369" s="12"/>
      <c r="P3369" s="12"/>
      <c r="Q3369" s="38"/>
    </row>
    <row r="3370" spans="1:17" x14ac:dyDescent="0.25">
      <c r="A3370" s="34"/>
      <c r="B3370" s="12"/>
      <c r="C3370" s="12"/>
      <c r="D3370" s="12"/>
      <c r="E3370" s="31" t="str">
        <f>IFERROR(VLOOKUP(Issue!$D3370,Table5[#All],3,0),"")</f>
        <v/>
      </c>
      <c r="F3370" s="31" t="str">
        <f>IFERROR(VLOOKUP(Issue!$D3370,Table5[#All],2,0),"")</f>
        <v/>
      </c>
      <c r="G3370" s="12"/>
      <c r="H3370" s="31" t="str">
        <f>IFERROR(VLOOKUP(Issue!$G3370,Table5[#All],3,0),"")</f>
        <v/>
      </c>
      <c r="I3370" s="31" t="str">
        <f>IFERROR(VLOOKUP(Issue!$G3370,Table5[#All],2,0),"")</f>
        <v/>
      </c>
      <c r="J3370" s="12"/>
      <c r="K3370" s="31" t="str">
        <f>IFERROR(VLOOKUP(Issue!$J3370,Table2[[Item Name]:[UoM]],2,0),"")</f>
        <v/>
      </c>
      <c r="L3370" s="12"/>
      <c r="M3370" s="32" t="str">
        <f>IFERROR(VLOOKUP(Issue!$J3370,Table2[[#All],[Item Name]:[Open Rate]],8,0),"")</f>
        <v/>
      </c>
      <c r="N3370" s="32" t="str">
        <f>IFERROR(+Issue!$L3370*Issue!$M3370,"")</f>
        <v/>
      </c>
      <c r="O3370" s="12"/>
      <c r="P3370" s="12"/>
      <c r="Q3370" s="38"/>
    </row>
    <row r="3371" spans="1:17" x14ac:dyDescent="0.25">
      <c r="A3371" s="34"/>
      <c r="B3371" s="12"/>
      <c r="C3371" s="12"/>
      <c r="D3371" s="12"/>
      <c r="E3371" s="31" t="str">
        <f>IFERROR(VLOOKUP(Issue!$D3371,Table5[#All],3,0),"")</f>
        <v/>
      </c>
      <c r="F3371" s="31" t="str">
        <f>IFERROR(VLOOKUP(Issue!$D3371,Table5[#All],2,0),"")</f>
        <v/>
      </c>
      <c r="G3371" s="12"/>
      <c r="H3371" s="31" t="str">
        <f>IFERROR(VLOOKUP(Issue!$G3371,Table5[#All],3,0),"")</f>
        <v/>
      </c>
      <c r="I3371" s="31" t="str">
        <f>IFERROR(VLOOKUP(Issue!$G3371,Table5[#All],2,0),"")</f>
        <v/>
      </c>
      <c r="J3371" s="12"/>
      <c r="K3371" s="31" t="str">
        <f>IFERROR(VLOOKUP(Issue!$J3371,Table2[[Item Name]:[UoM]],2,0),"")</f>
        <v/>
      </c>
      <c r="L3371" s="12"/>
      <c r="M3371" s="32" t="str">
        <f>IFERROR(VLOOKUP(Issue!$J3371,Table2[[#All],[Item Name]:[Open Rate]],8,0),"")</f>
        <v/>
      </c>
      <c r="N3371" s="32" t="str">
        <f>IFERROR(+Issue!$L3371*Issue!$M3371,"")</f>
        <v/>
      </c>
      <c r="O3371" s="12"/>
      <c r="P3371" s="12"/>
      <c r="Q3371" s="38"/>
    </row>
    <row r="3372" spans="1:17" x14ac:dyDescent="0.25">
      <c r="A3372" s="34"/>
      <c r="B3372" s="12"/>
      <c r="C3372" s="12"/>
      <c r="D3372" s="12"/>
      <c r="E3372" s="31" t="str">
        <f>IFERROR(VLOOKUP(Issue!$D3372,Table5[#All],3,0),"")</f>
        <v/>
      </c>
      <c r="F3372" s="31" t="str">
        <f>IFERROR(VLOOKUP(Issue!$D3372,Table5[#All],2,0),"")</f>
        <v/>
      </c>
      <c r="G3372" s="12"/>
      <c r="H3372" s="31" t="str">
        <f>IFERROR(VLOOKUP(Issue!$G3372,Table5[#All],3,0),"")</f>
        <v/>
      </c>
      <c r="I3372" s="31" t="str">
        <f>IFERROR(VLOOKUP(Issue!$G3372,Table5[#All],2,0),"")</f>
        <v/>
      </c>
      <c r="J3372" s="12"/>
      <c r="K3372" s="31" t="str">
        <f>IFERROR(VLOOKUP(Issue!$J3372,Table2[[Item Name]:[UoM]],2,0),"")</f>
        <v/>
      </c>
      <c r="L3372" s="12"/>
      <c r="M3372" s="32" t="str">
        <f>IFERROR(VLOOKUP(Issue!$J3372,Table2[[#All],[Item Name]:[Open Rate]],8,0),"")</f>
        <v/>
      </c>
      <c r="N3372" s="32" t="str">
        <f>IFERROR(+Issue!$L3372*Issue!$M3372,"")</f>
        <v/>
      </c>
      <c r="O3372" s="12"/>
      <c r="P3372" s="12"/>
      <c r="Q3372" s="38"/>
    </row>
    <row r="3373" spans="1:17" x14ac:dyDescent="0.25">
      <c r="A3373" s="34"/>
      <c r="B3373" s="12"/>
      <c r="C3373" s="12"/>
      <c r="D3373" s="12"/>
      <c r="E3373" s="31" t="str">
        <f>IFERROR(VLOOKUP(Issue!$D3373,Table5[#All],3,0),"")</f>
        <v/>
      </c>
      <c r="F3373" s="31" t="str">
        <f>IFERROR(VLOOKUP(Issue!$D3373,Table5[#All],2,0),"")</f>
        <v/>
      </c>
      <c r="G3373" s="12"/>
      <c r="H3373" s="31" t="str">
        <f>IFERROR(VLOOKUP(Issue!$G3373,Table5[#All],3,0),"")</f>
        <v/>
      </c>
      <c r="I3373" s="31" t="str">
        <f>IFERROR(VLOOKUP(Issue!$G3373,Table5[#All],2,0),"")</f>
        <v/>
      </c>
      <c r="J3373" s="12"/>
      <c r="K3373" s="31" t="str">
        <f>IFERROR(VLOOKUP(Issue!$J3373,Table2[[Item Name]:[UoM]],2,0),"")</f>
        <v/>
      </c>
      <c r="L3373" s="12"/>
      <c r="M3373" s="32" t="str">
        <f>IFERROR(VLOOKUP(Issue!$J3373,Table2[[#All],[Item Name]:[Open Rate]],8,0),"")</f>
        <v/>
      </c>
      <c r="N3373" s="32" t="str">
        <f>IFERROR(+Issue!$L3373*Issue!$M3373,"")</f>
        <v/>
      </c>
      <c r="O3373" s="12"/>
      <c r="P3373" s="12"/>
      <c r="Q3373" s="38"/>
    </row>
    <row r="3374" spans="1:17" x14ac:dyDescent="0.25">
      <c r="A3374" s="34"/>
      <c r="B3374" s="12"/>
      <c r="C3374" s="12"/>
      <c r="D3374" s="12"/>
      <c r="E3374" s="31" t="str">
        <f>IFERROR(VLOOKUP(Issue!$D3374,Table5[#All],3,0),"")</f>
        <v/>
      </c>
      <c r="F3374" s="31" t="str">
        <f>IFERROR(VLOOKUP(Issue!$D3374,Table5[#All],2,0),"")</f>
        <v/>
      </c>
      <c r="G3374" s="12"/>
      <c r="H3374" s="31" t="str">
        <f>IFERROR(VLOOKUP(Issue!$G3374,Table5[#All],3,0),"")</f>
        <v/>
      </c>
      <c r="I3374" s="31" t="str">
        <f>IFERROR(VLOOKUP(Issue!$G3374,Table5[#All],2,0),"")</f>
        <v/>
      </c>
      <c r="J3374" s="12"/>
      <c r="K3374" s="31" t="str">
        <f>IFERROR(VLOOKUP(Issue!$J3374,Table2[[Item Name]:[UoM]],2,0),"")</f>
        <v/>
      </c>
      <c r="L3374" s="12"/>
      <c r="M3374" s="32" t="str">
        <f>IFERROR(VLOOKUP(Issue!$J3374,Table2[[#All],[Item Name]:[Open Rate]],8,0),"")</f>
        <v/>
      </c>
      <c r="N3374" s="32" t="str">
        <f>IFERROR(+Issue!$L3374*Issue!$M3374,"")</f>
        <v/>
      </c>
      <c r="O3374" s="12"/>
      <c r="P3374" s="12"/>
      <c r="Q3374" s="38"/>
    </row>
    <row r="3375" spans="1:17" x14ac:dyDescent="0.25">
      <c r="A3375" s="34"/>
      <c r="B3375" s="12"/>
      <c r="C3375" s="12"/>
      <c r="D3375" s="12"/>
      <c r="E3375" s="31" t="str">
        <f>IFERROR(VLOOKUP(Issue!$D3375,Table5[#All],3,0),"")</f>
        <v/>
      </c>
      <c r="F3375" s="31" t="str">
        <f>IFERROR(VLOOKUP(Issue!$D3375,Table5[#All],2,0),"")</f>
        <v/>
      </c>
      <c r="G3375" s="12"/>
      <c r="H3375" s="31" t="str">
        <f>IFERROR(VLOOKUP(Issue!$G3375,Table5[#All],3,0),"")</f>
        <v/>
      </c>
      <c r="I3375" s="31" t="str">
        <f>IFERROR(VLOOKUP(Issue!$G3375,Table5[#All],2,0),"")</f>
        <v/>
      </c>
      <c r="J3375" s="12"/>
      <c r="K3375" s="31" t="str">
        <f>IFERROR(VLOOKUP(Issue!$J3375,Table2[[Item Name]:[UoM]],2,0),"")</f>
        <v/>
      </c>
      <c r="L3375" s="12"/>
      <c r="M3375" s="32" t="str">
        <f>IFERROR(VLOOKUP(Issue!$J3375,Table2[[#All],[Item Name]:[Open Rate]],8,0),"")</f>
        <v/>
      </c>
      <c r="N3375" s="32" t="str">
        <f>IFERROR(+Issue!$L3375*Issue!$M3375,"")</f>
        <v/>
      </c>
      <c r="O3375" s="12"/>
      <c r="P3375" s="12"/>
      <c r="Q3375" s="38"/>
    </row>
    <row r="3376" spans="1:17" x14ac:dyDescent="0.25">
      <c r="A3376" s="34"/>
      <c r="B3376" s="12"/>
      <c r="C3376" s="12"/>
      <c r="D3376" s="12"/>
      <c r="E3376" s="31" t="str">
        <f>IFERROR(VLOOKUP(Issue!$D3376,Table5[#All],3,0),"")</f>
        <v/>
      </c>
      <c r="F3376" s="31" t="str">
        <f>IFERROR(VLOOKUP(Issue!$D3376,Table5[#All],2,0),"")</f>
        <v/>
      </c>
      <c r="G3376" s="12"/>
      <c r="H3376" s="31" t="str">
        <f>IFERROR(VLOOKUP(Issue!$G3376,Table5[#All],3,0),"")</f>
        <v/>
      </c>
      <c r="I3376" s="31" t="str">
        <f>IFERROR(VLOOKUP(Issue!$G3376,Table5[#All],2,0),"")</f>
        <v/>
      </c>
      <c r="J3376" s="12"/>
      <c r="K3376" s="31" t="str">
        <f>IFERROR(VLOOKUP(Issue!$J3376,Table2[[Item Name]:[UoM]],2,0),"")</f>
        <v/>
      </c>
      <c r="L3376" s="12"/>
      <c r="M3376" s="32" t="str">
        <f>IFERROR(VLOOKUP(Issue!$J3376,Table2[[#All],[Item Name]:[Open Rate]],8,0),"")</f>
        <v/>
      </c>
      <c r="N3376" s="32" t="str">
        <f>IFERROR(+Issue!$L3376*Issue!$M3376,"")</f>
        <v/>
      </c>
      <c r="O3376" s="12"/>
      <c r="P3376" s="12"/>
      <c r="Q3376" s="38"/>
    </row>
    <row r="3377" spans="1:17" x14ac:dyDescent="0.25">
      <c r="A3377" s="34"/>
      <c r="B3377" s="12"/>
      <c r="C3377" s="12"/>
      <c r="D3377" s="12"/>
      <c r="E3377" s="31" t="str">
        <f>IFERROR(VLOOKUP(Issue!$D3377,Table5[#All],3,0),"")</f>
        <v/>
      </c>
      <c r="F3377" s="31" t="str">
        <f>IFERROR(VLOOKUP(Issue!$D3377,Table5[#All],2,0),"")</f>
        <v/>
      </c>
      <c r="G3377" s="12"/>
      <c r="H3377" s="31" t="str">
        <f>IFERROR(VLOOKUP(Issue!$G3377,Table5[#All],3,0),"")</f>
        <v/>
      </c>
      <c r="I3377" s="31" t="str">
        <f>IFERROR(VLOOKUP(Issue!$G3377,Table5[#All],2,0),"")</f>
        <v/>
      </c>
      <c r="J3377" s="12"/>
      <c r="K3377" s="31" t="str">
        <f>IFERROR(VLOOKUP(Issue!$J3377,Table2[[Item Name]:[UoM]],2,0),"")</f>
        <v/>
      </c>
      <c r="L3377" s="12"/>
      <c r="M3377" s="32" t="str">
        <f>IFERROR(VLOOKUP(Issue!$J3377,Table2[[#All],[Item Name]:[Open Rate]],8,0),"")</f>
        <v/>
      </c>
      <c r="N3377" s="32" t="str">
        <f>IFERROR(+Issue!$L3377*Issue!$M3377,"")</f>
        <v/>
      </c>
      <c r="O3377" s="12"/>
      <c r="P3377" s="12"/>
      <c r="Q3377" s="38"/>
    </row>
    <row r="3378" spans="1:17" x14ac:dyDescent="0.25">
      <c r="A3378" s="34"/>
      <c r="B3378" s="12"/>
      <c r="C3378" s="12"/>
      <c r="D3378" s="12"/>
      <c r="E3378" s="31" t="str">
        <f>IFERROR(VLOOKUP(Issue!$D3378,Table5[#All],3,0),"")</f>
        <v/>
      </c>
      <c r="F3378" s="31" t="str">
        <f>IFERROR(VLOOKUP(Issue!$D3378,Table5[#All],2,0),"")</f>
        <v/>
      </c>
      <c r="G3378" s="12"/>
      <c r="H3378" s="31" t="str">
        <f>IFERROR(VLOOKUP(Issue!$G3378,Table5[#All],3,0),"")</f>
        <v/>
      </c>
      <c r="I3378" s="31" t="str">
        <f>IFERROR(VLOOKUP(Issue!$G3378,Table5[#All],2,0),"")</f>
        <v/>
      </c>
      <c r="J3378" s="12"/>
      <c r="K3378" s="31" t="str">
        <f>IFERROR(VLOOKUP(Issue!$J3378,Table2[[Item Name]:[UoM]],2,0),"")</f>
        <v/>
      </c>
      <c r="L3378" s="12"/>
      <c r="M3378" s="32" t="str">
        <f>IFERROR(VLOOKUP(Issue!$J3378,Table2[[#All],[Item Name]:[Open Rate]],8,0),"")</f>
        <v/>
      </c>
      <c r="N3378" s="32" t="str">
        <f>IFERROR(+Issue!$L3378*Issue!$M3378,"")</f>
        <v/>
      </c>
      <c r="O3378" s="12"/>
      <c r="P3378" s="12"/>
      <c r="Q3378" s="38"/>
    </row>
    <row r="3379" spans="1:17" x14ac:dyDescent="0.25">
      <c r="A3379" s="34"/>
      <c r="B3379" s="12"/>
      <c r="C3379" s="12"/>
      <c r="D3379" s="12"/>
      <c r="E3379" s="31" t="str">
        <f>IFERROR(VLOOKUP(Issue!$D3379,Table5[#All],3,0),"")</f>
        <v/>
      </c>
      <c r="F3379" s="31" t="str">
        <f>IFERROR(VLOOKUP(Issue!$D3379,Table5[#All],2,0),"")</f>
        <v/>
      </c>
      <c r="G3379" s="12"/>
      <c r="H3379" s="31" t="str">
        <f>IFERROR(VLOOKUP(Issue!$G3379,Table5[#All],3,0),"")</f>
        <v/>
      </c>
      <c r="I3379" s="31" t="str">
        <f>IFERROR(VLOOKUP(Issue!$G3379,Table5[#All],2,0),"")</f>
        <v/>
      </c>
      <c r="J3379" s="12"/>
      <c r="K3379" s="31" t="str">
        <f>IFERROR(VLOOKUP(Issue!$J3379,Table2[[Item Name]:[UoM]],2,0),"")</f>
        <v/>
      </c>
      <c r="L3379" s="12"/>
      <c r="M3379" s="32" t="str">
        <f>IFERROR(VLOOKUP(Issue!$J3379,Table2[[#All],[Item Name]:[Open Rate]],8,0),"")</f>
        <v/>
      </c>
      <c r="N3379" s="32" t="str">
        <f>IFERROR(+Issue!$L3379*Issue!$M3379,"")</f>
        <v/>
      </c>
      <c r="O3379" s="12"/>
      <c r="P3379" s="12"/>
      <c r="Q3379" s="38"/>
    </row>
    <row r="3380" spans="1:17" x14ac:dyDescent="0.25">
      <c r="A3380" s="34"/>
      <c r="B3380" s="12"/>
      <c r="C3380" s="12"/>
      <c r="D3380" s="12"/>
      <c r="E3380" s="31" t="str">
        <f>IFERROR(VLOOKUP(Issue!$D3380,Table5[#All],3,0),"")</f>
        <v/>
      </c>
      <c r="F3380" s="31" t="str">
        <f>IFERROR(VLOOKUP(Issue!$D3380,Table5[#All],2,0),"")</f>
        <v/>
      </c>
      <c r="G3380" s="12"/>
      <c r="H3380" s="31" t="str">
        <f>IFERROR(VLOOKUP(Issue!$G3380,Table5[#All],3,0),"")</f>
        <v/>
      </c>
      <c r="I3380" s="31" t="str">
        <f>IFERROR(VLOOKUP(Issue!$G3380,Table5[#All],2,0),"")</f>
        <v/>
      </c>
      <c r="J3380" s="12"/>
      <c r="K3380" s="31" t="str">
        <f>IFERROR(VLOOKUP(Issue!$J3380,Table2[[Item Name]:[UoM]],2,0),"")</f>
        <v/>
      </c>
      <c r="L3380" s="12"/>
      <c r="M3380" s="32" t="str">
        <f>IFERROR(VLOOKUP(Issue!$J3380,Table2[[#All],[Item Name]:[Open Rate]],8,0),"")</f>
        <v/>
      </c>
      <c r="N3380" s="32" t="str">
        <f>IFERROR(+Issue!$L3380*Issue!$M3380,"")</f>
        <v/>
      </c>
      <c r="O3380" s="12"/>
      <c r="P3380" s="12"/>
      <c r="Q3380" s="38"/>
    </row>
    <row r="3381" spans="1:17" x14ac:dyDescent="0.25">
      <c r="A3381" s="34"/>
      <c r="B3381" s="12"/>
      <c r="C3381" s="12"/>
      <c r="D3381" s="12"/>
      <c r="E3381" s="31" t="str">
        <f>IFERROR(VLOOKUP(Issue!$D3381,Table5[#All],3,0),"")</f>
        <v/>
      </c>
      <c r="F3381" s="31" t="str">
        <f>IFERROR(VLOOKUP(Issue!$D3381,Table5[#All],2,0),"")</f>
        <v/>
      </c>
      <c r="G3381" s="12"/>
      <c r="H3381" s="31" t="str">
        <f>IFERROR(VLOOKUP(Issue!$G3381,Table5[#All],3,0),"")</f>
        <v/>
      </c>
      <c r="I3381" s="31" t="str">
        <f>IFERROR(VLOOKUP(Issue!$G3381,Table5[#All],2,0),"")</f>
        <v/>
      </c>
      <c r="J3381" s="12"/>
      <c r="K3381" s="31" t="str">
        <f>IFERROR(VLOOKUP(Issue!$J3381,Table2[[Item Name]:[UoM]],2,0),"")</f>
        <v/>
      </c>
      <c r="L3381" s="12"/>
      <c r="M3381" s="32" t="str">
        <f>IFERROR(VLOOKUP(Issue!$J3381,Table2[[#All],[Item Name]:[Open Rate]],8,0),"")</f>
        <v/>
      </c>
      <c r="N3381" s="32" t="str">
        <f>IFERROR(+Issue!$L3381*Issue!$M3381,"")</f>
        <v/>
      </c>
      <c r="O3381" s="12"/>
      <c r="P3381" s="12"/>
      <c r="Q3381" s="38"/>
    </row>
    <row r="3382" spans="1:17" x14ac:dyDescent="0.25">
      <c r="A3382" s="34"/>
      <c r="B3382" s="12"/>
      <c r="C3382" s="12"/>
      <c r="D3382" s="12"/>
      <c r="E3382" s="31" t="str">
        <f>IFERROR(VLOOKUP(Issue!$D3382,Table5[#All],3,0),"")</f>
        <v/>
      </c>
      <c r="F3382" s="31" t="str">
        <f>IFERROR(VLOOKUP(Issue!$D3382,Table5[#All],2,0),"")</f>
        <v/>
      </c>
      <c r="G3382" s="12"/>
      <c r="H3382" s="31" t="str">
        <f>IFERROR(VLOOKUP(Issue!$G3382,Table5[#All],3,0),"")</f>
        <v/>
      </c>
      <c r="I3382" s="31" t="str">
        <f>IFERROR(VLOOKUP(Issue!$G3382,Table5[#All],2,0),"")</f>
        <v/>
      </c>
      <c r="J3382" s="12"/>
      <c r="K3382" s="31" t="str">
        <f>IFERROR(VLOOKUP(Issue!$J3382,Table2[[Item Name]:[UoM]],2,0),"")</f>
        <v/>
      </c>
      <c r="L3382" s="12"/>
      <c r="M3382" s="32" t="str">
        <f>IFERROR(VLOOKUP(Issue!$J3382,Table2[[#All],[Item Name]:[Open Rate]],8,0),"")</f>
        <v/>
      </c>
      <c r="N3382" s="32" t="str">
        <f>IFERROR(+Issue!$L3382*Issue!$M3382,"")</f>
        <v/>
      </c>
      <c r="O3382" s="12"/>
      <c r="P3382" s="12"/>
      <c r="Q3382" s="38"/>
    </row>
    <row r="3383" spans="1:17" x14ac:dyDescent="0.25">
      <c r="A3383" s="34"/>
      <c r="B3383" s="12"/>
      <c r="C3383" s="12"/>
      <c r="D3383" s="12"/>
      <c r="E3383" s="31" t="str">
        <f>IFERROR(VLOOKUP(Issue!$D3383,Table5[#All],3,0),"")</f>
        <v/>
      </c>
      <c r="F3383" s="31" t="str">
        <f>IFERROR(VLOOKUP(Issue!$D3383,Table5[#All],2,0),"")</f>
        <v/>
      </c>
      <c r="G3383" s="12"/>
      <c r="H3383" s="31" t="str">
        <f>IFERROR(VLOOKUP(Issue!$G3383,Table5[#All],3,0),"")</f>
        <v/>
      </c>
      <c r="I3383" s="31" t="str">
        <f>IFERROR(VLOOKUP(Issue!$G3383,Table5[#All],2,0),"")</f>
        <v/>
      </c>
      <c r="J3383" s="12"/>
      <c r="K3383" s="31" t="str">
        <f>IFERROR(VLOOKUP(Issue!$J3383,Table2[[Item Name]:[UoM]],2,0),"")</f>
        <v/>
      </c>
      <c r="L3383" s="12"/>
      <c r="M3383" s="32" t="str">
        <f>IFERROR(VLOOKUP(Issue!$J3383,Table2[[#All],[Item Name]:[Open Rate]],8,0),"")</f>
        <v/>
      </c>
      <c r="N3383" s="32" t="str">
        <f>IFERROR(+Issue!$L3383*Issue!$M3383,"")</f>
        <v/>
      </c>
      <c r="O3383" s="12"/>
      <c r="P3383" s="12"/>
      <c r="Q3383" s="38"/>
    </row>
    <row r="3384" spans="1:17" x14ac:dyDescent="0.25">
      <c r="A3384" s="34"/>
      <c r="B3384" s="12"/>
      <c r="C3384" s="12"/>
      <c r="D3384" s="12"/>
      <c r="E3384" s="31" t="str">
        <f>IFERROR(VLOOKUP(Issue!$D3384,Table5[#All],3,0),"")</f>
        <v/>
      </c>
      <c r="F3384" s="31" t="str">
        <f>IFERROR(VLOOKUP(Issue!$D3384,Table5[#All],2,0),"")</f>
        <v/>
      </c>
      <c r="G3384" s="12"/>
      <c r="H3384" s="31" t="str">
        <f>IFERROR(VLOOKUP(Issue!$G3384,Table5[#All],3,0),"")</f>
        <v/>
      </c>
      <c r="I3384" s="31" t="str">
        <f>IFERROR(VLOOKUP(Issue!$G3384,Table5[#All],2,0),"")</f>
        <v/>
      </c>
      <c r="J3384" s="12"/>
      <c r="K3384" s="31" t="str">
        <f>IFERROR(VLOOKUP(Issue!$J3384,Table2[[Item Name]:[UoM]],2,0),"")</f>
        <v/>
      </c>
      <c r="L3384" s="12"/>
      <c r="M3384" s="32" t="str">
        <f>IFERROR(VLOOKUP(Issue!$J3384,Table2[[#All],[Item Name]:[Open Rate]],8,0),"")</f>
        <v/>
      </c>
      <c r="N3384" s="32" t="str">
        <f>IFERROR(+Issue!$L3384*Issue!$M3384,"")</f>
        <v/>
      </c>
      <c r="O3384" s="12"/>
      <c r="P3384" s="12"/>
      <c r="Q3384" s="38"/>
    </row>
    <row r="3385" spans="1:17" x14ac:dyDescent="0.25">
      <c r="A3385" s="34"/>
      <c r="B3385" s="12"/>
      <c r="C3385" s="12"/>
      <c r="D3385" s="12"/>
      <c r="E3385" s="31" t="str">
        <f>IFERROR(VLOOKUP(Issue!$D3385,Table5[#All],3,0),"")</f>
        <v/>
      </c>
      <c r="F3385" s="31" t="str">
        <f>IFERROR(VLOOKUP(Issue!$D3385,Table5[#All],2,0),"")</f>
        <v/>
      </c>
      <c r="G3385" s="12"/>
      <c r="H3385" s="31" t="str">
        <f>IFERROR(VLOOKUP(Issue!$G3385,Table5[#All],3,0),"")</f>
        <v/>
      </c>
      <c r="I3385" s="31" t="str">
        <f>IFERROR(VLOOKUP(Issue!$G3385,Table5[#All],2,0),"")</f>
        <v/>
      </c>
      <c r="J3385" s="8"/>
      <c r="K3385" s="31" t="str">
        <f>IFERROR(VLOOKUP(Issue!$J3385,Table2[[Item Name]:[UoM]],2,0),"")</f>
        <v/>
      </c>
      <c r="L3385" s="12"/>
      <c r="M3385" s="32" t="str">
        <f>IFERROR(VLOOKUP(Issue!$J3385,Table2[[#All],[Item Name]:[Open Rate]],8,0),"")</f>
        <v/>
      </c>
      <c r="N3385" s="32" t="str">
        <f>IFERROR(+Issue!$L3385*Issue!$M3385,"")</f>
        <v/>
      </c>
      <c r="O3385" s="12"/>
      <c r="P3385" s="12"/>
      <c r="Q3385" s="38"/>
    </row>
    <row r="3386" spans="1:17" x14ac:dyDescent="0.25">
      <c r="A3386" s="34"/>
      <c r="B3386" s="12"/>
      <c r="C3386" s="12"/>
      <c r="D3386" s="12"/>
      <c r="E3386" s="31" t="str">
        <f>IFERROR(VLOOKUP(Issue!$D3386,Table5[#All],3,0),"")</f>
        <v/>
      </c>
      <c r="F3386" s="31" t="str">
        <f>IFERROR(VLOOKUP(Issue!$D3386,Table5[#All],2,0),"")</f>
        <v/>
      </c>
      <c r="G3386" s="12"/>
      <c r="H3386" s="31" t="str">
        <f>IFERROR(VLOOKUP(Issue!$G3386,Table5[#All],3,0),"")</f>
        <v/>
      </c>
      <c r="I3386" s="31" t="str">
        <f>IFERROR(VLOOKUP(Issue!$G3386,Table5[#All],2,0),"")</f>
        <v/>
      </c>
      <c r="J3386" s="12"/>
      <c r="K3386" s="31" t="str">
        <f>IFERROR(VLOOKUP(Issue!$J3386,Table2[[Item Name]:[UoM]],2,0),"")</f>
        <v/>
      </c>
      <c r="L3386" s="12"/>
      <c r="M3386" s="32" t="str">
        <f>IFERROR(VLOOKUP(Issue!$J3386,Table2[[#All],[Item Name]:[Open Rate]],8,0),"")</f>
        <v/>
      </c>
      <c r="N3386" s="32" t="str">
        <f>IFERROR(+Issue!$L3386*Issue!$M3386,"")</f>
        <v/>
      </c>
      <c r="O3386" s="12"/>
      <c r="P3386" s="12"/>
      <c r="Q3386" s="38"/>
    </row>
    <row r="3387" spans="1:17" x14ac:dyDescent="0.25">
      <c r="A3387" s="34"/>
      <c r="B3387" s="12"/>
      <c r="C3387" s="12"/>
      <c r="D3387" s="12"/>
      <c r="E3387" s="31" t="str">
        <f>IFERROR(VLOOKUP(Issue!$D3387,Table5[#All],3,0),"")</f>
        <v/>
      </c>
      <c r="F3387" s="31" t="str">
        <f>IFERROR(VLOOKUP(Issue!$D3387,Table5[#All],2,0),"")</f>
        <v/>
      </c>
      <c r="G3387" s="12"/>
      <c r="H3387" s="31" t="str">
        <f>IFERROR(VLOOKUP(Issue!$G3387,Table5[#All],3,0),"")</f>
        <v/>
      </c>
      <c r="I3387" s="31" t="str">
        <f>IFERROR(VLOOKUP(Issue!$G3387,Table5[#All],2,0),"")</f>
        <v/>
      </c>
      <c r="J3387" s="12"/>
      <c r="K3387" s="31" t="str">
        <f>IFERROR(VLOOKUP(Issue!$J3387,Table2[[Item Name]:[UoM]],2,0),"")</f>
        <v/>
      </c>
      <c r="L3387" s="12"/>
      <c r="M3387" s="32" t="str">
        <f>IFERROR(VLOOKUP(Issue!$J3387,Table2[[#All],[Item Name]:[Open Rate]],8,0),"")</f>
        <v/>
      </c>
      <c r="N3387" s="32" t="str">
        <f>IFERROR(+Issue!$L3387*Issue!$M3387,"")</f>
        <v/>
      </c>
      <c r="O3387" s="12"/>
      <c r="P3387" s="12"/>
      <c r="Q3387" s="38"/>
    </row>
    <row r="3388" spans="1:17" x14ac:dyDescent="0.25">
      <c r="A3388" s="34"/>
      <c r="B3388" s="12"/>
      <c r="C3388" s="12"/>
      <c r="D3388" s="12"/>
      <c r="E3388" s="31" t="str">
        <f>IFERROR(VLOOKUP(Issue!$D3388,Table5[#All],3,0),"")</f>
        <v/>
      </c>
      <c r="F3388" s="31" t="str">
        <f>IFERROR(VLOOKUP(Issue!$D3388,Table5[#All],2,0),"")</f>
        <v/>
      </c>
      <c r="G3388" s="12"/>
      <c r="H3388" s="31" t="str">
        <f>IFERROR(VLOOKUP(Issue!$G3388,Table5[#All],3,0),"")</f>
        <v/>
      </c>
      <c r="I3388" s="31" t="str">
        <f>IFERROR(VLOOKUP(Issue!$G3388,Table5[#All],2,0),"")</f>
        <v/>
      </c>
      <c r="J3388" s="12"/>
      <c r="K3388" s="31" t="str">
        <f>IFERROR(VLOOKUP(Issue!$J3388,Table2[[Item Name]:[UoM]],2,0),"")</f>
        <v/>
      </c>
      <c r="L3388" s="12"/>
      <c r="M3388" s="32" t="str">
        <f>IFERROR(VLOOKUP(Issue!$J3388,Table2[[#All],[Item Name]:[Open Rate]],8,0),"")</f>
        <v/>
      </c>
      <c r="N3388" s="32" t="str">
        <f>IFERROR(+Issue!$L3388*Issue!$M3388,"")</f>
        <v/>
      </c>
      <c r="O3388" s="12"/>
      <c r="P3388" s="12"/>
      <c r="Q3388" s="38"/>
    </row>
    <row r="3389" spans="1:17" x14ac:dyDescent="0.25">
      <c r="A3389" s="34"/>
      <c r="B3389" s="12"/>
      <c r="C3389" s="12"/>
      <c r="D3389" s="12"/>
      <c r="E3389" s="31" t="str">
        <f>IFERROR(VLOOKUP(Issue!$D3389,Table5[#All],3,0),"")</f>
        <v/>
      </c>
      <c r="F3389" s="31" t="str">
        <f>IFERROR(VLOOKUP(Issue!$D3389,Table5[#All],2,0),"")</f>
        <v/>
      </c>
      <c r="G3389" s="12"/>
      <c r="H3389" s="31" t="str">
        <f>IFERROR(VLOOKUP(Issue!$G3389,Table5[#All],3,0),"")</f>
        <v/>
      </c>
      <c r="I3389" s="31" t="str">
        <f>IFERROR(VLOOKUP(Issue!$G3389,Table5[#All],2,0),"")</f>
        <v/>
      </c>
      <c r="J3389" s="12"/>
      <c r="K3389" s="31" t="str">
        <f>IFERROR(VLOOKUP(Issue!$J3389,Table2[[Item Name]:[UoM]],2,0),"")</f>
        <v/>
      </c>
      <c r="L3389" s="12"/>
      <c r="M3389" s="32" t="str">
        <f>IFERROR(VLOOKUP(Issue!$J3389,Table2[[#All],[Item Name]:[Open Rate]],8,0),"")</f>
        <v/>
      </c>
      <c r="N3389" s="32" t="str">
        <f>IFERROR(+Issue!$L3389*Issue!$M3389,"")</f>
        <v/>
      </c>
      <c r="O3389" s="12"/>
      <c r="P3389" s="12"/>
      <c r="Q3389" s="38"/>
    </row>
    <row r="3390" spans="1:17" x14ac:dyDescent="0.25">
      <c r="A3390" s="34"/>
      <c r="B3390" s="12"/>
      <c r="C3390" s="12"/>
      <c r="D3390" s="12"/>
      <c r="E3390" s="31" t="str">
        <f>IFERROR(VLOOKUP(Issue!$D3390,Table5[#All],3,0),"")</f>
        <v/>
      </c>
      <c r="F3390" s="31" t="str">
        <f>IFERROR(VLOOKUP(Issue!$D3390,Table5[#All],2,0),"")</f>
        <v/>
      </c>
      <c r="G3390" s="12"/>
      <c r="H3390" s="31" t="str">
        <f>IFERROR(VLOOKUP(Issue!$G3390,Table5[#All],3,0),"")</f>
        <v/>
      </c>
      <c r="I3390" s="31" t="str">
        <f>IFERROR(VLOOKUP(Issue!$G3390,Table5[#All],2,0),"")</f>
        <v/>
      </c>
      <c r="J3390" s="12"/>
      <c r="K3390" s="31" t="str">
        <f>IFERROR(VLOOKUP(Issue!$J3390,Table2[[Item Name]:[UoM]],2,0),"")</f>
        <v/>
      </c>
      <c r="L3390" s="12"/>
      <c r="M3390" s="32" t="str">
        <f>IFERROR(VLOOKUP(Issue!$J3390,Table2[[#All],[Item Name]:[Open Rate]],8,0),"")</f>
        <v/>
      </c>
      <c r="N3390" s="32" t="str">
        <f>IFERROR(+Issue!$L3390*Issue!$M3390,"")</f>
        <v/>
      </c>
      <c r="O3390" s="12"/>
      <c r="P3390" s="12"/>
      <c r="Q3390" s="38"/>
    </row>
    <row r="3391" spans="1:17" x14ac:dyDescent="0.25">
      <c r="A3391" s="34"/>
      <c r="B3391" s="12"/>
      <c r="C3391" s="12"/>
      <c r="D3391" s="12"/>
      <c r="E3391" s="31" t="str">
        <f>IFERROR(VLOOKUP(Issue!$D3391,Table5[#All],3,0),"")</f>
        <v/>
      </c>
      <c r="F3391" s="31" t="str">
        <f>IFERROR(VLOOKUP(Issue!$D3391,Table5[#All],2,0),"")</f>
        <v/>
      </c>
      <c r="G3391" s="12"/>
      <c r="H3391" s="31" t="str">
        <f>IFERROR(VLOOKUP(Issue!$G3391,Table5[#All],3,0),"")</f>
        <v/>
      </c>
      <c r="I3391" s="31" t="str">
        <f>IFERROR(VLOOKUP(Issue!$G3391,Table5[#All],2,0),"")</f>
        <v/>
      </c>
      <c r="J3391" s="12"/>
      <c r="K3391" s="31" t="str">
        <f>IFERROR(VLOOKUP(Issue!$J3391,Table2[[Item Name]:[UoM]],2,0),"")</f>
        <v/>
      </c>
      <c r="L3391" s="12"/>
      <c r="M3391" s="32" t="str">
        <f>IFERROR(VLOOKUP(Issue!$J3391,Table2[[#All],[Item Name]:[Open Rate]],8,0),"")</f>
        <v/>
      </c>
      <c r="N3391" s="32" t="str">
        <f>IFERROR(+Issue!$L3391*Issue!$M3391,"")</f>
        <v/>
      </c>
      <c r="O3391" s="12"/>
      <c r="P3391" s="12"/>
      <c r="Q3391" s="38"/>
    </row>
    <row r="3392" spans="1:17" x14ac:dyDescent="0.25">
      <c r="A3392" s="34"/>
      <c r="B3392" s="12"/>
      <c r="C3392" s="12"/>
      <c r="D3392" s="12"/>
      <c r="E3392" s="31" t="str">
        <f>IFERROR(VLOOKUP(Issue!$D3392,Table5[#All],3,0),"")</f>
        <v/>
      </c>
      <c r="F3392" s="31" t="str">
        <f>IFERROR(VLOOKUP(Issue!$D3392,Table5[#All],2,0),"")</f>
        <v/>
      </c>
      <c r="G3392" s="12"/>
      <c r="H3392" s="31" t="str">
        <f>IFERROR(VLOOKUP(Issue!$G3392,Table5[#All],3,0),"")</f>
        <v/>
      </c>
      <c r="I3392" s="31" t="str">
        <f>IFERROR(VLOOKUP(Issue!$G3392,Table5[#All],2,0),"")</f>
        <v/>
      </c>
      <c r="J3392" s="8"/>
      <c r="K3392" s="31" t="str">
        <f>IFERROR(VLOOKUP(Issue!$J3392,Table2[[Item Name]:[UoM]],2,0),"")</f>
        <v/>
      </c>
      <c r="L3392" s="12"/>
      <c r="M3392" s="32" t="str">
        <f>IFERROR(VLOOKUP(Issue!$J3392,Table2[[#All],[Item Name]:[Open Rate]],8,0),"")</f>
        <v/>
      </c>
      <c r="N3392" s="32" t="str">
        <f>IFERROR(+Issue!$L3392*Issue!$M3392,"")</f>
        <v/>
      </c>
      <c r="O3392" s="12"/>
      <c r="P3392" s="12"/>
      <c r="Q3392" s="38"/>
    </row>
    <row r="3393" spans="1:17" x14ac:dyDescent="0.25">
      <c r="A3393" s="34"/>
      <c r="B3393" s="12"/>
      <c r="C3393" s="12"/>
      <c r="D3393" s="12"/>
      <c r="E3393" s="31" t="str">
        <f>IFERROR(VLOOKUP(Issue!$D3393,Table5[#All],3,0),"")</f>
        <v/>
      </c>
      <c r="F3393" s="31" t="str">
        <f>IFERROR(VLOOKUP(Issue!$D3393,Table5[#All],2,0),"")</f>
        <v/>
      </c>
      <c r="G3393" s="12"/>
      <c r="H3393" s="31" t="str">
        <f>IFERROR(VLOOKUP(Issue!$G3393,Table5[#All],3,0),"")</f>
        <v/>
      </c>
      <c r="I3393" s="31" t="str">
        <f>IFERROR(VLOOKUP(Issue!$G3393,Table5[#All],2,0),"")</f>
        <v/>
      </c>
      <c r="J3393" s="8"/>
      <c r="K3393" s="31" t="str">
        <f>IFERROR(VLOOKUP(Issue!$J3393,Table2[[Item Name]:[UoM]],2,0),"")</f>
        <v/>
      </c>
      <c r="L3393" s="12"/>
      <c r="M3393" s="32" t="str">
        <f>IFERROR(VLOOKUP(Issue!$J3393,Table2[[#All],[Item Name]:[Open Rate]],8,0),"")</f>
        <v/>
      </c>
      <c r="N3393" s="32" t="str">
        <f>IFERROR(+Issue!$L3393*Issue!$M3393,"")</f>
        <v/>
      </c>
      <c r="O3393" s="12"/>
      <c r="P3393" s="12"/>
      <c r="Q3393" s="38"/>
    </row>
    <row r="3394" spans="1:17" x14ac:dyDescent="0.25">
      <c r="A3394" s="34"/>
      <c r="B3394" s="12"/>
      <c r="C3394" s="12"/>
      <c r="D3394" s="12"/>
      <c r="E3394" s="31" t="str">
        <f>IFERROR(VLOOKUP(Issue!$D3394,Table5[#All],3,0),"")</f>
        <v/>
      </c>
      <c r="F3394" s="31" t="str">
        <f>IFERROR(VLOOKUP(Issue!$D3394,Table5[#All],2,0),"")</f>
        <v/>
      </c>
      <c r="G3394" s="12"/>
      <c r="H3394" s="31" t="str">
        <f>IFERROR(VLOOKUP(Issue!$G3394,Table5[#All],3,0),"")</f>
        <v/>
      </c>
      <c r="I3394" s="31" t="str">
        <f>IFERROR(VLOOKUP(Issue!$G3394,Table5[#All],2,0),"")</f>
        <v/>
      </c>
      <c r="J3394" s="8"/>
      <c r="K3394" s="31" t="str">
        <f>IFERROR(VLOOKUP(Issue!$J3394,Table2[[Item Name]:[UoM]],2,0),"")</f>
        <v/>
      </c>
      <c r="L3394" s="12"/>
      <c r="M3394" s="32" t="str">
        <f>IFERROR(VLOOKUP(Issue!$J3394,Table2[[#All],[Item Name]:[Open Rate]],8,0),"")</f>
        <v/>
      </c>
      <c r="N3394" s="32" t="str">
        <f>IFERROR(+Issue!$L3394*Issue!$M3394,"")</f>
        <v/>
      </c>
      <c r="O3394" s="12"/>
      <c r="P3394" s="12"/>
      <c r="Q3394" s="38"/>
    </row>
    <row r="3395" spans="1:17" x14ac:dyDescent="0.25">
      <c r="A3395" s="34"/>
      <c r="B3395" s="12"/>
      <c r="C3395" s="12"/>
      <c r="D3395" s="12"/>
      <c r="E3395" s="31" t="str">
        <f>IFERROR(VLOOKUP(Issue!$D3395,Table5[#All],3,0),"")</f>
        <v/>
      </c>
      <c r="F3395" s="31" t="str">
        <f>IFERROR(VLOOKUP(Issue!$D3395,Table5[#All],2,0),"")</f>
        <v/>
      </c>
      <c r="G3395" s="12"/>
      <c r="H3395" s="31" t="str">
        <f>IFERROR(VLOOKUP(Issue!$G3395,Table5[#All],3,0),"")</f>
        <v/>
      </c>
      <c r="I3395" s="31" t="str">
        <f>IFERROR(VLOOKUP(Issue!$G3395,Table5[#All],2,0),"")</f>
        <v/>
      </c>
      <c r="J3395" s="8"/>
      <c r="K3395" s="31" t="str">
        <f>IFERROR(VLOOKUP(Issue!$J3395,Table2[[Item Name]:[UoM]],2,0),"")</f>
        <v/>
      </c>
      <c r="L3395" s="12"/>
      <c r="M3395" s="32" t="str">
        <f>IFERROR(VLOOKUP(Issue!$J3395,Table2[[#All],[Item Name]:[Open Rate]],8,0),"")</f>
        <v/>
      </c>
      <c r="N3395" s="32" t="str">
        <f>IFERROR(+Issue!$L3395*Issue!$M3395,"")</f>
        <v/>
      </c>
      <c r="O3395" s="12"/>
      <c r="P3395" s="12"/>
      <c r="Q3395" s="38"/>
    </row>
    <row r="3396" spans="1:17" x14ac:dyDescent="0.25">
      <c r="A3396" s="34"/>
      <c r="B3396" s="12"/>
      <c r="C3396" s="12"/>
      <c r="D3396" s="12"/>
      <c r="E3396" s="31" t="str">
        <f>IFERROR(VLOOKUP(Issue!$D3396,Table5[#All],3,0),"")</f>
        <v/>
      </c>
      <c r="F3396" s="31" t="str">
        <f>IFERROR(VLOOKUP(Issue!$D3396,Table5[#All],2,0),"")</f>
        <v/>
      </c>
      <c r="G3396" s="12"/>
      <c r="H3396" s="31" t="str">
        <f>IFERROR(VLOOKUP(Issue!$G3396,Table5[#All],3,0),"")</f>
        <v/>
      </c>
      <c r="I3396" s="31" t="str">
        <f>IFERROR(VLOOKUP(Issue!$G3396,Table5[#All],2,0),"")</f>
        <v/>
      </c>
      <c r="J3396" s="8"/>
      <c r="K3396" s="31" t="str">
        <f>IFERROR(VLOOKUP(Issue!$J3396,Table2[[Item Name]:[UoM]],2,0),"")</f>
        <v/>
      </c>
      <c r="L3396" s="12"/>
      <c r="M3396" s="32" t="str">
        <f>IFERROR(VLOOKUP(Issue!$J3396,Table2[[#All],[Item Name]:[Open Rate]],8,0),"")</f>
        <v/>
      </c>
      <c r="N3396" s="32" t="str">
        <f>IFERROR(+Issue!$L3396*Issue!$M3396,"")</f>
        <v/>
      </c>
      <c r="O3396" s="12"/>
      <c r="P3396" s="12"/>
      <c r="Q3396" s="38"/>
    </row>
    <row r="3397" spans="1:17" x14ac:dyDescent="0.25">
      <c r="A3397" s="34"/>
      <c r="B3397" s="12"/>
      <c r="C3397" s="12"/>
      <c r="D3397" s="12"/>
      <c r="E3397" s="31" t="str">
        <f>IFERROR(VLOOKUP(Issue!$D3397,Table5[#All],3,0),"")</f>
        <v/>
      </c>
      <c r="F3397" s="31" t="str">
        <f>IFERROR(VLOOKUP(Issue!$D3397,Table5[#All],2,0),"")</f>
        <v/>
      </c>
      <c r="G3397" s="12"/>
      <c r="H3397" s="31" t="str">
        <f>IFERROR(VLOOKUP(Issue!$G3397,Table5[#All],3,0),"")</f>
        <v/>
      </c>
      <c r="I3397" s="31" t="str">
        <f>IFERROR(VLOOKUP(Issue!$G3397,Table5[#All],2,0),"")</f>
        <v/>
      </c>
      <c r="J3397" s="8"/>
      <c r="K3397" s="31" t="str">
        <f>IFERROR(VLOOKUP(Issue!$J3397,Table2[[Item Name]:[UoM]],2,0),"")</f>
        <v/>
      </c>
      <c r="L3397" s="12"/>
      <c r="M3397" s="32" t="str">
        <f>IFERROR(VLOOKUP(Issue!$J3397,Table2[[#All],[Item Name]:[Open Rate]],8,0),"")</f>
        <v/>
      </c>
      <c r="N3397" s="32" t="str">
        <f>IFERROR(+Issue!$L3397*Issue!$M3397,"")</f>
        <v/>
      </c>
      <c r="O3397" s="12"/>
      <c r="P3397" s="12"/>
      <c r="Q3397" s="38"/>
    </row>
    <row r="3398" spans="1:17" x14ac:dyDescent="0.25">
      <c r="A3398" s="34"/>
      <c r="B3398" s="12"/>
      <c r="C3398" s="12"/>
      <c r="D3398" s="12"/>
      <c r="E3398" s="31" t="str">
        <f>IFERROR(VLOOKUP(Issue!$D3398,Table5[#All],3,0),"")</f>
        <v/>
      </c>
      <c r="F3398" s="31" t="str">
        <f>IFERROR(VLOOKUP(Issue!$D3398,Table5[#All],2,0),"")</f>
        <v/>
      </c>
      <c r="G3398" s="12"/>
      <c r="H3398" s="31" t="str">
        <f>IFERROR(VLOOKUP(Issue!$G3398,Table5[#All],3,0),"")</f>
        <v/>
      </c>
      <c r="I3398" s="31" t="str">
        <f>IFERROR(VLOOKUP(Issue!$G3398,Table5[#All],2,0),"")</f>
        <v/>
      </c>
      <c r="J3398" s="8"/>
      <c r="K3398" s="31" t="str">
        <f>IFERROR(VLOOKUP(Issue!$J3398,Table2[[Item Name]:[UoM]],2,0),"")</f>
        <v/>
      </c>
      <c r="L3398" s="12"/>
      <c r="M3398" s="32" t="str">
        <f>IFERROR(VLOOKUP(Issue!$J3398,Table2[[#All],[Item Name]:[Open Rate]],8,0),"")</f>
        <v/>
      </c>
      <c r="N3398" s="32" t="str">
        <f>IFERROR(+Issue!$L3398*Issue!$M3398,"")</f>
        <v/>
      </c>
      <c r="O3398" s="12"/>
      <c r="P3398" s="12"/>
      <c r="Q3398" s="38"/>
    </row>
    <row r="3399" spans="1:17" x14ac:dyDescent="0.25">
      <c r="A3399" s="34"/>
      <c r="B3399" s="12"/>
      <c r="C3399" s="12"/>
      <c r="D3399" s="12"/>
      <c r="E3399" s="31" t="str">
        <f>IFERROR(VLOOKUP(Issue!$D3399,Table5[#All],3,0),"")</f>
        <v/>
      </c>
      <c r="F3399" s="31" t="str">
        <f>IFERROR(VLOOKUP(Issue!$D3399,Table5[#All],2,0),"")</f>
        <v/>
      </c>
      <c r="G3399" s="12"/>
      <c r="H3399" s="31" t="str">
        <f>IFERROR(VLOOKUP(Issue!$G3399,Table5[#All],3,0),"")</f>
        <v/>
      </c>
      <c r="I3399" s="31" t="str">
        <f>IFERROR(VLOOKUP(Issue!$G3399,Table5[#All],2,0),"")</f>
        <v/>
      </c>
      <c r="J3399" s="8"/>
      <c r="K3399" s="31" t="str">
        <f>IFERROR(VLOOKUP(Issue!$J3399,Table2[[Item Name]:[UoM]],2,0),"")</f>
        <v/>
      </c>
      <c r="L3399" s="12"/>
      <c r="M3399" s="32" t="str">
        <f>IFERROR(VLOOKUP(Issue!$J3399,Table2[[#All],[Item Name]:[Open Rate]],8,0),"")</f>
        <v/>
      </c>
      <c r="N3399" s="32" t="str">
        <f>IFERROR(+Issue!$L3399*Issue!$M3399,"")</f>
        <v/>
      </c>
      <c r="O3399" s="12"/>
      <c r="P3399" s="12"/>
      <c r="Q3399" s="38"/>
    </row>
    <row r="3400" spans="1:17" x14ac:dyDescent="0.25">
      <c r="A3400" s="34"/>
      <c r="B3400" s="12"/>
      <c r="C3400" s="12"/>
      <c r="D3400" s="12"/>
      <c r="E3400" s="31" t="str">
        <f>IFERROR(VLOOKUP(Issue!$D3400,Table5[#All],3,0),"")</f>
        <v/>
      </c>
      <c r="F3400" s="31" t="str">
        <f>IFERROR(VLOOKUP(Issue!$D3400,Table5[#All],2,0),"")</f>
        <v/>
      </c>
      <c r="G3400" s="12"/>
      <c r="H3400" s="31" t="str">
        <f>IFERROR(VLOOKUP(Issue!$G3400,Table5[#All],3,0),"")</f>
        <v/>
      </c>
      <c r="I3400" s="31" t="str">
        <f>IFERROR(VLOOKUP(Issue!$G3400,Table5[#All],2,0),"")</f>
        <v/>
      </c>
      <c r="J3400" s="8"/>
      <c r="K3400" s="31" t="str">
        <f>IFERROR(VLOOKUP(Issue!$J3400,Table2[[Item Name]:[UoM]],2,0),"")</f>
        <v/>
      </c>
      <c r="L3400" s="12"/>
      <c r="M3400" s="32" t="str">
        <f>IFERROR(VLOOKUP(Issue!$J3400,Table2[[#All],[Item Name]:[Open Rate]],8,0),"")</f>
        <v/>
      </c>
      <c r="N3400" s="32" t="str">
        <f>IFERROR(+Issue!$L3400*Issue!$M3400,"")</f>
        <v/>
      </c>
      <c r="O3400" s="12"/>
      <c r="P3400" s="12"/>
      <c r="Q3400" s="38"/>
    </row>
    <row r="3401" spans="1:17" x14ac:dyDescent="0.25">
      <c r="A3401" s="34"/>
      <c r="B3401" s="12"/>
      <c r="C3401" s="12"/>
      <c r="D3401" s="12"/>
      <c r="E3401" s="31" t="str">
        <f>IFERROR(VLOOKUP(Issue!$D3401,Table5[#All],3,0),"")</f>
        <v/>
      </c>
      <c r="F3401" s="31" t="str">
        <f>IFERROR(VLOOKUP(Issue!$D3401,Table5[#All],2,0),"")</f>
        <v/>
      </c>
      <c r="G3401" s="12"/>
      <c r="H3401" s="31" t="str">
        <f>IFERROR(VLOOKUP(Issue!$G3401,Table5[#All],3,0),"")</f>
        <v/>
      </c>
      <c r="I3401" s="31" t="str">
        <f>IFERROR(VLOOKUP(Issue!$G3401,Table5[#All],2,0),"")</f>
        <v/>
      </c>
      <c r="J3401" s="8"/>
      <c r="K3401" s="31" t="str">
        <f>IFERROR(VLOOKUP(Issue!$J3401,Table2[[Item Name]:[UoM]],2,0),"")</f>
        <v/>
      </c>
      <c r="L3401" s="12"/>
      <c r="M3401" s="32" t="str">
        <f>IFERROR(VLOOKUP(Issue!$J3401,Table2[[#All],[Item Name]:[Open Rate]],8,0),"")</f>
        <v/>
      </c>
      <c r="N3401" s="32" t="str">
        <f>IFERROR(+Issue!$L3401*Issue!$M3401,"")</f>
        <v/>
      </c>
      <c r="O3401" s="12"/>
      <c r="P3401" s="12"/>
      <c r="Q3401" s="38"/>
    </row>
    <row r="3402" spans="1:17" x14ac:dyDescent="0.25">
      <c r="A3402" s="34"/>
      <c r="B3402" s="12"/>
      <c r="C3402" s="12"/>
      <c r="D3402" s="12"/>
      <c r="E3402" s="31" t="str">
        <f>IFERROR(VLOOKUP(Issue!$D3402,Table5[#All],3,0),"")</f>
        <v/>
      </c>
      <c r="F3402" s="31" t="str">
        <f>IFERROR(VLOOKUP(Issue!$D3402,Table5[#All],2,0),"")</f>
        <v/>
      </c>
      <c r="G3402" s="12"/>
      <c r="H3402" s="31" t="str">
        <f>IFERROR(VLOOKUP(Issue!$G3402,Table5[#All],3,0),"")</f>
        <v/>
      </c>
      <c r="I3402" s="31" t="str">
        <f>IFERROR(VLOOKUP(Issue!$G3402,Table5[#All],2,0),"")</f>
        <v/>
      </c>
      <c r="J3402" s="8"/>
      <c r="K3402" s="31" t="str">
        <f>IFERROR(VLOOKUP(Issue!$J3402,Table2[[Item Name]:[UoM]],2,0),"")</f>
        <v/>
      </c>
      <c r="L3402" s="12"/>
      <c r="M3402" s="32" t="str">
        <f>IFERROR(VLOOKUP(Issue!$J3402,Table2[[#All],[Item Name]:[Open Rate]],8,0),"")</f>
        <v/>
      </c>
      <c r="N3402" s="32" t="str">
        <f>IFERROR(+Issue!$L3402*Issue!$M3402,"")</f>
        <v/>
      </c>
      <c r="O3402" s="12"/>
      <c r="P3402" s="12"/>
      <c r="Q3402" s="38"/>
    </row>
    <row r="3403" spans="1:17" x14ac:dyDescent="0.25">
      <c r="A3403" s="34"/>
      <c r="B3403" s="12"/>
      <c r="C3403" s="12"/>
      <c r="D3403" s="12"/>
      <c r="E3403" s="31" t="str">
        <f>IFERROR(VLOOKUP(Issue!$D3403,Table5[#All],3,0),"")</f>
        <v/>
      </c>
      <c r="F3403" s="31" t="str">
        <f>IFERROR(VLOOKUP(Issue!$D3403,Table5[#All],2,0),"")</f>
        <v/>
      </c>
      <c r="G3403" s="12"/>
      <c r="H3403" s="31" t="str">
        <f>IFERROR(VLOOKUP(Issue!$G3403,Table5[#All],3,0),"")</f>
        <v/>
      </c>
      <c r="I3403" s="31" t="str">
        <f>IFERROR(VLOOKUP(Issue!$G3403,Table5[#All],2,0),"")</f>
        <v/>
      </c>
      <c r="J3403" s="12"/>
      <c r="K3403" s="31" t="str">
        <f>IFERROR(VLOOKUP(Issue!$J3403,Table2[[Item Name]:[UoM]],2,0),"")</f>
        <v/>
      </c>
      <c r="L3403" s="12"/>
      <c r="M3403" s="32" t="str">
        <f>IFERROR(VLOOKUP(Issue!$J3403,Table2[[#All],[Item Name]:[Open Rate]],8,0),"")</f>
        <v/>
      </c>
      <c r="N3403" s="32" t="str">
        <f>IFERROR(+Issue!$L3403*Issue!$M3403,"")</f>
        <v/>
      </c>
      <c r="O3403" s="12"/>
      <c r="P3403" s="12"/>
      <c r="Q3403" s="38"/>
    </row>
    <row r="3404" spans="1:17" x14ac:dyDescent="0.25">
      <c r="A3404" s="34"/>
      <c r="B3404" s="12"/>
      <c r="C3404" s="12"/>
      <c r="D3404" s="12"/>
      <c r="E3404" s="31" t="str">
        <f>IFERROR(VLOOKUP(Issue!$D3404,Table5[#All],3,0),"")</f>
        <v/>
      </c>
      <c r="F3404" s="31" t="str">
        <f>IFERROR(VLOOKUP(Issue!$D3404,Table5[#All],2,0),"")</f>
        <v/>
      </c>
      <c r="G3404" s="12"/>
      <c r="H3404" s="31" t="str">
        <f>IFERROR(VLOOKUP(Issue!$G3404,Table5[#All],3,0),"")</f>
        <v/>
      </c>
      <c r="I3404" s="31" t="str">
        <f>IFERROR(VLOOKUP(Issue!$G3404,Table5[#All],2,0),"")</f>
        <v/>
      </c>
      <c r="J3404" s="12"/>
      <c r="K3404" s="31" t="str">
        <f>IFERROR(VLOOKUP(Issue!$J3404,Table2[[Item Name]:[UoM]],2,0),"")</f>
        <v/>
      </c>
      <c r="L3404" s="12"/>
      <c r="M3404" s="32" t="str">
        <f>IFERROR(VLOOKUP(Issue!$J3404,Table2[[#All],[Item Name]:[Open Rate]],8,0),"")</f>
        <v/>
      </c>
      <c r="N3404" s="32" t="str">
        <f>IFERROR(+Issue!$L3404*Issue!$M3404,"")</f>
        <v/>
      </c>
      <c r="O3404" s="12"/>
      <c r="P3404" s="12"/>
      <c r="Q3404" s="38"/>
    </row>
    <row r="3405" spans="1:17" x14ac:dyDescent="0.25">
      <c r="A3405" s="34"/>
      <c r="B3405" s="12"/>
      <c r="C3405" s="12"/>
      <c r="D3405" s="12"/>
      <c r="E3405" s="31" t="str">
        <f>IFERROR(VLOOKUP(Issue!$D3405,Table5[#All],3,0),"")</f>
        <v/>
      </c>
      <c r="F3405" s="31" t="str">
        <f>IFERROR(VLOOKUP(Issue!$D3405,Table5[#All],2,0),"")</f>
        <v/>
      </c>
      <c r="G3405" s="12"/>
      <c r="H3405" s="31" t="str">
        <f>IFERROR(VLOOKUP(Issue!$G3405,Table5[#All],3,0),"")</f>
        <v/>
      </c>
      <c r="I3405" s="31" t="str">
        <f>IFERROR(VLOOKUP(Issue!$G3405,Table5[#All],2,0),"")</f>
        <v/>
      </c>
      <c r="J3405" s="8"/>
      <c r="K3405" s="31" t="str">
        <f>IFERROR(VLOOKUP(Issue!$J3405,Table2[[Item Name]:[UoM]],2,0),"")</f>
        <v/>
      </c>
      <c r="L3405" s="12"/>
      <c r="M3405" s="32" t="str">
        <f>IFERROR(VLOOKUP(Issue!$J3405,Table2[[#All],[Item Name]:[Open Rate]],8,0),"")</f>
        <v/>
      </c>
      <c r="N3405" s="32" t="str">
        <f>IFERROR(+Issue!$L3405*Issue!$M3405,"")</f>
        <v/>
      </c>
      <c r="O3405" s="12"/>
      <c r="P3405" s="12"/>
      <c r="Q3405" s="38"/>
    </row>
    <row r="3406" spans="1:17" x14ac:dyDescent="0.25">
      <c r="A3406" s="34"/>
      <c r="B3406" s="12"/>
      <c r="C3406" s="12"/>
      <c r="D3406" s="12"/>
      <c r="E3406" s="31" t="str">
        <f>IFERROR(VLOOKUP(Issue!$D3406,Table5[#All],3,0),"")</f>
        <v/>
      </c>
      <c r="F3406" s="31" t="str">
        <f>IFERROR(VLOOKUP(Issue!$D3406,Table5[#All],2,0),"")</f>
        <v/>
      </c>
      <c r="G3406" s="12"/>
      <c r="H3406" s="31" t="str">
        <f>IFERROR(VLOOKUP(Issue!$G3406,Table5[#All],3,0),"")</f>
        <v/>
      </c>
      <c r="I3406" s="31" t="str">
        <f>IFERROR(VLOOKUP(Issue!$G3406,Table5[#All],2,0),"")</f>
        <v/>
      </c>
      <c r="J3406" s="12"/>
      <c r="K3406" s="31" t="str">
        <f>IFERROR(VLOOKUP(Issue!$J3406,Table2[[Item Name]:[UoM]],2,0),"")</f>
        <v/>
      </c>
      <c r="L3406" s="12"/>
      <c r="M3406" s="32" t="str">
        <f>IFERROR(VLOOKUP(Issue!$J3406,Table2[[#All],[Item Name]:[Open Rate]],8,0),"")</f>
        <v/>
      </c>
      <c r="N3406" s="32" t="str">
        <f>IFERROR(+Issue!$L3406*Issue!$M3406,"")</f>
        <v/>
      </c>
      <c r="O3406" s="12"/>
      <c r="P3406" s="12"/>
      <c r="Q3406" s="38"/>
    </row>
    <row r="3407" spans="1:17" x14ac:dyDescent="0.25">
      <c r="A3407" s="34"/>
      <c r="B3407" s="12"/>
      <c r="C3407" s="12"/>
      <c r="D3407" s="12"/>
      <c r="E3407" s="31" t="str">
        <f>IFERROR(VLOOKUP(Issue!$D3407,Table5[#All],3,0),"")</f>
        <v/>
      </c>
      <c r="F3407" s="31" t="str">
        <f>IFERROR(VLOOKUP(Issue!$D3407,Table5[#All],2,0),"")</f>
        <v/>
      </c>
      <c r="G3407" s="12"/>
      <c r="H3407" s="31" t="str">
        <f>IFERROR(VLOOKUP(Issue!$G3407,Table5[#All],3,0),"")</f>
        <v/>
      </c>
      <c r="I3407" s="31" t="str">
        <f>IFERROR(VLOOKUP(Issue!$G3407,Table5[#All],2,0),"")</f>
        <v/>
      </c>
      <c r="J3407" s="8"/>
      <c r="K3407" s="31" t="str">
        <f>IFERROR(VLOOKUP(Issue!$J3407,Table2[[Item Name]:[UoM]],2,0),"")</f>
        <v/>
      </c>
      <c r="L3407" s="12"/>
      <c r="M3407" s="32" t="str">
        <f>IFERROR(VLOOKUP(Issue!$J3407,Table2[[#All],[Item Name]:[Open Rate]],8,0),"")</f>
        <v/>
      </c>
      <c r="N3407" s="32" t="str">
        <f>IFERROR(+Issue!$L3407*Issue!$M3407,"")</f>
        <v/>
      </c>
      <c r="O3407" s="12"/>
      <c r="P3407" s="12"/>
      <c r="Q3407" s="38"/>
    </row>
    <row r="3408" spans="1:17" x14ac:dyDescent="0.25">
      <c r="A3408" s="34"/>
      <c r="B3408" s="12"/>
      <c r="C3408" s="12"/>
      <c r="D3408" s="12"/>
      <c r="E3408" s="31" t="str">
        <f>IFERROR(VLOOKUP(Issue!$D3408,Table5[#All],3,0),"")</f>
        <v/>
      </c>
      <c r="F3408" s="31" t="str">
        <f>IFERROR(VLOOKUP(Issue!$D3408,Table5[#All],2,0),"")</f>
        <v/>
      </c>
      <c r="G3408" s="12"/>
      <c r="H3408" s="31" t="str">
        <f>IFERROR(VLOOKUP(Issue!$G3408,Table5[#All],3,0),"")</f>
        <v/>
      </c>
      <c r="I3408" s="31" t="str">
        <f>IFERROR(VLOOKUP(Issue!$G3408,Table5[#All],2,0),"")</f>
        <v/>
      </c>
      <c r="J3408" s="8"/>
      <c r="K3408" s="31" t="str">
        <f>IFERROR(VLOOKUP(Issue!$J3408,Table2[[Item Name]:[UoM]],2,0),"")</f>
        <v/>
      </c>
      <c r="L3408" s="12"/>
      <c r="M3408" s="32" t="str">
        <f>IFERROR(VLOOKUP(Issue!$J3408,Table2[[#All],[Item Name]:[Open Rate]],8,0),"")</f>
        <v/>
      </c>
      <c r="N3408" s="32" t="str">
        <f>IFERROR(+Issue!$L3408*Issue!$M3408,"")</f>
        <v/>
      </c>
      <c r="O3408" s="12"/>
      <c r="P3408" s="12"/>
      <c r="Q3408" s="38"/>
    </row>
    <row r="3409" spans="1:17" x14ac:dyDescent="0.25">
      <c r="A3409" s="34"/>
      <c r="B3409" s="12"/>
      <c r="C3409" s="12"/>
      <c r="D3409" s="12"/>
      <c r="E3409" s="31" t="str">
        <f>IFERROR(VLOOKUP(Issue!$D3409,Table5[#All],3,0),"")</f>
        <v/>
      </c>
      <c r="F3409" s="31" t="str">
        <f>IFERROR(VLOOKUP(Issue!$D3409,Table5[#All],2,0),"")</f>
        <v/>
      </c>
      <c r="G3409" s="12"/>
      <c r="H3409" s="31" t="str">
        <f>IFERROR(VLOOKUP(Issue!$G3409,Table5[#All],3,0),"")</f>
        <v/>
      </c>
      <c r="I3409" s="31" t="str">
        <f>IFERROR(VLOOKUP(Issue!$G3409,Table5[#All],2,0),"")</f>
        <v/>
      </c>
      <c r="J3409" s="8"/>
      <c r="K3409" s="31" t="str">
        <f>IFERROR(VLOOKUP(Issue!$J3409,Table2[[Item Name]:[UoM]],2,0),"")</f>
        <v/>
      </c>
      <c r="L3409" s="12"/>
      <c r="M3409" s="32" t="str">
        <f>IFERROR(VLOOKUP(Issue!$J3409,Table2[[#All],[Item Name]:[Open Rate]],8,0),"")</f>
        <v/>
      </c>
      <c r="N3409" s="32" t="str">
        <f>IFERROR(+Issue!$L3409*Issue!$M3409,"")</f>
        <v/>
      </c>
      <c r="O3409" s="12"/>
      <c r="P3409" s="12"/>
      <c r="Q3409" s="38"/>
    </row>
    <row r="3410" spans="1:17" x14ac:dyDescent="0.25">
      <c r="A3410" s="34"/>
      <c r="B3410" s="12"/>
      <c r="C3410" s="12"/>
      <c r="D3410" s="12"/>
      <c r="E3410" s="31" t="str">
        <f>IFERROR(VLOOKUP(Issue!$D3410,Table5[#All],3,0),"")</f>
        <v/>
      </c>
      <c r="F3410" s="31" t="str">
        <f>IFERROR(VLOOKUP(Issue!$D3410,Table5[#All],2,0),"")</f>
        <v/>
      </c>
      <c r="G3410" s="12"/>
      <c r="H3410" s="31" t="str">
        <f>IFERROR(VLOOKUP(Issue!$G3410,Table5[#All],3,0),"")</f>
        <v/>
      </c>
      <c r="I3410" s="31" t="str">
        <f>IFERROR(VLOOKUP(Issue!$G3410,Table5[#All],2,0),"")</f>
        <v/>
      </c>
      <c r="J3410" s="8"/>
      <c r="K3410" s="31" t="str">
        <f>IFERROR(VLOOKUP(Issue!$J3410,Table2[[Item Name]:[UoM]],2,0),"")</f>
        <v/>
      </c>
      <c r="L3410" s="12"/>
      <c r="M3410" s="32" t="str">
        <f>IFERROR(VLOOKUP(Issue!$J3410,Table2[[#All],[Item Name]:[Open Rate]],8,0),"")</f>
        <v/>
      </c>
      <c r="N3410" s="32" t="str">
        <f>IFERROR(+Issue!$L3410*Issue!$M3410,"")</f>
        <v/>
      </c>
      <c r="O3410" s="12"/>
      <c r="P3410" s="12"/>
      <c r="Q3410" s="38"/>
    </row>
    <row r="3411" spans="1:17" x14ac:dyDescent="0.25">
      <c r="A3411" s="34"/>
      <c r="B3411" s="12"/>
      <c r="C3411" s="12"/>
      <c r="D3411" s="12"/>
      <c r="E3411" s="31" t="str">
        <f>IFERROR(VLOOKUP(Issue!$D3411,Table5[#All],3,0),"")</f>
        <v/>
      </c>
      <c r="F3411" s="31" t="str">
        <f>IFERROR(VLOOKUP(Issue!$D3411,Table5[#All],2,0),"")</f>
        <v/>
      </c>
      <c r="G3411" s="12"/>
      <c r="H3411" s="31" t="str">
        <f>IFERROR(VLOOKUP(Issue!$G3411,Table5[#All],3,0),"")</f>
        <v/>
      </c>
      <c r="I3411" s="31" t="str">
        <f>IFERROR(VLOOKUP(Issue!$G3411,Table5[#All],2,0),"")</f>
        <v/>
      </c>
      <c r="J3411" s="8"/>
      <c r="K3411" s="31" t="str">
        <f>IFERROR(VLOOKUP(Issue!$J3411,Table2[[Item Name]:[UoM]],2,0),"")</f>
        <v/>
      </c>
      <c r="L3411" s="12"/>
      <c r="M3411" s="32" t="str">
        <f>IFERROR(VLOOKUP(Issue!$J3411,Table2[[#All],[Item Name]:[Open Rate]],8,0),"")</f>
        <v/>
      </c>
      <c r="N3411" s="32" t="str">
        <f>IFERROR(+Issue!$L3411*Issue!$M3411,"")</f>
        <v/>
      </c>
      <c r="O3411" s="12"/>
      <c r="P3411" s="12"/>
      <c r="Q3411" s="38"/>
    </row>
    <row r="3412" spans="1:17" x14ac:dyDescent="0.25">
      <c r="A3412" s="34"/>
      <c r="B3412" s="12"/>
      <c r="C3412" s="12"/>
      <c r="D3412" s="12"/>
      <c r="E3412" s="31" t="str">
        <f>IFERROR(VLOOKUP(Issue!$D3412,Table5[#All],3,0),"")</f>
        <v/>
      </c>
      <c r="F3412" s="31" t="str">
        <f>IFERROR(VLOOKUP(Issue!$D3412,Table5[#All],2,0),"")</f>
        <v/>
      </c>
      <c r="G3412" s="12"/>
      <c r="H3412" s="31" t="str">
        <f>IFERROR(VLOOKUP(Issue!$G3412,Table5[#All],3,0),"")</f>
        <v/>
      </c>
      <c r="I3412" s="31" t="str">
        <f>IFERROR(VLOOKUP(Issue!$G3412,Table5[#All],2,0),"")</f>
        <v/>
      </c>
      <c r="J3412" s="8"/>
      <c r="K3412" s="31" t="str">
        <f>IFERROR(VLOOKUP(Issue!$J3412,Table2[[Item Name]:[UoM]],2,0),"")</f>
        <v/>
      </c>
      <c r="L3412" s="12"/>
      <c r="M3412" s="32" t="str">
        <f>IFERROR(VLOOKUP(Issue!$J3412,Table2[[#All],[Item Name]:[Open Rate]],8,0),"")</f>
        <v/>
      </c>
      <c r="N3412" s="32" t="str">
        <f>IFERROR(+Issue!$L3412*Issue!$M3412,"")</f>
        <v/>
      </c>
      <c r="O3412" s="12"/>
      <c r="P3412" s="12"/>
      <c r="Q3412" s="38"/>
    </row>
    <row r="3413" spans="1:17" x14ac:dyDescent="0.25">
      <c r="A3413" s="34"/>
      <c r="B3413" s="12"/>
      <c r="C3413" s="12"/>
      <c r="D3413" s="12"/>
      <c r="E3413" s="31" t="str">
        <f>IFERROR(VLOOKUP(Issue!$D3413,Table5[#All],3,0),"")</f>
        <v/>
      </c>
      <c r="F3413" s="31" t="str">
        <f>IFERROR(VLOOKUP(Issue!$D3413,Table5[#All],2,0),"")</f>
        <v/>
      </c>
      <c r="G3413" s="12"/>
      <c r="H3413" s="31" t="str">
        <f>IFERROR(VLOOKUP(Issue!$G3413,Table5[#All],3,0),"")</f>
        <v/>
      </c>
      <c r="I3413" s="31" t="str">
        <f>IFERROR(VLOOKUP(Issue!$G3413,Table5[#All],2,0),"")</f>
        <v/>
      </c>
      <c r="J3413" s="8"/>
      <c r="K3413" s="31" t="str">
        <f>IFERROR(VLOOKUP(Issue!$J3413,Table2[[Item Name]:[UoM]],2,0),"")</f>
        <v/>
      </c>
      <c r="L3413" s="12"/>
      <c r="M3413" s="32" t="str">
        <f>IFERROR(VLOOKUP(Issue!$J3413,Table2[[#All],[Item Name]:[Open Rate]],8,0),"")</f>
        <v/>
      </c>
      <c r="N3413" s="32" t="str">
        <f>IFERROR(+Issue!$L3413*Issue!$M3413,"")</f>
        <v/>
      </c>
      <c r="O3413" s="12"/>
      <c r="P3413" s="12"/>
      <c r="Q3413" s="38"/>
    </row>
    <row r="3414" spans="1:17" x14ac:dyDescent="0.25">
      <c r="A3414" s="34"/>
      <c r="B3414" s="12"/>
      <c r="C3414" s="12"/>
      <c r="D3414" s="12"/>
      <c r="E3414" s="31" t="str">
        <f>IFERROR(VLOOKUP(Issue!$D3414,Table5[#All],3,0),"")</f>
        <v/>
      </c>
      <c r="F3414" s="31" t="str">
        <f>IFERROR(VLOOKUP(Issue!$D3414,Table5[#All],2,0),"")</f>
        <v/>
      </c>
      <c r="G3414" s="12"/>
      <c r="H3414" s="31" t="str">
        <f>IFERROR(VLOOKUP(Issue!$G3414,Table5[#All],3,0),"")</f>
        <v/>
      </c>
      <c r="I3414" s="31" t="str">
        <f>IFERROR(VLOOKUP(Issue!$G3414,Table5[#All],2,0),"")</f>
        <v/>
      </c>
      <c r="J3414" s="8"/>
      <c r="K3414" s="31" t="str">
        <f>IFERROR(VLOOKUP(Issue!$J3414,Table2[[Item Name]:[UoM]],2,0),"")</f>
        <v/>
      </c>
      <c r="L3414" s="12"/>
      <c r="M3414" s="32" t="str">
        <f>IFERROR(VLOOKUP(Issue!$J3414,Table2[[#All],[Item Name]:[Open Rate]],8,0),"")</f>
        <v/>
      </c>
      <c r="N3414" s="32" t="str">
        <f>IFERROR(+Issue!$L3414*Issue!$M3414,"")</f>
        <v/>
      </c>
      <c r="O3414" s="12"/>
      <c r="P3414" s="12"/>
      <c r="Q3414" s="38"/>
    </row>
    <row r="3415" spans="1:17" x14ac:dyDescent="0.25">
      <c r="A3415" s="34"/>
      <c r="B3415" s="12"/>
      <c r="C3415" s="12"/>
      <c r="D3415" s="12"/>
      <c r="E3415" s="31" t="str">
        <f>IFERROR(VLOOKUP(Issue!$D3415,Table5[#All],3,0),"")</f>
        <v/>
      </c>
      <c r="F3415" s="31" t="str">
        <f>IFERROR(VLOOKUP(Issue!$D3415,Table5[#All],2,0),"")</f>
        <v/>
      </c>
      <c r="G3415" s="12"/>
      <c r="H3415" s="31" t="str">
        <f>IFERROR(VLOOKUP(Issue!$G3415,Table5[#All],3,0),"")</f>
        <v/>
      </c>
      <c r="I3415" s="31" t="str">
        <f>IFERROR(VLOOKUP(Issue!$G3415,Table5[#All],2,0),"")</f>
        <v/>
      </c>
      <c r="J3415" s="8"/>
      <c r="K3415" s="31" t="str">
        <f>IFERROR(VLOOKUP(Issue!$J3415,Table2[[Item Name]:[UoM]],2,0),"")</f>
        <v/>
      </c>
      <c r="L3415" s="12"/>
      <c r="M3415" s="32" t="str">
        <f>IFERROR(VLOOKUP(Issue!$J3415,Table2[[#All],[Item Name]:[Open Rate]],8,0),"")</f>
        <v/>
      </c>
      <c r="N3415" s="32" t="str">
        <f>IFERROR(+Issue!$L3415*Issue!$M3415,"")</f>
        <v/>
      </c>
      <c r="O3415" s="12"/>
      <c r="P3415" s="12"/>
      <c r="Q3415" s="38"/>
    </row>
    <row r="3416" spans="1:17" x14ac:dyDescent="0.25">
      <c r="A3416" s="34"/>
      <c r="B3416" s="12"/>
      <c r="C3416" s="12"/>
      <c r="D3416" s="12"/>
      <c r="E3416" s="31" t="str">
        <f>IFERROR(VLOOKUP(Issue!$D3416,Table5[#All],3,0),"")</f>
        <v/>
      </c>
      <c r="F3416" s="31" t="str">
        <f>IFERROR(VLOOKUP(Issue!$D3416,Table5[#All],2,0),"")</f>
        <v/>
      </c>
      <c r="G3416" s="12"/>
      <c r="H3416" s="31" t="str">
        <f>IFERROR(VLOOKUP(Issue!$G3416,Table5[#All],3,0),"")</f>
        <v/>
      </c>
      <c r="I3416" s="31" t="str">
        <f>IFERROR(VLOOKUP(Issue!$G3416,Table5[#All],2,0),"")</f>
        <v/>
      </c>
      <c r="J3416" s="8"/>
      <c r="K3416" s="31" t="str">
        <f>IFERROR(VLOOKUP(Issue!$J3416,Table2[[Item Name]:[UoM]],2,0),"")</f>
        <v/>
      </c>
      <c r="L3416" s="12"/>
      <c r="M3416" s="32" t="str">
        <f>IFERROR(VLOOKUP(Issue!$J3416,Table2[[#All],[Item Name]:[Open Rate]],8,0),"")</f>
        <v/>
      </c>
      <c r="N3416" s="32" t="str">
        <f>IFERROR(+Issue!$L3416*Issue!$M3416,"")</f>
        <v/>
      </c>
      <c r="O3416" s="12"/>
      <c r="P3416" s="12"/>
      <c r="Q3416" s="38"/>
    </row>
    <row r="3417" spans="1:17" x14ac:dyDescent="0.25">
      <c r="A3417" s="34"/>
      <c r="B3417" s="12"/>
      <c r="C3417" s="12"/>
      <c r="D3417" s="12"/>
      <c r="E3417" s="31" t="str">
        <f>IFERROR(VLOOKUP(Issue!$D3417,Table5[#All],3,0),"")</f>
        <v/>
      </c>
      <c r="F3417" s="31" t="str">
        <f>IFERROR(VLOOKUP(Issue!$D3417,Table5[#All],2,0),"")</f>
        <v/>
      </c>
      <c r="G3417" s="12"/>
      <c r="H3417" s="31" t="str">
        <f>IFERROR(VLOOKUP(Issue!$G3417,Table5[#All],3,0),"")</f>
        <v/>
      </c>
      <c r="I3417" s="31" t="str">
        <f>IFERROR(VLOOKUP(Issue!$G3417,Table5[#All],2,0),"")</f>
        <v/>
      </c>
      <c r="J3417" s="8"/>
      <c r="K3417" s="31" t="str">
        <f>IFERROR(VLOOKUP(Issue!$J3417,Table2[[Item Name]:[UoM]],2,0),"")</f>
        <v/>
      </c>
      <c r="L3417" s="12"/>
      <c r="M3417" s="32" t="str">
        <f>IFERROR(VLOOKUP(Issue!$J3417,Table2[[#All],[Item Name]:[Open Rate]],8,0),"")</f>
        <v/>
      </c>
      <c r="N3417" s="32" t="str">
        <f>IFERROR(+Issue!$L3417*Issue!$M3417,"")</f>
        <v/>
      </c>
      <c r="O3417" s="12"/>
      <c r="P3417" s="12"/>
      <c r="Q3417" s="38"/>
    </row>
    <row r="3418" spans="1:17" x14ac:dyDescent="0.25">
      <c r="A3418" s="34"/>
      <c r="B3418" s="12"/>
      <c r="C3418" s="12"/>
      <c r="D3418" s="12"/>
      <c r="E3418" s="31" t="str">
        <f>IFERROR(VLOOKUP(Issue!$D3418,Table5[#All],3,0),"")</f>
        <v/>
      </c>
      <c r="F3418" s="31" t="str">
        <f>IFERROR(VLOOKUP(Issue!$D3418,Table5[#All],2,0),"")</f>
        <v/>
      </c>
      <c r="G3418" s="12"/>
      <c r="H3418" s="31" t="str">
        <f>IFERROR(VLOOKUP(Issue!$G3418,Table5[#All],3,0),"")</f>
        <v/>
      </c>
      <c r="I3418" s="31" t="str">
        <f>IFERROR(VLOOKUP(Issue!$G3418,Table5[#All],2,0),"")</f>
        <v/>
      </c>
      <c r="J3418" s="8"/>
      <c r="K3418" s="31" t="str">
        <f>IFERROR(VLOOKUP(Issue!$J3418,Table2[[Item Name]:[UoM]],2,0),"")</f>
        <v/>
      </c>
      <c r="L3418" s="12"/>
      <c r="M3418" s="32" t="str">
        <f>IFERROR(VLOOKUP(Issue!$J3418,Table2[[#All],[Item Name]:[Open Rate]],8,0),"")</f>
        <v/>
      </c>
      <c r="N3418" s="32" t="str">
        <f>IFERROR(+Issue!$L3418*Issue!$M3418,"")</f>
        <v/>
      </c>
      <c r="O3418" s="12"/>
      <c r="P3418" s="12"/>
      <c r="Q3418" s="38"/>
    </row>
    <row r="3419" spans="1:17" x14ac:dyDescent="0.25">
      <c r="A3419" s="34"/>
      <c r="B3419" s="12"/>
      <c r="C3419" s="12"/>
      <c r="D3419" s="12"/>
      <c r="E3419" s="31" t="str">
        <f>IFERROR(VLOOKUP(Issue!$D3419,Table5[#All],3,0),"")</f>
        <v/>
      </c>
      <c r="F3419" s="31" t="str">
        <f>IFERROR(VLOOKUP(Issue!$D3419,Table5[#All],2,0),"")</f>
        <v/>
      </c>
      <c r="G3419" s="12"/>
      <c r="H3419" s="31" t="str">
        <f>IFERROR(VLOOKUP(Issue!$G3419,Table5[#All],3,0),"")</f>
        <v/>
      </c>
      <c r="I3419" s="31" t="str">
        <f>IFERROR(VLOOKUP(Issue!$G3419,Table5[#All],2,0),"")</f>
        <v/>
      </c>
      <c r="J3419" s="8"/>
      <c r="K3419" s="31" t="str">
        <f>IFERROR(VLOOKUP(Issue!$J3419,Table2[[Item Name]:[UoM]],2,0),"")</f>
        <v/>
      </c>
      <c r="L3419" s="12"/>
      <c r="M3419" s="32" t="str">
        <f>IFERROR(VLOOKUP(Issue!$J3419,Table2[[#All],[Item Name]:[Open Rate]],8,0),"")</f>
        <v/>
      </c>
      <c r="N3419" s="32" t="str">
        <f>IFERROR(+Issue!$L3419*Issue!$M3419,"")</f>
        <v/>
      </c>
      <c r="O3419" s="12"/>
      <c r="P3419" s="12"/>
      <c r="Q3419" s="38"/>
    </row>
    <row r="3420" spans="1:17" x14ac:dyDescent="0.25">
      <c r="A3420" s="34"/>
      <c r="B3420" s="12"/>
      <c r="C3420" s="12"/>
      <c r="D3420" s="12"/>
      <c r="E3420" s="31" t="str">
        <f>IFERROR(VLOOKUP(Issue!$D3420,Table5[#All],3,0),"")</f>
        <v/>
      </c>
      <c r="F3420" s="31" t="str">
        <f>IFERROR(VLOOKUP(Issue!$D3420,Table5[#All],2,0),"")</f>
        <v/>
      </c>
      <c r="G3420" s="12"/>
      <c r="H3420" s="31" t="str">
        <f>IFERROR(VLOOKUP(Issue!$G3420,Table5[#All],3,0),"")</f>
        <v/>
      </c>
      <c r="I3420" s="31" t="str">
        <f>IFERROR(VLOOKUP(Issue!$G3420,Table5[#All],2,0),"")</f>
        <v/>
      </c>
      <c r="J3420" s="8"/>
      <c r="K3420" s="31" t="str">
        <f>IFERROR(VLOOKUP(Issue!$J3420,Table2[[Item Name]:[UoM]],2,0),"")</f>
        <v/>
      </c>
      <c r="L3420" s="12"/>
      <c r="M3420" s="32" t="str">
        <f>IFERROR(VLOOKUP(Issue!$J3420,Table2[[#All],[Item Name]:[Open Rate]],8,0),"")</f>
        <v/>
      </c>
      <c r="N3420" s="32" t="str">
        <f>IFERROR(+Issue!$L3420*Issue!$M3420,"")</f>
        <v/>
      </c>
      <c r="O3420" s="12"/>
      <c r="P3420" s="12"/>
      <c r="Q3420" s="38"/>
    </row>
    <row r="3421" spans="1:17" x14ac:dyDescent="0.25">
      <c r="A3421" s="34"/>
      <c r="B3421" s="12"/>
      <c r="C3421" s="12"/>
      <c r="D3421" s="12"/>
      <c r="E3421" s="31" t="str">
        <f>IFERROR(VLOOKUP(Issue!$D3421,Table5[#All],3,0),"")</f>
        <v/>
      </c>
      <c r="F3421" s="31" t="str">
        <f>IFERROR(VLOOKUP(Issue!$D3421,Table5[#All],2,0),"")</f>
        <v/>
      </c>
      <c r="G3421" s="12"/>
      <c r="H3421" s="31" t="str">
        <f>IFERROR(VLOOKUP(Issue!$G3421,Table5[#All],3,0),"")</f>
        <v/>
      </c>
      <c r="I3421" s="31" t="str">
        <f>IFERROR(VLOOKUP(Issue!$G3421,Table5[#All],2,0),"")</f>
        <v/>
      </c>
      <c r="J3421" s="8"/>
      <c r="K3421" s="31" t="str">
        <f>IFERROR(VLOOKUP(Issue!$J3421,Table2[[Item Name]:[UoM]],2,0),"")</f>
        <v/>
      </c>
      <c r="L3421" s="12"/>
      <c r="M3421" s="32" t="str">
        <f>IFERROR(VLOOKUP(Issue!$J3421,Table2[[#All],[Item Name]:[Open Rate]],8,0),"")</f>
        <v/>
      </c>
      <c r="N3421" s="32" t="str">
        <f>IFERROR(+Issue!$L3421*Issue!$M3421,"")</f>
        <v/>
      </c>
      <c r="O3421" s="12"/>
      <c r="P3421" s="12"/>
      <c r="Q3421" s="38"/>
    </row>
    <row r="3422" spans="1:17" x14ac:dyDescent="0.25">
      <c r="A3422" s="34"/>
      <c r="B3422" s="12"/>
      <c r="C3422" s="12"/>
      <c r="D3422" s="12"/>
      <c r="E3422" s="31" t="str">
        <f>IFERROR(VLOOKUP(Issue!$D3422,Table5[#All],3,0),"")</f>
        <v/>
      </c>
      <c r="F3422" s="31" t="str">
        <f>IFERROR(VLOOKUP(Issue!$D3422,Table5[#All],2,0),"")</f>
        <v/>
      </c>
      <c r="G3422" s="12"/>
      <c r="H3422" s="31" t="str">
        <f>IFERROR(VLOOKUP(Issue!$G3422,Table5[#All],3,0),"")</f>
        <v/>
      </c>
      <c r="I3422" s="31" t="str">
        <f>IFERROR(VLOOKUP(Issue!$G3422,Table5[#All],2,0),"")</f>
        <v/>
      </c>
      <c r="J3422" s="8"/>
      <c r="K3422" s="31" t="str">
        <f>IFERROR(VLOOKUP(Issue!$J3422,Table2[[Item Name]:[UoM]],2,0),"")</f>
        <v/>
      </c>
      <c r="L3422" s="12"/>
      <c r="M3422" s="32" t="str">
        <f>IFERROR(VLOOKUP(Issue!$J3422,Table2[[#All],[Item Name]:[Open Rate]],8,0),"")</f>
        <v/>
      </c>
      <c r="N3422" s="32" t="str">
        <f>IFERROR(+Issue!$L3422*Issue!$M3422,"")</f>
        <v/>
      </c>
      <c r="O3422" s="12"/>
      <c r="P3422" s="12"/>
      <c r="Q3422" s="38"/>
    </row>
    <row r="3423" spans="1:17" x14ac:dyDescent="0.25">
      <c r="A3423" s="34"/>
      <c r="B3423" s="12"/>
      <c r="C3423" s="12"/>
      <c r="D3423" s="12"/>
      <c r="E3423" s="31" t="str">
        <f>IFERROR(VLOOKUP(Issue!$D3423,Table5[#All],3,0),"")</f>
        <v/>
      </c>
      <c r="F3423" s="31" t="str">
        <f>IFERROR(VLOOKUP(Issue!$D3423,Table5[#All],2,0),"")</f>
        <v/>
      </c>
      <c r="G3423" s="12"/>
      <c r="H3423" s="31" t="str">
        <f>IFERROR(VLOOKUP(Issue!$G3423,Table5[#All],3,0),"")</f>
        <v/>
      </c>
      <c r="I3423" s="31" t="str">
        <f>IFERROR(VLOOKUP(Issue!$G3423,Table5[#All],2,0),"")</f>
        <v/>
      </c>
      <c r="J3423" s="8"/>
      <c r="K3423" s="31" t="str">
        <f>IFERROR(VLOOKUP(Issue!$J3423,Table2[[Item Name]:[UoM]],2,0),"")</f>
        <v/>
      </c>
      <c r="L3423" s="12"/>
      <c r="M3423" s="32" t="str">
        <f>IFERROR(VLOOKUP(Issue!$J3423,Table2[[#All],[Item Name]:[Open Rate]],8,0),"")</f>
        <v/>
      </c>
      <c r="N3423" s="32" t="str">
        <f>IFERROR(+Issue!$L3423*Issue!$M3423,"")</f>
        <v/>
      </c>
      <c r="O3423" s="12"/>
      <c r="P3423" s="12"/>
      <c r="Q3423" s="38"/>
    </row>
    <row r="3424" spans="1:17" x14ac:dyDescent="0.25">
      <c r="A3424" s="34"/>
      <c r="B3424" s="12"/>
      <c r="C3424" s="12"/>
      <c r="D3424" s="12"/>
      <c r="E3424" s="31" t="str">
        <f>IFERROR(VLOOKUP(Issue!$D3424,Table5[#All],3,0),"")</f>
        <v/>
      </c>
      <c r="F3424" s="31" t="str">
        <f>IFERROR(VLOOKUP(Issue!$D3424,Table5[#All],2,0),"")</f>
        <v/>
      </c>
      <c r="G3424" s="12"/>
      <c r="H3424" s="31" t="str">
        <f>IFERROR(VLOOKUP(Issue!$G3424,Table5[#All],3,0),"")</f>
        <v/>
      </c>
      <c r="I3424" s="31" t="str">
        <f>IFERROR(VLOOKUP(Issue!$G3424,Table5[#All],2,0),"")</f>
        <v/>
      </c>
      <c r="J3424" s="12"/>
      <c r="K3424" s="31" t="str">
        <f>IFERROR(VLOOKUP(Issue!$J3424,Table2[[Item Name]:[UoM]],2,0),"")</f>
        <v/>
      </c>
      <c r="L3424" s="12"/>
      <c r="M3424" s="32" t="str">
        <f>IFERROR(VLOOKUP(Issue!$J3424,Table2[[#All],[Item Name]:[Open Rate]],8,0),"")</f>
        <v/>
      </c>
      <c r="N3424" s="32" t="str">
        <f>IFERROR(+Issue!$L3424*Issue!$M3424,"")</f>
        <v/>
      </c>
      <c r="O3424" s="12"/>
      <c r="P3424" s="12"/>
      <c r="Q3424" s="38"/>
    </row>
    <row r="3425" spans="1:17" x14ac:dyDescent="0.25">
      <c r="A3425" s="34"/>
      <c r="B3425" s="12"/>
      <c r="C3425" s="12"/>
      <c r="D3425" s="12"/>
      <c r="E3425" s="31" t="str">
        <f>IFERROR(VLOOKUP(Issue!$D3425,Table5[#All],3,0),"")</f>
        <v/>
      </c>
      <c r="F3425" s="31" t="str">
        <f>IFERROR(VLOOKUP(Issue!$D3425,Table5[#All],2,0),"")</f>
        <v/>
      </c>
      <c r="G3425" s="12"/>
      <c r="H3425" s="31" t="str">
        <f>IFERROR(VLOOKUP(Issue!$G3425,Table5[#All],3,0),"")</f>
        <v/>
      </c>
      <c r="I3425" s="31" t="str">
        <f>IFERROR(VLOOKUP(Issue!$G3425,Table5[#All],2,0),"")</f>
        <v/>
      </c>
      <c r="J3425" s="8"/>
      <c r="K3425" s="31" t="str">
        <f>IFERROR(VLOOKUP(Issue!$J3425,Table2[[Item Name]:[UoM]],2,0),"")</f>
        <v/>
      </c>
      <c r="L3425" s="12"/>
      <c r="M3425" s="32" t="str">
        <f>IFERROR(VLOOKUP(Issue!$J3425,Table2[[#All],[Item Name]:[Open Rate]],8,0),"")</f>
        <v/>
      </c>
      <c r="N3425" s="32" t="str">
        <f>IFERROR(+Issue!$L3425*Issue!$M3425,"")</f>
        <v/>
      </c>
      <c r="O3425" s="12"/>
      <c r="P3425" s="12"/>
      <c r="Q3425" s="38"/>
    </row>
    <row r="3426" spans="1:17" x14ac:dyDescent="0.25">
      <c r="A3426" s="34"/>
      <c r="B3426" s="12"/>
      <c r="C3426" s="12"/>
      <c r="D3426" s="12"/>
      <c r="E3426" s="31" t="str">
        <f>IFERROR(VLOOKUP(Issue!$D3426,Table5[#All],3,0),"")</f>
        <v/>
      </c>
      <c r="F3426" s="31" t="str">
        <f>IFERROR(VLOOKUP(Issue!$D3426,Table5[#All],2,0),"")</f>
        <v/>
      </c>
      <c r="G3426" s="12"/>
      <c r="H3426" s="31" t="str">
        <f>IFERROR(VLOOKUP(Issue!$G3426,Table5[#All],3,0),"")</f>
        <v/>
      </c>
      <c r="I3426" s="31" t="str">
        <f>IFERROR(VLOOKUP(Issue!$G3426,Table5[#All],2,0),"")</f>
        <v/>
      </c>
      <c r="J3426" s="9"/>
      <c r="K3426" s="31" t="str">
        <f>IFERROR(VLOOKUP(Issue!$J3426,Table2[[Item Name]:[UoM]],2,0),"")</f>
        <v/>
      </c>
      <c r="L3426" s="12"/>
      <c r="M3426" s="32" t="str">
        <f>IFERROR(VLOOKUP(Issue!$J3426,Table2[[#All],[Item Name]:[Open Rate]],8,0),"")</f>
        <v/>
      </c>
      <c r="N3426" s="32" t="str">
        <f>IFERROR(+Issue!$L3426*Issue!$M3426,"")</f>
        <v/>
      </c>
      <c r="O3426" s="12"/>
      <c r="P3426" s="12"/>
      <c r="Q3426" s="38"/>
    </row>
    <row r="3427" spans="1:17" x14ac:dyDescent="0.25">
      <c r="A3427" s="34"/>
      <c r="B3427" s="12"/>
      <c r="C3427" s="12"/>
      <c r="D3427" s="12"/>
      <c r="E3427" s="31" t="str">
        <f>IFERROR(VLOOKUP(Issue!$D3427,Table5[#All],3,0),"")</f>
        <v/>
      </c>
      <c r="F3427" s="31" t="str">
        <f>IFERROR(VLOOKUP(Issue!$D3427,Table5[#All],2,0),"")</f>
        <v/>
      </c>
      <c r="G3427" s="12"/>
      <c r="H3427" s="31" t="str">
        <f>IFERROR(VLOOKUP(Issue!$G3427,Table5[#All],3,0),"")</f>
        <v/>
      </c>
      <c r="I3427" s="31" t="str">
        <f>IFERROR(VLOOKUP(Issue!$G3427,Table5[#All],2,0),"")</f>
        <v/>
      </c>
      <c r="J3427" s="8"/>
      <c r="K3427" s="31" t="str">
        <f>IFERROR(VLOOKUP(Issue!$J3427,Table2[[Item Name]:[UoM]],2,0),"")</f>
        <v/>
      </c>
      <c r="L3427" s="12"/>
      <c r="M3427" s="32" t="str">
        <f>IFERROR(VLOOKUP(Issue!$J3427,Table2[[#All],[Item Name]:[Open Rate]],8,0),"")</f>
        <v/>
      </c>
      <c r="N3427" s="32" t="str">
        <f>IFERROR(+Issue!$L3427*Issue!$M3427,"")</f>
        <v/>
      </c>
      <c r="O3427" s="12"/>
      <c r="P3427" s="12"/>
      <c r="Q3427" s="38"/>
    </row>
    <row r="3428" spans="1:17" x14ac:dyDescent="0.25">
      <c r="A3428" s="34"/>
      <c r="B3428" s="12"/>
      <c r="C3428" s="12"/>
      <c r="D3428" s="12"/>
      <c r="E3428" s="31" t="str">
        <f>IFERROR(VLOOKUP(Issue!$D3428,Table5[#All],3,0),"")</f>
        <v/>
      </c>
      <c r="F3428" s="31" t="str">
        <f>IFERROR(VLOOKUP(Issue!$D3428,Table5[#All],2,0),"")</f>
        <v/>
      </c>
      <c r="G3428" s="12"/>
      <c r="H3428" s="31" t="str">
        <f>IFERROR(VLOOKUP(Issue!$G3428,Table5[#All],3,0),"")</f>
        <v/>
      </c>
      <c r="I3428" s="31" t="str">
        <f>IFERROR(VLOOKUP(Issue!$G3428,Table5[#All],2,0),"")</f>
        <v/>
      </c>
      <c r="J3428" s="12"/>
      <c r="K3428" s="31" t="str">
        <f>IFERROR(VLOOKUP(Issue!$J3428,Table2[[Item Name]:[UoM]],2,0),"")</f>
        <v/>
      </c>
      <c r="L3428" s="12"/>
      <c r="M3428" s="32" t="str">
        <f>IFERROR(VLOOKUP(Issue!$J3428,Table2[[#All],[Item Name]:[Open Rate]],8,0),"")</f>
        <v/>
      </c>
      <c r="N3428" s="32" t="str">
        <f>IFERROR(+Issue!$L3428*Issue!$M3428,"")</f>
        <v/>
      </c>
      <c r="O3428" s="12"/>
      <c r="P3428" s="12"/>
      <c r="Q3428" s="38"/>
    </row>
    <row r="3429" spans="1:17" x14ac:dyDescent="0.25">
      <c r="A3429" s="34"/>
      <c r="B3429" s="12"/>
      <c r="C3429" s="12"/>
      <c r="D3429" s="12"/>
      <c r="E3429" s="31" t="str">
        <f>IFERROR(VLOOKUP(Issue!$D3429,Table5[#All],3,0),"")</f>
        <v/>
      </c>
      <c r="F3429" s="31" t="str">
        <f>IFERROR(VLOOKUP(Issue!$D3429,Table5[#All],2,0),"")</f>
        <v/>
      </c>
      <c r="G3429" s="12"/>
      <c r="H3429" s="31" t="str">
        <f>IFERROR(VLOOKUP(Issue!$G3429,Table5[#All],3,0),"")</f>
        <v/>
      </c>
      <c r="I3429" s="31" t="str">
        <f>IFERROR(VLOOKUP(Issue!$G3429,Table5[#All],2,0),"")</f>
        <v/>
      </c>
      <c r="J3429" s="12"/>
      <c r="K3429" s="31" t="str">
        <f>IFERROR(VLOOKUP(Issue!$J3429,Table2[[Item Name]:[UoM]],2,0),"")</f>
        <v/>
      </c>
      <c r="L3429" s="12"/>
      <c r="M3429" s="32" t="str">
        <f>IFERROR(VLOOKUP(Issue!$J3429,Table2[[#All],[Item Name]:[Open Rate]],8,0),"")</f>
        <v/>
      </c>
      <c r="N3429" s="32" t="str">
        <f>IFERROR(+Issue!$L3429*Issue!$M3429,"")</f>
        <v/>
      </c>
      <c r="O3429" s="12"/>
      <c r="P3429" s="12"/>
      <c r="Q3429" s="38"/>
    </row>
    <row r="3430" spans="1:17" x14ac:dyDescent="0.25">
      <c r="A3430" s="34"/>
      <c r="B3430" s="12"/>
      <c r="C3430" s="12"/>
      <c r="D3430" s="12"/>
      <c r="E3430" s="31" t="str">
        <f>IFERROR(VLOOKUP(Issue!$D3430,Table5[#All],3,0),"")</f>
        <v/>
      </c>
      <c r="F3430" s="31" t="str">
        <f>IFERROR(VLOOKUP(Issue!$D3430,Table5[#All],2,0),"")</f>
        <v/>
      </c>
      <c r="G3430" s="12"/>
      <c r="H3430" s="31" t="str">
        <f>IFERROR(VLOOKUP(Issue!$G3430,Table5[#All],3,0),"")</f>
        <v/>
      </c>
      <c r="I3430" s="31" t="str">
        <f>IFERROR(VLOOKUP(Issue!$G3430,Table5[#All],2,0),"")</f>
        <v/>
      </c>
      <c r="J3430" s="12"/>
      <c r="K3430" s="31" t="str">
        <f>IFERROR(VLOOKUP(Issue!$J3430,Table2[[Item Name]:[UoM]],2,0),"")</f>
        <v/>
      </c>
      <c r="L3430" s="12"/>
      <c r="M3430" s="32" t="str">
        <f>IFERROR(VLOOKUP(Issue!$J3430,Table2[[#All],[Item Name]:[Open Rate]],8,0),"")</f>
        <v/>
      </c>
      <c r="N3430" s="32" t="str">
        <f>IFERROR(+Issue!$L3430*Issue!$M3430,"")</f>
        <v/>
      </c>
      <c r="O3430" s="12"/>
      <c r="P3430" s="12"/>
      <c r="Q3430" s="38"/>
    </row>
    <row r="3431" spans="1:17" x14ac:dyDescent="0.25">
      <c r="A3431" s="34"/>
      <c r="B3431" s="12"/>
      <c r="C3431" s="12"/>
      <c r="D3431" s="12"/>
      <c r="E3431" s="31" t="str">
        <f>IFERROR(VLOOKUP(Issue!$D3431,Table5[#All],3,0),"")</f>
        <v/>
      </c>
      <c r="F3431" s="31" t="str">
        <f>IFERROR(VLOOKUP(Issue!$D3431,Table5[#All],2,0),"")</f>
        <v/>
      </c>
      <c r="G3431" s="12"/>
      <c r="H3431" s="31" t="str">
        <f>IFERROR(VLOOKUP(Issue!$G3431,Table5[#All],3,0),"")</f>
        <v/>
      </c>
      <c r="I3431" s="31" t="str">
        <f>IFERROR(VLOOKUP(Issue!$G3431,Table5[#All],2,0),"")</f>
        <v/>
      </c>
      <c r="J3431" s="12"/>
      <c r="K3431" s="31" t="str">
        <f>IFERROR(VLOOKUP(Issue!$J3431,Table2[[Item Name]:[UoM]],2,0),"")</f>
        <v/>
      </c>
      <c r="L3431" s="12"/>
      <c r="M3431" s="32" t="str">
        <f>IFERROR(VLOOKUP(Issue!$J3431,Table2[[#All],[Item Name]:[Open Rate]],8,0),"")</f>
        <v/>
      </c>
      <c r="N3431" s="32" t="str">
        <f>IFERROR(+Issue!$L3431*Issue!$M3431,"")</f>
        <v/>
      </c>
      <c r="O3431" s="12"/>
      <c r="P3431" s="12"/>
      <c r="Q3431" s="38"/>
    </row>
    <row r="3432" spans="1:17" x14ac:dyDescent="0.25">
      <c r="A3432" s="34"/>
      <c r="B3432" s="12"/>
      <c r="C3432" s="12"/>
      <c r="D3432" s="12"/>
      <c r="E3432" s="31" t="str">
        <f>IFERROR(VLOOKUP(Issue!$D3432,Table5[#All],3,0),"")</f>
        <v/>
      </c>
      <c r="F3432" s="31" t="str">
        <f>IFERROR(VLOOKUP(Issue!$D3432,Table5[#All],2,0),"")</f>
        <v/>
      </c>
      <c r="G3432" s="12"/>
      <c r="H3432" s="31" t="str">
        <f>IFERROR(VLOOKUP(Issue!$G3432,Table5[#All],3,0),"")</f>
        <v/>
      </c>
      <c r="I3432" s="31" t="str">
        <f>IFERROR(VLOOKUP(Issue!$G3432,Table5[#All],2,0),"")</f>
        <v/>
      </c>
      <c r="J3432" s="12"/>
      <c r="K3432" s="31" t="str">
        <f>IFERROR(VLOOKUP(Issue!$J3432,Table2[[Item Name]:[UoM]],2,0),"")</f>
        <v/>
      </c>
      <c r="L3432" s="12"/>
      <c r="M3432" s="32" t="str">
        <f>IFERROR(VLOOKUP(Issue!$J3432,Table2[[#All],[Item Name]:[Open Rate]],8,0),"")</f>
        <v/>
      </c>
      <c r="N3432" s="32" t="str">
        <f>IFERROR(+Issue!$L3432*Issue!$M3432,"")</f>
        <v/>
      </c>
      <c r="O3432" s="12"/>
      <c r="P3432" s="12"/>
      <c r="Q3432" s="38"/>
    </row>
    <row r="3433" spans="1:17" x14ac:dyDescent="0.25">
      <c r="A3433" s="34"/>
      <c r="B3433" s="12"/>
      <c r="C3433" s="12"/>
      <c r="D3433" s="12"/>
      <c r="E3433" s="31" t="str">
        <f>IFERROR(VLOOKUP(Issue!$D3433,Table5[#All],3,0),"")</f>
        <v/>
      </c>
      <c r="F3433" s="31" t="str">
        <f>IFERROR(VLOOKUP(Issue!$D3433,Table5[#All],2,0),"")</f>
        <v/>
      </c>
      <c r="G3433" s="12"/>
      <c r="H3433" s="31" t="str">
        <f>IFERROR(VLOOKUP(Issue!$G3433,Table5[#All],3,0),"")</f>
        <v/>
      </c>
      <c r="I3433" s="31" t="str">
        <f>IFERROR(VLOOKUP(Issue!$G3433,Table5[#All],2,0),"")</f>
        <v/>
      </c>
      <c r="J3433" s="8"/>
      <c r="K3433" s="31" t="str">
        <f>IFERROR(VLOOKUP(Issue!$J3433,Table2[[Item Name]:[UoM]],2,0),"")</f>
        <v/>
      </c>
      <c r="L3433" s="12"/>
      <c r="M3433" s="32" t="str">
        <f>IFERROR(VLOOKUP(Issue!$J3433,Table2[[#All],[Item Name]:[Open Rate]],8,0),"")</f>
        <v/>
      </c>
      <c r="N3433" s="32" t="str">
        <f>IFERROR(+Issue!$L3433*Issue!$M3433,"")</f>
        <v/>
      </c>
      <c r="O3433" s="12"/>
      <c r="P3433" s="12"/>
      <c r="Q3433" s="38"/>
    </row>
    <row r="3434" spans="1:17" x14ac:dyDescent="0.25">
      <c r="A3434" s="34"/>
      <c r="B3434" s="12"/>
      <c r="C3434" s="12"/>
      <c r="D3434" s="12"/>
      <c r="E3434" s="31" t="str">
        <f>IFERROR(VLOOKUP(Issue!$D3434,Table5[#All],3,0),"")</f>
        <v/>
      </c>
      <c r="F3434" s="31" t="str">
        <f>IFERROR(VLOOKUP(Issue!$D3434,Table5[#All],2,0),"")</f>
        <v/>
      </c>
      <c r="G3434" s="12"/>
      <c r="H3434" s="31" t="str">
        <f>IFERROR(VLOOKUP(Issue!$G3434,Table5[#All],3,0),"")</f>
        <v/>
      </c>
      <c r="I3434" s="31" t="str">
        <f>IFERROR(VLOOKUP(Issue!$G3434,Table5[#All],2,0),"")</f>
        <v/>
      </c>
      <c r="J3434" s="8"/>
      <c r="K3434" s="31" t="str">
        <f>IFERROR(VLOOKUP(Issue!$J3434,Table2[[Item Name]:[UoM]],2,0),"")</f>
        <v/>
      </c>
      <c r="L3434" s="12"/>
      <c r="M3434" s="32" t="str">
        <f>IFERROR(VLOOKUP(Issue!$J3434,Table2[[#All],[Item Name]:[Open Rate]],8,0),"")</f>
        <v/>
      </c>
      <c r="N3434" s="32" t="str">
        <f>IFERROR(+Issue!$L3434*Issue!$M3434,"")</f>
        <v/>
      </c>
      <c r="O3434" s="12"/>
      <c r="P3434" s="12"/>
      <c r="Q3434" s="38"/>
    </row>
    <row r="3435" spans="1:17" x14ac:dyDescent="0.25">
      <c r="A3435" s="34"/>
      <c r="B3435" s="12"/>
      <c r="C3435" s="12"/>
      <c r="D3435" s="12"/>
      <c r="E3435" s="31" t="str">
        <f>IFERROR(VLOOKUP(Issue!$D3435,Table5[#All],3,0),"")</f>
        <v/>
      </c>
      <c r="F3435" s="31" t="str">
        <f>IFERROR(VLOOKUP(Issue!$D3435,Table5[#All],2,0),"")</f>
        <v/>
      </c>
      <c r="G3435" s="12"/>
      <c r="H3435" s="31" t="str">
        <f>IFERROR(VLOOKUP(Issue!$G3435,Table5[#All],3,0),"")</f>
        <v/>
      </c>
      <c r="I3435" s="31" t="str">
        <f>IFERROR(VLOOKUP(Issue!$G3435,Table5[#All],2,0),"")</f>
        <v/>
      </c>
      <c r="J3435" s="12"/>
      <c r="K3435" s="31" t="str">
        <f>IFERROR(VLOOKUP(Issue!$J3435,Table2[[Item Name]:[UoM]],2,0),"")</f>
        <v/>
      </c>
      <c r="L3435" s="12"/>
      <c r="M3435" s="32" t="str">
        <f>IFERROR(VLOOKUP(Issue!$J3435,Table2[[#All],[Item Name]:[Open Rate]],8,0),"")</f>
        <v/>
      </c>
      <c r="N3435" s="32" t="str">
        <f>IFERROR(+Issue!$L3435*Issue!$M3435,"")</f>
        <v/>
      </c>
      <c r="O3435" s="12"/>
      <c r="P3435" s="12"/>
      <c r="Q3435" s="38"/>
    </row>
    <row r="3436" spans="1:17" x14ac:dyDescent="0.25">
      <c r="A3436" s="34"/>
      <c r="B3436" s="12"/>
      <c r="C3436" s="12"/>
      <c r="D3436" s="12"/>
      <c r="E3436" s="31" t="str">
        <f>IFERROR(VLOOKUP(Issue!$D3436,Table5[#All],3,0),"")</f>
        <v/>
      </c>
      <c r="F3436" s="31" t="str">
        <f>IFERROR(VLOOKUP(Issue!$D3436,Table5[#All],2,0),"")</f>
        <v/>
      </c>
      <c r="G3436" s="12"/>
      <c r="H3436" s="31" t="str">
        <f>IFERROR(VLOOKUP(Issue!$G3436,Table5[#All],3,0),"")</f>
        <v/>
      </c>
      <c r="I3436" s="31" t="str">
        <f>IFERROR(VLOOKUP(Issue!$G3436,Table5[#All],2,0),"")</f>
        <v/>
      </c>
      <c r="J3436" s="12"/>
      <c r="K3436" s="31" t="str">
        <f>IFERROR(VLOOKUP(Issue!$J3436,Table2[[Item Name]:[UoM]],2,0),"")</f>
        <v/>
      </c>
      <c r="L3436" s="12"/>
      <c r="M3436" s="32" t="str">
        <f>IFERROR(VLOOKUP(Issue!$J3436,Table2[[#All],[Item Name]:[Open Rate]],8,0),"")</f>
        <v/>
      </c>
      <c r="N3436" s="32" t="str">
        <f>IFERROR(+Issue!$L3436*Issue!$M3436,"")</f>
        <v/>
      </c>
      <c r="O3436" s="12"/>
      <c r="P3436" s="12"/>
      <c r="Q3436" s="38"/>
    </row>
    <row r="3437" spans="1:17" x14ac:dyDescent="0.25">
      <c r="A3437" s="34"/>
      <c r="B3437" s="12"/>
      <c r="C3437" s="12"/>
      <c r="D3437" s="12"/>
      <c r="E3437" s="31" t="str">
        <f>IFERROR(VLOOKUP(Issue!$D3437,Table5[#All],3,0),"")</f>
        <v/>
      </c>
      <c r="F3437" s="31" t="str">
        <f>IFERROR(VLOOKUP(Issue!$D3437,Table5[#All],2,0),"")</f>
        <v/>
      </c>
      <c r="G3437" s="12"/>
      <c r="H3437" s="31" t="str">
        <f>IFERROR(VLOOKUP(Issue!$G3437,Table5[#All],3,0),"")</f>
        <v/>
      </c>
      <c r="I3437" s="31" t="str">
        <f>IFERROR(VLOOKUP(Issue!$G3437,Table5[#All],2,0),"")</f>
        <v/>
      </c>
      <c r="J3437" s="12"/>
      <c r="K3437" s="31" t="str">
        <f>IFERROR(VLOOKUP(Issue!$J3437,Table2[[Item Name]:[UoM]],2,0),"")</f>
        <v/>
      </c>
      <c r="L3437" s="12"/>
      <c r="M3437" s="32" t="str">
        <f>IFERROR(VLOOKUP(Issue!$J3437,Table2[[#All],[Item Name]:[Open Rate]],8,0),"")</f>
        <v/>
      </c>
      <c r="N3437" s="32" t="str">
        <f>IFERROR(+Issue!$L3437*Issue!$M3437,"")</f>
        <v/>
      </c>
      <c r="O3437" s="12"/>
      <c r="P3437" s="12"/>
      <c r="Q3437" s="38"/>
    </row>
    <row r="3438" spans="1:17" x14ac:dyDescent="0.25">
      <c r="A3438" s="34"/>
      <c r="B3438" s="12"/>
      <c r="C3438" s="12"/>
      <c r="D3438" s="12"/>
      <c r="E3438" s="31" t="str">
        <f>IFERROR(VLOOKUP(Issue!$D3438,Table5[#All],3,0),"")</f>
        <v/>
      </c>
      <c r="F3438" s="31" t="str">
        <f>IFERROR(VLOOKUP(Issue!$D3438,Table5[#All],2,0),"")</f>
        <v/>
      </c>
      <c r="G3438" s="12"/>
      <c r="H3438" s="31" t="str">
        <f>IFERROR(VLOOKUP(Issue!$G3438,Table5[#All],3,0),"")</f>
        <v/>
      </c>
      <c r="I3438" s="31" t="str">
        <f>IFERROR(VLOOKUP(Issue!$G3438,Table5[#All],2,0),"")</f>
        <v/>
      </c>
      <c r="J3438" s="12"/>
      <c r="K3438" s="31" t="str">
        <f>IFERROR(VLOOKUP(Issue!$J3438,Table2[[Item Name]:[UoM]],2,0),"")</f>
        <v/>
      </c>
      <c r="L3438" s="12"/>
      <c r="M3438" s="32" t="str">
        <f>IFERROR(VLOOKUP(Issue!$J3438,Table2[[#All],[Item Name]:[Open Rate]],8,0),"")</f>
        <v/>
      </c>
      <c r="N3438" s="32" t="str">
        <f>IFERROR(+Issue!$L3438*Issue!$M3438,"")</f>
        <v/>
      </c>
      <c r="O3438" s="12"/>
      <c r="P3438" s="12"/>
      <c r="Q3438" s="38"/>
    </row>
    <row r="3439" spans="1:17" x14ac:dyDescent="0.25">
      <c r="A3439" s="34"/>
      <c r="B3439" s="12"/>
      <c r="C3439" s="12"/>
      <c r="D3439" s="12"/>
      <c r="E3439" s="31" t="str">
        <f>IFERROR(VLOOKUP(Issue!$D3439,Table5[#All],3,0),"")</f>
        <v/>
      </c>
      <c r="F3439" s="31" t="str">
        <f>IFERROR(VLOOKUP(Issue!$D3439,Table5[#All],2,0),"")</f>
        <v/>
      </c>
      <c r="G3439" s="12"/>
      <c r="H3439" s="31" t="str">
        <f>IFERROR(VLOOKUP(Issue!$G3439,Table5[#All],3,0),"")</f>
        <v/>
      </c>
      <c r="I3439" s="31" t="str">
        <f>IFERROR(VLOOKUP(Issue!$G3439,Table5[#All],2,0),"")</f>
        <v/>
      </c>
      <c r="J3439" s="12"/>
      <c r="K3439" s="31" t="str">
        <f>IFERROR(VLOOKUP(Issue!$J3439,Table2[[Item Name]:[UoM]],2,0),"")</f>
        <v/>
      </c>
      <c r="L3439" s="12"/>
      <c r="M3439" s="32" t="str">
        <f>IFERROR(VLOOKUP(Issue!$J3439,Table2[[#All],[Item Name]:[Open Rate]],8,0),"")</f>
        <v/>
      </c>
      <c r="N3439" s="32" t="str">
        <f>IFERROR(+Issue!$L3439*Issue!$M3439,"")</f>
        <v/>
      </c>
      <c r="O3439" s="12"/>
      <c r="P3439" s="12"/>
      <c r="Q3439" s="38"/>
    </row>
    <row r="3440" spans="1:17" x14ac:dyDescent="0.25">
      <c r="A3440" s="34"/>
      <c r="B3440" s="12"/>
      <c r="C3440" s="12"/>
      <c r="D3440" s="12"/>
      <c r="E3440" s="31" t="str">
        <f>IFERROR(VLOOKUP(Issue!$D3440,Table5[#All],3,0),"")</f>
        <v/>
      </c>
      <c r="F3440" s="31" t="str">
        <f>IFERROR(VLOOKUP(Issue!$D3440,Table5[#All],2,0),"")</f>
        <v/>
      </c>
      <c r="G3440" s="12"/>
      <c r="H3440" s="31" t="str">
        <f>IFERROR(VLOOKUP(Issue!$G3440,Table5[#All],3,0),"")</f>
        <v/>
      </c>
      <c r="I3440" s="31" t="str">
        <f>IFERROR(VLOOKUP(Issue!$G3440,Table5[#All],2,0),"")</f>
        <v/>
      </c>
      <c r="J3440" s="12"/>
      <c r="K3440" s="31" t="str">
        <f>IFERROR(VLOOKUP(Issue!$J3440,Table2[[Item Name]:[UoM]],2,0),"")</f>
        <v/>
      </c>
      <c r="L3440" s="12"/>
      <c r="M3440" s="32" t="str">
        <f>IFERROR(VLOOKUP(Issue!$J3440,Table2[[#All],[Item Name]:[Open Rate]],8,0),"")</f>
        <v/>
      </c>
      <c r="N3440" s="32" t="str">
        <f>IFERROR(+Issue!$L3440*Issue!$M3440,"")</f>
        <v/>
      </c>
      <c r="O3440" s="12"/>
      <c r="P3440" s="12"/>
      <c r="Q3440" s="38"/>
    </row>
    <row r="3441" spans="1:17" x14ac:dyDescent="0.25">
      <c r="A3441" s="34"/>
      <c r="B3441" s="12"/>
      <c r="C3441" s="12"/>
      <c r="D3441" s="12"/>
      <c r="E3441" s="31" t="str">
        <f>IFERROR(VLOOKUP(Issue!$D3441,Table5[#All],3,0),"")</f>
        <v/>
      </c>
      <c r="F3441" s="31" t="str">
        <f>IFERROR(VLOOKUP(Issue!$D3441,Table5[#All],2,0),"")</f>
        <v/>
      </c>
      <c r="G3441" s="12"/>
      <c r="H3441" s="31" t="str">
        <f>IFERROR(VLOOKUP(Issue!$G3441,Table5[#All],3,0),"")</f>
        <v/>
      </c>
      <c r="I3441" s="31" t="str">
        <f>IFERROR(VLOOKUP(Issue!$G3441,Table5[#All],2,0),"")</f>
        <v/>
      </c>
      <c r="J3441" s="12"/>
      <c r="K3441" s="31" t="str">
        <f>IFERROR(VLOOKUP(Issue!$J3441,Table2[[Item Name]:[UoM]],2,0),"")</f>
        <v/>
      </c>
      <c r="L3441" s="12"/>
      <c r="M3441" s="32" t="str">
        <f>IFERROR(VLOOKUP(Issue!$J3441,Table2[[#All],[Item Name]:[Open Rate]],8,0),"")</f>
        <v/>
      </c>
      <c r="N3441" s="32" t="str">
        <f>IFERROR(+Issue!$L3441*Issue!$M3441,"")</f>
        <v/>
      </c>
      <c r="O3441" s="12"/>
      <c r="P3441" s="12"/>
      <c r="Q3441" s="38"/>
    </row>
    <row r="3442" spans="1:17" x14ac:dyDescent="0.25">
      <c r="A3442" s="34"/>
      <c r="B3442" s="12"/>
      <c r="C3442" s="12"/>
      <c r="D3442" s="12"/>
      <c r="E3442" s="31" t="str">
        <f>IFERROR(VLOOKUP(Issue!$D3442,Table5[#All],3,0),"")</f>
        <v/>
      </c>
      <c r="F3442" s="31" t="str">
        <f>IFERROR(VLOOKUP(Issue!$D3442,Table5[#All],2,0),"")</f>
        <v/>
      </c>
      <c r="G3442" s="12"/>
      <c r="H3442" s="31" t="str">
        <f>IFERROR(VLOOKUP(Issue!$G3442,Table5[#All],3,0),"")</f>
        <v/>
      </c>
      <c r="I3442" s="31" t="str">
        <f>IFERROR(VLOOKUP(Issue!$G3442,Table5[#All],2,0),"")</f>
        <v/>
      </c>
      <c r="J3442" s="12"/>
      <c r="K3442" s="31" t="str">
        <f>IFERROR(VLOOKUP(Issue!$J3442,Table2[[Item Name]:[UoM]],2,0),"")</f>
        <v/>
      </c>
      <c r="L3442" s="12"/>
      <c r="M3442" s="32" t="str">
        <f>IFERROR(VLOOKUP(Issue!$J3442,Table2[[#All],[Item Name]:[Open Rate]],8,0),"")</f>
        <v/>
      </c>
      <c r="N3442" s="32" t="str">
        <f>IFERROR(+Issue!$L3442*Issue!$M3442,"")</f>
        <v/>
      </c>
      <c r="O3442" s="12"/>
      <c r="P3442" s="12"/>
      <c r="Q3442" s="38"/>
    </row>
    <row r="3443" spans="1:17" x14ac:dyDescent="0.25">
      <c r="A3443" s="34"/>
      <c r="B3443" s="12"/>
      <c r="C3443" s="12"/>
      <c r="D3443" s="12"/>
      <c r="E3443" s="31" t="str">
        <f>IFERROR(VLOOKUP(Issue!$D3443,Table5[#All],3,0),"")</f>
        <v/>
      </c>
      <c r="F3443" s="31" t="str">
        <f>IFERROR(VLOOKUP(Issue!$D3443,Table5[#All],2,0),"")</f>
        <v/>
      </c>
      <c r="G3443" s="12"/>
      <c r="H3443" s="31" t="str">
        <f>IFERROR(VLOOKUP(Issue!$G3443,Table5[#All],3,0),"")</f>
        <v/>
      </c>
      <c r="I3443" s="31" t="str">
        <f>IFERROR(VLOOKUP(Issue!$G3443,Table5[#All],2,0),"")</f>
        <v/>
      </c>
      <c r="J3443" s="12"/>
      <c r="K3443" s="31" t="str">
        <f>IFERROR(VLOOKUP(Issue!$J3443,Table2[[Item Name]:[UoM]],2,0),"")</f>
        <v/>
      </c>
      <c r="L3443" s="12"/>
      <c r="M3443" s="32" t="str">
        <f>IFERROR(VLOOKUP(Issue!$J3443,Table2[[#All],[Item Name]:[Open Rate]],8,0),"")</f>
        <v/>
      </c>
      <c r="N3443" s="32" t="str">
        <f>IFERROR(+Issue!$L3443*Issue!$M3443,"")</f>
        <v/>
      </c>
      <c r="O3443" s="12"/>
      <c r="P3443" s="12"/>
      <c r="Q3443" s="38"/>
    </row>
    <row r="3444" spans="1:17" x14ac:dyDescent="0.25">
      <c r="A3444" s="34"/>
      <c r="B3444" s="12"/>
      <c r="C3444" s="12"/>
      <c r="D3444" s="12"/>
      <c r="E3444" s="31" t="str">
        <f>IFERROR(VLOOKUP(Issue!$D3444,Table5[#All],3,0),"")</f>
        <v/>
      </c>
      <c r="F3444" s="31" t="str">
        <f>IFERROR(VLOOKUP(Issue!$D3444,Table5[#All],2,0),"")</f>
        <v/>
      </c>
      <c r="G3444" s="12"/>
      <c r="H3444" s="31" t="str">
        <f>IFERROR(VLOOKUP(Issue!$G3444,Table5[#All],3,0),"")</f>
        <v/>
      </c>
      <c r="I3444" s="31" t="str">
        <f>IFERROR(VLOOKUP(Issue!$G3444,Table5[#All],2,0),"")</f>
        <v/>
      </c>
      <c r="J3444" s="8"/>
      <c r="K3444" s="31" t="str">
        <f>IFERROR(VLOOKUP(Issue!$J3444,Table2[[Item Name]:[UoM]],2,0),"")</f>
        <v/>
      </c>
      <c r="L3444" s="12"/>
      <c r="M3444" s="32" t="str">
        <f>IFERROR(VLOOKUP(Issue!$J3444,Table2[[#All],[Item Name]:[Open Rate]],8,0),"")</f>
        <v/>
      </c>
      <c r="N3444" s="32" t="str">
        <f>IFERROR(+Issue!$L3444*Issue!$M3444,"")</f>
        <v/>
      </c>
      <c r="O3444" s="12"/>
      <c r="P3444" s="12"/>
      <c r="Q3444" s="38"/>
    </row>
    <row r="3445" spans="1:17" x14ac:dyDescent="0.25">
      <c r="A3445" s="34"/>
      <c r="B3445" s="12"/>
      <c r="C3445" s="12"/>
      <c r="D3445" s="12"/>
      <c r="E3445" s="31" t="str">
        <f>IFERROR(VLOOKUP(Issue!$D3445,Table5[#All],3,0),"")</f>
        <v/>
      </c>
      <c r="F3445" s="31" t="str">
        <f>IFERROR(VLOOKUP(Issue!$D3445,Table5[#All],2,0),"")</f>
        <v/>
      </c>
      <c r="G3445" s="12"/>
      <c r="H3445" s="31" t="str">
        <f>IFERROR(VLOOKUP(Issue!$G3445,Table5[#All],3,0),"")</f>
        <v/>
      </c>
      <c r="I3445" s="31" t="str">
        <f>IFERROR(VLOOKUP(Issue!$G3445,Table5[#All],2,0),"")</f>
        <v/>
      </c>
      <c r="J3445" s="12"/>
      <c r="K3445" s="31" t="str">
        <f>IFERROR(VLOOKUP(Issue!$J3445,Table2[[Item Name]:[UoM]],2,0),"")</f>
        <v/>
      </c>
      <c r="L3445" s="12"/>
      <c r="M3445" s="32" t="str">
        <f>IFERROR(VLOOKUP(Issue!$J3445,Table2[[#All],[Item Name]:[Open Rate]],8,0),"")</f>
        <v/>
      </c>
      <c r="N3445" s="32" t="str">
        <f>IFERROR(+Issue!$L3445*Issue!$M3445,"")</f>
        <v/>
      </c>
      <c r="O3445" s="12"/>
      <c r="P3445" s="12"/>
      <c r="Q3445" s="38"/>
    </row>
    <row r="3446" spans="1:17" x14ac:dyDescent="0.25">
      <c r="A3446" s="34"/>
      <c r="B3446" s="12"/>
      <c r="C3446" s="12"/>
      <c r="D3446" s="12"/>
      <c r="E3446" s="31" t="str">
        <f>IFERROR(VLOOKUP(Issue!$D3446,Table5[#All],3,0),"")</f>
        <v/>
      </c>
      <c r="F3446" s="31" t="str">
        <f>IFERROR(VLOOKUP(Issue!$D3446,Table5[#All],2,0),"")</f>
        <v/>
      </c>
      <c r="G3446" s="12"/>
      <c r="H3446" s="31" t="str">
        <f>IFERROR(VLOOKUP(Issue!$G3446,Table5[#All],3,0),"")</f>
        <v/>
      </c>
      <c r="I3446" s="31" t="str">
        <f>IFERROR(VLOOKUP(Issue!$G3446,Table5[#All],2,0),"")</f>
        <v/>
      </c>
      <c r="J3446" s="12"/>
      <c r="K3446" s="31" t="str">
        <f>IFERROR(VLOOKUP(Issue!$J3446,Table2[[Item Name]:[UoM]],2,0),"")</f>
        <v/>
      </c>
      <c r="L3446" s="12"/>
      <c r="M3446" s="32" t="str">
        <f>IFERROR(VLOOKUP(Issue!$J3446,Table2[[#All],[Item Name]:[Open Rate]],8,0),"")</f>
        <v/>
      </c>
      <c r="N3446" s="32" t="str">
        <f>IFERROR(+Issue!$L3446*Issue!$M3446,"")</f>
        <v/>
      </c>
      <c r="O3446" s="12"/>
      <c r="P3446" s="12"/>
      <c r="Q3446" s="38"/>
    </row>
    <row r="3447" spans="1:17" x14ac:dyDescent="0.25">
      <c r="A3447" s="34"/>
      <c r="B3447" s="12"/>
      <c r="C3447" s="12"/>
      <c r="D3447" s="12"/>
      <c r="E3447" s="31" t="str">
        <f>IFERROR(VLOOKUP(Issue!$D3447,Table5[#All],3,0),"")</f>
        <v/>
      </c>
      <c r="F3447" s="31" t="str">
        <f>IFERROR(VLOOKUP(Issue!$D3447,Table5[#All],2,0),"")</f>
        <v/>
      </c>
      <c r="G3447" s="12"/>
      <c r="H3447" s="31" t="str">
        <f>IFERROR(VLOOKUP(Issue!$G3447,Table5[#All],3,0),"")</f>
        <v/>
      </c>
      <c r="I3447" s="31" t="str">
        <f>IFERROR(VLOOKUP(Issue!$G3447,Table5[#All],2,0),"")</f>
        <v/>
      </c>
      <c r="J3447" s="12"/>
      <c r="K3447" s="31" t="str">
        <f>IFERROR(VLOOKUP(Issue!$J3447,Table2[[Item Name]:[UoM]],2,0),"")</f>
        <v/>
      </c>
      <c r="L3447" s="12"/>
      <c r="M3447" s="32" t="str">
        <f>IFERROR(VLOOKUP(Issue!$J3447,Table2[[#All],[Item Name]:[Open Rate]],8,0),"")</f>
        <v/>
      </c>
      <c r="N3447" s="32" t="str">
        <f>IFERROR(+Issue!$L3447*Issue!$M3447,"")</f>
        <v/>
      </c>
      <c r="O3447" s="12"/>
      <c r="P3447" s="12"/>
      <c r="Q3447" s="38"/>
    </row>
    <row r="3448" spans="1:17" x14ac:dyDescent="0.25">
      <c r="A3448" s="34"/>
      <c r="B3448" s="12"/>
      <c r="C3448" s="12"/>
      <c r="D3448" s="12"/>
      <c r="E3448" s="31" t="str">
        <f>IFERROR(VLOOKUP(Issue!$D3448,Table5[#All],3,0),"")</f>
        <v/>
      </c>
      <c r="F3448" s="31" t="str">
        <f>IFERROR(VLOOKUP(Issue!$D3448,Table5[#All],2,0),"")</f>
        <v/>
      </c>
      <c r="G3448" s="12"/>
      <c r="H3448" s="31" t="str">
        <f>IFERROR(VLOOKUP(Issue!$G3448,Table5[#All],3,0),"")</f>
        <v/>
      </c>
      <c r="I3448" s="31" t="str">
        <f>IFERROR(VLOOKUP(Issue!$G3448,Table5[#All],2,0),"")</f>
        <v/>
      </c>
      <c r="J3448" s="12"/>
      <c r="K3448" s="31" t="str">
        <f>IFERROR(VLOOKUP(Issue!$J3448,Table2[[Item Name]:[UoM]],2,0),"")</f>
        <v/>
      </c>
      <c r="L3448" s="12"/>
      <c r="M3448" s="32" t="str">
        <f>IFERROR(VLOOKUP(Issue!$J3448,Table2[[#All],[Item Name]:[Open Rate]],8,0),"")</f>
        <v/>
      </c>
      <c r="N3448" s="32" t="str">
        <f>IFERROR(+Issue!$L3448*Issue!$M3448,"")</f>
        <v/>
      </c>
      <c r="O3448" s="12"/>
      <c r="P3448" s="12"/>
      <c r="Q3448" s="38"/>
    </row>
    <row r="3449" spans="1:17" x14ac:dyDescent="0.25">
      <c r="A3449" s="34"/>
      <c r="B3449" s="12"/>
      <c r="C3449" s="12"/>
      <c r="D3449" s="12"/>
      <c r="E3449" s="31" t="str">
        <f>IFERROR(VLOOKUP(Issue!$D3449,Table5[#All],3,0),"")</f>
        <v/>
      </c>
      <c r="F3449" s="31" t="str">
        <f>IFERROR(VLOOKUP(Issue!$D3449,Table5[#All],2,0),"")</f>
        <v/>
      </c>
      <c r="G3449" s="12"/>
      <c r="H3449" s="31" t="str">
        <f>IFERROR(VLOOKUP(Issue!$G3449,Table5[#All],3,0),"")</f>
        <v/>
      </c>
      <c r="I3449" s="31" t="str">
        <f>IFERROR(VLOOKUP(Issue!$G3449,Table5[#All],2,0),"")</f>
        <v/>
      </c>
      <c r="J3449" s="12"/>
      <c r="K3449" s="31" t="str">
        <f>IFERROR(VLOOKUP(Issue!$J3449,Table2[[Item Name]:[UoM]],2,0),"")</f>
        <v/>
      </c>
      <c r="L3449" s="12"/>
      <c r="M3449" s="32" t="str">
        <f>IFERROR(VLOOKUP(Issue!$J3449,Table2[[#All],[Item Name]:[Open Rate]],8,0),"")</f>
        <v/>
      </c>
      <c r="N3449" s="32" t="str">
        <f>IFERROR(+Issue!$L3449*Issue!$M3449,"")</f>
        <v/>
      </c>
      <c r="O3449" s="12"/>
      <c r="P3449" s="12"/>
      <c r="Q3449" s="38"/>
    </row>
    <row r="3450" spans="1:17" x14ac:dyDescent="0.25">
      <c r="A3450" s="34"/>
      <c r="B3450" s="12"/>
      <c r="C3450" s="12"/>
      <c r="D3450" s="12"/>
      <c r="E3450" s="31" t="str">
        <f>IFERROR(VLOOKUP(Issue!$D3450,Table5[#All],3,0),"")</f>
        <v/>
      </c>
      <c r="F3450" s="31" t="str">
        <f>IFERROR(VLOOKUP(Issue!$D3450,Table5[#All],2,0),"")</f>
        <v/>
      </c>
      <c r="G3450" s="12"/>
      <c r="H3450" s="31" t="str">
        <f>IFERROR(VLOOKUP(Issue!$G3450,Table5[#All],3,0),"")</f>
        <v/>
      </c>
      <c r="I3450" s="31" t="str">
        <f>IFERROR(VLOOKUP(Issue!$G3450,Table5[#All],2,0),"")</f>
        <v/>
      </c>
      <c r="J3450" s="12"/>
      <c r="K3450" s="31" t="str">
        <f>IFERROR(VLOOKUP(Issue!$J3450,Table2[[Item Name]:[UoM]],2,0),"")</f>
        <v/>
      </c>
      <c r="L3450" s="12"/>
      <c r="M3450" s="32" t="str">
        <f>IFERROR(VLOOKUP(Issue!$J3450,Table2[[#All],[Item Name]:[Open Rate]],8,0),"")</f>
        <v/>
      </c>
      <c r="N3450" s="32" t="str">
        <f>IFERROR(+Issue!$L3450*Issue!$M3450,"")</f>
        <v/>
      </c>
      <c r="O3450" s="12"/>
      <c r="P3450" s="12"/>
      <c r="Q3450" s="38"/>
    </row>
    <row r="3451" spans="1:17" x14ac:dyDescent="0.25">
      <c r="A3451" s="34"/>
      <c r="B3451" s="12"/>
      <c r="C3451" s="12"/>
      <c r="D3451" s="12"/>
      <c r="E3451" s="31" t="str">
        <f>IFERROR(VLOOKUP(Issue!$D3451,Table5[#All],3,0),"")</f>
        <v/>
      </c>
      <c r="F3451" s="31" t="str">
        <f>IFERROR(VLOOKUP(Issue!$D3451,Table5[#All],2,0),"")</f>
        <v/>
      </c>
      <c r="G3451" s="12"/>
      <c r="H3451" s="31" t="str">
        <f>IFERROR(VLOOKUP(Issue!$G3451,Table5[#All],3,0),"")</f>
        <v/>
      </c>
      <c r="I3451" s="31" t="str">
        <f>IFERROR(VLOOKUP(Issue!$G3451,Table5[#All],2,0),"")</f>
        <v/>
      </c>
      <c r="J3451" s="12"/>
      <c r="K3451" s="31" t="str">
        <f>IFERROR(VLOOKUP(Issue!$J3451,Table2[[Item Name]:[UoM]],2,0),"")</f>
        <v/>
      </c>
      <c r="L3451" s="12"/>
      <c r="M3451" s="32" t="str">
        <f>IFERROR(VLOOKUP(Issue!$J3451,Table2[[#All],[Item Name]:[Open Rate]],8,0),"")</f>
        <v/>
      </c>
      <c r="N3451" s="32" t="str">
        <f>IFERROR(+Issue!$L3451*Issue!$M3451,"")</f>
        <v/>
      </c>
      <c r="O3451" s="12"/>
      <c r="P3451" s="12"/>
      <c r="Q3451" s="38"/>
    </row>
    <row r="3452" spans="1:17" x14ac:dyDescent="0.25">
      <c r="A3452" s="34"/>
      <c r="B3452" s="12"/>
      <c r="C3452" s="12"/>
      <c r="D3452" s="12"/>
      <c r="E3452" s="31" t="str">
        <f>IFERROR(VLOOKUP(Issue!$D3452,Table5[#All],3,0),"")</f>
        <v/>
      </c>
      <c r="F3452" s="31" t="str">
        <f>IFERROR(VLOOKUP(Issue!$D3452,Table5[#All],2,0),"")</f>
        <v/>
      </c>
      <c r="G3452" s="12"/>
      <c r="H3452" s="31" t="str">
        <f>IFERROR(VLOOKUP(Issue!$G3452,Table5[#All],3,0),"")</f>
        <v/>
      </c>
      <c r="I3452" s="31" t="str">
        <f>IFERROR(VLOOKUP(Issue!$G3452,Table5[#All],2,0),"")</f>
        <v/>
      </c>
      <c r="J3452" s="12"/>
      <c r="K3452" s="31" t="str">
        <f>IFERROR(VLOOKUP(Issue!$J3452,Table2[[Item Name]:[UoM]],2,0),"")</f>
        <v/>
      </c>
      <c r="L3452" s="12"/>
      <c r="M3452" s="32" t="str">
        <f>IFERROR(VLOOKUP(Issue!$J3452,Table2[[#All],[Item Name]:[Open Rate]],8,0),"")</f>
        <v/>
      </c>
      <c r="N3452" s="32" t="str">
        <f>IFERROR(+Issue!$L3452*Issue!$M3452,"")</f>
        <v/>
      </c>
      <c r="O3452" s="12"/>
      <c r="P3452" s="12"/>
      <c r="Q3452" s="38"/>
    </row>
    <row r="3453" spans="1:17" x14ac:dyDescent="0.25">
      <c r="A3453" s="34"/>
      <c r="B3453" s="12"/>
      <c r="C3453" s="12"/>
      <c r="D3453" s="12"/>
      <c r="E3453" s="31" t="str">
        <f>IFERROR(VLOOKUP(Issue!$D3453,Table5[#All],3,0),"")</f>
        <v/>
      </c>
      <c r="F3453" s="31" t="str">
        <f>IFERROR(VLOOKUP(Issue!$D3453,Table5[#All],2,0),"")</f>
        <v/>
      </c>
      <c r="G3453" s="12"/>
      <c r="H3453" s="31" t="str">
        <f>IFERROR(VLOOKUP(Issue!$G3453,Table5[#All],3,0),"")</f>
        <v/>
      </c>
      <c r="I3453" s="31" t="str">
        <f>IFERROR(VLOOKUP(Issue!$G3453,Table5[#All],2,0),"")</f>
        <v/>
      </c>
      <c r="J3453" s="8"/>
      <c r="K3453" s="31" t="str">
        <f>IFERROR(VLOOKUP(Issue!$J3453,Table2[[Item Name]:[UoM]],2,0),"")</f>
        <v/>
      </c>
      <c r="L3453" s="12"/>
      <c r="M3453" s="32" t="str">
        <f>IFERROR(VLOOKUP(Issue!$J3453,Table2[[#All],[Item Name]:[Open Rate]],8,0),"")</f>
        <v/>
      </c>
      <c r="N3453" s="32" t="str">
        <f>IFERROR(+Issue!$L3453*Issue!$M3453,"")</f>
        <v/>
      </c>
      <c r="O3453" s="12"/>
      <c r="P3453" s="12"/>
      <c r="Q3453" s="38"/>
    </row>
    <row r="3454" spans="1:17" x14ac:dyDescent="0.25">
      <c r="A3454" s="34"/>
      <c r="B3454" s="12"/>
      <c r="C3454" s="12"/>
      <c r="D3454" s="12"/>
      <c r="E3454" s="31" t="str">
        <f>IFERROR(VLOOKUP(Issue!$D3454,Table5[#All],3,0),"")</f>
        <v/>
      </c>
      <c r="F3454" s="31" t="str">
        <f>IFERROR(VLOOKUP(Issue!$D3454,Table5[#All],2,0),"")</f>
        <v/>
      </c>
      <c r="G3454" s="12"/>
      <c r="H3454" s="31" t="str">
        <f>IFERROR(VLOOKUP(Issue!$G3454,Table5[#All],3,0),"")</f>
        <v/>
      </c>
      <c r="I3454" s="31" t="str">
        <f>IFERROR(VLOOKUP(Issue!$G3454,Table5[#All],2,0),"")</f>
        <v/>
      </c>
      <c r="J3454" s="8"/>
      <c r="K3454" s="31" t="str">
        <f>IFERROR(VLOOKUP(Issue!$J3454,Table2[[Item Name]:[UoM]],2,0),"")</f>
        <v/>
      </c>
      <c r="L3454" s="12"/>
      <c r="M3454" s="32" t="str">
        <f>IFERROR(VLOOKUP(Issue!$J3454,Table2[[#All],[Item Name]:[Open Rate]],8,0),"")</f>
        <v/>
      </c>
      <c r="N3454" s="32" t="str">
        <f>IFERROR(+Issue!$L3454*Issue!$M3454,"")</f>
        <v/>
      </c>
      <c r="O3454" s="12"/>
      <c r="P3454" s="12"/>
      <c r="Q3454" s="38"/>
    </row>
    <row r="3455" spans="1:17" x14ac:dyDescent="0.25">
      <c r="A3455" s="34"/>
      <c r="B3455" s="12"/>
      <c r="C3455" s="12"/>
      <c r="D3455" s="12"/>
      <c r="E3455" s="31" t="str">
        <f>IFERROR(VLOOKUP(Issue!$D3455,Table5[#All],3,0),"")</f>
        <v/>
      </c>
      <c r="F3455" s="31" t="str">
        <f>IFERROR(VLOOKUP(Issue!$D3455,Table5[#All],2,0),"")</f>
        <v/>
      </c>
      <c r="G3455" s="12"/>
      <c r="H3455" s="31" t="str">
        <f>IFERROR(VLOOKUP(Issue!$G3455,Table5[#All],3,0),"")</f>
        <v/>
      </c>
      <c r="I3455" s="31" t="str">
        <f>IFERROR(VLOOKUP(Issue!$G3455,Table5[#All],2,0),"")</f>
        <v/>
      </c>
      <c r="J3455" s="12"/>
      <c r="K3455" s="31" t="str">
        <f>IFERROR(VLOOKUP(Issue!$J3455,Table2[[Item Name]:[UoM]],2,0),"")</f>
        <v/>
      </c>
      <c r="L3455" s="12"/>
      <c r="M3455" s="32" t="str">
        <f>IFERROR(VLOOKUP(Issue!$J3455,Table2[[#All],[Item Name]:[Open Rate]],8,0),"")</f>
        <v/>
      </c>
      <c r="N3455" s="32" t="str">
        <f>IFERROR(+Issue!$L3455*Issue!$M3455,"")</f>
        <v/>
      </c>
      <c r="O3455" s="12"/>
      <c r="P3455" s="12"/>
      <c r="Q3455" s="38"/>
    </row>
    <row r="3456" spans="1:17" x14ac:dyDescent="0.25">
      <c r="A3456" s="34"/>
      <c r="B3456" s="12"/>
      <c r="C3456" s="12"/>
      <c r="D3456" s="12"/>
      <c r="E3456" s="31" t="str">
        <f>IFERROR(VLOOKUP(Issue!$D3456,Table5[#All],3,0),"")</f>
        <v/>
      </c>
      <c r="F3456" s="31" t="str">
        <f>IFERROR(VLOOKUP(Issue!$D3456,Table5[#All],2,0),"")</f>
        <v/>
      </c>
      <c r="G3456" s="12"/>
      <c r="H3456" s="31" t="str">
        <f>IFERROR(VLOOKUP(Issue!$G3456,Table5[#All],3,0),"")</f>
        <v/>
      </c>
      <c r="I3456" s="31" t="str">
        <f>IFERROR(VLOOKUP(Issue!$G3456,Table5[#All],2,0),"")</f>
        <v/>
      </c>
      <c r="J3456" s="8"/>
      <c r="K3456" s="31" t="str">
        <f>IFERROR(VLOOKUP(Issue!$J3456,Table2[[Item Name]:[UoM]],2,0),"")</f>
        <v/>
      </c>
      <c r="L3456" s="12"/>
      <c r="M3456" s="32" t="str">
        <f>IFERROR(VLOOKUP(Issue!$J3456,Table2[[#All],[Item Name]:[Open Rate]],8,0),"")</f>
        <v/>
      </c>
      <c r="N3456" s="32" t="str">
        <f>IFERROR(+Issue!$L3456*Issue!$M3456,"")</f>
        <v/>
      </c>
      <c r="O3456" s="12"/>
      <c r="P3456" s="12"/>
      <c r="Q3456" s="38"/>
    </row>
    <row r="3457" spans="1:17" x14ac:dyDescent="0.25">
      <c r="A3457" s="34"/>
      <c r="B3457" s="12"/>
      <c r="C3457" s="12"/>
      <c r="D3457" s="12"/>
      <c r="E3457" s="31" t="str">
        <f>IFERROR(VLOOKUP(Issue!$D3457,Table5[#All],3,0),"")</f>
        <v/>
      </c>
      <c r="F3457" s="31" t="str">
        <f>IFERROR(VLOOKUP(Issue!$D3457,Table5[#All],2,0),"")</f>
        <v/>
      </c>
      <c r="G3457" s="12"/>
      <c r="H3457" s="31" t="str">
        <f>IFERROR(VLOOKUP(Issue!$G3457,Table5[#All],3,0),"")</f>
        <v/>
      </c>
      <c r="I3457" s="31" t="str">
        <f>IFERROR(VLOOKUP(Issue!$G3457,Table5[#All],2,0),"")</f>
        <v/>
      </c>
      <c r="J3457" s="12"/>
      <c r="K3457" s="31" t="str">
        <f>IFERROR(VLOOKUP(Issue!$J3457,Table2[[Item Name]:[UoM]],2,0),"")</f>
        <v/>
      </c>
      <c r="L3457" s="12"/>
      <c r="M3457" s="32" t="str">
        <f>IFERROR(VLOOKUP(Issue!$J3457,Table2[[#All],[Item Name]:[Open Rate]],8,0),"")</f>
        <v/>
      </c>
      <c r="N3457" s="32" t="str">
        <f>IFERROR(+Issue!$L3457*Issue!$M3457,"")</f>
        <v/>
      </c>
      <c r="O3457" s="12"/>
      <c r="P3457" s="12"/>
      <c r="Q3457" s="38"/>
    </row>
    <row r="3458" spans="1:17" x14ac:dyDescent="0.25">
      <c r="A3458" s="34"/>
      <c r="B3458" s="12"/>
      <c r="C3458" s="12"/>
      <c r="D3458" s="12"/>
      <c r="E3458" s="31" t="str">
        <f>IFERROR(VLOOKUP(Issue!$D3458,Table5[#All],3,0),"")</f>
        <v/>
      </c>
      <c r="F3458" s="31" t="str">
        <f>IFERROR(VLOOKUP(Issue!$D3458,Table5[#All],2,0),"")</f>
        <v/>
      </c>
      <c r="G3458" s="12"/>
      <c r="H3458" s="31" t="str">
        <f>IFERROR(VLOOKUP(Issue!$G3458,Table5[#All],3,0),"")</f>
        <v/>
      </c>
      <c r="I3458" s="31" t="str">
        <f>IFERROR(VLOOKUP(Issue!$G3458,Table5[#All],2,0),"")</f>
        <v/>
      </c>
      <c r="J3458" s="12"/>
      <c r="K3458" s="31" t="str">
        <f>IFERROR(VLOOKUP(Issue!$J3458,Table2[[Item Name]:[UoM]],2,0),"")</f>
        <v/>
      </c>
      <c r="L3458" s="12"/>
      <c r="M3458" s="32" t="str">
        <f>IFERROR(VLOOKUP(Issue!$J3458,Table2[[#All],[Item Name]:[Open Rate]],8,0),"")</f>
        <v/>
      </c>
      <c r="N3458" s="32" t="str">
        <f>IFERROR(+Issue!$L3458*Issue!$M3458,"")</f>
        <v/>
      </c>
      <c r="O3458" s="12"/>
      <c r="P3458" s="12"/>
      <c r="Q3458" s="38"/>
    </row>
    <row r="3459" spans="1:17" x14ac:dyDescent="0.25">
      <c r="A3459" s="34"/>
      <c r="B3459" s="12"/>
      <c r="C3459" s="12"/>
      <c r="D3459" s="12"/>
      <c r="E3459" s="31" t="str">
        <f>IFERROR(VLOOKUP(Issue!$D3459,Table5[#All],3,0),"")</f>
        <v/>
      </c>
      <c r="F3459" s="31" t="str">
        <f>IFERROR(VLOOKUP(Issue!$D3459,Table5[#All],2,0),"")</f>
        <v/>
      </c>
      <c r="G3459" s="12"/>
      <c r="H3459" s="31" t="str">
        <f>IFERROR(VLOOKUP(Issue!$G3459,Table5[#All],3,0),"")</f>
        <v/>
      </c>
      <c r="I3459" s="31" t="str">
        <f>IFERROR(VLOOKUP(Issue!$G3459,Table5[#All],2,0),"")</f>
        <v/>
      </c>
      <c r="J3459" s="12"/>
      <c r="K3459" s="31" t="str">
        <f>IFERROR(VLOOKUP(Issue!$J3459,Table2[[Item Name]:[UoM]],2,0),"")</f>
        <v/>
      </c>
      <c r="L3459" s="12"/>
      <c r="M3459" s="32" t="str">
        <f>IFERROR(VLOOKUP(Issue!$J3459,Table2[[#All],[Item Name]:[Open Rate]],8,0),"")</f>
        <v/>
      </c>
      <c r="N3459" s="32" t="str">
        <f>IFERROR(+Issue!$L3459*Issue!$M3459,"")</f>
        <v/>
      </c>
      <c r="O3459" s="12"/>
      <c r="P3459" s="12"/>
      <c r="Q3459" s="38"/>
    </row>
    <row r="3460" spans="1:17" x14ac:dyDescent="0.25">
      <c r="A3460" s="34"/>
      <c r="B3460" s="12"/>
      <c r="C3460" s="12"/>
      <c r="D3460" s="12"/>
      <c r="E3460" s="31" t="str">
        <f>IFERROR(VLOOKUP(Issue!$D3460,Table5[#All],3,0),"")</f>
        <v/>
      </c>
      <c r="F3460" s="31" t="str">
        <f>IFERROR(VLOOKUP(Issue!$D3460,Table5[#All],2,0),"")</f>
        <v/>
      </c>
      <c r="G3460" s="12"/>
      <c r="H3460" s="31" t="str">
        <f>IFERROR(VLOOKUP(Issue!$G3460,Table5[#All],3,0),"")</f>
        <v/>
      </c>
      <c r="I3460" s="31" t="str">
        <f>IFERROR(VLOOKUP(Issue!$G3460,Table5[#All],2,0),"")</f>
        <v/>
      </c>
      <c r="J3460" s="12"/>
      <c r="K3460" s="31" t="str">
        <f>IFERROR(VLOOKUP(Issue!$J3460,Table2[[Item Name]:[UoM]],2,0),"")</f>
        <v/>
      </c>
      <c r="L3460" s="12"/>
      <c r="M3460" s="32" t="str">
        <f>IFERROR(VLOOKUP(Issue!$J3460,Table2[[#All],[Item Name]:[Open Rate]],8,0),"")</f>
        <v/>
      </c>
      <c r="N3460" s="32" t="str">
        <f>IFERROR(+Issue!$L3460*Issue!$M3460,"")</f>
        <v/>
      </c>
      <c r="O3460" s="12"/>
      <c r="P3460" s="12"/>
      <c r="Q3460" s="38"/>
    </row>
    <row r="3461" spans="1:17" x14ac:dyDescent="0.25">
      <c r="A3461" s="34"/>
      <c r="B3461" s="12"/>
      <c r="C3461" s="12"/>
      <c r="D3461" s="12"/>
      <c r="E3461" s="31" t="str">
        <f>IFERROR(VLOOKUP(Issue!$D3461,Table5[#All],3,0),"")</f>
        <v/>
      </c>
      <c r="F3461" s="31" t="str">
        <f>IFERROR(VLOOKUP(Issue!$D3461,Table5[#All],2,0),"")</f>
        <v/>
      </c>
      <c r="G3461" s="12"/>
      <c r="H3461" s="31" t="str">
        <f>IFERROR(VLOOKUP(Issue!$G3461,Table5[#All],3,0),"")</f>
        <v/>
      </c>
      <c r="I3461" s="31" t="str">
        <f>IFERROR(VLOOKUP(Issue!$G3461,Table5[#All],2,0),"")</f>
        <v/>
      </c>
      <c r="J3461" s="8"/>
      <c r="K3461" s="31" t="str">
        <f>IFERROR(VLOOKUP(Issue!$J3461,Table2[[Item Name]:[UoM]],2,0),"")</f>
        <v/>
      </c>
      <c r="L3461" s="12"/>
      <c r="M3461" s="32" t="str">
        <f>IFERROR(VLOOKUP(Issue!$J3461,Table2[[#All],[Item Name]:[Open Rate]],8,0),"")</f>
        <v/>
      </c>
      <c r="N3461" s="32" t="str">
        <f>IFERROR(+Issue!$L3461*Issue!$M3461,"")</f>
        <v/>
      </c>
      <c r="O3461" s="12"/>
      <c r="P3461" s="12"/>
      <c r="Q3461" s="38"/>
    </row>
    <row r="3462" spans="1:17" x14ac:dyDescent="0.25">
      <c r="A3462" s="34"/>
      <c r="B3462" s="12"/>
      <c r="C3462" s="12"/>
      <c r="D3462" s="12"/>
      <c r="E3462" s="31" t="str">
        <f>IFERROR(VLOOKUP(Issue!$D3462,Table5[#All],3,0),"")</f>
        <v/>
      </c>
      <c r="F3462" s="31" t="str">
        <f>IFERROR(VLOOKUP(Issue!$D3462,Table5[#All],2,0),"")</f>
        <v/>
      </c>
      <c r="G3462" s="12"/>
      <c r="H3462" s="31" t="str">
        <f>IFERROR(VLOOKUP(Issue!$G3462,Table5[#All],3,0),"")</f>
        <v/>
      </c>
      <c r="I3462" s="31" t="str">
        <f>IFERROR(VLOOKUP(Issue!$G3462,Table5[#All],2,0),"")</f>
        <v/>
      </c>
      <c r="J3462" s="8"/>
      <c r="K3462" s="31" t="str">
        <f>IFERROR(VLOOKUP(Issue!$J3462,Table2[[Item Name]:[UoM]],2,0),"")</f>
        <v/>
      </c>
      <c r="L3462" s="12"/>
      <c r="M3462" s="32" t="str">
        <f>IFERROR(VLOOKUP(Issue!$J3462,Table2[[#All],[Item Name]:[Open Rate]],8,0),"")</f>
        <v/>
      </c>
      <c r="N3462" s="32" t="str">
        <f>IFERROR(+Issue!$L3462*Issue!$M3462,"")</f>
        <v/>
      </c>
      <c r="O3462" s="12"/>
      <c r="P3462" s="12"/>
      <c r="Q3462" s="38"/>
    </row>
    <row r="3463" spans="1:17" x14ac:dyDescent="0.25">
      <c r="A3463" s="34"/>
      <c r="B3463" s="12"/>
      <c r="C3463" s="12"/>
      <c r="D3463" s="12"/>
      <c r="E3463" s="31" t="str">
        <f>IFERROR(VLOOKUP(Issue!$D3463,Table5[#All],3,0),"")</f>
        <v/>
      </c>
      <c r="F3463" s="31" t="str">
        <f>IFERROR(VLOOKUP(Issue!$D3463,Table5[#All],2,0),"")</f>
        <v/>
      </c>
      <c r="G3463" s="12"/>
      <c r="H3463" s="31" t="str">
        <f>IFERROR(VLOOKUP(Issue!$G3463,Table5[#All],3,0),"")</f>
        <v/>
      </c>
      <c r="I3463" s="31" t="str">
        <f>IFERROR(VLOOKUP(Issue!$G3463,Table5[#All],2,0),"")</f>
        <v/>
      </c>
      <c r="J3463" s="8"/>
      <c r="K3463" s="31" t="str">
        <f>IFERROR(VLOOKUP(Issue!$J3463,Table2[[Item Name]:[UoM]],2,0),"")</f>
        <v/>
      </c>
      <c r="L3463" s="12"/>
      <c r="M3463" s="32" t="str">
        <f>IFERROR(VLOOKUP(Issue!$J3463,Table2[[#All],[Item Name]:[Open Rate]],8,0),"")</f>
        <v/>
      </c>
      <c r="N3463" s="32" t="str">
        <f>IFERROR(+Issue!$L3463*Issue!$M3463,"")</f>
        <v/>
      </c>
      <c r="O3463" s="12"/>
      <c r="P3463" s="12"/>
      <c r="Q3463" s="38"/>
    </row>
    <row r="3464" spans="1:17" x14ac:dyDescent="0.25">
      <c r="A3464" s="34"/>
      <c r="B3464" s="12"/>
      <c r="C3464" s="12"/>
      <c r="D3464" s="12"/>
      <c r="E3464" s="31" t="str">
        <f>IFERROR(VLOOKUP(Issue!$D3464,Table5[#All],3,0),"")</f>
        <v/>
      </c>
      <c r="F3464" s="31" t="str">
        <f>IFERROR(VLOOKUP(Issue!$D3464,Table5[#All],2,0),"")</f>
        <v/>
      </c>
      <c r="G3464" s="12"/>
      <c r="H3464" s="31" t="str">
        <f>IFERROR(VLOOKUP(Issue!$G3464,Table5[#All],3,0),"")</f>
        <v/>
      </c>
      <c r="I3464" s="31" t="str">
        <f>IFERROR(VLOOKUP(Issue!$G3464,Table5[#All],2,0),"")</f>
        <v/>
      </c>
      <c r="J3464" s="12"/>
      <c r="K3464" s="31" t="str">
        <f>IFERROR(VLOOKUP(Issue!$J3464,Table2[[Item Name]:[UoM]],2,0),"")</f>
        <v/>
      </c>
      <c r="L3464" s="12"/>
      <c r="M3464" s="32" t="str">
        <f>IFERROR(VLOOKUP(Issue!$J3464,Table2[[#All],[Item Name]:[Open Rate]],8,0),"")</f>
        <v/>
      </c>
      <c r="N3464" s="32" t="str">
        <f>IFERROR(+Issue!$L3464*Issue!$M3464,"")</f>
        <v/>
      </c>
      <c r="O3464" s="12"/>
      <c r="P3464" s="12"/>
      <c r="Q3464" s="38"/>
    </row>
    <row r="3465" spans="1:17" x14ac:dyDescent="0.25">
      <c r="A3465" s="34"/>
      <c r="B3465" s="12"/>
      <c r="C3465" s="12"/>
      <c r="D3465" s="12"/>
      <c r="E3465" s="31" t="str">
        <f>IFERROR(VLOOKUP(Issue!$D3465,Table5[#All],3,0),"")</f>
        <v/>
      </c>
      <c r="F3465" s="31" t="str">
        <f>IFERROR(VLOOKUP(Issue!$D3465,Table5[#All],2,0),"")</f>
        <v/>
      </c>
      <c r="G3465" s="12"/>
      <c r="H3465" s="31" t="str">
        <f>IFERROR(VLOOKUP(Issue!$G3465,Table5[#All],3,0),"")</f>
        <v/>
      </c>
      <c r="I3465" s="31" t="str">
        <f>IFERROR(VLOOKUP(Issue!$G3465,Table5[#All],2,0),"")</f>
        <v/>
      </c>
      <c r="J3465" s="12"/>
      <c r="K3465" s="31" t="str">
        <f>IFERROR(VLOOKUP(Issue!$J3465,Table2[[Item Name]:[UoM]],2,0),"")</f>
        <v/>
      </c>
      <c r="L3465" s="12"/>
      <c r="M3465" s="32" t="str">
        <f>IFERROR(VLOOKUP(Issue!$J3465,Table2[[#All],[Item Name]:[Open Rate]],8,0),"")</f>
        <v/>
      </c>
      <c r="N3465" s="32" t="str">
        <f>IFERROR(+Issue!$L3465*Issue!$M3465,"")</f>
        <v/>
      </c>
      <c r="O3465" s="12"/>
      <c r="P3465" s="12"/>
      <c r="Q3465" s="38"/>
    </row>
    <row r="3466" spans="1:17" x14ac:dyDescent="0.25">
      <c r="A3466" s="34"/>
      <c r="B3466" s="12"/>
      <c r="C3466" s="12"/>
      <c r="D3466" s="12"/>
      <c r="E3466" s="31" t="str">
        <f>IFERROR(VLOOKUP(Issue!$D3466,Table5[#All],3,0),"")</f>
        <v/>
      </c>
      <c r="F3466" s="31" t="str">
        <f>IFERROR(VLOOKUP(Issue!$D3466,Table5[#All],2,0),"")</f>
        <v/>
      </c>
      <c r="G3466" s="12"/>
      <c r="H3466" s="31" t="str">
        <f>IFERROR(VLOOKUP(Issue!$G3466,Table5[#All],3,0),"")</f>
        <v/>
      </c>
      <c r="I3466" s="31" t="str">
        <f>IFERROR(VLOOKUP(Issue!$G3466,Table5[#All],2,0),"")</f>
        <v/>
      </c>
      <c r="J3466" s="12"/>
      <c r="K3466" s="31" t="str">
        <f>IFERROR(VLOOKUP(Issue!$J3466,Table2[[Item Name]:[UoM]],2,0),"")</f>
        <v/>
      </c>
      <c r="L3466" s="12"/>
      <c r="M3466" s="32" t="str">
        <f>IFERROR(VLOOKUP(Issue!$J3466,Table2[[#All],[Item Name]:[Open Rate]],8,0),"")</f>
        <v/>
      </c>
      <c r="N3466" s="32" t="str">
        <f>IFERROR(+Issue!$L3466*Issue!$M3466,"")</f>
        <v/>
      </c>
      <c r="O3466" s="12"/>
      <c r="P3466" s="12"/>
      <c r="Q3466" s="38"/>
    </row>
    <row r="3467" spans="1:17" x14ac:dyDescent="0.25">
      <c r="A3467" s="34"/>
      <c r="B3467" s="12"/>
      <c r="C3467" s="12"/>
      <c r="D3467" s="12"/>
      <c r="E3467" s="31" t="str">
        <f>IFERROR(VLOOKUP(Issue!$D3467,Table5[#All],3,0),"")</f>
        <v/>
      </c>
      <c r="F3467" s="31" t="str">
        <f>IFERROR(VLOOKUP(Issue!$D3467,Table5[#All],2,0),"")</f>
        <v/>
      </c>
      <c r="G3467" s="12"/>
      <c r="H3467" s="31" t="str">
        <f>IFERROR(VLOOKUP(Issue!$G3467,Table5[#All],3,0),"")</f>
        <v/>
      </c>
      <c r="I3467" s="31" t="str">
        <f>IFERROR(VLOOKUP(Issue!$G3467,Table5[#All],2,0),"")</f>
        <v/>
      </c>
      <c r="J3467" s="8"/>
      <c r="K3467" s="31" t="str">
        <f>IFERROR(VLOOKUP(Issue!$J3467,Table2[[Item Name]:[UoM]],2,0),"")</f>
        <v/>
      </c>
      <c r="L3467" s="12"/>
      <c r="M3467" s="32" t="str">
        <f>IFERROR(VLOOKUP(Issue!$J3467,Table2[[#All],[Item Name]:[Open Rate]],8,0),"")</f>
        <v/>
      </c>
      <c r="N3467" s="32" t="str">
        <f>IFERROR(+Issue!$L3467*Issue!$M3467,"")</f>
        <v/>
      </c>
      <c r="O3467" s="12"/>
      <c r="P3467" s="12"/>
      <c r="Q3467" s="38"/>
    </row>
    <row r="3468" spans="1:17" x14ac:dyDescent="0.25">
      <c r="A3468" s="34"/>
      <c r="B3468" s="12"/>
      <c r="C3468" s="12"/>
      <c r="D3468" s="12"/>
      <c r="E3468" s="31" t="str">
        <f>IFERROR(VLOOKUP(Issue!$D3468,Table5[#All],3,0),"")</f>
        <v/>
      </c>
      <c r="F3468" s="31" t="str">
        <f>IFERROR(VLOOKUP(Issue!$D3468,Table5[#All],2,0),"")</f>
        <v/>
      </c>
      <c r="G3468" s="12"/>
      <c r="H3468" s="31" t="str">
        <f>IFERROR(VLOOKUP(Issue!$G3468,Table5[#All],3,0),"")</f>
        <v/>
      </c>
      <c r="I3468" s="31" t="str">
        <f>IFERROR(VLOOKUP(Issue!$G3468,Table5[#All],2,0),"")</f>
        <v/>
      </c>
      <c r="J3468" s="8"/>
      <c r="K3468" s="31" t="str">
        <f>IFERROR(VLOOKUP(Issue!$J3468,Table2[[Item Name]:[UoM]],2,0),"")</f>
        <v/>
      </c>
      <c r="L3468" s="12"/>
      <c r="M3468" s="32" t="str">
        <f>IFERROR(VLOOKUP(Issue!$J3468,Table2[[#All],[Item Name]:[Open Rate]],8,0),"")</f>
        <v/>
      </c>
      <c r="N3468" s="32" t="str">
        <f>IFERROR(+Issue!$L3468*Issue!$M3468,"")</f>
        <v/>
      </c>
      <c r="O3468" s="12"/>
      <c r="P3468" s="12"/>
      <c r="Q3468" s="38"/>
    </row>
    <row r="3469" spans="1:17" x14ac:dyDescent="0.25">
      <c r="A3469" s="34"/>
      <c r="B3469" s="12"/>
      <c r="C3469" s="12"/>
      <c r="D3469" s="12"/>
      <c r="E3469" s="31" t="str">
        <f>IFERROR(VLOOKUP(Issue!$D3469,Table5[#All],3,0),"")</f>
        <v/>
      </c>
      <c r="F3469" s="31" t="str">
        <f>IFERROR(VLOOKUP(Issue!$D3469,Table5[#All],2,0),"")</f>
        <v/>
      </c>
      <c r="G3469" s="12"/>
      <c r="H3469" s="31" t="str">
        <f>IFERROR(VLOOKUP(Issue!$G3469,Table5[#All],3,0),"")</f>
        <v/>
      </c>
      <c r="I3469" s="31" t="str">
        <f>IFERROR(VLOOKUP(Issue!$G3469,Table5[#All],2,0),"")</f>
        <v/>
      </c>
      <c r="J3469" s="8"/>
      <c r="K3469" s="31" t="str">
        <f>IFERROR(VLOOKUP(Issue!$J3469,Table2[[Item Name]:[UoM]],2,0),"")</f>
        <v/>
      </c>
      <c r="L3469" s="12"/>
      <c r="M3469" s="32" t="str">
        <f>IFERROR(VLOOKUP(Issue!$J3469,Table2[[#All],[Item Name]:[Open Rate]],8,0),"")</f>
        <v/>
      </c>
      <c r="N3469" s="32" t="str">
        <f>IFERROR(+Issue!$L3469*Issue!$M3469,"")</f>
        <v/>
      </c>
      <c r="O3469" s="12"/>
      <c r="P3469" s="12"/>
      <c r="Q3469" s="38"/>
    </row>
    <row r="3470" spans="1:17" x14ac:dyDescent="0.25">
      <c r="A3470" s="34"/>
      <c r="B3470" s="12"/>
      <c r="C3470" s="12"/>
      <c r="D3470" s="12"/>
      <c r="E3470" s="31" t="str">
        <f>IFERROR(VLOOKUP(Issue!$D3470,Table5[#All],3,0),"")</f>
        <v/>
      </c>
      <c r="F3470" s="31" t="str">
        <f>IFERROR(VLOOKUP(Issue!$D3470,Table5[#All],2,0),"")</f>
        <v/>
      </c>
      <c r="G3470" s="12"/>
      <c r="H3470" s="31" t="str">
        <f>IFERROR(VLOOKUP(Issue!$G3470,Table5[#All],3,0),"")</f>
        <v/>
      </c>
      <c r="I3470" s="31" t="str">
        <f>IFERROR(VLOOKUP(Issue!$G3470,Table5[#All],2,0),"")</f>
        <v/>
      </c>
      <c r="J3470" s="8"/>
      <c r="K3470" s="31" t="str">
        <f>IFERROR(VLOOKUP(Issue!$J3470,Table2[[Item Name]:[UoM]],2,0),"")</f>
        <v/>
      </c>
      <c r="L3470" s="12"/>
      <c r="M3470" s="32" t="str">
        <f>IFERROR(VLOOKUP(Issue!$J3470,Table2[[#All],[Item Name]:[Open Rate]],8,0),"")</f>
        <v/>
      </c>
      <c r="N3470" s="32" t="str">
        <f>IFERROR(+Issue!$L3470*Issue!$M3470,"")</f>
        <v/>
      </c>
      <c r="O3470" s="12"/>
      <c r="P3470" s="12"/>
      <c r="Q3470" s="38"/>
    </row>
    <row r="3471" spans="1:17" x14ac:dyDescent="0.25">
      <c r="A3471" s="34"/>
      <c r="B3471" s="12"/>
      <c r="C3471" s="12"/>
      <c r="D3471" s="12"/>
      <c r="E3471" s="31" t="str">
        <f>IFERROR(VLOOKUP(Issue!$D3471,Table5[#All],3,0),"")</f>
        <v/>
      </c>
      <c r="F3471" s="31" t="str">
        <f>IFERROR(VLOOKUP(Issue!$D3471,Table5[#All],2,0),"")</f>
        <v/>
      </c>
      <c r="G3471" s="12"/>
      <c r="H3471" s="31" t="str">
        <f>IFERROR(VLOOKUP(Issue!$G3471,Table5[#All],3,0),"")</f>
        <v/>
      </c>
      <c r="I3471" s="31" t="str">
        <f>IFERROR(VLOOKUP(Issue!$G3471,Table5[#All],2,0),"")</f>
        <v/>
      </c>
      <c r="J3471" s="8"/>
      <c r="K3471" s="31" t="str">
        <f>IFERROR(VLOOKUP(Issue!$J3471,Table2[[Item Name]:[UoM]],2,0),"")</f>
        <v/>
      </c>
      <c r="L3471" s="12"/>
      <c r="M3471" s="32" t="str">
        <f>IFERROR(VLOOKUP(Issue!$J3471,Table2[[#All],[Item Name]:[Open Rate]],8,0),"")</f>
        <v/>
      </c>
      <c r="N3471" s="32" t="str">
        <f>IFERROR(+Issue!$L3471*Issue!$M3471,"")</f>
        <v/>
      </c>
      <c r="O3471" s="12"/>
      <c r="P3471" s="12"/>
      <c r="Q3471" s="38"/>
    </row>
    <row r="3472" spans="1:17" x14ac:dyDescent="0.25">
      <c r="A3472" s="34"/>
      <c r="B3472" s="12"/>
      <c r="C3472" s="12"/>
      <c r="D3472" s="12"/>
      <c r="E3472" s="31" t="str">
        <f>IFERROR(VLOOKUP(Issue!$D3472,Table5[#All],3,0),"")</f>
        <v/>
      </c>
      <c r="F3472" s="31" t="str">
        <f>IFERROR(VLOOKUP(Issue!$D3472,Table5[#All],2,0),"")</f>
        <v/>
      </c>
      <c r="G3472" s="12"/>
      <c r="H3472" s="31" t="str">
        <f>IFERROR(VLOOKUP(Issue!$G3472,Table5[#All],3,0),"")</f>
        <v/>
      </c>
      <c r="I3472" s="31" t="str">
        <f>IFERROR(VLOOKUP(Issue!$G3472,Table5[#All],2,0),"")</f>
        <v/>
      </c>
      <c r="J3472" s="8"/>
      <c r="K3472" s="31" t="str">
        <f>IFERROR(VLOOKUP(Issue!$J3472,Table2[[Item Name]:[UoM]],2,0),"")</f>
        <v/>
      </c>
      <c r="L3472" s="12"/>
      <c r="M3472" s="32" t="str">
        <f>IFERROR(VLOOKUP(Issue!$J3472,Table2[[#All],[Item Name]:[Open Rate]],8,0),"")</f>
        <v/>
      </c>
      <c r="N3472" s="32" t="str">
        <f>IFERROR(+Issue!$L3472*Issue!$M3472,"")</f>
        <v/>
      </c>
      <c r="O3472" s="12"/>
      <c r="P3472" s="12"/>
      <c r="Q3472" s="38"/>
    </row>
    <row r="3473" spans="1:17" x14ac:dyDescent="0.25">
      <c r="A3473" s="34"/>
      <c r="B3473" s="12"/>
      <c r="C3473" s="12"/>
      <c r="D3473" s="12"/>
      <c r="E3473" s="31" t="str">
        <f>IFERROR(VLOOKUP(Issue!$D3473,Table5[#All],3,0),"")</f>
        <v/>
      </c>
      <c r="F3473" s="31" t="str">
        <f>IFERROR(VLOOKUP(Issue!$D3473,Table5[#All],2,0),"")</f>
        <v/>
      </c>
      <c r="G3473" s="12"/>
      <c r="H3473" s="31" t="str">
        <f>IFERROR(VLOOKUP(Issue!$G3473,Table5[#All],3,0),"")</f>
        <v/>
      </c>
      <c r="I3473" s="31" t="str">
        <f>IFERROR(VLOOKUP(Issue!$G3473,Table5[#All],2,0),"")</f>
        <v/>
      </c>
      <c r="J3473" s="8"/>
      <c r="K3473" s="31" t="str">
        <f>IFERROR(VLOOKUP(Issue!$J3473,Table2[[Item Name]:[UoM]],2,0),"")</f>
        <v/>
      </c>
      <c r="L3473" s="12"/>
      <c r="M3473" s="32" t="str">
        <f>IFERROR(VLOOKUP(Issue!$J3473,Table2[[#All],[Item Name]:[Open Rate]],8,0),"")</f>
        <v/>
      </c>
      <c r="N3473" s="32" t="str">
        <f>IFERROR(+Issue!$L3473*Issue!$M3473,"")</f>
        <v/>
      </c>
      <c r="O3473" s="12"/>
      <c r="P3473" s="12"/>
      <c r="Q3473" s="38"/>
    </row>
    <row r="3474" spans="1:17" x14ac:dyDescent="0.25">
      <c r="A3474" s="34"/>
      <c r="B3474" s="12"/>
      <c r="C3474" s="12"/>
      <c r="D3474" s="12"/>
      <c r="E3474" s="31" t="str">
        <f>IFERROR(VLOOKUP(Issue!$D3474,Table5[#All],3,0),"")</f>
        <v/>
      </c>
      <c r="F3474" s="31" t="str">
        <f>IFERROR(VLOOKUP(Issue!$D3474,Table5[#All],2,0),"")</f>
        <v/>
      </c>
      <c r="G3474" s="12"/>
      <c r="H3474" s="31" t="str">
        <f>IFERROR(VLOOKUP(Issue!$G3474,Table5[#All],3,0),"")</f>
        <v/>
      </c>
      <c r="I3474" s="31" t="str">
        <f>IFERROR(VLOOKUP(Issue!$G3474,Table5[#All],2,0),"")</f>
        <v/>
      </c>
      <c r="J3474" s="8"/>
      <c r="K3474" s="31" t="str">
        <f>IFERROR(VLOOKUP(Issue!$J3474,Table2[[Item Name]:[UoM]],2,0),"")</f>
        <v/>
      </c>
      <c r="L3474" s="12"/>
      <c r="M3474" s="32" t="str">
        <f>IFERROR(VLOOKUP(Issue!$J3474,Table2[[#All],[Item Name]:[Open Rate]],8,0),"")</f>
        <v/>
      </c>
      <c r="N3474" s="32" t="str">
        <f>IFERROR(+Issue!$L3474*Issue!$M3474,"")</f>
        <v/>
      </c>
      <c r="O3474" s="12"/>
      <c r="P3474" s="12"/>
      <c r="Q3474" s="38"/>
    </row>
    <row r="3475" spans="1:17" x14ac:dyDescent="0.25">
      <c r="A3475" s="34"/>
      <c r="B3475" s="12"/>
      <c r="C3475" s="12"/>
      <c r="D3475" s="12"/>
      <c r="E3475" s="31" t="str">
        <f>IFERROR(VLOOKUP(Issue!$D3475,Table5[#All],3,0),"")</f>
        <v/>
      </c>
      <c r="F3475" s="31" t="str">
        <f>IFERROR(VLOOKUP(Issue!$D3475,Table5[#All],2,0),"")</f>
        <v/>
      </c>
      <c r="G3475" s="12"/>
      <c r="H3475" s="31" t="str">
        <f>IFERROR(VLOOKUP(Issue!$G3475,Table5[#All],3,0),"")</f>
        <v/>
      </c>
      <c r="I3475" s="31" t="str">
        <f>IFERROR(VLOOKUP(Issue!$G3475,Table5[#All],2,0),"")</f>
        <v/>
      </c>
      <c r="J3475" s="8"/>
      <c r="K3475" s="31" t="str">
        <f>IFERROR(VLOOKUP(Issue!$J3475,Table2[[Item Name]:[UoM]],2,0),"")</f>
        <v/>
      </c>
      <c r="L3475" s="12"/>
      <c r="M3475" s="32" t="str">
        <f>IFERROR(VLOOKUP(Issue!$J3475,Table2[[#All],[Item Name]:[Open Rate]],8,0),"")</f>
        <v/>
      </c>
      <c r="N3475" s="32" t="str">
        <f>IFERROR(+Issue!$L3475*Issue!$M3475,"")</f>
        <v/>
      </c>
      <c r="O3475" s="12"/>
      <c r="P3475" s="12"/>
      <c r="Q3475" s="38"/>
    </row>
    <row r="3476" spans="1:17" x14ac:dyDescent="0.25">
      <c r="A3476" s="34"/>
      <c r="B3476" s="12"/>
      <c r="C3476" s="12"/>
      <c r="D3476" s="12"/>
      <c r="E3476" s="31" t="str">
        <f>IFERROR(VLOOKUP(Issue!$D3476,Table5[#All],3,0),"")</f>
        <v/>
      </c>
      <c r="F3476" s="31" t="str">
        <f>IFERROR(VLOOKUP(Issue!$D3476,Table5[#All],2,0),"")</f>
        <v/>
      </c>
      <c r="G3476" s="12"/>
      <c r="H3476" s="31" t="str">
        <f>IFERROR(VLOOKUP(Issue!$G3476,Table5[#All],3,0),"")</f>
        <v/>
      </c>
      <c r="I3476" s="31" t="str">
        <f>IFERROR(VLOOKUP(Issue!$G3476,Table5[#All],2,0),"")</f>
        <v/>
      </c>
      <c r="J3476" s="8"/>
      <c r="K3476" s="31" t="str">
        <f>IFERROR(VLOOKUP(Issue!$J3476,Table2[[Item Name]:[UoM]],2,0),"")</f>
        <v/>
      </c>
      <c r="L3476" s="12"/>
      <c r="M3476" s="32" t="str">
        <f>IFERROR(VLOOKUP(Issue!$J3476,Table2[[#All],[Item Name]:[Open Rate]],8,0),"")</f>
        <v/>
      </c>
      <c r="N3476" s="32" t="str">
        <f>IFERROR(+Issue!$L3476*Issue!$M3476,"")</f>
        <v/>
      </c>
      <c r="O3476" s="12"/>
      <c r="P3476" s="12"/>
      <c r="Q3476" s="38"/>
    </row>
    <row r="3477" spans="1:17" x14ac:dyDescent="0.25">
      <c r="A3477" s="34"/>
      <c r="B3477" s="12"/>
      <c r="C3477" s="12"/>
      <c r="D3477" s="12"/>
      <c r="E3477" s="31" t="str">
        <f>IFERROR(VLOOKUP(Issue!$D3477,Table5[#All],3,0),"")</f>
        <v/>
      </c>
      <c r="F3477" s="31" t="str">
        <f>IFERROR(VLOOKUP(Issue!$D3477,Table5[#All],2,0),"")</f>
        <v/>
      </c>
      <c r="G3477" s="12"/>
      <c r="H3477" s="31" t="str">
        <f>IFERROR(VLOOKUP(Issue!$G3477,Table5[#All],3,0),"")</f>
        <v/>
      </c>
      <c r="I3477" s="31" t="str">
        <f>IFERROR(VLOOKUP(Issue!$G3477,Table5[#All],2,0),"")</f>
        <v/>
      </c>
      <c r="J3477" s="8"/>
      <c r="K3477" s="31" t="str">
        <f>IFERROR(VLOOKUP(Issue!$J3477,Table2[[Item Name]:[UoM]],2,0),"")</f>
        <v/>
      </c>
      <c r="L3477" s="12"/>
      <c r="M3477" s="32" t="str">
        <f>IFERROR(VLOOKUP(Issue!$J3477,Table2[[#All],[Item Name]:[Open Rate]],8,0),"")</f>
        <v/>
      </c>
      <c r="N3477" s="32" t="str">
        <f>IFERROR(+Issue!$L3477*Issue!$M3477,"")</f>
        <v/>
      </c>
      <c r="O3477" s="12"/>
      <c r="P3477" s="12"/>
      <c r="Q3477" s="38"/>
    </row>
    <row r="3478" spans="1:17" x14ac:dyDescent="0.25">
      <c r="A3478" s="34"/>
      <c r="B3478" s="12"/>
      <c r="C3478" s="12"/>
      <c r="D3478" s="12"/>
      <c r="E3478" s="31" t="str">
        <f>IFERROR(VLOOKUP(Issue!$D3478,Table5[#All],3,0),"")</f>
        <v/>
      </c>
      <c r="F3478" s="31" t="str">
        <f>IFERROR(VLOOKUP(Issue!$D3478,Table5[#All],2,0),"")</f>
        <v/>
      </c>
      <c r="G3478" s="12"/>
      <c r="H3478" s="31" t="str">
        <f>IFERROR(VLOOKUP(Issue!$G3478,Table5[#All],3,0),"")</f>
        <v/>
      </c>
      <c r="I3478" s="31" t="str">
        <f>IFERROR(VLOOKUP(Issue!$G3478,Table5[#All],2,0),"")</f>
        <v/>
      </c>
      <c r="J3478" s="8"/>
      <c r="K3478" s="31" t="str">
        <f>IFERROR(VLOOKUP(Issue!$J3478,Table2[[Item Name]:[UoM]],2,0),"")</f>
        <v/>
      </c>
      <c r="L3478" s="12"/>
      <c r="M3478" s="32" t="str">
        <f>IFERROR(VLOOKUP(Issue!$J3478,Table2[[#All],[Item Name]:[Open Rate]],8,0),"")</f>
        <v/>
      </c>
      <c r="N3478" s="32" t="str">
        <f>IFERROR(+Issue!$L3478*Issue!$M3478,"")</f>
        <v/>
      </c>
      <c r="O3478" s="12"/>
      <c r="P3478" s="12"/>
      <c r="Q3478" s="38"/>
    </row>
    <row r="3479" spans="1:17" x14ac:dyDescent="0.25">
      <c r="A3479" s="34"/>
      <c r="B3479" s="12"/>
      <c r="C3479" s="12"/>
      <c r="D3479" s="12"/>
      <c r="E3479" s="31" t="str">
        <f>IFERROR(VLOOKUP(Issue!$D3479,Table5[#All],3,0),"")</f>
        <v/>
      </c>
      <c r="F3479" s="31" t="str">
        <f>IFERROR(VLOOKUP(Issue!$D3479,Table5[#All],2,0),"")</f>
        <v/>
      </c>
      <c r="G3479" s="12"/>
      <c r="H3479" s="31" t="str">
        <f>IFERROR(VLOOKUP(Issue!$G3479,Table5[#All],3,0),"")</f>
        <v/>
      </c>
      <c r="I3479" s="31" t="str">
        <f>IFERROR(VLOOKUP(Issue!$G3479,Table5[#All],2,0),"")</f>
        <v/>
      </c>
      <c r="J3479" s="8"/>
      <c r="K3479" s="31" t="str">
        <f>IFERROR(VLOOKUP(Issue!$J3479,Table2[[Item Name]:[UoM]],2,0),"")</f>
        <v/>
      </c>
      <c r="L3479" s="12"/>
      <c r="M3479" s="32" t="str">
        <f>IFERROR(VLOOKUP(Issue!$J3479,Table2[[#All],[Item Name]:[Open Rate]],8,0),"")</f>
        <v/>
      </c>
      <c r="N3479" s="32" t="str">
        <f>IFERROR(+Issue!$L3479*Issue!$M3479,"")</f>
        <v/>
      </c>
      <c r="O3479" s="12"/>
      <c r="P3479" s="12"/>
      <c r="Q3479" s="38"/>
    </row>
    <row r="3480" spans="1:17" x14ac:dyDescent="0.25">
      <c r="A3480" s="34"/>
      <c r="B3480" s="12"/>
      <c r="C3480" s="12"/>
      <c r="D3480" s="12"/>
      <c r="E3480" s="31" t="str">
        <f>IFERROR(VLOOKUP(Issue!$D3480,Table5[#All],3,0),"")</f>
        <v/>
      </c>
      <c r="F3480" s="31" t="str">
        <f>IFERROR(VLOOKUP(Issue!$D3480,Table5[#All],2,0),"")</f>
        <v/>
      </c>
      <c r="G3480" s="12"/>
      <c r="H3480" s="31" t="str">
        <f>IFERROR(VLOOKUP(Issue!$G3480,Table5[#All],3,0),"")</f>
        <v/>
      </c>
      <c r="I3480" s="31" t="str">
        <f>IFERROR(VLOOKUP(Issue!$G3480,Table5[#All],2,0),"")</f>
        <v/>
      </c>
      <c r="J3480" s="12"/>
      <c r="K3480" s="31" t="str">
        <f>IFERROR(VLOOKUP(Issue!$J3480,Table2[[Item Name]:[UoM]],2,0),"")</f>
        <v/>
      </c>
      <c r="L3480" s="12"/>
      <c r="M3480" s="32" t="str">
        <f>IFERROR(VLOOKUP(Issue!$J3480,Table2[[#All],[Item Name]:[Open Rate]],8,0),"")</f>
        <v/>
      </c>
      <c r="N3480" s="32" t="str">
        <f>IFERROR(+Issue!$L3480*Issue!$M3480,"")</f>
        <v/>
      </c>
      <c r="O3480" s="12"/>
      <c r="P3480" s="12"/>
      <c r="Q3480" s="38"/>
    </row>
    <row r="3481" spans="1:17" x14ac:dyDescent="0.25">
      <c r="A3481" s="34"/>
      <c r="B3481" s="12"/>
      <c r="C3481" s="12"/>
      <c r="D3481" s="12"/>
      <c r="E3481" s="31" t="str">
        <f>IFERROR(VLOOKUP(Issue!$D3481,Table5[#All],3,0),"")</f>
        <v/>
      </c>
      <c r="F3481" s="31" t="str">
        <f>IFERROR(VLOOKUP(Issue!$D3481,Table5[#All],2,0),"")</f>
        <v/>
      </c>
      <c r="G3481" s="12"/>
      <c r="H3481" s="31" t="str">
        <f>IFERROR(VLOOKUP(Issue!$G3481,Table5[#All],3,0),"")</f>
        <v/>
      </c>
      <c r="I3481" s="31" t="str">
        <f>IFERROR(VLOOKUP(Issue!$G3481,Table5[#All],2,0),"")</f>
        <v/>
      </c>
      <c r="J3481" s="12"/>
      <c r="K3481" s="31" t="str">
        <f>IFERROR(VLOOKUP(Issue!$J3481,Table2[[Item Name]:[UoM]],2,0),"")</f>
        <v/>
      </c>
      <c r="L3481" s="12"/>
      <c r="M3481" s="32" t="str">
        <f>IFERROR(VLOOKUP(Issue!$J3481,Table2[[#All],[Item Name]:[Open Rate]],8,0),"")</f>
        <v/>
      </c>
      <c r="N3481" s="32" t="str">
        <f>IFERROR(+Issue!$L3481*Issue!$M3481,"")</f>
        <v/>
      </c>
      <c r="O3481" s="12"/>
      <c r="P3481" s="12"/>
      <c r="Q3481" s="38"/>
    </row>
    <row r="3482" spans="1:17" x14ac:dyDescent="0.25">
      <c r="A3482" s="34"/>
      <c r="B3482" s="12"/>
      <c r="C3482" s="12"/>
      <c r="D3482" s="12"/>
      <c r="E3482" s="31" t="str">
        <f>IFERROR(VLOOKUP(Issue!$D3482,Table5[#All],3,0),"")</f>
        <v/>
      </c>
      <c r="F3482" s="31" t="str">
        <f>IFERROR(VLOOKUP(Issue!$D3482,Table5[#All],2,0),"")</f>
        <v/>
      </c>
      <c r="G3482" s="12"/>
      <c r="H3482" s="31" t="str">
        <f>IFERROR(VLOOKUP(Issue!$G3482,Table5[#All],3,0),"")</f>
        <v/>
      </c>
      <c r="I3482" s="31" t="str">
        <f>IFERROR(VLOOKUP(Issue!$G3482,Table5[#All],2,0),"")</f>
        <v/>
      </c>
      <c r="J3482" s="12"/>
      <c r="K3482" s="31" t="str">
        <f>IFERROR(VLOOKUP(Issue!$J3482,Table2[[Item Name]:[UoM]],2,0),"")</f>
        <v/>
      </c>
      <c r="L3482" s="12"/>
      <c r="M3482" s="32" t="str">
        <f>IFERROR(VLOOKUP(Issue!$J3482,Table2[[#All],[Item Name]:[Open Rate]],8,0),"")</f>
        <v/>
      </c>
      <c r="N3482" s="32" t="str">
        <f>IFERROR(+Issue!$L3482*Issue!$M3482,"")</f>
        <v/>
      </c>
      <c r="O3482" s="12"/>
      <c r="P3482" s="12"/>
      <c r="Q3482" s="38"/>
    </row>
    <row r="3483" spans="1:17" x14ac:dyDescent="0.25">
      <c r="A3483" s="34"/>
      <c r="B3483" s="12"/>
      <c r="C3483" s="12"/>
      <c r="D3483" s="12"/>
      <c r="E3483" s="31" t="str">
        <f>IFERROR(VLOOKUP(Issue!$D3483,Table5[#All],3,0),"")</f>
        <v/>
      </c>
      <c r="F3483" s="31" t="str">
        <f>IFERROR(VLOOKUP(Issue!$D3483,Table5[#All],2,0),"")</f>
        <v/>
      </c>
      <c r="G3483" s="12"/>
      <c r="H3483" s="31" t="str">
        <f>IFERROR(VLOOKUP(Issue!$G3483,Table5[#All],3,0),"")</f>
        <v/>
      </c>
      <c r="I3483" s="31" t="str">
        <f>IFERROR(VLOOKUP(Issue!$G3483,Table5[#All],2,0),"")</f>
        <v/>
      </c>
      <c r="J3483" s="12"/>
      <c r="K3483" s="31" t="str">
        <f>IFERROR(VLOOKUP(Issue!$J3483,Table2[[Item Name]:[UoM]],2,0),"")</f>
        <v/>
      </c>
      <c r="L3483" s="12"/>
      <c r="M3483" s="32" t="str">
        <f>IFERROR(VLOOKUP(Issue!$J3483,Table2[[#All],[Item Name]:[Open Rate]],8,0),"")</f>
        <v/>
      </c>
      <c r="N3483" s="32" t="str">
        <f>IFERROR(+Issue!$L3483*Issue!$M3483,"")</f>
        <v/>
      </c>
      <c r="O3483" s="12"/>
      <c r="P3483" s="12"/>
      <c r="Q3483" s="38"/>
    </row>
    <row r="3484" spans="1:17" x14ac:dyDescent="0.25">
      <c r="A3484" s="34"/>
      <c r="B3484" s="12"/>
      <c r="C3484" s="12"/>
      <c r="D3484" s="12"/>
      <c r="E3484" s="31" t="str">
        <f>IFERROR(VLOOKUP(Issue!$D3484,Table5[#All],3,0),"")</f>
        <v/>
      </c>
      <c r="F3484" s="31" t="str">
        <f>IFERROR(VLOOKUP(Issue!$D3484,Table5[#All],2,0),"")</f>
        <v/>
      </c>
      <c r="G3484" s="12"/>
      <c r="H3484" s="31" t="str">
        <f>IFERROR(VLOOKUP(Issue!$G3484,Table5[#All],3,0),"")</f>
        <v/>
      </c>
      <c r="I3484" s="31" t="str">
        <f>IFERROR(VLOOKUP(Issue!$G3484,Table5[#All],2,0),"")</f>
        <v/>
      </c>
      <c r="J3484" s="12"/>
      <c r="K3484" s="31" t="str">
        <f>IFERROR(VLOOKUP(Issue!$J3484,Table2[[Item Name]:[UoM]],2,0),"")</f>
        <v/>
      </c>
      <c r="L3484" s="12"/>
      <c r="M3484" s="32" t="str">
        <f>IFERROR(VLOOKUP(Issue!$J3484,Table2[[#All],[Item Name]:[Open Rate]],8,0),"")</f>
        <v/>
      </c>
      <c r="N3484" s="32" t="str">
        <f>IFERROR(+Issue!$L3484*Issue!$M3484,"")</f>
        <v/>
      </c>
      <c r="O3484" s="12"/>
      <c r="P3484" s="12"/>
      <c r="Q3484" s="38"/>
    </row>
    <row r="3485" spans="1:17" x14ac:dyDescent="0.25">
      <c r="A3485" s="34"/>
      <c r="B3485" s="12"/>
      <c r="C3485" s="12"/>
      <c r="D3485" s="12"/>
      <c r="E3485" s="31" t="str">
        <f>IFERROR(VLOOKUP(Issue!$D3485,Table5[#All],3,0),"")</f>
        <v/>
      </c>
      <c r="F3485" s="31" t="str">
        <f>IFERROR(VLOOKUP(Issue!$D3485,Table5[#All],2,0),"")</f>
        <v/>
      </c>
      <c r="G3485" s="12"/>
      <c r="H3485" s="31" t="str">
        <f>IFERROR(VLOOKUP(Issue!$G3485,Table5[#All],3,0),"")</f>
        <v/>
      </c>
      <c r="I3485" s="31" t="str">
        <f>IFERROR(VLOOKUP(Issue!$G3485,Table5[#All],2,0),"")</f>
        <v/>
      </c>
      <c r="J3485" s="12"/>
      <c r="K3485" s="31" t="str">
        <f>IFERROR(VLOOKUP(Issue!$J3485,Table2[[Item Name]:[UoM]],2,0),"")</f>
        <v/>
      </c>
      <c r="L3485" s="12"/>
      <c r="M3485" s="32" t="str">
        <f>IFERROR(VLOOKUP(Issue!$J3485,Table2[[#All],[Item Name]:[Open Rate]],8,0),"")</f>
        <v/>
      </c>
      <c r="N3485" s="32" t="str">
        <f>IFERROR(+Issue!$L3485*Issue!$M3485,"")</f>
        <v/>
      </c>
      <c r="O3485" s="12"/>
      <c r="P3485" s="12"/>
      <c r="Q3485" s="38"/>
    </row>
    <row r="3486" spans="1:17" x14ac:dyDescent="0.25">
      <c r="A3486" s="34"/>
      <c r="B3486" s="12"/>
      <c r="C3486" s="12"/>
      <c r="D3486" s="12"/>
      <c r="E3486" s="31" t="str">
        <f>IFERROR(VLOOKUP(Issue!$D3486,Table5[#All],3,0),"")</f>
        <v/>
      </c>
      <c r="F3486" s="31" t="str">
        <f>IFERROR(VLOOKUP(Issue!$D3486,Table5[#All],2,0),"")</f>
        <v/>
      </c>
      <c r="G3486" s="12"/>
      <c r="H3486" s="31" t="str">
        <f>IFERROR(VLOOKUP(Issue!$G3486,Table5[#All],3,0),"")</f>
        <v/>
      </c>
      <c r="I3486" s="31" t="str">
        <f>IFERROR(VLOOKUP(Issue!$G3486,Table5[#All],2,0),"")</f>
        <v/>
      </c>
      <c r="J3486" s="12"/>
      <c r="K3486" s="31" t="str">
        <f>IFERROR(VLOOKUP(Issue!$J3486,Table2[[Item Name]:[UoM]],2,0),"")</f>
        <v/>
      </c>
      <c r="L3486" s="12"/>
      <c r="M3486" s="32" t="str">
        <f>IFERROR(VLOOKUP(Issue!$J3486,Table2[[#All],[Item Name]:[Open Rate]],8,0),"")</f>
        <v/>
      </c>
      <c r="N3486" s="32" t="str">
        <f>IFERROR(+Issue!$L3486*Issue!$M3486,"")</f>
        <v/>
      </c>
      <c r="O3486" s="12"/>
      <c r="P3486" s="12"/>
      <c r="Q3486" s="38"/>
    </row>
    <row r="3487" spans="1:17" x14ac:dyDescent="0.25">
      <c r="A3487" s="34"/>
      <c r="B3487" s="12"/>
      <c r="C3487" s="12"/>
      <c r="D3487" s="12"/>
      <c r="E3487" s="31" t="str">
        <f>IFERROR(VLOOKUP(Issue!$D3487,Table5[#All],3,0),"")</f>
        <v/>
      </c>
      <c r="F3487" s="31" t="str">
        <f>IFERROR(VLOOKUP(Issue!$D3487,Table5[#All],2,0),"")</f>
        <v/>
      </c>
      <c r="G3487" s="12"/>
      <c r="H3487" s="31" t="str">
        <f>IFERROR(VLOOKUP(Issue!$G3487,Table5[#All],3,0),"")</f>
        <v/>
      </c>
      <c r="I3487" s="31" t="str">
        <f>IFERROR(VLOOKUP(Issue!$G3487,Table5[#All],2,0),"")</f>
        <v/>
      </c>
      <c r="J3487" s="12"/>
      <c r="K3487" s="31" t="str">
        <f>IFERROR(VLOOKUP(Issue!$J3487,Table2[[Item Name]:[UoM]],2,0),"")</f>
        <v/>
      </c>
      <c r="L3487" s="12"/>
      <c r="M3487" s="32" t="str">
        <f>IFERROR(VLOOKUP(Issue!$J3487,Table2[[#All],[Item Name]:[Open Rate]],8,0),"")</f>
        <v/>
      </c>
      <c r="N3487" s="32" t="str">
        <f>IFERROR(+Issue!$L3487*Issue!$M3487,"")</f>
        <v/>
      </c>
      <c r="O3487" s="12"/>
      <c r="P3487" s="12"/>
      <c r="Q3487" s="38"/>
    </row>
    <row r="3488" spans="1:17" x14ac:dyDescent="0.25">
      <c r="A3488" s="34"/>
      <c r="B3488" s="12"/>
      <c r="C3488" s="12"/>
      <c r="D3488" s="12"/>
      <c r="E3488" s="31" t="str">
        <f>IFERROR(VLOOKUP(Issue!$D3488,Table5[#All],3,0),"")</f>
        <v/>
      </c>
      <c r="F3488" s="31" t="str">
        <f>IFERROR(VLOOKUP(Issue!$D3488,Table5[#All],2,0),"")</f>
        <v/>
      </c>
      <c r="G3488" s="12"/>
      <c r="H3488" s="31" t="str">
        <f>IFERROR(VLOOKUP(Issue!$G3488,Table5[#All],3,0),"")</f>
        <v/>
      </c>
      <c r="I3488" s="31" t="str">
        <f>IFERROR(VLOOKUP(Issue!$G3488,Table5[#All],2,0),"")</f>
        <v/>
      </c>
      <c r="J3488" s="12"/>
      <c r="K3488" s="31" t="str">
        <f>IFERROR(VLOOKUP(Issue!$J3488,Table2[[Item Name]:[UoM]],2,0),"")</f>
        <v/>
      </c>
      <c r="L3488" s="12"/>
      <c r="M3488" s="32" t="str">
        <f>IFERROR(VLOOKUP(Issue!$J3488,Table2[[#All],[Item Name]:[Open Rate]],8,0),"")</f>
        <v/>
      </c>
      <c r="N3488" s="32" t="str">
        <f>IFERROR(+Issue!$L3488*Issue!$M3488,"")</f>
        <v/>
      </c>
      <c r="O3488" s="12"/>
      <c r="P3488" s="12"/>
      <c r="Q3488" s="38"/>
    </row>
    <row r="3489" spans="1:17" x14ac:dyDescent="0.25">
      <c r="A3489" s="34"/>
      <c r="B3489" s="12"/>
      <c r="C3489" s="12"/>
      <c r="D3489" s="12"/>
      <c r="E3489" s="31" t="str">
        <f>IFERROR(VLOOKUP(Issue!$D3489,Table5[#All],3,0),"")</f>
        <v/>
      </c>
      <c r="F3489" s="31" t="str">
        <f>IFERROR(VLOOKUP(Issue!$D3489,Table5[#All],2,0),"")</f>
        <v/>
      </c>
      <c r="G3489" s="12"/>
      <c r="H3489" s="31" t="str">
        <f>IFERROR(VLOOKUP(Issue!$G3489,Table5[#All],3,0),"")</f>
        <v/>
      </c>
      <c r="I3489" s="31" t="str">
        <f>IFERROR(VLOOKUP(Issue!$G3489,Table5[#All],2,0),"")</f>
        <v/>
      </c>
      <c r="J3489" s="12"/>
      <c r="K3489" s="31" t="str">
        <f>IFERROR(VLOOKUP(Issue!$J3489,Table2[[Item Name]:[UoM]],2,0),"")</f>
        <v/>
      </c>
      <c r="L3489" s="12"/>
      <c r="M3489" s="32" t="str">
        <f>IFERROR(VLOOKUP(Issue!$J3489,Table2[[#All],[Item Name]:[Open Rate]],8,0),"")</f>
        <v/>
      </c>
      <c r="N3489" s="32" t="str">
        <f>IFERROR(+Issue!$L3489*Issue!$M3489,"")</f>
        <v/>
      </c>
      <c r="O3489" s="12"/>
      <c r="P3489" s="12"/>
      <c r="Q3489" s="38"/>
    </row>
    <row r="3490" spans="1:17" x14ac:dyDescent="0.25">
      <c r="A3490" s="34"/>
      <c r="B3490" s="12"/>
      <c r="C3490" s="12"/>
      <c r="D3490" s="12"/>
      <c r="E3490" s="31" t="str">
        <f>IFERROR(VLOOKUP(Issue!$D3490,Table5[#All],3,0),"")</f>
        <v/>
      </c>
      <c r="F3490" s="31" t="str">
        <f>IFERROR(VLOOKUP(Issue!$D3490,Table5[#All],2,0),"")</f>
        <v/>
      </c>
      <c r="G3490" s="12"/>
      <c r="H3490" s="31" t="str">
        <f>IFERROR(VLOOKUP(Issue!$G3490,Table5[#All],3,0),"")</f>
        <v/>
      </c>
      <c r="I3490" s="31" t="str">
        <f>IFERROR(VLOOKUP(Issue!$G3490,Table5[#All],2,0),"")</f>
        <v/>
      </c>
      <c r="J3490" s="12"/>
      <c r="K3490" s="31" t="str">
        <f>IFERROR(VLOOKUP(Issue!$J3490,Table2[[Item Name]:[UoM]],2,0),"")</f>
        <v/>
      </c>
      <c r="L3490" s="12"/>
      <c r="M3490" s="32" t="str">
        <f>IFERROR(VLOOKUP(Issue!$J3490,Table2[[#All],[Item Name]:[Open Rate]],8,0),"")</f>
        <v/>
      </c>
      <c r="N3490" s="32" t="str">
        <f>IFERROR(+Issue!$L3490*Issue!$M3490,"")</f>
        <v/>
      </c>
      <c r="O3490" s="12"/>
      <c r="P3490" s="12"/>
      <c r="Q3490" s="38"/>
    </row>
    <row r="3491" spans="1:17" x14ac:dyDescent="0.25">
      <c r="A3491" s="34"/>
      <c r="B3491" s="12"/>
      <c r="C3491" s="12"/>
      <c r="D3491" s="12"/>
      <c r="E3491" s="31" t="str">
        <f>IFERROR(VLOOKUP(Issue!$D3491,Table5[#All],3,0),"")</f>
        <v/>
      </c>
      <c r="F3491" s="31" t="str">
        <f>IFERROR(VLOOKUP(Issue!$D3491,Table5[#All],2,0),"")</f>
        <v/>
      </c>
      <c r="G3491" s="12"/>
      <c r="H3491" s="31" t="str">
        <f>IFERROR(VLOOKUP(Issue!$G3491,Table5[#All],3,0),"")</f>
        <v/>
      </c>
      <c r="I3491" s="31" t="str">
        <f>IFERROR(VLOOKUP(Issue!$G3491,Table5[#All],2,0),"")</f>
        <v/>
      </c>
      <c r="J3491" s="12"/>
      <c r="K3491" s="31" t="str">
        <f>IFERROR(VLOOKUP(Issue!$J3491,Table2[[Item Name]:[UoM]],2,0),"")</f>
        <v/>
      </c>
      <c r="L3491" s="12"/>
      <c r="M3491" s="32" t="str">
        <f>IFERROR(VLOOKUP(Issue!$J3491,Table2[[#All],[Item Name]:[Open Rate]],8,0),"")</f>
        <v/>
      </c>
      <c r="N3491" s="32" t="str">
        <f>IFERROR(+Issue!$L3491*Issue!$M3491,"")</f>
        <v/>
      </c>
      <c r="O3491" s="12"/>
      <c r="P3491" s="12"/>
      <c r="Q3491" s="38"/>
    </row>
    <row r="3492" spans="1:17" x14ac:dyDescent="0.25">
      <c r="A3492" s="34"/>
      <c r="B3492" s="12"/>
      <c r="C3492" s="12"/>
      <c r="D3492" s="12"/>
      <c r="E3492" s="31" t="str">
        <f>IFERROR(VLOOKUP(Issue!$D3492,Table5[#All],3,0),"")</f>
        <v/>
      </c>
      <c r="F3492" s="31" t="str">
        <f>IFERROR(VLOOKUP(Issue!$D3492,Table5[#All],2,0),"")</f>
        <v/>
      </c>
      <c r="G3492" s="12"/>
      <c r="H3492" s="31" t="str">
        <f>IFERROR(VLOOKUP(Issue!$G3492,Table5[#All],3,0),"")</f>
        <v/>
      </c>
      <c r="I3492" s="31" t="str">
        <f>IFERROR(VLOOKUP(Issue!$G3492,Table5[#All],2,0),"")</f>
        <v/>
      </c>
      <c r="J3492" s="12"/>
      <c r="K3492" s="31" t="str">
        <f>IFERROR(VLOOKUP(Issue!$J3492,Table2[[Item Name]:[UoM]],2,0),"")</f>
        <v/>
      </c>
      <c r="L3492" s="12"/>
      <c r="M3492" s="32" t="str">
        <f>IFERROR(VLOOKUP(Issue!$J3492,Table2[[#All],[Item Name]:[Open Rate]],8,0),"")</f>
        <v/>
      </c>
      <c r="N3492" s="32" t="str">
        <f>IFERROR(+Issue!$L3492*Issue!$M3492,"")</f>
        <v/>
      </c>
      <c r="O3492" s="12"/>
      <c r="P3492" s="12"/>
      <c r="Q3492" s="38"/>
    </row>
    <row r="3493" spans="1:17" x14ac:dyDescent="0.25">
      <c r="A3493" s="34"/>
      <c r="B3493" s="12"/>
      <c r="C3493" s="12"/>
      <c r="D3493" s="12"/>
      <c r="E3493" s="31" t="str">
        <f>IFERROR(VLOOKUP(Issue!$D3493,Table5[#All],3,0),"")</f>
        <v/>
      </c>
      <c r="F3493" s="31" t="str">
        <f>IFERROR(VLOOKUP(Issue!$D3493,Table5[#All],2,0),"")</f>
        <v/>
      </c>
      <c r="G3493" s="12"/>
      <c r="H3493" s="31" t="str">
        <f>IFERROR(VLOOKUP(Issue!$G3493,Table5[#All],3,0),"")</f>
        <v/>
      </c>
      <c r="I3493" s="31" t="str">
        <f>IFERROR(VLOOKUP(Issue!$G3493,Table5[#All],2,0),"")</f>
        <v/>
      </c>
      <c r="J3493" s="12"/>
      <c r="K3493" s="31" t="str">
        <f>IFERROR(VLOOKUP(Issue!$J3493,Table2[[Item Name]:[UoM]],2,0),"")</f>
        <v/>
      </c>
      <c r="L3493" s="12"/>
      <c r="M3493" s="32" t="str">
        <f>IFERROR(VLOOKUP(Issue!$J3493,Table2[[#All],[Item Name]:[Open Rate]],8,0),"")</f>
        <v/>
      </c>
      <c r="N3493" s="32" t="str">
        <f>IFERROR(+Issue!$L3493*Issue!$M3493,"")</f>
        <v/>
      </c>
      <c r="O3493" s="12"/>
      <c r="P3493" s="12"/>
      <c r="Q3493" s="38"/>
    </row>
    <row r="3494" spans="1:17" x14ac:dyDescent="0.25">
      <c r="A3494" s="34"/>
      <c r="B3494" s="12"/>
      <c r="C3494" s="12"/>
      <c r="D3494" s="12"/>
      <c r="E3494" s="31" t="str">
        <f>IFERROR(VLOOKUP(Issue!$D3494,Table5[#All],3,0),"")</f>
        <v/>
      </c>
      <c r="F3494" s="31" t="str">
        <f>IFERROR(VLOOKUP(Issue!$D3494,Table5[#All],2,0),"")</f>
        <v/>
      </c>
      <c r="G3494" s="12"/>
      <c r="H3494" s="31" t="str">
        <f>IFERROR(VLOOKUP(Issue!$G3494,Table5[#All],3,0),"")</f>
        <v/>
      </c>
      <c r="I3494" s="31" t="str">
        <f>IFERROR(VLOOKUP(Issue!$G3494,Table5[#All],2,0),"")</f>
        <v/>
      </c>
      <c r="J3494" s="12"/>
      <c r="K3494" s="31" t="str">
        <f>IFERROR(VLOOKUP(Issue!$J3494,Table2[[Item Name]:[UoM]],2,0),"")</f>
        <v/>
      </c>
      <c r="L3494" s="12"/>
      <c r="M3494" s="32" t="str">
        <f>IFERROR(VLOOKUP(Issue!$J3494,Table2[[#All],[Item Name]:[Open Rate]],8,0),"")</f>
        <v/>
      </c>
      <c r="N3494" s="32" t="str">
        <f>IFERROR(+Issue!$L3494*Issue!$M3494,"")</f>
        <v/>
      </c>
      <c r="O3494" s="12"/>
      <c r="P3494" s="12"/>
      <c r="Q3494" s="38"/>
    </row>
    <row r="3495" spans="1:17" x14ac:dyDescent="0.25">
      <c r="A3495" s="34"/>
      <c r="B3495" s="12"/>
      <c r="C3495" s="12"/>
      <c r="D3495" s="12"/>
      <c r="E3495" s="31" t="str">
        <f>IFERROR(VLOOKUP(Issue!$D3495,Table5[#All],3,0),"")</f>
        <v/>
      </c>
      <c r="F3495" s="31" t="str">
        <f>IFERROR(VLOOKUP(Issue!$D3495,Table5[#All],2,0),"")</f>
        <v/>
      </c>
      <c r="G3495" s="12"/>
      <c r="H3495" s="31" t="str">
        <f>IFERROR(VLOOKUP(Issue!$G3495,Table5[#All],3,0),"")</f>
        <v/>
      </c>
      <c r="I3495" s="31" t="str">
        <f>IFERROR(VLOOKUP(Issue!$G3495,Table5[#All],2,0),"")</f>
        <v/>
      </c>
      <c r="J3495" s="12"/>
      <c r="K3495" s="31" t="str">
        <f>IFERROR(VLOOKUP(Issue!$J3495,Table2[[Item Name]:[UoM]],2,0),"")</f>
        <v/>
      </c>
      <c r="L3495" s="12"/>
      <c r="M3495" s="32" t="str">
        <f>IFERROR(VLOOKUP(Issue!$J3495,Table2[[#All],[Item Name]:[Open Rate]],8,0),"")</f>
        <v/>
      </c>
      <c r="N3495" s="32" t="str">
        <f>IFERROR(+Issue!$L3495*Issue!$M3495,"")</f>
        <v/>
      </c>
      <c r="O3495" s="12"/>
      <c r="P3495" s="12"/>
      <c r="Q3495" s="38"/>
    </row>
    <row r="3496" spans="1:17" x14ac:dyDescent="0.25">
      <c r="A3496" s="34"/>
      <c r="B3496" s="12"/>
      <c r="C3496" s="12"/>
      <c r="D3496" s="12"/>
      <c r="E3496" s="31" t="str">
        <f>IFERROR(VLOOKUP(Issue!$D3496,Table5[#All],3,0),"")</f>
        <v/>
      </c>
      <c r="F3496" s="31" t="str">
        <f>IFERROR(VLOOKUP(Issue!$D3496,Table5[#All],2,0),"")</f>
        <v/>
      </c>
      <c r="G3496" s="12"/>
      <c r="H3496" s="31" t="str">
        <f>IFERROR(VLOOKUP(Issue!$G3496,Table5[#All],3,0),"")</f>
        <v/>
      </c>
      <c r="I3496" s="31" t="str">
        <f>IFERROR(VLOOKUP(Issue!$G3496,Table5[#All],2,0),"")</f>
        <v/>
      </c>
      <c r="J3496" s="12"/>
      <c r="K3496" s="31" t="str">
        <f>IFERROR(VLOOKUP(Issue!$J3496,Table2[[Item Name]:[UoM]],2,0),"")</f>
        <v/>
      </c>
      <c r="L3496" s="12"/>
      <c r="M3496" s="32" t="str">
        <f>IFERROR(VLOOKUP(Issue!$J3496,Table2[[#All],[Item Name]:[Open Rate]],8,0),"")</f>
        <v/>
      </c>
      <c r="N3496" s="32" t="str">
        <f>IFERROR(+Issue!$L3496*Issue!$M3496,"")</f>
        <v/>
      </c>
      <c r="O3496" s="12"/>
      <c r="P3496" s="12"/>
      <c r="Q3496" s="38"/>
    </row>
    <row r="3497" spans="1:17" x14ac:dyDescent="0.25">
      <c r="A3497" s="34"/>
      <c r="B3497" s="12"/>
      <c r="C3497" s="12"/>
      <c r="D3497" s="12"/>
      <c r="E3497" s="31" t="str">
        <f>IFERROR(VLOOKUP(Issue!$D3497,Table5[#All],3,0),"")</f>
        <v/>
      </c>
      <c r="F3497" s="31" t="str">
        <f>IFERROR(VLOOKUP(Issue!$D3497,Table5[#All],2,0),"")</f>
        <v/>
      </c>
      <c r="G3497" s="12"/>
      <c r="H3497" s="31" t="str">
        <f>IFERROR(VLOOKUP(Issue!$G3497,Table5[#All],3,0),"")</f>
        <v/>
      </c>
      <c r="I3497" s="31" t="str">
        <f>IFERROR(VLOOKUP(Issue!$G3497,Table5[#All],2,0),"")</f>
        <v/>
      </c>
      <c r="J3497" s="12"/>
      <c r="K3497" s="31" t="str">
        <f>IFERROR(VLOOKUP(Issue!$J3497,Table2[[Item Name]:[UoM]],2,0),"")</f>
        <v/>
      </c>
      <c r="L3497" s="12"/>
      <c r="M3497" s="32" t="str">
        <f>IFERROR(VLOOKUP(Issue!$J3497,Table2[[#All],[Item Name]:[Open Rate]],8,0),"")</f>
        <v/>
      </c>
      <c r="N3497" s="32" t="str">
        <f>IFERROR(+Issue!$L3497*Issue!$M3497,"")</f>
        <v/>
      </c>
      <c r="O3497" s="12"/>
      <c r="P3497" s="12"/>
      <c r="Q3497" s="38"/>
    </row>
    <row r="3498" spans="1:17" x14ac:dyDescent="0.25">
      <c r="A3498" s="34"/>
      <c r="B3498" s="12"/>
      <c r="C3498" s="12"/>
      <c r="D3498" s="12"/>
      <c r="E3498" s="31" t="str">
        <f>IFERROR(VLOOKUP(Issue!$D3498,Table5[#All],3,0),"")</f>
        <v/>
      </c>
      <c r="F3498" s="31" t="str">
        <f>IFERROR(VLOOKUP(Issue!$D3498,Table5[#All],2,0),"")</f>
        <v/>
      </c>
      <c r="G3498" s="12"/>
      <c r="H3498" s="31" t="str">
        <f>IFERROR(VLOOKUP(Issue!$G3498,Table5[#All],3,0),"")</f>
        <v/>
      </c>
      <c r="I3498" s="31" t="str">
        <f>IFERROR(VLOOKUP(Issue!$G3498,Table5[#All],2,0),"")</f>
        <v/>
      </c>
      <c r="J3498" s="12"/>
      <c r="K3498" s="31" t="str">
        <f>IFERROR(VLOOKUP(Issue!$J3498,Table2[[Item Name]:[UoM]],2,0),"")</f>
        <v/>
      </c>
      <c r="L3498" s="12"/>
      <c r="M3498" s="32" t="str">
        <f>IFERROR(VLOOKUP(Issue!$J3498,Table2[[#All],[Item Name]:[Open Rate]],8,0),"")</f>
        <v/>
      </c>
      <c r="N3498" s="32" t="str">
        <f>IFERROR(+Issue!$L3498*Issue!$M3498,"")</f>
        <v/>
      </c>
      <c r="O3498" s="12"/>
      <c r="P3498" s="12"/>
      <c r="Q3498" s="38"/>
    </row>
    <row r="3499" spans="1:17" x14ac:dyDescent="0.25">
      <c r="A3499" s="34"/>
      <c r="B3499" s="12"/>
      <c r="C3499" s="12"/>
      <c r="D3499" s="12"/>
      <c r="E3499" s="31" t="str">
        <f>IFERROR(VLOOKUP(Issue!$D3499,Table5[#All],3,0),"")</f>
        <v/>
      </c>
      <c r="F3499" s="31" t="str">
        <f>IFERROR(VLOOKUP(Issue!$D3499,Table5[#All],2,0),"")</f>
        <v/>
      </c>
      <c r="G3499" s="12"/>
      <c r="H3499" s="31" t="str">
        <f>IFERROR(VLOOKUP(Issue!$G3499,Table5[#All],3,0),"")</f>
        <v/>
      </c>
      <c r="I3499" s="31" t="str">
        <f>IFERROR(VLOOKUP(Issue!$G3499,Table5[#All],2,0),"")</f>
        <v/>
      </c>
      <c r="J3499" s="12"/>
      <c r="K3499" s="31" t="str">
        <f>IFERROR(VLOOKUP(Issue!$J3499,Table2[[Item Name]:[UoM]],2,0),"")</f>
        <v/>
      </c>
      <c r="L3499" s="12"/>
      <c r="M3499" s="32" t="str">
        <f>IFERROR(VLOOKUP(Issue!$J3499,Table2[[#All],[Item Name]:[Open Rate]],8,0),"")</f>
        <v/>
      </c>
      <c r="N3499" s="32" t="str">
        <f>IFERROR(+Issue!$L3499*Issue!$M3499,"")</f>
        <v/>
      </c>
      <c r="O3499" s="12"/>
      <c r="P3499" s="12"/>
      <c r="Q3499" s="38"/>
    </row>
    <row r="3500" spans="1:17" x14ac:dyDescent="0.25">
      <c r="A3500" s="34"/>
      <c r="B3500" s="12"/>
      <c r="C3500" s="12"/>
      <c r="D3500" s="12"/>
      <c r="E3500" s="31" t="str">
        <f>IFERROR(VLOOKUP(Issue!$D3500,Table5[#All],3,0),"")</f>
        <v/>
      </c>
      <c r="F3500" s="31" t="str">
        <f>IFERROR(VLOOKUP(Issue!$D3500,Table5[#All],2,0),"")</f>
        <v/>
      </c>
      <c r="G3500" s="12"/>
      <c r="H3500" s="31" t="str">
        <f>IFERROR(VLOOKUP(Issue!$G3500,Table5[#All],3,0),"")</f>
        <v/>
      </c>
      <c r="I3500" s="31" t="str">
        <f>IFERROR(VLOOKUP(Issue!$G3500,Table5[#All],2,0),"")</f>
        <v/>
      </c>
      <c r="J3500" s="12"/>
      <c r="K3500" s="31" t="str">
        <f>IFERROR(VLOOKUP(Issue!$J3500,Table2[[Item Name]:[UoM]],2,0),"")</f>
        <v/>
      </c>
      <c r="L3500" s="12"/>
      <c r="M3500" s="32" t="str">
        <f>IFERROR(VLOOKUP(Issue!$J3500,Table2[[#All],[Item Name]:[Open Rate]],8,0),"")</f>
        <v/>
      </c>
      <c r="N3500" s="32" t="str">
        <f>IFERROR(+Issue!$L3500*Issue!$M3500,"")</f>
        <v/>
      </c>
      <c r="O3500" s="12"/>
      <c r="P3500" s="12"/>
      <c r="Q3500" s="38"/>
    </row>
    <row r="3501" spans="1:17" x14ac:dyDescent="0.25">
      <c r="A3501" s="34"/>
      <c r="B3501" s="12"/>
      <c r="C3501" s="12"/>
      <c r="D3501" s="12"/>
      <c r="E3501" s="31" t="str">
        <f>IFERROR(VLOOKUP(Issue!$D3501,Table5[#All],3,0),"")</f>
        <v/>
      </c>
      <c r="F3501" s="31" t="str">
        <f>IFERROR(VLOOKUP(Issue!$D3501,Table5[#All],2,0),"")</f>
        <v/>
      </c>
      <c r="G3501" s="12"/>
      <c r="H3501" s="31" t="str">
        <f>IFERROR(VLOOKUP(Issue!$G3501,Table5[#All],3,0),"")</f>
        <v/>
      </c>
      <c r="I3501" s="31" t="str">
        <f>IFERROR(VLOOKUP(Issue!$G3501,Table5[#All],2,0),"")</f>
        <v/>
      </c>
      <c r="J3501" s="12"/>
      <c r="K3501" s="31" t="str">
        <f>IFERROR(VLOOKUP(Issue!$J3501,Table2[[Item Name]:[UoM]],2,0),"")</f>
        <v/>
      </c>
      <c r="L3501" s="12"/>
      <c r="M3501" s="32" t="str">
        <f>IFERROR(VLOOKUP(Issue!$J3501,Table2[[#All],[Item Name]:[Open Rate]],8,0),"")</f>
        <v/>
      </c>
      <c r="N3501" s="32" t="str">
        <f>IFERROR(+Issue!$L3501*Issue!$M3501,"")</f>
        <v/>
      </c>
      <c r="O3501" s="12"/>
      <c r="P3501" s="12"/>
      <c r="Q3501" s="38"/>
    </row>
    <row r="3502" spans="1:17" x14ac:dyDescent="0.25">
      <c r="A3502" s="34"/>
      <c r="B3502" s="12"/>
      <c r="C3502" s="12"/>
      <c r="D3502" s="12"/>
      <c r="E3502" s="31" t="str">
        <f>IFERROR(VLOOKUP(Issue!$D3502,Table5[#All],3,0),"")</f>
        <v/>
      </c>
      <c r="F3502" s="31" t="str">
        <f>IFERROR(VLOOKUP(Issue!$D3502,Table5[#All],2,0),"")</f>
        <v/>
      </c>
      <c r="G3502" s="12"/>
      <c r="H3502" s="31" t="str">
        <f>IFERROR(VLOOKUP(Issue!$G3502,Table5[#All],3,0),"")</f>
        <v/>
      </c>
      <c r="I3502" s="31" t="str">
        <f>IFERROR(VLOOKUP(Issue!$G3502,Table5[#All],2,0),"")</f>
        <v/>
      </c>
      <c r="J3502" s="8"/>
      <c r="K3502" s="31" t="str">
        <f>IFERROR(VLOOKUP(Issue!$J3502,Table2[[Item Name]:[UoM]],2,0),"")</f>
        <v/>
      </c>
      <c r="L3502" s="12"/>
      <c r="M3502" s="32" t="str">
        <f>IFERROR(VLOOKUP(Issue!$J3502,Table2[[#All],[Item Name]:[Open Rate]],8,0),"")</f>
        <v/>
      </c>
      <c r="N3502" s="32" t="str">
        <f>IFERROR(+Issue!$L3502*Issue!$M3502,"")</f>
        <v/>
      </c>
      <c r="O3502" s="12"/>
      <c r="P3502" s="12"/>
      <c r="Q3502" s="38"/>
    </row>
    <row r="3503" spans="1:17" x14ac:dyDescent="0.25">
      <c r="A3503" s="34"/>
      <c r="B3503" s="12"/>
      <c r="C3503" s="12"/>
      <c r="D3503" s="12"/>
      <c r="E3503" s="31" t="str">
        <f>IFERROR(VLOOKUP(Issue!$D3503,Table5[#All],3,0),"")</f>
        <v/>
      </c>
      <c r="F3503" s="31" t="str">
        <f>IFERROR(VLOOKUP(Issue!$D3503,Table5[#All],2,0),"")</f>
        <v/>
      </c>
      <c r="G3503" s="12"/>
      <c r="H3503" s="31" t="str">
        <f>IFERROR(VLOOKUP(Issue!$G3503,Table5[#All],3,0),"")</f>
        <v/>
      </c>
      <c r="I3503" s="31" t="str">
        <f>IFERROR(VLOOKUP(Issue!$G3503,Table5[#All],2,0),"")</f>
        <v/>
      </c>
      <c r="J3503" s="12"/>
      <c r="K3503" s="31" t="str">
        <f>IFERROR(VLOOKUP(Issue!$J3503,Table2[[Item Name]:[UoM]],2,0),"")</f>
        <v/>
      </c>
      <c r="L3503" s="12"/>
      <c r="M3503" s="32" t="str">
        <f>IFERROR(VLOOKUP(Issue!$J3503,Table2[[#All],[Item Name]:[Open Rate]],8,0),"")</f>
        <v/>
      </c>
      <c r="N3503" s="32" t="str">
        <f>IFERROR(+Issue!$L3503*Issue!$M3503,"")</f>
        <v/>
      </c>
      <c r="O3503" s="12"/>
      <c r="P3503" s="12"/>
      <c r="Q3503" s="38"/>
    </row>
    <row r="3504" spans="1:17" x14ac:dyDescent="0.25">
      <c r="A3504" s="34"/>
      <c r="B3504" s="12"/>
      <c r="C3504" s="12"/>
      <c r="D3504" s="12"/>
      <c r="E3504" s="31" t="str">
        <f>IFERROR(VLOOKUP(Issue!$D3504,Table5[#All],3,0),"")</f>
        <v/>
      </c>
      <c r="F3504" s="31" t="str">
        <f>IFERROR(VLOOKUP(Issue!$D3504,Table5[#All],2,0),"")</f>
        <v/>
      </c>
      <c r="G3504" s="12"/>
      <c r="H3504" s="31" t="str">
        <f>IFERROR(VLOOKUP(Issue!$G3504,Table5[#All],3,0),"")</f>
        <v/>
      </c>
      <c r="I3504" s="31" t="str">
        <f>IFERROR(VLOOKUP(Issue!$G3504,Table5[#All],2,0),"")</f>
        <v/>
      </c>
      <c r="J3504" s="12"/>
      <c r="K3504" s="31" t="str">
        <f>IFERROR(VLOOKUP(Issue!$J3504,Table2[[Item Name]:[UoM]],2,0),"")</f>
        <v/>
      </c>
      <c r="L3504" s="12"/>
      <c r="M3504" s="32" t="str">
        <f>IFERROR(VLOOKUP(Issue!$J3504,Table2[[#All],[Item Name]:[Open Rate]],8,0),"")</f>
        <v/>
      </c>
      <c r="N3504" s="32" t="str">
        <f>IFERROR(+Issue!$L3504*Issue!$M3504,"")</f>
        <v/>
      </c>
      <c r="O3504" s="12"/>
      <c r="P3504" s="12"/>
      <c r="Q3504" s="38"/>
    </row>
    <row r="3505" spans="1:17" x14ac:dyDescent="0.25">
      <c r="A3505" s="34"/>
      <c r="B3505" s="12"/>
      <c r="C3505" s="12"/>
      <c r="D3505" s="12"/>
      <c r="E3505" s="31" t="str">
        <f>IFERROR(VLOOKUP(Issue!$D3505,Table5[#All],3,0),"")</f>
        <v/>
      </c>
      <c r="F3505" s="31" t="str">
        <f>IFERROR(VLOOKUP(Issue!$D3505,Table5[#All],2,0),"")</f>
        <v/>
      </c>
      <c r="G3505" s="12"/>
      <c r="H3505" s="31" t="str">
        <f>IFERROR(VLOOKUP(Issue!$G3505,Table5[#All],3,0),"")</f>
        <v/>
      </c>
      <c r="I3505" s="31" t="str">
        <f>IFERROR(VLOOKUP(Issue!$G3505,Table5[#All],2,0),"")</f>
        <v/>
      </c>
      <c r="J3505" s="12"/>
      <c r="K3505" s="31" t="str">
        <f>IFERROR(VLOOKUP(Issue!$J3505,Table2[[Item Name]:[UoM]],2,0),"")</f>
        <v/>
      </c>
      <c r="L3505" s="12"/>
      <c r="M3505" s="32" t="str">
        <f>IFERROR(VLOOKUP(Issue!$J3505,Table2[[#All],[Item Name]:[Open Rate]],8,0),"")</f>
        <v/>
      </c>
      <c r="N3505" s="32" t="str">
        <f>IFERROR(+Issue!$L3505*Issue!$M3505,"")</f>
        <v/>
      </c>
      <c r="O3505" s="12"/>
      <c r="P3505" s="12"/>
      <c r="Q3505" s="38"/>
    </row>
    <row r="3506" spans="1:17" x14ac:dyDescent="0.25">
      <c r="A3506" s="34"/>
      <c r="B3506" s="12"/>
      <c r="C3506" s="12"/>
      <c r="D3506" s="12"/>
      <c r="E3506" s="31" t="str">
        <f>IFERROR(VLOOKUP(Issue!$D3506,Table5[#All],3,0),"")</f>
        <v/>
      </c>
      <c r="F3506" s="31" t="str">
        <f>IFERROR(VLOOKUP(Issue!$D3506,Table5[#All],2,0),"")</f>
        <v/>
      </c>
      <c r="G3506" s="12"/>
      <c r="H3506" s="31" t="str">
        <f>IFERROR(VLOOKUP(Issue!$G3506,Table5[#All],3,0),"")</f>
        <v/>
      </c>
      <c r="I3506" s="31" t="str">
        <f>IFERROR(VLOOKUP(Issue!$G3506,Table5[#All],2,0),"")</f>
        <v/>
      </c>
      <c r="J3506" s="12"/>
      <c r="K3506" s="31" t="str">
        <f>IFERROR(VLOOKUP(Issue!$J3506,Table2[[Item Name]:[UoM]],2,0),"")</f>
        <v/>
      </c>
      <c r="L3506" s="12"/>
      <c r="M3506" s="32" t="str">
        <f>IFERROR(VLOOKUP(Issue!$J3506,Table2[[#All],[Item Name]:[Open Rate]],8,0),"")</f>
        <v/>
      </c>
      <c r="N3506" s="32" t="str">
        <f>IFERROR(+Issue!$L3506*Issue!$M3506,"")</f>
        <v/>
      </c>
      <c r="O3506" s="12"/>
      <c r="P3506" s="12"/>
      <c r="Q3506" s="38"/>
    </row>
    <row r="3507" spans="1:17" x14ac:dyDescent="0.25">
      <c r="A3507" s="34"/>
      <c r="B3507" s="12"/>
      <c r="C3507" s="12"/>
      <c r="D3507" s="12"/>
      <c r="E3507" s="31" t="str">
        <f>IFERROR(VLOOKUP(Issue!$D3507,Table5[#All],3,0),"")</f>
        <v/>
      </c>
      <c r="F3507" s="31" t="str">
        <f>IFERROR(VLOOKUP(Issue!$D3507,Table5[#All],2,0),"")</f>
        <v/>
      </c>
      <c r="G3507" s="12"/>
      <c r="H3507" s="31" t="str">
        <f>IFERROR(VLOOKUP(Issue!$G3507,Table5[#All],3,0),"")</f>
        <v/>
      </c>
      <c r="I3507" s="31" t="str">
        <f>IFERROR(VLOOKUP(Issue!$G3507,Table5[#All],2,0),"")</f>
        <v/>
      </c>
      <c r="J3507" s="12"/>
      <c r="K3507" s="31" t="str">
        <f>IFERROR(VLOOKUP(Issue!$J3507,Table2[[Item Name]:[UoM]],2,0),"")</f>
        <v/>
      </c>
      <c r="L3507" s="12"/>
      <c r="M3507" s="32" t="str">
        <f>IFERROR(VLOOKUP(Issue!$J3507,Table2[[#All],[Item Name]:[Open Rate]],8,0),"")</f>
        <v/>
      </c>
      <c r="N3507" s="32" t="str">
        <f>IFERROR(+Issue!$L3507*Issue!$M3507,"")</f>
        <v/>
      </c>
      <c r="O3507" s="12"/>
      <c r="P3507" s="12"/>
      <c r="Q3507" s="38"/>
    </row>
    <row r="3508" spans="1:17" x14ac:dyDescent="0.25">
      <c r="A3508" s="34"/>
      <c r="B3508" s="12"/>
      <c r="C3508" s="12"/>
      <c r="D3508" s="12"/>
      <c r="E3508" s="31" t="str">
        <f>IFERROR(VLOOKUP(Issue!$D3508,Table5[#All],3,0),"")</f>
        <v/>
      </c>
      <c r="F3508" s="31" t="str">
        <f>IFERROR(VLOOKUP(Issue!$D3508,Table5[#All],2,0),"")</f>
        <v/>
      </c>
      <c r="G3508" s="12"/>
      <c r="H3508" s="31" t="str">
        <f>IFERROR(VLOOKUP(Issue!$G3508,Table5[#All],3,0),"")</f>
        <v/>
      </c>
      <c r="I3508" s="31" t="str">
        <f>IFERROR(VLOOKUP(Issue!$G3508,Table5[#All],2,0),"")</f>
        <v/>
      </c>
      <c r="J3508" s="12"/>
      <c r="K3508" s="31" t="str">
        <f>IFERROR(VLOOKUP(Issue!$J3508,Table2[[Item Name]:[UoM]],2,0),"")</f>
        <v/>
      </c>
      <c r="L3508" s="12"/>
      <c r="M3508" s="32" t="str">
        <f>IFERROR(VLOOKUP(Issue!$J3508,Table2[[#All],[Item Name]:[Open Rate]],8,0),"")</f>
        <v/>
      </c>
      <c r="N3508" s="32" t="str">
        <f>IFERROR(+Issue!$L3508*Issue!$M3508,"")</f>
        <v/>
      </c>
      <c r="O3508" s="12"/>
      <c r="P3508" s="12"/>
      <c r="Q3508" s="38"/>
    </row>
    <row r="3509" spans="1:17" x14ac:dyDescent="0.25">
      <c r="A3509" s="34"/>
      <c r="B3509" s="12"/>
      <c r="C3509" s="12"/>
      <c r="D3509" s="12"/>
      <c r="E3509" s="31" t="str">
        <f>IFERROR(VLOOKUP(Issue!$D3509,Table5[#All],3,0),"")</f>
        <v/>
      </c>
      <c r="F3509" s="31" t="str">
        <f>IFERROR(VLOOKUP(Issue!$D3509,Table5[#All],2,0),"")</f>
        <v/>
      </c>
      <c r="G3509" s="12"/>
      <c r="H3509" s="31" t="str">
        <f>IFERROR(VLOOKUP(Issue!$G3509,Table5[#All],3,0),"")</f>
        <v/>
      </c>
      <c r="I3509" s="31" t="str">
        <f>IFERROR(VLOOKUP(Issue!$G3509,Table5[#All],2,0),"")</f>
        <v/>
      </c>
      <c r="J3509" s="12"/>
      <c r="K3509" s="31" t="str">
        <f>IFERROR(VLOOKUP(Issue!$J3509,Table2[[Item Name]:[UoM]],2,0),"")</f>
        <v/>
      </c>
      <c r="L3509" s="12"/>
      <c r="M3509" s="32" t="str">
        <f>IFERROR(VLOOKUP(Issue!$J3509,Table2[[#All],[Item Name]:[Open Rate]],8,0),"")</f>
        <v/>
      </c>
      <c r="N3509" s="32" t="str">
        <f>IFERROR(+Issue!$L3509*Issue!$M3509,"")</f>
        <v/>
      </c>
      <c r="O3509" s="12"/>
      <c r="P3509" s="12"/>
      <c r="Q3509" s="38"/>
    </row>
    <row r="3510" spans="1:17" x14ac:dyDescent="0.25">
      <c r="A3510" s="34"/>
      <c r="B3510" s="12"/>
      <c r="C3510" s="12"/>
      <c r="D3510" s="12"/>
      <c r="E3510" s="31" t="str">
        <f>IFERROR(VLOOKUP(Issue!$D3510,Table5[#All],3,0),"")</f>
        <v/>
      </c>
      <c r="F3510" s="31" t="str">
        <f>IFERROR(VLOOKUP(Issue!$D3510,Table5[#All],2,0),"")</f>
        <v/>
      </c>
      <c r="G3510" s="12"/>
      <c r="H3510" s="31" t="str">
        <f>IFERROR(VLOOKUP(Issue!$G3510,Table5[#All],3,0),"")</f>
        <v/>
      </c>
      <c r="I3510" s="31" t="str">
        <f>IFERROR(VLOOKUP(Issue!$G3510,Table5[#All],2,0),"")</f>
        <v/>
      </c>
      <c r="J3510" s="12"/>
      <c r="K3510" s="31" t="str">
        <f>IFERROR(VLOOKUP(Issue!$J3510,Table2[[Item Name]:[UoM]],2,0),"")</f>
        <v/>
      </c>
      <c r="L3510" s="12"/>
      <c r="M3510" s="32" t="str">
        <f>IFERROR(VLOOKUP(Issue!$J3510,Table2[[#All],[Item Name]:[Open Rate]],8,0),"")</f>
        <v/>
      </c>
      <c r="N3510" s="32" t="str">
        <f>IFERROR(+Issue!$L3510*Issue!$M3510,"")</f>
        <v/>
      </c>
      <c r="O3510" s="12"/>
      <c r="P3510" s="12"/>
      <c r="Q3510" s="38"/>
    </row>
    <row r="3511" spans="1:17" x14ac:dyDescent="0.25">
      <c r="A3511" s="34"/>
      <c r="B3511" s="12"/>
      <c r="C3511" s="12"/>
      <c r="D3511" s="12"/>
      <c r="E3511" s="31" t="str">
        <f>IFERROR(VLOOKUP(Issue!$D3511,Table5[#All],3,0),"")</f>
        <v/>
      </c>
      <c r="F3511" s="31" t="str">
        <f>IFERROR(VLOOKUP(Issue!$D3511,Table5[#All],2,0),"")</f>
        <v/>
      </c>
      <c r="G3511" s="12"/>
      <c r="H3511" s="31" t="str">
        <f>IFERROR(VLOOKUP(Issue!$G3511,Table5[#All],3,0),"")</f>
        <v/>
      </c>
      <c r="I3511" s="31" t="str">
        <f>IFERROR(VLOOKUP(Issue!$G3511,Table5[#All],2,0),"")</f>
        <v/>
      </c>
      <c r="J3511" s="12"/>
      <c r="K3511" s="31" t="str">
        <f>IFERROR(VLOOKUP(Issue!$J3511,Table2[[Item Name]:[UoM]],2,0),"")</f>
        <v/>
      </c>
      <c r="L3511" s="12"/>
      <c r="M3511" s="32" t="str">
        <f>IFERROR(VLOOKUP(Issue!$J3511,Table2[[#All],[Item Name]:[Open Rate]],8,0),"")</f>
        <v/>
      </c>
      <c r="N3511" s="32" t="str">
        <f>IFERROR(+Issue!$L3511*Issue!$M3511,"")</f>
        <v/>
      </c>
      <c r="O3511" s="12"/>
      <c r="P3511" s="12"/>
      <c r="Q3511" s="38"/>
    </row>
    <row r="3512" spans="1:17" x14ac:dyDescent="0.25">
      <c r="A3512" s="34"/>
      <c r="B3512" s="12"/>
      <c r="C3512" s="12"/>
      <c r="D3512" s="12"/>
      <c r="E3512" s="31" t="str">
        <f>IFERROR(VLOOKUP(Issue!$D3512,Table5[#All],3,0),"")</f>
        <v/>
      </c>
      <c r="F3512" s="31" t="str">
        <f>IFERROR(VLOOKUP(Issue!$D3512,Table5[#All],2,0),"")</f>
        <v/>
      </c>
      <c r="G3512" s="12"/>
      <c r="H3512" s="31" t="str">
        <f>IFERROR(VLOOKUP(Issue!$G3512,Table5[#All],3,0),"")</f>
        <v/>
      </c>
      <c r="I3512" s="31" t="str">
        <f>IFERROR(VLOOKUP(Issue!$G3512,Table5[#All],2,0),"")</f>
        <v/>
      </c>
      <c r="J3512" s="12"/>
      <c r="K3512" s="31" t="str">
        <f>IFERROR(VLOOKUP(Issue!$J3512,Table2[[Item Name]:[UoM]],2,0),"")</f>
        <v/>
      </c>
      <c r="L3512" s="12"/>
      <c r="M3512" s="32" t="str">
        <f>IFERROR(VLOOKUP(Issue!$J3512,Table2[[#All],[Item Name]:[Open Rate]],8,0),"")</f>
        <v/>
      </c>
      <c r="N3512" s="32" t="str">
        <f>IFERROR(+Issue!$L3512*Issue!$M3512,"")</f>
        <v/>
      </c>
      <c r="O3512" s="12"/>
      <c r="P3512" s="12"/>
      <c r="Q3512" s="38"/>
    </row>
    <row r="3513" spans="1:17" x14ac:dyDescent="0.25">
      <c r="A3513" s="34"/>
      <c r="B3513" s="12"/>
      <c r="C3513" s="12"/>
      <c r="D3513" s="12"/>
      <c r="E3513" s="31" t="str">
        <f>IFERROR(VLOOKUP(Issue!$D3513,Table5[#All],3,0),"")</f>
        <v/>
      </c>
      <c r="F3513" s="31" t="str">
        <f>IFERROR(VLOOKUP(Issue!$D3513,Table5[#All],2,0),"")</f>
        <v/>
      </c>
      <c r="G3513" s="12"/>
      <c r="H3513" s="31" t="str">
        <f>IFERROR(VLOOKUP(Issue!$G3513,Table5[#All],3,0),"")</f>
        <v/>
      </c>
      <c r="I3513" s="31" t="str">
        <f>IFERROR(VLOOKUP(Issue!$G3513,Table5[#All],2,0),"")</f>
        <v/>
      </c>
      <c r="J3513" s="12"/>
      <c r="K3513" s="31" t="str">
        <f>IFERROR(VLOOKUP(Issue!$J3513,Table2[[Item Name]:[UoM]],2,0),"")</f>
        <v/>
      </c>
      <c r="L3513" s="12"/>
      <c r="M3513" s="32" t="str">
        <f>IFERROR(VLOOKUP(Issue!$J3513,Table2[[#All],[Item Name]:[Open Rate]],8,0),"")</f>
        <v/>
      </c>
      <c r="N3513" s="32" t="str">
        <f>IFERROR(+Issue!$L3513*Issue!$M3513,"")</f>
        <v/>
      </c>
      <c r="O3513" s="12"/>
      <c r="P3513" s="12"/>
      <c r="Q3513" s="38"/>
    </row>
    <row r="3514" spans="1:17" x14ac:dyDescent="0.25">
      <c r="A3514" s="34"/>
      <c r="B3514" s="12"/>
      <c r="C3514" s="12"/>
      <c r="D3514" s="12"/>
      <c r="E3514" s="31" t="str">
        <f>IFERROR(VLOOKUP(Issue!$D3514,Table5[#All],3,0),"")</f>
        <v/>
      </c>
      <c r="F3514" s="31" t="str">
        <f>IFERROR(VLOOKUP(Issue!$D3514,Table5[#All],2,0),"")</f>
        <v/>
      </c>
      <c r="G3514" s="12"/>
      <c r="H3514" s="31" t="str">
        <f>IFERROR(VLOOKUP(Issue!$G3514,Table5[#All],3,0),"")</f>
        <v/>
      </c>
      <c r="I3514" s="31" t="str">
        <f>IFERROR(VLOOKUP(Issue!$G3514,Table5[#All],2,0),"")</f>
        <v/>
      </c>
      <c r="J3514" s="12"/>
      <c r="K3514" s="31" t="str">
        <f>IFERROR(VLOOKUP(Issue!$J3514,Table2[[Item Name]:[UoM]],2,0),"")</f>
        <v/>
      </c>
      <c r="L3514" s="12"/>
      <c r="M3514" s="32" t="str">
        <f>IFERROR(VLOOKUP(Issue!$J3514,Table2[[#All],[Item Name]:[Open Rate]],8,0),"")</f>
        <v/>
      </c>
      <c r="N3514" s="32" t="str">
        <f>IFERROR(+Issue!$L3514*Issue!$M3514,"")</f>
        <v/>
      </c>
      <c r="O3514" s="12"/>
      <c r="P3514" s="12"/>
      <c r="Q3514" s="38"/>
    </row>
    <row r="3515" spans="1:17" x14ac:dyDescent="0.25">
      <c r="A3515" s="34"/>
      <c r="B3515" s="12"/>
      <c r="C3515" s="12"/>
      <c r="D3515" s="12"/>
      <c r="E3515" s="31" t="str">
        <f>IFERROR(VLOOKUP(Issue!$D3515,Table5[#All],3,0),"")</f>
        <v/>
      </c>
      <c r="F3515" s="31" t="str">
        <f>IFERROR(VLOOKUP(Issue!$D3515,Table5[#All],2,0),"")</f>
        <v/>
      </c>
      <c r="G3515" s="12"/>
      <c r="H3515" s="31" t="str">
        <f>IFERROR(VLOOKUP(Issue!$G3515,Table5[#All],3,0),"")</f>
        <v/>
      </c>
      <c r="I3515" s="31" t="str">
        <f>IFERROR(VLOOKUP(Issue!$G3515,Table5[#All],2,0),"")</f>
        <v/>
      </c>
      <c r="J3515" s="12"/>
      <c r="K3515" s="31" t="str">
        <f>IFERROR(VLOOKUP(Issue!$J3515,Table2[[Item Name]:[UoM]],2,0),"")</f>
        <v/>
      </c>
      <c r="L3515" s="12"/>
      <c r="M3515" s="32" t="str">
        <f>IFERROR(VLOOKUP(Issue!$J3515,Table2[[#All],[Item Name]:[Open Rate]],8,0),"")</f>
        <v/>
      </c>
      <c r="N3515" s="32" t="str">
        <f>IFERROR(+Issue!$L3515*Issue!$M3515,"")</f>
        <v/>
      </c>
      <c r="O3515" s="12"/>
      <c r="P3515" s="12"/>
      <c r="Q3515" s="38"/>
    </row>
    <row r="3516" spans="1:17" x14ac:dyDescent="0.25">
      <c r="A3516" s="34"/>
      <c r="B3516" s="12"/>
      <c r="C3516" s="12"/>
      <c r="D3516" s="12"/>
      <c r="E3516" s="31" t="str">
        <f>IFERROR(VLOOKUP(Issue!$D3516,Table5[#All],3,0),"")</f>
        <v/>
      </c>
      <c r="F3516" s="31" t="str">
        <f>IFERROR(VLOOKUP(Issue!$D3516,Table5[#All],2,0),"")</f>
        <v/>
      </c>
      <c r="G3516" s="12"/>
      <c r="H3516" s="31" t="str">
        <f>IFERROR(VLOOKUP(Issue!$G3516,Table5[#All],3,0),"")</f>
        <v/>
      </c>
      <c r="I3516" s="31" t="str">
        <f>IFERROR(VLOOKUP(Issue!$G3516,Table5[#All],2,0),"")</f>
        <v/>
      </c>
      <c r="J3516" s="12"/>
      <c r="K3516" s="31" t="str">
        <f>IFERROR(VLOOKUP(Issue!$J3516,Table2[[Item Name]:[UoM]],2,0),"")</f>
        <v/>
      </c>
      <c r="L3516" s="12"/>
      <c r="M3516" s="32" t="str">
        <f>IFERROR(VLOOKUP(Issue!$J3516,Table2[[#All],[Item Name]:[Open Rate]],8,0),"")</f>
        <v/>
      </c>
      <c r="N3516" s="32" t="str">
        <f>IFERROR(+Issue!$L3516*Issue!$M3516,"")</f>
        <v/>
      </c>
      <c r="O3516" s="12"/>
      <c r="P3516" s="12"/>
      <c r="Q3516" s="38"/>
    </row>
    <row r="3517" spans="1:17" x14ac:dyDescent="0.25">
      <c r="A3517" s="34"/>
      <c r="B3517" s="12"/>
      <c r="C3517" s="12"/>
      <c r="D3517" s="12"/>
      <c r="E3517" s="31" t="str">
        <f>IFERROR(VLOOKUP(Issue!$D3517,Table5[#All],3,0),"")</f>
        <v/>
      </c>
      <c r="F3517" s="31" t="str">
        <f>IFERROR(VLOOKUP(Issue!$D3517,Table5[#All],2,0),"")</f>
        <v/>
      </c>
      <c r="G3517" s="12"/>
      <c r="H3517" s="31" t="str">
        <f>IFERROR(VLOOKUP(Issue!$G3517,Table5[#All],3,0),"")</f>
        <v/>
      </c>
      <c r="I3517" s="31" t="str">
        <f>IFERROR(VLOOKUP(Issue!$G3517,Table5[#All],2,0),"")</f>
        <v/>
      </c>
      <c r="J3517" s="12"/>
      <c r="K3517" s="31" t="str">
        <f>IFERROR(VLOOKUP(Issue!$J3517,Table2[[Item Name]:[UoM]],2,0),"")</f>
        <v/>
      </c>
      <c r="L3517" s="12"/>
      <c r="M3517" s="32" t="str">
        <f>IFERROR(VLOOKUP(Issue!$J3517,Table2[[#All],[Item Name]:[Open Rate]],8,0),"")</f>
        <v/>
      </c>
      <c r="N3517" s="32" t="str">
        <f>IFERROR(+Issue!$L3517*Issue!$M3517,"")</f>
        <v/>
      </c>
      <c r="O3517" s="12"/>
      <c r="P3517" s="12"/>
      <c r="Q3517" s="38"/>
    </row>
    <row r="3518" spans="1:17" x14ac:dyDescent="0.25">
      <c r="A3518" s="34"/>
      <c r="B3518" s="12"/>
      <c r="C3518" s="12"/>
      <c r="D3518" s="12"/>
      <c r="E3518" s="31" t="str">
        <f>IFERROR(VLOOKUP(Issue!$D3518,Table5[#All],3,0),"")</f>
        <v/>
      </c>
      <c r="F3518" s="31" t="str">
        <f>IFERROR(VLOOKUP(Issue!$D3518,Table5[#All],2,0),"")</f>
        <v/>
      </c>
      <c r="G3518" s="12"/>
      <c r="H3518" s="31" t="str">
        <f>IFERROR(VLOOKUP(Issue!$G3518,Table5[#All],3,0),"")</f>
        <v/>
      </c>
      <c r="I3518" s="31" t="str">
        <f>IFERROR(VLOOKUP(Issue!$G3518,Table5[#All],2,0),"")</f>
        <v/>
      </c>
      <c r="J3518" s="12"/>
      <c r="K3518" s="31" t="str">
        <f>IFERROR(VLOOKUP(Issue!$J3518,Table2[[Item Name]:[UoM]],2,0),"")</f>
        <v/>
      </c>
      <c r="L3518" s="12"/>
      <c r="M3518" s="32" t="str">
        <f>IFERROR(VLOOKUP(Issue!$J3518,Table2[[#All],[Item Name]:[Open Rate]],8,0),"")</f>
        <v/>
      </c>
      <c r="N3518" s="32" t="str">
        <f>IFERROR(+Issue!$L3518*Issue!$M3518,"")</f>
        <v/>
      </c>
      <c r="O3518" s="12"/>
      <c r="P3518" s="12"/>
      <c r="Q3518" s="38"/>
    </row>
    <row r="3519" spans="1:17" x14ac:dyDescent="0.25">
      <c r="A3519" s="34"/>
      <c r="B3519" s="12"/>
      <c r="C3519" s="12"/>
      <c r="D3519" s="12"/>
      <c r="E3519" s="31" t="str">
        <f>IFERROR(VLOOKUP(Issue!$D3519,Table5[#All],3,0),"")</f>
        <v/>
      </c>
      <c r="F3519" s="31" t="str">
        <f>IFERROR(VLOOKUP(Issue!$D3519,Table5[#All],2,0),"")</f>
        <v/>
      </c>
      <c r="G3519" s="12"/>
      <c r="H3519" s="31" t="str">
        <f>IFERROR(VLOOKUP(Issue!$G3519,Table5[#All],3,0),"")</f>
        <v/>
      </c>
      <c r="I3519" s="31" t="str">
        <f>IFERROR(VLOOKUP(Issue!$G3519,Table5[#All],2,0),"")</f>
        <v/>
      </c>
      <c r="J3519" s="12"/>
      <c r="K3519" s="31" t="str">
        <f>IFERROR(VLOOKUP(Issue!$J3519,Table2[[Item Name]:[UoM]],2,0),"")</f>
        <v/>
      </c>
      <c r="L3519" s="12"/>
      <c r="M3519" s="32" t="str">
        <f>IFERROR(VLOOKUP(Issue!$J3519,Table2[[#All],[Item Name]:[Open Rate]],8,0),"")</f>
        <v/>
      </c>
      <c r="N3519" s="32" t="str">
        <f>IFERROR(+Issue!$L3519*Issue!$M3519,"")</f>
        <v/>
      </c>
      <c r="O3519" s="12"/>
      <c r="P3519" s="12"/>
      <c r="Q3519" s="38"/>
    </row>
    <row r="3520" spans="1:17" x14ac:dyDescent="0.25">
      <c r="A3520" s="34"/>
      <c r="B3520" s="12"/>
      <c r="C3520" s="12"/>
      <c r="D3520" s="12"/>
      <c r="E3520" s="31" t="str">
        <f>IFERROR(VLOOKUP(Issue!$D3520,Table5[#All],3,0),"")</f>
        <v/>
      </c>
      <c r="F3520" s="31" t="str">
        <f>IFERROR(VLOOKUP(Issue!$D3520,Table5[#All],2,0),"")</f>
        <v/>
      </c>
      <c r="G3520" s="12"/>
      <c r="H3520" s="31" t="str">
        <f>IFERROR(VLOOKUP(Issue!$G3520,Table5[#All],3,0),"")</f>
        <v/>
      </c>
      <c r="I3520" s="31" t="str">
        <f>IFERROR(VLOOKUP(Issue!$G3520,Table5[#All],2,0),"")</f>
        <v/>
      </c>
      <c r="J3520" s="12"/>
      <c r="K3520" s="31" t="str">
        <f>IFERROR(VLOOKUP(Issue!$J3520,Table2[[Item Name]:[UoM]],2,0),"")</f>
        <v/>
      </c>
      <c r="L3520" s="12"/>
      <c r="M3520" s="32" t="str">
        <f>IFERROR(VLOOKUP(Issue!$J3520,Table2[[#All],[Item Name]:[Open Rate]],8,0),"")</f>
        <v/>
      </c>
      <c r="N3520" s="32" t="str">
        <f>IFERROR(+Issue!$L3520*Issue!$M3520,"")</f>
        <v/>
      </c>
      <c r="O3520" s="12"/>
      <c r="P3520" s="12"/>
      <c r="Q3520" s="38"/>
    </row>
    <row r="3521" spans="1:17" x14ac:dyDescent="0.25">
      <c r="A3521" s="34"/>
      <c r="B3521" s="12"/>
      <c r="C3521" s="12"/>
      <c r="D3521" s="12"/>
      <c r="E3521" s="31" t="str">
        <f>IFERROR(VLOOKUP(Issue!$D3521,Table5[#All],3,0),"")</f>
        <v/>
      </c>
      <c r="F3521" s="31" t="str">
        <f>IFERROR(VLOOKUP(Issue!$D3521,Table5[#All],2,0),"")</f>
        <v/>
      </c>
      <c r="G3521" s="12"/>
      <c r="H3521" s="31" t="str">
        <f>IFERROR(VLOOKUP(Issue!$G3521,Table5[#All],3,0),"")</f>
        <v/>
      </c>
      <c r="I3521" s="31" t="str">
        <f>IFERROR(VLOOKUP(Issue!$G3521,Table5[#All],2,0),"")</f>
        <v/>
      </c>
      <c r="J3521" s="12"/>
      <c r="K3521" s="31" t="str">
        <f>IFERROR(VLOOKUP(Issue!$J3521,Table2[[Item Name]:[UoM]],2,0),"")</f>
        <v/>
      </c>
      <c r="L3521" s="12"/>
      <c r="M3521" s="32" t="str">
        <f>IFERROR(VLOOKUP(Issue!$J3521,Table2[[#All],[Item Name]:[Open Rate]],8,0),"")</f>
        <v/>
      </c>
      <c r="N3521" s="32" t="str">
        <f>IFERROR(+Issue!$L3521*Issue!$M3521,"")</f>
        <v/>
      </c>
      <c r="O3521" s="12"/>
      <c r="P3521" s="12"/>
      <c r="Q3521" s="38"/>
    </row>
    <row r="3522" spans="1:17" x14ac:dyDescent="0.25">
      <c r="A3522" s="34"/>
      <c r="B3522" s="12"/>
      <c r="C3522" s="12"/>
      <c r="D3522" s="12"/>
      <c r="E3522" s="31" t="str">
        <f>IFERROR(VLOOKUP(Issue!$D3522,Table5[#All],3,0),"")</f>
        <v/>
      </c>
      <c r="F3522" s="31" t="str">
        <f>IFERROR(VLOOKUP(Issue!$D3522,Table5[#All],2,0),"")</f>
        <v/>
      </c>
      <c r="G3522" s="12"/>
      <c r="H3522" s="31" t="str">
        <f>IFERROR(VLOOKUP(Issue!$G3522,Table5[#All],3,0),"")</f>
        <v/>
      </c>
      <c r="I3522" s="31" t="str">
        <f>IFERROR(VLOOKUP(Issue!$G3522,Table5[#All],2,0),"")</f>
        <v/>
      </c>
      <c r="J3522" s="12"/>
      <c r="K3522" s="31" t="str">
        <f>IFERROR(VLOOKUP(Issue!$J3522,Table2[[Item Name]:[UoM]],2,0),"")</f>
        <v/>
      </c>
      <c r="L3522" s="12"/>
      <c r="M3522" s="32" t="str">
        <f>IFERROR(VLOOKUP(Issue!$J3522,Table2[[#All],[Item Name]:[Open Rate]],8,0),"")</f>
        <v/>
      </c>
      <c r="N3522" s="32" t="str">
        <f>IFERROR(+Issue!$L3522*Issue!$M3522,"")</f>
        <v/>
      </c>
      <c r="O3522" s="12"/>
      <c r="P3522" s="12"/>
      <c r="Q3522" s="38"/>
    </row>
    <row r="3523" spans="1:17" x14ac:dyDescent="0.25">
      <c r="A3523" s="34"/>
      <c r="B3523" s="12"/>
      <c r="C3523" s="12"/>
      <c r="D3523" s="12"/>
      <c r="E3523" s="31" t="str">
        <f>IFERROR(VLOOKUP(Issue!$D3523,Table5[#All],3,0),"")</f>
        <v/>
      </c>
      <c r="F3523" s="31" t="str">
        <f>IFERROR(VLOOKUP(Issue!$D3523,Table5[#All],2,0),"")</f>
        <v/>
      </c>
      <c r="G3523" s="12"/>
      <c r="H3523" s="31" t="str">
        <f>IFERROR(VLOOKUP(Issue!$G3523,Table5[#All],3,0),"")</f>
        <v/>
      </c>
      <c r="I3523" s="31" t="str">
        <f>IFERROR(VLOOKUP(Issue!$G3523,Table5[#All],2,0),"")</f>
        <v/>
      </c>
      <c r="J3523" s="12"/>
      <c r="K3523" s="31" t="str">
        <f>IFERROR(VLOOKUP(Issue!$J3523,Table2[[Item Name]:[UoM]],2,0),"")</f>
        <v/>
      </c>
      <c r="L3523" s="12"/>
      <c r="M3523" s="32" t="str">
        <f>IFERROR(VLOOKUP(Issue!$J3523,Table2[[#All],[Item Name]:[Open Rate]],8,0),"")</f>
        <v/>
      </c>
      <c r="N3523" s="32" t="str">
        <f>IFERROR(+Issue!$L3523*Issue!$M3523,"")</f>
        <v/>
      </c>
      <c r="O3523" s="12"/>
      <c r="P3523" s="12"/>
      <c r="Q3523" s="38"/>
    </row>
    <row r="3524" spans="1:17" x14ac:dyDescent="0.25">
      <c r="A3524" s="34"/>
      <c r="B3524" s="12"/>
      <c r="C3524" s="12"/>
      <c r="D3524" s="12"/>
      <c r="E3524" s="31" t="str">
        <f>IFERROR(VLOOKUP(Issue!$D3524,Table5[#All],3,0),"")</f>
        <v/>
      </c>
      <c r="F3524" s="31" t="str">
        <f>IFERROR(VLOOKUP(Issue!$D3524,Table5[#All],2,0),"")</f>
        <v/>
      </c>
      <c r="G3524" s="12"/>
      <c r="H3524" s="31" t="str">
        <f>IFERROR(VLOOKUP(Issue!$G3524,Table5[#All],3,0),"")</f>
        <v/>
      </c>
      <c r="I3524" s="31" t="str">
        <f>IFERROR(VLOOKUP(Issue!$G3524,Table5[#All],2,0),"")</f>
        <v/>
      </c>
      <c r="J3524" s="12"/>
      <c r="K3524" s="31" t="str">
        <f>IFERROR(VLOOKUP(Issue!$J3524,Table2[[Item Name]:[UoM]],2,0),"")</f>
        <v/>
      </c>
      <c r="L3524" s="12"/>
      <c r="M3524" s="32" t="str">
        <f>IFERROR(VLOOKUP(Issue!$J3524,Table2[[#All],[Item Name]:[Open Rate]],8,0),"")</f>
        <v/>
      </c>
      <c r="N3524" s="32" t="str">
        <f>IFERROR(+Issue!$L3524*Issue!$M3524,"")</f>
        <v/>
      </c>
      <c r="O3524" s="12"/>
      <c r="P3524" s="12"/>
      <c r="Q3524" s="38"/>
    </row>
    <row r="3525" spans="1:17" x14ac:dyDescent="0.25">
      <c r="A3525" s="34"/>
      <c r="B3525" s="12"/>
      <c r="C3525" s="12"/>
      <c r="D3525" s="12"/>
      <c r="E3525" s="31" t="str">
        <f>IFERROR(VLOOKUP(Issue!$D3525,Table5[#All],3,0),"")</f>
        <v/>
      </c>
      <c r="F3525" s="31" t="str">
        <f>IFERROR(VLOOKUP(Issue!$D3525,Table5[#All],2,0),"")</f>
        <v/>
      </c>
      <c r="G3525" s="12"/>
      <c r="H3525" s="31" t="str">
        <f>IFERROR(VLOOKUP(Issue!$G3525,Table5[#All],3,0),"")</f>
        <v/>
      </c>
      <c r="I3525" s="31" t="str">
        <f>IFERROR(VLOOKUP(Issue!$G3525,Table5[#All],2,0),"")</f>
        <v/>
      </c>
      <c r="J3525" s="12"/>
      <c r="K3525" s="31" t="str">
        <f>IFERROR(VLOOKUP(Issue!$J3525,Table2[[Item Name]:[UoM]],2,0),"")</f>
        <v/>
      </c>
      <c r="L3525" s="12"/>
      <c r="M3525" s="32" t="str">
        <f>IFERROR(VLOOKUP(Issue!$J3525,Table2[[#All],[Item Name]:[Open Rate]],8,0),"")</f>
        <v/>
      </c>
      <c r="N3525" s="32" t="str">
        <f>IFERROR(+Issue!$L3525*Issue!$M3525,"")</f>
        <v/>
      </c>
      <c r="O3525" s="12"/>
      <c r="P3525" s="12"/>
      <c r="Q3525" s="38"/>
    </row>
    <row r="3526" spans="1:17" x14ac:dyDescent="0.25">
      <c r="A3526" s="34"/>
      <c r="B3526" s="12"/>
      <c r="C3526" s="12"/>
      <c r="D3526" s="12"/>
      <c r="E3526" s="31" t="str">
        <f>IFERROR(VLOOKUP(Issue!$D3526,Table5[#All],3,0),"")</f>
        <v/>
      </c>
      <c r="F3526" s="31" t="str">
        <f>IFERROR(VLOOKUP(Issue!$D3526,Table5[#All],2,0),"")</f>
        <v/>
      </c>
      <c r="G3526" s="12"/>
      <c r="H3526" s="31" t="str">
        <f>IFERROR(VLOOKUP(Issue!$G3526,Table5[#All],3,0),"")</f>
        <v/>
      </c>
      <c r="I3526" s="31" t="str">
        <f>IFERROR(VLOOKUP(Issue!$G3526,Table5[#All],2,0),"")</f>
        <v/>
      </c>
      <c r="J3526" s="12"/>
      <c r="K3526" s="31" t="str">
        <f>IFERROR(VLOOKUP(Issue!$J3526,Table2[[Item Name]:[UoM]],2,0),"")</f>
        <v/>
      </c>
      <c r="L3526" s="12"/>
      <c r="M3526" s="32" t="str">
        <f>IFERROR(VLOOKUP(Issue!$J3526,Table2[[#All],[Item Name]:[Open Rate]],8,0),"")</f>
        <v/>
      </c>
      <c r="N3526" s="32" t="str">
        <f>IFERROR(+Issue!$L3526*Issue!$M3526,"")</f>
        <v/>
      </c>
      <c r="O3526" s="12"/>
      <c r="P3526" s="12"/>
      <c r="Q3526" s="38"/>
    </row>
    <row r="3527" spans="1:17" x14ac:dyDescent="0.25">
      <c r="A3527" s="34"/>
      <c r="B3527" s="12"/>
      <c r="C3527" s="12"/>
      <c r="D3527" s="12"/>
      <c r="E3527" s="31" t="str">
        <f>IFERROR(VLOOKUP(Issue!$D3527,Table5[#All],3,0),"")</f>
        <v/>
      </c>
      <c r="F3527" s="31" t="str">
        <f>IFERROR(VLOOKUP(Issue!$D3527,Table5[#All],2,0),"")</f>
        <v/>
      </c>
      <c r="G3527" s="12"/>
      <c r="H3527" s="31" t="str">
        <f>IFERROR(VLOOKUP(Issue!$G3527,Table5[#All],3,0),"")</f>
        <v/>
      </c>
      <c r="I3527" s="31" t="str">
        <f>IFERROR(VLOOKUP(Issue!$G3527,Table5[#All],2,0),"")</f>
        <v/>
      </c>
      <c r="J3527" s="12"/>
      <c r="K3527" s="31" t="str">
        <f>IFERROR(VLOOKUP(Issue!$J3527,Table2[[Item Name]:[UoM]],2,0),"")</f>
        <v/>
      </c>
      <c r="L3527" s="12"/>
      <c r="M3527" s="32" t="str">
        <f>IFERROR(VLOOKUP(Issue!$J3527,Table2[[#All],[Item Name]:[Open Rate]],8,0),"")</f>
        <v/>
      </c>
      <c r="N3527" s="32" t="str">
        <f>IFERROR(+Issue!$L3527*Issue!$M3527,"")</f>
        <v/>
      </c>
      <c r="O3527" s="12"/>
      <c r="P3527" s="12"/>
      <c r="Q3527" s="38"/>
    </row>
    <row r="3528" spans="1:17" x14ac:dyDescent="0.25">
      <c r="A3528" s="34"/>
      <c r="B3528" s="12"/>
      <c r="C3528" s="12"/>
      <c r="D3528" s="12"/>
      <c r="E3528" s="31" t="str">
        <f>IFERROR(VLOOKUP(Issue!$D3528,Table5[#All],3,0),"")</f>
        <v/>
      </c>
      <c r="F3528" s="31" t="str">
        <f>IFERROR(VLOOKUP(Issue!$D3528,Table5[#All],2,0),"")</f>
        <v/>
      </c>
      <c r="G3528" s="12"/>
      <c r="H3528" s="31" t="str">
        <f>IFERROR(VLOOKUP(Issue!$G3528,Table5[#All],3,0),"")</f>
        <v/>
      </c>
      <c r="I3528" s="31" t="str">
        <f>IFERROR(VLOOKUP(Issue!$G3528,Table5[#All],2,0),"")</f>
        <v/>
      </c>
      <c r="J3528" s="12"/>
      <c r="K3528" s="31" t="str">
        <f>IFERROR(VLOOKUP(Issue!$J3528,Table2[[Item Name]:[UoM]],2,0),"")</f>
        <v/>
      </c>
      <c r="L3528" s="12"/>
      <c r="M3528" s="32" t="str">
        <f>IFERROR(VLOOKUP(Issue!$J3528,Table2[[#All],[Item Name]:[Open Rate]],8,0),"")</f>
        <v/>
      </c>
      <c r="N3528" s="32" t="str">
        <f>IFERROR(+Issue!$L3528*Issue!$M3528,"")</f>
        <v/>
      </c>
      <c r="O3528" s="12"/>
      <c r="P3528" s="12"/>
      <c r="Q3528" s="38"/>
    </row>
    <row r="3529" spans="1:17" x14ac:dyDescent="0.25">
      <c r="A3529" s="34"/>
      <c r="B3529" s="12"/>
      <c r="C3529" s="12"/>
      <c r="D3529" s="12"/>
      <c r="E3529" s="31" t="str">
        <f>IFERROR(VLOOKUP(Issue!$D3529,Table5[#All],3,0),"")</f>
        <v/>
      </c>
      <c r="F3529" s="31" t="str">
        <f>IFERROR(VLOOKUP(Issue!$D3529,Table5[#All],2,0),"")</f>
        <v/>
      </c>
      <c r="G3529" s="12"/>
      <c r="H3529" s="31" t="str">
        <f>IFERROR(VLOOKUP(Issue!$G3529,Table5[#All],3,0),"")</f>
        <v/>
      </c>
      <c r="I3529" s="31" t="str">
        <f>IFERROR(VLOOKUP(Issue!$G3529,Table5[#All],2,0),"")</f>
        <v/>
      </c>
      <c r="J3529" s="12"/>
      <c r="K3529" s="31" t="str">
        <f>IFERROR(VLOOKUP(Issue!$J3529,Table2[[Item Name]:[UoM]],2,0),"")</f>
        <v/>
      </c>
      <c r="L3529" s="12"/>
      <c r="M3529" s="32" t="str">
        <f>IFERROR(VLOOKUP(Issue!$J3529,Table2[[#All],[Item Name]:[Open Rate]],8,0),"")</f>
        <v/>
      </c>
      <c r="N3529" s="32" t="str">
        <f>IFERROR(+Issue!$L3529*Issue!$M3529,"")</f>
        <v/>
      </c>
      <c r="O3529" s="12"/>
      <c r="P3529" s="12"/>
      <c r="Q3529" s="38"/>
    </row>
    <row r="3530" spans="1:17" x14ac:dyDescent="0.25">
      <c r="A3530" s="34"/>
      <c r="B3530" s="12"/>
      <c r="C3530" s="12"/>
      <c r="D3530" s="12"/>
      <c r="E3530" s="31" t="str">
        <f>IFERROR(VLOOKUP(Issue!$D3530,Table5[#All],3,0),"")</f>
        <v/>
      </c>
      <c r="F3530" s="31" t="str">
        <f>IFERROR(VLOOKUP(Issue!$D3530,Table5[#All],2,0),"")</f>
        <v/>
      </c>
      <c r="G3530" s="12"/>
      <c r="H3530" s="31" t="str">
        <f>IFERROR(VLOOKUP(Issue!$G3530,Table5[#All],3,0),"")</f>
        <v/>
      </c>
      <c r="I3530" s="31" t="str">
        <f>IFERROR(VLOOKUP(Issue!$G3530,Table5[#All],2,0),"")</f>
        <v/>
      </c>
      <c r="J3530" s="12"/>
      <c r="K3530" s="31" t="str">
        <f>IFERROR(VLOOKUP(Issue!$J3530,Table2[[Item Name]:[UoM]],2,0),"")</f>
        <v/>
      </c>
      <c r="L3530" s="12"/>
      <c r="M3530" s="32" t="str">
        <f>IFERROR(VLOOKUP(Issue!$J3530,Table2[[#All],[Item Name]:[Open Rate]],8,0),"")</f>
        <v/>
      </c>
      <c r="N3530" s="32" t="str">
        <f>IFERROR(+Issue!$L3530*Issue!$M3530,"")</f>
        <v/>
      </c>
      <c r="O3530" s="12"/>
      <c r="P3530" s="12"/>
      <c r="Q3530" s="38"/>
    </row>
    <row r="3531" spans="1:17" x14ac:dyDescent="0.25">
      <c r="A3531" s="34"/>
      <c r="B3531" s="12"/>
      <c r="C3531" s="12"/>
      <c r="D3531" s="12"/>
      <c r="E3531" s="31" t="str">
        <f>IFERROR(VLOOKUP(Issue!$D3531,Table5[#All],3,0),"")</f>
        <v/>
      </c>
      <c r="F3531" s="31" t="str">
        <f>IFERROR(VLOOKUP(Issue!$D3531,Table5[#All],2,0),"")</f>
        <v/>
      </c>
      <c r="G3531" s="12"/>
      <c r="H3531" s="31" t="str">
        <f>IFERROR(VLOOKUP(Issue!$G3531,Table5[#All],3,0),"")</f>
        <v/>
      </c>
      <c r="I3531" s="31" t="str">
        <f>IFERROR(VLOOKUP(Issue!$G3531,Table5[#All],2,0),"")</f>
        <v/>
      </c>
      <c r="J3531" s="12"/>
      <c r="K3531" s="31" t="str">
        <f>IFERROR(VLOOKUP(Issue!$J3531,Table2[[Item Name]:[UoM]],2,0),"")</f>
        <v/>
      </c>
      <c r="L3531" s="12"/>
      <c r="M3531" s="32" t="str">
        <f>IFERROR(VLOOKUP(Issue!$J3531,Table2[[#All],[Item Name]:[Open Rate]],8,0),"")</f>
        <v/>
      </c>
      <c r="N3531" s="32" t="str">
        <f>IFERROR(+Issue!$L3531*Issue!$M3531,"")</f>
        <v/>
      </c>
      <c r="O3531" s="12"/>
      <c r="P3531" s="12"/>
      <c r="Q3531" s="38"/>
    </row>
    <row r="3532" spans="1:17" x14ac:dyDescent="0.25">
      <c r="A3532" s="34"/>
      <c r="B3532" s="12"/>
      <c r="C3532" s="12"/>
      <c r="D3532" s="12"/>
      <c r="E3532" s="31" t="str">
        <f>IFERROR(VLOOKUP(Issue!$D3532,Table5[#All],3,0),"")</f>
        <v/>
      </c>
      <c r="F3532" s="31" t="str">
        <f>IFERROR(VLOOKUP(Issue!$D3532,Table5[#All],2,0),"")</f>
        <v/>
      </c>
      <c r="G3532" s="12"/>
      <c r="H3532" s="31" t="str">
        <f>IFERROR(VLOOKUP(Issue!$G3532,Table5[#All],3,0),"")</f>
        <v/>
      </c>
      <c r="I3532" s="31" t="str">
        <f>IFERROR(VLOOKUP(Issue!$G3532,Table5[#All],2,0),"")</f>
        <v/>
      </c>
      <c r="J3532" s="12"/>
      <c r="K3532" s="31" t="str">
        <f>IFERROR(VLOOKUP(Issue!$J3532,Table2[[Item Name]:[UoM]],2,0),"")</f>
        <v/>
      </c>
      <c r="L3532" s="12"/>
      <c r="M3532" s="32" t="str">
        <f>IFERROR(VLOOKUP(Issue!$J3532,Table2[[#All],[Item Name]:[Open Rate]],8,0),"")</f>
        <v/>
      </c>
      <c r="N3532" s="32" t="str">
        <f>IFERROR(+Issue!$L3532*Issue!$M3532,"")</f>
        <v/>
      </c>
      <c r="O3532" s="12"/>
      <c r="P3532" s="12"/>
      <c r="Q3532" s="38"/>
    </row>
    <row r="3533" spans="1:17" x14ac:dyDescent="0.25">
      <c r="A3533" s="34"/>
      <c r="B3533" s="12"/>
      <c r="C3533" s="12"/>
      <c r="D3533" s="12"/>
      <c r="E3533" s="31" t="str">
        <f>IFERROR(VLOOKUP(Issue!$D3533,Table5[#All],3,0),"")</f>
        <v/>
      </c>
      <c r="F3533" s="31" t="str">
        <f>IFERROR(VLOOKUP(Issue!$D3533,Table5[#All],2,0),"")</f>
        <v/>
      </c>
      <c r="G3533" s="12"/>
      <c r="H3533" s="31" t="str">
        <f>IFERROR(VLOOKUP(Issue!$G3533,Table5[#All],3,0),"")</f>
        <v/>
      </c>
      <c r="I3533" s="31" t="str">
        <f>IFERROR(VLOOKUP(Issue!$G3533,Table5[#All],2,0),"")</f>
        <v/>
      </c>
      <c r="J3533" s="12"/>
      <c r="K3533" s="31" t="str">
        <f>IFERROR(VLOOKUP(Issue!$J3533,Table2[[Item Name]:[UoM]],2,0),"")</f>
        <v/>
      </c>
      <c r="L3533" s="12"/>
      <c r="M3533" s="32" t="str">
        <f>IFERROR(VLOOKUP(Issue!$J3533,Table2[[#All],[Item Name]:[Open Rate]],8,0),"")</f>
        <v/>
      </c>
      <c r="N3533" s="32" t="str">
        <f>IFERROR(+Issue!$L3533*Issue!$M3533,"")</f>
        <v/>
      </c>
      <c r="O3533" s="12"/>
      <c r="P3533" s="12"/>
      <c r="Q3533" s="38"/>
    </row>
    <row r="3534" spans="1:17" x14ac:dyDescent="0.25">
      <c r="A3534" s="34"/>
      <c r="B3534" s="12"/>
      <c r="C3534" s="12"/>
      <c r="D3534" s="12"/>
      <c r="E3534" s="31" t="str">
        <f>IFERROR(VLOOKUP(Issue!$D3534,Table5[#All],3,0),"")</f>
        <v/>
      </c>
      <c r="F3534" s="31" t="str">
        <f>IFERROR(VLOOKUP(Issue!$D3534,Table5[#All],2,0),"")</f>
        <v/>
      </c>
      <c r="G3534" s="12"/>
      <c r="H3534" s="31" t="str">
        <f>IFERROR(VLOOKUP(Issue!$G3534,Table5[#All],3,0),"")</f>
        <v/>
      </c>
      <c r="I3534" s="31" t="str">
        <f>IFERROR(VLOOKUP(Issue!$G3534,Table5[#All],2,0),"")</f>
        <v/>
      </c>
      <c r="J3534" s="12"/>
      <c r="K3534" s="31" t="str">
        <f>IFERROR(VLOOKUP(Issue!$J3534,Table2[[Item Name]:[UoM]],2,0),"")</f>
        <v/>
      </c>
      <c r="L3534" s="12"/>
      <c r="M3534" s="32" t="str">
        <f>IFERROR(VLOOKUP(Issue!$J3534,Table2[[#All],[Item Name]:[Open Rate]],8,0),"")</f>
        <v/>
      </c>
      <c r="N3534" s="32" t="str">
        <f>IFERROR(+Issue!$L3534*Issue!$M3534,"")</f>
        <v/>
      </c>
      <c r="O3534" s="12"/>
      <c r="P3534" s="12"/>
      <c r="Q3534" s="38"/>
    </row>
    <row r="3535" spans="1:17" x14ac:dyDescent="0.25">
      <c r="A3535" s="34"/>
      <c r="B3535" s="12"/>
      <c r="C3535" s="12"/>
      <c r="D3535" s="12"/>
      <c r="E3535" s="31" t="str">
        <f>IFERROR(VLOOKUP(Issue!$D3535,Table5[#All],3,0),"")</f>
        <v/>
      </c>
      <c r="F3535" s="31" t="str">
        <f>IFERROR(VLOOKUP(Issue!$D3535,Table5[#All],2,0),"")</f>
        <v/>
      </c>
      <c r="G3535" s="12"/>
      <c r="H3535" s="31" t="str">
        <f>IFERROR(VLOOKUP(Issue!$G3535,Table5[#All],3,0),"")</f>
        <v/>
      </c>
      <c r="I3535" s="31" t="str">
        <f>IFERROR(VLOOKUP(Issue!$G3535,Table5[#All],2,0),"")</f>
        <v/>
      </c>
      <c r="J3535" s="12"/>
      <c r="K3535" s="31" t="str">
        <f>IFERROR(VLOOKUP(Issue!$J3535,Table2[[Item Name]:[UoM]],2,0),"")</f>
        <v/>
      </c>
      <c r="L3535" s="12"/>
      <c r="M3535" s="32" t="str">
        <f>IFERROR(VLOOKUP(Issue!$J3535,Table2[[#All],[Item Name]:[Open Rate]],8,0),"")</f>
        <v/>
      </c>
      <c r="N3535" s="32" t="str">
        <f>IFERROR(+Issue!$L3535*Issue!$M3535,"")</f>
        <v/>
      </c>
      <c r="O3535" s="12"/>
      <c r="P3535" s="12"/>
      <c r="Q3535" s="38"/>
    </row>
    <row r="3536" spans="1:17" x14ac:dyDescent="0.25">
      <c r="A3536" s="34"/>
      <c r="B3536" s="12"/>
      <c r="C3536" s="12"/>
      <c r="D3536" s="12"/>
      <c r="E3536" s="31" t="str">
        <f>IFERROR(VLOOKUP(Issue!$D3536,Table5[#All],3,0),"")</f>
        <v/>
      </c>
      <c r="F3536" s="31" t="str">
        <f>IFERROR(VLOOKUP(Issue!$D3536,Table5[#All],2,0),"")</f>
        <v/>
      </c>
      <c r="G3536" s="12"/>
      <c r="H3536" s="31" t="str">
        <f>IFERROR(VLOOKUP(Issue!$G3536,Table5[#All],3,0),"")</f>
        <v/>
      </c>
      <c r="I3536" s="31" t="str">
        <f>IFERROR(VLOOKUP(Issue!$G3536,Table5[#All],2,0),"")</f>
        <v/>
      </c>
      <c r="J3536" s="12"/>
      <c r="K3536" s="31" t="str">
        <f>IFERROR(VLOOKUP(Issue!$J3536,Table2[[Item Name]:[UoM]],2,0),"")</f>
        <v/>
      </c>
      <c r="L3536" s="12"/>
      <c r="M3536" s="32" t="str">
        <f>IFERROR(VLOOKUP(Issue!$J3536,Table2[[#All],[Item Name]:[Open Rate]],8,0),"")</f>
        <v/>
      </c>
      <c r="N3536" s="32" t="str">
        <f>IFERROR(+Issue!$L3536*Issue!$M3536,"")</f>
        <v/>
      </c>
      <c r="O3536" s="12"/>
      <c r="P3536" s="12"/>
      <c r="Q3536" s="38"/>
    </row>
    <row r="3537" spans="1:17" x14ac:dyDescent="0.25">
      <c r="A3537" s="34"/>
      <c r="B3537" s="12"/>
      <c r="C3537" s="12"/>
      <c r="D3537" s="12"/>
      <c r="E3537" s="31" t="str">
        <f>IFERROR(VLOOKUP(Issue!$D3537,Table5[#All],3,0),"")</f>
        <v/>
      </c>
      <c r="F3537" s="31" t="str">
        <f>IFERROR(VLOOKUP(Issue!$D3537,Table5[#All],2,0),"")</f>
        <v/>
      </c>
      <c r="G3537" s="12"/>
      <c r="H3537" s="31" t="str">
        <f>IFERROR(VLOOKUP(Issue!$G3537,Table5[#All],3,0),"")</f>
        <v/>
      </c>
      <c r="I3537" s="31" t="str">
        <f>IFERROR(VLOOKUP(Issue!$G3537,Table5[#All],2,0),"")</f>
        <v/>
      </c>
      <c r="J3537" s="12"/>
      <c r="K3537" s="31" t="str">
        <f>IFERROR(VLOOKUP(Issue!$J3537,Table2[[Item Name]:[UoM]],2,0),"")</f>
        <v/>
      </c>
      <c r="L3537" s="12"/>
      <c r="M3537" s="32" t="str">
        <f>IFERROR(VLOOKUP(Issue!$J3537,Table2[[#All],[Item Name]:[Open Rate]],8,0),"")</f>
        <v/>
      </c>
      <c r="N3537" s="32" t="str">
        <f>IFERROR(+Issue!$L3537*Issue!$M3537,"")</f>
        <v/>
      </c>
      <c r="O3537" s="12"/>
      <c r="P3537" s="12"/>
      <c r="Q3537" s="38"/>
    </row>
    <row r="3538" spans="1:17" x14ac:dyDescent="0.25">
      <c r="A3538" s="34"/>
      <c r="B3538" s="12"/>
      <c r="C3538" s="12"/>
      <c r="D3538" s="12"/>
      <c r="E3538" s="31" t="str">
        <f>IFERROR(VLOOKUP(Issue!$D3538,Table5[#All],3,0),"")</f>
        <v/>
      </c>
      <c r="F3538" s="31" t="str">
        <f>IFERROR(VLOOKUP(Issue!$D3538,Table5[#All],2,0),"")</f>
        <v/>
      </c>
      <c r="G3538" s="12"/>
      <c r="H3538" s="31" t="str">
        <f>IFERROR(VLOOKUP(Issue!$G3538,Table5[#All],3,0),"")</f>
        <v/>
      </c>
      <c r="I3538" s="31" t="str">
        <f>IFERROR(VLOOKUP(Issue!$G3538,Table5[#All],2,0),"")</f>
        <v/>
      </c>
      <c r="J3538" s="12"/>
      <c r="K3538" s="31" t="str">
        <f>IFERROR(VLOOKUP(Issue!$J3538,Table2[[Item Name]:[UoM]],2,0),"")</f>
        <v/>
      </c>
      <c r="L3538" s="12"/>
      <c r="M3538" s="32" t="str">
        <f>IFERROR(VLOOKUP(Issue!$J3538,Table2[[#All],[Item Name]:[Open Rate]],8,0),"")</f>
        <v/>
      </c>
      <c r="N3538" s="32" t="str">
        <f>IFERROR(+Issue!$L3538*Issue!$M3538,"")</f>
        <v/>
      </c>
      <c r="O3538" s="12"/>
      <c r="P3538" s="12"/>
      <c r="Q3538" s="38"/>
    </row>
    <row r="3539" spans="1:17" x14ac:dyDescent="0.25">
      <c r="A3539" s="34"/>
      <c r="B3539" s="12"/>
      <c r="C3539" s="12"/>
      <c r="D3539" s="12"/>
      <c r="E3539" s="31" t="str">
        <f>IFERROR(VLOOKUP(Issue!$D3539,Table5[#All],3,0),"")</f>
        <v/>
      </c>
      <c r="F3539" s="31" t="str">
        <f>IFERROR(VLOOKUP(Issue!$D3539,Table5[#All],2,0),"")</f>
        <v/>
      </c>
      <c r="G3539" s="12"/>
      <c r="H3539" s="31" t="str">
        <f>IFERROR(VLOOKUP(Issue!$G3539,Table5[#All],3,0),"")</f>
        <v/>
      </c>
      <c r="I3539" s="31" t="str">
        <f>IFERROR(VLOOKUP(Issue!$G3539,Table5[#All],2,0),"")</f>
        <v/>
      </c>
      <c r="J3539" s="12"/>
      <c r="K3539" s="31" t="str">
        <f>IFERROR(VLOOKUP(Issue!$J3539,Table2[[Item Name]:[UoM]],2,0),"")</f>
        <v/>
      </c>
      <c r="L3539" s="12"/>
      <c r="M3539" s="32" t="str">
        <f>IFERROR(VLOOKUP(Issue!$J3539,Table2[[#All],[Item Name]:[Open Rate]],8,0),"")</f>
        <v/>
      </c>
      <c r="N3539" s="32" t="str">
        <f>IFERROR(+Issue!$L3539*Issue!$M3539,"")</f>
        <v/>
      </c>
      <c r="O3539" s="12"/>
      <c r="P3539" s="12"/>
      <c r="Q3539" s="38"/>
    </row>
    <row r="3540" spans="1:17" x14ac:dyDescent="0.25">
      <c r="A3540" s="34"/>
      <c r="B3540" s="12"/>
      <c r="C3540" s="12"/>
      <c r="D3540" s="12"/>
      <c r="E3540" s="31" t="str">
        <f>IFERROR(VLOOKUP(Issue!$D3540,Table5[#All],3,0),"")</f>
        <v/>
      </c>
      <c r="F3540" s="31" t="str">
        <f>IFERROR(VLOOKUP(Issue!$D3540,Table5[#All],2,0),"")</f>
        <v/>
      </c>
      <c r="G3540" s="12"/>
      <c r="H3540" s="31" t="str">
        <f>IFERROR(VLOOKUP(Issue!$G3540,Table5[#All],3,0),"")</f>
        <v/>
      </c>
      <c r="I3540" s="31" t="str">
        <f>IFERROR(VLOOKUP(Issue!$G3540,Table5[#All],2,0),"")</f>
        <v/>
      </c>
      <c r="J3540" s="12"/>
      <c r="K3540" s="31" t="str">
        <f>IFERROR(VLOOKUP(Issue!$J3540,Table2[[Item Name]:[UoM]],2,0),"")</f>
        <v/>
      </c>
      <c r="L3540" s="12"/>
      <c r="M3540" s="32" t="str">
        <f>IFERROR(VLOOKUP(Issue!$J3540,Table2[[#All],[Item Name]:[Open Rate]],8,0),"")</f>
        <v/>
      </c>
      <c r="N3540" s="32" t="str">
        <f>IFERROR(+Issue!$L3540*Issue!$M3540,"")</f>
        <v/>
      </c>
      <c r="O3540" s="12"/>
      <c r="P3540" s="12"/>
      <c r="Q3540" s="38"/>
    </row>
    <row r="3541" spans="1:17" x14ac:dyDescent="0.25">
      <c r="A3541" s="34"/>
      <c r="B3541" s="12"/>
      <c r="C3541" s="12"/>
      <c r="D3541" s="12"/>
      <c r="E3541" s="31" t="str">
        <f>IFERROR(VLOOKUP(Issue!$D3541,Table5[#All],3,0),"")</f>
        <v/>
      </c>
      <c r="F3541" s="31" t="str">
        <f>IFERROR(VLOOKUP(Issue!$D3541,Table5[#All],2,0),"")</f>
        <v/>
      </c>
      <c r="G3541" s="12"/>
      <c r="H3541" s="31" t="str">
        <f>IFERROR(VLOOKUP(Issue!$G3541,Table5[#All],3,0),"")</f>
        <v/>
      </c>
      <c r="I3541" s="31" t="str">
        <f>IFERROR(VLOOKUP(Issue!$G3541,Table5[#All],2,0),"")</f>
        <v/>
      </c>
      <c r="J3541" s="12"/>
      <c r="K3541" s="31" t="str">
        <f>IFERROR(VLOOKUP(Issue!$J3541,Table2[[Item Name]:[UoM]],2,0),"")</f>
        <v/>
      </c>
      <c r="L3541" s="12"/>
      <c r="M3541" s="32" t="str">
        <f>IFERROR(VLOOKUP(Issue!$J3541,Table2[[#All],[Item Name]:[Open Rate]],8,0),"")</f>
        <v/>
      </c>
      <c r="N3541" s="32" t="str">
        <f>IFERROR(+Issue!$L3541*Issue!$M3541,"")</f>
        <v/>
      </c>
      <c r="O3541" s="12"/>
      <c r="P3541" s="12"/>
      <c r="Q3541" s="38"/>
    </row>
    <row r="3542" spans="1:17" x14ac:dyDescent="0.25">
      <c r="A3542" s="34"/>
      <c r="B3542" s="12"/>
      <c r="C3542" s="12"/>
      <c r="D3542" s="12"/>
      <c r="E3542" s="31" t="str">
        <f>IFERROR(VLOOKUP(Issue!$D3542,Table5[#All],3,0),"")</f>
        <v/>
      </c>
      <c r="F3542" s="31" t="str">
        <f>IFERROR(VLOOKUP(Issue!$D3542,Table5[#All],2,0),"")</f>
        <v/>
      </c>
      <c r="G3542" s="12"/>
      <c r="H3542" s="31" t="str">
        <f>IFERROR(VLOOKUP(Issue!$G3542,Table5[#All],3,0),"")</f>
        <v/>
      </c>
      <c r="I3542" s="31" t="str">
        <f>IFERROR(VLOOKUP(Issue!$G3542,Table5[#All],2,0),"")</f>
        <v/>
      </c>
      <c r="J3542" s="12"/>
      <c r="K3542" s="31" t="str">
        <f>IFERROR(VLOOKUP(Issue!$J3542,Table2[[Item Name]:[UoM]],2,0),"")</f>
        <v/>
      </c>
      <c r="L3542" s="12"/>
      <c r="M3542" s="32" t="str">
        <f>IFERROR(VLOOKUP(Issue!$J3542,Table2[[#All],[Item Name]:[Open Rate]],8,0),"")</f>
        <v/>
      </c>
      <c r="N3542" s="32" t="str">
        <f>IFERROR(+Issue!$L3542*Issue!$M3542,"")</f>
        <v/>
      </c>
      <c r="O3542" s="12"/>
      <c r="P3542" s="12"/>
      <c r="Q3542" s="38"/>
    </row>
    <row r="3543" spans="1:17" x14ac:dyDescent="0.25">
      <c r="A3543" s="34"/>
      <c r="B3543" s="12"/>
      <c r="C3543" s="12"/>
      <c r="D3543" s="12"/>
      <c r="E3543" s="31" t="str">
        <f>IFERROR(VLOOKUP(Issue!$D3543,Table5[#All],3,0),"")</f>
        <v/>
      </c>
      <c r="F3543" s="31" t="str">
        <f>IFERROR(VLOOKUP(Issue!$D3543,Table5[#All],2,0),"")</f>
        <v/>
      </c>
      <c r="G3543" s="12"/>
      <c r="H3543" s="31" t="str">
        <f>IFERROR(VLOOKUP(Issue!$G3543,Table5[#All],3,0),"")</f>
        <v/>
      </c>
      <c r="I3543" s="31" t="str">
        <f>IFERROR(VLOOKUP(Issue!$G3543,Table5[#All],2,0),"")</f>
        <v/>
      </c>
      <c r="J3543" s="12"/>
      <c r="K3543" s="31" t="str">
        <f>IFERROR(VLOOKUP(Issue!$J3543,Table2[[Item Name]:[UoM]],2,0),"")</f>
        <v/>
      </c>
      <c r="L3543" s="12"/>
      <c r="M3543" s="32" t="str">
        <f>IFERROR(VLOOKUP(Issue!$J3543,Table2[[#All],[Item Name]:[Open Rate]],8,0),"")</f>
        <v/>
      </c>
      <c r="N3543" s="32" t="str">
        <f>IFERROR(+Issue!$L3543*Issue!$M3543,"")</f>
        <v/>
      </c>
      <c r="O3543" s="12"/>
      <c r="P3543" s="12"/>
      <c r="Q3543" s="38"/>
    </row>
    <row r="3544" spans="1:17" x14ac:dyDescent="0.25">
      <c r="A3544" s="34"/>
      <c r="B3544" s="12"/>
      <c r="C3544" s="12"/>
      <c r="D3544" s="12"/>
      <c r="E3544" s="31" t="str">
        <f>IFERROR(VLOOKUP(Issue!$D3544,Table5[#All],3,0),"")</f>
        <v/>
      </c>
      <c r="F3544" s="31" t="str">
        <f>IFERROR(VLOOKUP(Issue!$D3544,Table5[#All],2,0),"")</f>
        <v/>
      </c>
      <c r="G3544" s="12"/>
      <c r="H3544" s="31" t="str">
        <f>IFERROR(VLOOKUP(Issue!$G3544,Table5[#All],3,0),"")</f>
        <v/>
      </c>
      <c r="I3544" s="31" t="str">
        <f>IFERROR(VLOOKUP(Issue!$G3544,Table5[#All],2,0),"")</f>
        <v/>
      </c>
      <c r="J3544" s="12"/>
      <c r="K3544" s="31" t="str">
        <f>IFERROR(VLOOKUP(Issue!$J3544,Table2[[Item Name]:[UoM]],2,0),"")</f>
        <v/>
      </c>
      <c r="L3544" s="12"/>
      <c r="M3544" s="32" t="str">
        <f>IFERROR(VLOOKUP(Issue!$J3544,Table2[[#All],[Item Name]:[Open Rate]],8,0),"")</f>
        <v/>
      </c>
      <c r="N3544" s="32" t="str">
        <f>IFERROR(+Issue!$L3544*Issue!$M3544,"")</f>
        <v/>
      </c>
      <c r="O3544" s="12"/>
      <c r="P3544" s="12"/>
      <c r="Q3544" s="38"/>
    </row>
    <row r="3545" spans="1:17" x14ac:dyDescent="0.25">
      <c r="A3545" s="34"/>
      <c r="B3545" s="12"/>
      <c r="C3545" s="12"/>
      <c r="D3545" s="12"/>
      <c r="E3545" s="31" t="str">
        <f>IFERROR(VLOOKUP(Issue!$D3545,Table5[#All],3,0),"")</f>
        <v/>
      </c>
      <c r="F3545" s="31" t="str">
        <f>IFERROR(VLOOKUP(Issue!$D3545,Table5[#All],2,0),"")</f>
        <v/>
      </c>
      <c r="G3545" s="12"/>
      <c r="H3545" s="31" t="str">
        <f>IFERROR(VLOOKUP(Issue!$G3545,Table5[#All],3,0),"")</f>
        <v/>
      </c>
      <c r="I3545" s="31" t="str">
        <f>IFERROR(VLOOKUP(Issue!$G3545,Table5[#All],2,0),"")</f>
        <v/>
      </c>
      <c r="J3545" s="12"/>
      <c r="K3545" s="31" t="str">
        <f>IFERROR(VLOOKUP(Issue!$J3545,Table2[[Item Name]:[UoM]],2,0),"")</f>
        <v/>
      </c>
      <c r="L3545" s="12"/>
      <c r="M3545" s="32" t="str">
        <f>IFERROR(VLOOKUP(Issue!$J3545,Table2[[#All],[Item Name]:[Open Rate]],8,0),"")</f>
        <v/>
      </c>
      <c r="N3545" s="32" t="str">
        <f>IFERROR(+Issue!$L3545*Issue!$M3545,"")</f>
        <v/>
      </c>
      <c r="O3545" s="12"/>
      <c r="P3545" s="12"/>
      <c r="Q3545" s="38"/>
    </row>
    <row r="3546" spans="1:17" x14ac:dyDescent="0.25">
      <c r="A3546" s="34"/>
      <c r="B3546" s="12"/>
      <c r="C3546" s="12"/>
      <c r="D3546" s="12"/>
      <c r="E3546" s="31" t="str">
        <f>IFERROR(VLOOKUP(Issue!$D3546,Table5[#All],3,0),"")</f>
        <v/>
      </c>
      <c r="F3546" s="31" t="str">
        <f>IFERROR(VLOOKUP(Issue!$D3546,Table5[#All],2,0),"")</f>
        <v/>
      </c>
      <c r="G3546" s="12"/>
      <c r="H3546" s="31" t="str">
        <f>IFERROR(VLOOKUP(Issue!$G3546,Table5[#All],3,0),"")</f>
        <v/>
      </c>
      <c r="I3546" s="31" t="str">
        <f>IFERROR(VLOOKUP(Issue!$G3546,Table5[#All],2,0),"")</f>
        <v/>
      </c>
      <c r="J3546" s="12"/>
      <c r="K3546" s="31" t="str">
        <f>IFERROR(VLOOKUP(Issue!$J3546,Table2[[Item Name]:[UoM]],2,0),"")</f>
        <v/>
      </c>
      <c r="L3546" s="12"/>
      <c r="M3546" s="32" t="str">
        <f>IFERROR(VLOOKUP(Issue!$J3546,Table2[[#All],[Item Name]:[Open Rate]],8,0),"")</f>
        <v/>
      </c>
      <c r="N3546" s="32" t="str">
        <f>IFERROR(+Issue!$L3546*Issue!$M3546,"")</f>
        <v/>
      </c>
      <c r="O3546" s="12"/>
      <c r="P3546" s="12"/>
      <c r="Q3546" s="38"/>
    </row>
    <row r="3547" spans="1:17" x14ac:dyDescent="0.25">
      <c r="A3547" s="34"/>
      <c r="B3547" s="12"/>
      <c r="C3547" s="12"/>
      <c r="D3547" s="12"/>
      <c r="E3547" s="31" t="str">
        <f>IFERROR(VLOOKUP(Issue!$D3547,Table5[#All],3,0),"")</f>
        <v/>
      </c>
      <c r="F3547" s="31" t="str">
        <f>IFERROR(VLOOKUP(Issue!$D3547,Table5[#All],2,0),"")</f>
        <v/>
      </c>
      <c r="G3547" s="12"/>
      <c r="H3547" s="31" t="str">
        <f>IFERROR(VLOOKUP(Issue!$G3547,Table5[#All],3,0),"")</f>
        <v/>
      </c>
      <c r="I3547" s="31" t="str">
        <f>IFERROR(VLOOKUP(Issue!$G3547,Table5[#All],2,0),"")</f>
        <v/>
      </c>
      <c r="J3547" s="8"/>
      <c r="K3547" s="31" t="str">
        <f>IFERROR(VLOOKUP(Issue!$J3547,Table2[[Item Name]:[UoM]],2,0),"")</f>
        <v/>
      </c>
      <c r="L3547" s="12"/>
      <c r="M3547" s="32" t="str">
        <f>IFERROR(VLOOKUP(Issue!$J3547,Table2[[#All],[Item Name]:[Open Rate]],8,0),"")</f>
        <v/>
      </c>
      <c r="N3547" s="32" t="str">
        <f>IFERROR(+Issue!$L3547*Issue!$M3547,"")</f>
        <v/>
      </c>
      <c r="O3547" s="12"/>
      <c r="P3547" s="12"/>
      <c r="Q3547" s="38"/>
    </row>
    <row r="3548" spans="1:17" x14ac:dyDescent="0.25">
      <c r="A3548" s="34"/>
      <c r="B3548" s="12"/>
      <c r="C3548" s="12"/>
      <c r="D3548" s="12"/>
      <c r="E3548" s="31" t="str">
        <f>IFERROR(VLOOKUP(Issue!$D3548,Table5[#All],3,0),"")</f>
        <v/>
      </c>
      <c r="F3548" s="31" t="str">
        <f>IFERROR(VLOOKUP(Issue!$D3548,Table5[#All],2,0),"")</f>
        <v/>
      </c>
      <c r="G3548" s="12"/>
      <c r="H3548" s="31" t="str">
        <f>IFERROR(VLOOKUP(Issue!$G3548,Table5[#All],3,0),"")</f>
        <v/>
      </c>
      <c r="I3548" s="31" t="str">
        <f>IFERROR(VLOOKUP(Issue!$G3548,Table5[#All],2,0),"")</f>
        <v/>
      </c>
      <c r="J3548" s="12"/>
      <c r="K3548" s="31" t="str">
        <f>IFERROR(VLOOKUP(Issue!$J3548,Table2[[Item Name]:[UoM]],2,0),"")</f>
        <v/>
      </c>
      <c r="L3548" s="12"/>
      <c r="M3548" s="32" t="str">
        <f>IFERROR(VLOOKUP(Issue!$J3548,Table2[[#All],[Item Name]:[Open Rate]],8,0),"")</f>
        <v/>
      </c>
      <c r="N3548" s="32" t="str">
        <f>IFERROR(+Issue!$L3548*Issue!$M3548,"")</f>
        <v/>
      </c>
      <c r="O3548" s="12"/>
      <c r="P3548" s="12"/>
      <c r="Q3548" s="38"/>
    </row>
    <row r="3549" spans="1:17" x14ac:dyDescent="0.25">
      <c r="A3549" s="34"/>
      <c r="B3549" s="12"/>
      <c r="C3549" s="12"/>
      <c r="D3549" s="12"/>
      <c r="E3549" s="31" t="str">
        <f>IFERROR(VLOOKUP(Issue!$D3549,Table5[#All],3,0),"")</f>
        <v/>
      </c>
      <c r="F3549" s="31" t="str">
        <f>IFERROR(VLOOKUP(Issue!$D3549,Table5[#All],2,0),"")</f>
        <v/>
      </c>
      <c r="G3549" s="12"/>
      <c r="H3549" s="31" t="str">
        <f>IFERROR(VLOOKUP(Issue!$G3549,Table5[#All],3,0),"")</f>
        <v/>
      </c>
      <c r="I3549" s="31" t="str">
        <f>IFERROR(VLOOKUP(Issue!$G3549,Table5[#All],2,0),"")</f>
        <v/>
      </c>
      <c r="J3549" s="12"/>
      <c r="K3549" s="31" t="str">
        <f>IFERROR(VLOOKUP(Issue!$J3549,Table2[[Item Name]:[UoM]],2,0),"")</f>
        <v/>
      </c>
      <c r="L3549" s="12"/>
      <c r="M3549" s="32" t="str">
        <f>IFERROR(VLOOKUP(Issue!$J3549,Table2[[#All],[Item Name]:[Open Rate]],8,0),"")</f>
        <v/>
      </c>
      <c r="N3549" s="32" t="str">
        <f>IFERROR(+Issue!$L3549*Issue!$M3549,"")</f>
        <v/>
      </c>
      <c r="O3549" s="12"/>
      <c r="P3549" s="12"/>
      <c r="Q3549" s="38"/>
    </row>
    <row r="3550" spans="1:17" x14ac:dyDescent="0.25">
      <c r="A3550" s="34"/>
      <c r="B3550" s="12"/>
      <c r="C3550" s="12"/>
      <c r="D3550" s="12"/>
      <c r="E3550" s="31" t="str">
        <f>IFERROR(VLOOKUP(Issue!$D3550,Table5[#All],3,0),"")</f>
        <v/>
      </c>
      <c r="F3550" s="31" t="str">
        <f>IFERROR(VLOOKUP(Issue!$D3550,Table5[#All],2,0),"")</f>
        <v/>
      </c>
      <c r="G3550" s="12"/>
      <c r="H3550" s="31" t="str">
        <f>IFERROR(VLOOKUP(Issue!$G3550,Table5[#All],3,0),"")</f>
        <v/>
      </c>
      <c r="I3550" s="31" t="str">
        <f>IFERROR(VLOOKUP(Issue!$G3550,Table5[#All],2,0),"")</f>
        <v/>
      </c>
      <c r="J3550" s="12"/>
      <c r="K3550" s="31" t="str">
        <f>IFERROR(VLOOKUP(Issue!$J3550,Table2[[Item Name]:[UoM]],2,0),"")</f>
        <v/>
      </c>
      <c r="L3550" s="12"/>
      <c r="M3550" s="32" t="str">
        <f>IFERROR(VLOOKUP(Issue!$J3550,Table2[[#All],[Item Name]:[Open Rate]],8,0),"")</f>
        <v/>
      </c>
      <c r="N3550" s="32" t="str">
        <f>IFERROR(+Issue!$L3550*Issue!$M3550,"")</f>
        <v/>
      </c>
      <c r="O3550" s="12"/>
      <c r="P3550" s="12"/>
      <c r="Q3550" s="38"/>
    </row>
    <row r="3551" spans="1:17" x14ac:dyDescent="0.25">
      <c r="A3551" s="34"/>
      <c r="B3551" s="12"/>
      <c r="C3551" s="12"/>
      <c r="D3551" s="12"/>
      <c r="E3551" s="31" t="str">
        <f>IFERROR(VLOOKUP(Issue!$D3551,Table5[#All],3,0),"")</f>
        <v/>
      </c>
      <c r="F3551" s="31" t="str">
        <f>IFERROR(VLOOKUP(Issue!$D3551,Table5[#All],2,0),"")</f>
        <v/>
      </c>
      <c r="G3551" s="12"/>
      <c r="H3551" s="31" t="str">
        <f>IFERROR(VLOOKUP(Issue!$G3551,Table5[#All],3,0),"")</f>
        <v/>
      </c>
      <c r="I3551" s="31" t="str">
        <f>IFERROR(VLOOKUP(Issue!$G3551,Table5[#All],2,0),"")</f>
        <v/>
      </c>
      <c r="J3551" s="12"/>
      <c r="K3551" s="31" t="str">
        <f>IFERROR(VLOOKUP(Issue!$J3551,Table2[[Item Name]:[UoM]],2,0),"")</f>
        <v/>
      </c>
      <c r="L3551" s="12"/>
      <c r="M3551" s="32" t="str">
        <f>IFERROR(VLOOKUP(Issue!$J3551,Table2[[#All],[Item Name]:[Open Rate]],8,0),"")</f>
        <v/>
      </c>
      <c r="N3551" s="32" t="str">
        <f>IFERROR(+Issue!$L3551*Issue!$M3551,"")</f>
        <v/>
      </c>
      <c r="O3551" s="12"/>
      <c r="P3551" s="12"/>
      <c r="Q3551" s="38"/>
    </row>
    <row r="3552" spans="1:17" x14ac:dyDescent="0.25">
      <c r="A3552" s="34"/>
      <c r="B3552" s="12"/>
      <c r="C3552" s="12"/>
      <c r="D3552" s="12"/>
      <c r="E3552" s="31" t="str">
        <f>IFERROR(VLOOKUP(Issue!$D3552,Table5[#All],3,0),"")</f>
        <v/>
      </c>
      <c r="F3552" s="31" t="str">
        <f>IFERROR(VLOOKUP(Issue!$D3552,Table5[#All],2,0),"")</f>
        <v/>
      </c>
      <c r="G3552" s="12"/>
      <c r="H3552" s="31" t="str">
        <f>IFERROR(VLOOKUP(Issue!$G3552,Table5[#All],3,0),"")</f>
        <v/>
      </c>
      <c r="I3552" s="31" t="str">
        <f>IFERROR(VLOOKUP(Issue!$G3552,Table5[#All],2,0),"")</f>
        <v/>
      </c>
      <c r="J3552" s="12"/>
      <c r="K3552" s="31" t="str">
        <f>IFERROR(VLOOKUP(Issue!$J3552,Table2[[Item Name]:[UoM]],2,0),"")</f>
        <v/>
      </c>
      <c r="L3552" s="12"/>
      <c r="M3552" s="32" t="str">
        <f>IFERROR(VLOOKUP(Issue!$J3552,Table2[[#All],[Item Name]:[Open Rate]],8,0),"")</f>
        <v/>
      </c>
      <c r="N3552" s="32" t="str">
        <f>IFERROR(+Issue!$L3552*Issue!$M3552,"")</f>
        <v/>
      </c>
      <c r="O3552" s="12"/>
      <c r="P3552" s="12"/>
      <c r="Q3552" s="38"/>
    </row>
    <row r="3553" spans="1:17" x14ac:dyDescent="0.25">
      <c r="A3553" s="34"/>
      <c r="B3553" s="12"/>
      <c r="C3553" s="12"/>
      <c r="D3553" s="12"/>
      <c r="E3553" s="31" t="str">
        <f>IFERROR(VLOOKUP(Issue!$D3553,Table5[#All],3,0),"")</f>
        <v/>
      </c>
      <c r="F3553" s="31" t="str">
        <f>IFERROR(VLOOKUP(Issue!$D3553,Table5[#All],2,0),"")</f>
        <v/>
      </c>
      <c r="G3553" s="12"/>
      <c r="H3553" s="31" t="str">
        <f>IFERROR(VLOOKUP(Issue!$G3553,Table5[#All],3,0),"")</f>
        <v/>
      </c>
      <c r="I3553" s="31" t="str">
        <f>IFERROR(VLOOKUP(Issue!$G3553,Table5[#All],2,0),"")</f>
        <v/>
      </c>
      <c r="J3553" s="12"/>
      <c r="K3553" s="31" t="str">
        <f>IFERROR(VLOOKUP(Issue!$J3553,Table2[[Item Name]:[UoM]],2,0),"")</f>
        <v/>
      </c>
      <c r="L3553" s="12"/>
      <c r="M3553" s="32" t="str">
        <f>IFERROR(VLOOKUP(Issue!$J3553,Table2[[#All],[Item Name]:[Open Rate]],8,0),"")</f>
        <v/>
      </c>
      <c r="N3553" s="32" t="str">
        <f>IFERROR(+Issue!$L3553*Issue!$M3553,"")</f>
        <v/>
      </c>
      <c r="O3553" s="12"/>
      <c r="P3553" s="12"/>
      <c r="Q3553" s="38"/>
    </row>
    <row r="3554" spans="1:17" x14ac:dyDescent="0.25">
      <c r="A3554" s="34"/>
      <c r="B3554" s="12"/>
      <c r="C3554" s="12"/>
      <c r="D3554" s="12"/>
      <c r="E3554" s="31" t="str">
        <f>IFERROR(VLOOKUP(Issue!$D3554,Table5[#All],3,0),"")</f>
        <v/>
      </c>
      <c r="F3554" s="31" t="str">
        <f>IFERROR(VLOOKUP(Issue!$D3554,Table5[#All],2,0),"")</f>
        <v/>
      </c>
      <c r="G3554" s="12"/>
      <c r="H3554" s="31" t="str">
        <f>IFERROR(VLOOKUP(Issue!$G3554,Table5[#All],3,0),"")</f>
        <v/>
      </c>
      <c r="I3554" s="31" t="str">
        <f>IFERROR(VLOOKUP(Issue!$G3554,Table5[#All],2,0),"")</f>
        <v/>
      </c>
      <c r="J3554" s="8"/>
      <c r="K3554" s="31" t="str">
        <f>IFERROR(VLOOKUP(Issue!$J3554,Table2[[Item Name]:[UoM]],2,0),"")</f>
        <v/>
      </c>
      <c r="L3554" s="12"/>
      <c r="M3554" s="32" t="str">
        <f>IFERROR(VLOOKUP(Issue!$J3554,Table2[[#All],[Item Name]:[Open Rate]],8,0),"")</f>
        <v/>
      </c>
      <c r="N3554" s="32" t="str">
        <f>IFERROR(+Issue!$L3554*Issue!$M3554,"")</f>
        <v/>
      </c>
      <c r="O3554" s="12"/>
      <c r="P3554" s="12"/>
      <c r="Q3554" s="38"/>
    </row>
    <row r="3555" spans="1:17" x14ac:dyDescent="0.25">
      <c r="A3555" s="34"/>
      <c r="B3555" s="12"/>
      <c r="C3555" s="12"/>
      <c r="D3555" s="12"/>
      <c r="E3555" s="31" t="str">
        <f>IFERROR(VLOOKUP(Issue!$D3555,Table5[#All],3,0),"")</f>
        <v/>
      </c>
      <c r="F3555" s="31" t="str">
        <f>IFERROR(VLOOKUP(Issue!$D3555,Table5[#All],2,0),"")</f>
        <v/>
      </c>
      <c r="G3555" s="12"/>
      <c r="H3555" s="31" t="str">
        <f>IFERROR(VLOOKUP(Issue!$G3555,Table5[#All],3,0),"")</f>
        <v/>
      </c>
      <c r="I3555" s="31" t="str">
        <f>IFERROR(VLOOKUP(Issue!$G3555,Table5[#All],2,0),"")</f>
        <v/>
      </c>
      <c r="J3555" s="8"/>
      <c r="K3555" s="31" t="str">
        <f>IFERROR(VLOOKUP(Issue!$J3555,Table2[[Item Name]:[UoM]],2,0),"")</f>
        <v/>
      </c>
      <c r="L3555" s="12"/>
      <c r="M3555" s="32" t="str">
        <f>IFERROR(VLOOKUP(Issue!$J3555,Table2[[#All],[Item Name]:[Open Rate]],8,0),"")</f>
        <v/>
      </c>
      <c r="N3555" s="32" t="str">
        <f>IFERROR(+Issue!$L3555*Issue!$M3555,"")</f>
        <v/>
      </c>
      <c r="O3555" s="12"/>
      <c r="P3555" s="12"/>
      <c r="Q3555" s="38"/>
    </row>
    <row r="3556" spans="1:17" x14ac:dyDescent="0.25">
      <c r="A3556" s="34"/>
      <c r="B3556" s="12"/>
      <c r="C3556" s="12"/>
      <c r="D3556" s="12"/>
      <c r="E3556" s="31" t="str">
        <f>IFERROR(VLOOKUP(Issue!$D3556,Table5[#All],3,0),"")</f>
        <v/>
      </c>
      <c r="F3556" s="31" t="str">
        <f>IFERROR(VLOOKUP(Issue!$D3556,Table5[#All],2,0),"")</f>
        <v/>
      </c>
      <c r="G3556" s="12"/>
      <c r="H3556" s="31" t="str">
        <f>IFERROR(VLOOKUP(Issue!$G3556,Table5[#All],3,0),"")</f>
        <v/>
      </c>
      <c r="I3556" s="31" t="str">
        <f>IFERROR(VLOOKUP(Issue!$G3556,Table5[#All],2,0),"")</f>
        <v/>
      </c>
      <c r="J3556" s="8"/>
      <c r="K3556" s="31" t="str">
        <f>IFERROR(VLOOKUP(Issue!$J3556,Table2[[Item Name]:[UoM]],2,0),"")</f>
        <v/>
      </c>
      <c r="L3556" s="12"/>
      <c r="M3556" s="32" t="str">
        <f>IFERROR(VLOOKUP(Issue!$J3556,Table2[[#All],[Item Name]:[Open Rate]],8,0),"")</f>
        <v/>
      </c>
      <c r="N3556" s="32" t="str">
        <f>IFERROR(+Issue!$L3556*Issue!$M3556,"")</f>
        <v/>
      </c>
      <c r="O3556" s="12"/>
      <c r="P3556" s="12"/>
      <c r="Q3556" s="38"/>
    </row>
    <row r="3557" spans="1:17" x14ac:dyDescent="0.25">
      <c r="A3557" s="34"/>
      <c r="B3557" s="12"/>
      <c r="C3557" s="12"/>
      <c r="D3557" s="12"/>
      <c r="E3557" s="31" t="str">
        <f>IFERROR(VLOOKUP(Issue!$D3557,Table5[#All],3,0),"")</f>
        <v/>
      </c>
      <c r="F3557" s="31" t="str">
        <f>IFERROR(VLOOKUP(Issue!$D3557,Table5[#All],2,0),"")</f>
        <v/>
      </c>
      <c r="G3557" s="12"/>
      <c r="H3557" s="31" t="str">
        <f>IFERROR(VLOOKUP(Issue!$G3557,Table5[#All],3,0),"")</f>
        <v/>
      </c>
      <c r="I3557" s="31" t="str">
        <f>IFERROR(VLOOKUP(Issue!$G3557,Table5[#All],2,0),"")</f>
        <v/>
      </c>
      <c r="J3557" s="8"/>
      <c r="K3557" s="31" t="str">
        <f>IFERROR(VLOOKUP(Issue!$J3557,Table2[[Item Name]:[UoM]],2,0),"")</f>
        <v/>
      </c>
      <c r="L3557" s="12"/>
      <c r="M3557" s="32" t="str">
        <f>IFERROR(VLOOKUP(Issue!$J3557,Table2[[#All],[Item Name]:[Open Rate]],8,0),"")</f>
        <v/>
      </c>
      <c r="N3557" s="32" t="str">
        <f>IFERROR(+Issue!$L3557*Issue!$M3557,"")</f>
        <v/>
      </c>
      <c r="O3557" s="12"/>
      <c r="P3557" s="12"/>
      <c r="Q3557" s="38"/>
    </row>
    <row r="3558" spans="1:17" x14ac:dyDescent="0.25">
      <c r="A3558" s="34"/>
      <c r="B3558" s="12"/>
      <c r="C3558" s="12"/>
      <c r="D3558" s="12"/>
      <c r="E3558" s="31" t="str">
        <f>IFERROR(VLOOKUP(Issue!$D3558,Table5[#All],3,0),"")</f>
        <v/>
      </c>
      <c r="F3558" s="31" t="str">
        <f>IFERROR(VLOOKUP(Issue!$D3558,Table5[#All],2,0),"")</f>
        <v/>
      </c>
      <c r="G3558" s="12"/>
      <c r="H3558" s="31" t="str">
        <f>IFERROR(VLOOKUP(Issue!$G3558,Table5[#All],3,0),"")</f>
        <v/>
      </c>
      <c r="I3558" s="31" t="str">
        <f>IFERROR(VLOOKUP(Issue!$G3558,Table5[#All],2,0),"")</f>
        <v/>
      </c>
      <c r="J3558" s="12"/>
      <c r="K3558" s="31" t="str">
        <f>IFERROR(VLOOKUP(Issue!$J3558,Table2[[Item Name]:[UoM]],2,0),"")</f>
        <v/>
      </c>
      <c r="L3558" s="12"/>
      <c r="M3558" s="32" t="str">
        <f>IFERROR(VLOOKUP(Issue!$J3558,Table2[[#All],[Item Name]:[Open Rate]],8,0),"")</f>
        <v/>
      </c>
      <c r="N3558" s="32" t="str">
        <f>IFERROR(+Issue!$L3558*Issue!$M3558,"")</f>
        <v/>
      </c>
      <c r="O3558" s="12"/>
      <c r="P3558" s="12"/>
      <c r="Q3558" s="38"/>
    </row>
    <row r="3559" spans="1:17" x14ac:dyDescent="0.25">
      <c r="A3559" s="34"/>
      <c r="B3559" s="12"/>
      <c r="C3559" s="12"/>
      <c r="D3559" s="12"/>
      <c r="E3559" s="31" t="str">
        <f>IFERROR(VLOOKUP(Issue!$D3559,Table5[#All],3,0),"")</f>
        <v/>
      </c>
      <c r="F3559" s="31" t="str">
        <f>IFERROR(VLOOKUP(Issue!$D3559,Table5[#All],2,0),"")</f>
        <v/>
      </c>
      <c r="G3559" s="12"/>
      <c r="H3559" s="31" t="str">
        <f>IFERROR(VLOOKUP(Issue!$G3559,Table5[#All],3,0),"")</f>
        <v/>
      </c>
      <c r="I3559" s="31" t="str">
        <f>IFERROR(VLOOKUP(Issue!$G3559,Table5[#All],2,0),"")</f>
        <v/>
      </c>
      <c r="J3559" s="12"/>
      <c r="K3559" s="31" t="str">
        <f>IFERROR(VLOOKUP(Issue!$J3559,Table2[[Item Name]:[UoM]],2,0),"")</f>
        <v/>
      </c>
      <c r="L3559" s="12"/>
      <c r="M3559" s="32" t="str">
        <f>IFERROR(VLOOKUP(Issue!$J3559,Table2[[#All],[Item Name]:[Open Rate]],8,0),"")</f>
        <v/>
      </c>
      <c r="N3559" s="32" t="str">
        <f>IFERROR(+Issue!$L3559*Issue!$M3559,"")</f>
        <v/>
      </c>
      <c r="O3559" s="12"/>
      <c r="P3559" s="12"/>
      <c r="Q3559" s="38"/>
    </row>
    <row r="3560" spans="1:17" x14ac:dyDescent="0.25">
      <c r="A3560" s="34"/>
      <c r="B3560" s="12"/>
      <c r="C3560" s="12"/>
      <c r="D3560" s="12"/>
      <c r="E3560" s="31" t="str">
        <f>IFERROR(VLOOKUP(Issue!$D3560,Table5[#All],3,0),"")</f>
        <v/>
      </c>
      <c r="F3560" s="31" t="str">
        <f>IFERROR(VLOOKUP(Issue!$D3560,Table5[#All],2,0),"")</f>
        <v/>
      </c>
      <c r="G3560" s="12"/>
      <c r="H3560" s="31" t="str">
        <f>IFERROR(VLOOKUP(Issue!$G3560,Table5[#All],3,0),"")</f>
        <v/>
      </c>
      <c r="I3560" s="31" t="str">
        <f>IFERROR(VLOOKUP(Issue!$G3560,Table5[#All],2,0),"")</f>
        <v/>
      </c>
      <c r="J3560" s="12"/>
      <c r="K3560" s="31" t="str">
        <f>IFERROR(VLOOKUP(Issue!$J3560,Table2[[Item Name]:[UoM]],2,0),"")</f>
        <v/>
      </c>
      <c r="L3560" s="12"/>
      <c r="M3560" s="32" t="str">
        <f>IFERROR(VLOOKUP(Issue!$J3560,Table2[[#All],[Item Name]:[Open Rate]],8,0),"")</f>
        <v/>
      </c>
      <c r="N3560" s="32" t="str">
        <f>IFERROR(+Issue!$L3560*Issue!$M3560,"")</f>
        <v/>
      </c>
      <c r="O3560" s="12"/>
      <c r="P3560" s="12"/>
      <c r="Q3560" s="38"/>
    </row>
    <row r="3561" spans="1:17" x14ac:dyDescent="0.25">
      <c r="A3561" s="34"/>
      <c r="B3561" s="12"/>
      <c r="C3561" s="12"/>
      <c r="D3561" s="12"/>
      <c r="E3561" s="31" t="str">
        <f>IFERROR(VLOOKUP(Issue!$D3561,Table5[#All],3,0),"")</f>
        <v/>
      </c>
      <c r="F3561" s="31" t="str">
        <f>IFERROR(VLOOKUP(Issue!$D3561,Table5[#All],2,0),"")</f>
        <v/>
      </c>
      <c r="G3561" s="12"/>
      <c r="H3561" s="31" t="str">
        <f>IFERROR(VLOOKUP(Issue!$G3561,Table5[#All],3,0),"")</f>
        <v/>
      </c>
      <c r="I3561" s="31" t="str">
        <f>IFERROR(VLOOKUP(Issue!$G3561,Table5[#All],2,0),"")</f>
        <v/>
      </c>
      <c r="J3561" s="12"/>
      <c r="K3561" s="31" t="str">
        <f>IFERROR(VLOOKUP(Issue!$J3561,Table2[[Item Name]:[UoM]],2,0),"")</f>
        <v/>
      </c>
      <c r="L3561" s="12"/>
      <c r="M3561" s="32" t="str">
        <f>IFERROR(VLOOKUP(Issue!$J3561,Table2[[#All],[Item Name]:[Open Rate]],8,0),"")</f>
        <v/>
      </c>
      <c r="N3561" s="32" t="str">
        <f>IFERROR(+Issue!$L3561*Issue!$M3561,"")</f>
        <v/>
      </c>
      <c r="O3561" s="12"/>
      <c r="P3561" s="12"/>
      <c r="Q3561" s="38"/>
    </row>
    <row r="3562" spans="1:17" x14ac:dyDescent="0.25">
      <c r="A3562" s="34"/>
      <c r="B3562" s="12"/>
      <c r="C3562" s="12"/>
      <c r="D3562" s="12"/>
      <c r="E3562" s="31" t="str">
        <f>IFERROR(VLOOKUP(Issue!$D3562,Table5[#All],3,0),"")</f>
        <v/>
      </c>
      <c r="F3562" s="31" t="str">
        <f>IFERROR(VLOOKUP(Issue!$D3562,Table5[#All],2,0),"")</f>
        <v/>
      </c>
      <c r="G3562" s="12"/>
      <c r="H3562" s="31" t="str">
        <f>IFERROR(VLOOKUP(Issue!$G3562,Table5[#All],3,0),"")</f>
        <v/>
      </c>
      <c r="I3562" s="31" t="str">
        <f>IFERROR(VLOOKUP(Issue!$G3562,Table5[#All],2,0),"")</f>
        <v/>
      </c>
      <c r="J3562" s="12"/>
      <c r="K3562" s="31" t="str">
        <f>IFERROR(VLOOKUP(Issue!$J3562,Table2[[Item Name]:[UoM]],2,0),"")</f>
        <v/>
      </c>
      <c r="L3562" s="12"/>
      <c r="M3562" s="32" t="str">
        <f>IFERROR(VLOOKUP(Issue!$J3562,Table2[[#All],[Item Name]:[Open Rate]],8,0),"")</f>
        <v/>
      </c>
      <c r="N3562" s="32" t="str">
        <f>IFERROR(+Issue!$L3562*Issue!$M3562,"")</f>
        <v/>
      </c>
      <c r="O3562" s="12"/>
      <c r="P3562" s="12"/>
      <c r="Q3562" s="38"/>
    </row>
    <row r="3563" spans="1:17" x14ac:dyDescent="0.25">
      <c r="A3563" s="34"/>
      <c r="B3563" s="12"/>
      <c r="C3563" s="12"/>
      <c r="D3563" s="12"/>
      <c r="E3563" s="31" t="str">
        <f>IFERROR(VLOOKUP(Issue!$D3563,Table5[#All],3,0),"")</f>
        <v/>
      </c>
      <c r="F3563" s="31" t="str">
        <f>IFERROR(VLOOKUP(Issue!$D3563,Table5[#All],2,0),"")</f>
        <v/>
      </c>
      <c r="G3563" s="12"/>
      <c r="H3563" s="31" t="str">
        <f>IFERROR(VLOOKUP(Issue!$G3563,Table5[#All],3,0),"")</f>
        <v/>
      </c>
      <c r="I3563" s="31" t="str">
        <f>IFERROR(VLOOKUP(Issue!$G3563,Table5[#All],2,0),"")</f>
        <v/>
      </c>
      <c r="J3563" s="12"/>
      <c r="K3563" s="31" t="str">
        <f>IFERROR(VLOOKUP(Issue!$J3563,Table2[[Item Name]:[UoM]],2,0),"")</f>
        <v/>
      </c>
      <c r="L3563" s="12"/>
      <c r="M3563" s="32" t="str">
        <f>IFERROR(VLOOKUP(Issue!$J3563,Table2[[#All],[Item Name]:[Open Rate]],8,0),"")</f>
        <v/>
      </c>
      <c r="N3563" s="32" t="str">
        <f>IFERROR(+Issue!$L3563*Issue!$M3563,"")</f>
        <v/>
      </c>
      <c r="O3563" s="12"/>
      <c r="P3563" s="12"/>
      <c r="Q3563" s="38"/>
    </row>
    <row r="3564" spans="1:17" x14ac:dyDescent="0.25">
      <c r="A3564" s="34"/>
      <c r="B3564" s="12"/>
      <c r="C3564" s="12"/>
      <c r="D3564" s="12"/>
      <c r="E3564" s="31" t="str">
        <f>IFERROR(VLOOKUP(Issue!$D3564,Table5[#All],3,0),"")</f>
        <v/>
      </c>
      <c r="F3564" s="31" t="str">
        <f>IFERROR(VLOOKUP(Issue!$D3564,Table5[#All],2,0),"")</f>
        <v/>
      </c>
      <c r="G3564" s="12"/>
      <c r="H3564" s="31" t="str">
        <f>IFERROR(VLOOKUP(Issue!$G3564,Table5[#All],3,0),"")</f>
        <v/>
      </c>
      <c r="I3564" s="31" t="str">
        <f>IFERROR(VLOOKUP(Issue!$G3564,Table5[#All],2,0),"")</f>
        <v/>
      </c>
      <c r="J3564" s="8"/>
      <c r="K3564" s="31" t="str">
        <f>IFERROR(VLOOKUP(Issue!$J3564,Table2[[Item Name]:[UoM]],2,0),"")</f>
        <v/>
      </c>
      <c r="L3564" s="12"/>
      <c r="M3564" s="32" t="str">
        <f>IFERROR(VLOOKUP(Issue!$J3564,Table2[[#All],[Item Name]:[Open Rate]],8,0),"")</f>
        <v/>
      </c>
      <c r="N3564" s="32" t="str">
        <f>IFERROR(+Issue!$L3564*Issue!$M3564,"")</f>
        <v/>
      </c>
      <c r="O3564" s="12"/>
      <c r="P3564" s="12"/>
      <c r="Q3564" s="38"/>
    </row>
    <row r="3565" spans="1:17" x14ac:dyDescent="0.25">
      <c r="A3565" s="34"/>
      <c r="B3565" s="12"/>
      <c r="C3565" s="12"/>
      <c r="D3565" s="12"/>
      <c r="E3565" s="31" t="str">
        <f>IFERROR(VLOOKUP(Issue!$D3565,Table5[#All],3,0),"")</f>
        <v/>
      </c>
      <c r="F3565" s="31" t="str">
        <f>IFERROR(VLOOKUP(Issue!$D3565,Table5[#All],2,0),"")</f>
        <v/>
      </c>
      <c r="G3565" s="12"/>
      <c r="H3565" s="31" t="str">
        <f>IFERROR(VLOOKUP(Issue!$G3565,Table5[#All],3,0),"")</f>
        <v/>
      </c>
      <c r="I3565" s="31" t="str">
        <f>IFERROR(VLOOKUP(Issue!$G3565,Table5[#All],2,0),"")</f>
        <v/>
      </c>
      <c r="J3565" s="12"/>
      <c r="K3565" s="31" t="str">
        <f>IFERROR(VLOOKUP(Issue!$J3565,Table2[[Item Name]:[UoM]],2,0),"")</f>
        <v/>
      </c>
      <c r="L3565" s="12"/>
      <c r="M3565" s="32" t="str">
        <f>IFERROR(VLOOKUP(Issue!$J3565,Table2[[#All],[Item Name]:[Open Rate]],8,0),"")</f>
        <v/>
      </c>
      <c r="N3565" s="32" t="str">
        <f>IFERROR(+Issue!$L3565*Issue!$M3565,"")</f>
        <v/>
      </c>
      <c r="O3565" s="12"/>
      <c r="P3565" s="12"/>
      <c r="Q3565" s="38"/>
    </row>
    <row r="3566" spans="1:17" x14ac:dyDescent="0.25">
      <c r="A3566" s="34"/>
      <c r="B3566" s="12"/>
      <c r="C3566" s="12"/>
      <c r="D3566" s="12"/>
      <c r="E3566" s="31" t="str">
        <f>IFERROR(VLOOKUP(Issue!$D3566,Table5[#All],3,0),"")</f>
        <v/>
      </c>
      <c r="F3566" s="31" t="str">
        <f>IFERROR(VLOOKUP(Issue!$D3566,Table5[#All],2,0),"")</f>
        <v/>
      </c>
      <c r="G3566" s="12"/>
      <c r="H3566" s="31" t="str">
        <f>IFERROR(VLOOKUP(Issue!$G3566,Table5[#All],3,0),"")</f>
        <v/>
      </c>
      <c r="I3566" s="31" t="str">
        <f>IFERROR(VLOOKUP(Issue!$G3566,Table5[#All],2,0),"")</f>
        <v/>
      </c>
      <c r="J3566" s="12"/>
      <c r="K3566" s="31" t="str">
        <f>IFERROR(VLOOKUP(Issue!$J3566,Table2[[Item Name]:[UoM]],2,0),"")</f>
        <v/>
      </c>
      <c r="L3566" s="12"/>
      <c r="M3566" s="32" t="str">
        <f>IFERROR(VLOOKUP(Issue!$J3566,Table2[[#All],[Item Name]:[Open Rate]],8,0),"")</f>
        <v/>
      </c>
      <c r="N3566" s="32" t="str">
        <f>IFERROR(+Issue!$L3566*Issue!$M3566,"")</f>
        <v/>
      </c>
      <c r="O3566" s="12"/>
      <c r="P3566" s="12"/>
      <c r="Q3566" s="38"/>
    </row>
    <row r="3567" spans="1:17" x14ac:dyDescent="0.25">
      <c r="A3567" s="34"/>
      <c r="B3567" s="12"/>
      <c r="C3567" s="12"/>
      <c r="D3567" s="12"/>
      <c r="E3567" s="31" t="str">
        <f>IFERROR(VLOOKUP(Issue!$D3567,Table5[#All],3,0),"")</f>
        <v/>
      </c>
      <c r="F3567" s="31" t="str">
        <f>IFERROR(VLOOKUP(Issue!$D3567,Table5[#All],2,0),"")</f>
        <v/>
      </c>
      <c r="G3567" s="12"/>
      <c r="H3567" s="31" t="str">
        <f>IFERROR(VLOOKUP(Issue!$G3567,Table5[#All],3,0),"")</f>
        <v/>
      </c>
      <c r="I3567" s="31" t="str">
        <f>IFERROR(VLOOKUP(Issue!$G3567,Table5[#All],2,0),"")</f>
        <v/>
      </c>
      <c r="J3567" s="12"/>
      <c r="K3567" s="31" t="str">
        <f>IFERROR(VLOOKUP(Issue!$J3567,Table2[[Item Name]:[UoM]],2,0),"")</f>
        <v/>
      </c>
      <c r="L3567" s="12"/>
      <c r="M3567" s="32" t="str">
        <f>IFERROR(VLOOKUP(Issue!$J3567,Table2[[#All],[Item Name]:[Open Rate]],8,0),"")</f>
        <v/>
      </c>
      <c r="N3567" s="32" t="str">
        <f>IFERROR(+Issue!$L3567*Issue!$M3567,"")</f>
        <v/>
      </c>
      <c r="O3567" s="12"/>
      <c r="P3567" s="12"/>
      <c r="Q3567" s="38"/>
    </row>
    <row r="3568" spans="1:17" x14ac:dyDescent="0.25">
      <c r="A3568" s="34"/>
      <c r="B3568" s="12"/>
      <c r="C3568" s="12"/>
      <c r="D3568" s="12"/>
      <c r="E3568" s="31" t="str">
        <f>IFERROR(VLOOKUP(Issue!$D3568,Table5[#All],3,0),"")</f>
        <v/>
      </c>
      <c r="F3568" s="31" t="str">
        <f>IFERROR(VLOOKUP(Issue!$D3568,Table5[#All],2,0),"")</f>
        <v/>
      </c>
      <c r="G3568" s="12"/>
      <c r="H3568" s="31" t="str">
        <f>IFERROR(VLOOKUP(Issue!$G3568,Table5[#All],3,0),"")</f>
        <v/>
      </c>
      <c r="I3568" s="31" t="str">
        <f>IFERROR(VLOOKUP(Issue!$G3568,Table5[#All],2,0),"")</f>
        <v/>
      </c>
      <c r="J3568" s="12"/>
      <c r="K3568" s="31" t="str">
        <f>IFERROR(VLOOKUP(Issue!$J3568,Table2[[Item Name]:[UoM]],2,0),"")</f>
        <v/>
      </c>
      <c r="L3568" s="12"/>
      <c r="M3568" s="32" t="str">
        <f>IFERROR(VLOOKUP(Issue!$J3568,Table2[[#All],[Item Name]:[Open Rate]],8,0),"")</f>
        <v/>
      </c>
      <c r="N3568" s="32" t="str">
        <f>IFERROR(+Issue!$L3568*Issue!$M3568,"")</f>
        <v/>
      </c>
      <c r="O3568" s="12"/>
      <c r="P3568" s="12"/>
      <c r="Q3568" s="38"/>
    </row>
    <row r="3569" spans="1:17" x14ac:dyDescent="0.25">
      <c r="A3569" s="34"/>
      <c r="B3569" s="12"/>
      <c r="C3569" s="12"/>
      <c r="D3569" s="12"/>
      <c r="E3569" s="31" t="str">
        <f>IFERROR(VLOOKUP(Issue!$D3569,Table5[#All],3,0),"")</f>
        <v/>
      </c>
      <c r="F3569" s="31" t="str">
        <f>IFERROR(VLOOKUP(Issue!$D3569,Table5[#All],2,0),"")</f>
        <v/>
      </c>
      <c r="G3569" s="12"/>
      <c r="H3569" s="31" t="str">
        <f>IFERROR(VLOOKUP(Issue!$G3569,Table5[#All],3,0),"")</f>
        <v/>
      </c>
      <c r="I3569" s="31" t="str">
        <f>IFERROR(VLOOKUP(Issue!$G3569,Table5[#All],2,0),"")</f>
        <v/>
      </c>
      <c r="J3569" s="12"/>
      <c r="K3569" s="31" t="str">
        <f>IFERROR(VLOOKUP(Issue!$J3569,Table2[[Item Name]:[UoM]],2,0),"")</f>
        <v/>
      </c>
      <c r="L3569" s="12"/>
      <c r="M3569" s="32" t="str">
        <f>IFERROR(VLOOKUP(Issue!$J3569,Table2[[#All],[Item Name]:[Open Rate]],8,0),"")</f>
        <v/>
      </c>
      <c r="N3569" s="32" t="str">
        <f>IFERROR(+Issue!$L3569*Issue!$M3569,"")</f>
        <v/>
      </c>
      <c r="O3569" s="12"/>
      <c r="P3569" s="12"/>
      <c r="Q3569" s="38"/>
    </row>
    <row r="3570" spans="1:17" x14ac:dyDescent="0.25">
      <c r="A3570" s="34"/>
      <c r="B3570" s="12"/>
      <c r="C3570" s="12"/>
      <c r="D3570" s="12"/>
      <c r="E3570" s="31" t="str">
        <f>IFERROR(VLOOKUP(Issue!$D3570,Table5[#All],3,0),"")</f>
        <v/>
      </c>
      <c r="F3570" s="31" t="str">
        <f>IFERROR(VLOOKUP(Issue!$D3570,Table5[#All],2,0),"")</f>
        <v/>
      </c>
      <c r="G3570" s="12"/>
      <c r="H3570" s="31" t="str">
        <f>IFERROR(VLOOKUP(Issue!$G3570,Table5[#All],3,0),"")</f>
        <v/>
      </c>
      <c r="I3570" s="31" t="str">
        <f>IFERROR(VLOOKUP(Issue!$G3570,Table5[#All],2,0),"")</f>
        <v/>
      </c>
      <c r="J3570" s="12"/>
      <c r="K3570" s="31" t="str">
        <f>IFERROR(VLOOKUP(Issue!$J3570,Table2[[Item Name]:[UoM]],2,0),"")</f>
        <v/>
      </c>
      <c r="L3570" s="12"/>
      <c r="M3570" s="32" t="str">
        <f>IFERROR(VLOOKUP(Issue!$J3570,Table2[[#All],[Item Name]:[Open Rate]],8,0),"")</f>
        <v/>
      </c>
      <c r="N3570" s="32" t="str">
        <f>IFERROR(+Issue!$L3570*Issue!$M3570,"")</f>
        <v/>
      </c>
      <c r="O3570" s="12"/>
      <c r="P3570" s="12"/>
      <c r="Q3570" s="38"/>
    </row>
    <row r="3571" spans="1:17" x14ac:dyDescent="0.25">
      <c r="A3571" s="34"/>
      <c r="B3571" s="12"/>
      <c r="C3571" s="12"/>
      <c r="D3571" s="12"/>
      <c r="E3571" s="31" t="str">
        <f>IFERROR(VLOOKUP(Issue!$D3571,Table5[#All],3,0),"")</f>
        <v/>
      </c>
      <c r="F3571" s="31" t="str">
        <f>IFERROR(VLOOKUP(Issue!$D3571,Table5[#All],2,0),"")</f>
        <v/>
      </c>
      <c r="G3571" s="12"/>
      <c r="H3571" s="31" t="str">
        <f>IFERROR(VLOOKUP(Issue!$G3571,Table5[#All],3,0),"")</f>
        <v/>
      </c>
      <c r="I3571" s="31" t="str">
        <f>IFERROR(VLOOKUP(Issue!$G3571,Table5[#All],2,0),"")</f>
        <v/>
      </c>
      <c r="J3571" s="12"/>
      <c r="K3571" s="31" t="str">
        <f>IFERROR(VLOOKUP(Issue!$J3571,Table2[[Item Name]:[UoM]],2,0),"")</f>
        <v/>
      </c>
      <c r="L3571" s="12"/>
      <c r="M3571" s="32" t="str">
        <f>IFERROR(VLOOKUP(Issue!$J3571,Table2[[#All],[Item Name]:[Open Rate]],8,0),"")</f>
        <v/>
      </c>
      <c r="N3571" s="32" t="str">
        <f>IFERROR(+Issue!$L3571*Issue!$M3571,"")</f>
        <v/>
      </c>
      <c r="O3571" s="12"/>
      <c r="P3571" s="12"/>
      <c r="Q3571" s="38"/>
    </row>
    <row r="3572" spans="1:17" x14ac:dyDescent="0.25">
      <c r="A3572" s="34"/>
      <c r="B3572" s="12"/>
      <c r="C3572" s="12"/>
      <c r="D3572" s="12"/>
      <c r="E3572" s="31" t="str">
        <f>IFERROR(VLOOKUP(Issue!$D3572,Table5[#All],3,0),"")</f>
        <v/>
      </c>
      <c r="F3572" s="31" t="str">
        <f>IFERROR(VLOOKUP(Issue!$D3572,Table5[#All],2,0),"")</f>
        <v/>
      </c>
      <c r="G3572" s="12"/>
      <c r="H3572" s="31" t="str">
        <f>IFERROR(VLOOKUP(Issue!$G3572,Table5[#All],3,0),"")</f>
        <v/>
      </c>
      <c r="I3572" s="31" t="str">
        <f>IFERROR(VLOOKUP(Issue!$G3572,Table5[#All],2,0),"")</f>
        <v/>
      </c>
      <c r="J3572" s="12"/>
      <c r="K3572" s="31" t="str">
        <f>IFERROR(VLOOKUP(Issue!$J3572,Table2[[Item Name]:[UoM]],2,0),"")</f>
        <v/>
      </c>
      <c r="L3572" s="12"/>
      <c r="M3572" s="32" t="str">
        <f>IFERROR(VLOOKUP(Issue!$J3572,Table2[[#All],[Item Name]:[Open Rate]],8,0),"")</f>
        <v/>
      </c>
      <c r="N3572" s="32" t="str">
        <f>IFERROR(+Issue!$L3572*Issue!$M3572,"")</f>
        <v/>
      </c>
      <c r="O3572" s="12"/>
      <c r="P3572" s="12"/>
      <c r="Q3572" s="38"/>
    </row>
    <row r="3573" spans="1:17" x14ac:dyDescent="0.25">
      <c r="A3573" s="34"/>
      <c r="B3573" s="12"/>
      <c r="C3573" s="12"/>
      <c r="D3573" s="12"/>
      <c r="E3573" s="31" t="str">
        <f>IFERROR(VLOOKUP(Issue!$D3573,Table5[#All],3,0),"")</f>
        <v/>
      </c>
      <c r="F3573" s="31" t="str">
        <f>IFERROR(VLOOKUP(Issue!$D3573,Table5[#All],2,0),"")</f>
        <v/>
      </c>
      <c r="G3573" s="12"/>
      <c r="H3573" s="31" t="str">
        <f>IFERROR(VLOOKUP(Issue!$G3573,Table5[#All],3,0),"")</f>
        <v/>
      </c>
      <c r="I3573" s="31" t="str">
        <f>IFERROR(VLOOKUP(Issue!$G3573,Table5[#All],2,0),"")</f>
        <v/>
      </c>
      <c r="J3573" s="12"/>
      <c r="K3573" s="31" t="str">
        <f>IFERROR(VLOOKUP(Issue!$J3573,Table2[[Item Name]:[UoM]],2,0),"")</f>
        <v/>
      </c>
      <c r="L3573" s="12"/>
      <c r="M3573" s="32" t="str">
        <f>IFERROR(VLOOKUP(Issue!$J3573,Table2[[#All],[Item Name]:[Open Rate]],8,0),"")</f>
        <v/>
      </c>
      <c r="N3573" s="32" t="str">
        <f>IFERROR(+Issue!$L3573*Issue!$M3573,"")</f>
        <v/>
      </c>
      <c r="O3573" s="12"/>
      <c r="P3573" s="12"/>
      <c r="Q3573" s="38"/>
    </row>
    <row r="3574" spans="1:17" x14ac:dyDescent="0.25">
      <c r="A3574" s="34"/>
      <c r="B3574" s="12"/>
      <c r="C3574" s="12"/>
      <c r="D3574" s="12"/>
      <c r="E3574" s="31" t="str">
        <f>IFERROR(VLOOKUP(Issue!$D3574,Table5[#All],3,0),"")</f>
        <v/>
      </c>
      <c r="F3574" s="31" t="str">
        <f>IFERROR(VLOOKUP(Issue!$D3574,Table5[#All],2,0),"")</f>
        <v/>
      </c>
      <c r="G3574" s="12"/>
      <c r="H3574" s="31" t="str">
        <f>IFERROR(VLOOKUP(Issue!$G3574,Table5[#All],3,0),"")</f>
        <v/>
      </c>
      <c r="I3574" s="31" t="str">
        <f>IFERROR(VLOOKUP(Issue!$G3574,Table5[#All],2,0),"")</f>
        <v/>
      </c>
      <c r="J3574" s="12"/>
      <c r="K3574" s="31" t="str">
        <f>IFERROR(VLOOKUP(Issue!$J3574,Table2[[Item Name]:[UoM]],2,0),"")</f>
        <v/>
      </c>
      <c r="L3574" s="12"/>
      <c r="M3574" s="32" t="str">
        <f>IFERROR(VLOOKUP(Issue!$J3574,Table2[[#All],[Item Name]:[Open Rate]],8,0),"")</f>
        <v/>
      </c>
      <c r="N3574" s="32" t="str">
        <f>IFERROR(+Issue!$L3574*Issue!$M3574,"")</f>
        <v/>
      </c>
      <c r="O3574" s="12"/>
      <c r="P3574" s="12"/>
      <c r="Q3574" s="38"/>
    </row>
    <row r="3575" spans="1:17" x14ac:dyDescent="0.25">
      <c r="A3575" s="34"/>
      <c r="B3575" s="12"/>
      <c r="C3575" s="12"/>
      <c r="D3575" s="12"/>
      <c r="E3575" s="31" t="str">
        <f>IFERROR(VLOOKUP(Issue!$D3575,Table5[#All],3,0),"")</f>
        <v/>
      </c>
      <c r="F3575" s="31" t="str">
        <f>IFERROR(VLOOKUP(Issue!$D3575,Table5[#All],2,0),"")</f>
        <v/>
      </c>
      <c r="G3575" s="12"/>
      <c r="H3575" s="31" t="str">
        <f>IFERROR(VLOOKUP(Issue!$G3575,Table5[#All],3,0),"")</f>
        <v/>
      </c>
      <c r="I3575" s="31" t="str">
        <f>IFERROR(VLOOKUP(Issue!$G3575,Table5[#All],2,0),"")</f>
        <v/>
      </c>
      <c r="J3575" s="12"/>
      <c r="K3575" s="31" t="str">
        <f>IFERROR(VLOOKUP(Issue!$J3575,Table2[[Item Name]:[UoM]],2,0),"")</f>
        <v/>
      </c>
      <c r="L3575" s="12"/>
      <c r="M3575" s="32" t="str">
        <f>IFERROR(VLOOKUP(Issue!$J3575,Table2[[#All],[Item Name]:[Open Rate]],8,0),"")</f>
        <v/>
      </c>
      <c r="N3575" s="32" t="str">
        <f>IFERROR(+Issue!$L3575*Issue!$M3575,"")</f>
        <v/>
      </c>
      <c r="O3575" s="12"/>
      <c r="P3575" s="12"/>
      <c r="Q3575" s="38"/>
    </row>
    <row r="3576" spans="1:17" x14ac:dyDescent="0.25">
      <c r="A3576" s="34"/>
      <c r="B3576" s="12"/>
      <c r="C3576" s="12"/>
      <c r="D3576" s="12"/>
      <c r="E3576" s="31" t="str">
        <f>IFERROR(VLOOKUP(Issue!$D3576,Table5[#All],3,0),"")</f>
        <v/>
      </c>
      <c r="F3576" s="31" t="str">
        <f>IFERROR(VLOOKUP(Issue!$D3576,Table5[#All],2,0),"")</f>
        <v/>
      </c>
      <c r="G3576" s="12"/>
      <c r="H3576" s="31" t="str">
        <f>IFERROR(VLOOKUP(Issue!$G3576,Table5[#All],3,0),"")</f>
        <v/>
      </c>
      <c r="I3576" s="31" t="str">
        <f>IFERROR(VLOOKUP(Issue!$G3576,Table5[#All],2,0),"")</f>
        <v/>
      </c>
      <c r="J3576" s="12"/>
      <c r="K3576" s="31" t="str">
        <f>IFERROR(VLOOKUP(Issue!$J3576,Table2[[Item Name]:[UoM]],2,0),"")</f>
        <v/>
      </c>
      <c r="L3576" s="12"/>
      <c r="M3576" s="32" t="str">
        <f>IFERROR(VLOOKUP(Issue!$J3576,Table2[[#All],[Item Name]:[Open Rate]],8,0),"")</f>
        <v/>
      </c>
      <c r="N3576" s="32" t="str">
        <f>IFERROR(+Issue!$L3576*Issue!$M3576,"")</f>
        <v/>
      </c>
      <c r="O3576" s="12"/>
      <c r="P3576" s="12"/>
      <c r="Q3576" s="38"/>
    </row>
    <row r="3577" spans="1:17" x14ac:dyDescent="0.25">
      <c r="A3577" s="34"/>
      <c r="B3577" s="12"/>
      <c r="C3577" s="12"/>
      <c r="D3577" s="12"/>
      <c r="E3577" s="31" t="str">
        <f>IFERROR(VLOOKUP(Issue!$D3577,Table5[#All],3,0),"")</f>
        <v/>
      </c>
      <c r="F3577" s="31" t="str">
        <f>IFERROR(VLOOKUP(Issue!$D3577,Table5[#All],2,0),"")</f>
        <v/>
      </c>
      <c r="G3577" s="12"/>
      <c r="H3577" s="31" t="str">
        <f>IFERROR(VLOOKUP(Issue!$G3577,Table5[#All],3,0),"")</f>
        <v/>
      </c>
      <c r="I3577" s="31" t="str">
        <f>IFERROR(VLOOKUP(Issue!$G3577,Table5[#All],2,0),"")</f>
        <v/>
      </c>
      <c r="J3577" s="12"/>
      <c r="K3577" s="31" t="str">
        <f>IFERROR(VLOOKUP(Issue!$J3577,Table2[[Item Name]:[UoM]],2,0),"")</f>
        <v/>
      </c>
      <c r="L3577" s="12"/>
      <c r="M3577" s="32" t="str">
        <f>IFERROR(VLOOKUP(Issue!$J3577,Table2[[#All],[Item Name]:[Open Rate]],8,0),"")</f>
        <v/>
      </c>
      <c r="N3577" s="32" t="str">
        <f>IFERROR(+Issue!$L3577*Issue!$M3577,"")</f>
        <v/>
      </c>
      <c r="O3577" s="12"/>
      <c r="P3577" s="12"/>
      <c r="Q3577" s="38"/>
    </row>
    <row r="3578" spans="1:17" x14ac:dyDescent="0.25">
      <c r="A3578" s="34"/>
      <c r="B3578" s="12"/>
      <c r="C3578" s="12"/>
      <c r="D3578" s="12"/>
      <c r="E3578" s="31" t="str">
        <f>IFERROR(VLOOKUP(Issue!$D3578,Table5[#All],3,0),"")</f>
        <v/>
      </c>
      <c r="F3578" s="31" t="str">
        <f>IFERROR(VLOOKUP(Issue!$D3578,Table5[#All],2,0),"")</f>
        <v/>
      </c>
      <c r="G3578" s="12"/>
      <c r="H3578" s="31" t="str">
        <f>IFERROR(VLOOKUP(Issue!$G3578,Table5[#All],3,0),"")</f>
        <v/>
      </c>
      <c r="I3578" s="31" t="str">
        <f>IFERROR(VLOOKUP(Issue!$G3578,Table5[#All],2,0),"")</f>
        <v/>
      </c>
      <c r="J3578" s="12"/>
      <c r="K3578" s="31" t="str">
        <f>IFERROR(VLOOKUP(Issue!$J3578,Table2[[Item Name]:[UoM]],2,0),"")</f>
        <v/>
      </c>
      <c r="L3578" s="12"/>
      <c r="M3578" s="32" t="str">
        <f>IFERROR(VLOOKUP(Issue!$J3578,Table2[[#All],[Item Name]:[Open Rate]],8,0),"")</f>
        <v/>
      </c>
      <c r="N3578" s="32" t="str">
        <f>IFERROR(+Issue!$L3578*Issue!$M3578,"")</f>
        <v/>
      </c>
      <c r="O3578" s="12"/>
      <c r="P3578" s="12"/>
      <c r="Q3578" s="38"/>
    </row>
    <row r="3579" spans="1:17" x14ac:dyDescent="0.25">
      <c r="A3579" s="34"/>
      <c r="B3579" s="12"/>
      <c r="C3579" s="12"/>
      <c r="D3579" s="12"/>
      <c r="E3579" s="31" t="str">
        <f>IFERROR(VLOOKUP(Issue!$D3579,Table5[#All],3,0),"")</f>
        <v/>
      </c>
      <c r="F3579" s="31" t="str">
        <f>IFERROR(VLOOKUP(Issue!$D3579,Table5[#All],2,0),"")</f>
        <v/>
      </c>
      <c r="G3579" s="12"/>
      <c r="H3579" s="31" t="str">
        <f>IFERROR(VLOOKUP(Issue!$G3579,Table5[#All],3,0),"")</f>
        <v/>
      </c>
      <c r="I3579" s="31" t="str">
        <f>IFERROR(VLOOKUP(Issue!$G3579,Table5[#All],2,0),"")</f>
        <v/>
      </c>
      <c r="J3579" s="12"/>
      <c r="K3579" s="31" t="str">
        <f>IFERROR(VLOOKUP(Issue!$J3579,Table2[[Item Name]:[UoM]],2,0),"")</f>
        <v/>
      </c>
      <c r="L3579" s="12"/>
      <c r="M3579" s="32" t="str">
        <f>IFERROR(VLOOKUP(Issue!$J3579,Table2[[#All],[Item Name]:[Open Rate]],8,0),"")</f>
        <v/>
      </c>
      <c r="N3579" s="32" t="str">
        <f>IFERROR(+Issue!$L3579*Issue!$M3579,"")</f>
        <v/>
      </c>
      <c r="O3579" s="12"/>
      <c r="P3579" s="12"/>
      <c r="Q3579" s="38"/>
    </row>
    <row r="3580" spans="1:17" x14ac:dyDescent="0.25">
      <c r="A3580" s="34"/>
      <c r="B3580" s="12"/>
      <c r="C3580" s="12"/>
      <c r="D3580" s="12"/>
      <c r="E3580" s="31" t="str">
        <f>IFERROR(VLOOKUP(Issue!$D3580,Table5[#All],3,0),"")</f>
        <v/>
      </c>
      <c r="F3580" s="31" t="str">
        <f>IFERROR(VLOOKUP(Issue!$D3580,Table5[#All],2,0),"")</f>
        <v/>
      </c>
      <c r="G3580" s="12"/>
      <c r="H3580" s="31" t="str">
        <f>IFERROR(VLOOKUP(Issue!$G3580,Table5[#All],3,0),"")</f>
        <v/>
      </c>
      <c r="I3580" s="31" t="str">
        <f>IFERROR(VLOOKUP(Issue!$G3580,Table5[#All],2,0),"")</f>
        <v/>
      </c>
      <c r="J3580" s="12"/>
      <c r="K3580" s="31" t="str">
        <f>IFERROR(VLOOKUP(Issue!$J3580,Table2[[Item Name]:[UoM]],2,0),"")</f>
        <v/>
      </c>
      <c r="L3580" s="12"/>
      <c r="M3580" s="32" t="str">
        <f>IFERROR(VLOOKUP(Issue!$J3580,Table2[[#All],[Item Name]:[Open Rate]],8,0),"")</f>
        <v/>
      </c>
      <c r="N3580" s="32" t="str">
        <f>IFERROR(+Issue!$L3580*Issue!$M3580,"")</f>
        <v/>
      </c>
      <c r="O3580" s="12"/>
      <c r="P3580" s="12"/>
      <c r="Q3580" s="38"/>
    </row>
    <row r="3581" spans="1:17" x14ac:dyDescent="0.25">
      <c r="A3581" s="34"/>
      <c r="B3581" s="12"/>
      <c r="C3581" s="12"/>
      <c r="D3581" s="12"/>
      <c r="E3581" s="31" t="str">
        <f>IFERROR(VLOOKUP(Issue!$D3581,Table5[#All],3,0),"")</f>
        <v/>
      </c>
      <c r="F3581" s="31" t="str">
        <f>IFERROR(VLOOKUP(Issue!$D3581,Table5[#All],2,0),"")</f>
        <v/>
      </c>
      <c r="G3581" s="12"/>
      <c r="H3581" s="31" t="str">
        <f>IFERROR(VLOOKUP(Issue!$G3581,Table5[#All],3,0),"")</f>
        <v/>
      </c>
      <c r="I3581" s="31" t="str">
        <f>IFERROR(VLOOKUP(Issue!$G3581,Table5[#All],2,0),"")</f>
        <v/>
      </c>
      <c r="J3581" s="12"/>
      <c r="K3581" s="31" t="str">
        <f>IFERROR(VLOOKUP(Issue!$J3581,Table2[[Item Name]:[UoM]],2,0),"")</f>
        <v/>
      </c>
      <c r="L3581" s="12"/>
      <c r="M3581" s="32" t="str">
        <f>IFERROR(VLOOKUP(Issue!$J3581,Table2[[#All],[Item Name]:[Open Rate]],8,0),"")</f>
        <v/>
      </c>
      <c r="N3581" s="32" t="str">
        <f>IFERROR(+Issue!$L3581*Issue!$M3581,"")</f>
        <v/>
      </c>
      <c r="O3581" s="12"/>
      <c r="P3581" s="12"/>
      <c r="Q3581" s="38"/>
    </row>
    <row r="3582" spans="1:17" x14ac:dyDescent="0.25">
      <c r="A3582" s="34"/>
      <c r="B3582" s="12"/>
      <c r="C3582" s="12"/>
      <c r="D3582" s="12"/>
      <c r="E3582" s="31" t="str">
        <f>IFERROR(VLOOKUP(Issue!$D3582,Table5[#All],3,0),"")</f>
        <v/>
      </c>
      <c r="F3582" s="31" t="str">
        <f>IFERROR(VLOOKUP(Issue!$D3582,Table5[#All],2,0),"")</f>
        <v/>
      </c>
      <c r="G3582" s="12"/>
      <c r="H3582" s="31" t="str">
        <f>IFERROR(VLOOKUP(Issue!$G3582,Table5[#All],3,0),"")</f>
        <v/>
      </c>
      <c r="I3582" s="31" t="str">
        <f>IFERROR(VLOOKUP(Issue!$G3582,Table5[#All],2,0),"")</f>
        <v/>
      </c>
      <c r="J3582" s="12"/>
      <c r="K3582" s="31" t="str">
        <f>IFERROR(VLOOKUP(Issue!$J3582,Table2[[Item Name]:[UoM]],2,0),"")</f>
        <v/>
      </c>
      <c r="L3582" s="12"/>
      <c r="M3582" s="32" t="str">
        <f>IFERROR(VLOOKUP(Issue!$J3582,Table2[[#All],[Item Name]:[Open Rate]],8,0),"")</f>
        <v/>
      </c>
      <c r="N3582" s="32" t="str">
        <f>IFERROR(+Issue!$L3582*Issue!$M3582,"")</f>
        <v/>
      </c>
      <c r="O3582" s="12"/>
      <c r="P3582" s="12"/>
      <c r="Q3582" s="38"/>
    </row>
    <row r="3583" spans="1:17" x14ac:dyDescent="0.25">
      <c r="A3583" s="34"/>
      <c r="B3583" s="12"/>
      <c r="C3583" s="12"/>
      <c r="D3583" s="12"/>
      <c r="E3583" s="31" t="str">
        <f>IFERROR(VLOOKUP(Issue!$D3583,Table5[#All],3,0),"")</f>
        <v/>
      </c>
      <c r="F3583" s="31" t="str">
        <f>IFERROR(VLOOKUP(Issue!$D3583,Table5[#All],2,0),"")</f>
        <v/>
      </c>
      <c r="G3583" s="12"/>
      <c r="H3583" s="31" t="str">
        <f>IFERROR(VLOOKUP(Issue!$G3583,Table5[#All],3,0),"")</f>
        <v/>
      </c>
      <c r="I3583" s="31" t="str">
        <f>IFERROR(VLOOKUP(Issue!$G3583,Table5[#All],2,0),"")</f>
        <v/>
      </c>
      <c r="J3583" s="12"/>
      <c r="K3583" s="31" t="str">
        <f>IFERROR(VLOOKUP(Issue!$J3583,Table2[[Item Name]:[UoM]],2,0),"")</f>
        <v/>
      </c>
      <c r="L3583" s="12"/>
      <c r="M3583" s="32" t="str">
        <f>IFERROR(VLOOKUP(Issue!$J3583,Table2[[#All],[Item Name]:[Open Rate]],8,0),"")</f>
        <v/>
      </c>
      <c r="N3583" s="32" t="str">
        <f>IFERROR(+Issue!$L3583*Issue!$M3583,"")</f>
        <v/>
      </c>
      <c r="O3583" s="12"/>
      <c r="P3583" s="12"/>
      <c r="Q3583" s="38"/>
    </row>
    <row r="3584" spans="1:17" x14ac:dyDescent="0.25">
      <c r="A3584" s="34"/>
      <c r="B3584" s="12"/>
      <c r="C3584" s="12"/>
      <c r="D3584" s="12"/>
      <c r="E3584" s="31" t="str">
        <f>IFERROR(VLOOKUP(Issue!$D3584,Table5[#All],3,0),"")</f>
        <v/>
      </c>
      <c r="F3584" s="31" t="str">
        <f>IFERROR(VLOOKUP(Issue!$D3584,Table5[#All],2,0),"")</f>
        <v/>
      </c>
      <c r="G3584" s="12"/>
      <c r="H3584" s="31" t="str">
        <f>IFERROR(VLOOKUP(Issue!$G3584,Table5[#All],3,0),"")</f>
        <v/>
      </c>
      <c r="I3584" s="31" t="str">
        <f>IFERROR(VLOOKUP(Issue!$G3584,Table5[#All],2,0),"")</f>
        <v/>
      </c>
      <c r="J3584" s="12"/>
      <c r="K3584" s="31" t="str">
        <f>IFERROR(VLOOKUP(Issue!$J3584,Table2[[Item Name]:[UoM]],2,0),"")</f>
        <v/>
      </c>
      <c r="L3584" s="12"/>
      <c r="M3584" s="32" t="str">
        <f>IFERROR(VLOOKUP(Issue!$J3584,Table2[[#All],[Item Name]:[Open Rate]],8,0),"")</f>
        <v/>
      </c>
      <c r="N3584" s="32" t="str">
        <f>IFERROR(+Issue!$L3584*Issue!$M3584,"")</f>
        <v/>
      </c>
      <c r="O3584" s="12"/>
      <c r="P3584" s="12"/>
      <c r="Q3584" s="38"/>
    </row>
    <row r="3585" spans="1:17" x14ac:dyDescent="0.25">
      <c r="A3585" s="34"/>
      <c r="B3585" s="12"/>
      <c r="C3585" s="12"/>
      <c r="D3585" s="12"/>
      <c r="E3585" s="31" t="str">
        <f>IFERROR(VLOOKUP(Issue!$D3585,Table5[#All],3,0),"")</f>
        <v/>
      </c>
      <c r="F3585" s="31" t="str">
        <f>IFERROR(VLOOKUP(Issue!$D3585,Table5[#All],2,0),"")</f>
        <v/>
      </c>
      <c r="G3585" s="12"/>
      <c r="H3585" s="31" t="str">
        <f>IFERROR(VLOOKUP(Issue!$G3585,Table5[#All],3,0),"")</f>
        <v/>
      </c>
      <c r="I3585" s="31" t="str">
        <f>IFERROR(VLOOKUP(Issue!$G3585,Table5[#All],2,0),"")</f>
        <v/>
      </c>
      <c r="J3585" s="12"/>
      <c r="K3585" s="31" t="str">
        <f>IFERROR(VLOOKUP(Issue!$J3585,Table2[[Item Name]:[UoM]],2,0),"")</f>
        <v/>
      </c>
      <c r="L3585" s="12"/>
      <c r="M3585" s="32" t="str">
        <f>IFERROR(VLOOKUP(Issue!$J3585,Table2[[#All],[Item Name]:[Open Rate]],8,0),"")</f>
        <v/>
      </c>
      <c r="N3585" s="32" t="str">
        <f>IFERROR(+Issue!$L3585*Issue!$M3585,"")</f>
        <v/>
      </c>
      <c r="O3585" s="12"/>
      <c r="P3585" s="12"/>
      <c r="Q3585" s="38"/>
    </row>
    <row r="3586" spans="1:17" x14ac:dyDescent="0.25">
      <c r="A3586" s="34"/>
      <c r="B3586" s="12"/>
      <c r="C3586" s="12"/>
      <c r="D3586" s="12"/>
      <c r="E3586" s="31" t="str">
        <f>IFERROR(VLOOKUP(Issue!$D3586,Table5[#All],3,0),"")</f>
        <v/>
      </c>
      <c r="F3586" s="31" t="str">
        <f>IFERROR(VLOOKUP(Issue!$D3586,Table5[#All],2,0),"")</f>
        <v/>
      </c>
      <c r="G3586" s="12"/>
      <c r="H3586" s="31" t="str">
        <f>IFERROR(VLOOKUP(Issue!$G3586,Table5[#All],3,0),"")</f>
        <v/>
      </c>
      <c r="I3586" s="31" t="str">
        <f>IFERROR(VLOOKUP(Issue!$G3586,Table5[#All],2,0),"")</f>
        <v/>
      </c>
      <c r="J3586" s="12"/>
      <c r="K3586" s="31" t="str">
        <f>IFERROR(VLOOKUP(Issue!$J3586,Table2[[Item Name]:[UoM]],2,0),"")</f>
        <v/>
      </c>
      <c r="L3586" s="12"/>
      <c r="M3586" s="32" t="str">
        <f>IFERROR(VLOOKUP(Issue!$J3586,Table2[[#All],[Item Name]:[Open Rate]],8,0),"")</f>
        <v/>
      </c>
      <c r="N3586" s="32" t="str">
        <f>IFERROR(+Issue!$L3586*Issue!$M3586,"")</f>
        <v/>
      </c>
      <c r="O3586" s="12"/>
      <c r="P3586" s="12"/>
      <c r="Q3586" s="38"/>
    </row>
    <row r="3587" spans="1:17" x14ac:dyDescent="0.25">
      <c r="A3587" s="34"/>
      <c r="B3587" s="12"/>
      <c r="C3587" s="12"/>
      <c r="D3587" s="12"/>
      <c r="E3587" s="31" t="str">
        <f>IFERROR(VLOOKUP(Issue!$D3587,Table5[#All],3,0),"")</f>
        <v/>
      </c>
      <c r="F3587" s="31" t="str">
        <f>IFERROR(VLOOKUP(Issue!$D3587,Table5[#All],2,0),"")</f>
        <v/>
      </c>
      <c r="G3587" s="12"/>
      <c r="H3587" s="31" t="str">
        <f>IFERROR(VLOOKUP(Issue!$G3587,Table5[#All],3,0),"")</f>
        <v/>
      </c>
      <c r="I3587" s="31" t="str">
        <f>IFERROR(VLOOKUP(Issue!$G3587,Table5[#All],2,0),"")</f>
        <v/>
      </c>
      <c r="J3587" s="12"/>
      <c r="K3587" s="31" t="str">
        <f>IFERROR(VLOOKUP(Issue!$J3587,Table2[[Item Name]:[UoM]],2,0),"")</f>
        <v/>
      </c>
      <c r="L3587" s="12"/>
      <c r="M3587" s="32" t="str">
        <f>IFERROR(VLOOKUP(Issue!$J3587,Table2[[#All],[Item Name]:[Open Rate]],8,0),"")</f>
        <v/>
      </c>
      <c r="N3587" s="32" t="str">
        <f>IFERROR(+Issue!$L3587*Issue!$M3587,"")</f>
        <v/>
      </c>
      <c r="O3587" s="12"/>
      <c r="P3587" s="12"/>
      <c r="Q3587" s="38"/>
    </row>
    <row r="3588" spans="1:17" x14ac:dyDescent="0.25">
      <c r="A3588" s="34"/>
      <c r="B3588" s="12"/>
      <c r="C3588" s="12"/>
      <c r="D3588" s="12"/>
      <c r="E3588" s="31" t="str">
        <f>IFERROR(VLOOKUP(Issue!$D3588,Table5[#All],3,0),"")</f>
        <v/>
      </c>
      <c r="F3588" s="31" t="str">
        <f>IFERROR(VLOOKUP(Issue!$D3588,Table5[#All],2,0),"")</f>
        <v/>
      </c>
      <c r="G3588" s="12"/>
      <c r="H3588" s="31" t="str">
        <f>IFERROR(VLOOKUP(Issue!$G3588,Table5[#All],3,0),"")</f>
        <v/>
      </c>
      <c r="I3588" s="31" t="str">
        <f>IFERROR(VLOOKUP(Issue!$G3588,Table5[#All],2,0),"")</f>
        <v/>
      </c>
      <c r="J3588" s="12"/>
      <c r="K3588" s="31" t="str">
        <f>IFERROR(VLOOKUP(Issue!$J3588,Table2[[Item Name]:[UoM]],2,0),"")</f>
        <v/>
      </c>
      <c r="L3588" s="12"/>
      <c r="M3588" s="32" t="str">
        <f>IFERROR(VLOOKUP(Issue!$J3588,Table2[[#All],[Item Name]:[Open Rate]],8,0),"")</f>
        <v/>
      </c>
      <c r="N3588" s="32" t="str">
        <f>IFERROR(+Issue!$L3588*Issue!$M3588,"")</f>
        <v/>
      </c>
      <c r="O3588" s="12"/>
      <c r="P3588" s="12"/>
      <c r="Q3588" s="38"/>
    </row>
    <row r="3589" spans="1:17" x14ac:dyDescent="0.25">
      <c r="A3589" s="34"/>
      <c r="B3589" s="12"/>
      <c r="C3589" s="12"/>
      <c r="D3589" s="12"/>
      <c r="E3589" s="31" t="str">
        <f>IFERROR(VLOOKUP(Issue!$D3589,Table5[#All],3,0),"")</f>
        <v/>
      </c>
      <c r="F3589" s="31" t="str">
        <f>IFERROR(VLOOKUP(Issue!$D3589,Table5[#All],2,0),"")</f>
        <v/>
      </c>
      <c r="G3589" s="12"/>
      <c r="H3589" s="31" t="str">
        <f>IFERROR(VLOOKUP(Issue!$G3589,Table5[#All],3,0),"")</f>
        <v/>
      </c>
      <c r="I3589" s="31" t="str">
        <f>IFERROR(VLOOKUP(Issue!$G3589,Table5[#All],2,0),"")</f>
        <v/>
      </c>
      <c r="J3589" s="12"/>
      <c r="K3589" s="31" t="str">
        <f>IFERROR(VLOOKUP(Issue!$J3589,Table2[[Item Name]:[UoM]],2,0),"")</f>
        <v/>
      </c>
      <c r="L3589" s="12"/>
      <c r="M3589" s="32" t="str">
        <f>IFERROR(VLOOKUP(Issue!$J3589,Table2[[#All],[Item Name]:[Open Rate]],8,0),"")</f>
        <v/>
      </c>
      <c r="N3589" s="32" t="str">
        <f>IFERROR(+Issue!$L3589*Issue!$M3589,"")</f>
        <v/>
      </c>
      <c r="O3589" s="12"/>
      <c r="P3589" s="12"/>
      <c r="Q3589" s="38"/>
    </row>
    <row r="3590" spans="1:17" x14ac:dyDescent="0.25">
      <c r="A3590" s="34"/>
      <c r="B3590" s="12"/>
      <c r="C3590" s="12"/>
      <c r="D3590" s="12"/>
      <c r="E3590" s="31" t="str">
        <f>IFERROR(VLOOKUP(Issue!$D3590,Table5[#All],3,0),"")</f>
        <v/>
      </c>
      <c r="F3590" s="31" t="str">
        <f>IFERROR(VLOOKUP(Issue!$D3590,Table5[#All],2,0),"")</f>
        <v/>
      </c>
      <c r="G3590" s="12"/>
      <c r="H3590" s="31" t="str">
        <f>IFERROR(VLOOKUP(Issue!$G3590,Table5[#All],3,0),"")</f>
        <v/>
      </c>
      <c r="I3590" s="31" t="str">
        <f>IFERROR(VLOOKUP(Issue!$G3590,Table5[#All],2,0),"")</f>
        <v/>
      </c>
      <c r="J3590" s="12"/>
      <c r="K3590" s="31" t="str">
        <f>IFERROR(VLOOKUP(Issue!$J3590,Table2[[Item Name]:[UoM]],2,0),"")</f>
        <v/>
      </c>
      <c r="L3590" s="12"/>
      <c r="M3590" s="32" t="str">
        <f>IFERROR(VLOOKUP(Issue!$J3590,Table2[[#All],[Item Name]:[Open Rate]],8,0),"")</f>
        <v/>
      </c>
      <c r="N3590" s="32" t="str">
        <f>IFERROR(+Issue!$L3590*Issue!$M3590,"")</f>
        <v/>
      </c>
      <c r="O3590" s="12"/>
      <c r="P3590" s="12"/>
      <c r="Q3590" s="38"/>
    </row>
    <row r="3591" spans="1:17" x14ac:dyDescent="0.25">
      <c r="A3591" s="34"/>
      <c r="B3591" s="12"/>
      <c r="C3591" s="12"/>
      <c r="D3591" s="12"/>
      <c r="E3591" s="31" t="str">
        <f>IFERROR(VLOOKUP(Issue!$D3591,Table5[#All],3,0),"")</f>
        <v/>
      </c>
      <c r="F3591" s="31" t="str">
        <f>IFERROR(VLOOKUP(Issue!$D3591,Table5[#All],2,0),"")</f>
        <v/>
      </c>
      <c r="G3591" s="12"/>
      <c r="H3591" s="31" t="str">
        <f>IFERROR(VLOOKUP(Issue!$G3591,Table5[#All],3,0),"")</f>
        <v/>
      </c>
      <c r="I3591" s="31" t="str">
        <f>IFERROR(VLOOKUP(Issue!$G3591,Table5[#All],2,0),"")</f>
        <v/>
      </c>
      <c r="J3591" s="12"/>
      <c r="K3591" s="31" t="str">
        <f>IFERROR(VLOOKUP(Issue!$J3591,Table2[[Item Name]:[UoM]],2,0),"")</f>
        <v/>
      </c>
      <c r="L3591" s="12"/>
      <c r="M3591" s="32" t="str">
        <f>IFERROR(VLOOKUP(Issue!$J3591,Table2[[#All],[Item Name]:[Open Rate]],8,0),"")</f>
        <v/>
      </c>
      <c r="N3591" s="32" t="str">
        <f>IFERROR(+Issue!$L3591*Issue!$M3591,"")</f>
        <v/>
      </c>
      <c r="O3591" s="12"/>
      <c r="P3591" s="12"/>
      <c r="Q3591" s="38"/>
    </row>
    <row r="3592" spans="1:17" x14ac:dyDescent="0.25">
      <c r="A3592" s="34"/>
      <c r="B3592" s="12"/>
      <c r="C3592" s="12"/>
      <c r="D3592" s="12"/>
      <c r="E3592" s="31" t="str">
        <f>IFERROR(VLOOKUP(Issue!$D3592,Table5[#All],3,0),"")</f>
        <v/>
      </c>
      <c r="F3592" s="31" t="str">
        <f>IFERROR(VLOOKUP(Issue!$D3592,Table5[#All],2,0),"")</f>
        <v/>
      </c>
      <c r="G3592" s="12"/>
      <c r="H3592" s="31" t="str">
        <f>IFERROR(VLOOKUP(Issue!$G3592,Table5[#All],3,0),"")</f>
        <v/>
      </c>
      <c r="I3592" s="31" t="str">
        <f>IFERROR(VLOOKUP(Issue!$G3592,Table5[#All],2,0),"")</f>
        <v/>
      </c>
      <c r="J3592" s="12"/>
      <c r="K3592" s="31" t="str">
        <f>IFERROR(VLOOKUP(Issue!$J3592,Table2[[Item Name]:[UoM]],2,0),"")</f>
        <v/>
      </c>
      <c r="L3592" s="12"/>
      <c r="M3592" s="32" t="str">
        <f>IFERROR(VLOOKUP(Issue!$J3592,Table2[[#All],[Item Name]:[Open Rate]],8,0),"")</f>
        <v/>
      </c>
      <c r="N3592" s="32" t="str">
        <f>IFERROR(+Issue!$L3592*Issue!$M3592,"")</f>
        <v/>
      </c>
      <c r="O3592" s="12"/>
      <c r="P3592" s="12"/>
      <c r="Q3592" s="38"/>
    </row>
    <row r="3593" spans="1:17" x14ac:dyDescent="0.25">
      <c r="A3593" s="34"/>
      <c r="B3593" s="12"/>
      <c r="C3593" s="12"/>
      <c r="D3593" s="12"/>
      <c r="E3593" s="31" t="str">
        <f>IFERROR(VLOOKUP(Issue!$D3593,Table5[#All],3,0),"")</f>
        <v/>
      </c>
      <c r="F3593" s="31" t="str">
        <f>IFERROR(VLOOKUP(Issue!$D3593,Table5[#All],2,0),"")</f>
        <v/>
      </c>
      <c r="G3593" s="12"/>
      <c r="H3593" s="31" t="str">
        <f>IFERROR(VLOOKUP(Issue!$G3593,Table5[#All],3,0),"")</f>
        <v/>
      </c>
      <c r="I3593" s="31" t="str">
        <f>IFERROR(VLOOKUP(Issue!$G3593,Table5[#All],2,0),"")</f>
        <v/>
      </c>
      <c r="J3593" s="12"/>
      <c r="K3593" s="31" t="str">
        <f>IFERROR(VLOOKUP(Issue!$J3593,Table2[[Item Name]:[UoM]],2,0),"")</f>
        <v/>
      </c>
      <c r="L3593" s="12"/>
      <c r="M3593" s="32" t="str">
        <f>IFERROR(VLOOKUP(Issue!$J3593,Table2[[#All],[Item Name]:[Open Rate]],8,0),"")</f>
        <v/>
      </c>
      <c r="N3593" s="32" t="str">
        <f>IFERROR(+Issue!$L3593*Issue!$M3593,"")</f>
        <v/>
      </c>
      <c r="O3593" s="12"/>
      <c r="P3593" s="12"/>
      <c r="Q3593" s="38"/>
    </row>
    <row r="3594" spans="1:17" x14ac:dyDescent="0.25">
      <c r="A3594" s="34"/>
      <c r="B3594" s="12"/>
      <c r="C3594" s="12"/>
      <c r="D3594" s="12"/>
      <c r="E3594" s="31" t="str">
        <f>IFERROR(VLOOKUP(Issue!$D3594,Table5[#All],3,0),"")</f>
        <v/>
      </c>
      <c r="F3594" s="31" t="str">
        <f>IFERROR(VLOOKUP(Issue!$D3594,Table5[#All],2,0),"")</f>
        <v/>
      </c>
      <c r="G3594" s="12"/>
      <c r="H3594" s="31" t="str">
        <f>IFERROR(VLOOKUP(Issue!$G3594,Table5[#All],3,0),"")</f>
        <v/>
      </c>
      <c r="I3594" s="31" t="str">
        <f>IFERROR(VLOOKUP(Issue!$G3594,Table5[#All],2,0),"")</f>
        <v/>
      </c>
      <c r="J3594" s="12"/>
      <c r="K3594" s="31" t="str">
        <f>IFERROR(VLOOKUP(Issue!$J3594,Table2[[Item Name]:[UoM]],2,0),"")</f>
        <v/>
      </c>
      <c r="L3594" s="12"/>
      <c r="M3594" s="32" t="str">
        <f>IFERROR(VLOOKUP(Issue!$J3594,Table2[[#All],[Item Name]:[Open Rate]],8,0),"")</f>
        <v/>
      </c>
      <c r="N3594" s="32" t="str">
        <f>IFERROR(+Issue!$L3594*Issue!$M3594,"")</f>
        <v/>
      </c>
      <c r="O3594" s="12"/>
      <c r="P3594" s="12"/>
      <c r="Q3594" s="38"/>
    </row>
    <row r="3595" spans="1:17" x14ac:dyDescent="0.25">
      <c r="A3595" s="34"/>
      <c r="B3595" s="12"/>
      <c r="C3595" s="12"/>
      <c r="D3595" s="12"/>
      <c r="E3595" s="31" t="str">
        <f>IFERROR(VLOOKUP(Issue!$D3595,Table5[#All],3,0),"")</f>
        <v/>
      </c>
      <c r="F3595" s="31" t="str">
        <f>IFERROR(VLOOKUP(Issue!$D3595,Table5[#All],2,0),"")</f>
        <v/>
      </c>
      <c r="G3595" s="12"/>
      <c r="H3595" s="31" t="str">
        <f>IFERROR(VLOOKUP(Issue!$G3595,Table5[#All],3,0),"")</f>
        <v/>
      </c>
      <c r="I3595" s="31" t="str">
        <f>IFERROR(VLOOKUP(Issue!$G3595,Table5[#All],2,0),"")</f>
        <v/>
      </c>
      <c r="J3595" s="12"/>
      <c r="K3595" s="31" t="str">
        <f>IFERROR(VLOOKUP(Issue!$J3595,Table2[[Item Name]:[UoM]],2,0),"")</f>
        <v/>
      </c>
      <c r="L3595" s="12"/>
      <c r="M3595" s="32" t="str">
        <f>IFERROR(VLOOKUP(Issue!$J3595,Table2[[#All],[Item Name]:[Open Rate]],8,0),"")</f>
        <v/>
      </c>
      <c r="N3595" s="32" t="str">
        <f>IFERROR(+Issue!$L3595*Issue!$M3595,"")</f>
        <v/>
      </c>
      <c r="O3595" s="12"/>
      <c r="P3595" s="12"/>
      <c r="Q3595" s="38"/>
    </row>
    <row r="3596" spans="1:17" x14ac:dyDescent="0.25">
      <c r="A3596" s="34"/>
      <c r="B3596" s="12"/>
      <c r="C3596" s="12"/>
      <c r="D3596" s="12"/>
      <c r="E3596" s="31" t="str">
        <f>IFERROR(VLOOKUP(Issue!$D3596,Table5[#All],3,0),"")</f>
        <v/>
      </c>
      <c r="F3596" s="31" t="str">
        <f>IFERROR(VLOOKUP(Issue!$D3596,Table5[#All],2,0),"")</f>
        <v/>
      </c>
      <c r="G3596" s="12"/>
      <c r="H3596" s="31" t="str">
        <f>IFERROR(VLOOKUP(Issue!$G3596,Table5[#All],3,0),"")</f>
        <v/>
      </c>
      <c r="I3596" s="31" t="str">
        <f>IFERROR(VLOOKUP(Issue!$G3596,Table5[#All],2,0),"")</f>
        <v/>
      </c>
      <c r="J3596" s="12"/>
      <c r="K3596" s="31" t="str">
        <f>IFERROR(VLOOKUP(Issue!$J3596,Table2[[Item Name]:[UoM]],2,0),"")</f>
        <v/>
      </c>
      <c r="L3596" s="12"/>
      <c r="M3596" s="32" t="str">
        <f>IFERROR(VLOOKUP(Issue!$J3596,Table2[[#All],[Item Name]:[Open Rate]],8,0),"")</f>
        <v/>
      </c>
      <c r="N3596" s="32" t="str">
        <f>IFERROR(+Issue!$L3596*Issue!$M3596,"")</f>
        <v/>
      </c>
      <c r="O3596" s="12"/>
      <c r="P3596" s="12"/>
      <c r="Q3596" s="38"/>
    </row>
    <row r="3597" spans="1:17" x14ac:dyDescent="0.25">
      <c r="A3597" s="34"/>
      <c r="B3597" s="12"/>
      <c r="C3597" s="12"/>
      <c r="D3597" s="12"/>
      <c r="E3597" s="31" t="str">
        <f>IFERROR(VLOOKUP(Issue!$D3597,Table5[#All],3,0),"")</f>
        <v/>
      </c>
      <c r="F3597" s="31" t="str">
        <f>IFERROR(VLOOKUP(Issue!$D3597,Table5[#All],2,0),"")</f>
        <v/>
      </c>
      <c r="G3597" s="12"/>
      <c r="H3597" s="31" t="str">
        <f>IFERROR(VLOOKUP(Issue!$G3597,Table5[#All],3,0),"")</f>
        <v/>
      </c>
      <c r="I3597" s="31" t="str">
        <f>IFERROR(VLOOKUP(Issue!$G3597,Table5[#All],2,0),"")</f>
        <v/>
      </c>
      <c r="J3597" s="12"/>
      <c r="K3597" s="31" t="str">
        <f>IFERROR(VLOOKUP(Issue!$J3597,Table2[[Item Name]:[UoM]],2,0),"")</f>
        <v/>
      </c>
      <c r="L3597" s="12"/>
      <c r="M3597" s="32" t="str">
        <f>IFERROR(VLOOKUP(Issue!$J3597,Table2[[#All],[Item Name]:[Open Rate]],8,0),"")</f>
        <v/>
      </c>
      <c r="N3597" s="32" t="str">
        <f>IFERROR(+Issue!$L3597*Issue!$M3597,"")</f>
        <v/>
      </c>
      <c r="O3597" s="12"/>
      <c r="P3597" s="12"/>
      <c r="Q3597" s="38"/>
    </row>
    <row r="3598" spans="1:17" x14ac:dyDescent="0.25">
      <c r="A3598" s="34"/>
      <c r="B3598" s="12"/>
      <c r="C3598" s="12"/>
      <c r="D3598" s="12"/>
      <c r="E3598" s="31" t="str">
        <f>IFERROR(VLOOKUP(Issue!$D3598,Table5[#All],3,0),"")</f>
        <v/>
      </c>
      <c r="F3598" s="31" t="str">
        <f>IFERROR(VLOOKUP(Issue!$D3598,Table5[#All],2,0),"")</f>
        <v/>
      </c>
      <c r="G3598" s="12"/>
      <c r="H3598" s="31" t="str">
        <f>IFERROR(VLOOKUP(Issue!$G3598,Table5[#All],3,0),"")</f>
        <v/>
      </c>
      <c r="I3598" s="31" t="str">
        <f>IFERROR(VLOOKUP(Issue!$G3598,Table5[#All],2,0),"")</f>
        <v/>
      </c>
      <c r="J3598" s="12"/>
      <c r="K3598" s="31" t="str">
        <f>IFERROR(VLOOKUP(Issue!$J3598,Table2[[Item Name]:[UoM]],2,0),"")</f>
        <v/>
      </c>
      <c r="L3598" s="12"/>
      <c r="M3598" s="32" t="str">
        <f>IFERROR(VLOOKUP(Issue!$J3598,Table2[[#All],[Item Name]:[Open Rate]],8,0),"")</f>
        <v/>
      </c>
      <c r="N3598" s="32" t="str">
        <f>IFERROR(+Issue!$L3598*Issue!$M3598,"")</f>
        <v/>
      </c>
      <c r="O3598" s="12"/>
      <c r="P3598" s="12"/>
      <c r="Q3598" s="38"/>
    </row>
    <row r="3599" spans="1:17" x14ac:dyDescent="0.25">
      <c r="A3599" s="34"/>
      <c r="B3599" s="12"/>
      <c r="C3599" s="12"/>
      <c r="D3599" s="12"/>
      <c r="E3599" s="31" t="str">
        <f>IFERROR(VLOOKUP(Issue!$D3599,Table5[#All],3,0),"")</f>
        <v/>
      </c>
      <c r="F3599" s="31" t="str">
        <f>IFERROR(VLOOKUP(Issue!$D3599,Table5[#All],2,0),"")</f>
        <v/>
      </c>
      <c r="G3599" s="12"/>
      <c r="H3599" s="31" t="str">
        <f>IFERROR(VLOOKUP(Issue!$G3599,Table5[#All],3,0),"")</f>
        <v/>
      </c>
      <c r="I3599" s="31" t="str">
        <f>IFERROR(VLOOKUP(Issue!$G3599,Table5[#All],2,0),"")</f>
        <v/>
      </c>
      <c r="J3599" s="12"/>
      <c r="K3599" s="31" t="str">
        <f>IFERROR(VLOOKUP(Issue!$J3599,Table2[[Item Name]:[UoM]],2,0),"")</f>
        <v/>
      </c>
      <c r="L3599" s="12"/>
      <c r="M3599" s="32" t="str">
        <f>IFERROR(VLOOKUP(Issue!$J3599,Table2[[#All],[Item Name]:[Open Rate]],8,0),"")</f>
        <v/>
      </c>
      <c r="N3599" s="32" t="str">
        <f>IFERROR(+Issue!$L3599*Issue!$M3599,"")</f>
        <v/>
      </c>
      <c r="O3599" s="12"/>
      <c r="P3599" s="12"/>
      <c r="Q3599" s="38"/>
    </row>
    <row r="3600" spans="1:17" x14ac:dyDescent="0.25">
      <c r="A3600" s="34"/>
      <c r="B3600" s="12"/>
      <c r="C3600" s="12"/>
      <c r="D3600" s="12"/>
      <c r="E3600" s="31" t="str">
        <f>IFERROR(VLOOKUP(Issue!$D3600,Table5[#All],3,0),"")</f>
        <v/>
      </c>
      <c r="F3600" s="31" t="str">
        <f>IFERROR(VLOOKUP(Issue!$D3600,Table5[#All],2,0),"")</f>
        <v/>
      </c>
      <c r="G3600" s="12"/>
      <c r="H3600" s="31" t="str">
        <f>IFERROR(VLOOKUP(Issue!$G3600,Table5[#All],3,0),"")</f>
        <v/>
      </c>
      <c r="I3600" s="31" t="str">
        <f>IFERROR(VLOOKUP(Issue!$G3600,Table5[#All],2,0),"")</f>
        <v/>
      </c>
      <c r="J3600" s="12"/>
      <c r="K3600" s="31" t="str">
        <f>IFERROR(VLOOKUP(Issue!$J3600,Table2[[Item Name]:[UoM]],2,0),"")</f>
        <v/>
      </c>
      <c r="L3600" s="12"/>
      <c r="M3600" s="32" t="str">
        <f>IFERROR(VLOOKUP(Issue!$J3600,Table2[[#All],[Item Name]:[Open Rate]],8,0),"")</f>
        <v/>
      </c>
      <c r="N3600" s="32" t="str">
        <f>IFERROR(+Issue!$L3600*Issue!$M3600,"")</f>
        <v/>
      </c>
      <c r="O3600" s="12"/>
      <c r="P3600" s="12"/>
      <c r="Q3600" s="38"/>
    </row>
    <row r="3601" spans="1:17" x14ac:dyDescent="0.25">
      <c r="A3601" s="34"/>
      <c r="B3601" s="12"/>
      <c r="C3601" s="12"/>
      <c r="D3601" s="12"/>
      <c r="E3601" s="31" t="str">
        <f>IFERROR(VLOOKUP(Issue!$D3601,Table5[#All],3,0),"")</f>
        <v/>
      </c>
      <c r="F3601" s="31" t="str">
        <f>IFERROR(VLOOKUP(Issue!$D3601,Table5[#All],2,0),"")</f>
        <v/>
      </c>
      <c r="G3601" s="12"/>
      <c r="H3601" s="31" t="str">
        <f>IFERROR(VLOOKUP(Issue!$G3601,Table5[#All],3,0),"")</f>
        <v/>
      </c>
      <c r="I3601" s="31" t="str">
        <f>IFERROR(VLOOKUP(Issue!$G3601,Table5[#All],2,0),"")</f>
        <v/>
      </c>
      <c r="J3601" s="12"/>
      <c r="K3601" s="31" t="str">
        <f>IFERROR(VLOOKUP(Issue!$J3601,Table2[[Item Name]:[UoM]],2,0),"")</f>
        <v/>
      </c>
      <c r="L3601" s="12"/>
      <c r="M3601" s="32" t="str">
        <f>IFERROR(VLOOKUP(Issue!$J3601,Table2[[#All],[Item Name]:[Open Rate]],8,0),"")</f>
        <v/>
      </c>
      <c r="N3601" s="32" t="str">
        <f>IFERROR(+Issue!$L3601*Issue!$M3601,"")</f>
        <v/>
      </c>
      <c r="O3601" s="12"/>
      <c r="P3601" s="12"/>
      <c r="Q3601" s="38"/>
    </row>
    <row r="3602" spans="1:17" x14ac:dyDescent="0.25">
      <c r="A3602" s="34"/>
      <c r="B3602" s="12"/>
      <c r="C3602" s="12"/>
      <c r="D3602" s="12"/>
      <c r="E3602" s="31" t="str">
        <f>IFERROR(VLOOKUP(Issue!$D3602,Table5[#All],3,0),"")</f>
        <v/>
      </c>
      <c r="F3602" s="31" t="str">
        <f>IFERROR(VLOOKUP(Issue!$D3602,Table5[#All],2,0),"")</f>
        <v/>
      </c>
      <c r="G3602" s="12"/>
      <c r="H3602" s="31" t="str">
        <f>IFERROR(VLOOKUP(Issue!$G3602,Table5[#All],3,0),"")</f>
        <v/>
      </c>
      <c r="I3602" s="31" t="str">
        <f>IFERROR(VLOOKUP(Issue!$G3602,Table5[#All],2,0),"")</f>
        <v/>
      </c>
      <c r="J3602" s="12"/>
      <c r="K3602" s="31" t="str">
        <f>IFERROR(VLOOKUP(Issue!$J3602,Table2[[Item Name]:[UoM]],2,0),"")</f>
        <v/>
      </c>
      <c r="L3602" s="12"/>
      <c r="M3602" s="32" t="str">
        <f>IFERROR(VLOOKUP(Issue!$J3602,Table2[[#All],[Item Name]:[Open Rate]],8,0),"")</f>
        <v/>
      </c>
      <c r="N3602" s="32" t="str">
        <f>IFERROR(+Issue!$L3602*Issue!$M3602,"")</f>
        <v/>
      </c>
      <c r="O3602" s="12"/>
      <c r="P3602" s="12"/>
      <c r="Q3602" s="38"/>
    </row>
    <row r="3603" spans="1:17" x14ac:dyDescent="0.25">
      <c r="A3603" s="34"/>
      <c r="B3603" s="12"/>
      <c r="C3603" s="12"/>
      <c r="D3603" s="12"/>
      <c r="E3603" s="31" t="str">
        <f>IFERROR(VLOOKUP(Issue!$D3603,Table5[#All],3,0),"")</f>
        <v/>
      </c>
      <c r="F3603" s="31" t="str">
        <f>IFERROR(VLOOKUP(Issue!$D3603,Table5[#All],2,0),"")</f>
        <v/>
      </c>
      <c r="G3603" s="12"/>
      <c r="H3603" s="31" t="str">
        <f>IFERROR(VLOOKUP(Issue!$G3603,Table5[#All],3,0),"")</f>
        <v/>
      </c>
      <c r="I3603" s="31" t="str">
        <f>IFERROR(VLOOKUP(Issue!$G3603,Table5[#All],2,0),"")</f>
        <v/>
      </c>
      <c r="J3603" s="12"/>
      <c r="K3603" s="31" t="str">
        <f>IFERROR(VLOOKUP(Issue!$J3603,Table2[[Item Name]:[UoM]],2,0),"")</f>
        <v/>
      </c>
      <c r="L3603" s="12"/>
      <c r="M3603" s="32" t="str">
        <f>IFERROR(VLOOKUP(Issue!$J3603,Table2[[#All],[Item Name]:[Open Rate]],8,0),"")</f>
        <v/>
      </c>
      <c r="N3603" s="32" t="str">
        <f>IFERROR(+Issue!$L3603*Issue!$M3603,"")</f>
        <v/>
      </c>
      <c r="O3603" s="12"/>
      <c r="P3603" s="12"/>
      <c r="Q3603" s="38"/>
    </row>
    <row r="3604" spans="1:17" x14ac:dyDescent="0.25">
      <c r="A3604" s="34"/>
      <c r="B3604" s="12"/>
      <c r="C3604" s="12"/>
      <c r="D3604" s="12"/>
      <c r="E3604" s="31" t="str">
        <f>IFERROR(VLOOKUP(Issue!$D3604,Table5[#All],3,0),"")</f>
        <v/>
      </c>
      <c r="F3604" s="31" t="str">
        <f>IFERROR(VLOOKUP(Issue!$D3604,Table5[#All],2,0),"")</f>
        <v/>
      </c>
      <c r="G3604" s="12"/>
      <c r="H3604" s="31" t="str">
        <f>IFERROR(VLOOKUP(Issue!$G3604,Table5[#All],3,0),"")</f>
        <v/>
      </c>
      <c r="I3604" s="31" t="str">
        <f>IFERROR(VLOOKUP(Issue!$G3604,Table5[#All],2,0),"")</f>
        <v/>
      </c>
      <c r="J3604" s="12"/>
      <c r="K3604" s="31" t="str">
        <f>IFERROR(VLOOKUP(Issue!$J3604,Table2[[Item Name]:[UoM]],2,0),"")</f>
        <v/>
      </c>
      <c r="L3604" s="12"/>
      <c r="M3604" s="32" t="str">
        <f>IFERROR(VLOOKUP(Issue!$J3604,Table2[[#All],[Item Name]:[Open Rate]],8,0),"")</f>
        <v/>
      </c>
      <c r="N3604" s="32" t="str">
        <f>IFERROR(+Issue!$L3604*Issue!$M3604,"")</f>
        <v/>
      </c>
      <c r="O3604" s="12"/>
      <c r="P3604" s="12"/>
      <c r="Q3604" s="38"/>
    </row>
    <row r="3605" spans="1:17" x14ac:dyDescent="0.25">
      <c r="A3605" s="34"/>
      <c r="B3605" s="12"/>
      <c r="C3605" s="12"/>
      <c r="D3605" s="12"/>
      <c r="E3605" s="31" t="str">
        <f>IFERROR(VLOOKUP(Issue!$D3605,Table5[#All],3,0),"")</f>
        <v/>
      </c>
      <c r="F3605" s="31" t="str">
        <f>IFERROR(VLOOKUP(Issue!$D3605,Table5[#All],2,0),"")</f>
        <v/>
      </c>
      <c r="G3605" s="12"/>
      <c r="H3605" s="31" t="str">
        <f>IFERROR(VLOOKUP(Issue!$G3605,Table5[#All],3,0),"")</f>
        <v/>
      </c>
      <c r="I3605" s="31" t="str">
        <f>IFERROR(VLOOKUP(Issue!$G3605,Table5[#All],2,0),"")</f>
        <v/>
      </c>
      <c r="J3605" s="12"/>
      <c r="K3605" s="31" t="str">
        <f>IFERROR(VLOOKUP(Issue!$J3605,Table2[[Item Name]:[UoM]],2,0),"")</f>
        <v/>
      </c>
      <c r="L3605" s="12"/>
      <c r="M3605" s="32" t="str">
        <f>IFERROR(VLOOKUP(Issue!$J3605,Table2[[#All],[Item Name]:[Open Rate]],8,0),"")</f>
        <v/>
      </c>
      <c r="N3605" s="32" t="str">
        <f>IFERROR(+Issue!$L3605*Issue!$M3605,"")</f>
        <v/>
      </c>
      <c r="O3605" s="12"/>
      <c r="P3605" s="12"/>
      <c r="Q3605" s="38"/>
    </row>
    <row r="3606" spans="1:17" x14ac:dyDescent="0.25">
      <c r="A3606" s="34"/>
      <c r="B3606" s="12"/>
      <c r="C3606" s="12"/>
      <c r="D3606" s="12"/>
      <c r="E3606" s="31" t="str">
        <f>IFERROR(VLOOKUP(Issue!$D3606,Table5[#All],3,0),"")</f>
        <v/>
      </c>
      <c r="F3606" s="31" t="str">
        <f>IFERROR(VLOOKUP(Issue!$D3606,Table5[#All],2,0),"")</f>
        <v/>
      </c>
      <c r="G3606" s="12"/>
      <c r="H3606" s="31" t="str">
        <f>IFERROR(VLOOKUP(Issue!$G3606,Table5[#All],3,0),"")</f>
        <v/>
      </c>
      <c r="I3606" s="31" t="str">
        <f>IFERROR(VLOOKUP(Issue!$G3606,Table5[#All],2,0),"")</f>
        <v/>
      </c>
      <c r="J3606" s="12"/>
      <c r="K3606" s="31" t="str">
        <f>IFERROR(VLOOKUP(Issue!$J3606,Table2[[Item Name]:[UoM]],2,0),"")</f>
        <v/>
      </c>
      <c r="L3606" s="12"/>
      <c r="M3606" s="32" t="str">
        <f>IFERROR(VLOOKUP(Issue!$J3606,Table2[[#All],[Item Name]:[Open Rate]],8,0),"")</f>
        <v/>
      </c>
      <c r="N3606" s="32" t="str">
        <f>IFERROR(+Issue!$L3606*Issue!$M3606,"")</f>
        <v/>
      </c>
      <c r="O3606" s="12"/>
      <c r="P3606" s="12"/>
      <c r="Q3606" s="38"/>
    </row>
    <row r="3607" spans="1:17" x14ac:dyDescent="0.25">
      <c r="A3607" s="34"/>
      <c r="B3607" s="12"/>
      <c r="C3607" s="12"/>
      <c r="D3607" s="12"/>
      <c r="E3607" s="31" t="str">
        <f>IFERROR(VLOOKUP(Issue!$D3607,Table5[#All],3,0),"")</f>
        <v/>
      </c>
      <c r="F3607" s="31" t="str">
        <f>IFERROR(VLOOKUP(Issue!$D3607,Table5[#All],2,0),"")</f>
        <v/>
      </c>
      <c r="G3607" s="12"/>
      <c r="H3607" s="31" t="str">
        <f>IFERROR(VLOOKUP(Issue!$G3607,Table5[#All],3,0),"")</f>
        <v/>
      </c>
      <c r="I3607" s="31" t="str">
        <f>IFERROR(VLOOKUP(Issue!$G3607,Table5[#All],2,0),"")</f>
        <v/>
      </c>
      <c r="J3607" s="12"/>
      <c r="K3607" s="31" t="str">
        <f>IFERROR(VLOOKUP(Issue!$J3607,Table2[[Item Name]:[UoM]],2,0),"")</f>
        <v/>
      </c>
      <c r="L3607" s="12"/>
      <c r="M3607" s="32" t="str">
        <f>IFERROR(VLOOKUP(Issue!$J3607,Table2[[#All],[Item Name]:[Open Rate]],8,0),"")</f>
        <v/>
      </c>
      <c r="N3607" s="32" t="str">
        <f>IFERROR(+Issue!$L3607*Issue!$M3607,"")</f>
        <v/>
      </c>
      <c r="O3607" s="12"/>
      <c r="P3607" s="12"/>
      <c r="Q3607" s="38"/>
    </row>
    <row r="3608" spans="1:17" x14ac:dyDescent="0.25">
      <c r="A3608" s="34"/>
      <c r="B3608" s="12"/>
      <c r="C3608" s="12"/>
      <c r="D3608" s="12"/>
      <c r="E3608" s="31" t="str">
        <f>IFERROR(VLOOKUP(Issue!$D3608,Table5[#All],3,0),"")</f>
        <v/>
      </c>
      <c r="F3608" s="31" t="str">
        <f>IFERROR(VLOOKUP(Issue!$D3608,Table5[#All],2,0),"")</f>
        <v/>
      </c>
      <c r="G3608" s="12"/>
      <c r="H3608" s="31" t="str">
        <f>IFERROR(VLOOKUP(Issue!$G3608,Table5[#All],3,0),"")</f>
        <v/>
      </c>
      <c r="I3608" s="31" t="str">
        <f>IFERROR(VLOOKUP(Issue!$G3608,Table5[#All],2,0),"")</f>
        <v/>
      </c>
      <c r="J3608" s="12"/>
      <c r="K3608" s="31" t="str">
        <f>IFERROR(VLOOKUP(Issue!$J3608,Table2[[Item Name]:[UoM]],2,0),"")</f>
        <v/>
      </c>
      <c r="L3608" s="12"/>
      <c r="M3608" s="32" t="str">
        <f>IFERROR(VLOOKUP(Issue!$J3608,Table2[[#All],[Item Name]:[Open Rate]],8,0),"")</f>
        <v/>
      </c>
      <c r="N3608" s="32" t="str">
        <f>IFERROR(+Issue!$L3608*Issue!$M3608,"")</f>
        <v/>
      </c>
      <c r="O3608" s="12"/>
      <c r="P3608" s="12"/>
      <c r="Q3608" s="38"/>
    </row>
    <row r="3609" spans="1:17" x14ac:dyDescent="0.25">
      <c r="A3609" s="34"/>
      <c r="B3609" s="12"/>
      <c r="C3609" s="12"/>
      <c r="D3609" s="12"/>
      <c r="E3609" s="31" t="str">
        <f>IFERROR(VLOOKUP(Issue!$D3609,Table5[#All],3,0),"")</f>
        <v/>
      </c>
      <c r="F3609" s="31" t="str">
        <f>IFERROR(VLOOKUP(Issue!$D3609,Table5[#All],2,0),"")</f>
        <v/>
      </c>
      <c r="G3609" s="12"/>
      <c r="H3609" s="31" t="str">
        <f>IFERROR(VLOOKUP(Issue!$G3609,Table5[#All],3,0),"")</f>
        <v/>
      </c>
      <c r="I3609" s="31" t="str">
        <f>IFERROR(VLOOKUP(Issue!$G3609,Table5[#All],2,0),"")</f>
        <v/>
      </c>
      <c r="J3609" s="12"/>
      <c r="K3609" s="31" t="str">
        <f>IFERROR(VLOOKUP(Issue!$J3609,Table2[[Item Name]:[UoM]],2,0),"")</f>
        <v/>
      </c>
      <c r="L3609" s="12"/>
      <c r="M3609" s="32" t="str">
        <f>IFERROR(VLOOKUP(Issue!$J3609,Table2[[#All],[Item Name]:[Open Rate]],8,0),"")</f>
        <v/>
      </c>
      <c r="N3609" s="32" t="str">
        <f>IFERROR(+Issue!$L3609*Issue!$M3609,"")</f>
        <v/>
      </c>
      <c r="O3609" s="12"/>
      <c r="P3609" s="12"/>
      <c r="Q3609" s="38"/>
    </row>
    <row r="3610" spans="1:17" x14ac:dyDescent="0.25">
      <c r="A3610" s="34"/>
      <c r="B3610" s="12"/>
      <c r="C3610" s="12"/>
      <c r="D3610" s="12"/>
      <c r="E3610" s="31" t="str">
        <f>IFERROR(VLOOKUP(Issue!$D3610,Table5[#All],3,0),"")</f>
        <v/>
      </c>
      <c r="F3610" s="31" t="str">
        <f>IFERROR(VLOOKUP(Issue!$D3610,Table5[#All],2,0),"")</f>
        <v/>
      </c>
      <c r="G3610" s="12"/>
      <c r="H3610" s="31" t="str">
        <f>IFERROR(VLOOKUP(Issue!$G3610,Table5[#All],3,0),"")</f>
        <v/>
      </c>
      <c r="I3610" s="31" t="str">
        <f>IFERROR(VLOOKUP(Issue!$G3610,Table5[#All],2,0),"")</f>
        <v/>
      </c>
      <c r="J3610" s="12"/>
      <c r="K3610" s="31" t="str">
        <f>IFERROR(VLOOKUP(Issue!$J3610,Table2[[Item Name]:[UoM]],2,0),"")</f>
        <v/>
      </c>
      <c r="L3610" s="12"/>
      <c r="M3610" s="32" t="str">
        <f>IFERROR(VLOOKUP(Issue!$J3610,Table2[[#All],[Item Name]:[Open Rate]],8,0),"")</f>
        <v/>
      </c>
      <c r="N3610" s="32" t="str">
        <f>IFERROR(+Issue!$L3610*Issue!$M3610,"")</f>
        <v/>
      </c>
      <c r="O3610" s="12"/>
      <c r="P3610" s="12"/>
      <c r="Q3610" s="38"/>
    </row>
    <row r="3611" spans="1:17" x14ac:dyDescent="0.25">
      <c r="A3611" s="34"/>
      <c r="B3611" s="12"/>
      <c r="C3611" s="12"/>
      <c r="D3611" s="12"/>
      <c r="E3611" s="31" t="str">
        <f>IFERROR(VLOOKUP(Issue!$D3611,Table5[#All],3,0),"")</f>
        <v/>
      </c>
      <c r="F3611" s="31" t="str">
        <f>IFERROR(VLOOKUP(Issue!$D3611,Table5[#All],2,0),"")</f>
        <v/>
      </c>
      <c r="G3611" s="12"/>
      <c r="H3611" s="31" t="str">
        <f>IFERROR(VLOOKUP(Issue!$G3611,Table5[#All],3,0),"")</f>
        <v/>
      </c>
      <c r="I3611" s="31" t="str">
        <f>IFERROR(VLOOKUP(Issue!$G3611,Table5[#All],2,0),"")</f>
        <v/>
      </c>
      <c r="J3611" s="12"/>
      <c r="K3611" s="31" t="str">
        <f>IFERROR(VLOOKUP(Issue!$J3611,Table2[[Item Name]:[UoM]],2,0),"")</f>
        <v/>
      </c>
      <c r="L3611" s="12"/>
      <c r="M3611" s="32" t="str">
        <f>IFERROR(VLOOKUP(Issue!$J3611,Table2[[#All],[Item Name]:[Open Rate]],8,0),"")</f>
        <v/>
      </c>
      <c r="N3611" s="32" t="str">
        <f>IFERROR(+Issue!$L3611*Issue!$M3611,"")</f>
        <v/>
      </c>
      <c r="O3611" s="12"/>
      <c r="P3611" s="12"/>
      <c r="Q3611" s="38"/>
    </row>
    <row r="3612" spans="1:17" x14ac:dyDescent="0.25">
      <c r="A3612" s="34"/>
      <c r="B3612" s="12"/>
      <c r="C3612" s="12"/>
      <c r="D3612" s="12"/>
      <c r="E3612" s="31" t="str">
        <f>IFERROR(VLOOKUP(Issue!$D3612,Table5[#All],3,0),"")</f>
        <v/>
      </c>
      <c r="F3612" s="31" t="str">
        <f>IFERROR(VLOOKUP(Issue!$D3612,Table5[#All],2,0),"")</f>
        <v/>
      </c>
      <c r="G3612" s="12"/>
      <c r="H3612" s="31" t="str">
        <f>IFERROR(VLOOKUP(Issue!$G3612,Table5[#All],3,0),"")</f>
        <v/>
      </c>
      <c r="I3612" s="31" t="str">
        <f>IFERROR(VLOOKUP(Issue!$G3612,Table5[#All],2,0),"")</f>
        <v/>
      </c>
      <c r="J3612" s="12"/>
      <c r="K3612" s="31" t="str">
        <f>IFERROR(VLOOKUP(Issue!$J3612,Table2[[Item Name]:[UoM]],2,0),"")</f>
        <v/>
      </c>
      <c r="L3612" s="12"/>
      <c r="M3612" s="32" t="str">
        <f>IFERROR(VLOOKUP(Issue!$J3612,Table2[[#All],[Item Name]:[Open Rate]],8,0),"")</f>
        <v/>
      </c>
      <c r="N3612" s="32" t="str">
        <f>IFERROR(+Issue!$L3612*Issue!$M3612,"")</f>
        <v/>
      </c>
      <c r="O3612" s="12"/>
      <c r="P3612" s="12"/>
      <c r="Q3612" s="38"/>
    </row>
    <row r="3613" spans="1:17" x14ac:dyDescent="0.25">
      <c r="A3613" s="34"/>
      <c r="B3613" s="12"/>
      <c r="C3613" s="12"/>
      <c r="D3613" s="12"/>
      <c r="E3613" s="31" t="str">
        <f>IFERROR(VLOOKUP(Issue!$D3613,Table5[#All],3,0),"")</f>
        <v/>
      </c>
      <c r="F3613" s="31" t="str">
        <f>IFERROR(VLOOKUP(Issue!$D3613,Table5[#All],2,0),"")</f>
        <v/>
      </c>
      <c r="G3613" s="12"/>
      <c r="H3613" s="31" t="str">
        <f>IFERROR(VLOOKUP(Issue!$G3613,Table5[#All],3,0),"")</f>
        <v/>
      </c>
      <c r="I3613" s="31" t="str">
        <f>IFERROR(VLOOKUP(Issue!$G3613,Table5[#All],2,0),"")</f>
        <v/>
      </c>
      <c r="J3613" s="12"/>
      <c r="K3613" s="31" t="str">
        <f>IFERROR(VLOOKUP(Issue!$J3613,Table2[[Item Name]:[UoM]],2,0),"")</f>
        <v/>
      </c>
      <c r="L3613" s="12"/>
      <c r="M3613" s="32" t="str">
        <f>IFERROR(VLOOKUP(Issue!$J3613,Table2[[#All],[Item Name]:[Open Rate]],8,0),"")</f>
        <v/>
      </c>
      <c r="N3613" s="32" t="str">
        <f>IFERROR(+Issue!$L3613*Issue!$M3613,"")</f>
        <v/>
      </c>
      <c r="O3613" s="12"/>
      <c r="P3613" s="12"/>
      <c r="Q3613" s="38"/>
    </row>
    <row r="3614" spans="1:17" x14ac:dyDescent="0.25">
      <c r="A3614" s="34"/>
      <c r="B3614" s="12"/>
      <c r="C3614" s="12"/>
      <c r="D3614" s="12"/>
      <c r="E3614" s="31" t="str">
        <f>IFERROR(VLOOKUP(Issue!$D3614,Table5[#All],3,0),"")</f>
        <v/>
      </c>
      <c r="F3614" s="31" t="str">
        <f>IFERROR(VLOOKUP(Issue!$D3614,Table5[#All],2,0),"")</f>
        <v/>
      </c>
      <c r="G3614" s="12"/>
      <c r="H3614" s="31" t="str">
        <f>IFERROR(VLOOKUP(Issue!$G3614,Table5[#All],3,0),"")</f>
        <v/>
      </c>
      <c r="I3614" s="31" t="str">
        <f>IFERROR(VLOOKUP(Issue!$G3614,Table5[#All],2,0),"")</f>
        <v/>
      </c>
      <c r="J3614" s="12"/>
      <c r="K3614" s="31" t="str">
        <f>IFERROR(VLOOKUP(Issue!$J3614,Table2[[Item Name]:[UoM]],2,0),"")</f>
        <v/>
      </c>
      <c r="L3614" s="12"/>
      <c r="M3614" s="32" t="str">
        <f>IFERROR(VLOOKUP(Issue!$J3614,Table2[[#All],[Item Name]:[Open Rate]],8,0),"")</f>
        <v/>
      </c>
      <c r="N3614" s="32" t="str">
        <f>IFERROR(+Issue!$L3614*Issue!$M3614,"")</f>
        <v/>
      </c>
      <c r="O3614" s="12"/>
      <c r="P3614" s="12"/>
      <c r="Q3614" s="38"/>
    </row>
    <row r="3615" spans="1:17" x14ac:dyDescent="0.25">
      <c r="A3615" s="34"/>
      <c r="B3615" s="12"/>
      <c r="C3615" s="12"/>
      <c r="D3615" s="12"/>
      <c r="E3615" s="31" t="str">
        <f>IFERROR(VLOOKUP(Issue!$D3615,Table5[#All],3,0),"")</f>
        <v/>
      </c>
      <c r="F3615" s="31" t="str">
        <f>IFERROR(VLOOKUP(Issue!$D3615,Table5[#All],2,0),"")</f>
        <v/>
      </c>
      <c r="G3615" s="12"/>
      <c r="H3615" s="31" t="str">
        <f>IFERROR(VLOOKUP(Issue!$G3615,Table5[#All],3,0),"")</f>
        <v/>
      </c>
      <c r="I3615" s="31" t="str">
        <f>IFERROR(VLOOKUP(Issue!$G3615,Table5[#All],2,0),"")</f>
        <v/>
      </c>
      <c r="J3615" s="12"/>
      <c r="K3615" s="31" t="str">
        <f>IFERROR(VLOOKUP(Issue!$J3615,Table2[[Item Name]:[UoM]],2,0),"")</f>
        <v/>
      </c>
      <c r="L3615" s="12"/>
      <c r="M3615" s="32" t="str">
        <f>IFERROR(VLOOKUP(Issue!$J3615,Table2[[#All],[Item Name]:[Open Rate]],8,0),"")</f>
        <v/>
      </c>
      <c r="N3615" s="32" t="str">
        <f>IFERROR(+Issue!$L3615*Issue!$M3615,"")</f>
        <v/>
      </c>
      <c r="O3615" s="12"/>
      <c r="P3615" s="12"/>
      <c r="Q3615" s="38"/>
    </row>
    <row r="3616" spans="1:17" x14ac:dyDescent="0.25">
      <c r="A3616" s="34"/>
      <c r="B3616" s="12"/>
      <c r="C3616" s="12"/>
      <c r="D3616" s="12"/>
      <c r="E3616" s="31" t="str">
        <f>IFERROR(VLOOKUP(Issue!$D3616,Table5[#All],3,0),"")</f>
        <v/>
      </c>
      <c r="F3616" s="31" t="str">
        <f>IFERROR(VLOOKUP(Issue!$D3616,Table5[#All],2,0),"")</f>
        <v/>
      </c>
      <c r="G3616" s="12"/>
      <c r="H3616" s="31" t="str">
        <f>IFERROR(VLOOKUP(Issue!$G3616,Table5[#All],3,0),"")</f>
        <v/>
      </c>
      <c r="I3616" s="31" t="str">
        <f>IFERROR(VLOOKUP(Issue!$G3616,Table5[#All],2,0),"")</f>
        <v/>
      </c>
      <c r="J3616" s="12"/>
      <c r="K3616" s="31" t="str">
        <f>IFERROR(VLOOKUP(Issue!$J3616,Table2[[Item Name]:[UoM]],2,0),"")</f>
        <v/>
      </c>
      <c r="L3616" s="12"/>
      <c r="M3616" s="32" t="str">
        <f>IFERROR(VLOOKUP(Issue!$J3616,Table2[[#All],[Item Name]:[Open Rate]],8,0),"")</f>
        <v/>
      </c>
      <c r="N3616" s="32" t="str">
        <f>IFERROR(+Issue!$L3616*Issue!$M3616,"")</f>
        <v/>
      </c>
      <c r="O3616" s="12"/>
      <c r="P3616" s="12"/>
      <c r="Q3616" s="38"/>
    </row>
    <row r="3617" spans="1:17" x14ac:dyDescent="0.25">
      <c r="A3617" s="34"/>
      <c r="B3617" s="12"/>
      <c r="C3617" s="12"/>
      <c r="D3617" s="12"/>
      <c r="E3617" s="31" t="str">
        <f>IFERROR(VLOOKUP(Issue!$D3617,Table5[#All],3,0),"")</f>
        <v/>
      </c>
      <c r="F3617" s="31" t="str">
        <f>IFERROR(VLOOKUP(Issue!$D3617,Table5[#All],2,0),"")</f>
        <v/>
      </c>
      <c r="G3617" s="12"/>
      <c r="H3617" s="31" t="str">
        <f>IFERROR(VLOOKUP(Issue!$G3617,Table5[#All],3,0),"")</f>
        <v/>
      </c>
      <c r="I3617" s="31" t="str">
        <f>IFERROR(VLOOKUP(Issue!$G3617,Table5[#All],2,0),"")</f>
        <v/>
      </c>
      <c r="J3617" s="12"/>
      <c r="K3617" s="31" t="str">
        <f>IFERROR(VLOOKUP(Issue!$J3617,Table2[[Item Name]:[UoM]],2,0),"")</f>
        <v/>
      </c>
      <c r="L3617" s="12"/>
      <c r="M3617" s="32" t="str">
        <f>IFERROR(VLOOKUP(Issue!$J3617,Table2[[#All],[Item Name]:[Open Rate]],8,0),"")</f>
        <v/>
      </c>
      <c r="N3617" s="32" t="str">
        <f>IFERROR(+Issue!$L3617*Issue!$M3617,"")</f>
        <v/>
      </c>
      <c r="O3617" s="12"/>
      <c r="P3617" s="12"/>
      <c r="Q3617" s="38"/>
    </row>
    <row r="3618" spans="1:17" x14ac:dyDescent="0.25">
      <c r="A3618" s="34"/>
      <c r="B3618" s="12"/>
      <c r="C3618" s="12"/>
      <c r="D3618" s="12"/>
      <c r="E3618" s="31" t="str">
        <f>IFERROR(VLOOKUP(Issue!$D3618,Table5[#All],3,0),"")</f>
        <v/>
      </c>
      <c r="F3618" s="31" t="str">
        <f>IFERROR(VLOOKUP(Issue!$D3618,Table5[#All],2,0),"")</f>
        <v/>
      </c>
      <c r="G3618" s="12"/>
      <c r="H3618" s="31" t="str">
        <f>IFERROR(VLOOKUP(Issue!$G3618,Table5[#All],3,0),"")</f>
        <v/>
      </c>
      <c r="I3618" s="31" t="str">
        <f>IFERROR(VLOOKUP(Issue!$G3618,Table5[#All],2,0),"")</f>
        <v/>
      </c>
      <c r="J3618" s="12"/>
      <c r="K3618" s="31" t="str">
        <f>IFERROR(VLOOKUP(Issue!$J3618,Table2[[Item Name]:[UoM]],2,0),"")</f>
        <v/>
      </c>
      <c r="L3618" s="12"/>
      <c r="M3618" s="32" t="str">
        <f>IFERROR(VLOOKUP(Issue!$J3618,Table2[[#All],[Item Name]:[Open Rate]],8,0),"")</f>
        <v/>
      </c>
      <c r="N3618" s="32" t="str">
        <f>IFERROR(+Issue!$L3618*Issue!$M3618,"")</f>
        <v/>
      </c>
      <c r="O3618" s="12"/>
      <c r="P3618" s="12"/>
      <c r="Q3618" s="38"/>
    </row>
    <row r="3619" spans="1:17" x14ac:dyDescent="0.25">
      <c r="A3619" s="34"/>
      <c r="B3619" s="12"/>
      <c r="C3619" s="12"/>
      <c r="D3619" s="12"/>
      <c r="E3619" s="31" t="str">
        <f>IFERROR(VLOOKUP(Issue!$D3619,Table5[#All],3,0),"")</f>
        <v/>
      </c>
      <c r="F3619" s="31" t="str">
        <f>IFERROR(VLOOKUP(Issue!$D3619,Table5[#All],2,0),"")</f>
        <v/>
      </c>
      <c r="G3619" s="12"/>
      <c r="H3619" s="31" t="str">
        <f>IFERROR(VLOOKUP(Issue!$G3619,Table5[#All],3,0),"")</f>
        <v/>
      </c>
      <c r="I3619" s="31" t="str">
        <f>IFERROR(VLOOKUP(Issue!$G3619,Table5[#All],2,0),"")</f>
        <v/>
      </c>
      <c r="J3619" s="12"/>
      <c r="K3619" s="31" t="str">
        <f>IFERROR(VLOOKUP(Issue!$J3619,Table2[[Item Name]:[UoM]],2,0),"")</f>
        <v/>
      </c>
      <c r="L3619" s="12"/>
      <c r="M3619" s="32" t="str">
        <f>IFERROR(VLOOKUP(Issue!$J3619,Table2[[#All],[Item Name]:[Open Rate]],8,0),"")</f>
        <v/>
      </c>
      <c r="N3619" s="32" t="str">
        <f>IFERROR(+Issue!$L3619*Issue!$M3619,"")</f>
        <v/>
      </c>
      <c r="O3619" s="12"/>
      <c r="P3619" s="12"/>
      <c r="Q3619" s="38"/>
    </row>
    <row r="3620" spans="1:17" x14ac:dyDescent="0.25">
      <c r="A3620" s="34"/>
      <c r="B3620" s="12"/>
      <c r="C3620" s="12"/>
      <c r="D3620" s="12"/>
      <c r="E3620" s="31" t="str">
        <f>IFERROR(VLOOKUP(Issue!$D3620,Table5[#All],3,0),"")</f>
        <v/>
      </c>
      <c r="F3620" s="31" t="str">
        <f>IFERROR(VLOOKUP(Issue!$D3620,Table5[#All],2,0),"")</f>
        <v/>
      </c>
      <c r="G3620" s="12"/>
      <c r="H3620" s="31" t="str">
        <f>IFERROR(VLOOKUP(Issue!$G3620,Table5[#All],3,0),"")</f>
        <v/>
      </c>
      <c r="I3620" s="31" t="str">
        <f>IFERROR(VLOOKUP(Issue!$G3620,Table5[#All],2,0),"")</f>
        <v/>
      </c>
      <c r="J3620" s="12"/>
      <c r="K3620" s="31" t="str">
        <f>IFERROR(VLOOKUP(Issue!$J3620,Table2[[Item Name]:[UoM]],2,0),"")</f>
        <v/>
      </c>
      <c r="L3620" s="12"/>
      <c r="M3620" s="32" t="str">
        <f>IFERROR(VLOOKUP(Issue!$J3620,Table2[[#All],[Item Name]:[Open Rate]],8,0),"")</f>
        <v/>
      </c>
      <c r="N3620" s="32" t="str">
        <f>IFERROR(+Issue!$L3620*Issue!$M3620,"")</f>
        <v/>
      </c>
      <c r="O3620" s="12"/>
      <c r="P3620" s="12"/>
      <c r="Q3620" s="38"/>
    </row>
    <row r="3621" spans="1:17" x14ac:dyDescent="0.25">
      <c r="A3621" s="34"/>
      <c r="B3621" s="12"/>
      <c r="C3621" s="12"/>
      <c r="D3621" s="12"/>
      <c r="E3621" s="31" t="str">
        <f>IFERROR(VLOOKUP(Issue!$D3621,Table5[#All],3,0),"")</f>
        <v/>
      </c>
      <c r="F3621" s="31" t="str">
        <f>IFERROR(VLOOKUP(Issue!$D3621,Table5[#All],2,0),"")</f>
        <v/>
      </c>
      <c r="G3621" s="12"/>
      <c r="H3621" s="31" t="str">
        <f>IFERROR(VLOOKUP(Issue!$G3621,Table5[#All],3,0),"")</f>
        <v/>
      </c>
      <c r="I3621" s="31" t="str">
        <f>IFERROR(VLOOKUP(Issue!$G3621,Table5[#All],2,0),"")</f>
        <v/>
      </c>
      <c r="J3621" s="12"/>
      <c r="K3621" s="31" t="str">
        <f>IFERROR(VLOOKUP(Issue!$J3621,Table2[[Item Name]:[UoM]],2,0),"")</f>
        <v/>
      </c>
      <c r="L3621" s="12"/>
      <c r="M3621" s="32" t="str">
        <f>IFERROR(VLOOKUP(Issue!$J3621,Table2[[#All],[Item Name]:[Open Rate]],8,0),"")</f>
        <v/>
      </c>
      <c r="N3621" s="32" t="str">
        <f>IFERROR(+Issue!$L3621*Issue!$M3621,"")</f>
        <v/>
      </c>
      <c r="O3621" s="12"/>
      <c r="P3621" s="12"/>
      <c r="Q3621" s="38"/>
    </row>
    <row r="3622" spans="1:17" x14ac:dyDescent="0.25">
      <c r="A3622" s="34"/>
      <c r="B3622" s="12"/>
      <c r="C3622" s="12"/>
      <c r="D3622" s="12"/>
      <c r="E3622" s="31" t="str">
        <f>IFERROR(VLOOKUP(Issue!$D3622,Table5[#All],3,0),"")</f>
        <v/>
      </c>
      <c r="F3622" s="31" t="str">
        <f>IFERROR(VLOOKUP(Issue!$D3622,Table5[#All],2,0),"")</f>
        <v/>
      </c>
      <c r="G3622" s="12"/>
      <c r="H3622" s="31" t="str">
        <f>IFERROR(VLOOKUP(Issue!$G3622,Table5[#All],3,0),"")</f>
        <v/>
      </c>
      <c r="I3622" s="31" t="str">
        <f>IFERROR(VLOOKUP(Issue!$G3622,Table5[#All],2,0),"")</f>
        <v/>
      </c>
      <c r="J3622" s="12"/>
      <c r="K3622" s="31" t="str">
        <f>IFERROR(VLOOKUP(Issue!$J3622,Table2[[Item Name]:[UoM]],2,0),"")</f>
        <v/>
      </c>
      <c r="L3622" s="12"/>
      <c r="M3622" s="32" t="str">
        <f>IFERROR(VLOOKUP(Issue!$J3622,Table2[[#All],[Item Name]:[Open Rate]],8,0),"")</f>
        <v/>
      </c>
      <c r="N3622" s="32" t="str">
        <f>IFERROR(+Issue!$L3622*Issue!$M3622,"")</f>
        <v/>
      </c>
      <c r="O3622" s="12"/>
      <c r="P3622" s="12"/>
      <c r="Q3622" s="38"/>
    </row>
    <row r="3623" spans="1:17" x14ac:dyDescent="0.25">
      <c r="A3623" s="34"/>
      <c r="B3623" s="12"/>
      <c r="C3623" s="12"/>
      <c r="D3623" s="12"/>
      <c r="E3623" s="31" t="str">
        <f>IFERROR(VLOOKUP(Issue!$D3623,Table5[#All],3,0),"")</f>
        <v/>
      </c>
      <c r="F3623" s="31" t="str">
        <f>IFERROR(VLOOKUP(Issue!$D3623,Table5[#All],2,0),"")</f>
        <v/>
      </c>
      <c r="G3623" s="12"/>
      <c r="H3623" s="31" t="str">
        <f>IFERROR(VLOOKUP(Issue!$G3623,Table5[#All],3,0),"")</f>
        <v/>
      </c>
      <c r="I3623" s="31" t="str">
        <f>IFERROR(VLOOKUP(Issue!$G3623,Table5[#All],2,0),"")</f>
        <v/>
      </c>
      <c r="J3623" s="12"/>
      <c r="K3623" s="31" t="str">
        <f>IFERROR(VLOOKUP(Issue!$J3623,Table2[[Item Name]:[UoM]],2,0),"")</f>
        <v/>
      </c>
      <c r="L3623" s="12"/>
      <c r="M3623" s="32" t="str">
        <f>IFERROR(VLOOKUP(Issue!$J3623,Table2[[#All],[Item Name]:[Open Rate]],8,0),"")</f>
        <v/>
      </c>
      <c r="N3623" s="32" t="str">
        <f>IFERROR(+Issue!$L3623*Issue!$M3623,"")</f>
        <v/>
      </c>
      <c r="O3623" s="12"/>
      <c r="P3623" s="12"/>
      <c r="Q3623" s="38"/>
    </row>
    <row r="3624" spans="1:17" x14ac:dyDescent="0.25">
      <c r="A3624" s="34"/>
      <c r="B3624" s="12"/>
      <c r="C3624" s="12"/>
      <c r="D3624" s="12"/>
      <c r="E3624" s="31" t="str">
        <f>IFERROR(VLOOKUP(Issue!$D3624,Table5[#All],3,0),"")</f>
        <v/>
      </c>
      <c r="F3624" s="31" t="str">
        <f>IFERROR(VLOOKUP(Issue!$D3624,Table5[#All],2,0),"")</f>
        <v/>
      </c>
      <c r="G3624" s="12"/>
      <c r="H3624" s="31" t="str">
        <f>IFERROR(VLOOKUP(Issue!$G3624,Table5[#All],3,0),"")</f>
        <v/>
      </c>
      <c r="I3624" s="31" t="str">
        <f>IFERROR(VLOOKUP(Issue!$G3624,Table5[#All],2,0),"")</f>
        <v/>
      </c>
      <c r="J3624" s="12"/>
      <c r="K3624" s="31" t="str">
        <f>IFERROR(VLOOKUP(Issue!$J3624,Table2[[Item Name]:[UoM]],2,0),"")</f>
        <v/>
      </c>
      <c r="L3624" s="12"/>
      <c r="M3624" s="32" t="str">
        <f>IFERROR(VLOOKUP(Issue!$J3624,Table2[[#All],[Item Name]:[Open Rate]],8,0),"")</f>
        <v/>
      </c>
      <c r="N3624" s="32" t="str">
        <f>IFERROR(+Issue!$L3624*Issue!$M3624,"")</f>
        <v/>
      </c>
      <c r="O3624" s="12"/>
      <c r="P3624" s="12"/>
      <c r="Q3624" s="38"/>
    </row>
    <row r="3625" spans="1:17" x14ac:dyDescent="0.25">
      <c r="A3625" s="34"/>
      <c r="B3625" s="12"/>
      <c r="C3625" s="12"/>
      <c r="D3625" s="12"/>
      <c r="E3625" s="31" t="str">
        <f>IFERROR(VLOOKUP(Issue!$D3625,Table5[#All],3,0),"")</f>
        <v/>
      </c>
      <c r="F3625" s="31" t="str">
        <f>IFERROR(VLOOKUP(Issue!$D3625,Table5[#All],2,0),"")</f>
        <v/>
      </c>
      <c r="G3625" s="12"/>
      <c r="H3625" s="31" t="str">
        <f>IFERROR(VLOOKUP(Issue!$G3625,Table5[#All],3,0),"")</f>
        <v/>
      </c>
      <c r="I3625" s="31" t="str">
        <f>IFERROR(VLOOKUP(Issue!$G3625,Table5[#All],2,0),"")</f>
        <v/>
      </c>
      <c r="J3625" s="12"/>
      <c r="K3625" s="31" t="str">
        <f>IFERROR(VLOOKUP(Issue!$J3625,Table2[[Item Name]:[UoM]],2,0),"")</f>
        <v/>
      </c>
      <c r="L3625" s="12"/>
      <c r="M3625" s="32" t="str">
        <f>IFERROR(VLOOKUP(Issue!$J3625,Table2[[#All],[Item Name]:[Open Rate]],8,0),"")</f>
        <v/>
      </c>
      <c r="N3625" s="32" t="str">
        <f>IFERROR(+Issue!$L3625*Issue!$M3625,"")</f>
        <v/>
      </c>
      <c r="O3625" s="12"/>
      <c r="P3625" s="12"/>
      <c r="Q3625" s="38"/>
    </row>
    <row r="3626" spans="1:17" x14ac:dyDescent="0.25">
      <c r="A3626" s="34"/>
      <c r="B3626" s="12"/>
      <c r="C3626" s="12"/>
      <c r="D3626" s="12"/>
      <c r="E3626" s="31" t="str">
        <f>IFERROR(VLOOKUP(Issue!$D3626,Table5[#All],3,0),"")</f>
        <v/>
      </c>
      <c r="F3626" s="31" t="str">
        <f>IFERROR(VLOOKUP(Issue!$D3626,Table5[#All],2,0),"")</f>
        <v/>
      </c>
      <c r="G3626" s="12"/>
      <c r="H3626" s="31" t="str">
        <f>IFERROR(VLOOKUP(Issue!$G3626,Table5[#All],3,0),"")</f>
        <v/>
      </c>
      <c r="I3626" s="31" t="str">
        <f>IFERROR(VLOOKUP(Issue!$G3626,Table5[#All],2,0),"")</f>
        <v/>
      </c>
      <c r="J3626" s="12"/>
      <c r="K3626" s="31" t="str">
        <f>IFERROR(VLOOKUP(Issue!$J3626,Table2[[Item Name]:[UoM]],2,0),"")</f>
        <v/>
      </c>
      <c r="L3626" s="12"/>
      <c r="M3626" s="32" t="str">
        <f>IFERROR(VLOOKUP(Issue!$J3626,Table2[[#All],[Item Name]:[Open Rate]],8,0),"")</f>
        <v/>
      </c>
      <c r="N3626" s="32" t="str">
        <f>IFERROR(+Issue!$L3626*Issue!$M3626,"")</f>
        <v/>
      </c>
      <c r="O3626" s="12"/>
      <c r="P3626" s="12"/>
      <c r="Q3626" s="38"/>
    </row>
    <row r="3627" spans="1:17" x14ac:dyDescent="0.25">
      <c r="A3627" s="34"/>
      <c r="B3627" s="12"/>
      <c r="C3627" s="12"/>
      <c r="D3627" s="12"/>
      <c r="E3627" s="31" t="str">
        <f>IFERROR(VLOOKUP(Issue!$D3627,Table5[#All],3,0),"")</f>
        <v/>
      </c>
      <c r="F3627" s="31" t="str">
        <f>IFERROR(VLOOKUP(Issue!$D3627,Table5[#All],2,0),"")</f>
        <v/>
      </c>
      <c r="G3627" s="12"/>
      <c r="H3627" s="31" t="str">
        <f>IFERROR(VLOOKUP(Issue!$G3627,Table5[#All],3,0),"")</f>
        <v/>
      </c>
      <c r="I3627" s="31" t="str">
        <f>IFERROR(VLOOKUP(Issue!$G3627,Table5[#All],2,0),"")</f>
        <v/>
      </c>
      <c r="J3627" s="12"/>
      <c r="K3627" s="31" t="str">
        <f>IFERROR(VLOOKUP(Issue!$J3627,Table2[[Item Name]:[UoM]],2,0),"")</f>
        <v/>
      </c>
      <c r="L3627" s="12"/>
      <c r="M3627" s="32" t="str">
        <f>IFERROR(VLOOKUP(Issue!$J3627,Table2[[#All],[Item Name]:[Open Rate]],8,0),"")</f>
        <v/>
      </c>
      <c r="N3627" s="32" t="str">
        <f>IFERROR(+Issue!$L3627*Issue!$M3627,"")</f>
        <v/>
      </c>
      <c r="O3627" s="12"/>
      <c r="P3627" s="12"/>
      <c r="Q3627" s="38"/>
    </row>
    <row r="3628" spans="1:17" x14ac:dyDescent="0.25">
      <c r="A3628" s="34"/>
      <c r="B3628" s="12"/>
      <c r="C3628" s="12"/>
      <c r="D3628" s="12"/>
      <c r="E3628" s="31" t="str">
        <f>IFERROR(VLOOKUP(Issue!$D3628,Table5[#All],3,0),"")</f>
        <v/>
      </c>
      <c r="F3628" s="31" t="str">
        <f>IFERROR(VLOOKUP(Issue!$D3628,Table5[#All],2,0),"")</f>
        <v/>
      </c>
      <c r="G3628" s="12"/>
      <c r="H3628" s="31" t="str">
        <f>IFERROR(VLOOKUP(Issue!$G3628,Table5[#All],3,0),"")</f>
        <v/>
      </c>
      <c r="I3628" s="31" t="str">
        <f>IFERROR(VLOOKUP(Issue!$G3628,Table5[#All],2,0),"")</f>
        <v/>
      </c>
      <c r="J3628" s="12"/>
      <c r="K3628" s="31" t="str">
        <f>IFERROR(VLOOKUP(Issue!$J3628,Table2[[Item Name]:[UoM]],2,0),"")</f>
        <v/>
      </c>
      <c r="L3628" s="12"/>
      <c r="M3628" s="32" t="str">
        <f>IFERROR(VLOOKUP(Issue!$J3628,Table2[[#All],[Item Name]:[Open Rate]],8,0),"")</f>
        <v/>
      </c>
      <c r="N3628" s="32" t="str">
        <f>IFERROR(+Issue!$L3628*Issue!$M3628,"")</f>
        <v/>
      </c>
      <c r="O3628" s="12"/>
      <c r="P3628" s="12"/>
      <c r="Q3628" s="38"/>
    </row>
    <row r="3629" spans="1:17" x14ac:dyDescent="0.25">
      <c r="A3629" s="34"/>
      <c r="B3629" s="12"/>
      <c r="C3629" s="12"/>
      <c r="D3629" s="12"/>
      <c r="E3629" s="31" t="str">
        <f>IFERROR(VLOOKUP(Issue!$D3629,Table5[#All],3,0),"")</f>
        <v/>
      </c>
      <c r="F3629" s="31" t="str">
        <f>IFERROR(VLOOKUP(Issue!$D3629,Table5[#All],2,0),"")</f>
        <v/>
      </c>
      <c r="G3629" s="12"/>
      <c r="H3629" s="31" t="str">
        <f>IFERROR(VLOOKUP(Issue!$G3629,Table5[#All],3,0),"")</f>
        <v/>
      </c>
      <c r="I3629" s="31" t="str">
        <f>IFERROR(VLOOKUP(Issue!$G3629,Table5[#All],2,0),"")</f>
        <v/>
      </c>
      <c r="J3629" s="8"/>
      <c r="K3629" s="31" t="str">
        <f>IFERROR(VLOOKUP(Issue!$J3629,Table2[[Item Name]:[UoM]],2,0),"")</f>
        <v/>
      </c>
      <c r="L3629" s="12"/>
      <c r="M3629" s="32" t="str">
        <f>IFERROR(VLOOKUP(Issue!$J3629,Table2[[#All],[Item Name]:[Open Rate]],8,0),"")</f>
        <v/>
      </c>
      <c r="N3629" s="32" t="str">
        <f>IFERROR(+Issue!$L3629*Issue!$M3629,"")</f>
        <v/>
      </c>
      <c r="O3629" s="12"/>
      <c r="P3629" s="12"/>
      <c r="Q3629" s="38"/>
    </row>
    <row r="3630" spans="1:17" x14ac:dyDescent="0.25">
      <c r="A3630" s="34"/>
      <c r="B3630" s="12"/>
      <c r="C3630" s="12"/>
      <c r="D3630" s="12"/>
      <c r="E3630" s="31" t="str">
        <f>IFERROR(VLOOKUP(Issue!$D3630,Table5[#All],3,0),"")</f>
        <v/>
      </c>
      <c r="F3630" s="31" t="str">
        <f>IFERROR(VLOOKUP(Issue!$D3630,Table5[#All],2,0),"")</f>
        <v/>
      </c>
      <c r="G3630" s="12"/>
      <c r="H3630" s="31" t="str">
        <f>IFERROR(VLOOKUP(Issue!$G3630,Table5[#All],3,0),"")</f>
        <v/>
      </c>
      <c r="I3630" s="31" t="str">
        <f>IFERROR(VLOOKUP(Issue!$G3630,Table5[#All],2,0),"")</f>
        <v/>
      </c>
      <c r="J3630" s="8"/>
      <c r="K3630" s="31" t="str">
        <f>IFERROR(VLOOKUP(Issue!$J3630,Table2[[Item Name]:[UoM]],2,0),"")</f>
        <v/>
      </c>
      <c r="L3630" s="12"/>
      <c r="M3630" s="32" t="str">
        <f>IFERROR(VLOOKUP(Issue!$J3630,Table2[[#All],[Item Name]:[Open Rate]],8,0),"")</f>
        <v/>
      </c>
      <c r="N3630" s="32" t="str">
        <f>IFERROR(+Issue!$L3630*Issue!$M3630,"")</f>
        <v/>
      </c>
      <c r="O3630" s="12"/>
      <c r="P3630" s="12"/>
      <c r="Q3630" s="38"/>
    </row>
    <row r="3631" spans="1:17" x14ac:dyDescent="0.25">
      <c r="A3631" s="34"/>
      <c r="B3631" s="12"/>
      <c r="C3631" s="12"/>
      <c r="D3631" s="12"/>
      <c r="E3631" s="31" t="str">
        <f>IFERROR(VLOOKUP(Issue!$D3631,Table5[#All],3,0),"")</f>
        <v/>
      </c>
      <c r="F3631" s="31" t="str">
        <f>IFERROR(VLOOKUP(Issue!$D3631,Table5[#All],2,0),"")</f>
        <v/>
      </c>
      <c r="G3631" s="12"/>
      <c r="H3631" s="31" t="str">
        <f>IFERROR(VLOOKUP(Issue!$G3631,Table5[#All],3,0),"")</f>
        <v/>
      </c>
      <c r="I3631" s="31" t="str">
        <f>IFERROR(VLOOKUP(Issue!$G3631,Table5[#All],2,0),"")</f>
        <v/>
      </c>
      <c r="J3631" s="8"/>
      <c r="K3631" s="31" t="str">
        <f>IFERROR(VLOOKUP(Issue!$J3631,Table2[[Item Name]:[UoM]],2,0),"")</f>
        <v/>
      </c>
      <c r="L3631" s="12"/>
      <c r="M3631" s="32" t="str">
        <f>IFERROR(VLOOKUP(Issue!$J3631,Table2[[#All],[Item Name]:[Open Rate]],8,0),"")</f>
        <v/>
      </c>
      <c r="N3631" s="32" t="str">
        <f>IFERROR(+Issue!$L3631*Issue!$M3631,"")</f>
        <v/>
      </c>
      <c r="O3631" s="12"/>
      <c r="P3631" s="12"/>
      <c r="Q3631" s="38"/>
    </row>
    <row r="3632" spans="1:17" x14ac:dyDescent="0.25">
      <c r="A3632" s="34"/>
      <c r="B3632" s="12"/>
      <c r="C3632" s="12"/>
      <c r="D3632" s="12"/>
      <c r="E3632" s="31" t="str">
        <f>IFERROR(VLOOKUP(Issue!$D3632,Table5[#All],3,0),"")</f>
        <v/>
      </c>
      <c r="F3632" s="31" t="str">
        <f>IFERROR(VLOOKUP(Issue!$D3632,Table5[#All],2,0),"")</f>
        <v/>
      </c>
      <c r="G3632" s="12"/>
      <c r="H3632" s="31" t="str">
        <f>IFERROR(VLOOKUP(Issue!$G3632,Table5[#All],3,0),"")</f>
        <v/>
      </c>
      <c r="I3632" s="31" t="str">
        <f>IFERROR(VLOOKUP(Issue!$G3632,Table5[#All],2,0),"")</f>
        <v/>
      </c>
      <c r="J3632" s="8"/>
      <c r="K3632" s="31" t="str">
        <f>IFERROR(VLOOKUP(Issue!$J3632,Table2[[Item Name]:[UoM]],2,0),"")</f>
        <v/>
      </c>
      <c r="L3632" s="12"/>
      <c r="M3632" s="32" t="str">
        <f>IFERROR(VLOOKUP(Issue!$J3632,Table2[[#All],[Item Name]:[Open Rate]],8,0),"")</f>
        <v/>
      </c>
      <c r="N3632" s="32" t="str">
        <f>IFERROR(+Issue!$L3632*Issue!$M3632,"")</f>
        <v/>
      </c>
      <c r="O3632" s="12"/>
      <c r="P3632" s="12"/>
      <c r="Q3632" s="38"/>
    </row>
    <row r="3633" spans="1:17" x14ac:dyDescent="0.25">
      <c r="A3633" s="34"/>
      <c r="B3633" s="12"/>
      <c r="C3633" s="12"/>
      <c r="D3633" s="12"/>
      <c r="E3633" s="31" t="str">
        <f>IFERROR(VLOOKUP(Issue!$D3633,Table5[#All],3,0),"")</f>
        <v/>
      </c>
      <c r="F3633" s="31" t="str">
        <f>IFERROR(VLOOKUP(Issue!$D3633,Table5[#All],2,0),"")</f>
        <v/>
      </c>
      <c r="G3633" s="12"/>
      <c r="H3633" s="31" t="str">
        <f>IFERROR(VLOOKUP(Issue!$G3633,Table5[#All],3,0),"")</f>
        <v/>
      </c>
      <c r="I3633" s="31" t="str">
        <f>IFERROR(VLOOKUP(Issue!$G3633,Table5[#All],2,0),"")</f>
        <v/>
      </c>
      <c r="J3633" s="8"/>
      <c r="K3633" s="31" t="str">
        <f>IFERROR(VLOOKUP(Issue!$J3633,Table2[[Item Name]:[UoM]],2,0),"")</f>
        <v/>
      </c>
      <c r="L3633" s="12"/>
      <c r="M3633" s="32" t="str">
        <f>IFERROR(VLOOKUP(Issue!$J3633,Table2[[#All],[Item Name]:[Open Rate]],8,0),"")</f>
        <v/>
      </c>
      <c r="N3633" s="32" t="str">
        <f>IFERROR(+Issue!$L3633*Issue!$M3633,"")</f>
        <v/>
      </c>
      <c r="O3633" s="12"/>
      <c r="P3633" s="12"/>
      <c r="Q3633" s="38"/>
    </row>
    <row r="3634" spans="1:17" x14ac:dyDescent="0.25">
      <c r="A3634" s="34"/>
      <c r="B3634" s="12"/>
      <c r="C3634" s="12"/>
      <c r="D3634" s="12"/>
      <c r="E3634" s="31" t="str">
        <f>IFERROR(VLOOKUP(Issue!$D3634,Table5[#All],3,0),"")</f>
        <v/>
      </c>
      <c r="F3634" s="31" t="str">
        <f>IFERROR(VLOOKUP(Issue!$D3634,Table5[#All],2,0),"")</f>
        <v/>
      </c>
      <c r="G3634" s="12"/>
      <c r="H3634" s="31" t="str">
        <f>IFERROR(VLOOKUP(Issue!$G3634,Table5[#All],3,0),"")</f>
        <v/>
      </c>
      <c r="I3634" s="31" t="str">
        <f>IFERROR(VLOOKUP(Issue!$G3634,Table5[#All],2,0),"")</f>
        <v/>
      </c>
      <c r="J3634" s="8"/>
      <c r="K3634" s="31" t="str">
        <f>IFERROR(VLOOKUP(Issue!$J3634,Table2[[Item Name]:[UoM]],2,0),"")</f>
        <v/>
      </c>
      <c r="L3634" s="12"/>
      <c r="M3634" s="32" t="str">
        <f>IFERROR(VLOOKUP(Issue!$J3634,Table2[[#All],[Item Name]:[Open Rate]],8,0),"")</f>
        <v/>
      </c>
      <c r="N3634" s="32" t="str">
        <f>IFERROR(+Issue!$L3634*Issue!$M3634,"")</f>
        <v/>
      </c>
      <c r="O3634" s="12"/>
      <c r="P3634" s="12"/>
      <c r="Q3634" s="38"/>
    </row>
    <row r="3635" spans="1:17" x14ac:dyDescent="0.25">
      <c r="A3635" s="34"/>
      <c r="B3635" s="12"/>
      <c r="C3635" s="12"/>
      <c r="D3635" s="12"/>
      <c r="E3635" s="31" t="str">
        <f>IFERROR(VLOOKUP(Issue!$D3635,Table5[#All],3,0),"")</f>
        <v/>
      </c>
      <c r="F3635" s="31" t="str">
        <f>IFERROR(VLOOKUP(Issue!$D3635,Table5[#All],2,0),"")</f>
        <v/>
      </c>
      <c r="G3635" s="12"/>
      <c r="H3635" s="31" t="str">
        <f>IFERROR(VLOOKUP(Issue!$G3635,Table5[#All],3,0),"")</f>
        <v/>
      </c>
      <c r="I3635" s="31" t="str">
        <f>IFERROR(VLOOKUP(Issue!$G3635,Table5[#All],2,0),"")</f>
        <v/>
      </c>
      <c r="J3635" s="8"/>
      <c r="K3635" s="31" t="str">
        <f>IFERROR(VLOOKUP(Issue!$J3635,Table2[[Item Name]:[UoM]],2,0),"")</f>
        <v/>
      </c>
      <c r="L3635" s="12"/>
      <c r="M3635" s="32" t="str">
        <f>IFERROR(VLOOKUP(Issue!$J3635,Table2[[#All],[Item Name]:[Open Rate]],8,0),"")</f>
        <v/>
      </c>
      <c r="N3635" s="32" t="str">
        <f>IFERROR(+Issue!$L3635*Issue!$M3635,"")</f>
        <v/>
      </c>
      <c r="O3635" s="12"/>
      <c r="P3635" s="12"/>
      <c r="Q3635" s="38"/>
    </row>
    <row r="3636" spans="1:17" x14ac:dyDescent="0.25">
      <c r="A3636" s="34"/>
      <c r="B3636" s="12"/>
      <c r="C3636" s="12"/>
      <c r="D3636" s="12"/>
      <c r="E3636" s="31" t="str">
        <f>IFERROR(VLOOKUP(Issue!$D3636,Table5[#All],3,0),"")</f>
        <v/>
      </c>
      <c r="F3636" s="31" t="str">
        <f>IFERROR(VLOOKUP(Issue!$D3636,Table5[#All],2,0),"")</f>
        <v/>
      </c>
      <c r="G3636" s="12"/>
      <c r="H3636" s="31" t="str">
        <f>IFERROR(VLOOKUP(Issue!$G3636,Table5[#All],3,0),"")</f>
        <v/>
      </c>
      <c r="I3636" s="31" t="str">
        <f>IFERROR(VLOOKUP(Issue!$G3636,Table5[#All],2,0),"")</f>
        <v/>
      </c>
      <c r="J3636" s="8"/>
      <c r="K3636" s="31" t="str">
        <f>IFERROR(VLOOKUP(Issue!$J3636,Table2[[Item Name]:[UoM]],2,0),"")</f>
        <v/>
      </c>
      <c r="L3636" s="12"/>
      <c r="M3636" s="32" t="str">
        <f>IFERROR(VLOOKUP(Issue!$J3636,Table2[[#All],[Item Name]:[Open Rate]],8,0),"")</f>
        <v/>
      </c>
      <c r="N3636" s="32" t="str">
        <f>IFERROR(+Issue!$L3636*Issue!$M3636,"")</f>
        <v/>
      </c>
      <c r="O3636" s="12"/>
      <c r="P3636" s="12"/>
      <c r="Q3636" s="38"/>
    </row>
    <row r="3637" spans="1:17" x14ac:dyDescent="0.25">
      <c r="A3637" s="34"/>
      <c r="B3637" s="12"/>
      <c r="C3637" s="12"/>
      <c r="D3637" s="12"/>
      <c r="E3637" s="31" t="str">
        <f>IFERROR(VLOOKUP(Issue!$D3637,Table5[#All],3,0),"")</f>
        <v/>
      </c>
      <c r="F3637" s="31" t="str">
        <f>IFERROR(VLOOKUP(Issue!$D3637,Table5[#All],2,0),"")</f>
        <v/>
      </c>
      <c r="G3637" s="12"/>
      <c r="H3637" s="31" t="str">
        <f>IFERROR(VLOOKUP(Issue!$G3637,Table5[#All],3,0),"")</f>
        <v/>
      </c>
      <c r="I3637" s="31" t="str">
        <f>IFERROR(VLOOKUP(Issue!$G3637,Table5[#All],2,0),"")</f>
        <v/>
      </c>
      <c r="J3637" s="8"/>
      <c r="K3637" s="31" t="str">
        <f>IFERROR(VLOOKUP(Issue!$J3637,Table2[[Item Name]:[UoM]],2,0),"")</f>
        <v/>
      </c>
      <c r="L3637" s="12"/>
      <c r="M3637" s="32" t="str">
        <f>IFERROR(VLOOKUP(Issue!$J3637,Table2[[#All],[Item Name]:[Open Rate]],8,0),"")</f>
        <v/>
      </c>
      <c r="N3637" s="32" t="str">
        <f>IFERROR(+Issue!$L3637*Issue!$M3637,"")</f>
        <v/>
      </c>
      <c r="O3637" s="12"/>
      <c r="P3637" s="12"/>
      <c r="Q3637" s="38"/>
    </row>
    <row r="3638" spans="1:17" x14ac:dyDescent="0.25">
      <c r="A3638" s="34"/>
      <c r="B3638" s="12"/>
      <c r="C3638" s="12"/>
      <c r="D3638" s="12"/>
      <c r="E3638" s="31" t="str">
        <f>IFERROR(VLOOKUP(Issue!$D3638,Table5[#All],3,0),"")</f>
        <v/>
      </c>
      <c r="F3638" s="31" t="str">
        <f>IFERROR(VLOOKUP(Issue!$D3638,Table5[#All],2,0),"")</f>
        <v/>
      </c>
      <c r="G3638" s="12"/>
      <c r="H3638" s="31" t="str">
        <f>IFERROR(VLOOKUP(Issue!$G3638,Table5[#All],3,0),"")</f>
        <v/>
      </c>
      <c r="I3638" s="31" t="str">
        <f>IFERROR(VLOOKUP(Issue!$G3638,Table5[#All],2,0),"")</f>
        <v/>
      </c>
      <c r="J3638" s="8"/>
      <c r="K3638" s="31" t="str">
        <f>IFERROR(VLOOKUP(Issue!$J3638,Table2[[Item Name]:[UoM]],2,0),"")</f>
        <v/>
      </c>
      <c r="L3638" s="12"/>
      <c r="M3638" s="32" t="str">
        <f>IFERROR(VLOOKUP(Issue!$J3638,Table2[[#All],[Item Name]:[Open Rate]],8,0),"")</f>
        <v/>
      </c>
      <c r="N3638" s="32" t="str">
        <f>IFERROR(+Issue!$L3638*Issue!$M3638,"")</f>
        <v/>
      </c>
      <c r="O3638" s="12"/>
      <c r="P3638" s="12"/>
      <c r="Q3638" s="38"/>
    </row>
    <row r="3639" spans="1:17" x14ac:dyDescent="0.25">
      <c r="A3639" s="34"/>
      <c r="B3639" s="12"/>
      <c r="C3639" s="12"/>
      <c r="D3639" s="12"/>
      <c r="E3639" s="31" t="str">
        <f>IFERROR(VLOOKUP(Issue!$D3639,Table5[#All],3,0),"")</f>
        <v/>
      </c>
      <c r="F3639" s="31" t="str">
        <f>IFERROR(VLOOKUP(Issue!$D3639,Table5[#All],2,0),"")</f>
        <v/>
      </c>
      <c r="G3639" s="12"/>
      <c r="H3639" s="31" t="str">
        <f>IFERROR(VLOOKUP(Issue!$G3639,Table5[#All],3,0),"")</f>
        <v/>
      </c>
      <c r="I3639" s="31" t="str">
        <f>IFERROR(VLOOKUP(Issue!$G3639,Table5[#All],2,0),"")</f>
        <v/>
      </c>
      <c r="J3639" s="8"/>
      <c r="K3639" s="31" t="str">
        <f>IFERROR(VLOOKUP(Issue!$J3639,Table2[[Item Name]:[UoM]],2,0),"")</f>
        <v/>
      </c>
      <c r="L3639" s="12"/>
      <c r="M3639" s="32" t="str">
        <f>IFERROR(VLOOKUP(Issue!$J3639,Table2[[#All],[Item Name]:[Open Rate]],8,0),"")</f>
        <v/>
      </c>
      <c r="N3639" s="32" t="str">
        <f>IFERROR(+Issue!$L3639*Issue!$M3639,"")</f>
        <v/>
      </c>
      <c r="O3639" s="12"/>
      <c r="P3639" s="12"/>
      <c r="Q3639" s="38"/>
    </row>
    <row r="3640" spans="1:17" x14ac:dyDescent="0.25">
      <c r="A3640" s="34"/>
      <c r="B3640" s="12"/>
      <c r="C3640" s="12"/>
      <c r="D3640" s="12"/>
      <c r="E3640" s="31" t="str">
        <f>IFERROR(VLOOKUP(Issue!$D3640,Table5[#All],3,0),"")</f>
        <v/>
      </c>
      <c r="F3640" s="31" t="str">
        <f>IFERROR(VLOOKUP(Issue!$D3640,Table5[#All],2,0),"")</f>
        <v/>
      </c>
      <c r="G3640" s="12"/>
      <c r="H3640" s="31" t="str">
        <f>IFERROR(VLOOKUP(Issue!$G3640,Table5[#All],3,0),"")</f>
        <v/>
      </c>
      <c r="I3640" s="31" t="str">
        <f>IFERROR(VLOOKUP(Issue!$G3640,Table5[#All],2,0),"")</f>
        <v/>
      </c>
      <c r="J3640" s="12"/>
      <c r="K3640" s="31" t="str">
        <f>IFERROR(VLOOKUP(Issue!$J3640,Table2[[Item Name]:[UoM]],2,0),"")</f>
        <v/>
      </c>
      <c r="L3640" s="12"/>
      <c r="M3640" s="32" t="str">
        <f>IFERROR(VLOOKUP(Issue!$J3640,Table2[[#All],[Item Name]:[Open Rate]],8,0),"")</f>
        <v/>
      </c>
      <c r="N3640" s="32" t="str">
        <f>IFERROR(+Issue!$L3640*Issue!$M3640,"")</f>
        <v/>
      </c>
      <c r="O3640" s="12"/>
      <c r="P3640" s="12"/>
      <c r="Q3640" s="38"/>
    </row>
    <row r="3641" spans="1:17" x14ac:dyDescent="0.25">
      <c r="A3641" s="34"/>
      <c r="B3641" s="12"/>
      <c r="C3641" s="12"/>
      <c r="D3641" s="12"/>
      <c r="E3641" s="31" t="str">
        <f>IFERROR(VLOOKUP(Issue!$D3641,Table5[#All],3,0),"")</f>
        <v/>
      </c>
      <c r="F3641" s="31" t="str">
        <f>IFERROR(VLOOKUP(Issue!$D3641,Table5[#All],2,0),"")</f>
        <v/>
      </c>
      <c r="G3641" s="12"/>
      <c r="H3641" s="31" t="str">
        <f>IFERROR(VLOOKUP(Issue!$G3641,Table5[#All],3,0),"")</f>
        <v/>
      </c>
      <c r="I3641" s="31" t="str">
        <f>IFERROR(VLOOKUP(Issue!$G3641,Table5[#All],2,0),"")</f>
        <v/>
      </c>
      <c r="J3641" s="12"/>
      <c r="K3641" s="31" t="str">
        <f>IFERROR(VLOOKUP(Issue!$J3641,Table2[[Item Name]:[UoM]],2,0),"")</f>
        <v/>
      </c>
      <c r="L3641" s="12"/>
      <c r="M3641" s="32" t="str">
        <f>IFERROR(VLOOKUP(Issue!$J3641,Table2[[#All],[Item Name]:[Open Rate]],8,0),"")</f>
        <v/>
      </c>
      <c r="N3641" s="32" t="str">
        <f>IFERROR(+Issue!$L3641*Issue!$M3641,"")</f>
        <v/>
      </c>
      <c r="O3641" s="12"/>
      <c r="P3641" s="12"/>
      <c r="Q3641" s="38"/>
    </row>
    <row r="3642" spans="1:17" x14ac:dyDescent="0.25">
      <c r="A3642" s="34"/>
      <c r="B3642" s="12"/>
      <c r="C3642" s="12"/>
      <c r="D3642" s="12"/>
      <c r="E3642" s="31" t="str">
        <f>IFERROR(VLOOKUP(Issue!$D3642,Table5[#All],3,0),"")</f>
        <v/>
      </c>
      <c r="F3642" s="31" t="str">
        <f>IFERROR(VLOOKUP(Issue!$D3642,Table5[#All],2,0),"")</f>
        <v/>
      </c>
      <c r="G3642" s="12"/>
      <c r="H3642" s="31" t="str">
        <f>IFERROR(VLOOKUP(Issue!$G3642,Table5[#All],3,0),"")</f>
        <v/>
      </c>
      <c r="I3642" s="31" t="str">
        <f>IFERROR(VLOOKUP(Issue!$G3642,Table5[#All],2,0),"")</f>
        <v/>
      </c>
      <c r="J3642" s="12"/>
      <c r="K3642" s="31" t="str">
        <f>IFERROR(VLOOKUP(Issue!$J3642,Table2[[Item Name]:[UoM]],2,0),"")</f>
        <v/>
      </c>
      <c r="L3642" s="12"/>
      <c r="M3642" s="32" t="str">
        <f>IFERROR(VLOOKUP(Issue!$J3642,Table2[[#All],[Item Name]:[Open Rate]],8,0),"")</f>
        <v/>
      </c>
      <c r="N3642" s="32" t="str">
        <f>IFERROR(+Issue!$L3642*Issue!$M3642,"")</f>
        <v/>
      </c>
      <c r="O3642" s="12"/>
      <c r="P3642" s="12"/>
      <c r="Q3642" s="38"/>
    </row>
    <row r="3643" spans="1:17" x14ac:dyDescent="0.25">
      <c r="A3643" s="34"/>
      <c r="B3643" s="12"/>
      <c r="C3643" s="12"/>
      <c r="D3643" s="12"/>
      <c r="E3643" s="31" t="str">
        <f>IFERROR(VLOOKUP(Issue!$D3643,Table5[#All],3,0),"")</f>
        <v/>
      </c>
      <c r="F3643" s="31" t="str">
        <f>IFERROR(VLOOKUP(Issue!$D3643,Table5[#All],2,0),"")</f>
        <v/>
      </c>
      <c r="G3643" s="12"/>
      <c r="H3643" s="31" t="str">
        <f>IFERROR(VLOOKUP(Issue!$G3643,Table5[#All],3,0),"")</f>
        <v/>
      </c>
      <c r="I3643" s="31" t="str">
        <f>IFERROR(VLOOKUP(Issue!$G3643,Table5[#All],2,0),"")</f>
        <v/>
      </c>
      <c r="J3643" s="12"/>
      <c r="K3643" s="31" t="str">
        <f>IFERROR(VLOOKUP(Issue!$J3643,Table2[[Item Name]:[UoM]],2,0),"")</f>
        <v/>
      </c>
      <c r="L3643" s="12"/>
      <c r="M3643" s="32" t="str">
        <f>IFERROR(VLOOKUP(Issue!$J3643,Table2[[#All],[Item Name]:[Open Rate]],8,0),"")</f>
        <v/>
      </c>
      <c r="N3643" s="32" t="str">
        <f>IFERROR(+Issue!$L3643*Issue!$M3643,"")</f>
        <v/>
      </c>
      <c r="O3643" s="12"/>
      <c r="P3643" s="12"/>
      <c r="Q3643" s="38"/>
    </row>
    <row r="3644" spans="1:17" x14ac:dyDescent="0.25">
      <c r="A3644" s="34"/>
      <c r="B3644" s="12"/>
      <c r="C3644" s="12"/>
      <c r="D3644" s="12"/>
      <c r="E3644" s="31" t="str">
        <f>IFERROR(VLOOKUP(Issue!$D3644,Table5[#All],3,0),"")</f>
        <v/>
      </c>
      <c r="F3644" s="31" t="str">
        <f>IFERROR(VLOOKUP(Issue!$D3644,Table5[#All],2,0),"")</f>
        <v/>
      </c>
      <c r="G3644" s="12"/>
      <c r="H3644" s="31" t="str">
        <f>IFERROR(VLOOKUP(Issue!$G3644,Table5[#All],3,0),"")</f>
        <v/>
      </c>
      <c r="I3644" s="31" t="str">
        <f>IFERROR(VLOOKUP(Issue!$G3644,Table5[#All],2,0),"")</f>
        <v/>
      </c>
      <c r="J3644" s="8"/>
      <c r="K3644" s="31" t="str">
        <f>IFERROR(VLOOKUP(Issue!$J3644,Table2[[Item Name]:[UoM]],2,0),"")</f>
        <v/>
      </c>
      <c r="L3644" s="12"/>
      <c r="M3644" s="32" t="str">
        <f>IFERROR(VLOOKUP(Issue!$J3644,Table2[[#All],[Item Name]:[Open Rate]],8,0),"")</f>
        <v/>
      </c>
      <c r="N3644" s="32" t="str">
        <f>IFERROR(+Issue!$L3644*Issue!$M3644,"")</f>
        <v/>
      </c>
      <c r="O3644" s="12"/>
      <c r="P3644" s="12"/>
      <c r="Q3644" s="38"/>
    </row>
    <row r="3645" spans="1:17" x14ac:dyDescent="0.25">
      <c r="A3645" s="34"/>
      <c r="B3645" s="12"/>
      <c r="C3645" s="12"/>
      <c r="D3645" s="12"/>
      <c r="E3645" s="31" t="str">
        <f>IFERROR(VLOOKUP(Issue!$D3645,Table5[#All],3,0),"")</f>
        <v/>
      </c>
      <c r="F3645" s="31" t="str">
        <f>IFERROR(VLOOKUP(Issue!$D3645,Table5[#All],2,0),"")</f>
        <v/>
      </c>
      <c r="G3645" s="12"/>
      <c r="H3645" s="31" t="str">
        <f>IFERROR(VLOOKUP(Issue!$G3645,Table5[#All],3,0),"")</f>
        <v/>
      </c>
      <c r="I3645" s="31" t="str">
        <f>IFERROR(VLOOKUP(Issue!$G3645,Table5[#All],2,0),"")</f>
        <v/>
      </c>
      <c r="J3645" s="8"/>
      <c r="K3645" s="31" t="str">
        <f>IFERROR(VLOOKUP(Issue!$J3645,Table2[[Item Name]:[UoM]],2,0),"")</f>
        <v/>
      </c>
      <c r="L3645" s="12"/>
      <c r="M3645" s="32" t="str">
        <f>IFERROR(VLOOKUP(Issue!$J3645,Table2[[#All],[Item Name]:[Open Rate]],8,0),"")</f>
        <v/>
      </c>
      <c r="N3645" s="32" t="str">
        <f>IFERROR(+Issue!$L3645*Issue!$M3645,"")</f>
        <v/>
      </c>
      <c r="O3645" s="12"/>
      <c r="P3645" s="12"/>
      <c r="Q3645" s="38"/>
    </row>
    <row r="3646" spans="1:17" x14ac:dyDescent="0.25">
      <c r="A3646" s="34"/>
      <c r="B3646" s="12"/>
      <c r="C3646" s="12"/>
      <c r="D3646" s="12"/>
      <c r="E3646" s="31" t="str">
        <f>IFERROR(VLOOKUP(Issue!$D3646,Table5[#All],3,0),"")</f>
        <v/>
      </c>
      <c r="F3646" s="31" t="str">
        <f>IFERROR(VLOOKUP(Issue!$D3646,Table5[#All],2,0),"")</f>
        <v/>
      </c>
      <c r="G3646" s="12"/>
      <c r="H3646" s="31" t="str">
        <f>IFERROR(VLOOKUP(Issue!$G3646,Table5[#All],3,0),"")</f>
        <v/>
      </c>
      <c r="I3646" s="31" t="str">
        <f>IFERROR(VLOOKUP(Issue!$G3646,Table5[#All],2,0),"")</f>
        <v/>
      </c>
      <c r="J3646" s="8"/>
      <c r="K3646" s="31" t="str">
        <f>IFERROR(VLOOKUP(Issue!$J3646,Table2[[Item Name]:[UoM]],2,0),"")</f>
        <v/>
      </c>
      <c r="L3646" s="12"/>
      <c r="M3646" s="32" t="str">
        <f>IFERROR(VLOOKUP(Issue!$J3646,Table2[[#All],[Item Name]:[Open Rate]],8,0),"")</f>
        <v/>
      </c>
      <c r="N3646" s="32" t="str">
        <f>IFERROR(+Issue!$L3646*Issue!$M3646,"")</f>
        <v/>
      </c>
      <c r="O3646" s="12"/>
      <c r="P3646" s="12"/>
      <c r="Q3646" s="38"/>
    </row>
    <row r="3647" spans="1:17" x14ac:dyDescent="0.25">
      <c r="A3647" s="34"/>
      <c r="B3647" s="12"/>
      <c r="C3647" s="12"/>
      <c r="D3647" s="12"/>
      <c r="E3647" s="31" t="str">
        <f>IFERROR(VLOOKUP(Issue!$D3647,Table5[#All],3,0),"")</f>
        <v/>
      </c>
      <c r="F3647" s="31" t="str">
        <f>IFERROR(VLOOKUP(Issue!$D3647,Table5[#All],2,0),"")</f>
        <v/>
      </c>
      <c r="G3647" s="12"/>
      <c r="H3647" s="31" t="str">
        <f>IFERROR(VLOOKUP(Issue!$G3647,Table5[#All],3,0),"")</f>
        <v/>
      </c>
      <c r="I3647" s="31" t="str">
        <f>IFERROR(VLOOKUP(Issue!$G3647,Table5[#All],2,0),"")</f>
        <v/>
      </c>
      <c r="J3647" s="8"/>
      <c r="K3647" s="31" t="str">
        <f>IFERROR(VLOOKUP(Issue!$J3647,Table2[[Item Name]:[UoM]],2,0),"")</f>
        <v/>
      </c>
      <c r="L3647" s="12"/>
      <c r="M3647" s="32" t="str">
        <f>IFERROR(VLOOKUP(Issue!$J3647,Table2[[#All],[Item Name]:[Open Rate]],8,0),"")</f>
        <v/>
      </c>
      <c r="N3647" s="32" t="str">
        <f>IFERROR(+Issue!$L3647*Issue!$M3647,"")</f>
        <v/>
      </c>
      <c r="O3647" s="12"/>
      <c r="P3647" s="12"/>
      <c r="Q3647" s="38"/>
    </row>
    <row r="3648" spans="1:17" x14ac:dyDescent="0.25">
      <c r="A3648" s="34"/>
      <c r="B3648" s="12"/>
      <c r="C3648" s="12"/>
      <c r="D3648" s="12"/>
      <c r="E3648" s="31" t="str">
        <f>IFERROR(VLOOKUP(Issue!$D3648,Table5[#All],3,0),"")</f>
        <v/>
      </c>
      <c r="F3648" s="31" t="str">
        <f>IFERROR(VLOOKUP(Issue!$D3648,Table5[#All],2,0),"")</f>
        <v/>
      </c>
      <c r="G3648" s="12"/>
      <c r="H3648" s="31" t="str">
        <f>IFERROR(VLOOKUP(Issue!$G3648,Table5[#All],3,0),"")</f>
        <v/>
      </c>
      <c r="I3648" s="31" t="str">
        <f>IFERROR(VLOOKUP(Issue!$G3648,Table5[#All],2,0),"")</f>
        <v/>
      </c>
      <c r="J3648" s="8"/>
      <c r="K3648" s="31" t="str">
        <f>IFERROR(VLOOKUP(Issue!$J3648,Table2[[Item Name]:[UoM]],2,0),"")</f>
        <v/>
      </c>
      <c r="L3648" s="12"/>
      <c r="M3648" s="32" t="str">
        <f>IFERROR(VLOOKUP(Issue!$J3648,Table2[[#All],[Item Name]:[Open Rate]],8,0),"")</f>
        <v/>
      </c>
      <c r="N3648" s="32" t="str">
        <f>IFERROR(+Issue!$L3648*Issue!$M3648,"")</f>
        <v/>
      </c>
      <c r="O3648" s="12"/>
      <c r="P3648" s="12"/>
      <c r="Q3648" s="38"/>
    </row>
    <row r="3649" spans="1:17" x14ac:dyDescent="0.25">
      <c r="A3649" s="34"/>
      <c r="B3649" s="12"/>
      <c r="C3649" s="12"/>
      <c r="D3649" s="12"/>
      <c r="E3649" s="31" t="str">
        <f>IFERROR(VLOOKUP(Issue!$D3649,Table5[#All],3,0),"")</f>
        <v/>
      </c>
      <c r="F3649" s="31" t="str">
        <f>IFERROR(VLOOKUP(Issue!$D3649,Table5[#All],2,0),"")</f>
        <v/>
      </c>
      <c r="G3649" s="12"/>
      <c r="H3649" s="31" t="str">
        <f>IFERROR(VLOOKUP(Issue!$G3649,Table5[#All],3,0),"")</f>
        <v/>
      </c>
      <c r="I3649" s="31" t="str">
        <f>IFERROR(VLOOKUP(Issue!$G3649,Table5[#All],2,0),"")</f>
        <v/>
      </c>
      <c r="J3649" s="8"/>
      <c r="K3649" s="31" t="str">
        <f>IFERROR(VLOOKUP(Issue!$J3649,Table2[[Item Name]:[UoM]],2,0),"")</f>
        <v/>
      </c>
      <c r="L3649" s="12"/>
      <c r="M3649" s="32" t="str">
        <f>IFERROR(VLOOKUP(Issue!$J3649,Table2[[#All],[Item Name]:[Open Rate]],8,0),"")</f>
        <v/>
      </c>
      <c r="N3649" s="32" t="str">
        <f>IFERROR(+Issue!$L3649*Issue!$M3649,"")</f>
        <v/>
      </c>
      <c r="O3649" s="12"/>
      <c r="P3649" s="12"/>
      <c r="Q3649" s="38"/>
    </row>
    <row r="3650" spans="1:17" x14ac:dyDescent="0.25">
      <c r="A3650" s="34"/>
      <c r="B3650" s="12"/>
      <c r="C3650" s="12"/>
      <c r="D3650" s="12"/>
      <c r="E3650" s="31" t="str">
        <f>IFERROR(VLOOKUP(Issue!$D3650,Table5[#All],3,0),"")</f>
        <v/>
      </c>
      <c r="F3650" s="31" t="str">
        <f>IFERROR(VLOOKUP(Issue!$D3650,Table5[#All],2,0),"")</f>
        <v/>
      </c>
      <c r="G3650" s="12"/>
      <c r="H3650" s="31" t="str">
        <f>IFERROR(VLOOKUP(Issue!$G3650,Table5[#All],3,0),"")</f>
        <v/>
      </c>
      <c r="I3650" s="31" t="str">
        <f>IFERROR(VLOOKUP(Issue!$G3650,Table5[#All],2,0),"")</f>
        <v/>
      </c>
      <c r="J3650" s="12"/>
      <c r="K3650" s="31" t="str">
        <f>IFERROR(VLOOKUP(Issue!$J3650,Table2[[Item Name]:[UoM]],2,0),"")</f>
        <v/>
      </c>
      <c r="L3650" s="12"/>
      <c r="M3650" s="32" t="str">
        <f>IFERROR(VLOOKUP(Issue!$J3650,Table2[[#All],[Item Name]:[Open Rate]],8,0),"")</f>
        <v/>
      </c>
      <c r="N3650" s="32" t="str">
        <f>IFERROR(+Issue!$L3650*Issue!$M3650,"")</f>
        <v/>
      </c>
      <c r="O3650" s="12"/>
      <c r="P3650" s="12"/>
      <c r="Q3650" s="38"/>
    </row>
    <row r="3651" spans="1:17" x14ac:dyDescent="0.25">
      <c r="A3651" s="34"/>
      <c r="B3651" s="12"/>
      <c r="C3651" s="12"/>
      <c r="D3651" s="12"/>
      <c r="E3651" s="31" t="str">
        <f>IFERROR(VLOOKUP(Issue!$D3651,Table5[#All],3,0),"")</f>
        <v/>
      </c>
      <c r="F3651" s="31" t="str">
        <f>IFERROR(VLOOKUP(Issue!$D3651,Table5[#All],2,0),"")</f>
        <v/>
      </c>
      <c r="G3651" s="12"/>
      <c r="H3651" s="31" t="str">
        <f>IFERROR(VLOOKUP(Issue!$G3651,Table5[#All],3,0),"")</f>
        <v/>
      </c>
      <c r="I3651" s="31" t="str">
        <f>IFERROR(VLOOKUP(Issue!$G3651,Table5[#All],2,0),"")</f>
        <v/>
      </c>
      <c r="J3651" s="12"/>
      <c r="K3651" s="31" t="str">
        <f>IFERROR(VLOOKUP(Issue!$J3651,Table2[[Item Name]:[UoM]],2,0),"")</f>
        <v/>
      </c>
      <c r="L3651" s="12"/>
      <c r="M3651" s="32" t="str">
        <f>IFERROR(VLOOKUP(Issue!$J3651,Table2[[#All],[Item Name]:[Open Rate]],8,0),"")</f>
        <v/>
      </c>
      <c r="N3651" s="32" t="str">
        <f>IFERROR(+Issue!$L3651*Issue!$M3651,"")</f>
        <v/>
      </c>
      <c r="O3651" s="12"/>
      <c r="P3651" s="12"/>
      <c r="Q3651" s="38"/>
    </row>
    <row r="3652" spans="1:17" x14ac:dyDescent="0.25">
      <c r="A3652" s="34"/>
      <c r="B3652" s="12"/>
      <c r="C3652" s="12"/>
      <c r="D3652" s="12"/>
      <c r="E3652" s="31" t="str">
        <f>IFERROR(VLOOKUP(Issue!$D3652,Table5[#All],3,0),"")</f>
        <v/>
      </c>
      <c r="F3652" s="31" t="str">
        <f>IFERROR(VLOOKUP(Issue!$D3652,Table5[#All],2,0),"")</f>
        <v/>
      </c>
      <c r="G3652" s="12"/>
      <c r="H3652" s="31" t="str">
        <f>IFERROR(VLOOKUP(Issue!$G3652,Table5[#All],3,0),"")</f>
        <v/>
      </c>
      <c r="I3652" s="31" t="str">
        <f>IFERROR(VLOOKUP(Issue!$G3652,Table5[#All],2,0),"")</f>
        <v/>
      </c>
      <c r="J3652" s="12"/>
      <c r="K3652" s="31" t="str">
        <f>IFERROR(VLOOKUP(Issue!$J3652,Table2[[Item Name]:[UoM]],2,0),"")</f>
        <v/>
      </c>
      <c r="L3652" s="12"/>
      <c r="M3652" s="32" t="str">
        <f>IFERROR(VLOOKUP(Issue!$J3652,Table2[[#All],[Item Name]:[Open Rate]],8,0),"")</f>
        <v/>
      </c>
      <c r="N3652" s="32" t="str">
        <f>IFERROR(+Issue!$L3652*Issue!$M3652,"")</f>
        <v/>
      </c>
      <c r="O3652" s="12"/>
      <c r="P3652" s="12"/>
      <c r="Q3652" s="38"/>
    </row>
    <row r="3653" spans="1:17" x14ac:dyDescent="0.25">
      <c r="A3653" s="34"/>
      <c r="B3653" s="12"/>
      <c r="C3653" s="12"/>
      <c r="D3653" s="12"/>
      <c r="E3653" s="31" t="str">
        <f>IFERROR(VLOOKUP(Issue!$D3653,Table5[#All],3,0),"")</f>
        <v/>
      </c>
      <c r="F3653" s="31" t="str">
        <f>IFERROR(VLOOKUP(Issue!$D3653,Table5[#All],2,0),"")</f>
        <v/>
      </c>
      <c r="G3653" s="12"/>
      <c r="H3653" s="31" t="str">
        <f>IFERROR(VLOOKUP(Issue!$G3653,Table5[#All],3,0),"")</f>
        <v/>
      </c>
      <c r="I3653" s="31" t="str">
        <f>IFERROR(VLOOKUP(Issue!$G3653,Table5[#All],2,0),"")</f>
        <v/>
      </c>
      <c r="J3653" s="8"/>
      <c r="K3653" s="31" t="str">
        <f>IFERROR(VLOOKUP(Issue!$J3653,Table2[[Item Name]:[UoM]],2,0),"")</f>
        <v/>
      </c>
      <c r="L3653" s="12"/>
      <c r="M3653" s="32" t="str">
        <f>IFERROR(VLOOKUP(Issue!$J3653,Table2[[#All],[Item Name]:[Open Rate]],8,0),"")</f>
        <v/>
      </c>
      <c r="N3653" s="32" t="str">
        <f>IFERROR(+Issue!$L3653*Issue!$M3653,"")</f>
        <v/>
      </c>
      <c r="O3653" s="12"/>
      <c r="P3653" s="12"/>
      <c r="Q3653" s="38"/>
    </row>
    <row r="3654" spans="1:17" x14ac:dyDescent="0.25">
      <c r="A3654" s="34"/>
      <c r="B3654" s="12"/>
      <c r="C3654" s="12"/>
      <c r="D3654" s="12"/>
      <c r="E3654" s="31" t="str">
        <f>IFERROR(VLOOKUP(Issue!$D3654,Table5[#All],3,0),"")</f>
        <v/>
      </c>
      <c r="F3654" s="31" t="str">
        <f>IFERROR(VLOOKUP(Issue!$D3654,Table5[#All],2,0),"")</f>
        <v/>
      </c>
      <c r="G3654" s="12"/>
      <c r="H3654" s="31" t="str">
        <f>IFERROR(VLOOKUP(Issue!$G3654,Table5[#All],3,0),"")</f>
        <v/>
      </c>
      <c r="I3654" s="31" t="str">
        <f>IFERROR(VLOOKUP(Issue!$G3654,Table5[#All],2,0),"")</f>
        <v/>
      </c>
      <c r="J3654" s="8"/>
      <c r="K3654" s="31" t="str">
        <f>IFERROR(VLOOKUP(Issue!$J3654,Table2[[Item Name]:[UoM]],2,0),"")</f>
        <v/>
      </c>
      <c r="L3654" s="12"/>
      <c r="M3654" s="32" t="str">
        <f>IFERROR(VLOOKUP(Issue!$J3654,Table2[[#All],[Item Name]:[Open Rate]],8,0),"")</f>
        <v/>
      </c>
      <c r="N3654" s="32" t="str">
        <f>IFERROR(+Issue!$L3654*Issue!$M3654,"")</f>
        <v/>
      </c>
      <c r="O3654" s="12"/>
      <c r="P3654" s="12"/>
      <c r="Q3654" s="38"/>
    </row>
    <row r="3655" spans="1:17" x14ac:dyDescent="0.25">
      <c r="A3655" s="34"/>
      <c r="B3655" s="12"/>
      <c r="C3655" s="12"/>
      <c r="D3655" s="12"/>
      <c r="E3655" s="31" t="str">
        <f>IFERROR(VLOOKUP(Issue!$D3655,Table5[#All],3,0),"")</f>
        <v/>
      </c>
      <c r="F3655" s="31" t="str">
        <f>IFERROR(VLOOKUP(Issue!$D3655,Table5[#All],2,0),"")</f>
        <v/>
      </c>
      <c r="G3655" s="12"/>
      <c r="H3655" s="31" t="str">
        <f>IFERROR(VLOOKUP(Issue!$G3655,Table5[#All],3,0),"")</f>
        <v/>
      </c>
      <c r="I3655" s="31" t="str">
        <f>IFERROR(VLOOKUP(Issue!$G3655,Table5[#All],2,0),"")</f>
        <v/>
      </c>
      <c r="J3655" s="8"/>
      <c r="K3655" s="31" t="str">
        <f>IFERROR(VLOOKUP(Issue!$J3655,Table2[[Item Name]:[UoM]],2,0),"")</f>
        <v/>
      </c>
      <c r="L3655" s="12"/>
      <c r="M3655" s="32" t="str">
        <f>IFERROR(VLOOKUP(Issue!$J3655,Table2[[#All],[Item Name]:[Open Rate]],8,0),"")</f>
        <v/>
      </c>
      <c r="N3655" s="32" t="str">
        <f>IFERROR(+Issue!$L3655*Issue!$M3655,"")</f>
        <v/>
      </c>
      <c r="O3655" s="12"/>
      <c r="P3655" s="12"/>
      <c r="Q3655" s="38"/>
    </row>
    <row r="3656" spans="1:17" x14ac:dyDescent="0.25">
      <c r="A3656" s="34"/>
      <c r="B3656" s="12"/>
      <c r="C3656" s="12"/>
      <c r="D3656" s="12"/>
      <c r="E3656" s="31" t="str">
        <f>IFERROR(VLOOKUP(Issue!$D3656,Table5[#All],3,0),"")</f>
        <v/>
      </c>
      <c r="F3656" s="31" t="str">
        <f>IFERROR(VLOOKUP(Issue!$D3656,Table5[#All],2,0),"")</f>
        <v/>
      </c>
      <c r="G3656" s="12"/>
      <c r="H3656" s="31" t="str">
        <f>IFERROR(VLOOKUP(Issue!$G3656,Table5[#All],3,0),"")</f>
        <v/>
      </c>
      <c r="I3656" s="31" t="str">
        <f>IFERROR(VLOOKUP(Issue!$G3656,Table5[#All],2,0),"")</f>
        <v/>
      </c>
      <c r="J3656" s="8"/>
      <c r="K3656" s="31" t="str">
        <f>IFERROR(VLOOKUP(Issue!$J3656,Table2[[Item Name]:[UoM]],2,0),"")</f>
        <v/>
      </c>
      <c r="L3656" s="12"/>
      <c r="M3656" s="32" t="str">
        <f>IFERROR(VLOOKUP(Issue!$J3656,Table2[[#All],[Item Name]:[Open Rate]],8,0),"")</f>
        <v/>
      </c>
      <c r="N3656" s="32" t="str">
        <f>IFERROR(+Issue!$L3656*Issue!$M3656,"")</f>
        <v/>
      </c>
      <c r="O3656" s="12"/>
      <c r="P3656" s="12"/>
      <c r="Q3656" s="38"/>
    </row>
    <row r="3657" spans="1:17" x14ac:dyDescent="0.25">
      <c r="A3657" s="34"/>
      <c r="B3657" s="12"/>
      <c r="C3657" s="12"/>
      <c r="D3657" s="12"/>
      <c r="E3657" s="31" t="str">
        <f>IFERROR(VLOOKUP(Issue!$D3657,Table5[#All],3,0),"")</f>
        <v/>
      </c>
      <c r="F3657" s="31" t="str">
        <f>IFERROR(VLOOKUP(Issue!$D3657,Table5[#All],2,0),"")</f>
        <v/>
      </c>
      <c r="G3657" s="12"/>
      <c r="H3657" s="31" t="str">
        <f>IFERROR(VLOOKUP(Issue!$G3657,Table5[#All],3,0),"")</f>
        <v/>
      </c>
      <c r="I3657" s="31" t="str">
        <f>IFERROR(VLOOKUP(Issue!$G3657,Table5[#All],2,0),"")</f>
        <v/>
      </c>
      <c r="J3657" s="8"/>
      <c r="K3657" s="31" t="str">
        <f>IFERROR(VLOOKUP(Issue!$J3657,Table2[[Item Name]:[UoM]],2,0),"")</f>
        <v/>
      </c>
      <c r="L3657" s="12"/>
      <c r="M3657" s="32" t="str">
        <f>IFERROR(VLOOKUP(Issue!$J3657,Table2[[#All],[Item Name]:[Open Rate]],8,0),"")</f>
        <v/>
      </c>
      <c r="N3657" s="32" t="str">
        <f>IFERROR(+Issue!$L3657*Issue!$M3657,"")</f>
        <v/>
      </c>
      <c r="O3657" s="12"/>
      <c r="P3657" s="12"/>
      <c r="Q3657" s="38"/>
    </row>
    <row r="3658" spans="1:17" x14ac:dyDescent="0.25">
      <c r="A3658" s="34"/>
      <c r="B3658" s="12"/>
      <c r="C3658" s="12"/>
      <c r="D3658" s="12"/>
      <c r="E3658" s="31" t="str">
        <f>IFERROR(VLOOKUP(Issue!$D3658,Table5[#All],3,0),"")</f>
        <v/>
      </c>
      <c r="F3658" s="31" t="str">
        <f>IFERROR(VLOOKUP(Issue!$D3658,Table5[#All],2,0),"")</f>
        <v/>
      </c>
      <c r="G3658" s="12"/>
      <c r="H3658" s="31" t="str">
        <f>IFERROR(VLOOKUP(Issue!$G3658,Table5[#All],3,0),"")</f>
        <v/>
      </c>
      <c r="I3658" s="31" t="str">
        <f>IFERROR(VLOOKUP(Issue!$G3658,Table5[#All],2,0),"")</f>
        <v/>
      </c>
      <c r="J3658" s="8"/>
      <c r="K3658" s="31" t="str">
        <f>IFERROR(VLOOKUP(Issue!$J3658,Table2[[Item Name]:[UoM]],2,0),"")</f>
        <v/>
      </c>
      <c r="L3658" s="12"/>
      <c r="M3658" s="32" t="str">
        <f>IFERROR(VLOOKUP(Issue!$J3658,Table2[[#All],[Item Name]:[Open Rate]],8,0),"")</f>
        <v/>
      </c>
      <c r="N3658" s="32" t="str">
        <f>IFERROR(+Issue!$L3658*Issue!$M3658,"")</f>
        <v/>
      </c>
      <c r="O3658" s="12"/>
      <c r="P3658" s="12"/>
      <c r="Q3658" s="38"/>
    </row>
    <row r="3659" spans="1:17" x14ac:dyDescent="0.25">
      <c r="A3659" s="34"/>
      <c r="B3659" s="12"/>
      <c r="C3659" s="12"/>
      <c r="D3659" s="12"/>
      <c r="E3659" s="31" t="str">
        <f>IFERROR(VLOOKUP(Issue!$D3659,Table5[#All],3,0),"")</f>
        <v/>
      </c>
      <c r="F3659" s="31" t="str">
        <f>IFERROR(VLOOKUP(Issue!$D3659,Table5[#All],2,0),"")</f>
        <v/>
      </c>
      <c r="G3659" s="12"/>
      <c r="H3659" s="31" t="str">
        <f>IFERROR(VLOOKUP(Issue!$G3659,Table5[#All],3,0),"")</f>
        <v/>
      </c>
      <c r="I3659" s="31" t="str">
        <f>IFERROR(VLOOKUP(Issue!$G3659,Table5[#All],2,0),"")</f>
        <v/>
      </c>
      <c r="J3659" s="8"/>
      <c r="K3659" s="31" t="str">
        <f>IFERROR(VLOOKUP(Issue!$J3659,Table2[[Item Name]:[UoM]],2,0),"")</f>
        <v/>
      </c>
      <c r="L3659" s="12"/>
      <c r="M3659" s="32" t="str">
        <f>IFERROR(VLOOKUP(Issue!$J3659,Table2[[#All],[Item Name]:[Open Rate]],8,0),"")</f>
        <v/>
      </c>
      <c r="N3659" s="32" t="str">
        <f>IFERROR(+Issue!$L3659*Issue!$M3659,"")</f>
        <v/>
      </c>
      <c r="O3659" s="12"/>
      <c r="P3659" s="12"/>
      <c r="Q3659" s="38"/>
    </row>
    <row r="3660" spans="1:17" x14ac:dyDescent="0.25">
      <c r="A3660" s="34"/>
      <c r="B3660" s="12"/>
      <c r="C3660" s="12"/>
      <c r="D3660" s="12"/>
      <c r="E3660" s="31" t="str">
        <f>IFERROR(VLOOKUP(Issue!$D3660,Table5[#All],3,0),"")</f>
        <v/>
      </c>
      <c r="F3660" s="31" t="str">
        <f>IFERROR(VLOOKUP(Issue!$D3660,Table5[#All],2,0),"")</f>
        <v/>
      </c>
      <c r="G3660" s="12"/>
      <c r="H3660" s="31" t="str">
        <f>IFERROR(VLOOKUP(Issue!$G3660,Table5[#All],3,0),"")</f>
        <v/>
      </c>
      <c r="I3660" s="31" t="str">
        <f>IFERROR(VLOOKUP(Issue!$G3660,Table5[#All],2,0),"")</f>
        <v/>
      </c>
      <c r="J3660" s="8"/>
      <c r="K3660" s="31" t="str">
        <f>IFERROR(VLOOKUP(Issue!$J3660,Table2[[Item Name]:[UoM]],2,0),"")</f>
        <v/>
      </c>
      <c r="L3660" s="12"/>
      <c r="M3660" s="32" t="str">
        <f>IFERROR(VLOOKUP(Issue!$J3660,Table2[[#All],[Item Name]:[Open Rate]],8,0),"")</f>
        <v/>
      </c>
      <c r="N3660" s="32" t="str">
        <f>IFERROR(+Issue!$L3660*Issue!$M3660,"")</f>
        <v/>
      </c>
      <c r="O3660" s="12"/>
      <c r="P3660" s="12"/>
      <c r="Q3660" s="38"/>
    </row>
    <row r="3661" spans="1:17" x14ac:dyDescent="0.25">
      <c r="A3661" s="34"/>
      <c r="B3661" s="12"/>
      <c r="C3661" s="12"/>
      <c r="D3661" s="12"/>
      <c r="E3661" s="31" t="str">
        <f>IFERROR(VLOOKUP(Issue!$D3661,Table5[#All],3,0),"")</f>
        <v/>
      </c>
      <c r="F3661" s="31" t="str">
        <f>IFERROR(VLOOKUP(Issue!$D3661,Table5[#All],2,0),"")</f>
        <v/>
      </c>
      <c r="G3661" s="12"/>
      <c r="H3661" s="31" t="str">
        <f>IFERROR(VLOOKUP(Issue!$G3661,Table5[#All],3,0),"")</f>
        <v/>
      </c>
      <c r="I3661" s="31" t="str">
        <f>IFERROR(VLOOKUP(Issue!$G3661,Table5[#All],2,0),"")</f>
        <v/>
      </c>
      <c r="J3661" s="8"/>
      <c r="K3661" s="31" t="str">
        <f>IFERROR(VLOOKUP(Issue!$J3661,Table2[[Item Name]:[UoM]],2,0),"")</f>
        <v/>
      </c>
      <c r="L3661" s="12"/>
      <c r="M3661" s="32" t="str">
        <f>IFERROR(VLOOKUP(Issue!$J3661,Table2[[#All],[Item Name]:[Open Rate]],8,0),"")</f>
        <v/>
      </c>
      <c r="N3661" s="32" t="str">
        <f>IFERROR(+Issue!$L3661*Issue!$M3661,"")</f>
        <v/>
      </c>
      <c r="O3661" s="12"/>
      <c r="P3661" s="12"/>
      <c r="Q3661" s="38"/>
    </row>
    <row r="3662" spans="1:17" x14ac:dyDescent="0.25">
      <c r="A3662" s="34"/>
      <c r="B3662" s="12"/>
      <c r="C3662" s="12"/>
      <c r="D3662" s="12"/>
      <c r="E3662" s="31" t="str">
        <f>IFERROR(VLOOKUP(Issue!$D3662,Table5[#All],3,0),"")</f>
        <v/>
      </c>
      <c r="F3662" s="31" t="str">
        <f>IFERROR(VLOOKUP(Issue!$D3662,Table5[#All],2,0),"")</f>
        <v/>
      </c>
      <c r="G3662" s="12"/>
      <c r="H3662" s="31" t="str">
        <f>IFERROR(VLOOKUP(Issue!$G3662,Table5[#All],3,0),"")</f>
        <v/>
      </c>
      <c r="I3662" s="31" t="str">
        <f>IFERROR(VLOOKUP(Issue!$G3662,Table5[#All],2,0),"")</f>
        <v/>
      </c>
      <c r="J3662" s="12"/>
      <c r="K3662" s="31" t="str">
        <f>IFERROR(VLOOKUP(Issue!$J3662,Table2[[Item Name]:[UoM]],2,0),"")</f>
        <v/>
      </c>
      <c r="L3662" s="12"/>
      <c r="M3662" s="32" t="str">
        <f>IFERROR(VLOOKUP(Issue!$J3662,Table2[[#All],[Item Name]:[Open Rate]],8,0),"")</f>
        <v/>
      </c>
      <c r="N3662" s="32" t="str">
        <f>IFERROR(+Issue!$L3662*Issue!$M3662,"")</f>
        <v/>
      </c>
      <c r="O3662" s="12"/>
      <c r="P3662" s="12"/>
      <c r="Q3662" s="38"/>
    </row>
    <row r="3663" spans="1:17" x14ac:dyDescent="0.25">
      <c r="A3663" s="34"/>
      <c r="B3663" s="12"/>
      <c r="C3663" s="12"/>
      <c r="D3663" s="12"/>
      <c r="E3663" s="31" t="str">
        <f>IFERROR(VLOOKUP(Issue!$D3663,Table5[#All],3,0),"")</f>
        <v/>
      </c>
      <c r="F3663" s="31" t="str">
        <f>IFERROR(VLOOKUP(Issue!$D3663,Table5[#All],2,0),"")</f>
        <v/>
      </c>
      <c r="G3663" s="12"/>
      <c r="H3663" s="31" t="str">
        <f>IFERROR(VLOOKUP(Issue!$G3663,Table5[#All],3,0),"")</f>
        <v/>
      </c>
      <c r="I3663" s="31" t="str">
        <f>IFERROR(VLOOKUP(Issue!$G3663,Table5[#All],2,0),"")</f>
        <v/>
      </c>
      <c r="J3663" s="12"/>
      <c r="K3663" s="31" t="str">
        <f>IFERROR(VLOOKUP(Issue!$J3663,Table2[[Item Name]:[UoM]],2,0),"")</f>
        <v/>
      </c>
      <c r="L3663" s="12"/>
      <c r="M3663" s="32" t="str">
        <f>IFERROR(VLOOKUP(Issue!$J3663,Table2[[#All],[Item Name]:[Open Rate]],8,0),"")</f>
        <v/>
      </c>
      <c r="N3663" s="32" t="str">
        <f>IFERROR(+Issue!$L3663*Issue!$M3663,"")</f>
        <v/>
      </c>
      <c r="O3663" s="12"/>
      <c r="P3663" s="12"/>
      <c r="Q3663" s="38"/>
    </row>
    <row r="3664" spans="1:17" x14ac:dyDescent="0.25">
      <c r="A3664" s="34"/>
      <c r="B3664" s="12"/>
      <c r="C3664" s="12"/>
      <c r="D3664" s="12"/>
      <c r="E3664" s="31" t="str">
        <f>IFERROR(VLOOKUP(Issue!$D3664,Table5[#All],3,0),"")</f>
        <v/>
      </c>
      <c r="F3664" s="31" t="str">
        <f>IFERROR(VLOOKUP(Issue!$D3664,Table5[#All],2,0),"")</f>
        <v/>
      </c>
      <c r="G3664" s="12"/>
      <c r="H3664" s="31" t="str">
        <f>IFERROR(VLOOKUP(Issue!$G3664,Table5[#All],3,0),"")</f>
        <v/>
      </c>
      <c r="I3664" s="31" t="str">
        <f>IFERROR(VLOOKUP(Issue!$G3664,Table5[#All],2,0),"")</f>
        <v/>
      </c>
      <c r="J3664" s="8"/>
      <c r="K3664" s="31" t="str">
        <f>IFERROR(VLOOKUP(Issue!$J3664,Table2[[Item Name]:[UoM]],2,0),"")</f>
        <v/>
      </c>
      <c r="L3664" s="12"/>
      <c r="M3664" s="32" t="str">
        <f>IFERROR(VLOOKUP(Issue!$J3664,Table2[[#All],[Item Name]:[Open Rate]],8,0),"")</f>
        <v/>
      </c>
      <c r="N3664" s="32" t="str">
        <f>IFERROR(+Issue!$L3664*Issue!$M3664,"")</f>
        <v/>
      </c>
      <c r="O3664" s="12"/>
      <c r="P3664" s="12"/>
      <c r="Q3664" s="38"/>
    </row>
    <row r="3665" spans="1:17" x14ac:dyDescent="0.25">
      <c r="A3665" s="34"/>
      <c r="B3665" s="12"/>
      <c r="C3665" s="12"/>
      <c r="D3665" s="12"/>
      <c r="E3665" s="31" t="str">
        <f>IFERROR(VLOOKUP(Issue!$D3665,Table5[#All],3,0),"")</f>
        <v/>
      </c>
      <c r="F3665" s="31" t="str">
        <f>IFERROR(VLOOKUP(Issue!$D3665,Table5[#All],2,0),"")</f>
        <v/>
      </c>
      <c r="G3665" s="12"/>
      <c r="H3665" s="31" t="str">
        <f>IFERROR(VLOOKUP(Issue!$G3665,Table5[#All],3,0),"")</f>
        <v/>
      </c>
      <c r="I3665" s="31" t="str">
        <f>IFERROR(VLOOKUP(Issue!$G3665,Table5[#All],2,0),"")</f>
        <v/>
      </c>
      <c r="J3665" s="8"/>
      <c r="K3665" s="31" t="str">
        <f>IFERROR(VLOOKUP(Issue!$J3665,Table2[[Item Name]:[UoM]],2,0),"")</f>
        <v/>
      </c>
      <c r="L3665" s="12"/>
      <c r="M3665" s="32" t="str">
        <f>IFERROR(VLOOKUP(Issue!$J3665,Table2[[#All],[Item Name]:[Open Rate]],8,0),"")</f>
        <v/>
      </c>
      <c r="N3665" s="32" t="str">
        <f>IFERROR(+Issue!$L3665*Issue!$M3665,"")</f>
        <v/>
      </c>
      <c r="O3665" s="12"/>
      <c r="P3665" s="12"/>
      <c r="Q3665" s="38"/>
    </row>
    <row r="3666" spans="1:17" x14ac:dyDescent="0.25">
      <c r="A3666" s="34"/>
      <c r="B3666" s="12"/>
      <c r="C3666" s="12"/>
      <c r="D3666" s="12"/>
      <c r="E3666" s="31" t="str">
        <f>IFERROR(VLOOKUP(Issue!$D3666,Table5[#All],3,0),"")</f>
        <v/>
      </c>
      <c r="F3666" s="31" t="str">
        <f>IFERROR(VLOOKUP(Issue!$D3666,Table5[#All],2,0),"")</f>
        <v/>
      </c>
      <c r="G3666" s="12"/>
      <c r="H3666" s="31" t="str">
        <f>IFERROR(VLOOKUP(Issue!$G3666,Table5[#All],3,0),"")</f>
        <v/>
      </c>
      <c r="I3666" s="31" t="str">
        <f>IFERROR(VLOOKUP(Issue!$G3666,Table5[#All],2,0),"")</f>
        <v/>
      </c>
      <c r="J3666" s="12"/>
      <c r="K3666" s="31" t="str">
        <f>IFERROR(VLOOKUP(Issue!$J3666,Table2[[Item Name]:[UoM]],2,0),"")</f>
        <v/>
      </c>
      <c r="L3666" s="12"/>
      <c r="M3666" s="32" t="str">
        <f>IFERROR(VLOOKUP(Issue!$J3666,Table2[[#All],[Item Name]:[Open Rate]],8,0),"")</f>
        <v/>
      </c>
      <c r="N3666" s="32" t="str">
        <f>IFERROR(+Issue!$L3666*Issue!$M3666,"")</f>
        <v/>
      </c>
      <c r="O3666" s="12"/>
      <c r="P3666" s="12"/>
      <c r="Q3666" s="38"/>
    </row>
    <row r="3667" spans="1:17" x14ac:dyDescent="0.25">
      <c r="A3667" s="34"/>
      <c r="B3667" s="12"/>
      <c r="C3667" s="12"/>
      <c r="D3667" s="12"/>
      <c r="E3667" s="31" t="str">
        <f>IFERROR(VLOOKUP(Issue!$D3667,Table5[#All],3,0),"")</f>
        <v/>
      </c>
      <c r="F3667" s="31" t="str">
        <f>IFERROR(VLOOKUP(Issue!$D3667,Table5[#All],2,0),"")</f>
        <v/>
      </c>
      <c r="G3667" s="12"/>
      <c r="H3667" s="31" t="str">
        <f>IFERROR(VLOOKUP(Issue!$G3667,Table5[#All],3,0),"")</f>
        <v/>
      </c>
      <c r="I3667" s="31" t="str">
        <f>IFERROR(VLOOKUP(Issue!$G3667,Table5[#All],2,0),"")</f>
        <v/>
      </c>
      <c r="J3667" s="12"/>
      <c r="K3667" s="31" t="str">
        <f>IFERROR(VLOOKUP(Issue!$J3667,Table2[[Item Name]:[UoM]],2,0),"")</f>
        <v/>
      </c>
      <c r="L3667" s="12"/>
      <c r="M3667" s="32" t="str">
        <f>IFERROR(VLOOKUP(Issue!$J3667,Table2[[#All],[Item Name]:[Open Rate]],8,0),"")</f>
        <v/>
      </c>
      <c r="N3667" s="32" t="str">
        <f>IFERROR(+Issue!$L3667*Issue!$M3667,"")</f>
        <v/>
      </c>
      <c r="O3667" s="12"/>
      <c r="P3667" s="12"/>
      <c r="Q3667" s="38"/>
    </row>
    <row r="3668" spans="1:17" x14ac:dyDescent="0.25">
      <c r="A3668" s="34"/>
      <c r="B3668" s="12"/>
      <c r="C3668" s="12"/>
      <c r="D3668" s="12"/>
      <c r="E3668" s="31" t="str">
        <f>IFERROR(VLOOKUP(Issue!$D3668,Table5[#All],3,0),"")</f>
        <v/>
      </c>
      <c r="F3668" s="31" t="str">
        <f>IFERROR(VLOOKUP(Issue!$D3668,Table5[#All],2,0),"")</f>
        <v/>
      </c>
      <c r="G3668" s="12"/>
      <c r="H3668" s="31" t="str">
        <f>IFERROR(VLOOKUP(Issue!$G3668,Table5[#All],3,0),"")</f>
        <v/>
      </c>
      <c r="I3668" s="31" t="str">
        <f>IFERROR(VLOOKUP(Issue!$G3668,Table5[#All],2,0),"")</f>
        <v/>
      </c>
      <c r="J3668" s="12"/>
      <c r="K3668" s="31" t="str">
        <f>IFERROR(VLOOKUP(Issue!$J3668,Table2[[Item Name]:[UoM]],2,0),"")</f>
        <v/>
      </c>
      <c r="L3668" s="12"/>
      <c r="M3668" s="32" t="str">
        <f>IFERROR(VLOOKUP(Issue!$J3668,Table2[[#All],[Item Name]:[Open Rate]],8,0),"")</f>
        <v/>
      </c>
      <c r="N3668" s="32" t="str">
        <f>IFERROR(+Issue!$L3668*Issue!$M3668,"")</f>
        <v/>
      </c>
      <c r="O3668" s="12"/>
      <c r="P3668" s="12"/>
      <c r="Q3668" s="38"/>
    </row>
    <row r="3669" spans="1:17" x14ac:dyDescent="0.25">
      <c r="A3669" s="34"/>
      <c r="B3669" s="12"/>
      <c r="C3669" s="12"/>
      <c r="D3669" s="12"/>
      <c r="E3669" s="31" t="str">
        <f>IFERROR(VLOOKUP(Issue!$D3669,Table5[#All],3,0),"")</f>
        <v/>
      </c>
      <c r="F3669" s="31" t="str">
        <f>IFERROR(VLOOKUP(Issue!$D3669,Table5[#All],2,0),"")</f>
        <v/>
      </c>
      <c r="G3669" s="12"/>
      <c r="H3669" s="31" t="str">
        <f>IFERROR(VLOOKUP(Issue!$G3669,Table5[#All],3,0),"")</f>
        <v/>
      </c>
      <c r="I3669" s="31" t="str">
        <f>IFERROR(VLOOKUP(Issue!$G3669,Table5[#All],2,0),"")</f>
        <v/>
      </c>
      <c r="J3669" s="12"/>
      <c r="K3669" s="31" t="str">
        <f>IFERROR(VLOOKUP(Issue!$J3669,Table2[[Item Name]:[UoM]],2,0),"")</f>
        <v/>
      </c>
      <c r="L3669" s="12"/>
      <c r="M3669" s="32" t="str">
        <f>IFERROR(VLOOKUP(Issue!$J3669,Table2[[#All],[Item Name]:[Open Rate]],8,0),"")</f>
        <v/>
      </c>
      <c r="N3669" s="32" t="str">
        <f>IFERROR(+Issue!$L3669*Issue!$M3669,"")</f>
        <v/>
      </c>
      <c r="O3669" s="12"/>
      <c r="P3669" s="12"/>
      <c r="Q3669" s="38"/>
    </row>
    <row r="3670" spans="1:17" x14ac:dyDescent="0.25">
      <c r="A3670" s="34"/>
      <c r="B3670" s="12"/>
      <c r="C3670" s="12"/>
      <c r="D3670" s="12"/>
      <c r="E3670" s="31" t="str">
        <f>IFERROR(VLOOKUP(Issue!$D3670,Table5[#All],3,0),"")</f>
        <v/>
      </c>
      <c r="F3670" s="31" t="str">
        <f>IFERROR(VLOOKUP(Issue!$D3670,Table5[#All],2,0),"")</f>
        <v/>
      </c>
      <c r="G3670" s="12"/>
      <c r="H3670" s="31" t="str">
        <f>IFERROR(VLOOKUP(Issue!$G3670,Table5[#All],3,0),"")</f>
        <v/>
      </c>
      <c r="I3670" s="31" t="str">
        <f>IFERROR(VLOOKUP(Issue!$G3670,Table5[#All],2,0),"")</f>
        <v/>
      </c>
      <c r="J3670" s="12"/>
      <c r="K3670" s="31" t="str">
        <f>IFERROR(VLOOKUP(Issue!$J3670,Table2[[Item Name]:[UoM]],2,0),"")</f>
        <v/>
      </c>
      <c r="L3670" s="12"/>
      <c r="M3670" s="32" t="str">
        <f>IFERROR(VLOOKUP(Issue!$J3670,Table2[[#All],[Item Name]:[Open Rate]],8,0),"")</f>
        <v/>
      </c>
      <c r="N3670" s="32" t="str">
        <f>IFERROR(+Issue!$L3670*Issue!$M3670,"")</f>
        <v/>
      </c>
      <c r="O3670" s="12"/>
      <c r="P3670" s="12"/>
      <c r="Q3670" s="38"/>
    </row>
    <row r="3671" spans="1:17" x14ac:dyDescent="0.25">
      <c r="A3671" s="34"/>
      <c r="B3671" s="12"/>
      <c r="C3671" s="12"/>
      <c r="D3671" s="12"/>
      <c r="E3671" s="31" t="str">
        <f>IFERROR(VLOOKUP(Issue!$D3671,Table5[#All],3,0),"")</f>
        <v/>
      </c>
      <c r="F3671" s="31" t="str">
        <f>IFERROR(VLOOKUP(Issue!$D3671,Table5[#All],2,0),"")</f>
        <v/>
      </c>
      <c r="G3671" s="12"/>
      <c r="H3671" s="31" t="str">
        <f>IFERROR(VLOOKUP(Issue!$G3671,Table5[#All],3,0),"")</f>
        <v/>
      </c>
      <c r="I3671" s="31" t="str">
        <f>IFERROR(VLOOKUP(Issue!$G3671,Table5[#All],2,0),"")</f>
        <v/>
      </c>
      <c r="J3671" s="12"/>
      <c r="K3671" s="31" t="str">
        <f>IFERROR(VLOOKUP(Issue!$J3671,Table2[[Item Name]:[UoM]],2,0),"")</f>
        <v/>
      </c>
      <c r="L3671" s="12"/>
      <c r="M3671" s="32" t="str">
        <f>IFERROR(VLOOKUP(Issue!$J3671,Table2[[#All],[Item Name]:[Open Rate]],8,0),"")</f>
        <v/>
      </c>
      <c r="N3671" s="32" t="str">
        <f>IFERROR(+Issue!$L3671*Issue!$M3671,"")</f>
        <v/>
      </c>
      <c r="O3671" s="12"/>
      <c r="P3671" s="12"/>
      <c r="Q3671" s="38"/>
    </row>
    <row r="3672" spans="1:17" x14ac:dyDescent="0.25">
      <c r="A3672" s="34"/>
      <c r="B3672" s="12"/>
      <c r="C3672" s="12"/>
      <c r="D3672" s="12"/>
      <c r="E3672" s="31" t="str">
        <f>IFERROR(VLOOKUP(Issue!$D3672,Table5[#All],3,0),"")</f>
        <v/>
      </c>
      <c r="F3672" s="31" t="str">
        <f>IFERROR(VLOOKUP(Issue!$D3672,Table5[#All],2,0),"")</f>
        <v/>
      </c>
      <c r="G3672" s="12"/>
      <c r="H3672" s="31" t="str">
        <f>IFERROR(VLOOKUP(Issue!$G3672,Table5[#All],3,0),"")</f>
        <v/>
      </c>
      <c r="I3672" s="31" t="str">
        <f>IFERROR(VLOOKUP(Issue!$G3672,Table5[#All],2,0),"")</f>
        <v/>
      </c>
      <c r="J3672" s="8"/>
      <c r="K3672" s="31" t="str">
        <f>IFERROR(VLOOKUP(Issue!$J3672,Table2[[Item Name]:[UoM]],2,0),"")</f>
        <v/>
      </c>
      <c r="L3672" s="12"/>
      <c r="M3672" s="32" t="str">
        <f>IFERROR(VLOOKUP(Issue!$J3672,Table2[[#All],[Item Name]:[Open Rate]],8,0),"")</f>
        <v/>
      </c>
      <c r="N3672" s="32" t="str">
        <f>IFERROR(+Issue!$L3672*Issue!$M3672,"")</f>
        <v/>
      </c>
      <c r="O3672" s="12"/>
      <c r="P3672" s="12"/>
      <c r="Q3672" s="38"/>
    </row>
    <row r="3673" spans="1:17" x14ac:dyDescent="0.25">
      <c r="A3673" s="34"/>
      <c r="B3673" s="12"/>
      <c r="C3673" s="12"/>
      <c r="D3673" s="12"/>
      <c r="E3673" s="31" t="str">
        <f>IFERROR(VLOOKUP(Issue!$D3673,Table5[#All],3,0),"")</f>
        <v/>
      </c>
      <c r="F3673" s="31" t="str">
        <f>IFERROR(VLOOKUP(Issue!$D3673,Table5[#All],2,0),"")</f>
        <v/>
      </c>
      <c r="G3673" s="12"/>
      <c r="H3673" s="31" t="str">
        <f>IFERROR(VLOOKUP(Issue!$G3673,Table5[#All],3,0),"")</f>
        <v/>
      </c>
      <c r="I3673" s="31" t="str">
        <f>IFERROR(VLOOKUP(Issue!$G3673,Table5[#All],2,0),"")</f>
        <v/>
      </c>
      <c r="J3673" s="8"/>
      <c r="K3673" s="31" t="str">
        <f>IFERROR(VLOOKUP(Issue!$J3673,Table2[[Item Name]:[UoM]],2,0),"")</f>
        <v/>
      </c>
      <c r="L3673" s="12"/>
      <c r="M3673" s="32" t="str">
        <f>IFERROR(VLOOKUP(Issue!$J3673,Table2[[#All],[Item Name]:[Open Rate]],8,0),"")</f>
        <v/>
      </c>
      <c r="N3673" s="32" t="str">
        <f>IFERROR(+Issue!$L3673*Issue!$M3673,"")</f>
        <v/>
      </c>
      <c r="O3673" s="12"/>
      <c r="P3673" s="12"/>
      <c r="Q3673" s="38"/>
    </row>
    <row r="3674" spans="1:17" x14ac:dyDescent="0.25">
      <c r="A3674" s="34"/>
      <c r="B3674" s="12"/>
      <c r="C3674" s="12"/>
      <c r="D3674" s="12"/>
      <c r="E3674" s="31" t="str">
        <f>IFERROR(VLOOKUP(Issue!$D3674,Table5[#All],3,0),"")</f>
        <v/>
      </c>
      <c r="F3674" s="31" t="str">
        <f>IFERROR(VLOOKUP(Issue!$D3674,Table5[#All],2,0),"")</f>
        <v/>
      </c>
      <c r="G3674" s="12"/>
      <c r="H3674" s="31" t="str">
        <f>IFERROR(VLOOKUP(Issue!$G3674,Table5[#All],3,0),"")</f>
        <v/>
      </c>
      <c r="I3674" s="31" t="str">
        <f>IFERROR(VLOOKUP(Issue!$G3674,Table5[#All],2,0),"")</f>
        <v/>
      </c>
      <c r="J3674" s="8"/>
      <c r="K3674" s="31" t="str">
        <f>IFERROR(VLOOKUP(Issue!$J3674,Table2[[Item Name]:[UoM]],2,0),"")</f>
        <v/>
      </c>
      <c r="L3674" s="12"/>
      <c r="M3674" s="32" t="str">
        <f>IFERROR(VLOOKUP(Issue!$J3674,Table2[[#All],[Item Name]:[Open Rate]],8,0),"")</f>
        <v/>
      </c>
      <c r="N3674" s="32" t="str">
        <f>IFERROR(+Issue!$L3674*Issue!$M3674,"")</f>
        <v/>
      </c>
      <c r="O3674" s="12"/>
      <c r="P3674" s="12"/>
      <c r="Q3674" s="38"/>
    </row>
    <row r="3675" spans="1:17" x14ac:dyDescent="0.25">
      <c r="A3675" s="34"/>
      <c r="B3675" s="12"/>
      <c r="C3675" s="12"/>
      <c r="D3675" s="12"/>
      <c r="E3675" s="31" t="str">
        <f>IFERROR(VLOOKUP(Issue!$D3675,Table5[#All],3,0),"")</f>
        <v/>
      </c>
      <c r="F3675" s="31" t="str">
        <f>IFERROR(VLOOKUP(Issue!$D3675,Table5[#All],2,0),"")</f>
        <v/>
      </c>
      <c r="G3675" s="12"/>
      <c r="H3675" s="31" t="str">
        <f>IFERROR(VLOOKUP(Issue!$G3675,Table5[#All],3,0),"")</f>
        <v/>
      </c>
      <c r="I3675" s="31" t="str">
        <f>IFERROR(VLOOKUP(Issue!$G3675,Table5[#All],2,0),"")</f>
        <v/>
      </c>
      <c r="J3675" s="8"/>
      <c r="K3675" s="31" t="str">
        <f>IFERROR(VLOOKUP(Issue!$J3675,Table2[[Item Name]:[UoM]],2,0),"")</f>
        <v/>
      </c>
      <c r="L3675" s="12"/>
      <c r="M3675" s="32" t="str">
        <f>IFERROR(VLOOKUP(Issue!$J3675,Table2[[#All],[Item Name]:[Open Rate]],8,0),"")</f>
        <v/>
      </c>
      <c r="N3675" s="32" t="str">
        <f>IFERROR(+Issue!$L3675*Issue!$M3675,"")</f>
        <v/>
      </c>
      <c r="O3675" s="12"/>
      <c r="P3675" s="12"/>
      <c r="Q3675" s="38"/>
    </row>
    <row r="3676" spans="1:17" x14ac:dyDescent="0.25">
      <c r="A3676" s="34"/>
      <c r="B3676" s="12"/>
      <c r="C3676" s="12"/>
      <c r="D3676" s="12"/>
      <c r="E3676" s="31" t="str">
        <f>IFERROR(VLOOKUP(Issue!$D3676,Table5[#All],3,0),"")</f>
        <v/>
      </c>
      <c r="F3676" s="31" t="str">
        <f>IFERROR(VLOOKUP(Issue!$D3676,Table5[#All],2,0),"")</f>
        <v/>
      </c>
      <c r="G3676" s="12"/>
      <c r="H3676" s="31" t="str">
        <f>IFERROR(VLOOKUP(Issue!$G3676,Table5[#All],3,0),"")</f>
        <v/>
      </c>
      <c r="I3676" s="31" t="str">
        <f>IFERROR(VLOOKUP(Issue!$G3676,Table5[#All],2,0),"")</f>
        <v/>
      </c>
      <c r="J3676" s="12"/>
      <c r="K3676" s="31" t="str">
        <f>IFERROR(VLOOKUP(Issue!$J3676,Table2[[Item Name]:[UoM]],2,0),"")</f>
        <v/>
      </c>
      <c r="L3676" s="12"/>
      <c r="M3676" s="32" t="str">
        <f>IFERROR(VLOOKUP(Issue!$J3676,Table2[[#All],[Item Name]:[Open Rate]],8,0),"")</f>
        <v/>
      </c>
      <c r="N3676" s="32" t="str">
        <f>IFERROR(+Issue!$L3676*Issue!$M3676,"")</f>
        <v/>
      </c>
      <c r="O3676" s="12"/>
      <c r="P3676" s="12"/>
      <c r="Q3676" s="38"/>
    </row>
    <row r="3677" spans="1:17" x14ac:dyDescent="0.25">
      <c r="A3677" s="34"/>
      <c r="B3677" s="12"/>
      <c r="C3677" s="12"/>
      <c r="D3677" s="12"/>
      <c r="E3677" s="31" t="str">
        <f>IFERROR(VLOOKUP(Issue!$D3677,Table5[#All],3,0),"")</f>
        <v/>
      </c>
      <c r="F3677" s="31" t="str">
        <f>IFERROR(VLOOKUP(Issue!$D3677,Table5[#All],2,0),"")</f>
        <v/>
      </c>
      <c r="G3677" s="12"/>
      <c r="H3677" s="31" t="str">
        <f>IFERROR(VLOOKUP(Issue!$G3677,Table5[#All],3,0),"")</f>
        <v/>
      </c>
      <c r="I3677" s="31" t="str">
        <f>IFERROR(VLOOKUP(Issue!$G3677,Table5[#All],2,0),"")</f>
        <v/>
      </c>
      <c r="J3677" s="12"/>
      <c r="K3677" s="31" t="str">
        <f>IFERROR(VLOOKUP(Issue!$J3677,Table2[[Item Name]:[UoM]],2,0),"")</f>
        <v/>
      </c>
      <c r="L3677" s="12"/>
      <c r="M3677" s="32" t="str">
        <f>IFERROR(VLOOKUP(Issue!$J3677,Table2[[#All],[Item Name]:[Open Rate]],8,0),"")</f>
        <v/>
      </c>
      <c r="N3677" s="32" t="str">
        <f>IFERROR(+Issue!$L3677*Issue!$M3677,"")</f>
        <v/>
      </c>
      <c r="O3677" s="12"/>
      <c r="P3677" s="12"/>
      <c r="Q3677" s="38"/>
    </row>
    <row r="3678" spans="1:17" x14ac:dyDescent="0.25">
      <c r="A3678" s="34"/>
      <c r="B3678" s="12"/>
      <c r="C3678" s="12"/>
      <c r="D3678" s="12"/>
      <c r="E3678" s="31" t="str">
        <f>IFERROR(VLOOKUP(Issue!$D3678,Table5[#All],3,0),"")</f>
        <v/>
      </c>
      <c r="F3678" s="31" t="str">
        <f>IFERROR(VLOOKUP(Issue!$D3678,Table5[#All],2,0),"")</f>
        <v/>
      </c>
      <c r="G3678" s="12"/>
      <c r="H3678" s="31" t="str">
        <f>IFERROR(VLOOKUP(Issue!$G3678,Table5[#All],3,0),"")</f>
        <v/>
      </c>
      <c r="I3678" s="31" t="str">
        <f>IFERROR(VLOOKUP(Issue!$G3678,Table5[#All],2,0),"")</f>
        <v/>
      </c>
      <c r="J3678" s="8"/>
      <c r="K3678" s="31" t="str">
        <f>IFERROR(VLOOKUP(Issue!$J3678,Table2[[Item Name]:[UoM]],2,0),"")</f>
        <v/>
      </c>
      <c r="L3678" s="12"/>
      <c r="M3678" s="32" t="str">
        <f>IFERROR(VLOOKUP(Issue!$J3678,Table2[[#All],[Item Name]:[Open Rate]],8,0),"")</f>
        <v/>
      </c>
      <c r="N3678" s="32" t="str">
        <f>IFERROR(+Issue!$L3678*Issue!$M3678,"")</f>
        <v/>
      </c>
      <c r="O3678" s="12"/>
      <c r="P3678" s="12"/>
      <c r="Q3678" s="38"/>
    </row>
    <row r="3679" spans="1:17" x14ac:dyDescent="0.25">
      <c r="A3679" s="34"/>
      <c r="B3679" s="12"/>
      <c r="C3679" s="12"/>
      <c r="D3679" s="12"/>
      <c r="E3679" s="31" t="str">
        <f>IFERROR(VLOOKUP(Issue!$D3679,Table5[#All],3,0),"")</f>
        <v/>
      </c>
      <c r="F3679" s="31" t="str">
        <f>IFERROR(VLOOKUP(Issue!$D3679,Table5[#All],2,0),"")</f>
        <v/>
      </c>
      <c r="G3679" s="12"/>
      <c r="H3679" s="31" t="str">
        <f>IFERROR(VLOOKUP(Issue!$G3679,Table5[#All],3,0),"")</f>
        <v/>
      </c>
      <c r="I3679" s="31" t="str">
        <f>IFERROR(VLOOKUP(Issue!$G3679,Table5[#All],2,0),"")</f>
        <v/>
      </c>
      <c r="J3679" s="8"/>
      <c r="K3679" s="31" t="str">
        <f>IFERROR(VLOOKUP(Issue!$J3679,Table2[[Item Name]:[UoM]],2,0),"")</f>
        <v/>
      </c>
      <c r="L3679" s="12"/>
      <c r="M3679" s="32" t="str">
        <f>IFERROR(VLOOKUP(Issue!$J3679,Table2[[#All],[Item Name]:[Open Rate]],8,0),"")</f>
        <v/>
      </c>
      <c r="N3679" s="32" t="str">
        <f>IFERROR(+Issue!$L3679*Issue!$M3679,"")</f>
        <v/>
      </c>
      <c r="O3679" s="12"/>
      <c r="P3679" s="12"/>
      <c r="Q3679" s="38"/>
    </row>
    <row r="3680" spans="1:17" x14ac:dyDescent="0.25">
      <c r="A3680" s="34"/>
      <c r="B3680" s="12"/>
      <c r="C3680" s="12"/>
      <c r="D3680" s="12"/>
      <c r="E3680" s="31" t="str">
        <f>IFERROR(VLOOKUP(Issue!$D3680,Table5[#All],3,0),"")</f>
        <v/>
      </c>
      <c r="F3680" s="31" t="str">
        <f>IFERROR(VLOOKUP(Issue!$D3680,Table5[#All],2,0),"")</f>
        <v/>
      </c>
      <c r="G3680" s="12"/>
      <c r="H3680" s="31" t="str">
        <f>IFERROR(VLOOKUP(Issue!$G3680,Table5[#All],3,0),"")</f>
        <v/>
      </c>
      <c r="I3680" s="31" t="str">
        <f>IFERROR(VLOOKUP(Issue!$G3680,Table5[#All],2,0),"")</f>
        <v/>
      </c>
      <c r="J3680" s="12"/>
      <c r="K3680" s="31" t="str">
        <f>IFERROR(VLOOKUP(Issue!$J3680,Table2[[Item Name]:[UoM]],2,0),"")</f>
        <v/>
      </c>
      <c r="L3680" s="12"/>
      <c r="M3680" s="32" t="str">
        <f>IFERROR(VLOOKUP(Issue!$J3680,Table2[[#All],[Item Name]:[Open Rate]],8,0),"")</f>
        <v/>
      </c>
      <c r="N3680" s="32" t="str">
        <f>IFERROR(+Issue!$L3680*Issue!$M3680,"")</f>
        <v/>
      </c>
      <c r="O3680" s="12"/>
      <c r="P3680" s="12"/>
      <c r="Q3680" s="38"/>
    </row>
    <row r="3681" spans="1:17" x14ac:dyDescent="0.25">
      <c r="A3681" s="34"/>
      <c r="B3681" s="12"/>
      <c r="C3681" s="12"/>
      <c r="D3681" s="12"/>
      <c r="E3681" s="31" t="str">
        <f>IFERROR(VLOOKUP(Issue!$D3681,Table5[#All],3,0),"")</f>
        <v/>
      </c>
      <c r="F3681" s="31" t="str">
        <f>IFERROR(VLOOKUP(Issue!$D3681,Table5[#All],2,0),"")</f>
        <v/>
      </c>
      <c r="G3681" s="12"/>
      <c r="H3681" s="31" t="str">
        <f>IFERROR(VLOOKUP(Issue!$G3681,Table5[#All],3,0),"")</f>
        <v/>
      </c>
      <c r="I3681" s="31" t="str">
        <f>IFERROR(VLOOKUP(Issue!$G3681,Table5[#All],2,0),"")</f>
        <v/>
      </c>
      <c r="J3681" s="12"/>
      <c r="K3681" s="31" t="str">
        <f>IFERROR(VLOOKUP(Issue!$J3681,Table2[[Item Name]:[UoM]],2,0),"")</f>
        <v/>
      </c>
      <c r="L3681" s="12"/>
      <c r="M3681" s="32" t="str">
        <f>IFERROR(VLOOKUP(Issue!$J3681,Table2[[#All],[Item Name]:[Open Rate]],8,0),"")</f>
        <v/>
      </c>
      <c r="N3681" s="32" t="str">
        <f>IFERROR(+Issue!$L3681*Issue!$M3681,"")</f>
        <v/>
      </c>
      <c r="O3681" s="12"/>
      <c r="P3681" s="12"/>
      <c r="Q3681" s="38"/>
    </row>
    <row r="3682" spans="1:17" x14ac:dyDescent="0.25">
      <c r="A3682" s="34"/>
      <c r="B3682" s="12"/>
      <c r="C3682" s="12"/>
      <c r="D3682" s="12"/>
      <c r="E3682" s="31" t="str">
        <f>IFERROR(VLOOKUP(Issue!$D3682,Table5[#All],3,0),"")</f>
        <v/>
      </c>
      <c r="F3682" s="31" t="str">
        <f>IFERROR(VLOOKUP(Issue!$D3682,Table5[#All],2,0),"")</f>
        <v/>
      </c>
      <c r="G3682" s="12"/>
      <c r="H3682" s="31" t="str">
        <f>IFERROR(VLOOKUP(Issue!$G3682,Table5[#All],3,0),"")</f>
        <v/>
      </c>
      <c r="I3682" s="31" t="str">
        <f>IFERROR(VLOOKUP(Issue!$G3682,Table5[#All],2,0),"")</f>
        <v/>
      </c>
      <c r="J3682" s="12"/>
      <c r="K3682" s="31" t="str">
        <f>IFERROR(VLOOKUP(Issue!$J3682,Table2[[Item Name]:[UoM]],2,0),"")</f>
        <v/>
      </c>
      <c r="L3682" s="12"/>
      <c r="M3682" s="32" t="str">
        <f>IFERROR(VLOOKUP(Issue!$J3682,Table2[[#All],[Item Name]:[Open Rate]],8,0),"")</f>
        <v/>
      </c>
      <c r="N3682" s="32" t="str">
        <f>IFERROR(+Issue!$L3682*Issue!$M3682,"")</f>
        <v/>
      </c>
      <c r="O3682" s="12"/>
      <c r="P3682" s="12"/>
      <c r="Q3682" s="38"/>
    </row>
    <row r="3683" spans="1:17" x14ac:dyDescent="0.25">
      <c r="A3683" s="34"/>
      <c r="B3683" s="12"/>
      <c r="C3683" s="12"/>
      <c r="D3683" s="12"/>
      <c r="E3683" s="31" t="str">
        <f>IFERROR(VLOOKUP(Issue!$D3683,Table5[#All],3,0),"")</f>
        <v/>
      </c>
      <c r="F3683" s="31" t="str">
        <f>IFERROR(VLOOKUP(Issue!$D3683,Table5[#All],2,0),"")</f>
        <v/>
      </c>
      <c r="G3683" s="12"/>
      <c r="H3683" s="31" t="str">
        <f>IFERROR(VLOOKUP(Issue!$G3683,Table5[#All],3,0),"")</f>
        <v/>
      </c>
      <c r="I3683" s="31" t="str">
        <f>IFERROR(VLOOKUP(Issue!$G3683,Table5[#All],2,0),"")</f>
        <v/>
      </c>
      <c r="J3683" s="8"/>
      <c r="K3683" s="31" t="str">
        <f>IFERROR(VLOOKUP(Issue!$J3683,Table2[[Item Name]:[UoM]],2,0),"")</f>
        <v/>
      </c>
      <c r="L3683" s="12"/>
      <c r="M3683" s="32" t="str">
        <f>IFERROR(VLOOKUP(Issue!$J3683,Table2[[#All],[Item Name]:[Open Rate]],8,0),"")</f>
        <v/>
      </c>
      <c r="N3683" s="32" t="str">
        <f>IFERROR(+Issue!$L3683*Issue!$M3683,"")</f>
        <v/>
      </c>
      <c r="O3683" s="12"/>
      <c r="P3683" s="12"/>
      <c r="Q3683" s="38"/>
    </row>
    <row r="3684" spans="1:17" x14ac:dyDescent="0.25">
      <c r="A3684" s="34"/>
      <c r="B3684" s="12"/>
      <c r="C3684" s="12"/>
      <c r="D3684" s="12"/>
      <c r="E3684" s="31" t="str">
        <f>IFERROR(VLOOKUP(Issue!$D3684,Table5[#All],3,0),"")</f>
        <v/>
      </c>
      <c r="F3684" s="31" t="str">
        <f>IFERROR(VLOOKUP(Issue!$D3684,Table5[#All],2,0),"")</f>
        <v/>
      </c>
      <c r="G3684" s="12"/>
      <c r="H3684" s="31" t="str">
        <f>IFERROR(VLOOKUP(Issue!$G3684,Table5[#All],3,0),"")</f>
        <v/>
      </c>
      <c r="I3684" s="31" t="str">
        <f>IFERROR(VLOOKUP(Issue!$G3684,Table5[#All],2,0),"")</f>
        <v/>
      </c>
      <c r="J3684" s="12"/>
      <c r="K3684" s="31" t="str">
        <f>IFERROR(VLOOKUP(Issue!$J3684,Table2[[Item Name]:[UoM]],2,0),"")</f>
        <v/>
      </c>
      <c r="L3684" s="12"/>
      <c r="M3684" s="32" t="str">
        <f>IFERROR(VLOOKUP(Issue!$J3684,Table2[[#All],[Item Name]:[Open Rate]],8,0),"")</f>
        <v/>
      </c>
      <c r="N3684" s="32" t="str">
        <f>IFERROR(+Issue!$L3684*Issue!$M3684,"")</f>
        <v/>
      </c>
      <c r="O3684" s="12"/>
      <c r="P3684" s="12"/>
      <c r="Q3684" s="38"/>
    </row>
    <row r="3685" spans="1:17" x14ac:dyDescent="0.25">
      <c r="A3685" s="34"/>
      <c r="B3685" s="12"/>
      <c r="C3685" s="12"/>
      <c r="D3685" s="12"/>
      <c r="E3685" s="31" t="str">
        <f>IFERROR(VLOOKUP(Issue!$D3685,Table5[#All],3,0),"")</f>
        <v/>
      </c>
      <c r="F3685" s="31" t="str">
        <f>IFERROR(VLOOKUP(Issue!$D3685,Table5[#All],2,0),"")</f>
        <v/>
      </c>
      <c r="G3685" s="12"/>
      <c r="H3685" s="31" t="str">
        <f>IFERROR(VLOOKUP(Issue!$G3685,Table5[#All],3,0),"")</f>
        <v/>
      </c>
      <c r="I3685" s="31" t="str">
        <f>IFERROR(VLOOKUP(Issue!$G3685,Table5[#All],2,0),"")</f>
        <v/>
      </c>
      <c r="J3685" s="12"/>
      <c r="K3685" s="31" t="str">
        <f>IFERROR(VLOOKUP(Issue!$J3685,Table2[[Item Name]:[UoM]],2,0),"")</f>
        <v/>
      </c>
      <c r="L3685" s="12"/>
      <c r="M3685" s="32" t="str">
        <f>IFERROR(VLOOKUP(Issue!$J3685,Table2[[#All],[Item Name]:[Open Rate]],8,0),"")</f>
        <v/>
      </c>
      <c r="N3685" s="32" t="str">
        <f>IFERROR(+Issue!$L3685*Issue!$M3685,"")</f>
        <v/>
      </c>
      <c r="O3685" s="12"/>
      <c r="P3685" s="12"/>
      <c r="Q3685" s="38"/>
    </row>
    <row r="3686" spans="1:17" x14ac:dyDescent="0.25">
      <c r="A3686" s="34"/>
      <c r="B3686" s="12"/>
      <c r="C3686" s="12"/>
      <c r="D3686" s="12"/>
      <c r="E3686" s="31" t="str">
        <f>IFERROR(VLOOKUP(Issue!$D3686,Table5[#All],3,0),"")</f>
        <v/>
      </c>
      <c r="F3686" s="31" t="str">
        <f>IFERROR(VLOOKUP(Issue!$D3686,Table5[#All],2,0),"")</f>
        <v/>
      </c>
      <c r="G3686" s="12"/>
      <c r="H3686" s="31" t="str">
        <f>IFERROR(VLOOKUP(Issue!$G3686,Table5[#All],3,0),"")</f>
        <v/>
      </c>
      <c r="I3686" s="31" t="str">
        <f>IFERROR(VLOOKUP(Issue!$G3686,Table5[#All],2,0),"")</f>
        <v/>
      </c>
      <c r="J3686" s="12"/>
      <c r="K3686" s="31" t="str">
        <f>IFERROR(VLOOKUP(Issue!$J3686,Table2[[Item Name]:[UoM]],2,0),"")</f>
        <v/>
      </c>
      <c r="L3686" s="12"/>
      <c r="M3686" s="32" t="str">
        <f>IFERROR(VLOOKUP(Issue!$J3686,Table2[[#All],[Item Name]:[Open Rate]],8,0),"")</f>
        <v/>
      </c>
      <c r="N3686" s="32" t="str">
        <f>IFERROR(+Issue!$L3686*Issue!$M3686,"")</f>
        <v/>
      </c>
      <c r="O3686" s="12"/>
      <c r="P3686" s="12"/>
      <c r="Q3686" s="38"/>
    </row>
    <row r="3687" spans="1:17" x14ac:dyDescent="0.25">
      <c r="A3687" s="34"/>
      <c r="B3687" s="12"/>
      <c r="C3687" s="12"/>
      <c r="D3687" s="12"/>
      <c r="E3687" s="31" t="str">
        <f>IFERROR(VLOOKUP(Issue!$D3687,Table5[#All],3,0),"")</f>
        <v/>
      </c>
      <c r="F3687" s="31" t="str">
        <f>IFERROR(VLOOKUP(Issue!$D3687,Table5[#All],2,0),"")</f>
        <v/>
      </c>
      <c r="G3687" s="12"/>
      <c r="H3687" s="31" t="str">
        <f>IFERROR(VLOOKUP(Issue!$G3687,Table5[#All],3,0),"")</f>
        <v/>
      </c>
      <c r="I3687" s="31" t="str">
        <f>IFERROR(VLOOKUP(Issue!$G3687,Table5[#All],2,0),"")</f>
        <v/>
      </c>
      <c r="J3687" s="8"/>
      <c r="K3687" s="31" t="str">
        <f>IFERROR(VLOOKUP(Issue!$J3687,Table2[[Item Name]:[UoM]],2,0),"")</f>
        <v/>
      </c>
      <c r="L3687" s="12"/>
      <c r="M3687" s="32" t="str">
        <f>IFERROR(VLOOKUP(Issue!$J3687,Table2[[#All],[Item Name]:[Open Rate]],8,0),"")</f>
        <v/>
      </c>
      <c r="N3687" s="32" t="str">
        <f>IFERROR(+Issue!$L3687*Issue!$M3687,"")</f>
        <v/>
      </c>
      <c r="O3687" s="12"/>
      <c r="P3687" s="12"/>
      <c r="Q3687" s="38"/>
    </row>
    <row r="3688" spans="1:17" x14ac:dyDescent="0.25">
      <c r="A3688" s="34"/>
      <c r="B3688" s="12"/>
      <c r="C3688" s="12"/>
      <c r="D3688" s="12"/>
      <c r="E3688" s="31" t="str">
        <f>IFERROR(VLOOKUP(Issue!$D3688,Table5[#All],3,0),"")</f>
        <v/>
      </c>
      <c r="F3688" s="31" t="str">
        <f>IFERROR(VLOOKUP(Issue!$D3688,Table5[#All],2,0),"")</f>
        <v/>
      </c>
      <c r="G3688" s="12"/>
      <c r="H3688" s="31" t="str">
        <f>IFERROR(VLOOKUP(Issue!$G3688,Table5[#All],3,0),"")</f>
        <v/>
      </c>
      <c r="I3688" s="31" t="str">
        <f>IFERROR(VLOOKUP(Issue!$G3688,Table5[#All],2,0),"")</f>
        <v/>
      </c>
      <c r="J3688" s="12"/>
      <c r="K3688" s="31" t="str">
        <f>IFERROR(VLOOKUP(Issue!$J3688,Table2[[Item Name]:[UoM]],2,0),"")</f>
        <v/>
      </c>
      <c r="L3688" s="12"/>
      <c r="M3688" s="32" t="str">
        <f>IFERROR(VLOOKUP(Issue!$J3688,Table2[[#All],[Item Name]:[Open Rate]],8,0),"")</f>
        <v/>
      </c>
      <c r="N3688" s="32" t="str">
        <f>IFERROR(+Issue!$L3688*Issue!$M3688,"")</f>
        <v/>
      </c>
      <c r="O3688" s="12"/>
      <c r="P3688" s="12"/>
      <c r="Q3688" s="38"/>
    </row>
    <row r="3689" spans="1:17" x14ac:dyDescent="0.25">
      <c r="A3689" s="34"/>
      <c r="B3689" s="12"/>
      <c r="C3689" s="12"/>
      <c r="D3689" s="12"/>
      <c r="E3689" s="31" t="str">
        <f>IFERROR(VLOOKUP(Issue!$D3689,Table5[#All],3,0),"")</f>
        <v/>
      </c>
      <c r="F3689" s="31" t="str">
        <f>IFERROR(VLOOKUP(Issue!$D3689,Table5[#All],2,0),"")</f>
        <v/>
      </c>
      <c r="G3689" s="12"/>
      <c r="H3689" s="31" t="str">
        <f>IFERROR(VLOOKUP(Issue!$G3689,Table5[#All],3,0),"")</f>
        <v/>
      </c>
      <c r="I3689" s="31" t="str">
        <f>IFERROR(VLOOKUP(Issue!$G3689,Table5[#All],2,0),"")</f>
        <v/>
      </c>
      <c r="J3689" s="12"/>
      <c r="K3689" s="31" t="str">
        <f>IFERROR(VLOOKUP(Issue!$J3689,Table2[[Item Name]:[UoM]],2,0),"")</f>
        <v/>
      </c>
      <c r="L3689" s="12"/>
      <c r="M3689" s="32" t="str">
        <f>IFERROR(VLOOKUP(Issue!$J3689,Table2[[#All],[Item Name]:[Open Rate]],8,0),"")</f>
        <v/>
      </c>
      <c r="N3689" s="32" t="str">
        <f>IFERROR(+Issue!$L3689*Issue!$M3689,"")</f>
        <v/>
      </c>
      <c r="O3689" s="12"/>
      <c r="P3689" s="12"/>
      <c r="Q3689" s="38"/>
    </row>
    <row r="3690" spans="1:17" x14ac:dyDescent="0.25">
      <c r="A3690" s="34"/>
      <c r="B3690" s="12"/>
      <c r="C3690" s="12"/>
      <c r="D3690" s="12"/>
      <c r="E3690" s="31" t="str">
        <f>IFERROR(VLOOKUP(Issue!$D3690,Table5[#All],3,0),"")</f>
        <v/>
      </c>
      <c r="F3690" s="31" t="str">
        <f>IFERROR(VLOOKUP(Issue!$D3690,Table5[#All],2,0),"")</f>
        <v/>
      </c>
      <c r="G3690" s="12"/>
      <c r="H3690" s="31" t="str">
        <f>IFERROR(VLOOKUP(Issue!$G3690,Table5[#All],3,0),"")</f>
        <v/>
      </c>
      <c r="I3690" s="31" t="str">
        <f>IFERROR(VLOOKUP(Issue!$G3690,Table5[#All],2,0),"")</f>
        <v/>
      </c>
      <c r="J3690" s="12"/>
      <c r="K3690" s="31" t="str">
        <f>IFERROR(VLOOKUP(Issue!$J3690,Table2[[Item Name]:[UoM]],2,0),"")</f>
        <v/>
      </c>
      <c r="L3690" s="12"/>
      <c r="M3690" s="32" t="str">
        <f>IFERROR(VLOOKUP(Issue!$J3690,Table2[[#All],[Item Name]:[Open Rate]],8,0),"")</f>
        <v/>
      </c>
      <c r="N3690" s="32" t="str">
        <f>IFERROR(+Issue!$L3690*Issue!$M3690,"")</f>
        <v/>
      </c>
      <c r="O3690" s="12"/>
      <c r="P3690" s="12"/>
      <c r="Q3690" s="38"/>
    </row>
    <row r="3691" spans="1:17" x14ac:dyDescent="0.25">
      <c r="A3691" s="34"/>
      <c r="B3691" s="12"/>
      <c r="C3691" s="12"/>
      <c r="D3691" s="12"/>
      <c r="E3691" s="31" t="str">
        <f>IFERROR(VLOOKUP(Issue!$D3691,Table5[#All],3,0),"")</f>
        <v/>
      </c>
      <c r="F3691" s="31" t="str">
        <f>IFERROR(VLOOKUP(Issue!$D3691,Table5[#All],2,0),"")</f>
        <v/>
      </c>
      <c r="G3691" s="12"/>
      <c r="H3691" s="31" t="str">
        <f>IFERROR(VLOOKUP(Issue!$G3691,Table5[#All],3,0),"")</f>
        <v/>
      </c>
      <c r="I3691" s="31" t="str">
        <f>IFERROR(VLOOKUP(Issue!$G3691,Table5[#All],2,0),"")</f>
        <v/>
      </c>
      <c r="J3691" s="12"/>
      <c r="K3691" s="31" t="str">
        <f>IFERROR(VLOOKUP(Issue!$J3691,Table2[[Item Name]:[UoM]],2,0),"")</f>
        <v/>
      </c>
      <c r="L3691" s="12"/>
      <c r="M3691" s="32" t="str">
        <f>IFERROR(VLOOKUP(Issue!$J3691,Table2[[#All],[Item Name]:[Open Rate]],8,0),"")</f>
        <v/>
      </c>
      <c r="N3691" s="32" t="str">
        <f>IFERROR(+Issue!$L3691*Issue!$M3691,"")</f>
        <v/>
      </c>
      <c r="O3691" s="12"/>
      <c r="P3691" s="12"/>
      <c r="Q3691" s="38"/>
    </row>
    <row r="3692" spans="1:17" x14ac:dyDescent="0.25">
      <c r="A3692" s="34"/>
      <c r="B3692" s="12"/>
      <c r="C3692" s="12"/>
      <c r="D3692" s="12"/>
      <c r="E3692" s="31" t="str">
        <f>IFERROR(VLOOKUP(Issue!$D3692,Table5[#All],3,0),"")</f>
        <v/>
      </c>
      <c r="F3692" s="31" t="str">
        <f>IFERROR(VLOOKUP(Issue!$D3692,Table5[#All],2,0),"")</f>
        <v/>
      </c>
      <c r="G3692" s="12"/>
      <c r="H3692" s="31" t="str">
        <f>IFERROR(VLOOKUP(Issue!$G3692,Table5[#All],3,0),"")</f>
        <v/>
      </c>
      <c r="I3692" s="31" t="str">
        <f>IFERROR(VLOOKUP(Issue!$G3692,Table5[#All],2,0),"")</f>
        <v/>
      </c>
      <c r="J3692" s="12"/>
      <c r="K3692" s="31" t="str">
        <f>IFERROR(VLOOKUP(Issue!$J3692,Table2[[Item Name]:[UoM]],2,0),"")</f>
        <v/>
      </c>
      <c r="L3692" s="12"/>
      <c r="M3692" s="32" t="str">
        <f>IFERROR(VLOOKUP(Issue!$J3692,Table2[[#All],[Item Name]:[Open Rate]],8,0),"")</f>
        <v/>
      </c>
      <c r="N3692" s="32" t="str">
        <f>IFERROR(+Issue!$L3692*Issue!$M3692,"")</f>
        <v/>
      </c>
      <c r="O3692" s="12"/>
      <c r="P3692" s="12"/>
      <c r="Q3692" s="38"/>
    </row>
    <row r="3693" spans="1:17" x14ac:dyDescent="0.25">
      <c r="A3693" s="34"/>
      <c r="B3693" s="12"/>
      <c r="C3693" s="12"/>
      <c r="D3693" s="12"/>
      <c r="E3693" s="31" t="str">
        <f>IFERROR(VLOOKUP(Issue!$D3693,Table5[#All],3,0),"")</f>
        <v/>
      </c>
      <c r="F3693" s="31" t="str">
        <f>IFERROR(VLOOKUP(Issue!$D3693,Table5[#All],2,0),"")</f>
        <v/>
      </c>
      <c r="G3693" s="12"/>
      <c r="H3693" s="31" t="str">
        <f>IFERROR(VLOOKUP(Issue!$G3693,Table5[#All],3,0),"")</f>
        <v/>
      </c>
      <c r="I3693" s="31" t="str">
        <f>IFERROR(VLOOKUP(Issue!$G3693,Table5[#All],2,0),"")</f>
        <v/>
      </c>
      <c r="J3693" s="12"/>
      <c r="K3693" s="31" t="str">
        <f>IFERROR(VLOOKUP(Issue!$J3693,Table2[[Item Name]:[UoM]],2,0),"")</f>
        <v/>
      </c>
      <c r="L3693" s="12"/>
      <c r="M3693" s="32" t="str">
        <f>IFERROR(VLOOKUP(Issue!$J3693,Table2[[#All],[Item Name]:[Open Rate]],8,0),"")</f>
        <v/>
      </c>
      <c r="N3693" s="32" t="str">
        <f>IFERROR(+Issue!$L3693*Issue!$M3693,"")</f>
        <v/>
      </c>
      <c r="O3693" s="12"/>
      <c r="P3693" s="12"/>
      <c r="Q3693" s="38"/>
    </row>
    <row r="3694" spans="1:17" x14ac:dyDescent="0.25">
      <c r="A3694" s="34"/>
      <c r="B3694" s="12"/>
      <c r="C3694" s="12"/>
      <c r="D3694" s="12"/>
      <c r="E3694" s="31" t="str">
        <f>IFERROR(VLOOKUP(Issue!$D3694,Table5[#All],3,0),"")</f>
        <v/>
      </c>
      <c r="F3694" s="31" t="str">
        <f>IFERROR(VLOOKUP(Issue!$D3694,Table5[#All],2,0),"")</f>
        <v/>
      </c>
      <c r="G3694" s="12"/>
      <c r="H3694" s="31" t="str">
        <f>IFERROR(VLOOKUP(Issue!$G3694,Table5[#All],3,0),"")</f>
        <v/>
      </c>
      <c r="I3694" s="31" t="str">
        <f>IFERROR(VLOOKUP(Issue!$G3694,Table5[#All],2,0),"")</f>
        <v/>
      </c>
      <c r="J3694" s="8"/>
      <c r="K3694" s="31" t="str">
        <f>IFERROR(VLOOKUP(Issue!$J3694,Table2[[Item Name]:[UoM]],2,0),"")</f>
        <v/>
      </c>
      <c r="L3694" s="12"/>
      <c r="M3694" s="32" t="str">
        <f>IFERROR(VLOOKUP(Issue!$J3694,Table2[[#All],[Item Name]:[Open Rate]],8,0),"")</f>
        <v/>
      </c>
      <c r="N3694" s="32" t="str">
        <f>IFERROR(+Issue!$L3694*Issue!$M3694,"")</f>
        <v/>
      </c>
      <c r="O3694" s="12"/>
      <c r="P3694" s="12"/>
      <c r="Q3694" s="38"/>
    </row>
    <row r="3695" spans="1:17" x14ac:dyDescent="0.25">
      <c r="A3695" s="34"/>
      <c r="B3695" s="12"/>
      <c r="C3695" s="12"/>
      <c r="D3695" s="12"/>
      <c r="E3695" s="31" t="str">
        <f>IFERROR(VLOOKUP(Issue!$D3695,Table5[#All],3,0),"")</f>
        <v/>
      </c>
      <c r="F3695" s="31" t="str">
        <f>IFERROR(VLOOKUP(Issue!$D3695,Table5[#All],2,0),"")</f>
        <v/>
      </c>
      <c r="G3695" s="12"/>
      <c r="H3695" s="31" t="str">
        <f>IFERROR(VLOOKUP(Issue!$G3695,Table5[#All],3,0),"")</f>
        <v/>
      </c>
      <c r="I3695" s="31" t="str">
        <f>IFERROR(VLOOKUP(Issue!$G3695,Table5[#All],2,0),"")</f>
        <v/>
      </c>
      <c r="J3695" s="8"/>
      <c r="K3695" s="31" t="str">
        <f>IFERROR(VLOOKUP(Issue!$J3695,Table2[[Item Name]:[UoM]],2,0),"")</f>
        <v/>
      </c>
      <c r="L3695" s="12"/>
      <c r="M3695" s="32" t="str">
        <f>IFERROR(VLOOKUP(Issue!$J3695,Table2[[#All],[Item Name]:[Open Rate]],8,0),"")</f>
        <v/>
      </c>
      <c r="N3695" s="32" t="str">
        <f>IFERROR(+Issue!$L3695*Issue!$M3695,"")</f>
        <v/>
      </c>
      <c r="O3695" s="12"/>
      <c r="P3695" s="12"/>
      <c r="Q3695" s="38"/>
    </row>
    <row r="3696" spans="1:17" x14ac:dyDescent="0.25">
      <c r="A3696" s="34"/>
      <c r="B3696" s="12"/>
      <c r="C3696" s="12"/>
      <c r="D3696" s="12"/>
      <c r="E3696" s="31" t="str">
        <f>IFERROR(VLOOKUP(Issue!$D3696,Table5[#All],3,0),"")</f>
        <v/>
      </c>
      <c r="F3696" s="31" t="str">
        <f>IFERROR(VLOOKUP(Issue!$D3696,Table5[#All],2,0),"")</f>
        <v/>
      </c>
      <c r="G3696" s="12"/>
      <c r="H3696" s="31" t="str">
        <f>IFERROR(VLOOKUP(Issue!$G3696,Table5[#All],3,0),"")</f>
        <v/>
      </c>
      <c r="I3696" s="31" t="str">
        <f>IFERROR(VLOOKUP(Issue!$G3696,Table5[#All],2,0),"")</f>
        <v/>
      </c>
      <c r="J3696" s="8"/>
      <c r="K3696" s="31" t="str">
        <f>IFERROR(VLOOKUP(Issue!$J3696,Table2[[Item Name]:[UoM]],2,0),"")</f>
        <v/>
      </c>
      <c r="L3696" s="12"/>
      <c r="M3696" s="32" t="str">
        <f>IFERROR(VLOOKUP(Issue!$J3696,Table2[[#All],[Item Name]:[Open Rate]],8,0),"")</f>
        <v/>
      </c>
      <c r="N3696" s="32" t="str">
        <f>IFERROR(+Issue!$L3696*Issue!$M3696,"")</f>
        <v/>
      </c>
      <c r="O3696" s="12"/>
      <c r="P3696" s="12"/>
      <c r="Q3696" s="38"/>
    </row>
    <row r="3697" spans="1:17" x14ac:dyDescent="0.25">
      <c r="A3697" s="34"/>
      <c r="B3697" s="12"/>
      <c r="C3697" s="12"/>
      <c r="D3697" s="12"/>
      <c r="E3697" s="31" t="str">
        <f>IFERROR(VLOOKUP(Issue!$D3697,Table5[#All],3,0),"")</f>
        <v/>
      </c>
      <c r="F3697" s="31" t="str">
        <f>IFERROR(VLOOKUP(Issue!$D3697,Table5[#All],2,0),"")</f>
        <v/>
      </c>
      <c r="G3697" s="12"/>
      <c r="H3697" s="31" t="str">
        <f>IFERROR(VLOOKUP(Issue!$G3697,Table5[#All],3,0),"")</f>
        <v/>
      </c>
      <c r="I3697" s="31" t="str">
        <f>IFERROR(VLOOKUP(Issue!$G3697,Table5[#All],2,0),"")</f>
        <v/>
      </c>
      <c r="J3697" s="8"/>
      <c r="K3697" s="31" t="str">
        <f>IFERROR(VLOOKUP(Issue!$J3697,Table2[[Item Name]:[UoM]],2,0),"")</f>
        <v/>
      </c>
      <c r="L3697" s="12"/>
      <c r="M3697" s="32" t="str">
        <f>IFERROR(VLOOKUP(Issue!$J3697,Table2[[#All],[Item Name]:[Open Rate]],8,0),"")</f>
        <v/>
      </c>
      <c r="N3697" s="32" t="str">
        <f>IFERROR(+Issue!$L3697*Issue!$M3697,"")</f>
        <v/>
      </c>
      <c r="O3697" s="12"/>
      <c r="P3697" s="12"/>
      <c r="Q3697" s="38"/>
    </row>
    <row r="3698" spans="1:17" x14ac:dyDescent="0.25">
      <c r="A3698" s="34"/>
      <c r="B3698" s="12"/>
      <c r="C3698" s="12"/>
      <c r="D3698" s="12"/>
      <c r="E3698" s="31" t="str">
        <f>IFERROR(VLOOKUP(Issue!$D3698,Table5[#All],3,0),"")</f>
        <v/>
      </c>
      <c r="F3698" s="31" t="str">
        <f>IFERROR(VLOOKUP(Issue!$D3698,Table5[#All],2,0),"")</f>
        <v/>
      </c>
      <c r="G3698" s="12"/>
      <c r="H3698" s="31" t="str">
        <f>IFERROR(VLOOKUP(Issue!$G3698,Table5[#All],3,0),"")</f>
        <v/>
      </c>
      <c r="I3698" s="31" t="str">
        <f>IFERROR(VLOOKUP(Issue!$G3698,Table5[#All],2,0),"")</f>
        <v/>
      </c>
      <c r="J3698" s="8"/>
      <c r="K3698" s="31" t="str">
        <f>IFERROR(VLOOKUP(Issue!$J3698,Table2[[Item Name]:[UoM]],2,0),"")</f>
        <v/>
      </c>
      <c r="L3698" s="12"/>
      <c r="M3698" s="32" t="str">
        <f>IFERROR(VLOOKUP(Issue!$J3698,Table2[[#All],[Item Name]:[Open Rate]],8,0),"")</f>
        <v/>
      </c>
      <c r="N3698" s="32" t="str">
        <f>IFERROR(+Issue!$L3698*Issue!$M3698,"")</f>
        <v/>
      </c>
      <c r="O3698" s="12"/>
      <c r="P3698" s="12"/>
      <c r="Q3698" s="38"/>
    </row>
    <row r="3699" spans="1:17" x14ac:dyDescent="0.25">
      <c r="A3699" s="34"/>
      <c r="B3699" s="12"/>
      <c r="C3699" s="12"/>
      <c r="D3699" s="12"/>
      <c r="E3699" s="31" t="str">
        <f>IFERROR(VLOOKUP(Issue!$D3699,Table5[#All],3,0),"")</f>
        <v/>
      </c>
      <c r="F3699" s="31" t="str">
        <f>IFERROR(VLOOKUP(Issue!$D3699,Table5[#All],2,0),"")</f>
        <v/>
      </c>
      <c r="G3699" s="12"/>
      <c r="H3699" s="31" t="str">
        <f>IFERROR(VLOOKUP(Issue!$G3699,Table5[#All],3,0),"")</f>
        <v/>
      </c>
      <c r="I3699" s="31" t="str">
        <f>IFERROR(VLOOKUP(Issue!$G3699,Table5[#All],2,0),"")</f>
        <v/>
      </c>
      <c r="J3699" s="8"/>
      <c r="K3699" s="31" t="str">
        <f>IFERROR(VLOOKUP(Issue!$J3699,Table2[[Item Name]:[UoM]],2,0),"")</f>
        <v/>
      </c>
      <c r="L3699" s="12"/>
      <c r="M3699" s="32" t="str">
        <f>IFERROR(VLOOKUP(Issue!$J3699,Table2[[#All],[Item Name]:[Open Rate]],8,0),"")</f>
        <v/>
      </c>
      <c r="N3699" s="32" t="str">
        <f>IFERROR(+Issue!$L3699*Issue!$M3699,"")</f>
        <v/>
      </c>
      <c r="O3699" s="12"/>
      <c r="P3699" s="12"/>
      <c r="Q3699" s="38"/>
    </row>
    <row r="3700" spans="1:17" x14ac:dyDescent="0.25">
      <c r="A3700" s="34"/>
      <c r="B3700" s="12"/>
      <c r="C3700" s="12"/>
      <c r="D3700" s="12"/>
      <c r="E3700" s="31" t="str">
        <f>IFERROR(VLOOKUP(Issue!$D3700,Table5[#All],3,0),"")</f>
        <v/>
      </c>
      <c r="F3700" s="31" t="str">
        <f>IFERROR(VLOOKUP(Issue!$D3700,Table5[#All],2,0),"")</f>
        <v/>
      </c>
      <c r="G3700" s="12"/>
      <c r="H3700" s="31" t="str">
        <f>IFERROR(VLOOKUP(Issue!$G3700,Table5[#All],3,0),"")</f>
        <v/>
      </c>
      <c r="I3700" s="31" t="str">
        <f>IFERROR(VLOOKUP(Issue!$G3700,Table5[#All],2,0),"")</f>
        <v/>
      </c>
      <c r="J3700" s="12"/>
      <c r="K3700" s="31" t="str">
        <f>IFERROR(VLOOKUP(Issue!$J3700,Table2[[Item Name]:[UoM]],2,0),"")</f>
        <v/>
      </c>
      <c r="L3700" s="12"/>
      <c r="M3700" s="32" t="str">
        <f>IFERROR(VLOOKUP(Issue!$J3700,Table2[[#All],[Item Name]:[Open Rate]],8,0),"")</f>
        <v/>
      </c>
      <c r="N3700" s="32" t="str">
        <f>IFERROR(+Issue!$L3700*Issue!$M3700,"")</f>
        <v/>
      </c>
      <c r="O3700" s="12"/>
      <c r="P3700" s="12"/>
      <c r="Q3700" s="38"/>
    </row>
    <row r="3701" spans="1:17" x14ac:dyDescent="0.25">
      <c r="A3701" s="34"/>
      <c r="B3701" s="12"/>
      <c r="C3701" s="12"/>
      <c r="D3701" s="12"/>
      <c r="E3701" s="31" t="str">
        <f>IFERROR(VLOOKUP(Issue!$D3701,Table5[#All],3,0),"")</f>
        <v/>
      </c>
      <c r="F3701" s="31" t="str">
        <f>IFERROR(VLOOKUP(Issue!$D3701,Table5[#All],2,0),"")</f>
        <v/>
      </c>
      <c r="G3701" s="12"/>
      <c r="H3701" s="31" t="str">
        <f>IFERROR(VLOOKUP(Issue!$G3701,Table5[#All],3,0),"")</f>
        <v/>
      </c>
      <c r="I3701" s="31" t="str">
        <f>IFERROR(VLOOKUP(Issue!$G3701,Table5[#All],2,0),"")</f>
        <v/>
      </c>
      <c r="J3701" s="12"/>
      <c r="K3701" s="31" t="str">
        <f>IFERROR(VLOOKUP(Issue!$J3701,Table2[[Item Name]:[UoM]],2,0),"")</f>
        <v/>
      </c>
      <c r="L3701" s="12"/>
      <c r="M3701" s="32" t="str">
        <f>IFERROR(VLOOKUP(Issue!$J3701,Table2[[#All],[Item Name]:[Open Rate]],8,0),"")</f>
        <v/>
      </c>
      <c r="N3701" s="32" t="str">
        <f>IFERROR(+Issue!$L3701*Issue!$M3701,"")</f>
        <v/>
      </c>
      <c r="O3701" s="12"/>
      <c r="P3701" s="12"/>
      <c r="Q3701" s="38"/>
    </row>
    <row r="3702" spans="1:17" x14ac:dyDescent="0.25">
      <c r="A3702" s="34"/>
      <c r="B3702" s="12"/>
      <c r="C3702" s="12"/>
      <c r="D3702" s="12"/>
      <c r="E3702" s="31" t="str">
        <f>IFERROR(VLOOKUP(Issue!$D3702,Table5[#All],3,0),"")</f>
        <v/>
      </c>
      <c r="F3702" s="31" t="str">
        <f>IFERROR(VLOOKUP(Issue!$D3702,Table5[#All],2,0),"")</f>
        <v/>
      </c>
      <c r="G3702" s="12"/>
      <c r="H3702" s="31" t="str">
        <f>IFERROR(VLOOKUP(Issue!$G3702,Table5[#All],3,0),"")</f>
        <v/>
      </c>
      <c r="I3702" s="31" t="str">
        <f>IFERROR(VLOOKUP(Issue!$G3702,Table5[#All],2,0),"")</f>
        <v/>
      </c>
      <c r="J3702" s="12"/>
      <c r="K3702" s="31" t="str">
        <f>IFERROR(VLOOKUP(Issue!$J3702,Table2[[Item Name]:[UoM]],2,0),"")</f>
        <v/>
      </c>
      <c r="L3702" s="12"/>
      <c r="M3702" s="32" t="str">
        <f>IFERROR(VLOOKUP(Issue!$J3702,Table2[[#All],[Item Name]:[Open Rate]],8,0),"")</f>
        <v/>
      </c>
      <c r="N3702" s="32" t="str">
        <f>IFERROR(+Issue!$L3702*Issue!$M3702,"")</f>
        <v/>
      </c>
      <c r="O3702" s="12"/>
      <c r="P3702" s="12"/>
      <c r="Q3702" s="38"/>
    </row>
    <row r="3703" spans="1:17" x14ac:dyDescent="0.25">
      <c r="A3703" s="34"/>
      <c r="B3703" s="12"/>
      <c r="C3703" s="12"/>
      <c r="D3703" s="12"/>
      <c r="E3703" s="31" t="str">
        <f>IFERROR(VLOOKUP(Issue!$D3703,Table5[#All],3,0),"")</f>
        <v/>
      </c>
      <c r="F3703" s="31" t="str">
        <f>IFERROR(VLOOKUP(Issue!$D3703,Table5[#All],2,0),"")</f>
        <v/>
      </c>
      <c r="G3703" s="12"/>
      <c r="H3703" s="31" t="str">
        <f>IFERROR(VLOOKUP(Issue!$G3703,Table5[#All],3,0),"")</f>
        <v/>
      </c>
      <c r="I3703" s="31" t="str">
        <f>IFERROR(VLOOKUP(Issue!$G3703,Table5[#All],2,0),"")</f>
        <v/>
      </c>
      <c r="J3703" s="12"/>
      <c r="K3703" s="31" t="str">
        <f>IFERROR(VLOOKUP(Issue!$J3703,Table2[[Item Name]:[UoM]],2,0),"")</f>
        <v/>
      </c>
      <c r="L3703" s="12"/>
      <c r="M3703" s="32" t="str">
        <f>IFERROR(VLOOKUP(Issue!$J3703,Table2[[#All],[Item Name]:[Open Rate]],8,0),"")</f>
        <v/>
      </c>
      <c r="N3703" s="32" t="str">
        <f>IFERROR(+Issue!$L3703*Issue!$M3703,"")</f>
        <v/>
      </c>
      <c r="O3703" s="12"/>
      <c r="P3703" s="12"/>
      <c r="Q3703" s="38"/>
    </row>
    <row r="3704" spans="1:17" x14ac:dyDescent="0.25">
      <c r="A3704" s="34"/>
      <c r="B3704" s="12"/>
      <c r="C3704" s="12"/>
      <c r="D3704" s="12"/>
      <c r="E3704" s="31" t="str">
        <f>IFERROR(VLOOKUP(Issue!$D3704,Table5[#All],3,0),"")</f>
        <v/>
      </c>
      <c r="F3704" s="31" t="str">
        <f>IFERROR(VLOOKUP(Issue!$D3704,Table5[#All],2,0),"")</f>
        <v/>
      </c>
      <c r="G3704" s="12"/>
      <c r="H3704" s="31" t="str">
        <f>IFERROR(VLOOKUP(Issue!$G3704,Table5[#All],3,0),"")</f>
        <v/>
      </c>
      <c r="I3704" s="31" t="str">
        <f>IFERROR(VLOOKUP(Issue!$G3704,Table5[#All],2,0),"")</f>
        <v/>
      </c>
      <c r="J3704" s="12"/>
      <c r="K3704" s="31" t="str">
        <f>IFERROR(VLOOKUP(Issue!$J3704,Table2[[Item Name]:[UoM]],2,0),"")</f>
        <v/>
      </c>
      <c r="L3704" s="12"/>
      <c r="M3704" s="32" t="str">
        <f>IFERROR(VLOOKUP(Issue!$J3704,Table2[[#All],[Item Name]:[Open Rate]],8,0),"")</f>
        <v/>
      </c>
      <c r="N3704" s="32" t="str">
        <f>IFERROR(+Issue!$L3704*Issue!$M3704,"")</f>
        <v/>
      </c>
      <c r="O3704" s="12"/>
      <c r="P3704" s="12"/>
      <c r="Q3704" s="38"/>
    </row>
    <row r="3705" spans="1:17" x14ac:dyDescent="0.25">
      <c r="A3705" s="34"/>
      <c r="B3705" s="12"/>
      <c r="C3705" s="12"/>
      <c r="D3705" s="12"/>
      <c r="E3705" s="31" t="str">
        <f>IFERROR(VLOOKUP(Issue!$D3705,Table5[#All],3,0),"")</f>
        <v/>
      </c>
      <c r="F3705" s="31" t="str">
        <f>IFERROR(VLOOKUP(Issue!$D3705,Table5[#All],2,0),"")</f>
        <v/>
      </c>
      <c r="G3705" s="12"/>
      <c r="H3705" s="31" t="str">
        <f>IFERROR(VLOOKUP(Issue!$G3705,Table5[#All],3,0),"")</f>
        <v/>
      </c>
      <c r="I3705" s="31" t="str">
        <f>IFERROR(VLOOKUP(Issue!$G3705,Table5[#All],2,0),"")</f>
        <v/>
      </c>
      <c r="J3705" s="12"/>
      <c r="K3705" s="31" t="str">
        <f>IFERROR(VLOOKUP(Issue!$J3705,Table2[[Item Name]:[UoM]],2,0),"")</f>
        <v/>
      </c>
      <c r="L3705" s="12"/>
      <c r="M3705" s="32" t="str">
        <f>IFERROR(VLOOKUP(Issue!$J3705,Table2[[#All],[Item Name]:[Open Rate]],8,0),"")</f>
        <v/>
      </c>
      <c r="N3705" s="32" t="str">
        <f>IFERROR(+Issue!$L3705*Issue!$M3705,"")</f>
        <v/>
      </c>
      <c r="O3705" s="12"/>
      <c r="P3705" s="12"/>
      <c r="Q3705" s="38"/>
    </row>
    <row r="3706" spans="1:17" x14ac:dyDescent="0.25">
      <c r="A3706" s="34"/>
      <c r="B3706" s="12"/>
      <c r="C3706" s="12"/>
      <c r="D3706" s="12"/>
      <c r="E3706" s="31" t="str">
        <f>IFERROR(VLOOKUP(Issue!$D3706,Table5[#All],3,0),"")</f>
        <v/>
      </c>
      <c r="F3706" s="31" t="str">
        <f>IFERROR(VLOOKUP(Issue!$D3706,Table5[#All],2,0),"")</f>
        <v/>
      </c>
      <c r="G3706" s="12"/>
      <c r="H3706" s="31" t="str">
        <f>IFERROR(VLOOKUP(Issue!$G3706,Table5[#All],3,0),"")</f>
        <v/>
      </c>
      <c r="I3706" s="31" t="str">
        <f>IFERROR(VLOOKUP(Issue!$G3706,Table5[#All],2,0),"")</f>
        <v/>
      </c>
      <c r="J3706" s="12"/>
      <c r="K3706" s="31" t="str">
        <f>IFERROR(VLOOKUP(Issue!$J3706,Table2[[Item Name]:[UoM]],2,0),"")</f>
        <v/>
      </c>
      <c r="L3706" s="12"/>
      <c r="M3706" s="32" t="str">
        <f>IFERROR(VLOOKUP(Issue!$J3706,Table2[[#All],[Item Name]:[Open Rate]],8,0),"")</f>
        <v/>
      </c>
      <c r="N3706" s="32" t="str">
        <f>IFERROR(+Issue!$L3706*Issue!$M3706,"")</f>
        <v/>
      </c>
      <c r="O3706" s="12"/>
      <c r="P3706" s="12"/>
      <c r="Q3706" s="38"/>
    </row>
    <row r="3707" spans="1:17" x14ac:dyDescent="0.25">
      <c r="A3707" s="34"/>
      <c r="B3707" s="12"/>
      <c r="C3707" s="12"/>
      <c r="D3707" s="12"/>
      <c r="E3707" s="31" t="str">
        <f>IFERROR(VLOOKUP(Issue!$D3707,Table5[#All],3,0),"")</f>
        <v/>
      </c>
      <c r="F3707" s="31" t="str">
        <f>IFERROR(VLOOKUP(Issue!$D3707,Table5[#All],2,0),"")</f>
        <v/>
      </c>
      <c r="G3707" s="12"/>
      <c r="H3707" s="31" t="str">
        <f>IFERROR(VLOOKUP(Issue!$G3707,Table5[#All],3,0),"")</f>
        <v/>
      </c>
      <c r="I3707" s="31" t="str">
        <f>IFERROR(VLOOKUP(Issue!$G3707,Table5[#All],2,0),"")</f>
        <v/>
      </c>
      <c r="J3707" s="12"/>
      <c r="K3707" s="31" t="str">
        <f>IFERROR(VLOOKUP(Issue!$J3707,Table2[[Item Name]:[UoM]],2,0),"")</f>
        <v/>
      </c>
      <c r="L3707" s="12"/>
      <c r="M3707" s="32" t="str">
        <f>IFERROR(VLOOKUP(Issue!$J3707,Table2[[#All],[Item Name]:[Open Rate]],8,0),"")</f>
        <v/>
      </c>
      <c r="N3707" s="32" t="str">
        <f>IFERROR(+Issue!$L3707*Issue!$M3707,"")</f>
        <v/>
      </c>
      <c r="O3707" s="12"/>
      <c r="P3707" s="12"/>
      <c r="Q3707" s="38"/>
    </row>
    <row r="3708" spans="1:17" x14ac:dyDescent="0.25">
      <c r="A3708" s="34"/>
      <c r="B3708" s="12"/>
      <c r="C3708" s="12"/>
      <c r="D3708" s="12"/>
      <c r="E3708" s="31" t="str">
        <f>IFERROR(VLOOKUP(Issue!$D3708,Table5[#All],3,0),"")</f>
        <v/>
      </c>
      <c r="F3708" s="31" t="str">
        <f>IFERROR(VLOOKUP(Issue!$D3708,Table5[#All],2,0),"")</f>
        <v/>
      </c>
      <c r="G3708" s="12"/>
      <c r="H3708" s="31" t="str">
        <f>IFERROR(VLOOKUP(Issue!$G3708,Table5[#All],3,0),"")</f>
        <v/>
      </c>
      <c r="I3708" s="31" t="str">
        <f>IFERROR(VLOOKUP(Issue!$G3708,Table5[#All],2,0),"")</f>
        <v/>
      </c>
      <c r="J3708" s="12"/>
      <c r="K3708" s="31" t="str">
        <f>IFERROR(VLOOKUP(Issue!$J3708,Table2[[Item Name]:[UoM]],2,0),"")</f>
        <v/>
      </c>
      <c r="L3708" s="12"/>
      <c r="M3708" s="32" t="str">
        <f>IFERROR(VLOOKUP(Issue!$J3708,Table2[[#All],[Item Name]:[Open Rate]],8,0),"")</f>
        <v/>
      </c>
      <c r="N3708" s="32" t="str">
        <f>IFERROR(+Issue!$L3708*Issue!$M3708,"")</f>
        <v/>
      </c>
      <c r="O3708" s="12"/>
      <c r="P3708" s="12"/>
      <c r="Q3708" s="38"/>
    </row>
    <row r="3709" spans="1:17" x14ac:dyDescent="0.25">
      <c r="A3709" s="34"/>
      <c r="B3709" s="12"/>
      <c r="C3709" s="12"/>
      <c r="D3709" s="12"/>
      <c r="E3709" s="31" t="str">
        <f>IFERROR(VLOOKUP(Issue!$D3709,Table5[#All],3,0),"")</f>
        <v/>
      </c>
      <c r="F3709" s="31" t="str">
        <f>IFERROR(VLOOKUP(Issue!$D3709,Table5[#All],2,0),"")</f>
        <v/>
      </c>
      <c r="G3709" s="12"/>
      <c r="H3709" s="31" t="str">
        <f>IFERROR(VLOOKUP(Issue!$G3709,Table5[#All],3,0),"")</f>
        <v/>
      </c>
      <c r="I3709" s="31" t="str">
        <f>IFERROR(VLOOKUP(Issue!$G3709,Table5[#All],2,0),"")</f>
        <v/>
      </c>
      <c r="J3709" s="12"/>
      <c r="K3709" s="31" t="str">
        <f>IFERROR(VLOOKUP(Issue!$J3709,Table2[[Item Name]:[UoM]],2,0),"")</f>
        <v/>
      </c>
      <c r="L3709" s="12"/>
      <c r="M3709" s="32" t="str">
        <f>IFERROR(VLOOKUP(Issue!$J3709,Table2[[#All],[Item Name]:[Open Rate]],8,0),"")</f>
        <v/>
      </c>
      <c r="N3709" s="32" t="str">
        <f>IFERROR(+Issue!$L3709*Issue!$M3709,"")</f>
        <v/>
      </c>
      <c r="O3709" s="12"/>
      <c r="P3709" s="12"/>
      <c r="Q3709" s="38"/>
    </row>
    <row r="3710" spans="1:17" x14ac:dyDescent="0.25">
      <c r="A3710" s="34"/>
      <c r="B3710" s="12"/>
      <c r="C3710" s="12"/>
      <c r="D3710" s="12"/>
      <c r="E3710" s="31" t="str">
        <f>IFERROR(VLOOKUP(Issue!$D3710,Table5[#All],3,0),"")</f>
        <v/>
      </c>
      <c r="F3710" s="31" t="str">
        <f>IFERROR(VLOOKUP(Issue!$D3710,Table5[#All],2,0),"")</f>
        <v/>
      </c>
      <c r="G3710" s="12"/>
      <c r="H3710" s="31" t="str">
        <f>IFERROR(VLOOKUP(Issue!$G3710,Table5[#All],3,0),"")</f>
        <v/>
      </c>
      <c r="I3710" s="31" t="str">
        <f>IFERROR(VLOOKUP(Issue!$G3710,Table5[#All],2,0),"")</f>
        <v/>
      </c>
      <c r="J3710" s="12"/>
      <c r="K3710" s="31" t="str">
        <f>IFERROR(VLOOKUP(Issue!$J3710,Table2[[Item Name]:[UoM]],2,0),"")</f>
        <v/>
      </c>
      <c r="L3710" s="12"/>
      <c r="M3710" s="32" t="str">
        <f>IFERROR(VLOOKUP(Issue!$J3710,Table2[[#All],[Item Name]:[Open Rate]],8,0),"")</f>
        <v/>
      </c>
      <c r="N3710" s="32" t="str">
        <f>IFERROR(+Issue!$L3710*Issue!$M3710,"")</f>
        <v/>
      </c>
      <c r="O3710" s="12"/>
      <c r="P3710" s="12"/>
      <c r="Q3710" s="38"/>
    </row>
    <row r="3711" spans="1:17" x14ac:dyDescent="0.25">
      <c r="A3711" s="34"/>
      <c r="B3711" s="12"/>
      <c r="C3711" s="12"/>
      <c r="D3711" s="12"/>
      <c r="E3711" s="31" t="str">
        <f>IFERROR(VLOOKUP(Issue!$D3711,Table5[#All],3,0),"")</f>
        <v/>
      </c>
      <c r="F3711" s="31" t="str">
        <f>IFERROR(VLOOKUP(Issue!$D3711,Table5[#All],2,0),"")</f>
        <v/>
      </c>
      <c r="G3711" s="12"/>
      <c r="H3711" s="31" t="str">
        <f>IFERROR(VLOOKUP(Issue!$G3711,Table5[#All],3,0),"")</f>
        <v/>
      </c>
      <c r="I3711" s="31" t="str">
        <f>IFERROR(VLOOKUP(Issue!$G3711,Table5[#All],2,0),"")</f>
        <v/>
      </c>
      <c r="J3711" s="12"/>
      <c r="K3711" s="31" t="str">
        <f>IFERROR(VLOOKUP(Issue!$J3711,Table2[[Item Name]:[UoM]],2,0),"")</f>
        <v/>
      </c>
      <c r="L3711" s="12"/>
      <c r="M3711" s="32" t="str">
        <f>IFERROR(VLOOKUP(Issue!$J3711,Table2[[#All],[Item Name]:[Open Rate]],8,0),"")</f>
        <v/>
      </c>
      <c r="N3711" s="32" t="str">
        <f>IFERROR(+Issue!$L3711*Issue!$M3711,"")</f>
        <v/>
      </c>
      <c r="O3711" s="12"/>
      <c r="P3711" s="12"/>
      <c r="Q3711" s="38"/>
    </row>
    <row r="3712" spans="1:17" x14ac:dyDescent="0.25">
      <c r="A3712" s="34"/>
      <c r="B3712" s="12"/>
      <c r="C3712" s="12"/>
      <c r="D3712" s="12"/>
      <c r="E3712" s="31" t="str">
        <f>IFERROR(VLOOKUP(Issue!$D3712,Table5[#All],3,0),"")</f>
        <v/>
      </c>
      <c r="F3712" s="31" t="str">
        <f>IFERROR(VLOOKUP(Issue!$D3712,Table5[#All],2,0),"")</f>
        <v/>
      </c>
      <c r="G3712" s="12"/>
      <c r="H3712" s="31" t="str">
        <f>IFERROR(VLOOKUP(Issue!$G3712,Table5[#All],3,0),"")</f>
        <v/>
      </c>
      <c r="I3712" s="31" t="str">
        <f>IFERROR(VLOOKUP(Issue!$G3712,Table5[#All],2,0),"")</f>
        <v/>
      </c>
      <c r="J3712" s="12"/>
      <c r="K3712" s="31" t="str">
        <f>IFERROR(VLOOKUP(Issue!$J3712,Table2[[Item Name]:[UoM]],2,0),"")</f>
        <v/>
      </c>
      <c r="L3712" s="12"/>
      <c r="M3712" s="32" t="str">
        <f>IFERROR(VLOOKUP(Issue!$J3712,Table2[[#All],[Item Name]:[Open Rate]],8,0),"")</f>
        <v/>
      </c>
      <c r="N3712" s="32" t="str">
        <f>IFERROR(+Issue!$L3712*Issue!$M3712,"")</f>
        <v/>
      </c>
      <c r="O3712" s="12"/>
      <c r="P3712" s="12"/>
      <c r="Q3712" s="38"/>
    </row>
    <row r="3713" spans="1:17" x14ac:dyDescent="0.25">
      <c r="A3713" s="34"/>
      <c r="B3713" s="12"/>
      <c r="C3713" s="12"/>
      <c r="D3713" s="12"/>
      <c r="E3713" s="31" t="str">
        <f>IFERROR(VLOOKUP(Issue!$D3713,Table5[#All],3,0),"")</f>
        <v/>
      </c>
      <c r="F3713" s="31" t="str">
        <f>IFERROR(VLOOKUP(Issue!$D3713,Table5[#All],2,0),"")</f>
        <v/>
      </c>
      <c r="G3713" s="12"/>
      <c r="H3713" s="31" t="str">
        <f>IFERROR(VLOOKUP(Issue!$G3713,Table5[#All],3,0),"")</f>
        <v/>
      </c>
      <c r="I3713" s="31" t="str">
        <f>IFERROR(VLOOKUP(Issue!$G3713,Table5[#All],2,0),"")</f>
        <v/>
      </c>
      <c r="J3713" s="12"/>
      <c r="K3713" s="31" t="str">
        <f>IFERROR(VLOOKUP(Issue!$J3713,Table2[[Item Name]:[UoM]],2,0),"")</f>
        <v/>
      </c>
      <c r="L3713" s="12"/>
      <c r="M3713" s="32" t="str">
        <f>IFERROR(VLOOKUP(Issue!$J3713,Table2[[#All],[Item Name]:[Open Rate]],8,0),"")</f>
        <v/>
      </c>
      <c r="N3713" s="32" t="str">
        <f>IFERROR(+Issue!$L3713*Issue!$M3713,"")</f>
        <v/>
      </c>
      <c r="O3713" s="12"/>
      <c r="P3713" s="12"/>
      <c r="Q3713" s="38"/>
    </row>
    <row r="3714" spans="1:17" x14ac:dyDescent="0.25">
      <c r="A3714" s="34"/>
      <c r="B3714" s="12"/>
      <c r="C3714" s="12"/>
      <c r="D3714" s="12"/>
      <c r="E3714" s="31" t="str">
        <f>IFERROR(VLOOKUP(Issue!$D3714,Table5[#All],3,0),"")</f>
        <v/>
      </c>
      <c r="F3714" s="31" t="str">
        <f>IFERROR(VLOOKUP(Issue!$D3714,Table5[#All],2,0),"")</f>
        <v/>
      </c>
      <c r="G3714" s="12"/>
      <c r="H3714" s="31" t="str">
        <f>IFERROR(VLOOKUP(Issue!$G3714,Table5[#All],3,0),"")</f>
        <v/>
      </c>
      <c r="I3714" s="31" t="str">
        <f>IFERROR(VLOOKUP(Issue!$G3714,Table5[#All],2,0),"")</f>
        <v/>
      </c>
      <c r="J3714" s="12"/>
      <c r="K3714" s="31" t="str">
        <f>IFERROR(VLOOKUP(Issue!$J3714,Table2[[Item Name]:[UoM]],2,0),"")</f>
        <v/>
      </c>
      <c r="L3714" s="12"/>
      <c r="M3714" s="32" t="str">
        <f>IFERROR(VLOOKUP(Issue!$J3714,Table2[[#All],[Item Name]:[Open Rate]],8,0),"")</f>
        <v/>
      </c>
      <c r="N3714" s="32" t="str">
        <f>IFERROR(+Issue!$L3714*Issue!$M3714,"")</f>
        <v/>
      </c>
      <c r="O3714" s="12"/>
      <c r="P3714" s="12"/>
      <c r="Q3714" s="38"/>
    </row>
    <row r="3715" spans="1:17" x14ac:dyDescent="0.25">
      <c r="A3715" s="34"/>
      <c r="B3715" s="12"/>
      <c r="C3715" s="12"/>
      <c r="D3715" s="12"/>
      <c r="E3715" s="31" t="str">
        <f>IFERROR(VLOOKUP(Issue!$D3715,Table5[#All],3,0),"")</f>
        <v/>
      </c>
      <c r="F3715" s="31" t="str">
        <f>IFERROR(VLOOKUP(Issue!$D3715,Table5[#All],2,0),"")</f>
        <v/>
      </c>
      <c r="G3715" s="12"/>
      <c r="H3715" s="31" t="str">
        <f>IFERROR(VLOOKUP(Issue!$G3715,Table5[#All],3,0),"")</f>
        <v/>
      </c>
      <c r="I3715" s="31" t="str">
        <f>IFERROR(VLOOKUP(Issue!$G3715,Table5[#All],2,0),"")</f>
        <v/>
      </c>
      <c r="J3715" s="12"/>
      <c r="K3715" s="31" t="str">
        <f>IFERROR(VLOOKUP(Issue!$J3715,Table2[[Item Name]:[UoM]],2,0),"")</f>
        <v/>
      </c>
      <c r="L3715" s="12"/>
      <c r="M3715" s="32" t="str">
        <f>IFERROR(VLOOKUP(Issue!$J3715,Table2[[#All],[Item Name]:[Open Rate]],8,0),"")</f>
        <v/>
      </c>
      <c r="N3715" s="32" t="str">
        <f>IFERROR(+Issue!$L3715*Issue!$M3715,"")</f>
        <v/>
      </c>
      <c r="O3715" s="12"/>
      <c r="P3715" s="12"/>
      <c r="Q3715" s="38"/>
    </row>
    <row r="3716" spans="1:17" x14ac:dyDescent="0.25">
      <c r="A3716" s="34"/>
      <c r="B3716" s="12"/>
      <c r="C3716" s="12"/>
      <c r="D3716" s="12"/>
      <c r="E3716" s="31" t="str">
        <f>IFERROR(VLOOKUP(Issue!$D3716,Table5[#All],3,0),"")</f>
        <v/>
      </c>
      <c r="F3716" s="31" t="str">
        <f>IFERROR(VLOOKUP(Issue!$D3716,Table5[#All],2,0),"")</f>
        <v/>
      </c>
      <c r="G3716" s="12"/>
      <c r="H3716" s="31" t="str">
        <f>IFERROR(VLOOKUP(Issue!$G3716,Table5[#All],3,0),"")</f>
        <v/>
      </c>
      <c r="I3716" s="31" t="str">
        <f>IFERROR(VLOOKUP(Issue!$G3716,Table5[#All],2,0),"")</f>
        <v/>
      </c>
      <c r="J3716" s="12"/>
      <c r="K3716" s="31" t="str">
        <f>IFERROR(VLOOKUP(Issue!$J3716,Table2[[Item Name]:[UoM]],2,0),"")</f>
        <v/>
      </c>
      <c r="L3716" s="12"/>
      <c r="M3716" s="32" t="str">
        <f>IFERROR(VLOOKUP(Issue!$J3716,Table2[[#All],[Item Name]:[Open Rate]],8,0),"")</f>
        <v/>
      </c>
      <c r="N3716" s="32" t="str">
        <f>IFERROR(+Issue!$L3716*Issue!$M3716,"")</f>
        <v/>
      </c>
      <c r="O3716" s="12"/>
      <c r="P3716" s="12"/>
      <c r="Q3716" s="38"/>
    </row>
    <row r="3717" spans="1:17" x14ac:dyDescent="0.25">
      <c r="A3717" s="34"/>
      <c r="B3717" s="12"/>
      <c r="C3717" s="12"/>
      <c r="D3717" s="12"/>
      <c r="E3717" s="31" t="str">
        <f>IFERROR(VLOOKUP(Issue!$D3717,Table5[#All],3,0),"")</f>
        <v/>
      </c>
      <c r="F3717" s="31" t="str">
        <f>IFERROR(VLOOKUP(Issue!$D3717,Table5[#All],2,0),"")</f>
        <v/>
      </c>
      <c r="G3717" s="12"/>
      <c r="H3717" s="31" t="str">
        <f>IFERROR(VLOOKUP(Issue!$G3717,Table5[#All],3,0),"")</f>
        <v/>
      </c>
      <c r="I3717" s="31" t="str">
        <f>IFERROR(VLOOKUP(Issue!$G3717,Table5[#All],2,0),"")</f>
        <v/>
      </c>
      <c r="J3717" s="12"/>
      <c r="K3717" s="31" t="str">
        <f>IFERROR(VLOOKUP(Issue!$J3717,Table2[[Item Name]:[UoM]],2,0),"")</f>
        <v/>
      </c>
      <c r="L3717" s="12"/>
      <c r="M3717" s="32" t="str">
        <f>IFERROR(VLOOKUP(Issue!$J3717,Table2[[#All],[Item Name]:[Open Rate]],8,0),"")</f>
        <v/>
      </c>
      <c r="N3717" s="32" t="str">
        <f>IFERROR(+Issue!$L3717*Issue!$M3717,"")</f>
        <v/>
      </c>
      <c r="O3717" s="12"/>
      <c r="P3717" s="12"/>
      <c r="Q3717" s="38"/>
    </row>
    <row r="3718" spans="1:17" x14ac:dyDescent="0.25">
      <c r="A3718" s="34"/>
      <c r="B3718" s="12"/>
      <c r="C3718" s="12"/>
      <c r="D3718" s="12"/>
      <c r="E3718" s="31" t="str">
        <f>IFERROR(VLOOKUP(Issue!$D3718,Table5[#All],3,0),"")</f>
        <v/>
      </c>
      <c r="F3718" s="31" t="str">
        <f>IFERROR(VLOOKUP(Issue!$D3718,Table5[#All],2,0),"")</f>
        <v/>
      </c>
      <c r="G3718" s="12"/>
      <c r="H3718" s="31" t="str">
        <f>IFERROR(VLOOKUP(Issue!$G3718,Table5[#All],3,0),"")</f>
        <v/>
      </c>
      <c r="I3718" s="31" t="str">
        <f>IFERROR(VLOOKUP(Issue!$G3718,Table5[#All],2,0),"")</f>
        <v/>
      </c>
      <c r="J3718" s="12"/>
      <c r="K3718" s="31" t="str">
        <f>IFERROR(VLOOKUP(Issue!$J3718,Table2[[Item Name]:[UoM]],2,0),"")</f>
        <v/>
      </c>
      <c r="L3718" s="12"/>
      <c r="M3718" s="32" t="str">
        <f>IFERROR(VLOOKUP(Issue!$J3718,Table2[[#All],[Item Name]:[Open Rate]],8,0),"")</f>
        <v/>
      </c>
      <c r="N3718" s="32" t="str">
        <f>IFERROR(+Issue!$L3718*Issue!$M3718,"")</f>
        <v/>
      </c>
      <c r="O3718" s="12"/>
      <c r="P3718" s="12"/>
      <c r="Q3718" s="38"/>
    </row>
    <row r="3719" spans="1:17" x14ac:dyDescent="0.25">
      <c r="A3719" s="34"/>
      <c r="B3719" s="12"/>
      <c r="C3719" s="12"/>
      <c r="D3719" s="12"/>
      <c r="E3719" s="31" t="str">
        <f>IFERROR(VLOOKUP(Issue!$D3719,Table5[#All],3,0),"")</f>
        <v/>
      </c>
      <c r="F3719" s="31" t="str">
        <f>IFERROR(VLOOKUP(Issue!$D3719,Table5[#All],2,0),"")</f>
        <v/>
      </c>
      <c r="G3719" s="12"/>
      <c r="H3719" s="31" t="str">
        <f>IFERROR(VLOOKUP(Issue!$G3719,Table5[#All],3,0),"")</f>
        <v/>
      </c>
      <c r="I3719" s="31" t="str">
        <f>IFERROR(VLOOKUP(Issue!$G3719,Table5[#All],2,0),"")</f>
        <v/>
      </c>
      <c r="J3719" s="12"/>
      <c r="K3719" s="31" t="str">
        <f>IFERROR(VLOOKUP(Issue!$J3719,Table2[[Item Name]:[UoM]],2,0),"")</f>
        <v/>
      </c>
      <c r="L3719" s="12"/>
      <c r="M3719" s="32" t="str">
        <f>IFERROR(VLOOKUP(Issue!$J3719,Table2[[#All],[Item Name]:[Open Rate]],8,0),"")</f>
        <v/>
      </c>
      <c r="N3719" s="32" t="str">
        <f>IFERROR(+Issue!$L3719*Issue!$M3719,"")</f>
        <v/>
      </c>
      <c r="O3719" s="12"/>
      <c r="P3719" s="12"/>
      <c r="Q3719" s="38"/>
    </row>
    <row r="3720" spans="1:17" x14ac:dyDescent="0.25">
      <c r="A3720" s="34"/>
      <c r="B3720" s="12"/>
      <c r="C3720" s="12"/>
      <c r="D3720" s="12"/>
      <c r="E3720" s="31" t="str">
        <f>IFERROR(VLOOKUP(Issue!$D3720,Table5[#All],3,0),"")</f>
        <v/>
      </c>
      <c r="F3720" s="31" t="str">
        <f>IFERROR(VLOOKUP(Issue!$D3720,Table5[#All],2,0),"")</f>
        <v/>
      </c>
      <c r="G3720" s="12"/>
      <c r="H3720" s="31" t="str">
        <f>IFERROR(VLOOKUP(Issue!$G3720,Table5[#All],3,0),"")</f>
        <v/>
      </c>
      <c r="I3720" s="31" t="str">
        <f>IFERROR(VLOOKUP(Issue!$G3720,Table5[#All],2,0),"")</f>
        <v/>
      </c>
      <c r="J3720" s="12"/>
      <c r="K3720" s="31" t="str">
        <f>IFERROR(VLOOKUP(Issue!$J3720,Table2[[Item Name]:[UoM]],2,0),"")</f>
        <v/>
      </c>
      <c r="L3720" s="12"/>
      <c r="M3720" s="32" t="str">
        <f>IFERROR(VLOOKUP(Issue!$J3720,Table2[[#All],[Item Name]:[Open Rate]],8,0),"")</f>
        <v/>
      </c>
      <c r="N3720" s="32" t="str">
        <f>IFERROR(+Issue!$L3720*Issue!$M3720,"")</f>
        <v/>
      </c>
      <c r="O3720" s="12"/>
      <c r="P3720" s="12"/>
      <c r="Q3720" s="38"/>
    </row>
    <row r="3721" spans="1:17" x14ac:dyDescent="0.25">
      <c r="A3721" s="34"/>
      <c r="B3721" s="12"/>
      <c r="C3721" s="12"/>
      <c r="D3721" s="12"/>
      <c r="E3721" s="31" t="str">
        <f>IFERROR(VLOOKUP(Issue!$D3721,Table5[#All],3,0),"")</f>
        <v/>
      </c>
      <c r="F3721" s="31" t="str">
        <f>IFERROR(VLOOKUP(Issue!$D3721,Table5[#All],2,0),"")</f>
        <v/>
      </c>
      <c r="G3721" s="12"/>
      <c r="H3721" s="31" t="str">
        <f>IFERROR(VLOOKUP(Issue!$G3721,Table5[#All],3,0),"")</f>
        <v/>
      </c>
      <c r="I3721" s="31" t="str">
        <f>IFERROR(VLOOKUP(Issue!$G3721,Table5[#All],2,0),"")</f>
        <v/>
      </c>
      <c r="J3721" s="12"/>
      <c r="K3721" s="31" t="str">
        <f>IFERROR(VLOOKUP(Issue!$J3721,Table2[[Item Name]:[UoM]],2,0),"")</f>
        <v/>
      </c>
      <c r="L3721" s="12"/>
      <c r="M3721" s="32" t="str">
        <f>IFERROR(VLOOKUP(Issue!$J3721,Table2[[#All],[Item Name]:[Open Rate]],8,0),"")</f>
        <v/>
      </c>
      <c r="N3721" s="32" t="str">
        <f>IFERROR(+Issue!$L3721*Issue!$M3721,"")</f>
        <v/>
      </c>
      <c r="O3721" s="12"/>
      <c r="P3721" s="12"/>
      <c r="Q3721" s="38"/>
    </row>
    <row r="3722" spans="1:17" x14ac:dyDescent="0.25">
      <c r="A3722" s="34"/>
      <c r="B3722" s="12"/>
      <c r="C3722" s="12"/>
      <c r="D3722" s="12"/>
      <c r="E3722" s="31" t="str">
        <f>IFERROR(VLOOKUP(Issue!$D3722,Table5[#All],3,0),"")</f>
        <v/>
      </c>
      <c r="F3722" s="31" t="str">
        <f>IFERROR(VLOOKUP(Issue!$D3722,Table5[#All],2,0),"")</f>
        <v/>
      </c>
      <c r="G3722" s="12"/>
      <c r="H3722" s="31" t="str">
        <f>IFERROR(VLOOKUP(Issue!$G3722,Table5[#All],3,0),"")</f>
        <v/>
      </c>
      <c r="I3722" s="31" t="str">
        <f>IFERROR(VLOOKUP(Issue!$G3722,Table5[#All],2,0),"")</f>
        <v/>
      </c>
      <c r="J3722" s="12"/>
      <c r="K3722" s="31" t="str">
        <f>IFERROR(VLOOKUP(Issue!$J3722,Table2[[Item Name]:[UoM]],2,0),"")</f>
        <v/>
      </c>
      <c r="L3722" s="12"/>
      <c r="M3722" s="32" t="str">
        <f>IFERROR(VLOOKUP(Issue!$J3722,Table2[[#All],[Item Name]:[Open Rate]],8,0),"")</f>
        <v/>
      </c>
      <c r="N3722" s="32" t="str">
        <f>IFERROR(+Issue!$L3722*Issue!$M3722,"")</f>
        <v/>
      </c>
      <c r="O3722" s="12"/>
      <c r="P3722" s="12"/>
      <c r="Q3722" s="38"/>
    </row>
    <row r="3723" spans="1:17" x14ac:dyDescent="0.25">
      <c r="A3723" s="34"/>
      <c r="B3723" s="12"/>
      <c r="C3723" s="12"/>
      <c r="D3723" s="12"/>
      <c r="E3723" s="31" t="str">
        <f>IFERROR(VLOOKUP(Issue!$D3723,Table5[#All],3,0),"")</f>
        <v/>
      </c>
      <c r="F3723" s="31" t="str">
        <f>IFERROR(VLOOKUP(Issue!$D3723,Table5[#All],2,0),"")</f>
        <v/>
      </c>
      <c r="G3723" s="12"/>
      <c r="H3723" s="31" t="str">
        <f>IFERROR(VLOOKUP(Issue!$G3723,Table5[#All],3,0),"")</f>
        <v/>
      </c>
      <c r="I3723" s="31" t="str">
        <f>IFERROR(VLOOKUP(Issue!$G3723,Table5[#All],2,0),"")</f>
        <v/>
      </c>
      <c r="J3723" s="12"/>
      <c r="K3723" s="31" t="str">
        <f>IFERROR(VLOOKUP(Issue!$J3723,Table2[[Item Name]:[UoM]],2,0),"")</f>
        <v/>
      </c>
      <c r="L3723" s="12"/>
      <c r="M3723" s="32" t="str">
        <f>IFERROR(VLOOKUP(Issue!$J3723,Table2[[#All],[Item Name]:[Open Rate]],8,0),"")</f>
        <v/>
      </c>
      <c r="N3723" s="32" t="str">
        <f>IFERROR(+Issue!$L3723*Issue!$M3723,"")</f>
        <v/>
      </c>
      <c r="O3723" s="12"/>
      <c r="P3723" s="12"/>
      <c r="Q3723" s="38"/>
    </row>
    <row r="3724" spans="1:17" x14ac:dyDescent="0.25">
      <c r="A3724" s="34"/>
      <c r="B3724" s="12"/>
      <c r="C3724" s="12"/>
      <c r="D3724" s="12"/>
      <c r="E3724" s="31" t="str">
        <f>IFERROR(VLOOKUP(Issue!$D3724,Table5[#All],3,0),"")</f>
        <v/>
      </c>
      <c r="F3724" s="31" t="str">
        <f>IFERROR(VLOOKUP(Issue!$D3724,Table5[#All],2,0),"")</f>
        <v/>
      </c>
      <c r="G3724" s="12"/>
      <c r="H3724" s="31" t="str">
        <f>IFERROR(VLOOKUP(Issue!$G3724,Table5[#All],3,0),"")</f>
        <v/>
      </c>
      <c r="I3724" s="31" t="str">
        <f>IFERROR(VLOOKUP(Issue!$G3724,Table5[#All],2,0),"")</f>
        <v/>
      </c>
      <c r="J3724" s="12"/>
      <c r="K3724" s="31" t="str">
        <f>IFERROR(VLOOKUP(Issue!$J3724,Table2[[Item Name]:[UoM]],2,0),"")</f>
        <v/>
      </c>
      <c r="L3724" s="12"/>
      <c r="M3724" s="32" t="str">
        <f>IFERROR(VLOOKUP(Issue!$J3724,Table2[[#All],[Item Name]:[Open Rate]],8,0),"")</f>
        <v/>
      </c>
      <c r="N3724" s="32" t="str">
        <f>IFERROR(+Issue!$L3724*Issue!$M3724,"")</f>
        <v/>
      </c>
      <c r="O3724" s="12"/>
      <c r="P3724" s="12"/>
      <c r="Q3724" s="38"/>
    </row>
    <row r="3725" spans="1:17" x14ac:dyDescent="0.25">
      <c r="A3725" s="34"/>
      <c r="B3725" s="12"/>
      <c r="C3725" s="12"/>
      <c r="D3725" s="12"/>
      <c r="E3725" s="31" t="str">
        <f>IFERROR(VLOOKUP(Issue!$D3725,Table5[#All],3,0),"")</f>
        <v/>
      </c>
      <c r="F3725" s="31" t="str">
        <f>IFERROR(VLOOKUP(Issue!$D3725,Table5[#All],2,0),"")</f>
        <v/>
      </c>
      <c r="G3725" s="12"/>
      <c r="H3725" s="31" t="str">
        <f>IFERROR(VLOOKUP(Issue!$G3725,Table5[#All],3,0),"")</f>
        <v/>
      </c>
      <c r="I3725" s="31" t="str">
        <f>IFERROR(VLOOKUP(Issue!$G3725,Table5[#All],2,0),"")</f>
        <v/>
      </c>
      <c r="J3725" s="12"/>
      <c r="K3725" s="31" t="str">
        <f>IFERROR(VLOOKUP(Issue!$J3725,Table2[[Item Name]:[UoM]],2,0),"")</f>
        <v/>
      </c>
      <c r="L3725" s="12"/>
      <c r="M3725" s="32" t="str">
        <f>IFERROR(VLOOKUP(Issue!$J3725,Table2[[#All],[Item Name]:[Open Rate]],8,0),"")</f>
        <v/>
      </c>
      <c r="N3725" s="32" t="str">
        <f>IFERROR(+Issue!$L3725*Issue!$M3725,"")</f>
        <v/>
      </c>
      <c r="O3725" s="12"/>
      <c r="P3725" s="12"/>
      <c r="Q3725" s="38"/>
    </row>
    <row r="3726" spans="1:17" x14ac:dyDescent="0.25">
      <c r="A3726" s="34"/>
      <c r="B3726" s="12"/>
      <c r="C3726" s="12"/>
      <c r="D3726" s="12"/>
      <c r="E3726" s="31" t="str">
        <f>IFERROR(VLOOKUP(Issue!$D3726,Table5[#All],3,0),"")</f>
        <v/>
      </c>
      <c r="F3726" s="31" t="str">
        <f>IFERROR(VLOOKUP(Issue!$D3726,Table5[#All],2,0),"")</f>
        <v/>
      </c>
      <c r="G3726" s="12"/>
      <c r="H3726" s="31" t="str">
        <f>IFERROR(VLOOKUP(Issue!$G3726,Table5[#All],3,0),"")</f>
        <v/>
      </c>
      <c r="I3726" s="31" t="str">
        <f>IFERROR(VLOOKUP(Issue!$G3726,Table5[#All],2,0),"")</f>
        <v/>
      </c>
      <c r="J3726" s="12"/>
      <c r="K3726" s="31" t="str">
        <f>IFERROR(VLOOKUP(Issue!$J3726,Table2[[Item Name]:[UoM]],2,0),"")</f>
        <v/>
      </c>
      <c r="L3726" s="12"/>
      <c r="M3726" s="32" t="str">
        <f>IFERROR(VLOOKUP(Issue!$J3726,Table2[[#All],[Item Name]:[Open Rate]],8,0),"")</f>
        <v/>
      </c>
      <c r="N3726" s="32" t="str">
        <f>IFERROR(+Issue!$L3726*Issue!$M3726,"")</f>
        <v/>
      </c>
      <c r="O3726" s="12"/>
      <c r="P3726" s="12"/>
      <c r="Q3726" s="38"/>
    </row>
    <row r="3727" spans="1:17" x14ac:dyDescent="0.25">
      <c r="A3727" s="34"/>
      <c r="B3727" s="12"/>
      <c r="C3727" s="12"/>
      <c r="D3727" s="12"/>
      <c r="E3727" s="31" t="str">
        <f>IFERROR(VLOOKUP(Issue!$D3727,Table5[#All],3,0),"")</f>
        <v/>
      </c>
      <c r="F3727" s="31" t="str">
        <f>IFERROR(VLOOKUP(Issue!$D3727,Table5[#All],2,0),"")</f>
        <v/>
      </c>
      <c r="G3727" s="12"/>
      <c r="H3727" s="31" t="str">
        <f>IFERROR(VLOOKUP(Issue!$G3727,Table5[#All],3,0),"")</f>
        <v/>
      </c>
      <c r="I3727" s="31" t="str">
        <f>IFERROR(VLOOKUP(Issue!$G3727,Table5[#All],2,0),"")</f>
        <v/>
      </c>
      <c r="J3727" s="12"/>
      <c r="K3727" s="31" t="str">
        <f>IFERROR(VLOOKUP(Issue!$J3727,Table2[[Item Name]:[UoM]],2,0),"")</f>
        <v/>
      </c>
      <c r="L3727" s="12"/>
      <c r="M3727" s="32" t="str">
        <f>IFERROR(VLOOKUP(Issue!$J3727,Table2[[#All],[Item Name]:[Open Rate]],8,0),"")</f>
        <v/>
      </c>
      <c r="N3727" s="32" t="str">
        <f>IFERROR(+Issue!$L3727*Issue!$M3727,"")</f>
        <v/>
      </c>
      <c r="O3727" s="12"/>
      <c r="P3727" s="12"/>
      <c r="Q3727" s="38"/>
    </row>
    <row r="3728" spans="1:17" x14ac:dyDescent="0.25">
      <c r="A3728" s="34"/>
      <c r="B3728" s="12"/>
      <c r="C3728" s="12"/>
      <c r="D3728" s="12"/>
      <c r="E3728" s="31" t="str">
        <f>IFERROR(VLOOKUP(Issue!$D3728,Table5[#All],3,0),"")</f>
        <v/>
      </c>
      <c r="F3728" s="31" t="str">
        <f>IFERROR(VLOOKUP(Issue!$D3728,Table5[#All],2,0),"")</f>
        <v/>
      </c>
      <c r="G3728" s="12"/>
      <c r="H3728" s="31" t="str">
        <f>IFERROR(VLOOKUP(Issue!$G3728,Table5[#All],3,0),"")</f>
        <v/>
      </c>
      <c r="I3728" s="31" t="str">
        <f>IFERROR(VLOOKUP(Issue!$G3728,Table5[#All],2,0),"")</f>
        <v/>
      </c>
      <c r="J3728" s="12"/>
      <c r="K3728" s="31" t="str">
        <f>IFERROR(VLOOKUP(Issue!$J3728,Table2[[Item Name]:[UoM]],2,0),"")</f>
        <v/>
      </c>
      <c r="L3728" s="12"/>
      <c r="M3728" s="32" t="str">
        <f>IFERROR(VLOOKUP(Issue!$J3728,Table2[[#All],[Item Name]:[Open Rate]],8,0),"")</f>
        <v/>
      </c>
      <c r="N3728" s="32" t="str">
        <f>IFERROR(+Issue!$L3728*Issue!$M3728,"")</f>
        <v/>
      </c>
      <c r="O3728" s="12"/>
      <c r="P3728" s="12"/>
      <c r="Q3728" s="38"/>
    </row>
    <row r="3729" spans="1:17" x14ac:dyDescent="0.25">
      <c r="A3729" s="34"/>
      <c r="B3729" s="12"/>
      <c r="C3729" s="12"/>
      <c r="D3729" s="12"/>
      <c r="E3729" s="31" t="str">
        <f>IFERROR(VLOOKUP(Issue!$D3729,Table5[#All],3,0),"")</f>
        <v/>
      </c>
      <c r="F3729" s="31" t="str">
        <f>IFERROR(VLOOKUP(Issue!$D3729,Table5[#All],2,0),"")</f>
        <v/>
      </c>
      <c r="G3729" s="12"/>
      <c r="H3729" s="31" t="str">
        <f>IFERROR(VLOOKUP(Issue!$G3729,Table5[#All],3,0),"")</f>
        <v/>
      </c>
      <c r="I3729" s="31" t="str">
        <f>IFERROR(VLOOKUP(Issue!$G3729,Table5[#All],2,0),"")</f>
        <v/>
      </c>
      <c r="J3729" s="12"/>
      <c r="K3729" s="31" t="str">
        <f>IFERROR(VLOOKUP(Issue!$J3729,Table2[[Item Name]:[UoM]],2,0),"")</f>
        <v/>
      </c>
      <c r="L3729" s="12"/>
      <c r="M3729" s="32" t="str">
        <f>IFERROR(VLOOKUP(Issue!$J3729,Table2[[#All],[Item Name]:[Open Rate]],8,0),"")</f>
        <v/>
      </c>
      <c r="N3729" s="32" t="str">
        <f>IFERROR(+Issue!$L3729*Issue!$M3729,"")</f>
        <v/>
      </c>
      <c r="O3729" s="12"/>
      <c r="P3729" s="12"/>
      <c r="Q3729" s="38"/>
    </row>
    <row r="3730" spans="1:17" x14ac:dyDescent="0.25">
      <c r="A3730" s="34"/>
      <c r="B3730" s="12"/>
      <c r="C3730" s="12"/>
      <c r="D3730" s="12"/>
      <c r="E3730" s="31" t="str">
        <f>IFERROR(VLOOKUP(Issue!$D3730,Table5[#All],3,0),"")</f>
        <v/>
      </c>
      <c r="F3730" s="31" t="str">
        <f>IFERROR(VLOOKUP(Issue!$D3730,Table5[#All],2,0),"")</f>
        <v/>
      </c>
      <c r="G3730" s="12"/>
      <c r="H3730" s="31" t="str">
        <f>IFERROR(VLOOKUP(Issue!$G3730,Table5[#All],3,0),"")</f>
        <v/>
      </c>
      <c r="I3730" s="31" t="str">
        <f>IFERROR(VLOOKUP(Issue!$G3730,Table5[#All],2,0),"")</f>
        <v/>
      </c>
      <c r="J3730" s="12"/>
      <c r="K3730" s="31" t="str">
        <f>IFERROR(VLOOKUP(Issue!$J3730,Table2[[Item Name]:[UoM]],2,0),"")</f>
        <v/>
      </c>
      <c r="L3730" s="12"/>
      <c r="M3730" s="32" t="str">
        <f>IFERROR(VLOOKUP(Issue!$J3730,Table2[[#All],[Item Name]:[Open Rate]],8,0),"")</f>
        <v/>
      </c>
      <c r="N3730" s="32" t="str">
        <f>IFERROR(+Issue!$L3730*Issue!$M3730,"")</f>
        <v/>
      </c>
      <c r="O3730" s="12"/>
      <c r="P3730" s="12"/>
      <c r="Q3730" s="38"/>
    </row>
    <row r="3731" spans="1:17" x14ac:dyDescent="0.25">
      <c r="A3731" s="34"/>
      <c r="B3731" s="12"/>
      <c r="C3731" s="12"/>
      <c r="D3731" s="12"/>
      <c r="E3731" s="31" t="str">
        <f>IFERROR(VLOOKUP(Issue!$D3731,Table5[#All],3,0),"")</f>
        <v/>
      </c>
      <c r="F3731" s="31" t="str">
        <f>IFERROR(VLOOKUP(Issue!$D3731,Table5[#All],2,0),"")</f>
        <v/>
      </c>
      <c r="G3731" s="12"/>
      <c r="H3731" s="31" t="str">
        <f>IFERROR(VLOOKUP(Issue!$G3731,Table5[#All],3,0),"")</f>
        <v/>
      </c>
      <c r="I3731" s="31" t="str">
        <f>IFERROR(VLOOKUP(Issue!$G3731,Table5[#All],2,0),"")</f>
        <v/>
      </c>
      <c r="J3731" s="12"/>
      <c r="K3731" s="31" t="str">
        <f>IFERROR(VLOOKUP(Issue!$J3731,Table2[[Item Name]:[UoM]],2,0),"")</f>
        <v/>
      </c>
      <c r="L3731" s="12"/>
      <c r="M3731" s="32" t="str">
        <f>IFERROR(VLOOKUP(Issue!$J3731,Table2[[#All],[Item Name]:[Open Rate]],8,0),"")</f>
        <v/>
      </c>
      <c r="N3731" s="32" t="str">
        <f>IFERROR(+Issue!$L3731*Issue!$M3731,"")</f>
        <v/>
      </c>
      <c r="O3731" s="12"/>
      <c r="P3731" s="12"/>
      <c r="Q3731" s="38"/>
    </row>
    <row r="3732" spans="1:17" x14ac:dyDescent="0.25">
      <c r="A3732" s="34"/>
      <c r="B3732" s="12"/>
      <c r="C3732" s="12"/>
      <c r="D3732" s="12"/>
      <c r="E3732" s="31" t="str">
        <f>IFERROR(VLOOKUP(Issue!$D3732,Table5[#All],3,0),"")</f>
        <v/>
      </c>
      <c r="F3732" s="31" t="str">
        <f>IFERROR(VLOOKUP(Issue!$D3732,Table5[#All],2,0),"")</f>
        <v/>
      </c>
      <c r="G3732" s="12"/>
      <c r="H3732" s="31" t="str">
        <f>IFERROR(VLOOKUP(Issue!$G3732,Table5[#All],3,0),"")</f>
        <v/>
      </c>
      <c r="I3732" s="31" t="str">
        <f>IFERROR(VLOOKUP(Issue!$G3732,Table5[#All],2,0),"")</f>
        <v/>
      </c>
      <c r="J3732" s="12"/>
      <c r="K3732" s="31" t="str">
        <f>IFERROR(VLOOKUP(Issue!$J3732,Table2[[Item Name]:[UoM]],2,0),"")</f>
        <v/>
      </c>
      <c r="L3732" s="12"/>
      <c r="M3732" s="32" t="str">
        <f>IFERROR(VLOOKUP(Issue!$J3732,Table2[[#All],[Item Name]:[Open Rate]],8,0),"")</f>
        <v/>
      </c>
      <c r="N3732" s="32" t="str">
        <f>IFERROR(+Issue!$L3732*Issue!$M3732,"")</f>
        <v/>
      </c>
      <c r="O3732" s="12"/>
      <c r="P3732" s="12"/>
      <c r="Q3732" s="38"/>
    </row>
    <row r="3733" spans="1:17" x14ac:dyDescent="0.25">
      <c r="A3733" s="34"/>
      <c r="B3733" s="12"/>
      <c r="C3733" s="12"/>
      <c r="D3733" s="12"/>
      <c r="E3733" s="31" t="str">
        <f>IFERROR(VLOOKUP(Issue!$D3733,Table5[#All],3,0),"")</f>
        <v/>
      </c>
      <c r="F3733" s="31" t="str">
        <f>IFERROR(VLOOKUP(Issue!$D3733,Table5[#All],2,0),"")</f>
        <v/>
      </c>
      <c r="G3733" s="12"/>
      <c r="H3733" s="31" t="str">
        <f>IFERROR(VLOOKUP(Issue!$G3733,Table5[#All],3,0),"")</f>
        <v/>
      </c>
      <c r="I3733" s="31" t="str">
        <f>IFERROR(VLOOKUP(Issue!$G3733,Table5[#All],2,0),"")</f>
        <v/>
      </c>
      <c r="J3733" s="12"/>
      <c r="K3733" s="31" t="str">
        <f>IFERROR(VLOOKUP(Issue!$J3733,Table2[[Item Name]:[UoM]],2,0),"")</f>
        <v/>
      </c>
      <c r="L3733" s="12"/>
      <c r="M3733" s="32" t="str">
        <f>IFERROR(VLOOKUP(Issue!$J3733,Table2[[#All],[Item Name]:[Open Rate]],8,0),"")</f>
        <v/>
      </c>
      <c r="N3733" s="32" t="str">
        <f>IFERROR(+Issue!$L3733*Issue!$M3733,"")</f>
        <v/>
      </c>
      <c r="O3733" s="12"/>
      <c r="P3733" s="12"/>
      <c r="Q3733" s="38"/>
    </row>
    <row r="3734" spans="1:17" x14ac:dyDescent="0.25">
      <c r="A3734" s="34"/>
      <c r="B3734" s="12"/>
      <c r="C3734" s="12"/>
      <c r="D3734" s="12"/>
      <c r="E3734" s="31" t="str">
        <f>IFERROR(VLOOKUP(Issue!$D3734,Table5[#All],3,0),"")</f>
        <v/>
      </c>
      <c r="F3734" s="31" t="str">
        <f>IFERROR(VLOOKUP(Issue!$D3734,Table5[#All],2,0),"")</f>
        <v/>
      </c>
      <c r="G3734" s="12"/>
      <c r="H3734" s="31" t="str">
        <f>IFERROR(VLOOKUP(Issue!$G3734,Table5[#All],3,0),"")</f>
        <v/>
      </c>
      <c r="I3734" s="31" t="str">
        <f>IFERROR(VLOOKUP(Issue!$G3734,Table5[#All],2,0),"")</f>
        <v/>
      </c>
      <c r="J3734" s="12"/>
      <c r="K3734" s="31" t="str">
        <f>IFERROR(VLOOKUP(Issue!$J3734,Table2[[Item Name]:[UoM]],2,0),"")</f>
        <v/>
      </c>
      <c r="L3734" s="12"/>
      <c r="M3734" s="32" t="str">
        <f>IFERROR(VLOOKUP(Issue!$J3734,Table2[[#All],[Item Name]:[Open Rate]],8,0),"")</f>
        <v/>
      </c>
      <c r="N3734" s="32" t="str">
        <f>IFERROR(+Issue!$L3734*Issue!$M3734,"")</f>
        <v/>
      </c>
      <c r="O3734" s="12"/>
      <c r="P3734" s="12"/>
      <c r="Q3734" s="38"/>
    </row>
    <row r="3735" spans="1:17" x14ac:dyDescent="0.25">
      <c r="A3735" s="34"/>
      <c r="B3735" s="12"/>
      <c r="C3735" s="12"/>
      <c r="D3735" s="12"/>
      <c r="E3735" s="31" t="str">
        <f>IFERROR(VLOOKUP(Issue!$D3735,Table5[#All],3,0),"")</f>
        <v/>
      </c>
      <c r="F3735" s="31" t="str">
        <f>IFERROR(VLOOKUP(Issue!$D3735,Table5[#All],2,0),"")</f>
        <v/>
      </c>
      <c r="G3735" s="12"/>
      <c r="H3735" s="31" t="str">
        <f>IFERROR(VLOOKUP(Issue!$G3735,Table5[#All],3,0),"")</f>
        <v/>
      </c>
      <c r="I3735" s="31" t="str">
        <f>IFERROR(VLOOKUP(Issue!$G3735,Table5[#All],2,0),"")</f>
        <v/>
      </c>
      <c r="J3735" s="12"/>
      <c r="K3735" s="31" t="str">
        <f>IFERROR(VLOOKUP(Issue!$J3735,Table2[[Item Name]:[UoM]],2,0),"")</f>
        <v/>
      </c>
      <c r="L3735" s="12"/>
      <c r="M3735" s="32" t="str">
        <f>IFERROR(VLOOKUP(Issue!$J3735,Table2[[#All],[Item Name]:[Open Rate]],8,0),"")</f>
        <v/>
      </c>
      <c r="N3735" s="32" t="str">
        <f>IFERROR(+Issue!$L3735*Issue!$M3735,"")</f>
        <v/>
      </c>
      <c r="O3735" s="12"/>
      <c r="P3735" s="12"/>
      <c r="Q3735" s="38"/>
    </row>
    <row r="3736" spans="1:17" x14ac:dyDescent="0.25">
      <c r="A3736" s="34"/>
      <c r="B3736" s="12"/>
      <c r="C3736" s="12"/>
      <c r="D3736" s="12"/>
      <c r="E3736" s="31" t="str">
        <f>IFERROR(VLOOKUP(Issue!$D3736,Table5[#All],3,0),"")</f>
        <v/>
      </c>
      <c r="F3736" s="31" t="str">
        <f>IFERROR(VLOOKUP(Issue!$D3736,Table5[#All],2,0),"")</f>
        <v/>
      </c>
      <c r="G3736" s="12"/>
      <c r="H3736" s="31" t="str">
        <f>IFERROR(VLOOKUP(Issue!$G3736,Table5[#All],3,0),"")</f>
        <v/>
      </c>
      <c r="I3736" s="31" t="str">
        <f>IFERROR(VLOOKUP(Issue!$G3736,Table5[#All],2,0),"")</f>
        <v/>
      </c>
      <c r="J3736" s="12"/>
      <c r="K3736" s="31" t="str">
        <f>IFERROR(VLOOKUP(Issue!$J3736,Table2[[Item Name]:[UoM]],2,0),"")</f>
        <v/>
      </c>
      <c r="L3736" s="12"/>
      <c r="M3736" s="32" t="str">
        <f>IFERROR(VLOOKUP(Issue!$J3736,Table2[[#All],[Item Name]:[Open Rate]],8,0),"")</f>
        <v/>
      </c>
      <c r="N3736" s="32" t="str">
        <f>IFERROR(+Issue!$L3736*Issue!$M3736,"")</f>
        <v/>
      </c>
      <c r="O3736" s="12"/>
      <c r="P3736" s="12"/>
      <c r="Q3736" s="38"/>
    </row>
    <row r="3737" spans="1:17" x14ac:dyDescent="0.25">
      <c r="A3737" s="34"/>
      <c r="B3737" s="12"/>
      <c r="C3737" s="12"/>
      <c r="D3737" s="12"/>
      <c r="E3737" s="31" t="str">
        <f>IFERROR(VLOOKUP(Issue!$D3737,Table5[#All],3,0),"")</f>
        <v/>
      </c>
      <c r="F3737" s="31" t="str">
        <f>IFERROR(VLOOKUP(Issue!$D3737,Table5[#All],2,0),"")</f>
        <v/>
      </c>
      <c r="G3737" s="12"/>
      <c r="H3737" s="31" t="str">
        <f>IFERROR(VLOOKUP(Issue!$G3737,Table5[#All],3,0),"")</f>
        <v/>
      </c>
      <c r="I3737" s="31" t="str">
        <f>IFERROR(VLOOKUP(Issue!$G3737,Table5[#All],2,0),"")</f>
        <v/>
      </c>
      <c r="J3737" s="12"/>
      <c r="K3737" s="31" t="str">
        <f>IFERROR(VLOOKUP(Issue!$J3737,Table2[[Item Name]:[UoM]],2,0),"")</f>
        <v/>
      </c>
      <c r="L3737" s="12"/>
      <c r="M3737" s="32" t="str">
        <f>IFERROR(VLOOKUP(Issue!$J3737,Table2[[#All],[Item Name]:[Open Rate]],8,0),"")</f>
        <v/>
      </c>
      <c r="N3737" s="32" t="str">
        <f>IFERROR(+Issue!$L3737*Issue!$M3737,"")</f>
        <v/>
      </c>
      <c r="O3737" s="12"/>
      <c r="P3737" s="12"/>
      <c r="Q3737" s="38"/>
    </row>
    <row r="3738" spans="1:17" x14ac:dyDescent="0.25">
      <c r="A3738" s="34"/>
      <c r="B3738" s="12"/>
      <c r="C3738" s="12"/>
      <c r="D3738" s="12"/>
      <c r="E3738" s="31" t="str">
        <f>IFERROR(VLOOKUP(Issue!$D3738,Table5[#All],3,0),"")</f>
        <v/>
      </c>
      <c r="F3738" s="31" t="str">
        <f>IFERROR(VLOOKUP(Issue!$D3738,Table5[#All],2,0),"")</f>
        <v/>
      </c>
      <c r="G3738" s="12"/>
      <c r="H3738" s="31" t="str">
        <f>IFERROR(VLOOKUP(Issue!$G3738,Table5[#All],3,0),"")</f>
        <v/>
      </c>
      <c r="I3738" s="31" t="str">
        <f>IFERROR(VLOOKUP(Issue!$G3738,Table5[#All],2,0),"")</f>
        <v/>
      </c>
      <c r="J3738" s="12"/>
      <c r="K3738" s="31" t="str">
        <f>IFERROR(VLOOKUP(Issue!$J3738,Table2[[Item Name]:[UoM]],2,0),"")</f>
        <v/>
      </c>
      <c r="L3738" s="12"/>
      <c r="M3738" s="32" t="str">
        <f>IFERROR(VLOOKUP(Issue!$J3738,Table2[[#All],[Item Name]:[Open Rate]],8,0),"")</f>
        <v/>
      </c>
      <c r="N3738" s="32" t="str">
        <f>IFERROR(+Issue!$L3738*Issue!$M3738,"")</f>
        <v/>
      </c>
      <c r="O3738" s="12"/>
      <c r="P3738" s="12"/>
      <c r="Q3738" s="38"/>
    </row>
    <row r="3739" spans="1:17" x14ac:dyDescent="0.25">
      <c r="A3739" s="34"/>
      <c r="B3739" s="12"/>
      <c r="C3739" s="12"/>
      <c r="D3739" s="12"/>
      <c r="E3739" s="31" t="str">
        <f>IFERROR(VLOOKUP(Issue!$D3739,Table5[#All],3,0),"")</f>
        <v/>
      </c>
      <c r="F3739" s="31" t="str">
        <f>IFERROR(VLOOKUP(Issue!$D3739,Table5[#All],2,0),"")</f>
        <v/>
      </c>
      <c r="G3739" s="12"/>
      <c r="H3739" s="31" t="str">
        <f>IFERROR(VLOOKUP(Issue!$G3739,Table5[#All],3,0),"")</f>
        <v/>
      </c>
      <c r="I3739" s="31" t="str">
        <f>IFERROR(VLOOKUP(Issue!$G3739,Table5[#All],2,0),"")</f>
        <v/>
      </c>
      <c r="J3739" s="12"/>
      <c r="K3739" s="31" t="str">
        <f>IFERROR(VLOOKUP(Issue!$J3739,Table2[[Item Name]:[UoM]],2,0),"")</f>
        <v/>
      </c>
      <c r="L3739" s="12"/>
      <c r="M3739" s="32" t="str">
        <f>IFERROR(VLOOKUP(Issue!$J3739,Table2[[#All],[Item Name]:[Open Rate]],8,0),"")</f>
        <v/>
      </c>
      <c r="N3739" s="32" t="str">
        <f>IFERROR(+Issue!$L3739*Issue!$M3739,"")</f>
        <v/>
      </c>
      <c r="O3739" s="12"/>
      <c r="P3739" s="12"/>
      <c r="Q3739" s="38"/>
    </row>
    <row r="3740" spans="1:17" x14ac:dyDescent="0.25">
      <c r="A3740" s="34"/>
      <c r="B3740" s="12"/>
      <c r="C3740" s="12"/>
      <c r="D3740" s="12"/>
      <c r="E3740" s="31" t="str">
        <f>IFERROR(VLOOKUP(Issue!$D3740,Table5[#All],3,0),"")</f>
        <v/>
      </c>
      <c r="F3740" s="31" t="str">
        <f>IFERROR(VLOOKUP(Issue!$D3740,Table5[#All],2,0),"")</f>
        <v/>
      </c>
      <c r="G3740" s="12"/>
      <c r="H3740" s="31" t="str">
        <f>IFERROR(VLOOKUP(Issue!$G3740,Table5[#All],3,0),"")</f>
        <v/>
      </c>
      <c r="I3740" s="31" t="str">
        <f>IFERROR(VLOOKUP(Issue!$G3740,Table5[#All],2,0),"")</f>
        <v/>
      </c>
      <c r="J3740" s="12"/>
      <c r="K3740" s="31" t="str">
        <f>IFERROR(VLOOKUP(Issue!$J3740,Table2[[Item Name]:[UoM]],2,0),"")</f>
        <v/>
      </c>
      <c r="L3740" s="12"/>
      <c r="M3740" s="32" t="str">
        <f>IFERROR(VLOOKUP(Issue!$J3740,Table2[[#All],[Item Name]:[Open Rate]],8,0),"")</f>
        <v/>
      </c>
      <c r="N3740" s="32" t="str">
        <f>IFERROR(+Issue!$L3740*Issue!$M3740,"")</f>
        <v/>
      </c>
      <c r="O3740" s="12"/>
      <c r="P3740" s="12"/>
      <c r="Q3740" s="38"/>
    </row>
    <row r="3741" spans="1:17" x14ac:dyDescent="0.25">
      <c r="A3741" s="34"/>
      <c r="B3741" s="12"/>
      <c r="C3741" s="12"/>
      <c r="D3741" s="12"/>
      <c r="E3741" s="31" t="str">
        <f>IFERROR(VLOOKUP(Issue!$D3741,Table5[#All],3,0),"")</f>
        <v/>
      </c>
      <c r="F3741" s="31" t="str">
        <f>IFERROR(VLOOKUP(Issue!$D3741,Table5[#All],2,0),"")</f>
        <v/>
      </c>
      <c r="G3741" s="12"/>
      <c r="H3741" s="31" t="str">
        <f>IFERROR(VLOOKUP(Issue!$G3741,Table5[#All],3,0),"")</f>
        <v/>
      </c>
      <c r="I3741" s="31" t="str">
        <f>IFERROR(VLOOKUP(Issue!$G3741,Table5[#All],2,0),"")</f>
        <v/>
      </c>
      <c r="J3741" s="12"/>
      <c r="K3741" s="31" t="str">
        <f>IFERROR(VLOOKUP(Issue!$J3741,Table2[[Item Name]:[UoM]],2,0),"")</f>
        <v/>
      </c>
      <c r="L3741" s="12"/>
      <c r="M3741" s="32" t="str">
        <f>IFERROR(VLOOKUP(Issue!$J3741,Table2[[#All],[Item Name]:[Open Rate]],8,0),"")</f>
        <v/>
      </c>
      <c r="N3741" s="32" t="str">
        <f>IFERROR(+Issue!$L3741*Issue!$M3741,"")</f>
        <v/>
      </c>
      <c r="O3741" s="12"/>
      <c r="P3741" s="12"/>
      <c r="Q3741" s="38"/>
    </row>
    <row r="3742" spans="1:17" x14ac:dyDescent="0.25">
      <c r="A3742" s="34"/>
      <c r="B3742" s="12"/>
      <c r="C3742" s="12"/>
      <c r="D3742" s="12"/>
      <c r="E3742" s="31" t="str">
        <f>IFERROR(VLOOKUP(Issue!$D3742,Table5[#All],3,0),"")</f>
        <v/>
      </c>
      <c r="F3742" s="31" t="str">
        <f>IFERROR(VLOOKUP(Issue!$D3742,Table5[#All],2,0),"")</f>
        <v/>
      </c>
      <c r="G3742" s="12"/>
      <c r="H3742" s="31" t="str">
        <f>IFERROR(VLOOKUP(Issue!$G3742,Table5[#All],3,0),"")</f>
        <v/>
      </c>
      <c r="I3742" s="31" t="str">
        <f>IFERROR(VLOOKUP(Issue!$G3742,Table5[#All],2,0),"")</f>
        <v/>
      </c>
      <c r="J3742" s="12"/>
      <c r="K3742" s="31" t="str">
        <f>IFERROR(VLOOKUP(Issue!$J3742,Table2[[Item Name]:[UoM]],2,0),"")</f>
        <v/>
      </c>
      <c r="L3742" s="12"/>
      <c r="M3742" s="32" t="str">
        <f>IFERROR(VLOOKUP(Issue!$J3742,Table2[[#All],[Item Name]:[Open Rate]],8,0),"")</f>
        <v/>
      </c>
      <c r="N3742" s="32" t="str">
        <f>IFERROR(+Issue!$L3742*Issue!$M3742,"")</f>
        <v/>
      </c>
      <c r="O3742" s="12"/>
      <c r="P3742" s="12"/>
      <c r="Q3742" s="38"/>
    </row>
    <row r="3743" spans="1:17" x14ac:dyDescent="0.25">
      <c r="A3743" s="34"/>
      <c r="B3743" s="12"/>
      <c r="C3743" s="12"/>
      <c r="D3743" s="12"/>
      <c r="E3743" s="31" t="str">
        <f>IFERROR(VLOOKUP(Issue!$D3743,Table5[#All],3,0),"")</f>
        <v/>
      </c>
      <c r="F3743" s="31" t="str">
        <f>IFERROR(VLOOKUP(Issue!$D3743,Table5[#All],2,0),"")</f>
        <v/>
      </c>
      <c r="G3743" s="12"/>
      <c r="H3743" s="31" t="str">
        <f>IFERROR(VLOOKUP(Issue!$G3743,Table5[#All],3,0),"")</f>
        <v/>
      </c>
      <c r="I3743" s="31" t="str">
        <f>IFERROR(VLOOKUP(Issue!$G3743,Table5[#All],2,0),"")</f>
        <v/>
      </c>
      <c r="J3743" s="12"/>
      <c r="K3743" s="31" t="str">
        <f>IFERROR(VLOOKUP(Issue!$J3743,Table2[[Item Name]:[UoM]],2,0),"")</f>
        <v/>
      </c>
      <c r="L3743" s="12"/>
      <c r="M3743" s="32" t="str">
        <f>IFERROR(VLOOKUP(Issue!$J3743,Table2[[#All],[Item Name]:[Open Rate]],8,0),"")</f>
        <v/>
      </c>
      <c r="N3743" s="32" t="str">
        <f>IFERROR(+Issue!$L3743*Issue!$M3743,"")</f>
        <v/>
      </c>
      <c r="O3743" s="12"/>
      <c r="P3743" s="12"/>
      <c r="Q3743" s="38"/>
    </row>
    <row r="3744" spans="1:17" x14ac:dyDescent="0.25">
      <c r="A3744" s="34"/>
      <c r="B3744" s="12"/>
      <c r="C3744" s="12"/>
      <c r="D3744" s="12"/>
      <c r="E3744" s="31" t="str">
        <f>IFERROR(VLOOKUP(Issue!$D3744,Table5[#All],3,0),"")</f>
        <v/>
      </c>
      <c r="F3744" s="31" t="str">
        <f>IFERROR(VLOOKUP(Issue!$D3744,Table5[#All],2,0),"")</f>
        <v/>
      </c>
      <c r="G3744" s="12"/>
      <c r="H3744" s="31" t="str">
        <f>IFERROR(VLOOKUP(Issue!$G3744,Table5[#All],3,0),"")</f>
        <v/>
      </c>
      <c r="I3744" s="31" t="str">
        <f>IFERROR(VLOOKUP(Issue!$G3744,Table5[#All],2,0),"")</f>
        <v/>
      </c>
      <c r="J3744" s="12"/>
      <c r="K3744" s="31" t="str">
        <f>IFERROR(VLOOKUP(Issue!$J3744,Table2[[Item Name]:[UoM]],2,0),"")</f>
        <v/>
      </c>
      <c r="L3744" s="12"/>
      <c r="M3744" s="32" t="str">
        <f>IFERROR(VLOOKUP(Issue!$J3744,Table2[[#All],[Item Name]:[Open Rate]],8,0),"")</f>
        <v/>
      </c>
      <c r="N3744" s="32" t="str">
        <f>IFERROR(+Issue!$L3744*Issue!$M3744,"")</f>
        <v/>
      </c>
      <c r="O3744" s="12"/>
      <c r="P3744" s="12"/>
      <c r="Q3744" s="38"/>
    </row>
    <row r="3745" spans="1:17" x14ac:dyDescent="0.25">
      <c r="A3745" s="34"/>
      <c r="B3745" s="12"/>
      <c r="C3745" s="12"/>
      <c r="D3745" s="12"/>
      <c r="E3745" s="31" t="str">
        <f>IFERROR(VLOOKUP(Issue!$D3745,Table5[#All],3,0),"")</f>
        <v/>
      </c>
      <c r="F3745" s="31" t="str">
        <f>IFERROR(VLOOKUP(Issue!$D3745,Table5[#All],2,0),"")</f>
        <v/>
      </c>
      <c r="G3745" s="12"/>
      <c r="H3745" s="31" t="str">
        <f>IFERROR(VLOOKUP(Issue!$G3745,Table5[#All],3,0),"")</f>
        <v/>
      </c>
      <c r="I3745" s="31" t="str">
        <f>IFERROR(VLOOKUP(Issue!$G3745,Table5[#All],2,0),"")</f>
        <v/>
      </c>
      <c r="J3745" s="12"/>
      <c r="K3745" s="31" t="str">
        <f>IFERROR(VLOOKUP(Issue!$J3745,Table2[[Item Name]:[UoM]],2,0),"")</f>
        <v/>
      </c>
      <c r="L3745" s="12"/>
      <c r="M3745" s="32" t="str">
        <f>IFERROR(VLOOKUP(Issue!$J3745,Table2[[#All],[Item Name]:[Open Rate]],8,0),"")</f>
        <v/>
      </c>
      <c r="N3745" s="32" t="str">
        <f>IFERROR(+Issue!$L3745*Issue!$M3745,"")</f>
        <v/>
      </c>
      <c r="O3745" s="12"/>
      <c r="P3745" s="12"/>
      <c r="Q3745" s="38"/>
    </row>
    <row r="3746" spans="1:17" x14ac:dyDescent="0.25">
      <c r="A3746" s="34"/>
      <c r="B3746" s="12"/>
      <c r="C3746" s="12"/>
      <c r="D3746" s="12"/>
      <c r="E3746" s="31" t="str">
        <f>IFERROR(VLOOKUP(Issue!$D3746,Table5[#All],3,0),"")</f>
        <v/>
      </c>
      <c r="F3746" s="31" t="str">
        <f>IFERROR(VLOOKUP(Issue!$D3746,Table5[#All],2,0),"")</f>
        <v/>
      </c>
      <c r="G3746" s="12"/>
      <c r="H3746" s="31" t="str">
        <f>IFERROR(VLOOKUP(Issue!$G3746,Table5[#All],3,0),"")</f>
        <v/>
      </c>
      <c r="I3746" s="31" t="str">
        <f>IFERROR(VLOOKUP(Issue!$G3746,Table5[#All],2,0),"")</f>
        <v/>
      </c>
      <c r="J3746" s="12"/>
      <c r="K3746" s="31" t="str">
        <f>IFERROR(VLOOKUP(Issue!$J3746,Table2[[Item Name]:[UoM]],2,0),"")</f>
        <v/>
      </c>
      <c r="L3746" s="12"/>
      <c r="M3746" s="32" t="str">
        <f>IFERROR(VLOOKUP(Issue!$J3746,Table2[[#All],[Item Name]:[Open Rate]],8,0),"")</f>
        <v/>
      </c>
      <c r="N3746" s="32" t="str">
        <f>IFERROR(+Issue!$L3746*Issue!$M3746,"")</f>
        <v/>
      </c>
      <c r="O3746" s="12"/>
      <c r="P3746" s="12"/>
      <c r="Q3746" s="38"/>
    </row>
    <row r="3747" spans="1:17" x14ac:dyDescent="0.25">
      <c r="A3747" s="34"/>
      <c r="B3747" s="12"/>
      <c r="C3747" s="12"/>
      <c r="D3747" s="12"/>
      <c r="E3747" s="31" t="str">
        <f>IFERROR(VLOOKUP(Issue!$D3747,Table5[#All],3,0),"")</f>
        <v/>
      </c>
      <c r="F3747" s="31" t="str">
        <f>IFERROR(VLOOKUP(Issue!$D3747,Table5[#All],2,0),"")</f>
        <v/>
      </c>
      <c r="G3747" s="12"/>
      <c r="H3747" s="31" t="str">
        <f>IFERROR(VLOOKUP(Issue!$G3747,Table5[#All],3,0),"")</f>
        <v/>
      </c>
      <c r="I3747" s="31" t="str">
        <f>IFERROR(VLOOKUP(Issue!$G3747,Table5[#All],2,0),"")</f>
        <v/>
      </c>
      <c r="J3747" s="12"/>
      <c r="K3747" s="31" t="str">
        <f>IFERROR(VLOOKUP(Issue!$J3747,Table2[[Item Name]:[UoM]],2,0),"")</f>
        <v/>
      </c>
      <c r="L3747" s="12"/>
      <c r="M3747" s="32" t="str">
        <f>IFERROR(VLOOKUP(Issue!$J3747,Table2[[#All],[Item Name]:[Open Rate]],8,0),"")</f>
        <v/>
      </c>
      <c r="N3747" s="32" t="str">
        <f>IFERROR(+Issue!$L3747*Issue!$M3747,"")</f>
        <v/>
      </c>
      <c r="O3747" s="12"/>
      <c r="P3747" s="12"/>
      <c r="Q3747" s="38"/>
    </row>
    <row r="3748" spans="1:17" x14ac:dyDescent="0.25">
      <c r="A3748" s="34"/>
      <c r="B3748" s="12"/>
      <c r="C3748" s="12"/>
      <c r="D3748" s="12"/>
      <c r="E3748" s="31" t="str">
        <f>IFERROR(VLOOKUP(Issue!$D3748,Table5[#All],3,0),"")</f>
        <v/>
      </c>
      <c r="F3748" s="31" t="str">
        <f>IFERROR(VLOOKUP(Issue!$D3748,Table5[#All],2,0),"")</f>
        <v/>
      </c>
      <c r="G3748" s="12"/>
      <c r="H3748" s="31" t="str">
        <f>IFERROR(VLOOKUP(Issue!$G3748,Table5[#All],3,0),"")</f>
        <v/>
      </c>
      <c r="I3748" s="31" t="str">
        <f>IFERROR(VLOOKUP(Issue!$G3748,Table5[#All],2,0),"")</f>
        <v/>
      </c>
      <c r="J3748" s="12"/>
      <c r="K3748" s="31" t="str">
        <f>IFERROR(VLOOKUP(Issue!$J3748,Table2[[Item Name]:[UoM]],2,0),"")</f>
        <v/>
      </c>
      <c r="L3748" s="12"/>
      <c r="M3748" s="32" t="str">
        <f>IFERROR(VLOOKUP(Issue!$J3748,Table2[[#All],[Item Name]:[Open Rate]],8,0),"")</f>
        <v/>
      </c>
      <c r="N3748" s="32" t="str">
        <f>IFERROR(+Issue!$L3748*Issue!$M3748,"")</f>
        <v/>
      </c>
      <c r="O3748" s="12"/>
      <c r="P3748" s="12"/>
      <c r="Q3748" s="38"/>
    </row>
    <row r="3749" spans="1:17" x14ac:dyDescent="0.25">
      <c r="A3749" s="34"/>
      <c r="B3749" s="12"/>
      <c r="C3749" s="12"/>
      <c r="D3749" s="12"/>
      <c r="E3749" s="31" t="str">
        <f>IFERROR(VLOOKUP(Issue!$D3749,Table5[#All],3,0),"")</f>
        <v/>
      </c>
      <c r="F3749" s="31" t="str">
        <f>IFERROR(VLOOKUP(Issue!$D3749,Table5[#All],2,0),"")</f>
        <v/>
      </c>
      <c r="G3749" s="12"/>
      <c r="H3749" s="31" t="str">
        <f>IFERROR(VLOOKUP(Issue!$G3749,Table5[#All],3,0),"")</f>
        <v/>
      </c>
      <c r="I3749" s="31" t="str">
        <f>IFERROR(VLOOKUP(Issue!$G3749,Table5[#All],2,0),"")</f>
        <v/>
      </c>
      <c r="J3749" s="12"/>
      <c r="K3749" s="31" t="str">
        <f>IFERROR(VLOOKUP(Issue!$J3749,Table2[[Item Name]:[UoM]],2,0),"")</f>
        <v/>
      </c>
      <c r="L3749" s="12"/>
      <c r="M3749" s="32" t="str">
        <f>IFERROR(VLOOKUP(Issue!$J3749,Table2[[#All],[Item Name]:[Open Rate]],8,0),"")</f>
        <v/>
      </c>
      <c r="N3749" s="32" t="str">
        <f>IFERROR(+Issue!$L3749*Issue!$M3749,"")</f>
        <v/>
      </c>
      <c r="O3749" s="12"/>
      <c r="P3749" s="12"/>
      <c r="Q3749" s="38"/>
    </row>
    <row r="3750" spans="1:17" x14ac:dyDescent="0.25">
      <c r="A3750" s="34"/>
      <c r="B3750" s="12"/>
      <c r="C3750" s="12"/>
      <c r="D3750" s="12"/>
      <c r="E3750" s="31" t="str">
        <f>IFERROR(VLOOKUP(Issue!$D3750,Table5[#All],3,0),"")</f>
        <v/>
      </c>
      <c r="F3750" s="31" t="str">
        <f>IFERROR(VLOOKUP(Issue!$D3750,Table5[#All],2,0),"")</f>
        <v/>
      </c>
      <c r="G3750" s="12"/>
      <c r="H3750" s="31" t="str">
        <f>IFERROR(VLOOKUP(Issue!$G3750,Table5[#All],3,0),"")</f>
        <v/>
      </c>
      <c r="I3750" s="31" t="str">
        <f>IFERROR(VLOOKUP(Issue!$G3750,Table5[#All],2,0),"")</f>
        <v/>
      </c>
      <c r="J3750" s="12"/>
      <c r="K3750" s="31" t="str">
        <f>IFERROR(VLOOKUP(Issue!$J3750,Table2[[Item Name]:[UoM]],2,0),"")</f>
        <v/>
      </c>
      <c r="L3750" s="12"/>
      <c r="M3750" s="32" t="str">
        <f>IFERROR(VLOOKUP(Issue!$J3750,Table2[[#All],[Item Name]:[Open Rate]],8,0),"")</f>
        <v/>
      </c>
      <c r="N3750" s="32" t="str">
        <f>IFERROR(+Issue!$L3750*Issue!$M3750,"")</f>
        <v/>
      </c>
      <c r="O3750" s="12"/>
      <c r="P3750" s="12"/>
      <c r="Q3750" s="38"/>
    </row>
    <row r="3751" spans="1:17" x14ac:dyDescent="0.25">
      <c r="A3751" s="34"/>
      <c r="B3751" s="12"/>
      <c r="C3751" s="12"/>
      <c r="D3751" s="12"/>
      <c r="E3751" s="31" t="str">
        <f>IFERROR(VLOOKUP(Issue!$D3751,Table5[#All],3,0),"")</f>
        <v/>
      </c>
      <c r="F3751" s="31" t="str">
        <f>IFERROR(VLOOKUP(Issue!$D3751,Table5[#All],2,0),"")</f>
        <v/>
      </c>
      <c r="G3751" s="12"/>
      <c r="H3751" s="31" t="str">
        <f>IFERROR(VLOOKUP(Issue!$G3751,Table5[#All],3,0),"")</f>
        <v/>
      </c>
      <c r="I3751" s="31" t="str">
        <f>IFERROR(VLOOKUP(Issue!$G3751,Table5[#All],2,0),"")</f>
        <v/>
      </c>
      <c r="J3751" s="12"/>
      <c r="K3751" s="31" t="str">
        <f>IFERROR(VLOOKUP(Issue!$J3751,Table2[[Item Name]:[UoM]],2,0),"")</f>
        <v/>
      </c>
      <c r="L3751" s="12"/>
      <c r="M3751" s="32" t="str">
        <f>IFERROR(VLOOKUP(Issue!$J3751,Table2[[#All],[Item Name]:[Open Rate]],8,0),"")</f>
        <v/>
      </c>
      <c r="N3751" s="32" t="str">
        <f>IFERROR(+Issue!$L3751*Issue!$M3751,"")</f>
        <v/>
      </c>
      <c r="O3751" s="12"/>
      <c r="P3751" s="12"/>
      <c r="Q3751" s="38"/>
    </row>
    <row r="3752" spans="1:17" x14ac:dyDescent="0.25">
      <c r="A3752" s="34"/>
      <c r="B3752" s="12"/>
      <c r="C3752" s="12"/>
      <c r="D3752" s="12"/>
      <c r="E3752" s="31" t="str">
        <f>IFERROR(VLOOKUP(Issue!$D3752,Table5[#All],3,0),"")</f>
        <v/>
      </c>
      <c r="F3752" s="31" t="str">
        <f>IFERROR(VLOOKUP(Issue!$D3752,Table5[#All],2,0),"")</f>
        <v/>
      </c>
      <c r="G3752" s="12"/>
      <c r="H3752" s="31" t="str">
        <f>IFERROR(VLOOKUP(Issue!$G3752,Table5[#All],3,0),"")</f>
        <v/>
      </c>
      <c r="I3752" s="31" t="str">
        <f>IFERROR(VLOOKUP(Issue!$G3752,Table5[#All],2,0),"")</f>
        <v/>
      </c>
      <c r="J3752" s="12"/>
      <c r="K3752" s="31" t="str">
        <f>IFERROR(VLOOKUP(Issue!$J3752,Table2[[Item Name]:[UoM]],2,0),"")</f>
        <v/>
      </c>
      <c r="L3752" s="12"/>
      <c r="M3752" s="32" t="str">
        <f>IFERROR(VLOOKUP(Issue!$J3752,Table2[[#All],[Item Name]:[Open Rate]],8,0),"")</f>
        <v/>
      </c>
      <c r="N3752" s="32" t="str">
        <f>IFERROR(+Issue!$L3752*Issue!$M3752,"")</f>
        <v/>
      </c>
      <c r="O3752" s="12"/>
      <c r="P3752" s="12"/>
      <c r="Q3752" s="38"/>
    </row>
    <row r="3753" spans="1:17" x14ac:dyDescent="0.25">
      <c r="A3753" s="34"/>
      <c r="B3753" s="12"/>
      <c r="C3753" s="12"/>
      <c r="D3753" s="12"/>
      <c r="E3753" s="31" t="str">
        <f>IFERROR(VLOOKUP(Issue!$D3753,Table5[#All],3,0),"")</f>
        <v/>
      </c>
      <c r="F3753" s="31" t="str">
        <f>IFERROR(VLOOKUP(Issue!$D3753,Table5[#All],2,0),"")</f>
        <v/>
      </c>
      <c r="G3753" s="12"/>
      <c r="H3753" s="31" t="str">
        <f>IFERROR(VLOOKUP(Issue!$G3753,Table5[#All],3,0),"")</f>
        <v/>
      </c>
      <c r="I3753" s="31" t="str">
        <f>IFERROR(VLOOKUP(Issue!$G3753,Table5[#All],2,0),"")</f>
        <v/>
      </c>
      <c r="J3753" s="12"/>
      <c r="K3753" s="31" t="str">
        <f>IFERROR(VLOOKUP(Issue!$J3753,Table2[[Item Name]:[UoM]],2,0),"")</f>
        <v/>
      </c>
      <c r="L3753" s="12"/>
      <c r="M3753" s="32" t="str">
        <f>IFERROR(VLOOKUP(Issue!$J3753,Table2[[#All],[Item Name]:[Open Rate]],8,0),"")</f>
        <v/>
      </c>
      <c r="N3753" s="32" t="str">
        <f>IFERROR(+Issue!$L3753*Issue!$M3753,"")</f>
        <v/>
      </c>
      <c r="O3753" s="12"/>
      <c r="P3753" s="12"/>
      <c r="Q3753" s="38"/>
    </row>
    <row r="3754" spans="1:17" x14ac:dyDescent="0.25">
      <c r="A3754" s="34"/>
      <c r="B3754" s="12"/>
      <c r="C3754" s="12"/>
      <c r="D3754" s="12"/>
      <c r="E3754" s="31" t="str">
        <f>IFERROR(VLOOKUP(Issue!$D3754,Table5[#All],3,0),"")</f>
        <v/>
      </c>
      <c r="F3754" s="31" t="str">
        <f>IFERROR(VLOOKUP(Issue!$D3754,Table5[#All],2,0),"")</f>
        <v/>
      </c>
      <c r="G3754" s="12"/>
      <c r="H3754" s="31" t="str">
        <f>IFERROR(VLOOKUP(Issue!$G3754,Table5[#All],3,0),"")</f>
        <v/>
      </c>
      <c r="I3754" s="31" t="str">
        <f>IFERROR(VLOOKUP(Issue!$G3754,Table5[#All],2,0),"")</f>
        <v/>
      </c>
      <c r="J3754" s="12"/>
      <c r="K3754" s="31" t="str">
        <f>IFERROR(VLOOKUP(Issue!$J3754,Table2[[Item Name]:[UoM]],2,0),"")</f>
        <v/>
      </c>
      <c r="L3754" s="12"/>
      <c r="M3754" s="32" t="str">
        <f>IFERROR(VLOOKUP(Issue!$J3754,Table2[[#All],[Item Name]:[Open Rate]],8,0),"")</f>
        <v/>
      </c>
      <c r="N3754" s="32" t="str">
        <f>IFERROR(+Issue!$L3754*Issue!$M3754,"")</f>
        <v/>
      </c>
      <c r="O3754" s="12"/>
      <c r="P3754" s="12"/>
      <c r="Q3754" s="38"/>
    </row>
    <row r="3755" spans="1:17" x14ac:dyDescent="0.25">
      <c r="A3755" s="34"/>
      <c r="B3755" s="12"/>
      <c r="C3755" s="12"/>
      <c r="D3755" s="12"/>
      <c r="E3755" s="31" t="str">
        <f>IFERROR(VLOOKUP(Issue!$D3755,Table5[#All],3,0),"")</f>
        <v/>
      </c>
      <c r="F3755" s="31" t="str">
        <f>IFERROR(VLOOKUP(Issue!$D3755,Table5[#All],2,0),"")</f>
        <v/>
      </c>
      <c r="G3755" s="12"/>
      <c r="H3755" s="31" t="str">
        <f>IFERROR(VLOOKUP(Issue!$G3755,Table5[#All],3,0),"")</f>
        <v/>
      </c>
      <c r="I3755" s="31" t="str">
        <f>IFERROR(VLOOKUP(Issue!$G3755,Table5[#All],2,0),"")</f>
        <v/>
      </c>
      <c r="J3755" s="12"/>
      <c r="K3755" s="31" t="str">
        <f>IFERROR(VLOOKUP(Issue!$J3755,Table2[[Item Name]:[UoM]],2,0),"")</f>
        <v/>
      </c>
      <c r="L3755" s="12"/>
      <c r="M3755" s="32" t="str">
        <f>IFERROR(VLOOKUP(Issue!$J3755,Table2[[#All],[Item Name]:[Open Rate]],8,0),"")</f>
        <v/>
      </c>
      <c r="N3755" s="32" t="str">
        <f>IFERROR(+Issue!$L3755*Issue!$M3755,"")</f>
        <v/>
      </c>
      <c r="O3755" s="12"/>
      <c r="P3755" s="12"/>
      <c r="Q3755" s="38"/>
    </row>
    <row r="3756" spans="1:17" x14ac:dyDescent="0.25">
      <c r="A3756" s="34"/>
      <c r="B3756" s="12"/>
      <c r="C3756" s="12"/>
      <c r="D3756" s="12"/>
      <c r="E3756" s="31" t="str">
        <f>IFERROR(VLOOKUP(Issue!$D3756,Table5[#All],3,0),"")</f>
        <v/>
      </c>
      <c r="F3756" s="31" t="str">
        <f>IFERROR(VLOOKUP(Issue!$D3756,Table5[#All],2,0),"")</f>
        <v/>
      </c>
      <c r="G3756" s="12"/>
      <c r="H3756" s="31" t="str">
        <f>IFERROR(VLOOKUP(Issue!$G3756,Table5[#All],3,0),"")</f>
        <v/>
      </c>
      <c r="I3756" s="31" t="str">
        <f>IFERROR(VLOOKUP(Issue!$G3756,Table5[#All],2,0),"")</f>
        <v/>
      </c>
      <c r="J3756" s="12"/>
      <c r="K3756" s="31" t="str">
        <f>IFERROR(VLOOKUP(Issue!$J3756,Table2[[Item Name]:[UoM]],2,0),"")</f>
        <v/>
      </c>
      <c r="L3756" s="12"/>
      <c r="M3756" s="32" t="str">
        <f>IFERROR(VLOOKUP(Issue!$J3756,Table2[[#All],[Item Name]:[Open Rate]],8,0),"")</f>
        <v/>
      </c>
      <c r="N3756" s="32" t="str">
        <f>IFERROR(+Issue!$L3756*Issue!$M3756,"")</f>
        <v/>
      </c>
      <c r="O3756" s="12"/>
      <c r="P3756" s="12"/>
      <c r="Q3756" s="38"/>
    </row>
    <row r="3757" spans="1:17" x14ac:dyDescent="0.25">
      <c r="A3757" s="34"/>
      <c r="B3757" s="12"/>
      <c r="C3757" s="12"/>
      <c r="D3757" s="12"/>
      <c r="E3757" s="31" t="str">
        <f>IFERROR(VLOOKUP(Issue!$D3757,Table5[#All],3,0),"")</f>
        <v/>
      </c>
      <c r="F3757" s="31" t="str">
        <f>IFERROR(VLOOKUP(Issue!$D3757,Table5[#All],2,0),"")</f>
        <v/>
      </c>
      <c r="G3757" s="12"/>
      <c r="H3757" s="31" t="str">
        <f>IFERROR(VLOOKUP(Issue!$G3757,Table5[#All],3,0),"")</f>
        <v/>
      </c>
      <c r="I3757" s="31" t="str">
        <f>IFERROR(VLOOKUP(Issue!$G3757,Table5[#All],2,0),"")</f>
        <v/>
      </c>
      <c r="J3757" s="12"/>
      <c r="K3757" s="31" t="str">
        <f>IFERROR(VLOOKUP(Issue!$J3757,Table2[[Item Name]:[UoM]],2,0),"")</f>
        <v/>
      </c>
      <c r="L3757" s="12"/>
      <c r="M3757" s="32" t="str">
        <f>IFERROR(VLOOKUP(Issue!$J3757,Table2[[#All],[Item Name]:[Open Rate]],8,0),"")</f>
        <v/>
      </c>
      <c r="N3757" s="32" t="str">
        <f>IFERROR(+Issue!$L3757*Issue!$M3757,"")</f>
        <v/>
      </c>
      <c r="O3757" s="12"/>
      <c r="P3757" s="12"/>
      <c r="Q3757" s="38"/>
    </row>
    <row r="3758" spans="1:17" x14ac:dyDescent="0.25">
      <c r="A3758" s="34"/>
      <c r="B3758" s="12"/>
      <c r="C3758" s="12"/>
      <c r="D3758" s="12"/>
      <c r="E3758" s="31" t="str">
        <f>IFERROR(VLOOKUP(Issue!$D3758,Table5[#All],3,0),"")</f>
        <v/>
      </c>
      <c r="F3758" s="31" t="str">
        <f>IFERROR(VLOOKUP(Issue!$D3758,Table5[#All],2,0),"")</f>
        <v/>
      </c>
      <c r="G3758" s="12"/>
      <c r="H3758" s="31" t="str">
        <f>IFERROR(VLOOKUP(Issue!$G3758,Table5[#All],3,0),"")</f>
        <v/>
      </c>
      <c r="I3758" s="31" t="str">
        <f>IFERROR(VLOOKUP(Issue!$G3758,Table5[#All],2,0),"")</f>
        <v/>
      </c>
      <c r="J3758" s="12"/>
      <c r="K3758" s="31" t="str">
        <f>IFERROR(VLOOKUP(Issue!$J3758,Table2[[Item Name]:[UoM]],2,0),"")</f>
        <v/>
      </c>
      <c r="L3758" s="12"/>
      <c r="M3758" s="32" t="str">
        <f>IFERROR(VLOOKUP(Issue!$J3758,Table2[[#All],[Item Name]:[Open Rate]],8,0),"")</f>
        <v/>
      </c>
      <c r="N3758" s="32" t="str">
        <f>IFERROR(+Issue!$L3758*Issue!$M3758,"")</f>
        <v/>
      </c>
      <c r="O3758" s="12"/>
      <c r="P3758" s="12"/>
      <c r="Q3758" s="38"/>
    </row>
    <row r="3759" spans="1:17" x14ac:dyDescent="0.25">
      <c r="A3759" s="34"/>
      <c r="B3759" s="12"/>
      <c r="C3759" s="12"/>
      <c r="D3759" s="12"/>
      <c r="E3759" s="31" t="str">
        <f>IFERROR(VLOOKUP(Issue!$D3759,Table5[#All],3,0),"")</f>
        <v/>
      </c>
      <c r="F3759" s="31" t="str">
        <f>IFERROR(VLOOKUP(Issue!$D3759,Table5[#All],2,0),"")</f>
        <v/>
      </c>
      <c r="G3759" s="12"/>
      <c r="H3759" s="31" t="str">
        <f>IFERROR(VLOOKUP(Issue!$G3759,Table5[#All],3,0),"")</f>
        <v/>
      </c>
      <c r="I3759" s="31" t="str">
        <f>IFERROR(VLOOKUP(Issue!$G3759,Table5[#All],2,0),"")</f>
        <v/>
      </c>
      <c r="J3759" s="12"/>
      <c r="K3759" s="31" t="str">
        <f>IFERROR(VLOOKUP(Issue!$J3759,Table2[[Item Name]:[UoM]],2,0),"")</f>
        <v/>
      </c>
      <c r="L3759" s="12"/>
      <c r="M3759" s="32" t="str">
        <f>IFERROR(VLOOKUP(Issue!$J3759,Table2[[#All],[Item Name]:[Open Rate]],8,0),"")</f>
        <v/>
      </c>
      <c r="N3759" s="32" t="str">
        <f>IFERROR(+Issue!$L3759*Issue!$M3759,"")</f>
        <v/>
      </c>
      <c r="O3759" s="12"/>
      <c r="P3759" s="12"/>
      <c r="Q3759" s="38"/>
    </row>
    <row r="3760" spans="1:17" x14ac:dyDescent="0.25">
      <c r="A3760" s="34"/>
      <c r="B3760" s="12"/>
      <c r="C3760" s="12"/>
      <c r="D3760" s="12"/>
      <c r="E3760" s="31" t="str">
        <f>IFERROR(VLOOKUP(Issue!$D3760,Table5[#All],3,0),"")</f>
        <v/>
      </c>
      <c r="F3760" s="31" t="str">
        <f>IFERROR(VLOOKUP(Issue!$D3760,Table5[#All],2,0),"")</f>
        <v/>
      </c>
      <c r="G3760" s="12"/>
      <c r="H3760" s="31" t="str">
        <f>IFERROR(VLOOKUP(Issue!$G3760,Table5[#All],3,0),"")</f>
        <v/>
      </c>
      <c r="I3760" s="31" t="str">
        <f>IFERROR(VLOOKUP(Issue!$G3760,Table5[#All],2,0),"")</f>
        <v/>
      </c>
      <c r="J3760" s="12"/>
      <c r="K3760" s="31" t="str">
        <f>IFERROR(VLOOKUP(Issue!$J3760,Table2[[Item Name]:[UoM]],2,0),"")</f>
        <v/>
      </c>
      <c r="L3760" s="12"/>
      <c r="M3760" s="32" t="str">
        <f>IFERROR(VLOOKUP(Issue!$J3760,Table2[[#All],[Item Name]:[Open Rate]],8,0),"")</f>
        <v/>
      </c>
      <c r="N3760" s="32" t="str">
        <f>IFERROR(+Issue!$L3760*Issue!$M3760,"")</f>
        <v/>
      </c>
      <c r="O3760" s="12"/>
      <c r="P3760" s="12"/>
      <c r="Q3760" s="38"/>
    </row>
    <row r="3761" spans="1:17" x14ac:dyDescent="0.25">
      <c r="A3761" s="34"/>
      <c r="B3761" s="12"/>
      <c r="C3761" s="12"/>
      <c r="D3761" s="12"/>
      <c r="E3761" s="31" t="str">
        <f>IFERROR(VLOOKUP(Issue!$D3761,Table5[#All],3,0),"")</f>
        <v/>
      </c>
      <c r="F3761" s="31" t="str">
        <f>IFERROR(VLOOKUP(Issue!$D3761,Table5[#All],2,0),"")</f>
        <v/>
      </c>
      <c r="G3761" s="12"/>
      <c r="H3761" s="31" t="str">
        <f>IFERROR(VLOOKUP(Issue!$G3761,Table5[#All],3,0),"")</f>
        <v/>
      </c>
      <c r="I3761" s="31" t="str">
        <f>IFERROR(VLOOKUP(Issue!$G3761,Table5[#All],2,0),"")</f>
        <v/>
      </c>
      <c r="J3761" s="12"/>
      <c r="K3761" s="31" t="str">
        <f>IFERROR(VLOOKUP(Issue!$J3761,Table2[[Item Name]:[UoM]],2,0),"")</f>
        <v/>
      </c>
      <c r="L3761" s="12"/>
      <c r="M3761" s="32" t="str">
        <f>IFERROR(VLOOKUP(Issue!$J3761,Table2[[#All],[Item Name]:[Open Rate]],8,0),"")</f>
        <v/>
      </c>
      <c r="N3761" s="32" t="str">
        <f>IFERROR(+Issue!$L3761*Issue!$M3761,"")</f>
        <v/>
      </c>
      <c r="O3761" s="12"/>
      <c r="P3761" s="12"/>
      <c r="Q3761" s="38"/>
    </row>
    <row r="3762" spans="1:17" x14ac:dyDescent="0.25">
      <c r="A3762" s="34"/>
      <c r="B3762" s="12"/>
      <c r="C3762" s="12"/>
      <c r="D3762" s="12"/>
      <c r="E3762" s="31" t="str">
        <f>IFERROR(VLOOKUP(Issue!$D3762,Table5[#All],3,0),"")</f>
        <v/>
      </c>
      <c r="F3762" s="31" t="str">
        <f>IFERROR(VLOOKUP(Issue!$D3762,Table5[#All],2,0),"")</f>
        <v/>
      </c>
      <c r="G3762" s="12"/>
      <c r="H3762" s="31" t="str">
        <f>IFERROR(VLOOKUP(Issue!$G3762,Table5[#All],3,0),"")</f>
        <v/>
      </c>
      <c r="I3762" s="31" t="str">
        <f>IFERROR(VLOOKUP(Issue!$G3762,Table5[#All],2,0),"")</f>
        <v/>
      </c>
      <c r="J3762" s="12"/>
      <c r="K3762" s="31" t="str">
        <f>IFERROR(VLOOKUP(Issue!$J3762,Table2[[Item Name]:[UoM]],2,0),"")</f>
        <v/>
      </c>
      <c r="L3762" s="12"/>
      <c r="M3762" s="32" t="str">
        <f>IFERROR(VLOOKUP(Issue!$J3762,Table2[[#All],[Item Name]:[Open Rate]],8,0),"")</f>
        <v/>
      </c>
      <c r="N3762" s="32" t="str">
        <f>IFERROR(+Issue!$L3762*Issue!$M3762,"")</f>
        <v/>
      </c>
      <c r="O3762" s="12"/>
      <c r="P3762" s="12"/>
      <c r="Q3762" s="38"/>
    </row>
    <row r="3763" spans="1:17" x14ac:dyDescent="0.25">
      <c r="A3763" s="34"/>
      <c r="B3763" s="12"/>
      <c r="C3763" s="12"/>
      <c r="D3763" s="12"/>
      <c r="E3763" s="31" t="str">
        <f>IFERROR(VLOOKUP(Issue!$D3763,Table5[#All],3,0),"")</f>
        <v/>
      </c>
      <c r="F3763" s="31" t="str">
        <f>IFERROR(VLOOKUP(Issue!$D3763,Table5[#All],2,0),"")</f>
        <v/>
      </c>
      <c r="G3763" s="12"/>
      <c r="H3763" s="31" t="str">
        <f>IFERROR(VLOOKUP(Issue!$G3763,Table5[#All],3,0),"")</f>
        <v/>
      </c>
      <c r="I3763" s="31" t="str">
        <f>IFERROR(VLOOKUP(Issue!$G3763,Table5[#All],2,0),"")</f>
        <v/>
      </c>
      <c r="J3763" s="12"/>
      <c r="K3763" s="31" t="str">
        <f>IFERROR(VLOOKUP(Issue!$J3763,Table2[[Item Name]:[UoM]],2,0),"")</f>
        <v/>
      </c>
      <c r="L3763" s="12"/>
      <c r="M3763" s="32" t="str">
        <f>IFERROR(VLOOKUP(Issue!$J3763,Table2[[#All],[Item Name]:[Open Rate]],8,0),"")</f>
        <v/>
      </c>
      <c r="N3763" s="32" t="str">
        <f>IFERROR(+Issue!$L3763*Issue!$M3763,"")</f>
        <v/>
      </c>
      <c r="O3763" s="12"/>
      <c r="P3763" s="12"/>
      <c r="Q3763" s="38"/>
    </row>
    <row r="3764" spans="1:17" x14ac:dyDescent="0.25">
      <c r="A3764" s="34"/>
      <c r="B3764" s="12"/>
      <c r="C3764" s="12"/>
      <c r="D3764" s="12"/>
      <c r="E3764" s="31" t="str">
        <f>IFERROR(VLOOKUP(Issue!$D3764,Table5[#All],3,0),"")</f>
        <v/>
      </c>
      <c r="F3764" s="31" t="str">
        <f>IFERROR(VLOOKUP(Issue!$D3764,Table5[#All],2,0),"")</f>
        <v/>
      </c>
      <c r="G3764" s="12"/>
      <c r="H3764" s="31" t="str">
        <f>IFERROR(VLOOKUP(Issue!$G3764,Table5[#All],3,0),"")</f>
        <v/>
      </c>
      <c r="I3764" s="31" t="str">
        <f>IFERROR(VLOOKUP(Issue!$G3764,Table5[#All],2,0),"")</f>
        <v/>
      </c>
      <c r="J3764" s="12"/>
      <c r="K3764" s="31" t="str">
        <f>IFERROR(VLOOKUP(Issue!$J3764,Table2[[Item Name]:[UoM]],2,0),"")</f>
        <v/>
      </c>
      <c r="L3764" s="12"/>
      <c r="M3764" s="32" t="str">
        <f>IFERROR(VLOOKUP(Issue!$J3764,Table2[[#All],[Item Name]:[Open Rate]],8,0),"")</f>
        <v/>
      </c>
      <c r="N3764" s="32" t="str">
        <f>IFERROR(+Issue!$L3764*Issue!$M3764,"")</f>
        <v/>
      </c>
      <c r="O3764" s="12"/>
      <c r="P3764" s="12"/>
      <c r="Q3764" s="38"/>
    </row>
    <row r="3765" spans="1:17" x14ac:dyDescent="0.25">
      <c r="A3765" s="34"/>
      <c r="B3765" s="12"/>
      <c r="C3765" s="12"/>
      <c r="D3765" s="12"/>
      <c r="E3765" s="31" t="str">
        <f>IFERROR(VLOOKUP(Issue!$D3765,Table5[#All],3,0),"")</f>
        <v/>
      </c>
      <c r="F3765" s="31" t="str">
        <f>IFERROR(VLOOKUP(Issue!$D3765,Table5[#All],2,0),"")</f>
        <v/>
      </c>
      <c r="G3765" s="12"/>
      <c r="H3765" s="31" t="str">
        <f>IFERROR(VLOOKUP(Issue!$G3765,Table5[#All],3,0),"")</f>
        <v/>
      </c>
      <c r="I3765" s="31" t="str">
        <f>IFERROR(VLOOKUP(Issue!$G3765,Table5[#All],2,0),"")</f>
        <v/>
      </c>
      <c r="J3765" s="12"/>
      <c r="K3765" s="31" t="str">
        <f>IFERROR(VLOOKUP(Issue!$J3765,Table2[[Item Name]:[UoM]],2,0),"")</f>
        <v/>
      </c>
      <c r="L3765" s="12"/>
      <c r="M3765" s="32" t="str">
        <f>IFERROR(VLOOKUP(Issue!$J3765,Table2[[#All],[Item Name]:[Open Rate]],8,0),"")</f>
        <v/>
      </c>
      <c r="N3765" s="32" t="str">
        <f>IFERROR(+Issue!$L3765*Issue!$M3765,"")</f>
        <v/>
      </c>
      <c r="O3765" s="12"/>
      <c r="P3765" s="12"/>
      <c r="Q3765" s="38"/>
    </row>
    <row r="3766" spans="1:17" x14ac:dyDescent="0.25">
      <c r="A3766" s="34"/>
      <c r="B3766" s="12"/>
      <c r="C3766" s="12"/>
      <c r="D3766" s="12"/>
      <c r="E3766" s="31" t="str">
        <f>IFERROR(VLOOKUP(Issue!$D3766,Table5[#All],3,0),"")</f>
        <v/>
      </c>
      <c r="F3766" s="31" t="str">
        <f>IFERROR(VLOOKUP(Issue!$D3766,Table5[#All],2,0),"")</f>
        <v/>
      </c>
      <c r="G3766" s="12"/>
      <c r="H3766" s="31" t="str">
        <f>IFERROR(VLOOKUP(Issue!$G3766,Table5[#All],3,0),"")</f>
        <v/>
      </c>
      <c r="I3766" s="31" t="str">
        <f>IFERROR(VLOOKUP(Issue!$G3766,Table5[#All],2,0),"")</f>
        <v/>
      </c>
      <c r="J3766" s="12"/>
      <c r="K3766" s="31" t="str">
        <f>IFERROR(VLOOKUP(Issue!$J3766,Table2[[Item Name]:[UoM]],2,0),"")</f>
        <v/>
      </c>
      <c r="L3766" s="12"/>
      <c r="M3766" s="32" t="str">
        <f>IFERROR(VLOOKUP(Issue!$J3766,Table2[[#All],[Item Name]:[Open Rate]],8,0),"")</f>
        <v/>
      </c>
      <c r="N3766" s="32" t="str">
        <f>IFERROR(+Issue!$L3766*Issue!$M3766,"")</f>
        <v/>
      </c>
      <c r="O3766" s="12"/>
      <c r="P3766" s="12"/>
      <c r="Q3766" s="38"/>
    </row>
    <row r="3767" spans="1:17" x14ac:dyDescent="0.25">
      <c r="A3767" s="34"/>
      <c r="B3767" s="12"/>
      <c r="C3767" s="12"/>
      <c r="D3767" s="12"/>
      <c r="E3767" s="31" t="str">
        <f>IFERROR(VLOOKUP(Issue!$D3767,Table5[#All],3,0),"")</f>
        <v/>
      </c>
      <c r="F3767" s="31" t="str">
        <f>IFERROR(VLOOKUP(Issue!$D3767,Table5[#All],2,0),"")</f>
        <v/>
      </c>
      <c r="G3767" s="12"/>
      <c r="H3767" s="31" t="str">
        <f>IFERROR(VLOOKUP(Issue!$G3767,Table5[#All],3,0),"")</f>
        <v/>
      </c>
      <c r="I3767" s="31" t="str">
        <f>IFERROR(VLOOKUP(Issue!$G3767,Table5[#All],2,0),"")</f>
        <v/>
      </c>
      <c r="J3767" s="12"/>
      <c r="K3767" s="31" t="str">
        <f>IFERROR(VLOOKUP(Issue!$J3767,Table2[[Item Name]:[UoM]],2,0),"")</f>
        <v/>
      </c>
      <c r="L3767" s="12"/>
      <c r="M3767" s="32" t="str">
        <f>IFERROR(VLOOKUP(Issue!$J3767,Table2[[#All],[Item Name]:[Open Rate]],8,0),"")</f>
        <v/>
      </c>
      <c r="N3767" s="32" t="str">
        <f>IFERROR(+Issue!$L3767*Issue!$M3767,"")</f>
        <v/>
      </c>
      <c r="O3767" s="12"/>
      <c r="P3767" s="12"/>
      <c r="Q3767" s="38"/>
    </row>
    <row r="3768" spans="1:17" x14ac:dyDescent="0.25">
      <c r="A3768" s="34"/>
      <c r="B3768" s="12"/>
      <c r="C3768" s="12"/>
      <c r="D3768" s="12"/>
      <c r="E3768" s="31" t="str">
        <f>IFERROR(VLOOKUP(Issue!$D3768,Table5[#All],3,0),"")</f>
        <v/>
      </c>
      <c r="F3768" s="31" t="str">
        <f>IFERROR(VLOOKUP(Issue!$D3768,Table5[#All],2,0),"")</f>
        <v/>
      </c>
      <c r="G3768" s="12"/>
      <c r="H3768" s="31" t="str">
        <f>IFERROR(VLOOKUP(Issue!$G3768,Table5[#All],3,0),"")</f>
        <v/>
      </c>
      <c r="I3768" s="31" t="str">
        <f>IFERROR(VLOOKUP(Issue!$G3768,Table5[#All],2,0),"")</f>
        <v/>
      </c>
      <c r="J3768" s="12"/>
      <c r="K3768" s="31" t="str">
        <f>IFERROR(VLOOKUP(Issue!$J3768,Table2[[Item Name]:[UoM]],2,0),"")</f>
        <v/>
      </c>
      <c r="L3768" s="12"/>
      <c r="M3768" s="32" t="str">
        <f>IFERROR(VLOOKUP(Issue!$J3768,Table2[[#All],[Item Name]:[Open Rate]],8,0),"")</f>
        <v/>
      </c>
      <c r="N3768" s="32" t="str">
        <f>IFERROR(+Issue!$L3768*Issue!$M3768,"")</f>
        <v/>
      </c>
      <c r="O3768" s="12"/>
      <c r="P3768" s="12"/>
      <c r="Q3768" s="38"/>
    </row>
    <row r="3769" spans="1:17" x14ac:dyDescent="0.25">
      <c r="A3769" s="34"/>
      <c r="B3769" s="12"/>
      <c r="C3769" s="12"/>
      <c r="D3769" s="12"/>
      <c r="E3769" s="31" t="str">
        <f>IFERROR(VLOOKUP(Issue!$D3769,Table5[#All],3,0),"")</f>
        <v/>
      </c>
      <c r="F3769" s="31" t="str">
        <f>IFERROR(VLOOKUP(Issue!$D3769,Table5[#All],2,0),"")</f>
        <v/>
      </c>
      <c r="G3769" s="12"/>
      <c r="H3769" s="31" t="str">
        <f>IFERROR(VLOOKUP(Issue!$G3769,Table5[#All],3,0),"")</f>
        <v/>
      </c>
      <c r="I3769" s="31" t="str">
        <f>IFERROR(VLOOKUP(Issue!$G3769,Table5[#All],2,0),"")</f>
        <v/>
      </c>
      <c r="J3769" s="12"/>
      <c r="K3769" s="31" t="str">
        <f>IFERROR(VLOOKUP(Issue!$J3769,Table2[[Item Name]:[UoM]],2,0),"")</f>
        <v/>
      </c>
      <c r="L3769" s="12"/>
      <c r="M3769" s="32" t="str">
        <f>IFERROR(VLOOKUP(Issue!$J3769,Table2[[#All],[Item Name]:[Open Rate]],8,0),"")</f>
        <v/>
      </c>
      <c r="N3769" s="32" t="str">
        <f>IFERROR(+Issue!$L3769*Issue!$M3769,"")</f>
        <v/>
      </c>
      <c r="O3769" s="12"/>
      <c r="P3769" s="12"/>
      <c r="Q3769" s="38"/>
    </row>
    <row r="3770" spans="1:17" x14ac:dyDescent="0.25">
      <c r="A3770" s="34"/>
      <c r="B3770" s="12"/>
      <c r="C3770" s="12"/>
      <c r="D3770" s="12"/>
      <c r="E3770" s="31" t="str">
        <f>IFERROR(VLOOKUP(Issue!$D3770,Table5[#All],3,0),"")</f>
        <v/>
      </c>
      <c r="F3770" s="31" t="str">
        <f>IFERROR(VLOOKUP(Issue!$D3770,Table5[#All],2,0),"")</f>
        <v/>
      </c>
      <c r="G3770" s="12"/>
      <c r="H3770" s="31" t="str">
        <f>IFERROR(VLOOKUP(Issue!$G3770,Table5[#All],3,0),"")</f>
        <v/>
      </c>
      <c r="I3770" s="31" t="str">
        <f>IFERROR(VLOOKUP(Issue!$G3770,Table5[#All],2,0),"")</f>
        <v/>
      </c>
      <c r="J3770" s="12"/>
      <c r="K3770" s="31" t="str">
        <f>IFERROR(VLOOKUP(Issue!$J3770,Table2[[Item Name]:[UoM]],2,0),"")</f>
        <v/>
      </c>
      <c r="L3770" s="12"/>
      <c r="M3770" s="32" t="str">
        <f>IFERROR(VLOOKUP(Issue!$J3770,Table2[[#All],[Item Name]:[Open Rate]],8,0),"")</f>
        <v/>
      </c>
      <c r="N3770" s="32" t="str">
        <f>IFERROR(+Issue!$L3770*Issue!$M3770,"")</f>
        <v/>
      </c>
      <c r="O3770" s="12"/>
      <c r="P3770" s="12"/>
      <c r="Q3770" s="38"/>
    </row>
    <row r="3771" spans="1:17" x14ac:dyDescent="0.25">
      <c r="A3771" s="34"/>
      <c r="B3771" s="12"/>
      <c r="C3771" s="12"/>
      <c r="D3771" s="12"/>
      <c r="E3771" s="31" t="str">
        <f>IFERROR(VLOOKUP(Issue!$D3771,Table5[#All],3,0),"")</f>
        <v/>
      </c>
      <c r="F3771" s="31" t="str">
        <f>IFERROR(VLOOKUP(Issue!$D3771,Table5[#All],2,0),"")</f>
        <v/>
      </c>
      <c r="G3771" s="12"/>
      <c r="H3771" s="31" t="str">
        <f>IFERROR(VLOOKUP(Issue!$G3771,Table5[#All],3,0),"")</f>
        <v/>
      </c>
      <c r="I3771" s="31" t="str">
        <f>IFERROR(VLOOKUP(Issue!$G3771,Table5[#All],2,0),"")</f>
        <v/>
      </c>
      <c r="J3771" s="12"/>
      <c r="K3771" s="31" t="str">
        <f>IFERROR(VLOOKUP(Issue!$J3771,Table2[[Item Name]:[UoM]],2,0),"")</f>
        <v/>
      </c>
      <c r="L3771" s="12"/>
      <c r="M3771" s="32" t="str">
        <f>IFERROR(VLOOKUP(Issue!$J3771,Table2[[#All],[Item Name]:[Open Rate]],8,0),"")</f>
        <v/>
      </c>
      <c r="N3771" s="32" t="str">
        <f>IFERROR(+Issue!$L3771*Issue!$M3771,"")</f>
        <v/>
      </c>
      <c r="O3771" s="12"/>
      <c r="P3771" s="12"/>
      <c r="Q3771" s="38"/>
    </row>
    <row r="3772" spans="1:17" x14ac:dyDescent="0.25">
      <c r="A3772" s="34"/>
      <c r="B3772" s="12"/>
      <c r="C3772" s="12"/>
      <c r="D3772" s="12"/>
      <c r="E3772" s="31" t="str">
        <f>IFERROR(VLOOKUP(Issue!$D3772,Table5[#All],3,0),"")</f>
        <v/>
      </c>
      <c r="F3772" s="31" t="str">
        <f>IFERROR(VLOOKUP(Issue!$D3772,Table5[#All],2,0),"")</f>
        <v/>
      </c>
      <c r="G3772" s="12"/>
      <c r="H3772" s="31" t="str">
        <f>IFERROR(VLOOKUP(Issue!$G3772,Table5[#All],3,0),"")</f>
        <v/>
      </c>
      <c r="I3772" s="31" t="str">
        <f>IFERROR(VLOOKUP(Issue!$G3772,Table5[#All],2,0),"")</f>
        <v/>
      </c>
      <c r="J3772" s="12"/>
      <c r="K3772" s="31" t="str">
        <f>IFERROR(VLOOKUP(Issue!$J3772,Table2[[Item Name]:[UoM]],2,0),"")</f>
        <v/>
      </c>
      <c r="L3772" s="12"/>
      <c r="M3772" s="32" t="str">
        <f>IFERROR(VLOOKUP(Issue!$J3772,Table2[[#All],[Item Name]:[Open Rate]],8,0),"")</f>
        <v/>
      </c>
      <c r="N3772" s="32" t="str">
        <f>IFERROR(+Issue!$L3772*Issue!$M3772,"")</f>
        <v/>
      </c>
      <c r="O3772" s="12"/>
      <c r="P3772" s="12"/>
      <c r="Q3772" s="38"/>
    </row>
    <row r="3773" spans="1:17" x14ac:dyDescent="0.25">
      <c r="A3773" s="34"/>
      <c r="B3773" s="12"/>
      <c r="C3773" s="12"/>
      <c r="D3773" s="12"/>
      <c r="E3773" s="31" t="str">
        <f>IFERROR(VLOOKUP(Issue!$D3773,Table5[#All],3,0),"")</f>
        <v/>
      </c>
      <c r="F3773" s="31" t="str">
        <f>IFERROR(VLOOKUP(Issue!$D3773,Table5[#All],2,0),"")</f>
        <v/>
      </c>
      <c r="G3773" s="12"/>
      <c r="H3773" s="31" t="str">
        <f>IFERROR(VLOOKUP(Issue!$G3773,Table5[#All],3,0),"")</f>
        <v/>
      </c>
      <c r="I3773" s="31" t="str">
        <f>IFERROR(VLOOKUP(Issue!$G3773,Table5[#All],2,0),"")</f>
        <v/>
      </c>
      <c r="J3773" s="12"/>
      <c r="K3773" s="31" t="str">
        <f>IFERROR(VLOOKUP(Issue!$J3773,Table2[[Item Name]:[UoM]],2,0),"")</f>
        <v/>
      </c>
      <c r="L3773" s="12"/>
      <c r="M3773" s="32" t="str">
        <f>IFERROR(VLOOKUP(Issue!$J3773,Table2[[#All],[Item Name]:[Open Rate]],8,0),"")</f>
        <v/>
      </c>
      <c r="N3773" s="32" t="str">
        <f>IFERROR(+Issue!$L3773*Issue!$M3773,"")</f>
        <v/>
      </c>
      <c r="O3773" s="12"/>
      <c r="P3773" s="12"/>
      <c r="Q3773" s="38"/>
    </row>
    <row r="3774" spans="1:17" x14ac:dyDescent="0.25">
      <c r="A3774" s="34"/>
      <c r="B3774" s="12"/>
      <c r="C3774" s="12"/>
      <c r="D3774" s="12"/>
      <c r="E3774" s="31" t="str">
        <f>IFERROR(VLOOKUP(Issue!$D3774,Table5[#All],3,0),"")</f>
        <v/>
      </c>
      <c r="F3774" s="31" t="str">
        <f>IFERROR(VLOOKUP(Issue!$D3774,Table5[#All],2,0),"")</f>
        <v/>
      </c>
      <c r="G3774" s="12"/>
      <c r="H3774" s="31" t="str">
        <f>IFERROR(VLOOKUP(Issue!$G3774,Table5[#All],3,0),"")</f>
        <v/>
      </c>
      <c r="I3774" s="31" t="str">
        <f>IFERROR(VLOOKUP(Issue!$G3774,Table5[#All],2,0),"")</f>
        <v/>
      </c>
      <c r="J3774" s="12"/>
      <c r="K3774" s="31" t="str">
        <f>IFERROR(VLOOKUP(Issue!$J3774,Table2[[Item Name]:[UoM]],2,0),"")</f>
        <v/>
      </c>
      <c r="L3774" s="12"/>
      <c r="M3774" s="32" t="str">
        <f>IFERROR(VLOOKUP(Issue!$J3774,Table2[[#All],[Item Name]:[Open Rate]],8,0),"")</f>
        <v/>
      </c>
      <c r="N3774" s="32" t="str">
        <f>IFERROR(+Issue!$L3774*Issue!$M3774,"")</f>
        <v/>
      </c>
      <c r="O3774" s="12"/>
      <c r="P3774" s="12"/>
      <c r="Q3774" s="38"/>
    </row>
    <row r="3775" spans="1:17" x14ac:dyDescent="0.25">
      <c r="A3775" s="34"/>
      <c r="B3775" s="12"/>
      <c r="C3775" s="12"/>
      <c r="D3775" s="12"/>
      <c r="E3775" s="31" t="str">
        <f>IFERROR(VLOOKUP(Issue!$D3775,Table5[#All],3,0),"")</f>
        <v/>
      </c>
      <c r="F3775" s="31" t="str">
        <f>IFERROR(VLOOKUP(Issue!$D3775,Table5[#All],2,0),"")</f>
        <v/>
      </c>
      <c r="G3775" s="12"/>
      <c r="H3775" s="31" t="str">
        <f>IFERROR(VLOOKUP(Issue!$G3775,Table5[#All],3,0),"")</f>
        <v/>
      </c>
      <c r="I3775" s="31" t="str">
        <f>IFERROR(VLOOKUP(Issue!$G3775,Table5[#All],2,0),"")</f>
        <v/>
      </c>
      <c r="J3775" s="12"/>
      <c r="K3775" s="31" t="str">
        <f>IFERROR(VLOOKUP(Issue!$J3775,Table2[[Item Name]:[UoM]],2,0),"")</f>
        <v/>
      </c>
      <c r="L3775" s="12"/>
      <c r="M3775" s="32" t="str">
        <f>IFERROR(VLOOKUP(Issue!$J3775,Table2[[#All],[Item Name]:[Open Rate]],8,0),"")</f>
        <v/>
      </c>
      <c r="N3775" s="32" t="str">
        <f>IFERROR(+Issue!$L3775*Issue!$M3775,"")</f>
        <v/>
      </c>
      <c r="O3775" s="12"/>
      <c r="P3775" s="12"/>
      <c r="Q3775" s="38"/>
    </row>
    <row r="3776" spans="1:17" x14ac:dyDescent="0.25">
      <c r="A3776" s="34"/>
      <c r="B3776" s="12"/>
      <c r="C3776" s="12"/>
      <c r="D3776" s="12"/>
      <c r="E3776" s="31" t="str">
        <f>IFERROR(VLOOKUP(Issue!$D3776,Table5[#All],3,0),"")</f>
        <v/>
      </c>
      <c r="F3776" s="31" t="str">
        <f>IFERROR(VLOOKUP(Issue!$D3776,Table5[#All],2,0),"")</f>
        <v/>
      </c>
      <c r="G3776" s="12"/>
      <c r="H3776" s="31" t="str">
        <f>IFERROR(VLOOKUP(Issue!$G3776,Table5[#All],3,0),"")</f>
        <v/>
      </c>
      <c r="I3776" s="31" t="str">
        <f>IFERROR(VLOOKUP(Issue!$G3776,Table5[#All],2,0),"")</f>
        <v/>
      </c>
      <c r="J3776" s="12"/>
      <c r="K3776" s="31" t="str">
        <f>IFERROR(VLOOKUP(Issue!$J3776,Table2[[Item Name]:[UoM]],2,0),"")</f>
        <v/>
      </c>
      <c r="L3776" s="12"/>
      <c r="M3776" s="32" t="str">
        <f>IFERROR(VLOOKUP(Issue!$J3776,Table2[[#All],[Item Name]:[Open Rate]],8,0),"")</f>
        <v/>
      </c>
      <c r="N3776" s="32" t="str">
        <f>IFERROR(+Issue!$L3776*Issue!$M3776,"")</f>
        <v/>
      </c>
      <c r="O3776" s="12"/>
      <c r="P3776" s="12"/>
      <c r="Q3776" s="38"/>
    </row>
    <row r="3777" spans="1:17" x14ac:dyDescent="0.25">
      <c r="A3777" s="34"/>
      <c r="B3777" s="12"/>
      <c r="C3777" s="12"/>
      <c r="D3777" s="12"/>
      <c r="E3777" s="31" t="str">
        <f>IFERROR(VLOOKUP(Issue!$D3777,Table5[#All],3,0),"")</f>
        <v/>
      </c>
      <c r="F3777" s="31" t="str">
        <f>IFERROR(VLOOKUP(Issue!$D3777,Table5[#All],2,0),"")</f>
        <v/>
      </c>
      <c r="G3777" s="12"/>
      <c r="H3777" s="31" t="str">
        <f>IFERROR(VLOOKUP(Issue!$G3777,Table5[#All],3,0),"")</f>
        <v/>
      </c>
      <c r="I3777" s="31" t="str">
        <f>IFERROR(VLOOKUP(Issue!$G3777,Table5[#All],2,0),"")</f>
        <v/>
      </c>
      <c r="J3777" s="12"/>
      <c r="K3777" s="31" t="str">
        <f>IFERROR(VLOOKUP(Issue!$J3777,Table2[[Item Name]:[UoM]],2,0),"")</f>
        <v/>
      </c>
      <c r="L3777" s="12"/>
      <c r="M3777" s="32" t="str">
        <f>IFERROR(VLOOKUP(Issue!$J3777,Table2[[#All],[Item Name]:[Open Rate]],8,0),"")</f>
        <v/>
      </c>
      <c r="N3777" s="32" t="str">
        <f>IFERROR(+Issue!$L3777*Issue!$M3777,"")</f>
        <v/>
      </c>
      <c r="O3777" s="12"/>
      <c r="P3777" s="12"/>
      <c r="Q3777" s="38"/>
    </row>
    <row r="3778" spans="1:17" x14ac:dyDescent="0.25">
      <c r="A3778" s="34"/>
      <c r="B3778" s="12"/>
      <c r="C3778" s="12"/>
      <c r="D3778" s="12"/>
      <c r="E3778" s="31" t="str">
        <f>IFERROR(VLOOKUP(Issue!$D3778,Table5[#All],3,0),"")</f>
        <v/>
      </c>
      <c r="F3778" s="31" t="str">
        <f>IFERROR(VLOOKUP(Issue!$D3778,Table5[#All],2,0),"")</f>
        <v/>
      </c>
      <c r="G3778" s="12"/>
      <c r="H3778" s="31" t="str">
        <f>IFERROR(VLOOKUP(Issue!$G3778,Table5[#All],3,0),"")</f>
        <v/>
      </c>
      <c r="I3778" s="31" t="str">
        <f>IFERROR(VLOOKUP(Issue!$G3778,Table5[#All],2,0),"")</f>
        <v/>
      </c>
      <c r="J3778" s="12"/>
      <c r="K3778" s="31" t="str">
        <f>IFERROR(VLOOKUP(Issue!$J3778,Table2[[Item Name]:[UoM]],2,0),"")</f>
        <v/>
      </c>
      <c r="L3778" s="12"/>
      <c r="M3778" s="32" t="str">
        <f>IFERROR(VLOOKUP(Issue!$J3778,Table2[[#All],[Item Name]:[Open Rate]],8,0),"")</f>
        <v/>
      </c>
      <c r="N3778" s="32" t="str">
        <f>IFERROR(+Issue!$L3778*Issue!$M3778,"")</f>
        <v/>
      </c>
      <c r="O3778" s="12"/>
      <c r="P3778" s="12"/>
      <c r="Q3778" s="38"/>
    </row>
    <row r="3779" spans="1:17" x14ac:dyDescent="0.25">
      <c r="A3779" s="34"/>
      <c r="B3779" s="12"/>
      <c r="C3779" s="12"/>
      <c r="D3779" s="12"/>
      <c r="E3779" s="31" t="str">
        <f>IFERROR(VLOOKUP(Issue!$D3779,Table5[#All],3,0),"")</f>
        <v/>
      </c>
      <c r="F3779" s="31" t="str">
        <f>IFERROR(VLOOKUP(Issue!$D3779,Table5[#All],2,0),"")</f>
        <v/>
      </c>
      <c r="G3779" s="12"/>
      <c r="H3779" s="31" t="str">
        <f>IFERROR(VLOOKUP(Issue!$G3779,Table5[#All],3,0),"")</f>
        <v/>
      </c>
      <c r="I3779" s="31" t="str">
        <f>IFERROR(VLOOKUP(Issue!$G3779,Table5[#All],2,0),"")</f>
        <v/>
      </c>
      <c r="J3779" s="12"/>
      <c r="K3779" s="31" t="str">
        <f>IFERROR(VLOOKUP(Issue!$J3779,Table2[[Item Name]:[UoM]],2,0),"")</f>
        <v/>
      </c>
      <c r="L3779" s="12"/>
      <c r="M3779" s="32" t="str">
        <f>IFERROR(VLOOKUP(Issue!$J3779,Table2[[#All],[Item Name]:[Open Rate]],8,0),"")</f>
        <v/>
      </c>
      <c r="N3779" s="32" t="str">
        <f>IFERROR(+Issue!$L3779*Issue!$M3779,"")</f>
        <v/>
      </c>
      <c r="O3779" s="12"/>
      <c r="P3779" s="12"/>
      <c r="Q3779" s="38"/>
    </row>
    <row r="3780" spans="1:17" x14ac:dyDescent="0.25">
      <c r="A3780" s="34"/>
      <c r="B3780" s="12"/>
      <c r="C3780" s="12"/>
      <c r="D3780" s="12"/>
      <c r="E3780" s="31" t="str">
        <f>IFERROR(VLOOKUP(Issue!$D3780,Table5[#All],3,0),"")</f>
        <v/>
      </c>
      <c r="F3780" s="31" t="str">
        <f>IFERROR(VLOOKUP(Issue!$D3780,Table5[#All],2,0),"")</f>
        <v/>
      </c>
      <c r="G3780" s="12"/>
      <c r="H3780" s="31" t="str">
        <f>IFERROR(VLOOKUP(Issue!$G3780,Table5[#All],3,0),"")</f>
        <v/>
      </c>
      <c r="I3780" s="31" t="str">
        <f>IFERROR(VLOOKUP(Issue!$G3780,Table5[#All],2,0),"")</f>
        <v/>
      </c>
      <c r="J3780" s="12"/>
      <c r="K3780" s="31" t="str">
        <f>IFERROR(VLOOKUP(Issue!$J3780,Table2[[Item Name]:[UoM]],2,0),"")</f>
        <v/>
      </c>
      <c r="L3780" s="12"/>
      <c r="M3780" s="32" t="str">
        <f>IFERROR(VLOOKUP(Issue!$J3780,Table2[[#All],[Item Name]:[Open Rate]],8,0),"")</f>
        <v/>
      </c>
      <c r="N3780" s="32" t="str">
        <f>IFERROR(+Issue!$L3780*Issue!$M3780,"")</f>
        <v/>
      </c>
      <c r="O3780" s="12"/>
      <c r="P3780" s="12"/>
      <c r="Q3780" s="38"/>
    </row>
    <row r="3781" spans="1:17" x14ac:dyDescent="0.25">
      <c r="A3781" s="34"/>
      <c r="B3781" s="12"/>
      <c r="C3781" s="12"/>
      <c r="D3781" s="12"/>
      <c r="E3781" s="31" t="str">
        <f>IFERROR(VLOOKUP(Issue!$D3781,Table5[#All],3,0),"")</f>
        <v/>
      </c>
      <c r="F3781" s="31" t="str">
        <f>IFERROR(VLOOKUP(Issue!$D3781,Table5[#All],2,0),"")</f>
        <v/>
      </c>
      <c r="G3781" s="12"/>
      <c r="H3781" s="31" t="str">
        <f>IFERROR(VLOOKUP(Issue!$G3781,Table5[#All],3,0),"")</f>
        <v/>
      </c>
      <c r="I3781" s="31" t="str">
        <f>IFERROR(VLOOKUP(Issue!$G3781,Table5[#All],2,0),"")</f>
        <v/>
      </c>
      <c r="J3781" s="12"/>
      <c r="K3781" s="31" t="str">
        <f>IFERROR(VLOOKUP(Issue!$J3781,Table2[[Item Name]:[UoM]],2,0),"")</f>
        <v/>
      </c>
      <c r="L3781" s="12"/>
      <c r="M3781" s="32" t="str">
        <f>IFERROR(VLOOKUP(Issue!$J3781,Table2[[#All],[Item Name]:[Open Rate]],8,0),"")</f>
        <v/>
      </c>
      <c r="N3781" s="32" t="str">
        <f>IFERROR(+Issue!$L3781*Issue!$M3781,"")</f>
        <v/>
      </c>
      <c r="O3781" s="12"/>
      <c r="P3781" s="12"/>
      <c r="Q3781" s="38"/>
    </row>
    <row r="3782" spans="1:17" x14ac:dyDescent="0.25">
      <c r="A3782" s="34"/>
      <c r="B3782" s="12"/>
      <c r="C3782" s="12"/>
      <c r="D3782" s="12"/>
      <c r="E3782" s="31" t="str">
        <f>IFERROR(VLOOKUP(Issue!$D3782,Table5[#All],3,0),"")</f>
        <v/>
      </c>
      <c r="F3782" s="31" t="str">
        <f>IFERROR(VLOOKUP(Issue!$D3782,Table5[#All],2,0),"")</f>
        <v/>
      </c>
      <c r="G3782" s="12"/>
      <c r="H3782" s="31" t="str">
        <f>IFERROR(VLOOKUP(Issue!$G3782,Table5[#All],3,0),"")</f>
        <v/>
      </c>
      <c r="I3782" s="31" t="str">
        <f>IFERROR(VLOOKUP(Issue!$G3782,Table5[#All],2,0),"")</f>
        <v/>
      </c>
      <c r="J3782" s="12"/>
      <c r="K3782" s="31" t="str">
        <f>IFERROR(VLOOKUP(Issue!$J3782,Table2[[Item Name]:[UoM]],2,0),"")</f>
        <v/>
      </c>
      <c r="L3782" s="12"/>
      <c r="M3782" s="32" t="str">
        <f>IFERROR(VLOOKUP(Issue!$J3782,Table2[[#All],[Item Name]:[Open Rate]],8,0),"")</f>
        <v/>
      </c>
      <c r="N3782" s="32" t="str">
        <f>IFERROR(+Issue!$L3782*Issue!$M3782,"")</f>
        <v/>
      </c>
      <c r="O3782" s="12"/>
      <c r="P3782" s="12"/>
      <c r="Q3782" s="38"/>
    </row>
    <row r="3783" spans="1:17" x14ac:dyDescent="0.25">
      <c r="A3783" s="34"/>
      <c r="B3783" s="12"/>
      <c r="C3783" s="12"/>
      <c r="D3783" s="12"/>
      <c r="E3783" s="31" t="str">
        <f>IFERROR(VLOOKUP(Issue!$D3783,Table5[#All],3,0),"")</f>
        <v/>
      </c>
      <c r="F3783" s="31" t="str">
        <f>IFERROR(VLOOKUP(Issue!$D3783,Table5[#All],2,0),"")</f>
        <v/>
      </c>
      <c r="G3783" s="12"/>
      <c r="H3783" s="31" t="str">
        <f>IFERROR(VLOOKUP(Issue!$G3783,Table5[#All],3,0),"")</f>
        <v/>
      </c>
      <c r="I3783" s="31" t="str">
        <f>IFERROR(VLOOKUP(Issue!$G3783,Table5[#All],2,0),"")</f>
        <v/>
      </c>
      <c r="J3783" s="12"/>
      <c r="K3783" s="31" t="str">
        <f>IFERROR(VLOOKUP(Issue!$J3783,Table2[[Item Name]:[UoM]],2,0),"")</f>
        <v/>
      </c>
      <c r="L3783" s="12"/>
      <c r="M3783" s="32" t="str">
        <f>IFERROR(VLOOKUP(Issue!$J3783,Table2[[#All],[Item Name]:[Open Rate]],8,0),"")</f>
        <v/>
      </c>
      <c r="N3783" s="32" t="str">
        <f>IFERROR(+Issue!$L3783*Issue!$M3783,"")</f>
        <v/>
      </c>
      <c r="O3783" s="12"/>
      <c r="P3783" s="12"/>
      <c r="Q3783" s="38"/>
    </row>
    <row r="3784" spans="1:17" x14ac:dyDescent="0.25">
      <c r="A3784" s="34"/>
      <c r="B3784" s="12"/>
      <c r="C3784" s="12"/>
      <c r="D3784" s="12"/>
      <c r="E3784" s="31" t="str">
        <f>IFERROR(VLOOKUP(Issue!$D3784,Table5[#All],3,0),"")</f>
        <v/>
      </c>
      <c r="F3784" s="31" t="str">
        <f>IFERROR(VLOOKUP(Issue!$D3784,Table5[#All],2,0),"")</f>
        <v/>
      </c>
      <c r="G3784" s="12"/>
      <c r="H3784" s="31" t="str">
        <f>IFERROR(VLOOKUP(Issue!$G3784,Table5[#All],3,0),"")</f>
        <v/>
      </c>
      <c r="I3784" s="31" t="str">
        <f>IFERROR(VLOOKUP(Issue!$G3784,Table5[#All],2,0),"")</f>
        <v/>
      </c>
      <c r="J3784" s="12"/>
      <c r="K3784" s="31" t="str">
        <f>IFERROR(VLOOKUP(Issue!$J3784,Table2[[Item Name]:[UoM]],2,0),"")</f>
        <v/>
      </c>
      <c r="L3784" s="12"/>
      <c r="M3784" s="32" t="str">
        <f>IFERROR(VLOOKUP(Issue!$J3784,Table2[[#All],[Item Name]:[Open Rate]],8,0),"")</f>
        <v/>
      </c>
      <c r="N3784" s="32" t="str">
        <f>IFERROR(+Issue!$L3784*Issue!$M3784,"")</f>
        <v/>
      </c>
      <c r="O3784" s="12"/>
      <c r="P3784" s="12"/>
      <c r="Q3784" s="38"/>
    </row>
    <row r="3785" spans="1:17" x14ac:dyDescent="0.25">
      <c r="A3785" s="34"/>
      <c r="B3785" s="12"/>
      <c r="C3785" s="12"/>
      <c r="D3785" s="12"/>
      <c r="E3785" s="31" t="str">
        <f>IFERROR(VLOOKUP(Issue!$D3785,Table5[#All],3,0),"")</f>
        <v/>
      </c>
      <c r="F3785" s="31" t="str">
        <f>IFERROR(VLOOKUP(Issue!$D3785,Table5[#All],2,0),"")</f>
        <v/>
      </c>
      <c r="G3785" s="12"/>
      <c r="H3785" s="31" t="str">
        <f>IFERROR(VLOOKUP(Issue!$G3785,Table5[#All],3,0),"")</f>
        <v/>
      </c>
      <c r="I3785" s="31" t="str">
        <f>IFERROR(VLOOKUP(Issue!$G3785,Table5[#All],2,0),"")</f>
        <v/>
      </c>
      <c r="J3785" s="12"/>
      <c r="K3785" s="31" t="str">
        <f>IFERROR(VLOOKUP(Issue!$J3785,Table2[[Item Name]:[UoM]],2,0),"")</f>
        <v/>
      </c>
      <c r="L3785" s="12"/>
      <c r="M3785" s="32" t="str">
        <f>IFERROR(VLOOKUP(Issue!$J3785,Table2[[#All],[Item Name]:[Open Rate]],8,0),"")</f>
        <v/>
      </c>
      <c r="N3785" s="32" t="str">
        <f>IFERROR(+Issue!$L3785*Issue!$M3785,"")</f>
        <v/>
      </c>
      <c r="O3785" s="12"/>
      <c r="P3785" s="12"/>
      <c r="Q3785" s="38"/>
    </row>
    <row r="3786" spans="1:17" x14ac:dyDescent="0.25">
      <c r="A3786" s="34"/>
      <c r="B3786" s="12"/>
      <c r="C3786" s="12"/>
      <c r="D3786" s="12"/>
      <c r="E3786" s="31" t="str">
        <f>IFERROR(VLOOKUP(Issue!$D3786,Table5[#All],3,0),"")</f>
        <v/>
      </c>
      <c r="F3786" s="31" t="str">
        <f>IFERROR(VLOOKUP(Issue!$D3786,Table5[#All],2,0),"")</f>
        <v/>
      </c>
      <c r="G3786" s="12"/>
      <c r="H3786" s="31" t="str">
        <f>IFERROR(VLOOKUP(Issue!$G3786,Table5[#All],3,0),"")</f>
        <v/>
      </c>
      <c r="I3786" s="31" t="str">
        <f>IFERROR(VLOOKUP(Issue!$G3786,Table5[#All],2,0),"")</f>
        <v/>
      </c>
      <c r="J3786" s="8"/>
      <c r="K3786" s="31" t="str">
        <f>IFERROR(VLOOKUP(Issue!$J3786,Table2[[Item Name]:[UoM]],2,0),"")</f>
        <v/>
      </c>
      <c r="L3786" s="12"/>
      <c r="M3786" s="32" t="str">
        <f>IFERROR(VLOOKUP(Issue!$J3786,Table2[[#All],[Item Name]:[Open Rate]],8,0),"")</f>
        <v/>
      </c>
      <c r="N3786" s="32" t="str">
        <f>IFERROR(+Issue!$L3786*Issue!$M3786,"")</f>
        <v/>
      </c>
      <c r="O3786" s="12"/>
      <c r="P3786" s="12"/>
      <c r="Q3786" s="38"/>
    </row>
    <row r="3787" spans="1:17" x14ac:dyDescent="0.25">
      <c r="A3787" s="34"/>
      <c r="B3787" s="12"/>
      <c r="C3787" s="12"/>
      <c r="D3787" s="12"/>
      <c r="E3787" s="31" t="str">
        <f>IFERROR(VLOOKUP(Issue!$D3787,Table5[#All],3,0),"")</f>
        <v/>
      </c>
      <c r="F3787" s="31" t="str">
        <f>IFERROR(VLOOKUP(Issue!$D3787,Table5[#All],2,0),"")</f>
        <v/>
      </c>
      <c r="G3787" s="12"/>
      <c r="H3787" s="31" t="str">
        <f>IFERROR(VLOOKUP(Issue!$G3787,Table5[#All],3,0),"")</f>
        <v/>
      </c>
      <c r="I3787" s="31" t="str">
        <f>IFERROR(VLOOKUP(Issue!$G3787,Table5[#All],2,0),"")</f>
        <v/>
      </c>
      <c r="J3787" s="12"/>
      <c r="K3787" s="31" t="str">
        <f>IFERROR(VLOOKUP(Issue!$J3787,Table2[[Item Name]:[UoM]],2,0),"")</f>
        <v/>
      </c>
      <c r="L3787" s="12"/>
      <c r="M3787" s="32" t="str">
        <f>IFERROR(VLOOKUP(Issue!$J3787,Table2[[#All],[Item Name]:[Open Rate]],8,0),"")</f>
        <v/>
      </c>
      <c r="N3787" s="32" t="str">
        <f>IFERROR(+Issue!$L3787*Issue!$M3787,"")</f>
        <v/>
      </c>
      <c r="O3787" s="12"/>
      <c r="P3787" s="12"/>
      <c r="Q3787" s="38"/>
    </row>
    <row r="3788" spans="1:17" x14ac:dyDescent="0.25">
      <c r="A3788" s="34"/>
      <c r="B3788" s="12"/>
      <c r="C3788" s="12"/>
      <c r="D3788" s="12"/>
      <c r="E3788" s="31" t="str">
        <f>IFERROR(VLOOKUP(Issue!$D3788,Table5[#All],3,0),"")</f>
        <v/>
      </c>
      <c r="F3788" s="31" t="str">
        <f>IFERROR(VLOOKUP(Issue!$D3788,Table5[#All],2,0),"")</f>
        <v/>
      </c>
      <c r="G3788" s="12"/>
      <c r="H3788" s="31" t="str">
        <f>IFERROR(VLOOKUP(Issue!$G3788,Table5[#All],3,0),"")</f>
        <v/>
      </c>
      <c r="I3788" s="31" t="str">
        <f>IFERROR(VLOOKUP(Issue!$G3788,Table5[#All],2,0),"")</f>
        <v/>
      </c>
      <c r="J3788" s="12"/>
      <c r="K3788" s="31" t="str">
        <f>IFERROR(VLOOKUP(Issue!$J3788,Table2[[Item Name]:[UoM]],2,0),"")</f>
        <v/>
      </c>
      <c r="L3788" s="12"/>
      <c r="M3788" s="32" t="str">
        <f>IFERROR(VLOOKUP(Issue!$J3788,Table2[[#All],[Item Name]:[Open Rate]],8,0),"")</f>
        <v/>
      </c>
      <c r="N3788" s="32" t="str">
        <f>IFERROR(+Issue!$L3788*Issue!$M3788,"")</f>
        <v/>
      </c>
      <c r="O3788" s="12"/>
      <c r="P3788" s="12"/>
      <c r="Q3788" s="38"/>
    </row>
    <row r="3789" spans="1:17" x14ac:dyDescent="0.25">
      <c r="A3789" s="34"/>
      <c r="B3789" s="12"/>
      <c r="C3789" s="12"/>
      <c r="D3789" s="12"/>
      <c r="E3789" s="31" t="str">
        <f>IFERROR(VLOOKUP(Issue!$D3789,Table5[#All],3,0),"")</f>
        <v/>
      </c>
      <c r="F3789" s="31" t="str">
        <f>IFERROR(VLOOKUP(Issue!$D3789,Table5[#All],2,0),"")</f>
        <v/>
      </c>
      <c r="G3789" s="12"/>
      <c r="H3789" s="31" t="str">
        <f>IFERROR(VLOOKUP(Issue!$G3789,Table5[#All],3,0),"")</f>
        <v/>
      </c>
      <c r="I3789" s="31" t="str">
        <f>IFERROR(VLOOKUP(Issue!$G3789,Table5[#All],2,0),"")</f>
        <v/>
      </c>
      <c r="J3789" s="12"/>
      <c r="K3789" s="31" t="str">
        <f>IFERROR(VLOOKUP(Issue!$J3789,Table2[[Item Name]:[UoM]],2,0),"")</f>
        <v/>
      </c>
      <c r="L3789" s="12"/>
      <c r="M3789" s="32" t="str">
        <f>IFERROR(VLOOKUP(Issue!$J3789,Table2[[#All],[Item Name]:[Open Rate]],8,0),"")</f>
        <v/>
      </c>
      <c r="N3789" s="32" t="str">
        <f>IFERROR(+Issue!$L3789*Issue!$M3789,"")</f>
        <v/>
      </c>
      <c r="O3789" s="12"/>
      <c r="P3789" s="12"/>
      <c r="Q3789" s="38"/>
    </row>
    <row r="3790" spans="1:17" x14ac:dyDescent="0.25">
      <c r="A3790" s="34"/>
      <c r="B3790" s="12"/>
      <c r="C3790" s="12"/>
      <c r="D3790" s="12"/>
      <c r="E3790" s="31" t="str">
        <f>IFERROR(VLOOKUP(Issue!$D3790,Table5[#All],3,0),"")</f>
        <v/>
      </c>
      <c r="F3790" s="31" t="str">
        <f>IFERROR(VLOOKUP(Issue!$D3790,Table5[#All],2,0),"")</f>
        <v/>
      </c>
      <c r="G3790" s="12"/>
      <c r="H3790" s="31" t="str">
        <f>IFERROR(VLOOKUP(Issue!$G3790,Table5[#All],3,0),"")</f>
        <v/>
      </c>
      <c r="I3790" s="31" t="str">
        <f>IFERROR(VLOOKUP(Issue!$G3790,Table5[#All],2,0),"")</f>
        <v/>
      </c>
      <c r="J3790" s="12"/>
      <c r="K3790" s="31" t="str">
        <f>IFERROR(VLOOKUP(Issue!$J3790,Table2[[Item Name]:[UoM]],2,0),"")</f>
        <v/>
      </c>
      <c r="L3790" s="12"/>
      <c r="M3790" s="32" t="str">
        <f>IFERROR(VLOOKUP(Issue!$J3790,Table2[[#All],[Item Name]:[Open Rate]],8,0),"")</f>
        <v/>
      </c>
      <c r="N3790" s="32" t="str">
        <f>IFERROR(+Issue!$L3790*Issue!$M3790,"")</f>
        <v/>
      </c>
      <c r="O3790" s="12"/>
      <c r="P3790" s="12"/>
      <c r="Q3790" s="38"/>
    </row>
    <row r="3791" spans="1:17" x14ac:dyDescent="0.25">
      <c r="A3791" s="34"/>
      <c r="B3791" s="12"/>
      <c r="C3791" s="12"/>
      <c r="D3791" s="12"/>
      <c r="E3791" s="31" t="str">
        <f>IFERROR(VLOOKUP(Issue!$D3791,Table5[#All],3,0),"")</f>
        <v/>
      </c>
      <c r="F3791" s="31" t="str">
        <f>IFERROR(VLOOKUP(Issue!$D3791,Table5[#All],2,0),"")</f>
        <v/>
      </c>
      <c r="G3791" s="12"/>
      <c r="H3791" s="31" t="str">
        <f>IFERROR(VLOOKUP(Issue!$G3791,Table5[#All],3,0),"")</f>
        <v/>
      </c>
      <c r="I3791" s="31" t="str">
        <f>IFERROR(VLOOKUP(Issue!$G3791,Table5[#All],2,0),"")</f>
        <v/>
      </c>
      <c r="J3791" s="12"/>
      <c r="K3791" s="31" t="str">
        <f>IFERROR(VLOOKUP(Issue!$J3791,Table2[[Item Name]:[UoM]],2,0),"")</f>
        <v/>
      </c>
      <c r="L3791" s="12"/>
      <c r="M3791" s="32" t="str">
        <f>IFERROR(VLOOKUP(Issue!$J3791,Table2[[#All],[Item Name]:[Open Rate]],8,0),"")</f>
        <v/>
      </c>
      <c r="N3791" s="32" t="str">
        <f>IFERROR(+Issue!$L3791*Issue!$M3791,"")</f>
        <v/>
      </c>
      <c r="O3791" s="12"/>
      <c r="P3791" s="12"/>
      <c r="Q3791" s="38"/>
    </row>
    <row r="3792" spans="1:17" x14ac:dyDescent="0.25">
      <c r="A3792" s="34"/>
      <c r="B3792" s="12"/>
      <c r="C3792" s="12"/>
      <c r="D3792" s="12"/>
      <c r="E3792" s="31" t="str">
        <f>IFERROR(VLOOKUP(Issue!$D3792,Table5[#All],3,0),"")</f>
        <v/>
      </c>
      <c r="F3792" s="31" t="str">
        <f>IFERROR(VLOOKUP(Issue!$D3792,Table5[#All],2,0),"")</f>
        <v/>
      </c>
      <c r="G3792" s="12"/>
      <c r="H3792" s="31" t="str">
        <f>IFERROR(VLOOKUP(Issue!$G3792,Table5[#All],3,0),"")</f>
        <v/>
      </c>
      <c r="I3792" s="31" t="str">
        <f>IFERROR(VLOOKUP(Issue!$G3792,Table5[#All],2,0),"")</f>
        <v/>
      </c>
      <c r="J3792" s="12"/>
      <c r="K3792" s="31" t="str">
        <f>IFERROR(VLOOKUP(Issue!$J3792,Table2[[Item Name]:[UoM]],2,0),"")</f>
        <v/>
      </c>
      <c r="L3792" s="12"/>
      <c r="M3792" s="32" t="str">
        <f>IFERROR(VLOOKUP(Issue!$J3792,Table2[[#All],[Item Name]:[Open Rate]],8,0),"")</f>
        <v/>
      </c>
      <c r="N3792" s="32" t="str">
        <f>IFERROR(+Issue!$L3792*Issue!$M3792,"")</f>
        <v/>
      </c>
      <c r="O3792" s="12"/>
      <c r="P3792" s="12"/>
      <c r="Q3792" s="38"/>
    </row>
    <row r="3793" spans="1:17" x14ac:dyDescent="0.25">
      <c r="A3793" s="34"/>
      <c r="B3793" s="12"/>
      <c r="C3793" s="12"/>
      <c r="D3793" s="12"/>
      <c r="E3793" s="31" t="str">
        <f>IFERROR(VLOOKUP(Issue!$D3793,Table5[#All],3,0),"")</f>
        <v/>
      </c>
      <c r="F3793" s="31" t="str">
        <f>IFERROR(VLOOKUP(Issue!$D3793,Table5[#All],2,0),"")</f>
        <v/>
      </c>
      <c r="G3793" s="12"/>
      <c r="H3793" s="31" t="str">
        <f>IFERROR(VLOOKUP(Issue!$G3793,Table5[#All],3,0),"")</f>
        <v/>
      </c>
      <c r="I3793" s="31" t="str">
        <f>IFERROR(VLOOKUP(Issue!$G3793,Table5[#All],2,0),"")</f>
        <v/>
      </c>
      <c r="J3793" s="12"/>
      <c r="K3793" s="31" t="str">
        <f>IFERROR(VLOOKUP(Issue!$J3793,Table2[[Item Name]:[UoM]],2,0),"")</f>
        <v/>
      </c>
      <c r="L3793" s="12"/>
      <c r="M3793" s="32" t="str">
        <f>IFERROR(VLOOKUP(Issue!$J3793,Table2[[#All],[Item Name]:[Open Rate]],8,0),"")</f>
        <v/>
      </c>
      <c r="N3793" s="32" t="str">
        <f>IFERROR(+Issue!$L3793*Issue!$M3793,"")</f>
        <v/>
      </c>
      <c r="O3793" s="12"/>
      <c r="P3793" s="12"/>
      <c r="Q3793" s="38"/>
    </row>
    <row r="3794" spans="1:17" x14ac:dyDescent="0.25">
      <c r="A3794" s="34"/>
      <c r="B3794" s="12"/>
      <c r="C3794" s="12"/>
      <c r="D3794" s="12"/>
      <c r="E3794" s="31" t="str">
        <f>IFERROR(VLOOKUP(Issue!$D3794,Table5[#All],3,0),"")</f>
        <v/>
      </c>
      <c r="F3794" s="31" t="str">
        <f>IFERROR(VLOOKUP(Issue!$D3794,Table5[#All],2,0),"")</f>
        <v/>
      </c>
      <c r="G3794" s="12"/>
      <c r="H3794" s="31" t="str">
        <f>IFERROR(VLOOKUP(Issue!$G3794,Table5[#All],3,0),"")</f>
        <v/>
      </c>
      <c r="I3794" s="31" t="str">
        <f>IFERROR(VLOOKUP(Issue!$G3794,Table5[#All],2,0),"")</f>
        <v/>
      </c>
      <c r="J3794" s="12"/>
      <c r="K3794" s="31" t="str">
        <f>IFERROR(VLOOKUP(Issue!$J3794,Table2[[Item Name]:[UoM]],2,0),"")</f>
        <v/>
      </c>
      <c r="L3794" s="12"/>
      <c r="M3794" s="32" t="str">
        <f>IFERROR(VLOOKUP(Issue!$J3794,Table2[[#All],[Item Name]:[Open Rate]],8,0),"")</f>
        <v/>
      </c>
      <c r="N3794" s="32" t="str">
        <f>IFERROR(+Issue!$L3794*Issue!$M3794,"")</f>
        <v/>
      </c>
      <c r="O3794" s="12"/>
      <c r="P3794" s="12"/>
      <c r="Q3794" s="38"/>
    </row>
    <row r="3795" spans="1:17" x14ac:dyDescent="0.25">
      <c r="A3795" s="34"/>
      <c r="B3795" s="12"/>
      <c r="C3795" s="12"/>
      <c r="D3795" s="12"/>
      <c r="E3795" s="31" t="str">
        <f>IFERROR(VLOOKUP(Issue!$D3795,Table5[#All],3,0),"")</f>
        <v/>
      </c>
      <c r="F3795" s="31" t="str">
        <f>IFERROR(VLOOKUP(Issue!$D3795,Table5[#All],2,0),"")</f>
        <v/>
      </c>
      <c r="G3795" s="12"/>
      <c r="H3795" s="31" t="str">
        <f>IFERROR(VLOOKUP(Issue!$G3795,Table5[#All],3,0),"")</f>
        <v/>
      </c>
      <c r="I3795" s="31" t="str">
        <f>IFERROR(VLOOKUP(Issue!$G3795,Table5[#All],2,0),"")</f>
        <v/>
      </c>
      <c r="J3795" s="12"/>
      <c r="K3795" s="31" t="str">
        <f>IFERROR(VLOOKUP(Issue!$J3795,Table2[[Item Name]:[UoM]],2,0),"")</f>
        <v/>
      </c>
      <c r="L3795" s="12"/>
      <c r="M3795" s="32" t="str">
        <f>IFERROR(VLOOKUP(Issue!$J3795,Table2[[#All],[Item Name]:[Open Rate]],8,0),"")</f>
        <v/>
      </c>
      <c r="N3795" s="32" t="str">
        <f>IFERROR(+Issue!$L3795*Issue!$M3795,"")</f>
        <v/>
      </c>
      <c r="O3795" s="12"/>
      <c r="P3795" s="12"/>
      <c r="Q3795" s="38"/>
    </row>
    <row r="3796" spans="1:17" x14ac:dyDescent="0.25">
      <c r="A3796" s="34"/>
      <c r="B3796" s="12"/>
      <c r="C3796" s="12"/>
      <c r="D3796" s="12"/>
      <c r="E3796" s="31" t="str">
        <f>IFERROR(VLOOKUP(Issue!$D3796,Table5[#All],3,0),"")</f>
        <v/>
      </c>
      <c r="F3796" s="31" t="str">
        <f>IFERROR(VLOOKUP(Issue!$D3796,Table5[#All],2,0),"")</f>
        <v/>
      </c>
      <c r="G3796" s="12"/>
      <c r="H3796" s="31" t="str">
        <f>IFERROR(VLOOKUP(Issue!$G3796,Table5[#All],3,0),"")</f>
        <v/>
      </c>
      <c r="I3796" s="31" t="str">
        <f>IFERROR(VLOOKUP(Issue!$G3796,Table5[#All],2,0),"")</f>
        <v/>
      </c>
      <c r="J3796" s="12"/>
      <c r="K3796" s="31" t="str">
        <f>IFERROR(VLOOKUP(Issue!$J3796,Table2[[Item Name]:[UoM]],2,0),"")</f>
        <v/>
      </c>
      <c r="L3796" s="12"/>
      <c r="M3796" s="32" t="str">
        <f>IFERROR(VLOOKUP(Issue!$J3796,Table2[[#All],[Item Name]:[Open Rate]],8,0),"")</f>
        <v/>
      </c>
      <c r="N3796" s="32" t="str">
        <f>IFERROR(+Issue!$L3796*Issue!$M3796,"")</f>
        <v/>
      </c>
      <c r="O3796" s="12"/>
      <c r="P3796" s="12"/>
      <c r="Q3796" s="38"/>
    </row>
    <row r="3797" spans="1:17" x14ac:dyDescent="0.25">
      <c r="A3797" s="34"/>
      <c r="B3797" s="12"/>
      <c r="C3797" s="12"/>
      <c r="D3797" s="12"/>
      <c r="E3797" s="31" t="str">
        <f>IFERROR(VLOOKUP(Issue!$D3797,Table5[#All],3,0),"")</f>
        <v/>
      </c>
      <c r="F3797" s="31" t="str">
        <f>IFERROR(VLOOKUP(Issue!$D3797,Table5[#All],2,0),"")</f>
        <v/>
      </c>
      <c r="G3797" s="12"/>
      <c r="H3797" s="31" t="str">
        <f>IFERROR(VLOOKUP(Issue!$G3797,Table5[#All],3,0),"")</f>
        <v/>
      </c>
      <c r="I3797" s="31" t="str">
        <f>IFERROR(VLOOKUP(Issue!$G3797,Table5[#All],2,0),"")</f>
        <v/>
      </c>
      <c r="J3797" s="12"/>
      <c r="K3797" s="31" t="str">
        <f>IFERROR(VLOOKUP(Issue!$J3797,Table2[[Item Name]:[UoM]],2,0),"")</f>
        <v/>
      </c>
      <c r="L3797" s="12"/>
      <c r="M3797" s="32" t="str">
        <f>IFERROR(VLOOKUP(Issue!$J3797,Table2[[#All],[Item Name]:[Open Rate]],8,0),"")</f>
        <v/>
      </c>
      <c r="N3797" s="32" t="str">
        <f>IFERROR(+Issue!$L3797*Issue!$M3797,"")</f>
        <v/>
      </c>
      <c r="O3797" s="12"/>
      <c r="P3797" s="12"/>
      <c r="Q3797" s="38"/>
    </row>
    <row r="3798" spans="1:17" x14ac:dyDescent="0.25">
      <c r="A3798" s="34"/>
      <c r="B3798" s="12"/>
      <c r="C3798" s="12"/>
      <c r="D3798" s="12"/>
      <c r="E3798" s="31" t="str">
        <f>IFERROR(VLOOKUP(Issue!$D3798,Table5[#All],3,0),"")</f>
        <v/>
      </c>
      <c r="F3798" s="31" t="str">
        <f>IFERROR(VLOOKUP(Issue!$D3798,Table5[#All],2,0),"")</f>
        <v/>
      </c>
      <c r="G3798" s="12"/>
      <c r="H3798" s="31" t="str">
        <f>IFERROR(VLOOKUP(Issue!$G3798,Table5[#All],3,0),"")</f>
        <v/>
      </c>
      <c r="I3798" s="31" t="str">
        <f>IFERROR(VLOOKUP(Issue!$G3798,Table5[#All],2,0),"")</f>
        <v/>
      </c>
      <c r="J3798" s="12"/>
      <c r="K3798" s="31" t="str">
        <f>IFERROR(VLOOKUP(Issue!$J3798,Table2[[Item Name]:[UoM]],2,0),"")</f>
        <v/>
      </c>
      <c r="L3798" s="12"/>
      <c r="M3798" s="32" t="str">
        <f>IFERROR(VLOOKUP(Issue!$J3798,Table2[[#All],[Item Name]:[Open Rate]],8,0),"")</f>
        <v/>
      </c>
      <c r="N3798" s="32" t="str">
        <f>IFERROR(+Issue!$L3798*Issue!$M3798,"")</f>
        <v/>
      </c>
      <c r="O3798" s="12"/>
      <c r="P3798" s="12"/>
      <c r="Q3798" s="38"/>
    </row>
    <row r="3799" spans="1:17" x14ac:dyDescent="0.25">
      <c r="A3799" s="34"/>
      <c r="B3799" s="12"/>
      <c r="C3799" s="12"/>
      <c r="D3799" s="12"/>
      <c r="E3799" s="31" t="str">
        <f>IFERROR(VLOOKUP(Issue!$D3799,Table5[#All],3,0),"")</f>
        <v/>
      </c>
      <c r="F3799" s="31" t="str">
        <f>IFERROR(VLOOKUP(Issue!$D3799,Table5[#All],2,0),"")</f>
        <v/>
      </c>
      <c r="G3799" s="12"/>
      <c r="H3799" s="31" t="str">
        <f>IFERROR(VLOOKUP(Issue!$G3799,Table5[#All],3,0),"")</f>
        <v/>
      </c>
      <c r="I3799" s="31" t="str">
        <f>IFERROR(VLOOKUP(Issue!$G3799,Table5[#All],2,0),"")</f>
        <v/>
      </c>
      <c r="J3799" s="12"/>
      <c r="K3799" s="31" t="str">
        <f>IFERROR(VLOOKUP(Issue!$J3799,Table2[[Item Name]:[UoM]],2,0),"")</f>
        <v/>
      </c>
      <c r="L3799" s="12"/>
      <c r="M3799" s="32" t="str">
        <f>IFERROR(VLOOKUP(Issue!$J3799,Table2[[#All],[Item Name]:[Open Rate]],8,0),"")</f>
        <v/>
      </c>
      <c r="N3799" s="32" t="str">
        <f>IFERROR(+Issue!$L3799*Issue!$M3799,"")</f>
        <v/>
      </c>
      <c r="O3799" s="12"/>
      <c r="P3799" s="12"/>
      <c r="Q3799" s="38"/>
    </row>
    <row r="3800" spans="1:17" x14ac:dyDescent="0.25">
      <c r="A3800" s="34"/>
      <c r="B3800" s="12"/>
      <c r="C3800" s="12"/>
      <c r="D3800" s="12"/>
      <c r="E3800" s="31" t="str">
        <f>IFERROR(VLOOKUP(Issue!$D3800,Table5[#All],3,0),"")</f>
        <v/>
      </c>
      <c r="F3800" s="31" t="str">
        <f>IFERROR(VLOOKUP(Issue!$D3800,Table5[#All],2,0),"")</f>
        <v/>
      </c>
      <c r="G3800" s="12"/>
      <c r="H3800" s="31" t="str">
        <f>IFERROR(VLOOKUP(Issue!$G3800,Table5[#All],3,0),"")</f>
        <v/>
      </c>
      <c r="I3800" s="31" t="str">
        <f>IFERROR(VLOOKUP(Issue!$G3800,Table5[#All],2,0),"")</f>
        <v/>
      </c>
      <c r="J3800" s="12"/>
      <c r="K3800" s="31" t="str">
        <f>IFERROR(VLOOKUP(Issue!$J3800,Table2[[Item Name]:[UoM]],2,0),"")</f>
        <v/>
      </c>
      <c r="L3800" s="12"/>
      <c r="M3800" s="32" t="str">
        <f>IFERROR(VLOOKUP(Issue!$J3800,Table2[[#All],[Item Name]:[Open Rate]],8,0),"")</f>
        <v/>
      </c>
      <c r="N3800" s="32" t="str">
        <f>IFERROR(+Issue!$L3800*Issue!$M3800,"")</f>
        <v/>
      </c>
      <c r="O3800" s="12"/>
      <c r="P3800" s="12"/>
      <c r="Q3800" s="38"/>
    </row>
    <row r="3801" spans="1:17" x14ac:dyDescent="0.25">
      <c r="A3801" s="34"/>
      <c r="B3801" s="12"/>
      <c r="C3801" s="12"/>
      <c r="D3801" s="12"/>
      <c r="E3801" s="31" t="str">
        <f>IFERROR(VLOOKUP(Issue!$D3801,Table5[#All],3,0),"")</f>
        <v/>
      </c>
      <c r="F3801" s="31" t="str">
        <f>IFERROR(VLOOKUP(Issue!$D3801,Table5[#All],2,0),"")</f>
        <v/>
      </c>
      <c r="G3801" s="12"/>
      <c r="H3801" s="31" t="str">
        <f>IFERROR(VLOOKUP(Issue!$G3801,Table5[#All],3,0),"")</f>
        <v/>
      </c>
      <c r="I3801" s="31" t="str">
        <f>IFERROR(VLOOKUP(Issue!$G3801,Table5[#All],2,0),"")</f>
        <v/>
      </c>
      <c r="J3801" s="12"/>
      <c r="K3801" s="31" t="str">
        <f>IFERROR(VLOOKUP(Issue!$J3801,Table2[[Item Name]:[UoM]],2,0),"")</f>
        <v/>
      </c>
      <c r="L3801" s="12"/>
      <c r="M3801" s="32" t="str">
        <f>IFERROR(VLOOKUP(Issue!$J3801,Table2[[#All],[Item Name]:[Open Rate]],8,0),"")</f>
        <v/>
      </c>
      <c r="N3801" s="32" t="str">
        <f>IFERROR(+Issue!$L3801*Issue!$M3801,"")</f>
        <v/>
      </c>
      <c r="O3801" s="12"/>
      <c r="P3801" s="12"/>
      <c r="Q3801" s="38"/>
    </row>
    <row r="3802" spans="1:17" x14ac:dyDescent="0.25">
      <c r="A3802" s="34"/>
      <c r="B3802" s="12"/>
      <c r="C3802" s="12"/>
      <c r="D3802" s="12"/>
      <c r="E3802" s="31" t="str">
        <f>IFERROR(VLOOKUP(Issue!$D3802,Table5[#All],3,0),"")</f>
        <v/>
      </c>
      <c r="F3802" s="31" t="str">
        <f>IFERROR(VLOOKUP(Issue!$D3802,Table5[#All],2,0),"")</f>
        <v/>
      </c>
      <c r="G3802" s="12"/>
      <c r="H3802" s="31" t="str">
        <f>IFERROR(VLOOKUP(Issue!$G3802,Table5[#All],3,0),"")</f>
        <v/>
      </c>
      <c r="I3802" s="31" t="str">
        <f>IFERROR(VLOOKUP(Issue!$G3802,Table5[#All],2,0),"")</f>
        <v/>
      </c>
      <c r="J3802" s="12"/>
      <c r="K3802" s="31" t="str">
        <f>IFERROR(VLOOKUP(Issue!$J3802,Table2[[Item Name]:[UoM]],2,0),"")</f>
        <v/>
      </c>
      <c r="L3802" s="12"/>
      <c r="M3802" s="32" t="str">
        <f>IFERROR(VLOOKUP(Issue!$J3802,Table2[[#All],[Item Name]:[Open Rate]],8,0),"")</f>
        <v/>
      </c>
      <c r="N3802" s="32" t="str">
        <f>IFERROR(+Issue!$L3802*Issue!$M3802,"")</f>
        <v/>
      </c>
      <c r="O3802" s="12"/>
      <c r="P3802" s="12"/>
      <c r="Q3802" s="38"/>
    </row>
    <row r="3803" spans="1:17" x14ac:dyDescent="0.25">
      <c r="A3803" s="34"/>
      <c r="B3803" s="12"/>
      <c r="C3803" s="12"/>
      <c r="D3803" s="12"/>
      <c r="E3803" s="31" t="str">
        <f>IFERROR(VLOOKUP(Issue!$D3803,Table5[#All],3,0),"")</f>
        <v/>
      </c>
      <c r="F3803" s="31" t="str">
        <f>IFERROR(VLOOKUP(Issue!$D3803,Table5[#All],2,0),"")</f>
        <v/>
      </c>
      <c r="G3803" s="12"/>
      <c r="H3803" s="31" t="str">
        <f>IFERROR(VLOOKUP(Issue!$G3803,Table5[#All],3,0),"")</f>
        <v/>
      </c>
      <c r="I3803" s="31" t="str">
        <f>IFERROR(VLOOKUP(Issue!$G3803,Table5[#All],2,0),"")</f>
        <v/>
      </c>
      <c r="J3803" s="12"/>
      <c r="K3803" s="31" t="str">
        <f>IFERROR(VLOOKUP(Issue!$J3803,Table2[[Item Name]:[UoM]],2,0),"")</f>
        <v/>
      </c>
      <c r="L3803" s="12"/>
      <c r="M3803" s="32" t="str">
        <f>IFERROR(VLOOKUP(Issue!$J3803,Table2[[#All],[Item Name]:[Open Rate]],8,0),"")</f>
        <v/>
      </c>
      <c r="N3803" s="32" t="str">
        <f>IFERROR(+Issue!$L3803*Issue!$M3803,"")</f>
        <v/>
      </c>
      <c r="O3803" s="12"/>
      <c r="P3803" s="12"/>
      <c r="Q3803" s="38"/>
    </row>
    <row r="3804" spans="1:17" x14ac:dyDescent="0.25">
      <c r="A3804" s="34"/>
      <c r="B3804" s="12"/>
      <c r="C3804" s="12"/>
      <c r="D3804" s="12"/>
      <c r="E3804" s="31" t="str">
        <f>IFERROR(VLOOKUP(Issue!$D3804,Table5[#All],3,0),"")</f>
        <v/>
      </c>
      <c r="F3804" s="31" t="str">
        <f>IFERROR(VLOOKUP(Issue!$D3804,Table5[#All],2,0),"")</f>
        <v/>
      </c>
      <c r="G3804" s="12"/>
      <c r="H3804" s="31" t="str">
        <f>IFERROR(VLOOKUP(Issue!$G3804,Table5[#All],3,0),"")</f>
        <v/>
      </c>
      <c r="I3804" s="31" t="str">
        <f>IFERROR(VLOOKUP(Issue!$G3804,Table5[#All],2,0),"")</f>
        <v/>
      </c>
      <c r="J3804" s="12"/>
      <c r="K3804" s="31" t="str">
        <f>IFERROR(VLOOKUP(Issue!$J3804,Table2[[Item Name]:[UoM]],2,0),"")</f>
        <v/>
      </c>
      <c r="L3804" s="12"/>
      <c r="M3804" s="32" t="str">
        <f>IFERROR(VLOOKUP(Issue!$J3804,Table2[[#All],[Item Name]:[Open Rate]],8,0),"")</f>
        <v/>
      </c>
      <c r="N3804" s="32" t="str">
        <f>IFERROR(+Issue!$L3804*Issue!$M3804,"")</f>
        <v/>
      </c>
      <c r="O3804" s="12"/>
      <c r="P3804" s="12"/>
      <c r="Q3804" s="38"/>
    </row>
    <row r="3805" spans="1:17" x14ac:dyDescent="0.25">
      <c r="A3805" s="34"/>
      <c r="B3805" s="12"/>
      <c r="C3805" s="12"/>
      <c r="D3805" s="12"/>
      <c r="E3805" s="31" t="str">
        <f>IFERROR(VLOOKUP(Issue!$D3805,Table5[#All],3,0),"")</f>
        <v/>
      </c>
      <c r="F3805" s="31" t="str">
        <f>IFERROR(VLOOKUP(Issue!$D3805,Table5[#All],2,0),"")</f>
        <v/>
      </c>
      <c r="G3805" s="12"/>
      <c r="H3805" s="31" t="str">
        <f>IFERROR(VLOOKUP(Issue!$G3805,Table5[#All],3,0),"")</f>
        <v/>
      </c>
      <c r="I3805" s="31" t="str">
        <f>IFERROR(VLOOKUP(Issue!$G3805,Table5[#All],2,0),"")</f>
        <v/>
      </c>
      <c r="J3805" s="12"/>
      <c r="K3805" s="31" t="str">
        <f>IFERROR(VLOOKUP(Issue!$J3805,Table2[[Item Name]:[UoM]],2,0),"")</f>
        <v/>
      </c>
      <c r="L3805" s="12"/>
      <c r="M3805" s="32" t="str">
        <f>IFERROR(VLOOKUP(Issue!$J3805,Table2[[#All],[Item Name]:[Open Rate]],8,0),"")</f>
        <v/>
      </c>
      <c r="N3805" s="32" t="str">
        <f>IFERROR(+Issue!$L3805*Issue!$M3805,"")</f>
        <v/>
      </c>
      <c r="O3805" s="12"/>
      <c r="P3805" s="12"/>
      <c r="Q3805" s="38"/>
    </row>
    <row r="3806" spans="1:17" x14ac:dyDescent="0.25">
      <c r="A3806" s="34"/>
      <c r="B3806" s="12"/>
      <c r="C3806" s="12"/>
      <c r="D3806" s="12"/>
      <c r="E3806" s="31" t="str">
        <f>IFERROR(VLOOKUP(Issue!$D3806,Table5[#All],3,0),"")</f>
        <v/>
      </c>
      <c r="F3806" s="31" t="str">
        <f>IFERROR(VLOOKUP(Issue!$D3806,Table5[#All],2,0),"")</f>
        <v/>
      </c>
      <c r="G3806" s="12"/>
      <c r="H3806" s="31" t="str">
        <f>IFERROR(VLOOKUP(Issue!$G3806,Table5[#All],3,0),"")</f>
        <v/>
      </c>
      <c r="I3806" s="31" t="str">
        <f>IFERROR(VLOOKUP(Issue!$G3806,Table5[#All],2,0),"")</f>
        <v/>
      </c>
      <c r="J3806" s="12"/>
      <c r="K3806" s="31" t="str">
        <f>IFERROR(VLOOKUP(Issue!$J3806,Table2[[Item Name]:[UoM]],2,0),"")</f>
        <v/>
      </c>
      <c r="L3806" s="12"/>
      <c r="M3806" s="32" t="str">
        <f>IFERROR(VLOOKUP(Issue!$J3806,Table2[[#All],[Item Name]:[Open Rate]],8,0),"")</f>
        <v/>
      </c>
      <c r="N3806" s="32" t="str">
        <f>IFERROR(+Issue!$L3806*Issue!$M3806,"")</f>
        <v/>
      </c>
      <c r="O3806" s="12"/>
      <c r="P3806" s="12"/>
      <c r="Q3806" s="38"/>
    </row>
    <row r="3807" spans="1:17" x14ac:dyDescent="0.25">
      <c r="A3807" s="34"/>
      <c r="B3807" s="12"/>
      <c r="C3807" s="12"/>
      <c r="D3807" s="12"/>
      <c r="E3807" s="31" t="str">
        <f>IFERROR(VLOOKUP(Issue!$D3807,Table5[#All],3,0),"")</f>
        <v/>
      </c>
      <c r="F3807" s="31" t="str">
        <f>IFERROR(VLOOKUP(Issue!$D3807,Table5[#All],2,0),"")</f>
        <v/>
      </c>
      <c r="G3807" s="12"/>
      <c r="H3807" s="31" t="str">
        <f>IFERROR(VLOOKUP(Issue!$G3807,Table5[#All],3,0),"")</f>
        <v/>
      </c>
      <c r="I3807" s="31" t="str">
        <f>IFERROR(VLOOKUP(Issue!$G3807,Table5[#All],2,0),"")</f>
        <v/>
      </c>
      <c r="J3807" s="12"/>
      <c r="K3807" s="31" t="str">
        <f>IFERROR(VLOOKUP(Issue!$J3807,Table2[[Item Name]:[UoM]],2,0),"")</f>
        <v/>
      </c>
      <c r="L3807" s="12"/>
      <c r="M3807" s="32" t="str">
        <f>IFERROR(VLOOKUP(Issue!$J3807,Table2[[#All],[Item Name]:[Open Rate]],8,0),"")</f>
        <v/>
      </c>
      <c r="N3807" s="32" t="str">
        <f>IFERROR(+Issue!$L3807*Issue!$M3807,"")</f>
        <v/>
      </c>
      <c r="O3807" s="12"/>
      <c r="P3807" s="12"/>
      <c r="Q3807" s="38"/>
    </row>
    <row r="3808" spans="1:17" x14ac:dyDescent="0.25">
      <c r="A3808" s="34"/>
      <c r="B3808" s="12"/>
      <c r="C3808" s="12"/>
      <c r="D3808" s="12"/>
      <c r="E3808" s="31" t="str">
        <f>IFERROR(VLOOKUP(Issue!$D3808,Table5[#All],3,0),"")</f>
        <v/>
      </c>
      <c r="F3808" s="31" t="str">
        <f>IFERROR(VLOOKUP(Issue!$D3808,Table5[#All],2,0),"")</f>
        <v/>
      </c>
      <c r="G3808" s="12"/>
      <c r="H3808" s="31" t="str">
        <f>IFERROR(VLOOKUP(Issue!$G3808,Table5[#All],3,0),"")</f>
        <v/>
      </c>
      <c r="I3808" s="31" t="str">
        <f>IFERROR(VLOOKUP(Issue!$G3808,Table5[#All],2,0),"")</f>
        <v/>
      </c>
      <c r="J3808" s="12"/>
      <c r="K3808" s="31" t="str">
        <f>IFERROR(VLOOKUP(Issue!$J3808,Table2[[Item Name]:[UoM]],2,0),"")</f>
        <v/>
      </c>
      <c r="L3808" s="12"/>
      <c r="M3808" s="32" t="str">
        <f>IFERROR(VLOOKUP(Issue!$J3808,Table2[[#All],[Item Name]:[Open Rate]],8,0),"")</f>
        <v/>
      </c>
      <c r="N3808" s="32" t="str">
        <f>IFERROR(+Issue!$L3808*Issue!$M3808,"")</f>
        <v/>
      </c>
      <c r="O3808" s="12"/>
      <c r="P3808" s="12"/>
      <c r="Q3808" s="38"/>
    </row>
    <row r="3809" spans="1:17" x14ac:dyDescent="0.25">
      <c r="A3809" s="34"/>
      <c r="B3809" s="12"/>
      <c r="C3809" s="12"/>
      <c r="D3809" s="12"/>
      <c r="E3809" s="31" t="str">
        <f>IFERROR(VLOOKUP(Issue!$D3809,Table5[#All],3,0),"")</f>
        <v/>
      </c>
      <c r="F3809" s="31" t="str">
        <f>IFERROR(VLOOKUP(Issue!$D3809,Table5[#All],2,0),"")</f>
        <v/>
      </c>
      <c r="G3809" s="12"/>
      <c r="H3809" s="31" t="str">
        <f>IFERROR(VLOOKUP(Issue!$G3809,Table5[#All],3,0),"")</f>
        <v/>
      </c>
      <c r="I3809" s="31" t="str">
        <f>IFERROR(VLOOKUP(Issue!$G3809,Table5[#All],2,0),"")</f>
        <v/>
      </c>
      <c r="J3809" s="8"/>
      <c r="K3809" s="31" t="str">
        <f>IFERROR(VLOOKUP(Issue!$J3809,Table2[[Item Name]:[UoM]],2,0),"")</f>
        <v/>
      </c>
      <c r="L3809" s="12"/>
      <c r="M3809" s="32" t="str">
        <f>IFERROR(VLOOKUP(Issue!$J3809,Table2[[#All],[Item Name]:[Open Rate]],8,0),"")</f>
        <v/>
      </c>
      <c r="N3809" s="32" t="str">
        <f>IFERROR(+Issue!$L3809*Issue!$M3809,"")</f>
        <v/>
      </c>
      <c r="O3809" s="12"/>
      <c r="P3809" s="12"/>
      <c r="Q3809" s="38"/>
    </row>
    <row r="3810" spans="1:17" x14ac:dyDescent="0.25">
      <c r="A3810" s="34"/>
      <c r="B3810" s="12"/>
      <c r="C3810" s="12"/>
      <c r="D3810" s="12"/>
      <c r="E3810" s="31" t="str">
        <f>IFERROR(VLOOKUP(Issue!$D3810,Table5[#All],3,0),"")</f>
        <v/>
      </c>
      <c r="F3810" s="31" t="str">
        <f>IFERROR(VLOOKUP(Issue!$D3810,Table5[#All],2,0),"")</f>
        <v/>
      </c>
      <c r="G3810" s="12"/>
      <c r="H3810" s="31" t="str">
        <f>IFERROR(VLOOKUP(Issue!$G3810,Table5[#All],3,0),"")</f>
        <v/>
      </c>
      <c r="I3810" s="31" t="str">
        <f>IFERROR(VLOOKUP(Issue!$G3810,Table5[#All],2,0),"")</f>
        <v/>
      </c>
      <c r="J3810" s="8"/>
      <c r="K3810" s="31" t="str">
        <f>IFERROR(VLOOKUP(Issue!$J3810,Table2[[Item Name]:[UoM]],2,0),"")</f>
        <v/>
      </c>
      <c r="L3810" s="12"/>
      <c r="M3810" s="32" t="str">
        <f>IFERROR(VLOOKUP(Issue!$J3810,Table2[[#All],[Item Name]:[Open Rate]],8,0),"")</f>
        <v/>
      </c>
      <c r="N3810" s="32" t="str">
        <f>IFERROR(+Issue!$L3810*Issue!$M3810,"")</f>
        <v/>
      </c>
      <c r="O3810" s="12"/>
      <c r="P3810" s="12"/>
      <c r="Q3810" s="38"/>
    </row>
    <row r="3811" spans="1:17" x14ac:dyDescent="0.25">
      <c r="A3811" s="34"/>
      <c r="B3811" s="12"/>
      <c r="C3811" s="12"/>
      <c r="D3811" s="12"/>
      <c r="E3811" s="31" t="str">
        <f>IFERROR(VLOOKUP(Issue!$D3811,Table5[#All],3,0),"")</f>
        <v/>
      </c>
      <c r="F3811" s="31" t="str">
        <f>IFERROR(VLOOKUP(Issue!$D3811,Table5[#All],2,0),"")</f>
        <v/>
      </c>
      <c r="G3811" s="12"/>
      <c r="H3811" s="31" t="str">
        <f>IFERROR(VLOOKUP(Issue!$G3811,Table5[#All],3,0),"")</f>
        <v/>
      </c>
      <c r="I3811" s="31" t="str">
        <f>IFERROR(VLOOKUP(Issue!$G3811,Table5[#All],2,0),"")</f>
        <v/>
      </c>
      <c r="J3811" s="8"/>
      <c r="K3811" s="31" t="str">
        <f>IFERROR(VLOOKUP(Issue!$J3811,Table2[[Item Name]:[UoM]],2,0),"")</f>
        <v/>
      </c>
      <c r="L3811" s="12"/>
      <c r="M3811" s="32" t="str">
        <f>IFERROR(VLOOKUP(Issue!$J3811,Table2[[#All],[Item Name]:[Open Rate]],8,0),"")</f>
        <v/>
      </c>
      <c r="N3811" s="32" t="str">
        <f>IFERROR(+Issue!$L3811*Issue!$M3811,"")</f>
        <v/>
      </c>
      <c r="O3811" s="12"/>
      <c r="P3811" s="12"/>
      <c r="Q3811" s="38"/>
    </row>
    <row r="3812" spans="1:17" x14ac:dyDescent="0.25">
      <c r="A3812" s="34"/>
      <c r="B3812" s="12"/>
      <c r="C3812" s="12"/>
      <c r="D3812" s="12"/>
      <c r="E3812" s="31" t="str">
        <f>IFERROR(VLOOKUP(Issue!$D3812,Table5[#All],3,0),"")</f>
        <v/>
      </c>
      <c r="F3812" s="31" t="str">
        <f>IFERROR(VLOOKUP(Issue!$D3812,Table5[#All],2,0),"")</f>
        <v/>
      </c>
      <c r="G3812" s="12"/>
      <c r="H3812" s="31" t="str">
        <f>IFERROR(VLOOKUP(Issue!$G3812,Table5[#All],3,0),"")</f>
        <v/>
      </c>
      <c r="I3812" s="31" t="str">
        <f>IFERROR(VLOOKUP(Issue!$G3812,Table5[#All],2,0),"")</f>
        <v/>
      </c>
      <c r="J3812" s="8"/>
      <c r="K3812" s="31" t="str">
        <f>IFERROR(VLOOKUP(Issue!$J3812,Table2[[Item Name]:[UoM]],2,0),"")</f>
        <v/>
      </c>
      <c r="L3812" s="12"/>
      <c r="M3812" s="32" t="str">
        <f>IFERROR(VLOOKUP(Issue!$J3812,Table2[[#All],[Item Name]:[Open Rate]],8,0),"")</f>
        <v/>
      </c>
      <c r="N3812" s="32" t="str">
        <f>IFERROR(+Issue!$L3812*Issue!$M3812,"")</f>
        <v/>
      </c>
      <c r="O3812" s="12"/>
      <c r="P3812" s="12"/>
      <c r="Q3812" s="38"/>
    </row>
    <row r="3813" spans="1:17" x14ac:dyDescent="0.25">
      <c r="A3813" s="34"/>
      <c r="B3813" s="12"/>
      <c r="C3813" s="12"/>
      <c r="D3813" s="12"/>
      <c r="E3813" s="31" t="str">
        <f>IFERROR(VLOOKUP(Issue!$D3813,Table5[#All],3,0),"")</f>
        <v/>
      </c>
      <c r="F3813" s="31" t="str">
        <f>IFERROR(VLOOKUP(Issue!$D3813,Table5[#All],2,0),"")</f>
        <v/>
      </c>
      <c r="G3813" s="12"/>
      <c r="H3813" s="31" t="str">
        <f>IFERROR(VLOOKUP(Issue!$G3813,Table5[#All],3,0),"")</f>
        <v/>
      </c>
      <c r="I3813" s="31" t="str">
        <f>IFERROR(VLOOKUP(Issue!$G3813,Table5[#All],2,0),"")</f>
        <v/>
      </c>
      <c r="J3813" s="8"/>
      <c r="K3813" s="31" t="str">
        <f>IFERROR(VLOOKUP(Issue!$J3813,Table2[[Item Name]:[UoM]],2,0),"")</f>
        <v/>
      </c>
      <c r="L3813" s="12"/>
      <c r="M3813" s="32" t="str">
        <f>IFERROR(VLOOKUP(Issue!$J3813,Table2[[#All],[Item Name]:[Open Rate]],8,0),"")</f>
        <v/>
      </c>
      <c r="N3813" s="32" t="str">
        <f>IFERROR(+Issue!$L3813*Issue!$M3813,"")</f>
        <v/>
      </c>
      <c r="O3813" s="12"/>
      <c r="P3813" s="12"/>
      <c r="Q3813" s="38"/>
    </row>
    <row r="3814" spans="1:17" x14ac:dyDescent="0.25">
      <c r="A3814" s="34"/>
      <c r="B3814" s="12"/>
      <c r="C3814" s="12"/>
      <c r="D3814" s="12"/>
      <c r="E3814" s="31" t="str">
        <f>IFERROR(VLOOKUP(Issue!$D3814,Table5[#All],3,0),"")</f>
        <v/>
      </c>
      <c r="F3814" s="31" t="str">
        <f>IFERROR(VLOOKUP(Issue!$D3814,Table5[#All],2,0),"")</f>
        <v/>
      </c>
      <c r="G3814" s="12"/>
      <c r="H3814" s="31" t="str">
        <f>IFERROR(VLOOKUP(Issue!$G3814,Table5[#All],3,0),"")</f>
        <v/>
      </c>
      <c r="I3814" s="31" t="str">
        <f>IFERROR(VLOOKUP(Issue!$G3814,Table5[#All],2,0),"")</f>
        <v/>
      </c>
      <c r="J3814" s="8"/>
      <c r="K3814" s="31" t="str">
        <f>IFERROR(VLOOKUP(Issue!$J3814,Table2[[Item Name]:[UoM]],2,0),"")</f>
        <v/>
      </c>
      <c r="L3814" s="12"/>
      <c r="M3814" s="32" t="str">
        <f>IFERROR(VLOOKUP(Issue!$J3814,Table2[[#All],[Item Name]:[Open Rate]],8,0),"")</f>
        <v/>
      </c>
      <c r="N3814" s="32" t="str">
        <f>IFERROR(+Issue!$L3814*Issue!$M3814,"")</f>
        <v/>
      </c>
      <c r="O3814" s="12"/>
      <c r="P3814" s="12"/>
      <c r="Q3814" s="38"/>
    </row>
    <row r="3815" spans="1:17" x14ac:dyDescent="0.25">
      <c r="A3815" s="34"/>
      <c r="B3815" s="12"/>
      <c r="C3815" s="12"/>
      <c r="D3815" s="12"/>
      <c r="E3815" s="31" t="str">
        <f>IFERROR(VLOOKUP(Issue!$D3815,Table5[#All],3,0),"")</f>
        <v/>
      </c>
      <c r="F3815" s="31" t="str">
        <f>IFERROR(VLOOKUP(Issue!$D3815,Table5[#All],2,0),"")</f>
        <v/>
      </c>
      <c r="G3815" s="12"/>
      <c r="H3815" s="31" t="str">
        <f>IFERROR(VLOOKUP(Issue!$G3815,Table5[#All],3,0),"")</f>
        <v/>
      </c>
      <c r="I3815" s="31" t="str">
        <f>IFERROR(VLOOKUP(Issue!$G3815,Table5[#All],2,0),"")</f>
        <v/>
      </c>
      <c r="J3815" s="8"/>
      <c r="K3815" s="31" t="str">
        <f>IFERROR(VLOOKUP(Issue!$J3815,Table2[[Item Name]:[UoM]],2,0),"")</f>
        <v/>
      </c>
      <c r="L3815" s="12"/>
      <c r="M3815" s="32" t="str">
        <f>IFERROR(VLOOKUP(Issue!$J3815,Table2[[#All],[Item Name]:[Open Rate]],8,0),"")</f>
        <v/>
      </c>
      <c r="N3815" s="32" t="str">
        <f>IFERROR(+Issue!$L3815*Issue!$M3815,"")</f>
        <v/>
      </c>
      <c r="O3815" s="12"/>
      <c r="P3815" s="12"/>
      <c r="Q3815" s="38"/>
    </row>
    <row r="3816" spans="1:17" x14ac:dyDescent="0.25">
      <c r="A3816" s="34"/>
      <c r="B3816" s="12"/>
      <c r="C3816" s="12"/>
      <c r="D3816" s="12"/>
      <c r="E3816" s="31" t="str">
        <f>IFERROR(VLOOKUP(Issue!$D3816,Table5[#All],3,0),"")</f>
        <v/>
      </c>
      <c r="F3816" s="31" t="str">
        <f>IFERROR(VLOOKUP(Issue!$D3816,Table5[#All],2,0),"")</f>
        <v/>
      </c>
      <c r="G3816" s="12"/>
      <c r="H3816" s="31" t="str">
        <f>IFERROR(VLOOKUP(Issue!$G3816,Table5[#All],3,0),"")</f>
        <v/>
      </c>
      <c r="I3816" s="31" t="str">
        <f>IFERROR(VLOOKUP(Issue!$G3816,Table5[#All],2,0),"")</f>
        <v/>
      </c>
      <c r="J3816" s="8"/>
      <c r="K3816" s="31" t="str">
        <f>IFERROR(VLOOKUP(Issue!$J3816,Table2[[Item Name]:[UoM]],2,0),"")</f>
        <v/>
      </c>
      <c r="L3816" s="12"/>
      <c r="M3816" s="32" t="str">
        <f>IFERROR(VLOOKUP(Issue!$J3816,Table2[[#All],[Item Name]:[Open Rate]],8,0),"")</f>
        <v/>
      </c>
      <c r="N3816" s="32" t="str">
        <f>IFERROR(+Issue!$L3816*Issue!$M3816,"")</f>
        <v/>
      </c>
      <c r="O3816" s="12"/>
      <c r="P3816" s="12"/>
      <c r="Q3816" s="38"/>
    </row>
    <row r="3817" spans="1:17" x14ac:dyDescent="0.25">
      <c r="A3817" s="34"/>
      <c r="B3817" s="12"/>
      <c r="C3817" s="12"/>
      <c r="D3817" s="12"/>
      <c r="E3817" s="31" t="str">
        <f>IFERROR(VLOOKUP(Issue!$D3817,Table5[#All],3,0),"")</f>
        <v/>
      </c>
      <c r="F3817" s="31" t="str">
        <f>IFERROR(VLOOKUP(Issue!$D3817,Table5[#All],2,0),"")</f>
        <v/>
      </c>
      <c r="G3817" s="12"/>
      <c r="H3817" s="31" t="str">
        <f>IFERROR(VLOOKUP(Issue!$G3817,Table5[#All],3,0),"")</f>
        <v/>
      </c>
      <c r="I3817" s="31" t="str">
        <f>IFERROR(VLOOKUP(Issue!$G3817,Table5[#All],2,0),"")</f>
        <v/>
      </c>
      <c r="J3817" s="8"/>
      <c r="K3817" s="31" t="str">
        <f>IFERROR(VLOOKUP(Issue!$J3817,Table2[[Item Name]:[UoM]],2,0),"")</f>
        <v/>
      </c>
      <c r="L3817" s="12"/>
      <c r="M3817" s="32" t="str">
        <f>IFERROR(VLOOKUP(Issue!$J3817,Table2[[#All],[Item Name]:[Open Rate]],8,0),"")</f>
        <v/>
      </c>
      <c r="N3817" s="32" t="str">
        <f>IFERROR(+Issue!$L3817*Issue!$M3817,"")</f>
        <v/>
      </c>
      <c r="O3817" s="12"/>
      <c r="P3817" s="12"/>
      <c r="Q3817" s="38"/>
    </row>
    <row r="3818" spans="1:17" x14ac:dyDescent="0.25">
      <c r="A3818" s="34"/>
      <c r="B3818" s="12"/>
      <c r="C3818" s="12"/>
      <c r="D3818" s="12"/>
      <c r="E3818" s="31" t="str">
        <f>IFERROR(VLOOKUP(Issue!$D3818,Table5[#All],3,0),"")</f>
        <v/>
      </c>
      <c r="F3818" s="31" t="str">
        <f>IFERROR(VLOOKUP(Issue!$D3818,Table5[#All],2,0),"")</f>
        <v/>
      </c>
      <c r="G3818" s="12"/>
      <c r="H3818" s="31" t="str">
        <f>IFERROR(VLOOKUP(Issue!$G3818,Table5[#All],3,0),"")</f>
        <v/>
      </c>
      <c r="I3818" s="31" t="str">
        <f>IFERROR(VLOOKUP(Issue!$G3818,Table5[#All],2,0),"")</f>
        <v/>
      </c>
      <c r="J3818" s="8"/>
      <c r="K3818" s="31" t="str">
        <f>IFERROR(VLOOKUP(Issue!$J3818,Table2[[Item Name]:[UoM]],2,0),"")</f>
        <v/>
      </c>
      <c r="L3818" s="12"/>
      <c r="M3818" s="32" t="str">
        <f>IFERROR(VLOOKUP(Issue!$J3818,Table2[[#All],[Item Name]:[Open Rate]],8,0),"")</f>
        <v/>
      </c>
      <c r="N3818" s="32" t="str">
        <f>IFERROR(+Issue!$L3818*Issue!$M3818,"")</f>
        <v/>
      </c>
      <c r="O3818" s="12"/>
      <c r="P3818" s="12"/>
      <c r="Q3818" s="38"/>
    </row>
    <row r="3819" spans="1:17" x14ac:dyDescent="0.25">
      <c r="A3819" s="34"/>
      <c r="B3819" s="12"/>
      <c r="C3819" s="12"/>
      <c r="D3819" s="12"/>
      <c r="E3819" s="31" t="str">
        <f>IFERROR(VLOOKUP(Issue!$D3819,Table5[#All],3,0),"")</f>
        <v/>
      </c>
      <c r="F3819" s="31" t="str">
        <f>IFERROR(VLOOKUP(Issue!$D3819,Table5[#All],2,0),"")</f>
        <v/>
      </c>
      <c r="G3819" s="12"/>
      <c r="H3819" s="31" t="str">
        <f>IFERROR(VLOOKUP(Issue!$G3819,Table5[#All],3,0),"")</f>
        <v/>
      </c>
      <c r="I3819" s="31" t="str">
        <f>IFERROR(VLOOKUP(Issue!$G3819,Table5[#All],2,0),"")</f>
        <v/>
      </c>
      <c r="J3819" s="8"/>
      <c r="K3819" s="31" t="str">
        <f>IFERROR(VLOOKUP(Issue!$J3819,Table2[[Item Name]:[UoM]],2,0),"")</f>
        <v/>
      </c>
      <c r="L3819" s="12"/>
      <c r="M3819" s="32" t="str">
        <f>IFERROR(VLOOKUP(Issue!$J3819,Table2[[#All],[Item Name]:[Open Rate]],8,0),"")</f>
        <v/>
      </c>
      <c r="N3819" s="32" t="str">
        <f>IFERROR(+Issue!$L3819*Issue!$M3819,"")</f>
        <v/>
      </c>
      <c r="O3819" s="12"/>
      <c r="P3819" s="12"/>
      <c r="Q3819" s="38"/>
    </row>
    <row r="3820" spans="1:17" x14ac:dyDescent="0.25">
      <c r="A3820" s="34"/>
      <c r="B3820" s="12"/>
      <c r="C3820" s="12"/>
      <c r="D3820" s="12"/>
      <c r="E3820" s="31" t="str">
        <f>IFERROR(VLOOKUP(Issue!$D3820,Table5[#All],3,0),"")</f>
        <v/>
      </c>
      <c r="F3820" s="31" t="str">
        <f>IFERROR(VLOOKUP(Issue!$D3820,Table5[#All],2,0),"")</f>
        <v/>
      </c>
      <c r="G3820" s="12"/>
      <c r="H3820" s="31" t="str">
        <f>IFERROR(VLOOKUP(Issue!$G3820,Table5[#All],3,0),"")</f>
        <v/>
      </c>
      <c r="I3820" s="31" t="str">
        <f>IFERROR(VLOOKUP(Issue!$G3820,Table5[#All],2,0),"")</f>
        <v/>
      </c>
      <c r="J3820" s="8"/>
      <c r="K3820" s="31" t="str">
        <f>IFERROR(VLOOKUP(Issue!$J3820,Table2[[Item Name]:[UoM]],2,0),"")</f>
        <v/>
      </c>
      <c r="L3820" s="12"/>
      <c r="M3820" s="32" t="str">
        <f>IFERROR(VLOOKUP(Issue!$J3820,Table2[[#All],[Item Name]:[Open Rate]],8,0),"")</f>
        <v/>
      </c>
      <c r="N3820" s="32" t="str">
        <f>IFERROR(+Issue!$L3820*Issue!$M3820,"")</f>
        <v/>
      </c>
      <c r="O3820" s="12"/>
      <c r="P3820" s="12"/>
      <c r="Q3820" s="38"/>
    </row>
    <row r="3821" spans="1:17" x14ac:dyDescent="0.25">
      <c r="A3821" s="34"/>
      <c r="B3821" s="12"/>
      <c r="C3821" s="12"/>
      <c r="D3821" s="12"/>
      <c r="E3821" s="31" t="str">
        <f>IFERROR(VLOOKUP(Issue!$D3821,Table5[#All],3,0),"")</f>
        <v/>
      </c>
      <c r="F3821" s="31" t="str">
        <f>IFERROR(VLOOKUP(Issue!$D3821,Table5[#All],2,0),"")</f>
        <v/>
      </c>
      <c r="G3821" s="12"/>
      <c r="H3821" s="31" t="str">
        <f>IFERROR(VLOOKUP(Issue!$G3821,Table5[#All],3,0),"")</f>
        <v/>
      </c>
      <c r="I3821" s="31" t="str">
        <f>IFERROR(VLOOKUP(Issue!$G3821,Table5[#All],2,0),"")</f>
        <v/>
      </c>
      <c r="J3821" s="8"/>
      <c r="K3821" s="31" t="str">
        <f>IFERROR(VLOOKUP(Issue!$J3821,Table2[[Item Name]:[UoM]],2,0),"")</f>
        <v/>
      </c>
      <c r="L3821" s="12"/>
      <c r="M3821" s="32" t="str">
        <f>IFERROR(VLOOKUP(Issue!$J3821,Table2[[#All],[Item Name]:[Open Rate]],8,0),"")</f>
        <v/>
      </c>
      <c r="N3821" s="32" t="str">
        <f>IFERROR(+Issue!$L3821*Issue!$M3821,"")</f>
        <v/>
      </c>
      <c r="O3821" s="12"/>
      <c r="P3821" s="12"/>
      <c r="Q3821" s="38"/>
    </row>
    <row r="3822" spans="1:17" x14ac:dyDescent="0.25">
      <c r="A3822" s="34"/>
      <c r="B3822" s="12"/>
      <c r="C3822" s="12"/>
      <c r="D3822" s="12"/>
      <c r="E3822" s="31" t="str">
        <f>IFERROR(VLOOKUP(Issue!$D3822,Table5[#All],3,0),"")</f>
        <v/>
      </c>
      <c r="F3822" s="31" t="str">
        <f>IFERROR(VLOOKUP(Issue!$D3822,Table5[#All],2,0),"")</f>
        <v/>
      </c>
      <c r="G3822" s="12"/>
      <c r="H3822" s="31" t="str">
        <f>IFERROR(VLOOKUP(Issue!$G3822,Table5[#All],3,0),"")</f>
        <v/>
      </c>
      <c r="I3822" s="31" t="str">
        <f>IFERROR(VLOOKUP(Issue!$G3822,Table5[#All],2,0),"")</f>
        <v/>
      </c>
      <c r="J3822" s="8"/>
      <c r="K3822" s="31" t="str">
        <f>IFERROR(VLOOKUP(Issue!$J3822,Table2[[Item Name]:[UoM]],2,0),"")</f>
        <v/>
      </c>
      <c r="L3822" s="12"/>
      <c r="M3822" s="32" t="str">
        <f>IFERROR(VLOOKUP(Issue!$J3822,Table2[[#All],[Item Name]:[Open Rate]],8,0),"")</f>
        <v/>
      </c>
      <c r="N3822" s="32" t="str">
        <f>IFERROR(+Issue!$L3822*Issue!$M3822,"")</f>
        <v/>
      </c>
      <c r="O3822" s="12"/>
      <c r="P3822" s="12"/>
      <c r="Q3822" s="38"/>
    </row>
    <row r="3823" spans="1:17" x14ac:dyDescent="0.25">
      <c r="A3823" s="34"/>
      <c r="B3823" s="12"/>
      <c r="C3823" s="12"/>
      <c r="D3823" s="12"/>
      <c r="E3823" s="31" t="str">
        <f>IFERROR(VLOOKUP(Issue!$D3823,Table5[#All],3,0),"")</f>
        <v/>
      </c>
      <c r="F3823" s="31" t="str">
        <f>IFERROR(VLOOKUP(Issue!$D3823,Table5[#All],2,0),"")</f>
        <v/>
      </c>
      <c r="G3823" s="12"/>
      <c r="H3823" s="31" t="str">
        <f>IFERROR(VLOOKUP(Issue!$G3823,Table5[#All],3,0),"")</f>
        <v/>
      </c>
      <c r="I3823" s="31" t="str">
        <f>IFERROR(VLOOKUP(Issue!$G3823,Table5[#All],2,0),"")</f>
        <v/>
      </c>
      <c r="J3823" s="8"/>
      <c r="K3823" s="31" t="str">
        <f>IFERROR(VLOOKUP(Issue!$J3823,Table2[[Item Name]:[UoM]],2,0),"")</f>
        <v/>
      </c>
      <c r="L3823" s="12"/>
      <c r="M3823" s="32" t="str">
        <f>IFERROR(VLOOKUP(Issue!$J3823,Table2[[#All],[Item Name]:[Open Rate]],8,0),"")</f>
        <v/>
      </c>
      <c r="N3823" s="32" t="str">
        <f>IFERROR(+Issue!$L3823*Issue!$M3823,"")</f>
        <v/>
      </c>
      <c r="O3823" s="12"/>
      <c r="P3823" s="12"/>
      <c r="Q3823" s="38"/>
    </row>
    <row r="3824" spans="1:17" x14ac:dyDescent="0.25">
      <c r="A3824" s="34"/>
      <c r="B3824" s="12"/>
      <c r="C3824" s="12"/>
      <c r="D3824" s="12"/>
      <c r="E3824" s="31" t="str">
        <f>IFERROR(VLOOKUP(Issue!$D3824,Table5[#All],3,0),"")</f>
        <v/>
      </c>
      <c r="F3824" s="31" t="str">
        <f>IFERROR(VLOOKUP(Issue!$D3824,Table5[#All],2,0),"")</f>
        <v/>
      </c>
      <c r="G3824" s="12"/>
      <c r="H3824" s="31" t="str">
        <f>IFERROR(VLOOKUP(Issue!$G3824,Table5[#All],3,0),"")</f>
        <v/>
      </c>
      <c r="I3824" s="31" t="str">
        <f>IFERROR(VLOOKUP(Issue!$G3824,Table5[#All],2,0),"")</f>
        <v/>
      </c>
      <c r="J3824" s="8"/>
      <c r="K3824" s="31" t="str">
        <f>IFERROR(VLOOKUP(Issue!$J3824,Table2[[Item Name]:[UoM]],2,0),"")</f>
        <v/>
      </c>
      <c r="L3824" s="12"/>
      <c r="M3824" s="32" t="str">
        <f>IFERROR(VLOOKUP(Issue!$J3824,Table2[[#All],[Item Name]:[Open Rate]],8,0),"")</f>
        <v/>
      </c>
      <c r="N3824" s="32" t="str">
        <f>IFERROR(+Issue!$L3824*Issue!$M3824,"")</f>
        <v/>
      </c>
      <c r="O3824" s="12"/>
      <c r="P3824" s="12"/>
      <c r="Q3824" s="38"/>
    </row>
    <row r="3825" spans="1:17" x14ac:dyDescent="0.25">
      <c r="A3825" s="34"/>
      <c r="B3825" s="12"/>
      <c r="C3825" s="12"/>
      <c r="D3825" s="12"/>
      <c r="E3825" s="31" t="str">
        <f>IFERROR(VLOOKUP(Issue!$D3825,Table5[#All],3,0),"")</f>
        <v/>
      </c>
      <c r="F3825" s="31" t="str">
        <f>IFERROR(VLOOKUP(Issue!$D3825,Table5[#All],2,0),"")</f>
        <v/>
      </c>
      <c r="G3825" s="12"/>
      <c r="H3825" s="31" t="str">
        <f>IFERROR(VLOOKUP(Issue!$G3825,Table5[#All],3,0),"")</f>
        <v/>
      </c>
      <c r="I3825" s="31" t="str">
        <f>IFERROR(VLOOKUP(Issue!$G3825,Table5[#All],2,0),"")</f>
        <v/>
      </c>
      <c r="J3825" s="8"/>
      <c r="K3825" s="31" t="str">
        <f>IFERROR(VLOOKUP(Issue!$J3825,Table2[[Item Name]:[UoM]],2,0),"")</f>
        <v/>
      </c>
      <c r="L3825" s="12"/>
      <c r="M3825" s="32" t="str">
        <f>IFERROR(VLOOKUP(Issue!$J3825,Table2[[#All],[Item Name]:[Open Rate]],8,0),"")</f>
        <v/>
      </c>
      <c r="N3825" s="32" t="str">
        <f>IFERROR(+Issue!$L3825*Issue!$M3825,"")</f>
        <v/>
      </c>
      <c r="O3825" s="12"/>
      <c r="P3825" s="12"/>
      <c r="Q3825" s="38"/>
    </row>
    <row r="3826" spans="1:17" x14ac:dyDescent="0.25">
      <c r="A3826" s="34"/>
      <c r="B3826" s="12"/>
      <c r="C3826" s="12"/>
      <c r="D3826" s="12"/>
      <c r="E3826" s="31" t="str">
        <f>IFERROR(VLOOKUP(Issue!$D3826,Table5[#All],3,0),"")</f>
        <v/>
      </c>
      <c r="F3826" s="31" t="str">
        <f>IFERROR(VLOOKUP(Issue!$D3826,Table5[#All],2,0),"")</f>
        <v/>
      </c>
      <c r="G3826" s="12"/>
      <c r="H3826" s="31" t="str">
        <f>IFERROR(VLOOKUP(Issue!$G3826,Table5[#All],3,0),"")</f>
        <v/>
      </c>
      <c r="I3826" s="31" t="str">
        <f>IFERROR(VLOOKUP(Issue!$G3826,Table5[#All],2,0),"")</f>
        <v/>
      </c>
      <c r="J3826" s="8"/>
      <c r="K3826" s="31" t="str">
        <f>IFERROR(VLOOKUP(Issue!$J3826,Table2[[Item Name]:[UoM]],2,0),"")</f>
        <v/>
      </c>
      <c r="L3826" s="12"/>
      <c r="M3826" s="32" t="str">
        <f>IFERROR(VLOOKUP(Issue!$J3826,Table2[[#All],[Item Name]:[Open Rate]],8,0),"")</f>
        <v/>
      </c>
      <c r="N3826" s="32" t="str">
        <f>IFERROR(+Issue!$L3826*Issue!$M3826,"")</f>
        <v/>
      </c>
      <c r="O3826" s="12"/>
      <c r="P3826" s="12"/>
      <c r="Q3826" s="38"/>
    </row>
    <row r="3827" spans="1:17" x14ac:dyDescent="0.25">
      <c r="A3827" s="34"/>
      <c r="B3827" s="12"/>
      <c r="C3827" s="12"/>
      <c r="D3827" s="12"/>
      <c r="E3827" s="31" t="str">
        <f>IFERROR(VLOOKUP(Issue!$D3827,Table5[#All],3,0),"")</f>
        <v/>
      </c>
      <c r="F3827" s="31" t="str">
        <f>IFERROR(VLOOKUP(Issue!$D3827,Table5[#All],2,0),"")</f>
        <v/>
      </c>
      <c r="G3827" s="12"/>
      <c r="H3827" s="31" t="str">
        <f>IFERROR(VLOOKUP(Issue!$G3827,Table5[#All],3,0),"")</f>
        <v/>
      </c>
      <c r="I3827" s="31" t="str">
        <f>IFERROR(VLOOKUP(Issue!$G3827,Table5[#All],2,0),"")</f>
        <v/>
      </c>
      <c r="J3827" s="8"/>
      <c r="K3827" s="31" t="str">
        <f>IFERROR(VLOOKUP(Issue!$J3827,Table2[[Item Name]:[UoM]],2,0),"")</f>
        <v/>
      </c>
      <c r="L3827" s="12"/>
      <c r="M3827" s="32" t="str">
        <f>IFERROR(VLOOKUP(Issue!$J3827,Table2[[#All],[Item Name]:[Open Rate]],8,0),"")</f>
        <v/>
      </c>
      <c r="N3827" s="32" t="str">
        <f>IFERROR(+Issue!$L3827*Issue!$M3827,"")</f>
        <v/>
      </c>
      <c r="O3827" s="12"/>
      <c r="P3827" s="12"/>
      <c r="Q3827" s="38"/>
    </row>
    <row r="3828" spans="1:17" x14ac:dyDescent="0.25">
      <c r="A3828" s="34"/>
      <c r="B3828" s="12"/>
      <c r="C3828" s="12"/>
      <c r="D3828" s="12"/>
      <c r="E3828" s="31" t="str">
        <f>IFERROR(VLOOKUP(Issue!$D3828,Table5[#All],3,0),"")</f>
        <v/>
      </c>
      <c r="F3828" s="31" t="str">
        <f>IFERROR(VLOOKUP(Issue!$D3828,Table5[#All],2,0),"")</f>
        <v/>
      </c>
      <c r="G3828" s="12"/>
      <c r="H3828" s="31" t="str">
        <f>IFERROR(VLOOKUP(Issue!$G3828,Table5[#All],3,0),"")</f>
        <v/>
      </c>
      <c r="I3828" s="31" t="str">
        <f>IFERROR(VLOOKUP(Issue!$G3828,Table5[#All],2,0),"")</f>
        <v/>
      </c>
      <c r="J3828" s="8"/>
      <c r="K3828" s="31" t="str">
        <f>IFERROR(VLOOKUP(Issue!$J3828,Table2[[Item Name]:[UoM]],2,0),"")</f>
        <v/>
      </c>
      <c r="L3828" s="12"/>
      <c r="M3828" s="32" t="str">
        <f>IFERROR(VLOOKUP(Issue!$J3828,Table2[[#All],[Item Name]:[Open Rate]],8,0),"")</f>
        <v/>
      </c>
      <c r="N3828" s="32" t="str">
        <f>IFERROR(+Issue!$L3828*Issue!$M3828,"")</f>
        <v/>
      </c>
      <c r="O3828" s="12"/>
      <c r="P3828" s="12"/>
      <c r="Q3828" s="38"/>
    </row>
    <row r="3829" spans="1:17" x14ac:dyDescent="0.25">
      <c r="A3829" s="34"/>
      <c r="B3829" s="12"/>
      <c r="C3829" s="12"/>
      <c r="D3829" s="12"/>
      <c r="E3829" s="31" t="str">
        <f>IFERROR(VLOOKUP(Issue!$D3829,Table5[#All],3,0),"")</f>
        <v/>
      </c>
      <c r="F3829" s="31" t="str">
        <f>IFERROR(VLOOKUP(Issue!$D3829,Table5[#All],2,0),"")</f>
        <v/>
      </c>
      <c r="G3829" s="12"/>
      <c r="H3829" s="31" t="str">
        <f>IFERROR(VLOOKUP(Issue!$G3829,Table5[#All],3,0),"")</f>
        <v/>
      </c>
      <c r="I3829" s="31" t="str">
        <f>IFERROR(VLOOKUP(Issue!$G3829,Table5[#All],2,0),"")</f>
        <v/>
      </c>
      <c r="J3829" s="8"/>
      <c r="K3829" s="31" t="str">
        <f>IFERROR(VLOOKUP(Issue!$J3829,Table2[[Item Name]:[UoM]],2,0),"")</f>
        <v/>
      </c>
      <c r="L3829" s="12"/>
      <c r="M3829" s="32" t="str">
        <f>IFERROR(VLOOKUP(Issue!$J3829,Table2[[#All],[Item Name]:[Open Rate]],8,0),"")</f>
        <v/>
      </c>
      <c r="N3829" s="32" t="str">
        <f>IFERROR(+Issue!$L3829*Issue!$M3829,"")</f>
        <v/>
      </c>
      <c r="O3829" s="12"/>
      <c r="P3829" s="12"/>
      <c r="Q3829" s="38"/>
    </row>
    <row r="3830" spans="1:17" x14ac:dyDescent="0.25">
      <c r="A3830" s="34"/>
      <c r="B3830" s="12"/>
      <c r="C3830" s="12"/>
      <c r="D3830" s="12"/>
      <c r="E3830" s="31" t="str">
        <f>IFERROR(VLOOKUP(Issue!$D3830,Table5[#All],3,0),"")</f>
        <v/>
      </c>
      <c r="F3830" s="31" t="str">
        <f>IFERROR(VLOOKUP(Issue!$D3830,Table5[#All],2,0),"")</f>
        <v/>
      </c>
      <c r="G3830" s="12"/>
      <c r="H3830" s="31" t="str">
        <f>IFERROR(VLOOKUP(Issue!$G3830,Table5[#All],3,0),"")</f>
        <v/>
      </c>
      <c r="I3830" s="31" t="str">
        <f>IFERROR(VLOOKUP(Issue!$G3830,Table5[#All],2,0),"")</f>
        <v/>
      </c>
      <c r="J3830" s="8"/>
      <c r="K3830" s="31" t="str">
        <f>IFERROR(VLOOKUP(Issue!$J3830,Table2[[Item Name]:[UoM]],2,0),"")</f>
        <v/>
      </c>
      <c r="L3830" s="12"/>
      <c r="M3830" s="32" t="str">
        <f>IFERROR(VLOOKUP(Issue!$J3830,Table2[[#All],[Item Name]:[Open Rate]],8,0),"")</f>
        <v/>
      </c>
      <c r="N3830" s="32" t="str">
        <f>IFERROR(+Issue!$L3830*Issue!$M3830,"")</f>
        <v/>
      </c>
      <c r="O3830" s="12"/>
      <c r="P3830" s="12"/>
      <c r="Q3830" s="38"/>
    </row>
    <row r="3831" spans="1:17" x14ac:dyDescent="0.25">
      <c r="A3831" s="34"/>
      <c r="B3831" s="12"/>
      <c r="C3831" s="12"/>
      <c r="D3831" s="12"/>
      <c r="E3831" s="31" t="str">
        <f>IFERROR(VLOOKUP(Issue!$D3831,Table5[#All],3,0),"")</f>
        <v/>
      </c>
      <c r="F3831" s="31" t="str">
        <f>IFERROR(VLOOKUP(Issue!$D3831,Table5[#All],2,0),"")</f>
        <v/>
      </c>
      <c r="G3831" s="12"/>
      <c r="H3831" s="31" t="str">
        <f>IFERROR(VLOOKUP(Issue!$G3831,Table5[#All],3,0),"")</f>
        <v/>
      </c>
      <c r="I3831" s="31" t="str">
        <f>IFERROR(VLOOKUP(Issue!$G3831,Table5[#All],2,0),"")</f>
        <v/>
      </c>
      <c r="J3831" s="8"/>
      <c r="K3831" s="31" t="str">
        <f>IFERROR(VLOOKUP(Issue!$J3831,Table2[[Item Name]:[UoM]],2,0),"")</f>
        <v/>
      </c>
      <c r="L3831" s="12"/>
      <c r="M3831" s="32" t="str">
        <f>IFERROR(VLOOKUP(Issue!$J3831,Table2[[#All],[Item Name]:[Open Rate]],8,0),"")</f>
        <v/>
      </c>
      <c r="N3831" s="32" t="str">
        <f>IFERROR(+Issue!$L3831*Issue!$M3831,"")</f>
        <v/>
      </c>
      <c r="O3831" s="12"/>
      <c r="P3831" s="12"/>
      <c r="Q3831" s="38"/>
    </row>
    <row r="3832" spans="1:17" x14ac:dyDescent="0.25">
      <c r="A3832" s="34"/>
      <c r="B3832" s="12"/>
      <c r="C3832" s="12"/>
      <c r="D3832" s="12"/>
      <c r="E3832" s="31" t="str">
        <f>IFERROR(VLOOKUP(Issue!$D3832,Table5[#All],3,0),"")</f>
        <v/>
      </c>
      <c r="F3832" s="31" t="str">
        <f>IFERROR(VLOOKUP(Issue!$D3832,Table5[#All],2,0),"")</f>
        <v/>
      </c>
      <c r="G3832" s="12"/>
      <c r="H3832" s="31" t="str">
        <f>IFERROR(VLOOKUP(Issue!$G3832,Table5[#All],3,0),"")</f>
        <v/>
      </c>
      <c r="I3832" s="31" t="str">
        <f>IFERROR(VLOOKUP(Issue!$G3832,Table5[#All],2,0),"")</f>
        <v/>
      </c>
      <c r="J3832" s="8"/>
      <c r="K3832" s="31" t="str">
        <f>IFERROR(VLOOKUP(Issue!$J3832,Table2[[Item Name]:[UoM]],2,0),"")</f>
        <v/>
      </c>
      <c r="L3832" s="12"/>
      <c r="M3832" s="32" t="str">
        <f>IFERROR(VLOOKUP(Issue!$J3832,Table2[[#All],[Item Name]:[Open Rate]],8,0),"")</f>
        <v/>
      </c>
      <c r="N3832" s="32" t="str">
        <f>IFERROR(+Issue!$L3832*Issue!$M3832,"")</f>
        <v/>
      </c>
      <c r="O3832" s="12"/>
      <c r="P3832" s="12"/>
      <c r="Q3832" s="38"/>
    </row>
    <row r="3833" spans="1:17" x14ac:dyDescent="0.25">
      <c r="A3833" s="34"/>
      <c r="B3833" s="12"/>
      <c r="C3833" s="12"/>
      <c r="D3833" s="12"/>
      <c r="E3833" s="31" t="str">
        <f>IFERROR(VLOOKUP(Issue!$D3833,Table5[#All],3,0),"")</f>
        <v/>
      </c>
      <c r="F3833" s="31" t="str">
        <f>IFERROR(VLOOKUP(Issue!$D3833,Table5[#All],2,0),"")</f>
        <v/>
      </c>
      <c r="G3833" s="12"/>
      <c r="H3833" s="31" t="str">
        <f>IFERROR(VLOOKUP(Issue!$G3833,Table5[#All],3,0),"")</f>
        <v/>
      </c>
      <c r="I3833" s="31" t="str">
        <f>IFERROR(VLOOKUP(Issue!$G3833,Table5[#All],2,0),"")</f>
        <v/>
      </c>
      <c r="J3833" s="8"/>
      <c r="K3833" s="31" t="str">
        <f>IFERROR(VLOOKUP(Issue!$J3833,Table2[[Item Name]:[UoM]],2,0),"")</f>
        <v/>
      </c>
      <c r="L3833" s="12"/>
      <c r="M3833" s="32" t="str">
        <f>IFERROR(VLOOKUP(Issue!$J3833,Table2[[#All],[Item Name]:[Open Rate]],8,0),"")</f>
        <v/>
      </c>
      <c r="N3833" s="32" t="str">
        <f>IFERROR(+Issue!$L3833*Issue!$M3833,"")</f>
        <v/>
      </c>
      <c r="O3833" s="12"/>
      <c r="P3833" s="12"/>
      <c r="Q3833" s="38"/>
    </row>
    <row r="3834" spans="1:17" x14ac:dyDescent="0.25">
      <c r="A3834" s="34"/>
      <c r="B3834" s="12"/>
      <c r="C3834" s="12"/>
      <c r="D3834" s="12"/>
      <c r="E3834" s="31" t="str">
        <f>IFERROR(VLOOKUP(Issue!$D3834,Table5[#All],3,0),"")</f>
        <v/>
      </c>
      <c r="F3834" s="31" t="str">
        <f>IFERROR(VLOOKUP(Issue!$D3834,Table5[#All],2,0),"")</f>
        <v/>
      </c>
      <c r="G3834" s="12"/>
      <c r="H3834" s="31" t="str">
        <f>IFERROR(VLOOKUP(Issue!$G3834,Table5[#All],3,0),"")</f>
        <v/>
      </c>
      <c r="I3834" s="31" t="str">
        <f>IFERROR(VLOOKUP(Issue!$G3834,Table5[#All],2,0),"")</f>
        <v/>
      </c>
      <c r="J3834" s="8"/>
      <c r="K3834" s="31" t="str">
        <f>IFERROR(VLOOKUP(Issue!$J3834,Table2[[Item Name]:[UoM]],2,0),"")</f>
        <v/>
      </c>
      <c r="L3834" s="12"/>
      <c r="M3834" s="32" t="str">
        <f>IFERROR(VLOOKUP(Issue!$J3834,Table2[[#All],[Item Name]:[Open Rate]],8,0),"")</f>
        <v/>
      </c>
      <c r="N3834" s="32" t="str">
        <f>IFERROR(+Issue!$L3834*Issue!$M3834,"")</f>
        <v/>
      </c>
      <c r="O3834" s="12"/>
      <c r="P3834" s="12"/>
      <c r="Q3834" s="38"/>
    </row>
    <row r="3835" spans="1:17" x14ac:dyDescent="0.25">
      <c r="A3835" s="34"/>
      <c r="B3835" s="12"/>
      <c r="C3835" s="12"/>
      <c r="D3835" s="12"/>
      <c r="E3835" s="31" t="str">
        <f>IFERROR(VLOOKUP(Issue!$D3835,Table5[#All],3,0),"")</f>
        <v/>
      </c>
      <c r="F3835" s="31" t="str">
        <f>IFERROR(VLOOKUP(Issue!$D3835,Table5[#All],2,0),"")</f>
        <v/>
      </c>
      <c r="G3835" s="12"/>
      <c r="H3835" s="31" t="str">
        <f>IFERROR(VLOOKUP(Issue!$G3835,Table5[#All],3,0),"")</f>
        <v/>
      </c>
      <c r="I3835" s="31" t="str">
        <f>IFERROR(VLOOKUP(Issue!$G3835,Table5[#All],2,0),"")</f>
        <v/>
      </c>
      <c r="J3835" s="8"/>
      <c r="K3835" s="31" t="str">
        <f>IFERROR(VLOOKUP(Issue!$J3835,Table2[[Item Name]:[UoM]],2,0),"")</f>
        <v/>
      </c>
      <c r="L3835" s="12"/>
      <c r="M3835" s="32" t="str">
        <f>IFERROR(VLOOKUP(Issue!$J3835,Table2[[#All],[Item Name]:[Open Rate]],8,0),"")</f>
        <v/>
      </c>
      <c r="N3835" s="32" t="str">
        <f>IFERROR(+Issue!$L3835*Issue!$M3835,"")</f>
        <v/>
      </c>
      <c r="O3835" s="12"/>
      <c r="P3835" s="12"/>
      <c r="Q3835" s="38"/>
    </row>
    <row r="3836" spans="1:17" x14ac:dyDescent="0.25">
      <c r="A3836" s="34"/>
      <c r="B3836" s="12"/>
      <c r="C3836" s="12"/>
      <c r="D3836" s="12"/>
      <c r="E3836" s="31" t="str">
        <f>IFERROR(VLOOKUP(Issue!$D3836,Table5[#All],3,0),"")</f>
        <v/>
      </c>
      <c r="F3836" s="31" t="str">
        <f>IFERROR(VLOOKUP(Issue!$D3836,Table5[#All],2,0),"")</f>
        <v/>
      </c>
      <c r="G3836" s="12"/>
      <c r="H3836" s="31" t="str">
        <f>IFERROR(VLOOKUP(Issue!$G3836,Table5[#All],3,0),"")</f>
        <v/>
      </c>
      <c r="I3836" s="31" t="str">
        <f>IFERROR(VLOOKUP(Issue!$G3836,Table5[#All],2,0),"")</f>
        <v/>
      </c>
      <c r="J3836" s="8"/>
      <c r="K3836" s="31" t="str">
        <f>IFERROR(VLOOKUP(Issue!$J3836,Table2[[Item Name]:[UoM]],2,0),"")</f>
        <v/>
      </c>
      <c r="L3836" s="12"/>
      <c r="M3836" s="32" t="str">
        <f>IFERROR(VLOOKUP(Issue!$J3836,Table2[[#All],[Item Name]:[Open Rate]],8,0),"")</f>
        <v/>
      </c>
      <c r="N3836" s="32" t="str">
        <f>IFERROR(+Issue!$L3836*Issue!$M3836,"")</f>
        <v/>
      </c>
      <c r="O3836" s="12"/>
      <c r="P3836" s="12"/>
      <c r="Q3836" s="38"/>
    </row>
    <row r="3837" spans="1:17" x14ac:dyDescent="0.25">
      <c r="A3837" s="34"/>
      <c r="B3837" s="12"/>
      <c r="C3837" s="12"/>
      <c r="D3837" s="12"/>
      <c r="E3837" s="31" t="str">
        <f>IFERROR(VLOOKUP(Issue!$D3837,Table5[#All],3,0),"")</f>
        <v/>
      </c>
      <c r="F3837" s="31" t="str">
        <f>IFERROR(VLOOKUP(Issue!$D3837,Table5[#All],2,0),"")</f>
        <v/>
      </c>
      <c r="G3837" s="12"/>
      <c r="H3837" s="31" t="str">
        <f>IFERROR(VLOOKUP(Issue!$G3837,Table5[#All],3,0),"")</f>
        <v/>
      </c>
      <c r="I3837" s="31" t="str">
        <f>IFERROR(VLOOKUP(Issue!$G3837,Table5[#All],2,0),"")</f>
        <v/>
      </c>
      <c r="J3837" s="8"/>
      <c r="K3837" s="31" t="str">
        <f>IFERROR(VLOOKUP(Issue!$J3837,Table2[[Item Name]:[UoM]],2,0),"")</f>
        <v/>
      </c>
      <c r="L3837" s="12"/>
      <c r="M3837" s="32" t="str">
        <f>IFERROR(VLOOKUP(Issue!$J3837,Table2[[#All],[Item Name]:[Open Rate]],8,0),"")</f>
        <v/>
      </c>
      <c r="N3837" s="32" t="str">
        <f>IFERROR(+Issue!$L3837*Issue!$M3837,"")</f>
        <v/>
      </c>
      <c r="O3837" s="12"/>
      <c r="P3837" s="12"/>
      <c r="Q3837" s="38"/>
    </row>
    <row r="3838" spans="1:17" x14ac:dyDescent="0.25">
      <c r="A3838" s="34"/>
      <c r="B3838" s="12"/>
      <c r="C3838" s="12"/>
      <c r="D3838" s="12"/>
      <c r="E3838" s="31" t="str">
        <f>IFERROR(VLOOKUP(Issue!$D3838,Table5[#All],3,0),"")</f>
        <v/>
      </c>
      <c r="F3838" s="31" t="str">
        <f>IFERROR(VLOOKUP(Issue!$D3838,Table5[#All],2,0),"")</f>
        <v/>
      </c>
      <c r="G3838" s="12"/>
      <c r="H3838" s="31" t="str">
        <f>IFERROR(VLOOKUP(Issue!$G3838,Table5[#All],3,0),"")</f>
        <v/>
      </c>
      <c r="I3838" s="31" t="str">
        <f>IFERROR(VLOOKUP(Issue!$G3838,Table5[#All],2,0),"")</f>
        <v/>
      </c>
      <c r="J3838" s="8"/>
      <c r="K3838" s="31" t="str">
        <f>IFERROR(VLOOKUP(Issue!$J3838,Table2[[Item Name]:[UoM]],2,0),"")</f>
        <v/>
      </c>
      <c r="L3838" s="12"/>
      <c r="M3838" s="32" t="str">
        <f>IFERROR(VLOOKUP(Issue!$J3838,Table2[[#All],[Item Name]:[Open Rate]],8,0),"")</f>
        <v/>
      </c>
      <c r="N3838" s="32" t="str">
        <f>IFERROR(+Issue!$L3838*Issue!$M3838,"")</f>
        <v/>
      </c>
      <c r="O3838" s="12"/>
      <c r="P3838" s="12"/>
      <c r="Q3838" s="38"/>
    </row>
    <row r="3839" spans="1:17" x14ac:dyDescent="0.25">
      <c r="A3839" s="34"/>
      <c r="B3839" s="12"/>
      <c r="C3839" s="12"/>
      <c r="D3839" s="12"/>
      <c r="E3839" s="31" t="str">
        <f>IFERROR(VLOOKUP(Issue!$D3839,Table5[#All],3,0),"")</f>
        <v/>
      </c>
      <c r="F3839" s="31" t="str">
        <f>IFERROR(VLOOKUP(Issue!$D3839,Table5[#All],2,0),"")</f>
        <v/>
      </c>
      <c r="G3839" s="12"/>
      <c r="H3839" s="31" t="str">
        <f>IFERROR(VLOOKUP(Issue!$G3839,Table5[#All],3,0),"")</f>
        <v/>
      </c>
      <c r="I3839" s="31" t="str">
        <f>IFERROR(VLOOKUP(Issue!$G3839,Table5[#All],2,0),"")</f>
        <v/>
      </c>
      <c r="J3839" s="12"/>
      <c r="K3839" s="31" t="str">
        <f>IFERROR(VLOOKUP(Issue!$J3839,Table2[[Item Name]:[UoM]],2,0),"")</f>
        <v/>
      </c>
      <c r="L3839" s="12"/>
      <c r="M3839" s="32" t="str">
        <f>IFERROR(VLOOKUP(Issue!$J3839,Table2[[#All],[Item Name]:[Open Rate]],8,0),"")</f>
        <v/>
      </c>
      <c r="N3839" s="32" t="str">
        <f>IFERROR(+Issue!$L3839*Issue!$M3839,"")</f>
        <v/>
      </c>
      <c r="O3839" s="12"/>
      <c r="P3839" s="12"/>
      <c r="Q3839" s="38"/>
    </row>
    <row r="3840" spans="1:17" x14ac:dyDescent="0.25">
      <c r="A3840" s="34"/>
      <c r="B3840" s="12"/>
      <c r="C3840" s="12"/>
      <c r="D3840" s="12"/>
      <c r="E3840" s="31" t="str">
        <f>IFERROR(VLOOKUP(Issue!$D3840,Table5[#All],3,0),"")</f>
        <v/>
      </c>
      <c r="F3840" s="31" t="str">
        <f>IFERROR(VLOOKUP(Issue!$D3840,Table5[#All],2,0),"")</f>
        <v/>
      </c>
      <c r="G3840" s="12"/>
      <c r="H3840" s="31" t="str">
        <f>IFERROR(VLOOKUP(Issue!$G3840,Table5[#All],3,0),"")</f>
        <v/>
      </c>
      <c r="I3840" s="31" t="str">
        <f>IFERROR(VLOOKUP(Issue!$G3840,Table5[#All],2,0),"")</f>
        <v/>
      </c>
      <c r="J3840" s="12"/>
      <c r="K3840" s="31" t="str">
        <f>IFERROR(VLOOKUP(Issue!$J3840,Table2[[Item Name]:[UoM]],2,0),"")</f>
        <v/>
      </c>
      <c r="L3840" s="12"/>
      <c r="M3840" s="32" t="str">
        <f>IFERROR(VLOOKUP(Issue!$J3840,Table2[[#All],[Item Name]:[Open Rate]],8,0),"")</f>
        <v/>
      </c>
      <c r="N3840" s="32" t="str">
        <f>IFERROR(+Issue!$L3840*Issue!$M3840,"")</f>
        <v/>
      </c>
      <c r="O3840" s="12"/>
      <c r="P3840" s="12"/>
      <c r="Q3840" s="38"/>
    </row>
    <row r="3841" spans="1:17" x14ac:dyDescent="0.25">
      <c r="A3841" s="34"/>
      <c r="B3841" s="12"/>
      <c r="C3841" s="12"/>
      <c r="D3841" s="12"/>
      <c r="E3841" s="31" t="str">
        <f>IFERROR(VLOOKUP(Issue!$D3841,Table5[#All],3,0),"")</f>
        <v/>
      </c>
      <c r="F3841" s="31" t="str">
        <f>IFERROR(VLOOKUP(Issue!$D3841,Table5[#All],2,0),"")</f>
        <v/>
      </c>
      <c r="G3841" s="12"/>
      <c r="H3841" s="31" t="str">
        <f>IFERROR(VLOOKUP(Issue!$G3841,Table5[#All],3,0),"")</f>
        <v/>
      </c>
      <c r="I3841" s="31" t="str">
        <f>IFERROR(VLOOKUP(Issue!$G3841,Table5[#All],2,0),"")</f>
        <v/>
      </c>
      <c r="J3841" s="12"/>
      <c r="K3841" s="31" t="str">
        <f>IFERROR(VLOOKUP(Issue!$J3841,Table2[[Item Name]:[UoM]],2,0),"")</f>
        <v/>
      </c>
      <c r="L3841" s="12"/>
      <c r="M3841" s="32" t="str">
        <f>IFERROR(VLOOKUP(Issue!$J3841,Table2[[#All],[Item Name]:[Open Rate]],8,0),"")</f>
        <v/>
      </c>
      <c r="N3841" s="32" t="str">
        <f>IFERROR(+Issue!$L3841*Issue!$M3841,"")</f>
        <v/>
      </c>
      <c r="O3841" s="12"/>
      <c r="P3841" s="12"/>
      <c r="Q3841" s="38"/>
    </row>
    <row r="3842" spans="1:17" x14ac:dyDescent="0.25">
      <c r="A3842" s="34"/>
      <c r="B3842" s="12"/>
      <c r="C3842" s="12"/>
      <c r="D3842" s="12"/>
      <c r="E3842" s="31" t="str">
        <f>IFERROR(VLOOKUP(Issue!$D3842,Table5[#All],3,0),"")</f>
        <v/>
      </c>
      <c r="F3842" s="31" t="str">
        <f>IFERROR(VLOOKUP(Issue!$D3842,Table5[#All],2,0),"")</f>
        <v/>
      </c>
      <c r="G3842" s="12"/>
      <c r="H3842" s="31" t="str">
        <f>IFERROR(VLOOKUP(Issue!$G3842,Table5[#All],3,0),"")</f>
        <v/>
      </c>
      <c r="I3842" s="31" t="str">
        <f>IFERROR(VLOOKUP(Issue!$G3842,Table5[#All],2,0),"")</f>
        <v/>
      </c>
      <c r="J3842" s="12"/>
      <c r="K3842" s="31" t="str">
        <f>IFERROR(VLOOKUP(Issue!$J3842,Table2[[Item Name]:[UoM]],2,0),"")</f>
        <v/>
      </c>
      <c r="L3842" s="12"/>
      <c r="M3842" s="32" t="str">
        <f>IFERROR(VLOOKUP(Issue!$J3842,Table2[[#All],[Item Name]:[Open Rate]],8,0),"")</f>
        <v/>
      </c>
      <c r="N3842" s="32" t="str">
        <f>IFERROR(+Issue!$L3842*Issue!$M3842,"")</f>
        <v/>
      </c>
      <c r="O3842" s="12"/>
      <c r="P3842" s="12"/>
      <c r="Q3842" s="38"/>
    </row>
    <row r="3843" spans="1:17" x14ac:dyDescent="0.25">
      <c r="A3843" s="34"/>
      <c r="B3843" s="12"/>
      <c r="C3843" s="12"/>
      <c r="D3843" s="12"/>
      <c r="E3843" s="31" t="str">
        <f>IFERROR(VLOOKUP(Issue!$D3843,Table5[#All],3,0),"")</f>
        <v/>
      </c>
      <c r="F3843" s="31" t="str">
        <f>IFERROR(VLOOKUP(Issue!$D3843,Table5[#All],2,0),"")</f>
        <v/>
      </c>
      <c r="G3843" s="12"/>
      <c r="H3843" s="31" t="str">
        <f>IFERROR(VLOOKUP(Issue!$G3843,Table5[#All],3,0),"")</f>
        <v/>
      </c>
      <c r="I3843" s="31" t="str">
        <f>IFERROR(VLOOKUP(Issue!$G3843,Table5[#All],2,0),"")</f>
        <v/>
      </c>
      <c r="J3843" s="12"/>
      <c r="K3843" s="31" t="str">
        <f>IFERROR(VLOOKUP(Issue!$J3843,Table2[[Item Name]:[UoM]],2,0),"")</f>
        <v/>
      </c>
      <c r="L3843" s="12"/>
      <c r="M3843" s="32" t="str">
        <f>IFERROR(VLOOKUP(Issue!$J3843,Table2[[#All],[Item Name]:[Open Rate]],8,0),"")</f>
        <v/>
      </c>
      <c r="N3843" s="32" t="str">
        <f>IFERROR(+Issue!$L3843*Issue!$M3843,"")</f>
        <v/>
      </c>
      <c r="O3843" s="12"/>
      <c r="P3843" s="12"/>
      <c r="Q3843" s="38"/>
    </row>
    <row r="3844" spans="1:17" x14ac:dyDescent="0.25">
      <c r="A3844" s="34"/>
      <c r="B3844" s="12"/>
      <c r="C3844" s="12"/>
      <c r="D3844" s="12"/>
      <c r="E3844" s="31" t="str">
        <f>IFERROR(VLOOKUP(Issue!$D3844,Table5[#All],3,0),"")</f>
        <v/>
      </c>
      <c r="F3844" s="31" t="str">
        <f>IFERROR(VLOOKUP(Issue!$D3844,Table5[#All],2,0),"")</f>
        <v/>
      </c>
      <c r="G3844" s="12"/>
      <c r="H3844" s="31" t="str">
        <f>IFERROR(VLOOKUP(Issue!$G3844,Table5[#All],3,0),"")</f>
        <v/>
      </c>
      <c r="I3844" s="31" t="str">
        <f>IFERROR(VLOOKUP(Issue!$G3844,Table5[#All],2,0),"")</f>
        <v/>
      </c>
      <c r="J3844" s="12"/>
      <c r="K3844" s="31" t="str">
        <f>IFERROR(VLOOKUP(Issue!$J3844,Table2[[Item Name]:[UoM]],2,0),"")</f>
        <v/>
      </c>
      <c r="L3844" s="12"/>
      <c r="M3844" s="32" t="str">
        <f>IFERROR(VLOOKUP(Issue!$J3844,Table2[[#All],[Item Name]:[Open Rate]],8,0),"")</f>
        <v/>
      </c>
      <c r="N3844" s="32" t="str">
        <f>IFERROR(+Issue!$L3844*Issue!$M3844,"")</f>
        <v/>
      </c>
      <c r="O3844" s="12"/>
      <c r="P3844" s="12"/>
      <c r="Q3844" s="38"/>
    </row>
    <row r="3845" spans="1:17" x14ac:dyDescent="0.25">
      <c r="A3845" s="34"/>
      <c r="B3845" s="12"/>
      <c r="C3845" s="12"/>
      <c r="D3845" s="12"/>
      <c r="E3845" s="31" t="str">
        <f>IFERROR(VLOOKUP(Issue!$D3845,Table5[#All],3,0),"")</f>
        <v/>
      </c>
      <c r="F3845" s="31" t="str">
        <f>IFERROR(VLOOKUP(Issue!$D3845,Table5[#All],2,0),"")</f>
        <v/>
      </c>
      <c r="G3845" s="12"/>
      <c r="H3845" s="31" t="str">
        <f>IFERROR(VLOOKUP(Issue!$G3845,Table5[#All],3,0),"")</f>
        <v/>
      </c>
      <c r="I3845" s="31" t="str">
        <f>IFERROR(VLOOKUP(Issue!$G3845,Table5[#All],2,0),"")</f>
        <v/>
      </c>
      <c r="J3845" s="12"/>
      <c r="K3845" s="31" t="str">
        <f>IFERROR(VLOOKUP(Issue!$J3845,Table2[[Item Name]:[UoM]],2,0),"")</f>
        <v/>
      </c>
      <c r="L3845" s="12"/>
      <c r="M3845" s="32" t="str">
        <f>IFERROR(VLOOKUP(Issue!$J3845,Table2[[#All],[Item Name]:[Open Rate]],8,0),"")</f>
        <v/>
      </c>
      <c r="N3845" s="32" t="str">
        <f>IFERROR(+Issue!$L3845*Issue!$M3845,"")</f>
        <v/>
      </c>
      <c r="O3845" s="12"/>
      <c r="P3845" s="12"/>
      <c r="Q3845" s="38"/>
    </row>
    <row r="3846" spans="1:17" x14ac:dyDescent="0.25">
      <c r="A3846" s="34"/>
      <c r="B3846" s="12"/>
      <c r="C3846" s="12"/>
      <c r="D3846" s="12"/>
      <c r="E3846" s="31" t="str">
        <f>IFERROR(VLOOKUP(Issue!$D3846,Table5[#All],3,0),"")</f>
        <v/>
      </c>
      <c r="F3846" s="31" t="str">
        <f>IFERROR(VLOOKUP(Issue!$D3846,Table5[#All],2,0),"")</f>
        <v/>
      </c>
      <c r="G3846" s="12"/>
      <c r="H3846" s="31" t="str">
        <f>IFERROR(VLOOKUP(Issue!$G3846,Table5[#All],3,0),"")</f>
        <v/>
      </c>
      <c r="I3846" s="31" t="str">
        <f>IFERROR(VLOOKUP(Issue!$G3846,Table5[#All],2,0),"")</f>
        <v/>
      </c>
      <c r="J3846" s="12"/>
      <c r="K3846" s="31" t="str">
        <f>IFERROR(VLOOKUP(Issue!$J3846,Table2[[Item Name]:[UoM]],2,0),"")</f>
        <v/>
      </c>
      <c r="L3846" s="12"/>
      <c r="M3846" s="32" t="str">
        <f>IFERROR(VLOOKUP(Issue!$J3846,Table2[[#All],[Item Name]:[Open Rate]],8,0),"")</f>
        <v/>
      </c>
      <c r="N3846" s="32" t="str">
        <f>IFERROR(+Issue!$L3846*Issue!$M3846,"")</f>
        <v/>
      </c>
      <c r="O3846" s="12"/>
      <c r="P3846" s="12"/>
      <c r="Q3846" s="38"/>
    </row>
    <row r="3847" spans="1:17" x14ac:dyDescent="0.25">
      <c r="A3847" s="34"/>
      <c r="B3847" s="12"/>
      <c r="C3847" s="12"/>
      <c r="D3847" s="12"/>
      <c r="E3847" s="31" t="str">
        <f>IFERROR(VLOOKUP(Issue!$D3847,Table5[#All],3,0),"")</f>
        <v/>
      </c>
      <c r="F3847" s="31" t="str">
        <f>IFERROR(VLOOKUP(Issue!$D3847,Table5[#All],2,0),"")</f>
        <v/>
      </c>
      <c r="G3847" s="12"/>
      <c r="H3847" s="31" t="str">
        <f>IFERROR(VLOOKUP(Issue!$G3847,Table5[#All],3,0),"")</f>
        <v/>
      </c>
      <c r="I3847" s="31" t="str">
        <f>IFERROR(VLOOKUP(Issue!$G3847,Table5[#All],2,0),"")</f>
        <v/>
      </c>
      <c r="J3847" s="12"/>
      <c r="K3847" s="31" t="str">
        <f>IFERROR(VLOOKUP(Issue!$J3847,Table2[[Item Name]:[UoM]],2,0),"")</f>
        <v/>
      </c>
      <c r="L3847" s="12"/>
      <c r="M3847" s="32" t="str">
        <f>IFERROR(VLOOKUP(Issue!$J3847,Table2[[#All],[Item Name]:[Open Rate]],8,0),"")</f>
        <v/>
      </c>
      <c r="N3847" s="32" t="str">
        <f>IFERROR(+Issue!$L3847*Issue!$M3847,"")</f>
        <v/>
      </c>
      <c r="O3847" s="12"/>
      <c r="P3847" s="12"/>
      <c r="Q3847" s="38"/>
    </row>
    <row r="3848" spans="1:17" x14ac:dyDescent="0.25">
      <c r="A3848" s="34"/>
      <c r="B3848" s="12"/>
      <c r="C3848" s="12"/>
      <c r="D3848" s="12"/>
      <c r="E3848" s="31" t="str">
        <f>IFERROR(VLOOKUP(Issue!$D3848,Table5[#All],3,0),"")</f>
        <v/>
      </c>
      <c r="F3848" s="31" t="str">
        <f>IFERROR(VLOOKUP(Issue!$D3848,Table5[#All],2,0),"")</f>
        <v/>
      </c>
      <c r="G3848" s="12"/>
      <c r="H3848" s="31" t="str">
        <f>IFERROR(VLOOKUP(Issue!$G3848,Table5[#All],3,0),"")</f>
        <v/>
      </c>
      <c r="I3848" s="31" t="str">
        <f>IFERROR(VLOOKUP(Issue!$G3848,Table5[#All],2,0),"")</f>
        <v/>
      </c>
      <c r="J3848" s="12"/>
      <c r="K3848" s="31" t="str">
        <f>IFERROR(VLOOKUP(Issue!$J3848,Table2[[Item Name]:[UoM]],2,0),"")</f>
        <v/>
      </c>
      <c r="L3848" s="12"/>
      <c r="M3848" s="32" t="str">
        <f>IFERROR(VLOOKUP(Issue!$J3848,Table2[[#All],[Item Name]:[Open Rate]],8,0),"")</f>
        <v/>
      </c>
      <c r="N3848" s="32" t="str">
        <f>IFERROR(+Issue!$L3848*Issue!$M3848,"")</f>
        <v/>
      </c>
      <c r="O3848" s="12"/>
      <c r="P3848" s="12"/>
      <c r="Q3848" s="38"/>
    </row>
    <row r="3849" spans="1:17" x14ac:dyDescent="0.25">
      <c r="A3849" s="34"/>
      <c r="B3849" s="12"/>
      <c r="C3849" s="12"/>
      <c r="D3849" s="12"/>
      <c r="E3849" s="31" t="str">
        <f>IFERROR(VLOOKUP(Issue!$D3849,Table5[#All],3,0),"")</f>
        <v/>
      </c>
      <c r="F3849" s="31" t="str">
        <f>IFERROR(VLOOKUP(Issue!$D3849,Table5[#All],2,0),"")</f>
        <v/>
      </c>
      <c r="G3849" s="12"/>
      <c r="H3849" s="31" t="str">
        <f>IFERROR(VLOOKUP(Issue!$G3849,Table5[#All],3,0),"")</f>
        <v/>
      </c>
      <c r="I3849" s="31" t="str">
        <f>IFERROR(VLOOKUP(Issue!$G3849,Table5[#All],2,0),"")</f>
        <v/>
      </c>
      <c r="J3849" s="12"/>
      <c r="K3849" s="31" t="str">
        <f>IFERROR(VLOOKUP(Issue!$J3849,Table2[[Item Name]:[UoM]],2,0),"")</f>
        <v/>
      </c>
      <c r="L3849" s="12"/>
      <c r="M3849" s="32" t="str">
        <f>IFERROR(VLOOKUP(Issue!$J3849,Table2[[#All],[Item Name]:[Open Rate]],8,0),"")</f>
        <v/>
      </c>
      <c r="N3849" s="32" t="str">
        <f>IFERROR(+Issue!$L3849*Issue!$M3849,"")</f>
        <v/>
      </c>
      <c r="O3849" s="12"/>
      <c r="P3849" s="12"/>
      <c r="Q3849" s="38"/>
    </row>
    <row r="3850" spans="1:17" x14ac:dyDescent="0.25">
      <c r="A3850" s="34"/>
      <c r="B3850" s="12"/>
      <c r="C3850" s="12"/>
      <c r="D3850" s="12"/>
      <c r="E3850" s="31" t="str">
        <f>IFERROR(VLOOKUP(Issue!$D3850,Table5[#All],3,0),"")</f>
        <v/>
      </c>
      <c r="F3850" s="31" t="str">
        <f>IFERROR(VLOOKUP(Issue!$D3850,Table5[#All],2,0),"")</f>
        <v/>
      </c>
      <c r="G3850" s="12"/>
      <c r="H3850" s="31" t="str">
        <f>IFERROR(VLOOKUP(Issue!$G3850,Table5[#All],3,0),"")</f>
        <v/>
      </c>
      <c r="I3850" s="31" t="str">
        <f>IFERROR(VLOOKUP(Issue!$G3850,Table5[#All],2,0),"")</f>
        <v/>
      </c>
      <c r="J3850" s="12"/>
      <c r="K3850" s="31" t="str">
        <f>IFERROR(VLOOKUP(Issue!$J3850,Table2[[Item Name]:[UoM]],2,0),"")</f>
        <v/>
      </c>
      <c r="L3850" s="12"/>
      <c r="M3850" s="32" t="str">
        <f>IFERROR(VLOOKUP(Issue!$J3850,Table2[[#All],[Item Name]:[Open Rate]],8,0),"")</f>
        <v/>
      </c>
      <c r="N3850" s="32" t="str">
        <f>IFERROR(+Issue!$L3850*Issue!$M3850,"")</f>
        <v/>
      </c>
      <c r="O3850" s="12"/>
      <c r="P3850" s="12"/>
      <c r="Q3850" s="38"/>
    </row>
    <row r="3851" spans="1:17" x14ac:dyDescent="0.25">
      <c r="A3851" s="34"/>
      <c r="B3851" s="12"/>
      <c r="C3851" s="12"/>
      <c r="D3851" s="12"/>
      <c r="E3851" s="31" t="str">
        <f>IFERROR(VLOOKUP(Issue!$D3851,Table5[#All],3,0),"")</f>
        <v/>
      </c>
      <c r="F3851" s="31" t="str">
        <f>IFERROR(VLOOKUP(Issue!$D3851,Table5[#All],2,0),"")</f>
        <v/>
      </c>
      <c r="G3851" s="12"/>
      <c r="H3851" s="31" t="str">
        <f>IFERROR(VLOOKUP(Issue!$G3851,Table5[#All],3,0),"")</f>
        <v/>
      </c>
      <c r="I3851" s="31" t="str">
        <f>IFERROR(VLOOKUP(Issue!$G3851,Table5[#All],2,0),"")</f>
        <v/>
      </c>
      <c r="J3851" s="12"/>
      <c r="K3851" s="31" t="str">
        <f>IFERROR(VLOOKUP(Issue!$J3851,Table2[[Item Name]:[UoM]],2,0),"")</f>
        <v/>
      </c>
      <c r="L3851" s="12"/>
      <c r="M3851" s="32" t="str">
        <f>IFERROR(VLOOKUP(Issue!$J3851,Table2[[#All],[Item Name]:[Open Rate]],8,0),"")</f>
        <v/>
      </c>
      <c r="N3851" s="32" t="str">
        <f>IFERROR(+Issue!$L3851*Issue!$M3851,"")</f>
        <v/>
      </c>
      <c r="O3851" s="12"/>
      <c r="P3851" s="12"/>
      <c r="Q3851" s="38"/>
    </row>
    <row r="3852" spans="1:17" x14ac:dyDescent="0.25">
      <c r="A3852" s="34"/>
      <c r="B3852" s="12"/>
      <c r="C3852" s="12"/>
      <c r="D3852" s="12"/>
      <c r="E3852" s="31" t="str">
        <f>IFERROR(VLOOKUP(Issue!$D3852,Table5[#All],3,0),"")</f>
        <v/>
      </c>
      <c r="F3852" s="31" t="str">
        <f>IFERROR(VLOOKUP(Issue!$D3852,Table5[#All],2,0),"")</f>
        <v/>
      </c>
      <c r="G3852" s="12"/>
      <c r="H3852" s="31" t="str">
        <f>IFERROR(VLOOKUP(Issue!$G3852,Table5[#All],3,0),"")</f>
        <v/>
      </c>
      <c r="I3852" s="31" t="str">
        <f>IFERROR(VLOOKUP(Issue!$G3852,Table5[#All],2,0),"")</f>
        <v/>
      </c>
      <c r="J3852" s="12"/>
      <c r="K3852" s="31" t="str">
        <f>IFERROR(VLOOKUP(Issue!$J3852,Table2[[Item Name]:[UoM]],2,0),"")</f>
        <v/>
      </c>
      <c r="L3852" s="12"/>
      <c r="M3852" s="32" t="str">
        <f>IFERROR(VLOOKUP(Issue!$J3852,Table2[[#All],[Item Name]:[Open Rate]],8,0),"")</f>
        <v/>
      </c>
      <c r="N3852" s="32" t="str">
        <f>IFERROR(+Issue!$L3852*Issue!$M3852,"")</f>
        <v/>
      </c>
      <c r="O3852" s="12"/>
      <c r="P3852" s="12"/>
      <c r="Q3852" s="38"/>
    </row>
    <row r="3853" spans="1:17" x14ac:dyDescent="0.25">
      <c r="A3853" s="34"/>
      <c r="B3853" s="12"/>
      <c r="C3853" s="12"/>
      <c r="D3853" s="12"/>
      <c r="E3853" s="31" t="str">
        <f>IFERROR(VLOOKUP(Issue!$D3853,Table5[#All],3,0),"")</f>
        <v/>
      </c>
      <c r="F3853" s="31" t="str">
        <f>IFERROR(VLOOKUP(Issue!$D3853,Table5[#All],2,0),"")</f>
        <v/>
      </c>
      <c r="G3853" s="12"/>
      <c r="H3853" s="31" t="str">
        <f>IFERROR(VLOOKUP(Issue!$G3853,Table5[#All],3,0),"")</f>
        <v/>
      </c>
      <c r="I3853" s="31" t="str">
        <f>IFERROR(VLOOKUP(Issue!$G3853,Table5[#All],2,0),"")</f>
        <v/>
      </c>
      <c r="J3853" s="12"/>
      <c r="K3853" s="31" t="str">
        <f>IFERROR(VLOOKUP(Issue!$J3853,Table2[[Item Name]:[UoM]],2,0),"")</f>
        <v/>
      </c>
      <c r="L3853" s="12"/>
      <c r="M3853" s="32" t="str">
        <f>IFERROR(VLOOKUP(Issue!$J3853,Table2[[#All],[Item Name]:[Open Rate]],8,0),"")</f>
        <v/>
      </c>
      <c r="N3853" s="32" t="str">
        <f>IFERROR(+Issue!$L3853*Issue!$M3853,"")</f>
        <v/>
      </c>
      <c r="O3853" s="12"/>
      <c r="P3853" s="12"/>
      <c r="Q3853" s="38"/>
    </row>
    <row r="3854" spans="1:17" x14ac:dyDescent="0.25">
      <c r="A3854" s="34"/>
      <c r="B3854" s="12"/>
      <c r="C3854" s="12"/>
      <c r="D3854" s="12"/>
      <c r="E3854" s="31" t="str">
        <f>IFERROR(VLOOKUP(Issue!$D3854,Table5[#All],3,0),"")</f>
        <v/>
      </c>
      <c r="F3854" s="31" t="str">
        <f>IFERROR(VLOOKUP(Issue!$D3854,Table5[#All],2,0),"")</f>
        <v/>
      </c>
      <c r="G3854" s="12"/>
      <c r="H3854" s="31" t="str">
        <f>IFERROR(VLOOKUP(Issue!$G3854,Table5[#All],3,0),"")</f>
        <v/>
      </c>
      <c r="I3854" s="31" t="str">
        <f>IFERROR(VLOOKUP(Issue!$G3854,Table5[#All],2,0),"")</f>
        <v/>
      </c>
      <c r="J3854" s="12"/>
      <c r="K3854" s="31" t="str">
        <f>IFERROR(VLOOKUP(Issue!$J3854,Table2[[Item Name]:[UoM]],2,0),"")</f>
        <v/>
      </c>
      <c r="L3854" s="12"/>
      <c r="M3854" s="32" t="str">
        <f>IFERROR(VLOOKUP(Issue!$J3854,Table2[[#All],[Item Name]:[Open Rate]],8,0),"")</f>
        <v/>
      </c>
      <c r="N3854" s="32" t="str">
        <f>IFERROR(+Issue!$L3854*Issue!$M3854,"")</f>
        <v/>
      </c>
      <c r="O3854" s="12"/>
      <c r="P3854" s="12"/>
      <c r="Q3854" s="38"/>
    </row>
    <row r="3855" spans="1:17" x14ac:dyDescent="0.25">
      <c r="A3855" s="34"/>
      <c r="B3855" s="12"/>
      <c r="C3855" s="12"/>
      <c r="D3855" s="12"/>
      <c r="E3855" s="31" t="str">
        <f>IFERROR(VLOOKUP(Issue!$D3855,Table5[#All],3,0),"")</f>
        <v/>
      </c>
      <c r="F3855" s="31" t="str">
        <f>IFERROR(VLOOKUP(Issue!$D3855,Table5[#All],2,0),"")</f>
        <v/>
      </c>
      <c r="G3855" s="12"/>
      <c r="H3855" s="31" t="str">
        <f>IFERROR(VLOOKUP(Issue!$G3855,Table5[#All],3,0),"")</f>
        <v/>
      </c>
      <c r="I3855" s="31" t="str">
        <f>IFERROR(VLOOKUP(Issue!$G3855,Table5[#All],2,0),"")</f>
        <v/>
      </c>
      <c r="J3855" s="12"/>
      <c r="K3855" s="31" t="str">
        <f>IFERROR(VLOOKUP(Issue!$J3855,Table2[[Item Name]:[UoM]],2,0),"")</f>
        <v/>
      </c>
      <c r="L3855" s="12"/>
      <c r="M3855" s="32" t="str">
        <f>IFERROR(VLOOKUP(Issue!$J3855,Table2[[#All],[Item Name]:[Open Rate]],8,0),"")</f>
        <v/>
      </c>
      <c r="N3855" s="32" t="str">
        <f>IFERROR(+Issue!$L3855*Issue!$M3855,"")</f>
        <v/>
      </c>
      <c r="O3855" s="12"/>
      <c r="P3855" s="12"/>
      <c r="Q3855" s="38"/>
    </row>
    <row r="3856" spans="1:17" x14ac:dyDescent="0.25">
      <c r="A3856" s="34"/>
      <c r="B3856" s="12"/>
      <c r="C3856" s="12"/>
      <c r="D3856" s="12"/>
      <c r="E3856" s="31" t="str">
        <f>IFERROR(VLOOKUP(Issue!$D3856,Table5[#All],3,0),"")</f>
        <v/>
      </c>
      <c r="F3856" s="31" t="str">
        <f>IFERROR(VLOOKUP(Issue!$D3856,Table5[#All],2,0),"")</f>
        <v/>
      </c>
      <c r="G3856" s="12"/>
      <c r="H3856" s="31" t="str">
        <f>IFERROR(VLOOKUP(Issue!$G3856,Table5[#All],3,0),"")</f>
        <v/>
      </c>
      <c r="I3856" s="31" t="str">
        <f>IFERROR(VLOOKUP(Issue!$G3856,Table5[#All],2,0),"")</f>
        <v/>
      </c>
      <c r="J3856" s="12"/>
      <c r="K3856" s="31" t="str">
        <f>IFERROR(VLOOKUP(Issue!$J3856,Table2[[Item Name]:[UoM]],2,0),"")</f>
        <v/>
      </c>
      <c r="L3856" s="12"/>
      <c r="M3856" s="32" t="str">
        <f>IFERROR(VLOOKUP(Issue!$J3856,Table2[[#All],[Item Name]:[Open Rate]],8,0),"")</f>
        <v/>
      </c>
      <c r="N3856" s="32" t="str">
        <f>IFERROR(+Issue!$L3856*Issue!$M3856,"")</f>
        <v/>
      </c>
      <c r="O3856" s="12"/>
      <c r="P3856" s="12"/>
      <c r="Q3856" s="38"/>
    </row>
    <row r="3857" spans="1:17" x14ac:dyDescent="0.25">
      <c r="A3857" s="34"/>
      <c r="B3857" s="12"/>
      <c r="C3857" s="12"/>
      <c r="D3857" s="12"/>
      <c r="E3857" s="31" t="str">
        <f>IFERROR(VLOOKUP(Issue!$D3857,Table5[#All],3,0),"")</f>
        <v/>
      </c>
      <c r="F3857" s="31" t="str">
        <f>IFERROR(VLOOKUP(Issue!$D3857,Table5[#All],2,0),"")</f>
        <v/>
      </c>
      <c r="G3857" s="12"/>
      <c r="H3857" s="31" t="str">
        <f>IFERROR(VLOOKUP(Issue!$G3857,Table5[#All],3,0),"")</f>
        <v/>
      </c>
      <c r="I3857" s="31" t="str">
        <f>IFERROR(VLOOKUP(Issue!$G3857,Table5[#All],2,0),"")</f>
        <v/>
      </c>
      <c r="J3857" s="12"/>
      <c r="K3857" s="31" t="str">
        <f>IFERROR(VLOOKUP(Issue!$J3857,Table2[[Item Name]:[UoM]],2,0),"")</f>
        <v/>
      </c>
      <c r="L3857" s="12"/>
      <c r="M3857" s="32" t="str">
        <f>IFERROR(VLOOKUP(Issue!$J3857,Table2[[#All],[Item Name]:[Open Rate]],8,0),"")</f>
        <v/>
      </c>
      <c r="N3857" s="32" t="str">
        <f>IFERROR(+Issue!$L3857*Issue!$M3857,"")</f>
        <v/>
      </c>
      <c r="O3857" s="12"/>
      <c r="P3857" s="12"/>
      <c r="Q3857" s="38"/>
    </row>
    <row r="3858" spans="1:17" x14ac:dyDescent="0.25">
      <c r="A3858" s="34"/>
      <c r="B3858" s="12"/>
      <c r="C3858" s="12"/>
      <c r="D3858" s="12"/>
      <c r="E3858" s="31" t="str">
        <f>IFERROR(VLOOKUP(Issue!$D3858,Table5[#All],3,0),"")</f>
        <v/>
      </c>
      <c r="F3858" s="31" t="str">
        <f>IFERROR(VLOOKUP(Issue!$D3858,Table5[#All],2,0),"")</f>
        <v/>
      </c>
      <c r="G3858" s="12"/>
      <c r="H3858" s="31" t="str">
        <f>IFERROR(VLOOKUP(Issue!$G3858,Table5[#All],3,0),"")</f>
        <v/>
      </c>
      <c r="I3858" s="31" t="str">
        <f>IFERROR(VLOOKUP(Issue!$G3858,Table5[#All],2,0),"")</f>
        <v/>
      </c>
      <c r="J3858" s="12"/>
      <c r="K3858" s="31" t="str">
        <f>IFERROR(VLOOKUP(Issue!$J3858,Table2[[Item Name]:[UoM]],2,0),"")</f>
        <v/>
      </c>
      <c r="L3858" s="12"/>
      <c r="M3858" s="32" t="str">
        <f>IFERROR(VLOOKUP(Issue!$J3858,Table2[[#All],[Item Name]:[Open Rate]],8,0),"")</f>
        <v/>
      </c>
      <c r="N3858" s="32" t="str">
        <f>IFERROR(+Issue!$L3858*Issue!$M3858,"")</f>
        <v/>
      </c>
      <c r="O3858" s="12"/>
      <c r="P3858" s="12"/>
      <c r="Q3858" s="38"/>
    </row>
    <row r="3859" spans="1:17" x14ac:dyDescent="0.25">
      <c r="A3859" s="34"/>
      <c r="B3859" s="12"/>
      <c r="C3859" s="12"/>
      <c r="D3859" s="12"/>
      <c r="E3859" s="31" t="str">
        <f>IFERROR(VLOOKUP(Issue!$D3859,Table5[#All],3,0),"")</f>
        <v/>
      </c>
      <c r="F3859" s="31" t="str">
        <f>IFERROR(VLOOKUP(Issue!$D3859,Table5[#All],2,0),"")</f>
        <v/>
      </c>
      <c r="G3859" s="12"/>
      <c r="H3859" s="31" t="str">
        <f>IFERROR(VLOOKUP(Issue!$G3859,Table5[#All],3,0),"")</f>
        <v/>
      </c>
      <c r="I3859" s="31" t="str">
        <f>IFERROR(VLOOKUP(Issue!$G3859,Table5[#All],2,0),"")</f>
        <v/>
      </c>
      <c r="J3859" s="12"/>
      <c r="K3859" s="31" t="str">
        <f>IFERROR(VLOOKUP(Issue!$J3859,Table2[[Item Name]:[UoM]],2,0),"")</f>
        <v/>
      </c>
      <c r="L3859" s="12"/>
      <c r="M3859" s="32" t="str">
        <f>IFERROR(VLOOKUP(Issue!$J3859,Table2[[#All],[Item Name]:[Open Rate]],8,0),"")</f>
        <v/>
      </c>
      <c r="N3859" s="32" t="str">
        <f>IFERROR(+Issue!$L3859*Issue!$M3859,"")</f>
        <v/>
      </c>
      <c r="O3859" s="12"/>
      <c r="P3859" s="12"/>
      <c r="Q3859" s="38"/>
    </row>
    <row r="3860" spans="1:17" x14ac:dyDescent="0.25">
      <c r="A3860" s="34"/>
      <c r="B3860" s="12"/>
      <c r="C3860" s="12"/>
      <c r="D3860" s="12"/>
      <c r="E3860" s="31" t="str">
        <f>IFERROR(VLOOKUP(Issue!$D3860,Table5[#All],3,0),"")</f>
        <v/>
      </c>
      <c r="F3860" s="31" t="str">
        <f>IFERROR(VLOOKUP(Issue!$D3860,Table5[#All],2,0),"")</f>
        <v/>
      </c>
      <c r="G3860" s="12"/>
      <c r="H3860" s="31" t="str">
        <f>IFERROR(VLOOKUP(Issue!$G3860,Table5[#All],3,0),"")</f>
        <v/>
      </c>
      <c r="I3860" s="31" t="str">
        <f>IFERROR(VLOOKUP(Issue!$G3860,Table5[#All],2,0),"")</f>
        <v/>
      </c>
      <c r="J3860" s="12"/>
      <c r="K3860" s="31" t="str">
        <f>IFERROR(VLOOKUP(Issue!$J3860,Table2[[Item Name]:[UoM]],2,0),"")</f>
        <v/>
      </c>
      <c r="L3860" s="12"/>
      <c r="M3860" s="32" t="str">
        <f>IFERROR(VLOOKUP(Issue!$J3860,Table2[[#All],[Item Name]:[Open Rate]],8,0),"")</f>
        <v/>
      </c>
      <c r="N3860" s="32" t="str">
        <f>IFERROR(+Issue!$L3860*Issue!$M3860,"")</f>
        <v/>
      </c>
      <c r="O3860" s="12"/>
      <c r="P3860" s="12"/>
      <c r="Q3860" s="38"/>
    </row>
    <row r="3861" spans="1:17" x14ac:dyDescent="0.25">
      <c r="A3861" s="34"/>
      <c r="B3861" s="12"/>
      <c r="C3861" s="12"/>
      <c r="D3861" s="12"/>
      <c r="E3861" s="31" t="str">
        <f>IFERROR(VLOOKUP(Issue!$D3861,Table5[#All],3,0),"")</f>
        <v/>
      </c>
      <c r="F3861" s="31" t="str">
        <f>IFERROR(VLOOKUP(Issue!$D3861,Table5[#All],2,0),"")</f>
        <v/>
      </c>
      <c r="G3861" s="12"/>
      <c r="H3861" s="31" t="str">
        <f>IFERROR(VLOOKUP(Issue!$G3861,Table5[#All],3,0),"")</f>
        <v/>
      </c>
      <c r="I3861" s="31" t="str">
        <f>IFERROR(VLOOKUP(Issue!$G3861,Table5[#All],2,0),"")</f>
        <v/>
      </c>
      <c r="J3861" s="12"/>
      <c r="K3861" s="31" t="str">
        <f>IFERROR(VLOOKUP(Issue!$J3861,Table2[[Item Name]:[UoM]],2,0),"")</f>
        <v/>
      </c>
      <c r="L3861" s="12"/>
      <c r="M3861" s="32" t="str">
        <f>IFERROR(VLOOKUP(Issue!$J3861,Table2[[#All],[Item Name]:[Open Rate]],8,0),"")</f>
        <v/>
      </c>
      <c r="N3861" s="32" t="str">
        <f>IFERROR(+Issue!$L3861*Issue!$M3861,"")</f>
        <v/>
      </c>
      <c r="O3861" s="12"/>
      <c r="P3861" s="12"/>
      <c r="Q3861" s="38"/>
    </row>
    <row r="3862" spans="1:17" x14ac:dyDescent="0.25">
      <c r="A3862" s="34"/>
      <c r="B3862" s="12"/>
      <c r="C3862" s="12"/>
      <c r="D3862" s="12"/>
      <c r="E3862" s="31" t="str">
        <f>IFERROR(VLOOKUP(Issue!$D3862,Table5[#All],3,0),"")</f>
        <v/>
      </c>
      <c r="F3862" s="31" t="str">
        <f>IFERROR(VLOOKUP(Issue!$D3862,Table5[#All],2,0),"")</f>
        <v/>
      </c>
      <c r="G3862" s="12"/>
      <c r="H3862" s="31" t="str">
        <f>IFERROR(VLOOKUP(Issue!$G3862,Table5[#All],3,0),"")</f>
        <v/>
      </c>
      <c r="I3862" s="31" t="str">
        <f>IFERROR(VLOOKUP(Issue!$G3862,Table5[#All],2,0),"")</f>
        <v/>
      </c>
      <c r="J3862" s="12"/>
      <c r="K3862" s="31" t="str">
        <f>IFERROR(VLOOKUP(Issue!$J3862,Table2[[Item Name]:[UoM]],2,0),"")</f>
        <v/>
      </c>
      <c r="L3862" s="12"/>
      <c r="M3862" s="32" t="str">
        <f>IFERROR(VLOOKUP(Issue!$J3862,Table2[[#All],[Item Name]:[Open Rate]],8,0),"")</f>
        <v/>
      </c>
      <c r="N3862" s="32" t="str">
        <f>IFERROR(+Issue!$L3862*Issue!$M3862,"")</f>
        <v/>
      </c>
      <c r="O3862" s="12"/>
      <c r="P3862" s="12"/>
      <c r="Q3862" s="38"/>
    </row>
    <row r="3863" spans="1:17" x14ac:dyDescent="0.25">
      <c r="A3863" s="34"/>
      <c r="B3863" s="12"/>
      <c r="C3863" s="12"/>
      <c r="D3863" s="12"/>
      <c r="E3863" s="31" t="str">
        <f>IFERROR(VLOOKUP(Issue!$D3863,Table5[#All],3,0),"")</f>
        <v/>
      </c>
      <c r="F3863" s="31" t="str">
        <f>IFERROR(VLOOKUP(Issue!$D3863,Table5[#All],2,0),"")</f>
        <v/>
      </c>
      <c r="G3863" s="12"/>
      <c r="H3863" s="31" t="str">
        <f>IFERROR(VLOOKUP(Issue!$G3863,Table5[#All],3,0),"")</f>
        <v/>
      </c>
      <c r="I3863" s="31" t="str">
        <f>IFERROR(VLOOKUP(Issue!$G3863,Table5[#All],2,0),"")</f>
        <v/>
      </c>
      <c r="J3863" s="12"/>
      <c r="K3863" s="31" t="str">
        <f>IFERROR(VLOOKUP(Issue!$J3863,Table2[[Item Name]:[UoM]],2,0),"")</f>
        <v/>
      </c>
      <c r="L3863" s="12"/>
      <c r="M3863" s="32" t="str">
        <f>IFERROR(VLOOKUP(Issue!$J3863,Table2[[#All],[Item Name]:[Open Rate]],8,0),"")</f>
        <v/>
      </c>
      <c r="N3863" s="32" t="str">
        <f>IFERROR(+Issue!$L3863*Issue!$M3863,"")</f>
        <v/>
      </c>
      <c r="O3863" s="12"/>
      <c r="P3863" s="12"/>
      <c r="Q3863" s="38"/>
    </row>
    <row r="3864" spans="1:17" x14ac:dyDescent="0.25">
      <c r="A3864" s="34"/>
      <c r="B3864" s="12"/>
      <c r="C3864" s="12"/>
      <c r="D3864" s="12"/>
      <c r="E3864" s="31" t="str">
        <f>IFERROR(VLOOKUP(Issue!$D3864,Table5[#All],3,0),"")</f>
        <v/>
      </c>
      <c r="F3864" s="31" t="str">
        <f>IFERROR(VLOOKUP(Issue!$D3864,Table5[#All],2,0),"")</f>
        <v/>
      </c>
      <c r="G3864" s="12"/>
      <c r="H3864" s="31" t="str">
        <f>IFERROR(VLOOKUP(Issue!$G3864,Table5[#All],3,0),"")</f>
        <v/>
      </c>
      <c r="I3864" s="31" t="str">
        <f>IFERROR(VLOOKUP(Issue!$G3864,Table5[#All],2,0),"")</f>
        <v/>
      </c>
      <c r="J3864" s="12"/>
      <c r="K3864" s="31" t="str">
        <f>IFERROR(VLOOKUP(Issue!$J3864,Table2[[Item Name]:[UoM]],2,0),"")</f>
        <v/>
      </c>
      <c r="L3864" s="12"/>
      <c r="M3864" s="32" t="str">
        <f>IFERROR(VLOOKUP(Issue!$J3864,Table2[[#All],[Item Name]:[Open Rate]],8,0),"")</f>
        <v/>
      </c>
      <c r="N3864" s="32" t="str">
        <f>IFERROR(+Issue!$L3864*Issue!$M3864,"")</f>
        <v/>
      </c>
      <c r="O3864" s="12"/>
      <c r="P3864" s="12"/>
      <c r="Q3864" s="38"/>
    </row>
    <row r="3865" spans="1:17" x14ac:dyDescent="0.25">
      <c r="A3865" s="34"/>
      <c r="B3865" s="12"/>
      <c r="C3865" s="12"/>
      <c r="D3865" s="12"/>
      <c r="E3865" s="31" t="str">
        <f>IFERROR(VLOOKUP(Issue!$D3865,Table5[#All],3,0),"")</f>
        <v/>
      </c>
      <c r="F3865" s="31" t="str">
        <f>IFERROR(VLOOKUP(Issue!$D3865,Table5[#All],2,0),"")</f>
        <v/>
      </c>
      <c r="G3865" s="12"/>
      <c r="H3865" s="31" t="str">
        <f>IFERROR(VLOOKUP(Issue!$G3865,Table5[#All],3,0),"")</f>
        <v/>
      </c>
      <c r="I3865" s="31" t="str">
        <f>IFERROR(VLOOKUP(Issue!$G3865,Table5[#All],2,0),"")</f>
        <v/>
      </c>
      <c r="J3865" s="12"/>
      <c r="K3865" s="31" t="str">
        <f>IFERROR(VLOOKUP(Issue!$J3865,Table2[[Item Name]:[UoM]],2,0),"")</f>
        <v/>
      </c>
      <c r="L3865" s="12"/>
      <c r="M3865" s="32" t="str">
        <f>IFERROR(VLOOKUP(Issue!$J3865,Table2[[#All],[Item Name]:[Open Rate]],8,0),"")</f>
        <v/>
      </c>
      <c r="N3865" s="32" t="str">
        <f>IFERROR(+Issue!$L3865*Issue!$M3865,"")</f>
        <v/>
      </c>
      <c r="O3865" s="12"/>
      <c r="P3865" s="12"/>
      <c r="Q3865" s="38"/>
    </row>
    <row r="3866" spans="1:17" x14ac:dyDescent="0.25">
      <c r="A3866" s="34"/>
      <c r="B3866" s="12"/>
      <c r="C3866" s="12"/>
      <c r="D3866" s="12"/>
      <c r="E3866" s="31" t="str">
        <f>IFERROR(VLOOKUP(Issue!$D3866,Table5[#All],3,0),"")</f>
        <v/>
      </c>
      <c r="F3866" s="31" t="str">
        <f>IFERROR(VLOOKUP(Issue!$D3866,Table5[#All],2,0),"")</f>
        <v/>
      </c>
      <c r="G3866" s="12"/>
      <c r="H3866" s="31" t="str">
        <f>IFERROR(VLOOKUP(Issue!$G3866,Table5[#All],3,0),"")</f>
        <v/>
      </c>
      <c r="I3866" s="31" t="str">
        <f>IFERROR(VLOOKUP(Issue!$G3866,Table5[#All],2,0),"")</f>
        <v/>
      </c>
      <c r="J3866" s="12"/>
      <c r="K3866" s="31" t="str">
        <f>IFERROR(VLOOKUP(Issue!$J3866,Table2[[Item Name]:[UoM]],2,0),"")</f>
        <v/>
      </c>
      <c r="L3866" s="12"/>
      <c r="M3866" s="32" t="str">
        <f>IFERROR(VLOOKUP(Issue!$J3866,Table2[[#All],[Item Name]:[Open Rate]],8,0),"")</f>
        <v/>
      </c>
      <c r="N3866" s="32" t="str">
        <f>IFERROR(+Issue!$L3866*Issue!$M3866,"")</f>
        <v/>
      </c>
      <c r="O3866" s="12"/>
      <c r="P3866" s="12"/>
      <c r="Q3866" s="38"/>
    </row>
    <row r="3867" spans="1:17" x14ac:dyDescent="0.25">
      <c r="A3867" s="34"/>
      <c r="B3867" s="12"/>
      <c r="C3867" s="12"/>
      <c r="D3867" s="12"/>
      <c r="E3867" s="31" t="str">
        <f>IFERROR(VLOOKUP(Issue!$D3867,Table5[#All],3,0),"")</f>
        <v/>
      </c>
      <c r="F3867" s="31" t="str">
        <f>IFERROR(VLOOKUP(Issue!$D3867,Table5[#All],2,0),"")</f>
        <v/>
      </c>
      <c r="G3867" s="12"/>
      <c r="H3867" s="31" t="str">
        <f>IFERROR(VLOOKUP(Issue!$G3867,Table5[#All],3,0),"")</f>
        <v/>
      </c>
      <c r="I3867" s="31" t="str">
        <f>IFERROR(VLOOKUP(Issue!$G3867,Table5[#All],2,0),"")</f>
        <v/>
      </c>
      <c r="J3867" s="12"/>
      <c r="K3867" s="31" t="str">
        <f>IFERROR(VLOOKUP(Issue!$J3867,Table2[[Item Name]:[UoM]],2,0),"")</f>
        <v/>
      </c>
      <c r="L3867" s="12"/>
      <c r="M3867" s="32" t="str">
        <f>IFERROR(VLOOKUP(Issue!$J3867,Table2[[#All],[Item Name]:[Open Rate]],8,0),"")</f>
        <v/>
      </c>
      <c r="N3867" s="32" t="str">
        <f>IFERROR(+Issue!$L3867*Issue!$M3867,"")</f>
        <v/>
      </c>
      <c r="O3867" s="12"/>
      <c r="P3867" s="12"/>
      <c r="Q3867" s="38"/>
    </row>
    <row r="3868" spans="1:17" x14ac:dyDescent="0.25">
      <c r="A3868" s="34"/>
      <c r="B3868" s="12"/>
      <c r="C3868" s="12"/>
      <c r="D3868" s="12"/>
      <c r="E3868" s="31" t="str">
        <f>IFERROR(VLOOKUP(Issue!$D3868,Table5[#All],3,0),"")</f>
        <v/>
      </c>
      <c r="F3868" s="31" t="str">
        <f>IFERROR(VLOOKUP(Issue!$D3868,Table5[#All],2,0),"")</f>
        <v/>
      </c>
      <c r="G3868" s="12"/>
      <c r="H3868" s="31" t="str">
        <f>IFERROR(VLOOKUP(Issue!$G3868,Table5[#All],3,0),"")</f>
        <v/>
      </c>
      <c r="I3868" s="31" t="str">
        <f>IFERROR(VLOOKUP(Issue!$G3868,Table5[#All],2,0),"")</f>
        <v/>
      </c>
      <c r="J3868" s="12"/>
      <c r="K3868" s="31" t="str">
        <f>IFERROR(VLOOKUP(Issue!$J3868,Table2[[Item Name]:[UoM]],2,0),"")</f>
        <v/>
      </c>
      <c r="L3868" s="12"/>
      <c r="M3868" s="32" t="str">
        <f>IFERROR(VLOOKUP(Issue!$J3868,Table2[[#All],[Item Name]:[Open Rate]],8,0),"")</f>
        <v/>
      </c>
      <c r="N3868" s="32" t="str">
        <f>IFERROR(+Issue!$L3868*Issue!$M3868,"")</f>
        <v/>
      </c>
      <c r="O3868" s="12"/>
      <c r="P3868" s="12"/>
      <c r="Q3868" s="38"/>
    </row>
    <row r="3869" spans="1:17" x14ac:dyDescent="0.25">
      <c r="A3869" s="34"/>
      <c r="B3869" s="12"/>
      <c r="C3869" s="12"/>
      <c r="D3869" s="12"/>
      <c r="E3869" s="31" t="str">
        <f>IFERROR(VLOOKUP(Issue!$D3869,Table5[#All],3,0),"")</f>
        <v/>
      </c>
      <c r="F3869" s="31" t="str">
        <f>IFERROR(VLOOKUP(Issue!$D3869,Table5[#All],2,0),"")</f>
        <v/>
      </c>
      <c r="G3869" s="12"/>
      <c r="H3869" s="31" t="str">
        <f>IFERROR(VLOOKUP(Issue!$G3869,Table5[#All],3,0),"")</f>
        <v/>
      </c>
      <c r="I3869" s="31" t="str">
        <f>IFERROR(VLOOKUP(Issue!$G3869,Table5[#All],2,0),"")</f>
        <v/>
      </c>
      <c r="J3869" s="12"/>
      <c r="K3869" s="31" t="str">
        <f>IFERROR(VLOOKUP(Issue!$J3869,Table2[[Item Name]:[UoM]],2,0),"")</f>
        <v/>
      </c>
      <c r="L3869" s="12"/>
      <c r="M3869" s="32" t="str">
        <f>IFERROR(VLOOKUP(Issue!$J3869,Table2[[#All],[Item Name]:[Open Rate]],8,0),"")</f>
        <v/>
      </c>
      <c r="N3869" s="32" t="str">
        <f>IFERROR(+Issue!$L3869*Issue!$M3869,"")</f>
        <v/>
      </c>
      <c r="O3869" s="12"/>
      <c r="P3869" s="12"/>
      <c r="Q3869" s="38"/>
    </row>
    <row r="3870" spans="1:17" x14ac:dyDescent="0.25">
      <c r="A3870" s="34"/>
      <c r="B3870" s="12"/>
      <c r="C3870" s="12"/>
      <c r="D3870" s="12"/>
      <c r="E3870" s="31" t="str">
        <f>IFERROR(VLOOKUP(Issue!$D3870,Table5[#All],3,0),"")</f>
        <v/>
      </c>
      <c r="F3870" s="31" t="str">
        <f>IFERROR(VLOOKUP(Issue!$D3870,Table5[#All],2,0),"")</f>
        <v/>
      </c>
      <c r="G3870" s="12"/>
      <c r="H3870" s="31" t="str">
        <f>IFERROR(VLOOKUP(Issue!$G3870,Table5[#All],3,0),"")</f>
        <v/>
      </c>
      <c r="I3870" s="31" t="str">
        <f>IFERROR(VLOOKUP(Issue!$G3870,Table5[#All],2,0),"")</f>
        <v/>
      </c>
      <c r="J3870" s="12"/>
      <c r="K3870" s="31" t="str">
        <f>IFERROR(VLOOKUP(Issue!$J3870,Table2[[Item Name]:[UoM]],2,0),"")</f>
        <v/>
      </c>
      <c r="L3870" s="12"/>
      <c r="M3870" s="32" t="str">
        <f>IFERROR(VLOOKUP(Issue!$J3870,Table2[[#All],[Item Name]:[Open Rate]],8,0),"")</f>
        <v/>
      </c>
      <c r="N3870" s="32" t="str">
        <f>IFERROR(+Issue!$L3870*Issue!$M3870,"")</f>
        <v/>
      </c>
      <c r="O3870" s="12"/>
      <c r="P3870" s="12"/>
      <c r="Q3870" s="38"/>
    </row>
    <row r="3871" spans="1:17" x14ac:dyDescent="0.25">
      <c r="A3871" s="34"/>
      <c r="B3871" s="12"/>
      <c r="C3871" s="12"/>
      <c r="D3871" s="12"/>
      <c r="E3871" s="31" t="str">
        <f>IFERROR(VLOOKUP(Issue!$D3871,Table5[#All],3,0),"")</f>
        <v/>
      </c>
      <c r="F3871" s="31" t="str">
        <f>IFERROR(VLOOKUP(Issue!$D3871,Table5[#All],2,0),"")</f>
        <v/>
      </c>
      <c r="G3871" s="12"/>
      <c r="H3871" s="31" t="str">
        <f>IFERROR(VLOOKUP(Issue!$G3871,Table5[#All],3,0),"")</f>
        <v/>
      </c>
      <c r="I3871" s="31" t="str">
        <f>IFERROR(VLOOKUP(Issue!$G3871,Table5[#All],2,0),"")</f>
        <v/>
      </c>
      <c r="J3871" s="12"/>
      <c r="K3871" s="31" t="str">
        <f>IFERROR(VLOOKUP(Issue!$J3871,Table2[[Item Name]:[UoM]],2,0),"")</f>
        <v/>
      </c>
      <c r="L3871" s="12"/>
      <c r="M3871" s="32" t="str">
        <f>IFERROR(VLOOKUP(Issue!$J3871,Table2[[#All],[Item Name]:[Open Rate]],8,0),"")</f>
        <v/>
      </c>
      <c r="N3871" s="32" t="str">
        <f>IFERROR(+Issue!$L3871*Issue!$M3871,"")</f>
        <v/>
      </c>
      <c r="O3871" s="12"/>
      <c r="P3871" s="12"/>
      <c r="Q3871" s="38"/>
    </row>
    <row r="3872" spans="1:17" x14ac:dyDescent="0.25">
      <c r="A3872" s="34"/>
      <c r="B3872" s="12"/>
      <c r="C3872" s="12"/>
      <c r="D3872" s="12"/>
      <c r="E3872" s="31" t="str">
        <f>IFERROR(VLOOKUP(Issue!$D3872,Table5[#All],3,0),"")</f>
        <v/>
      </c>
      <c r="F3872" s="31" t="str">
        <f>IFERROR(VLOOKUP(Issue!$D3872,Table5[#All],2,0),"")</f>
        <v/>
      </c>
      <c r="G3872" s="12"/>
      <c r="H3872" s="31" t="str">
        <f>IFERROR(VLOOKUP(Issue!$G3872,Table5[#All],3,0),"")</f>
        <v/>
      </c>
      <c r="I3872" s="31" t="str">
        <f>IFERROR(VLOOKUP(Issue!$G3872,Table5[#All],2,0),"")</f>
        <v/>
      </c>
      <c r="J3872" s="12"/>
      <c r="K3872" s="31" t="str">
        <f>IFERROR(VLOOKUP(Issue!$J3872,Table2[[Item Name]:[UoM]],2,0),"")</f>
        <v/>
      </c>
      <c r="L3872" s="12"/>
      <c r="M3872" s="32" t="str">
        <f>IFERROR(VLOOKUP(Issue!$J3872,Table2[[#All],[Item Name]:[Open Rate]],8,0),"")</f>
        <v/>
      </c>
      <c r="N3872" s="32" t="str">
        <f>IFERROR(+Issue!$L3872*Issue!$M3872,"")</f>
        <v/>
      </c>
      <c r="O3872" s="12"/>
      <c r="P3872" s="12"/>
      <c r="Q3872" s="38"/>
    </row>
    <row r="3873" spans="1:17" x14ac:dyDescent="0.25">
      <c r="A3873" s="34"/>
      <c r="B3873" s="12"/>
      <c r="C3873" s="12"/>
      <c r="D3873" s="12"/>
      <c r="E3873" s="31" t="str">
        <f>IFERROR(VLOOKUP(Issue!$D3873,Table5[#All],3,0),"")</f>
        <v/>
      </c>
      <c r="F3873" s="31" t="str">
        <f>IFERROR(VLOOKUP(Issue!$D3873,Table5[#All],2,0),"")</f>
        <v/>
      </c>
      <c r="G3873" s="12"/>
      <c r="H3873" s="31" t="str">
        <f>IFERROR(VLOOKUP(Issue!$G3873,Table5[#All],3,0),"")</f>
        <v/>
      </c>
      <c r="I3873" s="31" t="str">
        <f>IFERROR(VLOOKUP(Issue!$G3873,Table5[#All],2,0),"")</f>
        <v/>
      </c>
      <c r="J3873" s="12"/>
      <c r="K3873" s="31" t="str">
        <f>IFERROR(VLOOKUP(Issue!$J3873,Table2[[Item Name]:[UoM]],2,0),"")</f>
        <v/>
      </c>
      <c r="L3873" s="12"/>
      <c r="M3873" s="32" t="str">
        <f>IFERROR(VLOOKUP(Issue!$J3873,Table2[[#All],[Item Name]:[Open Rate]],8,0),"")</f>
        <v/>
      </c>
      <c r="N3873" s="32" t="str">
        <f>IFERROR(+Issue!$L3873*Issue!$M3873,"")</f>
        <v/>
      </c>
      <c r="O3873" s="12"/>
      <c r="P3873" s="12"/>
      <c r="Q3873" s="38"/>
    </row>
    <row r="3874" spans="1:17" x14ac:dyDescent="0.25">
      <c r="A3874" s="34"/>
      <c r="B3874" s="12"/>
      <c r="C3874" s="12"/>
      <c r="D3874" s="12"/>
      <c r="E3874" s="31" t="str">
        <f>IFERROR(VLOOKUP(Issue!$D3874,Table5[#All],3,0),"")</f>
        <v/>
      </c>
      <c r="F3874" s="31" t="str">
        <f>IFERROR(VLOOKUP(Issue!$D3874,Table5[#All],2,0),"")</f>
        <v/>
      </c>
      <c r="G3874" s="12"/>
      <c r="H3874" s="31" t="str">
        <f>IFERROR(VLOOKUP(Issue!$G3874,Table5[#All],3,0),"")</f>
        <v/>
      </c>
      <c r="I3874" s="31" t="str">
        <f>IFERROR(VLOOKUP(Issue!$G3874,Table5[#All],2,0),"")</f>
        <v/>
      </c>
      <c r="J3874" s="12"/>
      <c r="K3874" s="31" t="str">
        <f>IFERROR(VLOOKUP(Issue!$J3874,Table2[[Item Name]:[UoM]],2,0),"")</f>
        <v/>
      </c>
      <c r="L3874" s="12"/>
      <c r="M3874" s="32" t="str">
        <f>IFERROR(VLOOKUP(Issue!$J3874,Table2[[#All],[Item Name]:[Open Rate]],8,0),"")</f>
        <v/>
      </c>
      <c r="N3874" s="32" t="str">
        <f>IFERROR(+Issue!$L3874*Issue!$M3874,"")</f>
        <v/>
      </c>
      <c r="O3874" s="12"/>
      <c r="P3874" s="12"/>
      <c r="Q3874" s="38"/>
    </row>
    <row r="3875" spans="1:17" x14ac:dyDescent="0.25">
      <c r="A3875" s="34"/>
      <c r="B3875" s="12"/>
      <c r="C3875" s="12"/>
      <c r="D3875" s="12"/>
      <c r="E3875" s="31" t="str">
        <f>IFERROR(VLOOKUP(Issue!$D3875,Table5[#All],3,0),"")</f>
        <v/>
      </c>
      <c r="F3875" s="31" t="str">
        <f>IFERROR(VLOOKUP(Issue!$D3875,Table5[#All],2,0),"")</f>
        <v/>
      </c>
      <c r="G3875" s="12"/>
      <c r="H3875" s="31" t="str">
        <f>IFERROR(VLOOKUP(Issue!$G3875,Table5[#All],3,0),"")</f>
        <v/>
      </c>
      <c r="I3875" s="31" t="str">
        <f>IFERROR(VLOOKUP(Issue!$G3875,Table5[#All],2,0),"")</f>
        <v/>
      </c>
      <c r="J3875" s="12"/>
      <c r="K3875" s="31" t="str">
        <f>IFERROR(VLOOKUP(Issue!$J3875,Table2[[Item Name]:[UoM]],2,0),"")</f>
        <v/>
      </c>
      <c r="L3875" s="12"/>
      <c r="M3875" s="32" t="str">
        <f>IFERROR(VLOOKUP(Issue!$J3875,Table2[[#All],[Item Name]:[Open Rate]],8,0),"")</f>
        <v/>
      </c>
      <c r="N3875" s="32" t="str">
        <f>IFERROR(+Issue!$L3875*Issue!$M3875,"")</f>
        <v/>
      </c>
      <c r="O3875" s="12"/>
      <c r="P3875" s="12"/>
      <c r="Q3875" s="38"/>
    </row>
    <row r="3876" spans="1:17" x14ac:dyDescent="0.25">
      <c r="A3876" s="34"/>
      <c r="B3876" s="12"/>
      <c r="C3876" s="12"/>
      <c r="D3876" s="12"/>
      <c r="E3876" s="31" t="str">
        <f>IFERROR(VLOOKUP(Issue!$D3876,Table5[#All],3,0),"")</f>
        <v/>
      </c>
      <c r="F3876" s="31" t="str">
        <f>IFERROR(VLOOKUP(Issue!$D3876,Table5[#All],2,0),"")</f>
        <v/>
      </c>
      <c r="G3876" s="12"/>
      <c r="H3876" s="31" t="str">
        <f>IFERROR(VLOOKUP(Issue!$G3876,Table5[#All],3,0),"")</f>
        <v/>
      </c>
      <c r="I3876" s="31" t="str">
        <f>IFERROR(VLOOKUP(Issue!$G3876,Table5[#All],2,0),"")</f>
        <v/>
      </c>
      <c r="J3876" s="12"/>
      <c r="K3876" s="31" t="str">
        <f>IFERROR(VLOOKUP(Issue!$J3876,Table2[[Item Name]:[UoM]],2,0),"")</f>
        <v/>
      </c>
      <c r="L3876" s="12"/>
      <c r="M3876" s="32" t="str">
        <f>IFERROR(VLOOKUP(Issue!$J3876,Table2[[#All],[Item Name]:[Open Rate]],8,0),"")</f>
        <v/>
      </c>
      <c r="N3876" s="32" t="str">
        <f>IFERROR(+Issue!$L3876*Issue!$M3876,"")</f>
        <v/>
      </c>
      <c r="O3876" s="12"/>
      <c r="P3876" s="12"/>
      <c r="Q3876" s="38"/>
    </row>
    <row r="3877" spans="1:17" x14ac:dyDescent="0.25">
      <c r="A3877" s="34"/>
      <c r="B3877" s="12"/>
      <c r="C3877" s="12"/>
      <c r="D3877" s="12"/>
      <c r="E3877" s="31" t="str">
        <f>IFERROR(VLOOKUP(Issue!$D3877,Table5[#All],3,0),"")</f>
        <v/>
      </c>
      <c r="F3877" s="31" t="str">
        <f>IFERROR(VLOOKUP(Issue!$D3877,Table5[#All],2,0),"")</f>
        <v/>
      </c>
      <c r="G3877" s="12"/>
      <c r="H3877" s="31" t="str">
        <f>IFERROR(VLOOKUP(Issue!$G3877,Table5[#All],3,0),"")</f>
        <v/>
      </c>
      <c r="I3877" s="31" t="str">
        <f>IFERROR(VLOOKUP(Issue!$G3877,Table5[#All],2,0),"")</f>
        <v/>
      </c>
      <c r="J3877" s="12"/>
      <c r="K3877" s="31" t="str">
        <f>IFERROR(VLOOKUP(Issue!$J3877,Table2[[Item Name]:[UoM]],2,0),"")</f>
        <v/>
      </c>
      <c r="L3877" s="12"/>
      <c r="M3877" s="32" t="str">
        <f>IFERROR(VLOOKUP(Issue!$J3877,Table2[[#All],[Item Name]:[Open Rate]],8,0),"")</f>
        <v/>
      </c>
      <c r="N3877" s="32" t="str">
        <f>IFERROR(+Issue!$L3877*Issue!$M3877,"")</f>
        <v/>
      </c>
      <c r="O3877" s="12"/>
      <c r="P3877" s="12"/>
      <c r="Q3877" s="38"/>
    </row>
    <row r="3878" spans="1:17" x14ac:dyDescent="0.25">
      <c r="A3878" s="34"/>
      <c r="B3878" s="12"/>
      <c r="C3878" s="12"/>
      <c r="D3878" s="12"/>
      <c r="E3878" s="31" t="str">
        <f>IFERROR(VLOOKUP(Issue!$D3878,Table5[#All],3,0),"")</f>
        <v/>
      </c>
      <c r="F3878" s="31" t="str">
        <f>IFERROR(VLOOKUP(Issue!$D3878,Table5[#All],2,0),"")</f>
        <v/>
      </c>
      <c r="G3878" s="12"/>
      <c r="H3878" s="31" t="str">
        <f>IFERROR(VLOOKUP(Issue!$G3878,Table5[#All],3,0),"")</f>
        <v/>
      </c>
      <c r="I3878" s="31" t="str">
        <f>IFERROR(VLOOKUP(Issue!$G3878,Table5[#All],2,0),"")</f>
        <v/>
      </c>
      <c r="J3878" s="12"/>
      <c r="K3878" s="31" t="str">
        <f>IFERROR(VLOOKUP(Issue!$J3878,Table2[[Item Name]:[UoM]],2,0),"")</f>
        <v/>
      </c>
      <c r="L3878" s="12"/>
      <c r="M3878" s="32" t="str">
        <f>IFERROR(VLOOKUP(Issue!$J3878,Table2[[#All],[Item Name]:[Open Rate]],8,0),"")</f>
        <v/>
      </c>
      <c r="N3878" s="32" t="str">
        <f>IFERROR(+Issue!$L3878*Issue!$M3878,"")</f>
        <v/>
      </c>
      <c r="O3878" s="12"/>
      <c r="P3878" s="12"/>
      <c r="Q3878" s="38"/>
    </row>
    <row r="3879" spans="1:17" x14ac:dyDescent="0.25">
      <c r="A3879" s="34"/>
      <c r="B3879" s="12"/>
      <c r="C3879" s="12"/>
      <c r="D3879" s="12"/>
      <c r="E3879" s="31" t="str">
        <f>IFERROR(VLOOKUP(Issue!$D3879,Table5[#All],3,0),"")</f>
        <v/>
      </c>
      <c r="F3879" s="31" t="str">
        <f>IFERROR(VLOOKUP(Issue!$D3879,Table5[#All],2,0),"")</f>
        <v/>
      </c>
      <c r="G3879" s="12"/>
      <c r="H3879" s="31" t="str">
        <f>IFERROR(VLOOKUP(Issue!$G3879,Table5[#All],3,0),"")</f>
        <v/>
      </c>
      <c r="I3879" s="31" t="str">
        <f>IFERROR(VLOOKUP(Issue!$G3879,Table5[#All],2,0),"")</f>
        <v/>
      </c>
      <c r="J3879" s="12"/>
      <c r="K3879" s="31" t="str">
        <f>IFERROR(VLOOKUP(Issue!$J3879,Table2[[Item Name]:[UoM]],2,0),"")</f>
        <v/>
      </c>
      <c r="L3879" s="12"/>
      <c r="M3879" s="32" t="str">
        <f>IFERROR(VLOOKUP(Issue!$J3879,Table2[[#All],[Item Name]:[Open Rate]],8,0),"")</f>
        <v/>
      </c>
      <c r="N3879" s="32" t="str">
        <f>IFERROR(+Issue!$L3879*Issue!$M3879,"")</f>
        <v/>
      </c>
      <c r="O3879" s="12"/>
      <c r="P3879" s="12"/>
      <c r="Q3879" s="38"/>
    </row>
    <row r="3880" spans="1:17" x14ac:dyDescent="0.25">
      <c r="A3880" s="34"/>
      <c r="B3880" s="12"/>
      <c r="C3880" s="12"/>
      <c r="D3880" s="12"/>
      <c r="E3880" s="31" t="str">
        <f>IFERROR(VLOOKUP(Issue!$D3880,Table5[#All],3,0),"")</f>
        <v/>
      </c>
      <c r="F3880" s="31" t="str">
        <f>IFERROR(VLOOKUP(Issue!$D3880,Table5[#All],2,0),"")</f>
        <v/>
      </c>
      <c r="G3880" s="12"/>
      <c r="H3880" s="31" t="str">
        <f>IFERROR(VLOOKUP(Issue!$G3880,Table5[#All],3,0),"")</f>
        <v/>
      </c>
      <c r="I3880" s="31" t="str">
        <f>IFERROR(VLOOKUP(Issue!$G3880,Table5[#All],2,0),"")</f>
        <v/>
      </c>
      <c r="J3880" s="12"/>
      <c r="K3880" s="31" t="str">
        <f>IFERROR(VLOOKUP(Issue!$J3880,Table2[[Item Name]:[UoM]],2,0),"")</f>
        <v/>
      </c>
      <c r="L3880" s="12"/>
      <c r="M3880" s="32" t="str">
        <f>IFERROR(VLOOKUP(Issue!$J3880,Table2[[#All],[Item Name]:[Open Rate]],8,0),"")</f>
        <v/>
      </c>
      <c r="N3880" s="32" t="str">
        <f>IFERROR(+Issue!$L3880*Issue!$M3880,"")</f>
        <v/>
      </c>
      <c r="O3880" s="12"/>
      <c r="P3880" s="12"/>
      <c r="Q3880" s="38"/>
    </row>
    <row r="3881" spans="1:17" x14ac:dyDescent="0.25">
      <c r="A3881" s="34"/>
      <c r="B3881" s="12"/>
      <c r="C3881" s="12"/>
      <c r="D3881" s="12"/>
      <c r="E3881" s="31" t="str">
        <f>IFERROR(VLOOKUP(Issue!$D3881,Table5[#All],3,0),"")</f>
        <v/>
      </c>
      <c r="F3881" s="31" t="str">
        <f>IFERROR(VLOOKUP(Issue!$D3881,Table5[#All],2,0),"")</f>
        <v/>
      </c>
      <c r="G3881" s="12"/>
      <c r="H3881" s="31" t="str">
        <f>IFERROR(VLOOKUP(Issue!$G3881,Table5[#All],3,0),"")</f>
        <v/>
      </c>
      <c r="I3881" s="31" t="str">
        <f>IFERROR(VLOOKUP(Issue!$G3881,Table5[#All],2,0),"")</f>
        <v/>
      </c>
      <c r="J3881" s="12"/>
      <c r="K3881" s="31" t="str">
        <f>IFERROR(VLOOKUP(Issue!$J3881,Table2[[Item Name]:[UoM]],2,0),"")</f>
        <v/>
      </c>
      <c r="L3881" s="12"/>
      <c r="M3881" s="32" t="str">
        <f>IFERROR(VLOOKUP(Issue!$J3881,Table2[[#All],[Item Name]:[Open Rate]],8,0),"")</f>
        <v/>
      </c>
      <c r="N3881" s="32" t="str">
        <f>IFERROR(+Issue!$L3881*Issue!$M3881,"")</f>
        <v/>
      </c>
      <c r="O3881" s="12"/>
      <c r="P3881" s="12"/>
      <c r="Q3881" s="38"/>
    </row>
    <row r="3882" spans="1:17" x14ac:dyDescent="0.25">
      <c r="A3882" s="34"/>
      <c r="B3882" s="12"/>
      <c r="C3882" s="12"/>
      <c r="D3882" s="12"/>
      <c r="E3882" s="31" t="str">
        <f>IFERROR(VLOOKUP(Issue!$D3882,Table5[#All],3,0),"")</f>
        <v/>
      </c>
      <c r="F3882" s="31" t="str">
        <f>IFERROR(VLOOKUP(Issue!$D3882,Table5[#All],2,0),"")</f>
        <v/>
      </c>
      <c r="G3882" s="12"/>
      <c r="H3882" s="31" t="str">
        <f>IFERROR(VLOOKUP(Issue!$G3882,Table5[#All],3,0),"")</f>
        <v/>
      </c>
      <c r="I3882" s="31" t="str">
        <f>IFERROR(VLOOKUP(Issue!$G3882,Table5[#All],2,0),"")</f>
        <v/>
      </c>
      <c r="J3882" s="12"/>
      <c r="K3882" s="31" t="str">
        <f>IFERROR(VLOOKUP(Issue!$J3882,Table2[[Item Name]:[UoM]],2,0),"")</f>
        <v/>
      </c>
      <c r="L3882" s="12"/>
      <c r="M3882" s="32" t="str">
        <f>IFERROR(VLOOKUP(Issue!$J3882,Table2[[#All],[Item Name]:[Open Rate]],8,0),"")</f>
        <v/>
      </c>
      <c r="N3882" s="32" t="str">
        <f>IFERROR(+Issue!$L3882*Issue!$M3882,"")</f>
        <v/>
      </c>
      <c r="O3882" s="12"/>
      <c r="P3882" s="12"/>
      <c r="Q3882" s="38"/>
    </row>
    <row r="3883" spans="1:17" x14ac:dyDescent="0.25">
      <c r="A3883" s="34"/>
      <c r="B3883" s="12"/>
      <c r="C3883" s="12"/>
      <c r="D3883" s="12"/>
      <c r="E3883" s="31" t="str">
        <f>IFERROR(VLOOKUP(Issue!$D3883,Table5[#All],3,0),"")</f>
        <v/>
      </c>
      <c r="F3883" s="31" t="str">
        <f>IFERROR(VLOOKUP(Issue!$D3883,Table5[#All],2,0),"")</f>
        <v/>
      </c>
      <c r="G3883" s="12"/>
      <c r="H3883" s="31" t="str">
        <f>IFERROR(VLOOKUP(Issue!$G3883,Table5[#All],3,0),"")</f>
        <v/>
      </c>
      <c r="I3883" s="31" t="str">
        <f>IFERROR(VLOOKUP(Issue!$G3883,Table5[#All],2,0),"")</f>
        <v/>
      </c>
      <c r="J3883" s="12"/>
      <c r="K3883" s="31" t="str">
        <f>IFERROR(VLOOKUP(Issue!$J3883,Table2[[Item Name]:[UoM]],2,0),"")</f>
        <v/>
      </c>
      <c r="L3883" s="12"/>
      <c r="M3883" s="32" t="str">
        <f>IFERROR(VLOOKUP(Issue!$J3883,Table2[[#All],[Item Name]:[Open Rate]],8,0),"")</f>
        <v/>
      </c>
      <c r="N3883" s="32" t="str">
        <f>IFERROR(+Issue!$L3883*Issue!$M3883,"")</f>
        <v/>
      </c>
      <c r="O3883" s="12"/>
      <c r="P3883" s="12"/>
      <c r="Q3883" s="38"/>
    </row>
    <row r="3884" spans="1:17" x14ac:dyDescent="0.25">
      <c r="A3884" s="34"/>
      <c r="B3884" s="12"/>
      <c r="C3884" s="12"/>
      <c r="D3884" s="12"/>
      <c r="E3884" s="31" t="str">
        <f>IFERROR(VLOOKUP(Issue!$D3884,Table5[#All],3,0),"")</f>
        <v/>
      </c>
      <c r="F3884" s="31" t="str">
        <f>IFERROR(VLOOKUP(Issue!$D3884,Table5[#All],2,0),"")</f>
        <v/>
      </c>
      <c r="G3884" s="12"/>
      <c r="H3884" s="31" t="str">
        <f>IFERROR(VLOOKUP(Issue!$G3884,Table5[#All],3,0),"")</f>
        <v/>
      </c>
      <c r="I3884" s="31" t="str">
        <f>IFERROR(VLOOKUP(Issue!$G3884,Table5[#All],2,0),"")</f>
        <v/>
      </c>
      <c r="J3884" s="12"/>
      <c r="K3884" s="31" t="str">
        <f>IFERROR(VLOOKUP(Issue!$J3884,Table2[[Item Name]:[UoM]],2,0),"")</f>
        <v/>
      </c>
      <c r="L3884" s="12"/>
      <c r="M3884" s="32" t="str">
        <f>IFERROR(VLOOKUP(Issue!$J3884,Table2[[#All],[Item Name]:[Open Rate]],8,0),"")</f>
        <v/>
      </c>
      <c r="N3884" s="32" t="str">
        <f>IFERROR(+Issue!$L3884*Issue!$M3884,"")</f>
        <v/>
      </c>
      <c r="O3884" s="12"/>
      <c r="P3884" s="12"/>
      <c r="Q3884" s="38"/>
    </row>
    <row r="3885" spans="1:17" x14ac:dyDescent="0.25">
      <c r="A3885" s="34"/>
      <c r="B3885" s="12"/>
      <c r="C3885" s="12"/>
      <c r="D3885" s="12"/>
      <c r="E3885" s="31" t="str">
        <f>IFERROR(VLOOKUP(Issue!$D3885,Table5[#All],3,0),"")</f>
        <v/>
      </c>
      <c r="F3885" s="31" t="str">
        <f>IFERROR(VLOOKUP(Issue!$D3885,Table5[#All],2,0),"")</f>
        <v/>
      </c>
      <c r="G3885" s="12"/>
      <c r="H3885" s="31" t="str">
        <f>IFERROR(VLOOKUP(Issue!$G3885,Table5[#All],3,0),"")</f>
        <v/>
      </c>
      <c r="I3885" s="31" t="str">
        <f>IFERROR(VLOOKUP(Issue!$G3885,Table5[#All],2,0),"")</f>
        <v/>
      </c>
      <c r="J3885" s="12"/>
      <c r="K3885" s="31" t="str">
        <f>IFERROR(VLOOKUP(Issue!$J3885,Table2[[Item Name]:[UoM]],2,0),"")</f>
        <v/>
      </c>
      <c r="L3885" s="12"/>
      <c r="M3885" s="32" t="str">
        <f>IFERROR(VLOOKUP(Issue!$J3885,Table2[[#All],[Item Name]:[Open Rate]],8,0),"")</f>
        <v/>
      </c>
      <c r="N3885" s="32" t="str">
        <f>IFERROR(+Issue!$L3885*Issue!$M3885,"")</f>
        <v/>
      </c>
      <c r="O3885" s="12"/>
      <c r="P3885" s="12"/>
      <c r="Q3885" s="38"/>
    </row>
    <row r="3886" spans="1:17" x14ac:dyDescent="0.25">
      <c r="A3886" s="34"/>
      <c r="B3886" s="12"/>
      <c r="C3886" s="12"/>
      <c r="D3886" s="12"/>
      <c r="E3886" s="31" t="str">
        <f>IFERROR(VLOOKUP(Issue!$D3886,Table5[#All],3,0),"")</f>
        <v/>
      </c>
      <c r="F3886" s="31" t="str">
        <f>IFERROR(VLOOKUP(Issue!$D3886,Table5[#All],2,0),"")</f>
        <v/>
      </c>
      <c r="G3886" s="12"/>
      <c r="H3886" s="31" t="str">
        <f>IFERROR(VLOOKUP(Issue!$G3886,Table5[#All],3,0),"")</f>
        <v/>
      </c>
      <c r="I3886" s="31" t="str">
        <f>IFERROR(VLOOKUP(Issue!$G3886,Table5[#All],2,0),"")</f>
        <v/>
      </c>
      <c r="J3886" s="12"/>
      <c r="K3886" s="31" t="str">
        <f>IFERROR(VLOOKUP(Issue!$J3886,Table2[[Item Name]:[UoM]],2,0),"")</f>
        <v/>
      </c>
      <c r="L3886" s="12"/>
      <c r="M3886" s="32" t="str">
        <f>IFERROR(VLOOKUP(Issue!$J3886,Table2[[#All],[Item Name]:[Open Rate]],8,0),"")</f>
        <v/>
      </c>
      <c r="N3886" s="32" t="str">
        <f>IFERROR(+Issue!$L3886*Issue!$M3886,"")</f>
        <v/>
      </c>
      <c r="O3886" s="12"/>
      <c r="P3886" s="12"/>
      <c r="Q3886" s="38"/>
    </row>
    <row r="3887" spans="1:17" x14ac:dyDescent="0.25">
      <c r="A3887" s="34"/>
      <c r="B3887" s="12"/>
      <c r="C3887" s="12"/>
      <c r="D3887" s="12"/>
      <c r="E3887" s="31" t="str">
        <f>IFERROR(VLOOKUP(Issue!$D3887,Table5[#All],3,0),"")</f>
        <v/>
      </c>
      <c r="F3887" s="31" t="str">
        <f>IFERROR(VLOOKUP(Issue!$D3887,Table5[#All],2,0),"")</f>
        <v/>
      </c>
      <c r="G3887" s="12"/>
      <c r="H3887" s="31" t="str">
        <f>IFERROR(VLOOKUP(Issue!$G3887,Table5[#All],3,0),"")</f>
        <v/>
      </c>
      <c r="I3887" s="31" t="str">
        <f>IFERROR(VLOOKUP(Issue!$G3887,Table5[#All],2,0),"")</f>
        <v/>
      </c>
      <c r="J3887" s="12"/>
      <c r="K3887" s="31" t="str">
        <f>IFERROR(VLOOKUP(Issue!$J3887,Table2[[Item Name]:[UoM]],2,0),"")</f>
        <v/>
      </c>
      <c r="L3887" s="12"/>
      <c r="M3887" s="32" t="str">
        <f>IFERROR(VLOOKUP(Issue!$J3887,Table2[[#All],[Item Name]:[Open Rate]],8,0),"")</f>
        <v/>
      </c>
      <c r="N3887" s="32" t="str">
        <f>IFERROR(+Issue!$L3887*Issue!$M3887,"")</f>
        <v/>
      </c>
      <c r="O3887" s="12"/>
      <c r="P3887" s="12"/>
      <c r="Q3887" s="38"/>
    </row>
    <row r="3888" spans="1:17" x14ac:dyDescent="0.25">
      <c r="A3888" s="34"/>
      <c r="B3888" s="12"/>
      <c r="C3888" s="12"/>
      <c r="D3888" s="12"/>
      <c r="E3888" s="31" t="str">
        <f>IFERROR(VLOOKUP(Issue!$D3888,Table5[#All],3,0),"")</f>
        <v/>
      </c>
      <c r="F3888" s="31" t="str">
        <f>IFERROR(VLOOKUP(Issue!$D3888,Table5[#All],2,0),"")</f>
        <v/>
      </c>
      <c r="G3888" s="12"/>
      <c r="H3888" s="31" t="str">
        <f>IFERROR(VLOOKUP(Issue!$G3888,Table5[#All],3,0),"")</f>
        <v/>
      </c>
      <c r="I3888" s="31" t="str">
        <f>IFERROR(VLOOKUP(Issue!$G3888,Table5[#All],2,0),"")</f>
        <v/>
      </c>
      <c r="J3888" s="12"/>
      <c r="K3888" s="31" t="str">
        <f>IFERROR(VLOOKUP(Issue!$J3888,Table2[[Item Name]:[UoM]],2,0),"")</f>
        <v/>
      </c>
      <c r="L3888" s="12"/>
      <c r="M3888" s="32" t="str">
        <f>IFERROR(VLOOKUP(Issue!$J3888,Table2[[#All],[Item Name]:[Open Rate]],8,0),"")</f>
        <v/>
      </c>
      <c r="N3888" s="32" t="str">
        <f>IFERROR(+Issue!$L3888*Issue!$M3888,"")</f>
        <v/>
      </c>
      <c r="O3888" s="12"/>
      <c r="P3888" s="12"/>
      <c r="Q3888" s="38"/>
    </row>
    <row r="3889" spans="1:17" x14ac:dyDescent="0.25">
      <c r="A3889" s="34"/>
      <c r="B3889" s="12"/>
      <c r="C3889" s="12"/>
      <c r="D3889" s="12"/>
      <c r="E3889" s="31" t="str">
        <f>IFERROR(VLOOKUP(Issue!$D3889,Table5[#All],3,0),"")</f>
        <v/>
      </c>
      <c r="F3889" s="31" t="str">
        <f>IFERROR(VLOOKUP(Issue!$D3889,Table5[#All],2,0),"")</f>
        <v/>
      </c>
      <c r="G3889" s="12"/>
      <c r="H3889" s="31" t="str">
        <f>IFERROR(VLOOKUP(Issue!$G3889,Table5[#All],3,0),"")</f>
        <v/>
      </c>
      <c r="I3889" s="31" t="str">
        <f>IFERROR(VLOOKUP(Issue!$G3889,Table5[#All],2,0),"")</f>
        <v/>
      </c>
      <c r="J3889" s="12"/>
      <c r="K3889" s="31" t="str">
        <f>IFERROR(VLOOKUP(Issue!$J3889,Table2[[Item Name]:[UoM]],2,0),"")</f>
        <v/>
      </c>
      <c r="L3889" s="12"/>
      <c r="M3889" s="32" t="str">
        <f>IFERROR(VLOOKUP(Issue!$J3889,Table2[[#All],[Item Name]:[Open Rate]],8,0),"")</f>
        <v/>
      </c>
      <c r="N3889" s="32" t="str">
        <f>IFERROR(+Issue!$L3889*Issue!$M3889,"")</f>
        <v/>
      </c>
      <c r="O3889" s="12"/>
      <c r="P3889" s="12"/>
      <c r="Q3889" s="38"/>
    </row>
    <row r="3890" spans="1:17" x14ac:dyDescent="0.25">
      <c r="A3890" s="34"/>
      <c r="B3890" s="12"/>
      <c r="C3890" s="12"/>
      <c r="D3890" s="12"/>
      <c r="E3890" s="31" t="str">
        <f>IFERROR(VLOOKUP(Issue!$D3890,Table5[#All],3,0),"")</f>
        <v/>
      </c>
      <c r="F3890" s="31" t="str">
        <f>IFERROR(VLOOKUP(Issue!$D3890,Table5[#All],2,0),"")</f>
        <v/>
      </c>
      <c r="G3890" s="12"/>
      <c r="H3890" s="31" t="str">
        <f>IFERROR(VLOOKUP(Issue!$G3890,Table5[#All],3,0),"")</f>
        <v/>
      </c>
      <c r="I3890" s="31" t="str">
        <f>IFERROR(VLOOKUP(Issue!$G3890,Table5[#All],2,0),"")</f>
        <v/>
      </c>
      <c r="J3890" s="12"/>
      <c r="K3890" s="31" t="str">
        <f>IFERROR(VLOOKUP(Issue!$J3890,Table2[[Item Name]:[UoM]],2,0),"")</f>
        <v/>
      </c>
      <c r="L3890" s="12"/>
      <c r="M3890" s="32" t="str">
        <f>IFERROR(VLOOKUP(Issue!$J3890,Table2[[#All],[Item Name]:[Open Rate]],8,0),"")</f>
        <v/>
      </c>
      <c r="N3890" s="32" t="str">
        <f>IFERROR(+Issue!$L3890*Issue!$M3890,"")</f>
        <v/>
      </c>
      <c r="O3890" s="12"/>
      <c r="P3890" s="12"/>
      <c r="Q3890" s="38"/>
    </row>
    <row r="3891" spans="1:17" x14ac:dyDescent="0.25">
      <c r="A3891" s="34"/>
      <c r="B3891" s="12"/>
      <c r="C3891" s="12"/>
      <c r="D3891" s="12"/>
      <c r="E3891" s="31" t="str">
        <f>IFERROR(VLOOKUP(Issue!$D3891,Table5[#All],3,0),"")</f>
        <v/>
      </c>
      <c r="F3891" s="31" t="str">
        <f>IFERROR(VLOOKUP(Issue!$D3891,Table5[#All],2,0),"")</f>
        <v/>
      </c>
      <c r="G3891" s="12"/>
      <c r="H3891" s="31" t="str">
        <f>IFERROR(VLOOKUP(Issue!$G3891,Table5[#All],3,0),"")</f>
        <v/>
      </c>
      <c r="I3891" s="31" t="str">
        <f>IFERROR(VLOOKUP(Issue!$G3891,Table5[#All],2,0),"")</f>
        <v/>
      </c>
      <c r="J3891" s="12"/>
      <c r="K3891" s="31" t="str">
        <f>IFERROR(VLOOKUP(Issue!$J3891,Table2[[Item Name]:[UoM]],2,0),"")</f>
        <v/>
      </c>
      <c r="L3891" s="12"/>
      <c r="M3891" s="32" t="str">
        <f>IFERROR(VLOOKUP(Issue!$J3891,Table2[[#All],[Item Name]:[Open Rate]],8,0),"")</f>
        <v/>
      </c>
      <c r="N3891" s="32" t="str">
        <f>IFERROR(+Issue!$L3891*Issue!$M3891,"")</f>
        <v/>
      </c>
      <c r="O3891" s="12"/>
      <c r="P3891" s="12"/>
      <c r="Q3891" s="38"/>
    </row>
    <row r="3892" spans="1:17" x14ac:dyDescent="0.25">
      <c r="A3892" s="34"/>
      <c r="B3892" s="12"/>
      <c r="C3892" s="12"/>
      <c r="D3892" s="12"/>
      <c r="E3892" s="31" t="str">
        <f>IFERROR(VLOOKUP(Issue!$D3892,Table5[#All],3,0),"")</f>
        <v/>
      </c>
      <c r="F3892" s="31" t="str">
        <f>IFERROR(VLOOKUP(Issue!$D3892,Table5[#All],2,0),"")</f>
        <v/>
      </c>
      <c r="G3892" s="12"/>
      <c r="H3892" s="31" t="str">
        <f>IFERROR(VLOOKUP(Issue!$G3892,Table5[#All],3,0),"")</f>
        <v/>
      </c>
      <c r="I3892" s="31" t="str">
        <f>IFERROR(VLOOKUP(Issue!$G3892,Table5[#All],2,0),"")</f>
        <v/>
      </c>
      <c r="J3892" s="12"/>
      <c r="K3892" s="31" t="str">
        <f>IFERROR(VLOOKUP(Issue!$J3892,Table2[[Item Name]:[UoM]],2,0),"")</f>
        <v/>
      </c>
      <c r="L3892" s="12"/>
      <c r="M3892" s="32" t="str">
        <f>IFERROR(VLOOKUP(Issue!$J3892,Table2[[#All],[Item Name]:[Open Rate]],8,0),"")</f>
        <v/>
      </c>
      <c r="N3892" s="32" t="str">
        <f>IFERROR(+Issue!$L3892*Issue!$M3892,"")</f>
        <v/>
      </c>
      <c r="O3892" s="12"/>
      <c r="P3892" s="12"/>
      <c r="Q3892" s="38"/>
    </row>
    <row r="3893" spans="1:17" x14ac:dyDescent="0.25">
      <c r="A3893" s="34"/>
      <c r="B3893" s="12"/>
      <c r="C3893" s="12"/>
      <c r="D3893" s="12"/>
      <c r="E3893" s="31" t="str">
        <f>IFERROR(VLOOKUP(Issue!$D3893,Table5[#All],3,0),"")</f>
        <v/>
      </c>
      <c r="F3893" s="31" t="str">
        <f>IFERROR(VLOOKUP(Issue!$D3893,Table5[#All],2,0),"")</f>
        <v/>
      </c>
      <c r="G3893" s="12"/>
      <c r="H3893" s="31" t="str">
        <f>IFERROR(VLOOKUP(Issue!$G3893,Table5[#All],3,0),"")</f>
        <v/>
      </c>
      <c r="I3893" s="31" t="str">
        <f>IFERROR(VLOOKUP(Issue!$G3893,Table5[#All],2,0),"")</f>
        <v/>
      </c>
      <c r="J3893" s="12"/>
      <c r="K3893" s="31" t="str">
        <f>IFERROR(VLOOKUP(Issue!$J3893,Table2[[Item Name]:[UoM]],2,0),"")</f>
        <v/>
      </c>
      <c r="L3893" s="12"/>
      <c r="M3893" s="32" t="str">
        <f>IFERROR(VLOOKUP(Issue!$J3893,Table2[[#All],[Item Name]:[Open Rate]],8,0),"")</f>
        <v/>
      </c>
      <c r="N3893" s="32" t="str">
        <f>IFERROR(+Issue!$L3893*Issue!$M3893,"")</f>
        <v/>
      </c>
      <c r="O3893" s="12"/>
      <c r="P3893" s="12"/>
      <c r="Q3893" s="38"/>
    </row>
    <row r="3894" spans="1:17" x14ac:dyDescent="0.25">
      <c r="A3894" s="34"/>
      <c r="B3894" s="12"/>
      <c r="C3894" s="12"/>
      <c r="D3894" s="12"/>
      <c r="E3894" s="31" t="str">
        <f>IFERROR(VLOOKUP(Issue!$D3894,Table5[#All],3,0),"")</f>
        <v/>
      </c>
      <c r="F3894" s="31" t="str">
        <f>IFERROR(VLOOKUP(Issue!$D3894,Table5[#All],2,0),"")</f>
        <v/>
      </c>
      <c r="G3894" s="12"/>
      <c r="H3894" s="31" t="str">
        <f>IFERROR(VLOOKUP(Issue!$G3894,Table5[#All],3,0),"")</f>
        <v/>
      </c>
      <c r="I3894" s="31" t="str">
        <f>IFERROR(VLOOKUP(Issue!$G3894,Table5[#All],2,0),"")</f>
        <v/>
      </c>
      <c r="J3894" s="12"/>
      <c r="K3894" s="31" t="str">
        <f>IFERROR(VLOOKUP(Issue!$J3894,Table2[[Item Name]:[UoM]],2,0),"")</f>
        <v/>
      </c>
      <c r="L3894" s="12"/>
      <c r="M3894" s="32" t="str">
        <f>IFERROR(VLOOKUP(Issue!$J3894,Table2[[#All],[Item Name]:[Open Rate]],8,0),"")</f>
        <v/>
      </c>
      <c r="N3894" s="32" t="str">
        <f>IFERROR(+Issue!$L3894*Issue!$M3894,"")</f>
        <v/>
      </c>
      <c r="O3894" s="12"/>
      <c r="P3894" s="12"/>
      <c r="Q3894" s="38"/>
    </row>
    <row r="3895" spans="1:17" x14ac:dyDescent="0.25">
      <c r="A3895" s="34"/>
      <c r="B3895" s="12"/>
      <c r="C3895" s="12"/>
      <c r="D3895" s="12"/>
      <c r="E3895" s="31" t="str">
        <f>IFERROR(VLOOKUP(Issue!$D3895,Table5[#All],3,0),"")</f>
        <v/>
      </c>
      <c r="F3895" s="31" t="str">
        <f>IFERROR(VLOOKUP(Issue!$D3895,Table5[#All],2,0),"")</f>
        <v/>
      </c>
      <c r="G3895" s="12"/>
      <c r="H3895" s="31" t="str">
        <f>IFERROR(VLOOKUP(Issue!$G3895,Table5[#All],3,0),"")</f>
        <v/>
      </c>
      <c r="I3895" s="31" t="str">
        <f>IFERROR(VLOOKUP(Issue!$G3895,Table5[#All],2,0),"")</f>
        <v/>
      </c>
      <c r="J3895" s="12"/>
      <c r="K3895" s="31" t="str">
        <f>IFERROR(VLOOKUP(Issue!$J3895,Table2[[Item Name]:[UoM]],2,0),"")</f>
        <v/>
      </c>
      <c r="L3895" s="12"/>
      <c r="M3895" s="32" t="str">
        <f>IFERROR(VLOOKUP(Issue!$J3895,Table2[[#All],[Item Name]:[Open Rate]],8,0),"")</f>
        <v/>
      </c>
      <c r="N3895" s="32" t="str">
        <f>IFERROR(+Issue!$L3895*Issue!$M3895,"")</f>
        <v/>
      </c>
      <c r="O3895" s="12"/>
      <c r="P3895" s="12"/>
      <c r="Q3895" s="38"/>
    </row>
    <row r="3896" spans="1:17" x14ac:dyDescent="0.25">
      <c r="A3896" s="34"/>
      <c r="B3896" s="12"/>
      <c r="C3896" s="12"/>
      <c r="D3896" s="12"/>
      <c r="E3896" s="31" t="str">
        <f>IFERROR(VLOOKUP(Issue!$D3896,Table5[#All],3,0),"")</f>
        <v/>
      </c>
      <c r="F3896" s="31" t="str">
        <f>IFERROR(VLOOKUP(Issue!$D3896,Table5[#All],2,0),"")</f>
        <v/>
      </c>
      <c r="G3896" s="12"/>
      <c r="H3896" s="31" t="str">
        <f>IFERROR(VLOOKUP(Issue!$G3896,Table5[#All],3,0),"")</f>
        <v/>
      </c>
      <c r="I3896" s="31" t="str">
        <f>IFERROR(VLOOKUP(Issue!$G3896,Table5[#All],2,0),"")</f>
        <v/>
      </c>
      <c r="J3896" s="12"/>
      <c r="K3896" s="31" t="str">
        <f>IFERROR(VLOOKUP(Issue!$J3896,Table2[[Item Name]:[UoM]],2,0),"")</f>
        <v/>
      </c>
      <c r="L3896" s="12"/>
      <c r="M3896" s="32" t="str">
        <f>IFERROR(VLOOKUP(Issue!$J3896,Table2[[#All],[Item Name]:[Open Rate]],8,0),"")</f>
        <v/>
      </c>
      <c r="N3896" s="32" t="str">
        <f>IFERROR(+Issue!$L3896*Issue!$M3896,"")</f>
        <v/>
      </c>
      <c r="O3896" s="12"/>
      <c r="P3896" s="12"/>
      <c r="Q3896" s="38"/>
    </row>
    <row r="3897" spans="1:17" x14ac:dyDescent="0.25">
      <c r="A3897" s="34"/>
      <c r="B3897" s="12"/>
      <c r="C3897" s="12"/>
      <c r="D3897" s="12"/>
      <c r="E3897" s="31" t="str">
        <f>IFERROR(VLOOKUP(Issue!$D3897,Table5[#All],3,0),"")</f>
        <v/>
      </c>
      <c r="F3897" s="31" t="str">
        <f>IFERROR(VLOOKUP(Issue!$D3897,Table5[#All],2,0),"")</f>
        <v/>
      </c>
      <c r="G3897" s="12"/>
      <c r="H3897" s="31" t="str">
        <f>IFERROR(VLOOKUP(Issue!$G3897,Table5[#All],3,0),"")</f>
        <v/>
      </c>
      <c r="I3897" s="31" t="str">
        <f>IFERROR(VLOOKUP(Issue!$G3897,Table5[#All],2,0),"")</f>
        <v/>
      </c>
      <c r="J3897" s="12"/>
      <c r="K3897" s="31" t="str">
        <f>IFERROR(VLOOKUP(Issue!$J3897,Table2[[Item Name]:[UoM]],2,0),"")</f>
        <v/>
      </c>
      <c r="L3897" s="12"/>
      <c r="M3897" s="32" t="str">
        <f>IFERROR(VLOOKUP(Issue!$J3897,Table2[[#All],[Item Name]:[Open Rate]],8,0),"")</f>
        <v/>
      </c>
      <c r="N3897" s="32" t="str">
        <f>IFERROR(+Issue!$L3897*Issue!$M3897,"")</f>
        <v/>
      </c>
      <c r="O3897" s="12"/>
      <c r="P3897" s="12"/>
      <c r="Q3897" s="38"/>
    </row>
    <row r="3898" spans="1:17" x14ac:dyDescent="0.25">
      <c r="A3898" s="34"/>
      <c r="B3898" s="12"/>
      <c r="C3898" s="12"/>
      <c r="D3898" s="12"/>
      <c r="E3898" s="31" t="str">
        <f>IFERROR(VLOOKUP(Issue!$D3898,Table5[#All],3,0),"")</f>
        <v/>
      </c>
      <c r="F3898" s="31" t="str">
        <f>IFERROR(VLOOKUP(Issue!$D3898,Table5[#All],2,0),"")</f>
        <v/>
      </c>
      <c r="G3898" s="12"/>
      <c r="H3898" s="31" t="str">
        <f>IFERROR(VLOOKUP(Issue!$G3898,Table5[#All],3,0),"")</f>
        <v/>
      </c>
      <c r="I3898" s="31" t="str">
        <f>IFERROR(VLOOKUP(Issue!$G3898,Table5[#All],2,0),"")</f>
        <v/>
      </c>
      <c r="J3898" s="12"/>
      <c r="K3898" s="31" t="str">
        <f>IFERROR(VLOOKUP(Issue!$J3898,Table2[[Item Name]:[UoM]],2,0),"")</f>
        <v/>
      </c>
      <c r="L3898" s="12"/>
      <c r="M3898" s="32" t="str">
        <f>IFERROR(VLOOKUP(Issue!$J3898,Table2[[#All],[Item Name]:[Open Rate]],8,0),"")</f>
        <v/>
      </c>
      <c r="N3898" s="32" t="str">
        <f>IFERROR(+Issue!$L3898*Issue!$M3898,"")</f>
        <v/>
      </c>
      <c r="O3898" s="12"/>
      <c r="P3898" s="12"/>
      <c r="Q3898" s="38"/>
    </row>
    <row r="3899" spans="1:17" x14ac:dyDescent="0.25">
      <c r="A3899" s="34"/>
      <c r="B3899" s="12"/>
      <c r="C3899" s="12"/>
      <c r="D3899" s="12"/>
      <c r="E3899" s="31" t="str">
        <f>IFERROR(VLOOKUP(Issue!$D3899,Table5[#All],3,0),"")</f>
        <v/>
      </c>
      <c r="F3899" s="31" t="str">
        <f>IFERROR(VLOOKUP(Issue!$D3899,Table5[#All],2,0),"")</f>
        <v/>
      </c>
      <c r="G3899" s="12"/>
      <c r="H3899" s="31" t="str">
        <f>IFERROR(VLOOKUP(Issue!$G3899,Table5[#All],3,0),"")</f>
        <v/>
      </c>
      <c r="I3899" s="31" t="str">
        <f>IFERROR(VLOOKUP(Issue!$G3899,Table5[#All],2,0),"")</f>
        <v/>
      </c>
      <c r="J3899" s="8"/>
      <c r="K3899" s="31" t="str">
        <f>IFERROR(VLOOKUP(Issue!$J3899,Table2[[Item Name]:[UoM]],2,0),"")</f>
        <v/>
      </c>
      <c r="L3899" s="12"/>
      <c r="M3899" s="32" t="str">
        <f>IFERROR(VLOOKUP(Issue!$J3899,Table2[[#All],[Item Name]:[Open Rate]],8,0),"")</f>
        <v/>
      </c>
      <c r="N3899" s="32" t="str">
        <f>IFERROR(+Issue!$L3899*Issue!$M3899,"")</f>
        <v/>
      </c>
      <c r="O3899" s="12"/>
      <c r="P3899" s="12"/>
      <c r="Q3899" s="38"/>
    </row>
    <row r="3900" spans="1:17" x14ac:dyDescent="0.25">
      <c r="A3900" s="34"/>
      <c r="B3900" s="12"/>
      <c r="C3900" s="12"/>
      <c r="D3900" s="12"/>
      <c r="E3900" s="31" t="str">
        <f>IFERROR(VLOOKUP(Issue!$D3900,Table5[#All],3,0),"")</f>
        <v/>
      </c>
      <c r="F3900" s="31" t="str">
        <f>IFERROR(VLOOKUP(Issue!$D3900,Table5[#All],2,0),"")</f>
        <v/>
      </c>
      <c r="G3900" s="12"/>
      <c r="H3900" s="31" t="str">
        <f>IFERROR(VLOOKUP(Issue!$G3900,Table5[#All],3,0),"")</f>
        <v/>
      </c>
      <c r="I3900" s="31" t="str">
        <f>IFERROR(VLOOKUP(Issue!$G3900,Table5[#All],2,0),"")</f>
        <v/>
      </c>
      <c r="J3900" s="8"/>
      <c r="K3900" s="31" t="str">
        <f>IFERROR(VLOOKUP(Issue!$J3900,Table2[[Item Name]:[UoM]],2,0),"")</f>
        <v/>
      </c>
      <c r="L3900" s="12"/>
      <c r="M3900" s="32" t="str">
        <f>IFERROR(VLOOKUP(Issue!$J3900,Table2[[#All],[Item Name]:[Open Rate]],8,0),"")</f>
        <v/>
      </c>
      <c r="N3900" s="32" t="str">
        <f>IFERROR(+Issue!$L3900*Issue!$M3900,"")</f>
        <v/>
      </c>
      <c r="O3900" s="12"/>
      <c r="P3900" s="12"/>
      <c r="Q3900" s="38"/>
    </row>
    <row r="3901" spans="1:17" x14ac:dyDescent="0.25">
      <c r="A3901" s="34"/>
      <c r="B3901" s="12"/>
      <c r="C3901" s="12"/>
      <c r="D3901" s="12"/>
      <c r="E3901" s="31" t="str">
        <f>IFERROR(VLOOKUP(Issue!$D3901,Table5[#All],3,0),"")</f>
        <v/>
      </c>
      <c r="F3901" s="31" t="str">
        <f>IFERROR(VLOOKUP(Issue!$D3901,Table5[#All],2,0),"")</f>
        <v/>
      </c>
      <c r="G3901" s="12"/>
      <c r="H3901" s="31" t="str">
        <f>IFERROR(VLOOKUP(Issue!$G3901,Table5[#All],3,0),"")</f>
        <v/>
      </c>
      <c r="I3901" s="31" t="str">
        <f>IFERROR(VLOOKUP(Issue!$G3901,Table5[#All],2,0),"")</f>
        <v/>
      </c>
      <c r="J3901" s="12"/>
      <c r="K3901" s="31" t="str">
        <f>IFERROR(VLOOKUP(Issue!$J3901,Table2[[Item Name]:[UoM]],2,0),"")</f>
        <v/>
      </c>
      <c r="L3901" s="12"/>
      <c r="M3901" s="32" t="str">
        <f>IFERROR(VLOOKUP(Issue!$J3901,Table2[[#All],[Item Name]:[Open Rate]],8,0),"")</f>
        <v/>
      </c>
      <c r="N3901" s="32" t="str">
        <f>IFERROR(+Issue!$L3901*Issue!$M3901,"")</f>
        <v/>
      </c>
      <c r="O3901" s="12"/>
      <c r="P3901" s="12"/>
      <c r="Q3901" s="38"/>
    </row>
    <row r="3902" spans="1:17" x14ac:dyDescent="0.25">
      <c r="A3902" s="34"/>
      <c r="B3902" s="12"/>
      <c r="C3902" s="12"/>
      <c r="D3902" s="12"/>
      <c r="E3902" s="31" t="str">
        <f>IFERROR(VLOOKUP(Issue!$D3902,Table5[#All],3,0),"")</f>
        <v/>
      </c>
      <c r="F3902" s="31" t="str">
        <f>IFERROR(VLOOKUP(Issue!$D3902,Table5[#All],2,0),"")</f>
        <v/>
      </c>
      <c r="G3902" s="12"/>
      <c r="H3902" s="31" t="str">
        <f>IFERROR(VLOOKUP(Issue!$G3902,Table5[#All],3,0),"")</f>
        <v/>
      </c>
      <c r="I3902" s="31" t="str">
        <f>IFERROR(VLOOKUP(Issue!$G3902,Table5[#All],2,0),"")</f>
        <v/>
      </c>
      <c r="J3902" s="12"/>
      <c r="K3902" s="31" t="str">
        <f>IFERROR(VLOOKUP(Issue!$J3902,Table2[[Item Name]:[UoM]],2,0),"")</f>
        <v/>
      </c>
      <c r="L3902" s="12"/>
      <c r="M3902" s="32" t="str">
        <f>IFERROR(VLOOKUP(Issue!$J3902,Table2[[#All],[Item Name]:[Open Rate]],8,0),"")</f>
        <v/>
      </c>
      <c r="N3902" s="32" t="str">
        <f>IFERROR(+Issue!$L3902*Issue!$M3902,"")</f>
        <v/>
      </c>
      <c r="O3902" s="12"/>
      <c r="P3902" s="12"/>
      <c r="Q3902" s="38"/>
    </row>
    <row r="3903" spans="1:17" x14ac:dyDescent="0.25">
      <c r="A3903" s="34"/>
      <c r="B3903" s="12"/>
      <c r="C3903" s="12"/>
      <c r="D3903" s="12"/>
      <c r="E3903" s="31" t="str">
        <f>IFERROR(VLOOKUP(Issue!$D3903,Table5[#All],3,0),"")</f>
        <v/>
      </c>
      <c r="F3903" s="31" t="str">
        <f>IFERROR(VLOOKUP(Issue!$D3903,Table5[#All],2,0),"")</f>
        <v/>
      </c>
      <c r="G3903" s="12"/>
      <c r="H3903" s="31" t="str">
        <f>IFERROR(VLOOKUP(Issue!$G3903,Table5[#All],3,0),"")</f>
        <v/>
      </c>
      <c r="I3903" s="31" t="str">
        <f>IFERROR(VLOOKUP(Issue!$G3903,Table5[#All],2,0),"")</f>
        <v/>
      </c>
      <c r="J3903" s="8"/>
      <c r="K3903" s="31" t="str">
        <f>IFERROR(VLOOKUP(Issue!$J3903,Table2[[Item Name]:[UoM]],2,0),"")</f>
        <v/>
      </c>
      <c r="L3903" s="12"/>
      <c r="M3903" s="32" t="str">
        <f>IFERROR(VLOOKUP(Issue!$J3903,Table2[[#All],[Item Name]:[Open Rate]],8,0),"")</f>
        <v/>
      </c>
      <c r="N3903" s="32" t="str">
        <f>IFERROR(+Issue!$L3903*Issue!$M3903,"")</f>
        <v/>
      </c>
      <c r="O3903" s="12"/>
      <c r="P3903" s="12"/>
      <c r="Q3903" s="38"/>
    </row>
    <row r="3904" spans="1:17" x14ac:dyDescent="0.25">
      <c r="A3904" s="34"/>
      <c r="B3904" s="12"/>
      <c r="C3904" s="12"/>
      <c r="D3904" s="12"/>
      <c r="E3904" s="31" t="str">
        <f>IFERROR(VLOOKUP(Issue!$D3904,Table5[#All],3,0),"")</f>
        <v/>
      </c>
      <c r="F3904" s="31" t="str">
        <f>IFERROR(VLOOKUP(Issue!$D3904,Table5[#All],2,0),"")</f>
        <v/>
      </c>
      <c r="G3904" s="12"/>
      <c r="H3904" s="31" t="str">
        <f>IFERROR(VLOOKUP(Issue!$G3904,Table5[#All],3,0),"")</f>
        <v/>
      </c>
      <c r="I3904" s="31" t="str">
        <f>IFERROR(VLOOKUP(Issue!$G3904,Table5[#All],2,0),"")</f>
        <v/>
      </c>
      <c r="J3904" s="8"/>
      <c r="K3904" s="31" t="str">
        <f>IFERROR(VLOOKUP(Issue!$J3904,Table2[[Item Name]:[UoM]],2,0),"")</f>
        <v/>
      </c>
      <c r="L3904" s="12"/>
      <c r="M3904" s="32" t="str">
        <f>IFERROR(VLOOKUP(Issue!$J3904,Table2[[#All],[Item Name]:[Open Rate]],8,0),"")</f>
        <v/>
      </c>
      <c r="N3904" s="32" t="str">
        <f>IFERROR(+Issue!$L3904*Issue!$M3904,"")</f>
        <v/>
      </c>
      <c r="O3904" s="12"/>
      <c r="P3904" s="12"/>
      <c r="Q3904" s="38"/>
    </row>
    <row r="3905" spans="1:17" x14ac:dyDescent="0.25">
      <c r="A3905" s="34"/>
      <c r="B3905" s="12"/>
      <c r="C3905" s="12"/>
      <c r="D3905" s="12"/>
      <c r="E3905" s="31" t="str">
        <f>IFERROR(VLOOKUP(Issue!$D3905,Table5[#All],3,0),"")</f>
        <v/>
      </c>
      <c r="F3905" s="31" t="str">
        <f>IFERROR(VLOOKUP(Issue!$D3905,Table5[#All],2,0),"")</f>
        <v/>
      </c>
      <c r="G3905" s="12"/>
      <c r="H3905" s="31" t="str">
        <f>IFERROR(VLOOKUP(Issue!$G3905,Table5[#All],3,0),"")</f>
        <v/>
      </c>
      <c r="I3905" s="31" t="str">
        <f>IFERROR(VLOOKUP(Issue!$G3905,Table5[#All],2,0),"")</f>
        <v/>
      </c>
      <c r="J3905" s="12"/>
      <c r="K3905" s="31" t="str">
        <f>IFERROR(VLOOKUP(Issue!$J3905,Table2[[Item Name]:[UoM]],2,0),"")</f>
        <v/>
      </c>
      <c r="L3905" s="12"/>
      <c r="M3905" s="32" t="str">
        <f>IFERROR(VLOOKUP(Issue!$J3905,Table2[[#All],[Item Name]:[Open Rate]],8,0),"")</f>
        <v/>
      </c>
      <c r="N3905" s="32" t="str">
        <f>IFERROR(+Issue!$L3905*Issue!$M3905,"")</f>
        <v/>
      </c>
      <c r="O3905" s="12"/>
      <c r="P3905" s="12"/>
      <c r="Q3905" s="38"/>
    </row>
    <row r="3906" spans="1:17" x14ac:dyDescent="0.25">
      <c r="A3906" s="34"/>
      <c r="B3906" s="12"/>
      <c r="C3906" s="12"/>
      <c r="D3906" s="12"/>
      <c r="E3906" s="31" t="str">
        <f>IFERROR(VLOOKUP(Issue!$D3906,Table5[#All],3,0),"")</f>
        <v/>
      </c>
      <c r="F3906" s="31" t="str">
        <f>IFERROR(VLOOKUP(Issue!$D3906,Table5[#All],2,0),"")</f>
        <v/>
      </c>
      <c r="G3906" s="12"/>
      <c r="H3906" s="31" t="str">
        <f>IFERROR(VLOOKUP(Issue!$G3906,Table5[#All],3,0),"")</f>
        <v/>
      </c>
      <c r="I3906" s="31" t="str">
        <f>IFERROR(VLOOKUP(Issue!$G3906,Table5[#All],2,0),"")</f>
        <v/>
      </c>
      <c r="J3906" s="8"/>
      <c r="K3906" s="31" t="str">
        <f>IFERROR(VLOOKUP(Issue!$J3906,Table2[[Item Name]:[UoM]],2,0),"")</f>
        <v/>
      </c>
      <c r="L3906" s="12"/>
      <c r="M3906" s="32" t="str">
        <f>IFERROR(VLOOKUP(Issue!$J3906,Table2[[#All],[Item Name]:[Open Rate]],8,0),"")</f>
        <v/>
      </c>
      <c r="N3906" s="32" t="str">
        <f>IFERROR(+Issue!$L3906*Issue!$M3906,"")</f>
        <v/>
      </c>
      <c r="O3906" s="12"/>
      <c r="P3906" s="12"/>
      <c r="Q3906" s="38"/>
    </row>
    <row r="3907" spans="1:17" x14ac:dyDescent="0.25">
      <c r="A3907" s="34"/>
      <c r="B3907" s="12"/>
      <c r="C3907" s="12"/>
      <c r="D3907" s="12"/>
      <c r="E3907" s="31" t="str">
        <f>IFERROR(VLOOKUP(Issue!$D3907,Table5[#All],3,0),"")</f>
        <v/>
      </c>
      <c r="F3907" s="31" t="str">
        <f>IFERROR(VLOOKUP(Issue!$D3907,Table5[#All],2,0),"")</f>
        <v/>
      </c>
      <c r="G3907" s="12"/>
      <c r="H3907" s="31" t="str">
        <f>IFERROR(VLOOKUP(Issue!$G3907,Table5[#All],3,0),"")</f>
        <v/>
      </c>
      <c r="I3907" s="31" t="str">
        <f>IFERROR(VLOOKUP(Issue!$G3907,Table5[#All],2,0),"")</f>
        <v/>
      </c>
      <c r="J3907" s="12"/>
      <c r="K3907" s="31" t="str">
        <f>IFERROR(VLOOKUP(Issue!$J3907,Table2[[Item Name]:[UoM]],2,0),"")</f>
        <v/>
      </c>
      <c r="L3907" s="12"/>
      <c r="M3907" s="32" t="str">
        <f>IFERROR(VLOOKUP(Issue!$J3907,Table2[[#All],[Item Name]:[Open Rate]],8,0),"")</f>
        <v/>
      </c>
      <c r="N3907" s="32" t="str">
        <f>IFERROR(+Issue!$L3907*Issue!$M3907,"")</f>
        <v/>
      </c>
      <c r="O3907" s="12"/>
      <c r="P3907" s="12"/>
      <c r="Q3907" s="38"/>
    </row>
    <row r="3908" spans="1:17" x14ac:dyDescent="0.25">
      <c r="A3908" s="34"/>
      <c r="B3908" s="12"/>
      <c r="C3908" s="12"/>
      <c r="D3908" s="12"/>
      <c r="E3908" s="31" t="str">
        <f>IFERROR(VLOOKUP(Issue!$D3908,Table5[#All],3,0),"")</f>
        <v/>
      </c>
      <c r="F3908" s="31" t="str">
        <f>IFERROR(VLOOKUP(Issue!$D3908,Table5[#All],2,0),"")</f>
        <v/>
      </c>
      <c r="G3908" s="12"/>
      <c r="H3908" s="31" t="str">
        <f>IFERROR(VLOOKUP(Issue!$G3908,Table5[#All],3,0),"")</f>
        <v/>
      </c>
      <c r="I3908" s="31" t="str">
        <f>IFERROR(VLOOKUP(Issue!$G3908,Table5[#All],2,0),"")</f>
        <v/>
      </c>
      <c r="J3908" s="12"/>
      <c r="K3908" s="31" t="str">
        <f>IFERROR(VLOOKUP(Issue!$J3908,Table2[[Item Name]:[UoM]],2,0),"")</f>
        <v/>
      </c>
      <c r="L3908" s="12"/>
      <c r="M3908" s="32" t="str">
        <f>IFERROR(VLOOKUP(Issue!$J3908,Table2[[#All],[Item Name]:[Open Rate]],8,0),"")</f>
        <v/>
      </c>
      <c r="N3908" s="32" t="str">
        <f>IFERROR(+Issue!$L3908*Issue!$M3908,"")</f>
        <v/>
      </c>
      <c r="O3908" s="12"/>
      <c r="P3908" s="12"/>
      <c r="Q3908" s="38"/>
    </row>
    <row r="3909" spans="1:17" x14ac:dyDescent="0.25">
      <c r="A3909" s="34"/>
      <c r="B3909" s="12"/>
      <c r="C3909" s="12"/>
      <c r="D3909" s="12"/>
      <c r="E3909" s="31" t="str">
        <f>IFERROR(VLOOKUP(Issue!$D3909,Table5[#All],3,0),"")</f>
        <v/>
      </c>
      <c r="F3909" s="31" t="str">
        <f>IFERROR(VLOOKUP(Issue!$D3909,Table5[#All],2,0),"")</f>
        <v/>
      </c>
      <c r="G3909" s="12"/>
      <c r="H3909" s="31" t="str">
        <f>IFERROR(VLOOKUP(Issue!$G3909,Table5[#All],3,0),"")</f>
        <v/>
      </c>
      <c r="I3909" s="31" t="str">
        <f>IFERROR(VLOOKUP(Issue!$G3909,Table5[#All],2,0),"")</f>
        <v/>
      </c>
      <c r="J3909" s="12"/>
      <c r="K3909" s="31" t="str">
        <f>IFERROR(VLOOKUP(Issue!$J3909,Table2[[Item Name]:[UoM]],2,0),"")</f>
        <v/>
      </c>
      <c r="L3909" s="12"/>
      <c r="M3909" s="32" t="str">
        <f>IFERROR(VLOOKUP(Issue!$J3909,Table2[[#All],[Item Name]:[Open Rate]],8,0),"")</f>
        <v/>
      </c>
      <c r="N3909" s="32" t="str">
        <f>IFERROR(+Issue!$L3909*Issue!$M3909,"")</f>
        <v/>
      </c>
      <c r="O3909" s="12"/>
      <c r="P3909" s="12"/>
      <c r="Q3909" s="38"/>
    </row>
    <row r="3910" spans="1:17" x14ac:dyDescent="0.25">
      <c r="A3910" s="34"/>
      <c r="B3910" s="12"/>
      <c r="C3910" s="12"/>
      <c r="D3910" s="12"/>
      <c r="E3910" s="31" t="str">
        <f>IFERROR(VLOOKUP(Issue!$D3910,Table5[#All],3,0),"")</f>
        <v/>
      </c>
      <c r="F3910" s="31" t="str">
        <f>IFERROR(VLOOKUP(Issue!$D3910,Table5[#All],2,0),"")</f>
        <v/>
      </c>
      <c r="G3910" s="12"/>
      <c r="H3910" s="31" t="str">
        <f>IFERROR(VLOOKUP(Issue!$G3910,Table5[#All],3,0),"")</f>
        <v/>
      </c>
      <c r="I3910" s="31" t="str">
        <f>IFERROR(VLOOKUP(Issue!$G3910,Table5[#All],2,0),"")</f>
        <v/>
      </c>
      <c r="J3910" s="12"/>
      <c r="K3910" s="31" t="str">
        <f>IFERROR(VLOOKUP(Issue!$J3910,Table2[[Item Name]:[UoM]],2,0),"")</f>
        <v/>
      </c>
      <c r="L3910" s="12"/>
      <c r="M3910" s="32" t="str">
        <f>IFERROR(VLOOKUP(Issue!$J3910,Table2[[#All],[Item Name]:[Open Rate]],8,0),"")</f>
        <v/>
      </c>
      <c r="N3910" s="32" t="str">
        <f>IFERROR(+Issue!$L3910*Issue!$M3910,"")</f>
        <v/>
      </c>
      <c r="O3910" s="12"/>
      <c r="P3910" s="12"/>
      <c r="Q3910" s="38"/>
    </row>
    <row r="3911" spans="1:17" x14ac:dyDescent="0.25">
      <c r="A3911" s="34"/>
      <c r="B3911" s="12"/>
      <c r="C3911" s="12"/>
      <c r="D3911" s="12"/>
      <c r="E3911" s="31" t="str">
        <f>IFERROR(VLOOKUP(Issue!$D3911,Table5[#All],3,0),"")</f>
        <v/>
      </c>
      <c r="F3911" s="31" t="str">
        <f>IFERROR(VLOOKUP(Issue!$D3911,Table5[#All],2,0),"")</f>
        <v/>
      </c>
      <c r="G3911" s="12"/>
      <c r="H3911" s="31" t="str">
        <f>IFERROR(VLOOKUP(Issue!$G3911,Table5[#All],3,0),"")</f>
        <v/>
      </c>
      <c r="I3911" s="31" t="str">
        <f>IFERROR(VLOOKUP(Issue!$G3911,Table5[#All],2,0),"")</f>
        <v/>
      </c>
      <c r="J3911" s="12"/>
      <c r="K3911" s="31" t="str">
        <f>IFERROR(VLOOKUP(Issue!$J3911,Table2[[Item Name]:[UoM]],2,0),"")</f>
        <v/>
      </c>
      <c r="L3911" s="12"/>
      <c r="M3911" s="32" t="str">
        <f>IFERROR(VLOOKUP(Issue!$J3911,Table2[[#All],[Item Name]:[Open Rate]],8,0),"")</f>
        <v/>
      </c>
      <c r="N3911" s="32" t="str">
        <f>IFERROR(+Issue!$L3911*Issue!$M3911,"")</f>
        <v/>
      </c>
      <c r="O3911" s="12"/>
      <c r="P3911" s="12"/>
      <c r="Q3911" s="38"/>
    </row>
    <row r="3912" spans="1:17" x14ac:dyDescent="0.25">
      <c r="A3912" s="34"/>
      <c r="B3912" s="12"/>
      <c r="C3912" s="12"/>
      <c r="D3912" s="12"/>
      <c r="E3912" s="31" t="str">
        <f>IFERROR(VLOOKUP(Issue!$D3912,Table5[#All],3,0),"")</f>
        <v/>
      </c>
      <c r="F3912" s="31" t="str">
        <f>IFERROR(VLOOKUP(Issue!$D3912,Table5[#All],2,0),"")</f>
        <v/>
      </c>
      <c r="G3912" s="12"/>
      <c r="H3912" s="31" t="str">
        <f>IFERROR(VLOOKUP(Issue!$G3912,Table5[#All],3,0),"")</f>
        <v/>
      </c>
      <c r="I3912" s="31" t="str">
        <f>IFERROR(VLOOKUP(Issue!$G3912,Table5[#All],2,0),"")</f>
        <v/>
      </c>
      <c r="J3912" s="12"/>
      <c r="K3912" s="31" t="str">
        <f>IFERROR(VLOOKUP(Issue!$J3912,Table2[[Item Name]:[UoM]],2,0),"")</f>
        <v/>
      </c>
      <c r="L3912" s="12"/>
      <c r="M3912" s="32" t="str">
        <f>IFERROR(VLOOKUP(Issue!$J3912,Table2[[#All],[Item Name]:[Open Rate]],8,0),"")</f>
        <v/>
      </c>
      <c r="N3912" s="32" t="str">
        <f>IFERROR(+Issue!$L3912*Issue!$M3912,"")</f>
        <v/>
      </c>
      <c r="O3912" s="12"/>
      <c r="P3912" s="12"/>
      <c r="Q3912" s="38"/>
    </row>
    <row r="3913" spans="1:17" x14ac:dyDescent="0.25">
      <c r="A3913" s="34"/>
      <c r="B3913" s="12"/>
      <c r="C3913" s="12"/>
      <c r="D3913" s="12"/>
      <c r="E3913" s="31" t="str">
        <f>IFERROR(VLOOKUP(Issue!$D3913,Table5[#All],3,0),"")</f>
        <v/>
      </c>
      <c r="F3913" s="31" t="str">
        <f>IFERROR(VLOOKUP(Issue!$D3913,Table5[#All],2,0),"")</f>
        <v/>
      </c>
      <c r="G3913" s="12"/>
      <c r="H3913" s="31" t="str">
        <f>IFERROR(VLOOKUP(Issue!$G3913,Table5[#All],3,0),"")</f>
        <v/>
      </c>
      <c r="I3913" s="31" t="str">
        <f>IFERROR(VLOOKUP(Issue!$G3913,Table5[#All],2,0),"")</f>
        <v/>
      </c>
      <c r="J3913" s="12"/>
      <c r="K3913" s="31" t="str">
        <f>IFERROR(VLOOKUP(Issue!$J3913,Table2[[Item Name]:[UoM]],2,0),"")</f>
        <v/>
      </c>
      <c r="L3913" s="12"/>
      <c r="M3913" s="32" t="str">
        <f>IFERROR(VLOOKUP(Issue!$J3913,Table2[[#All],[Item Name]:[Open Rate]],8,0),"")</f>
        <v/>
      </c>
      <c r="N3913" s="32" t="str">
        <f>IFERROR(+Issue!$L3913*Issue!$M3913,"")</f>
        <v/>
      </c>
      <c r="O3913" s="12"/>
      <c r="P3913" s="12"/>
      <c r="Q3913" s="38"/>
    </row>
    <row r="3914" spans="1:17" x14ac:dyDescent="0.25">
      <c r="A3914" s="34"/>
      <c r="B3914" s="12"/>
      <c r="C3914" s="12"/>
      <c r="D3914" s="12"/>
      <c r="E3914" s="31" t="str">
        <f>IFERROR(VLOOKUP(Issue!$D3914,Table5[#All],3,0),"")</f>
        <v/>
      </c>
      <c r="F3914" s="31" t="str">
        <f>IFERROR(VLOOKUP(Issue!$D3914,Table5[#All],2,0),"")</f>
        <v/>
      </c>
      <c r="G3914" s="12"/>
      <c r="H3914" s="31" t="str">
        <f>IFERROR(VLOOKUP(Issue!$G3914,Table5[#All],3,0),"")</f>
        <v/>
      </c>
      <c r="I3914" s="31" t="str">
        <f>IFERROR(VLOOKUP(Issue!$G3914,Table5[#All],2,0),"")</f>
        <v/>
      </c>
      <c r="J3914" s="8"/>
      <c r="K3914" s="31" t="str">
        <f>IFERROR(VLOOKUP(Issue!$J3914,Table2[[Item Name]:[UoM]],2,0),"")</f>
        <v/>
      </c>
      <c r="L3914" s="12"/>
      <c r="M3914" s="32" t="str">
        <f>IFERROR(VLOOKUP(Issue!$J3914,Table2[[#All],[Item Name]:[Open Rate]],8,0),"")</f>
        <v/>
      </c>
      <c r="N3914" s="32" t="str">
        <f>IFERROR(+Issue!$L3914*Issue!$M3914,"")</f>
        <v/>
      </c>
      <c r="O3914" s="12"/>
      <c r="P3914" s="12"/>
      <c r="Q3914" s="38"/>
    </row>
    <row r="3915" spans="1:17" x14ac:dyDescent="0.25">
      <c r="A3915" s="34"/>
      <c r="B3915" s="12"/>
      <c r="C3915" s="12"/>
      <c r="D3915" s="12"/>
      <c r="E3915" s="31" t="str">
        <f>IFERROR(VLOOKUP(Issue!$D3915,Table5[#All],3,0),"")</f>
        <v/>
      </c>
      <c r="F3915" s="31" t="str">
        <f>IFERROR(VLOOKUP(Issue!$D3915,Table5[#All],2,0),"")</f>
        <v/>
      </c>
      <c r="G3915" s="12"/>
      <c r="H3915" s="31" t="str">
        <f>IFERROR(VLOOKUP(Issue!$G3915,Table5[#All],3,0),"")</f>
        <v/>
      </c>
      <c r="I3915" s="31" t="str">
        <f>IFERROR(VLOOKUP(Issue!$G3915,Table5[#All],2,0),"")</f>
        <v/>
      </c>
      <c r="J3915" s="8"/>
      <c r="K3915" s="31" t="str">
        <f>IFERROR(VLOOKUP(Issue!$J3915,Table2[[Item Name]:[UoM]],2,0),"")</f>
        <v/>
      </c>
      <c r="L3915" s="12"/>
      <c r="M3915" s="32" t="str">
        <f>IFERROR(VLOOKUP(Issue!$J3915,Table2[[#All],[Item Name]:[Open Rate]],8,0),"")</f>
        <v/>
      </c>
      <c r="N3915" s="32" t="str">
        <f>IFERROR(+Issue!$L3915*Issue!$M3915,"")</f>
        <v/>
      </c>
      <c r="O3915" s="12"/>
      <c r="P3915" s="12"/>
      <c r="Q3915" s="38"/>
    </row>
    <row r="3916" spans="1:17" x14ac:dyDescent="0.25">
      <c r="A3916" s="34"/>
      <c r="B3916" s="12"/>
      <c r="C3916" s="12"/>
      <c r="D3916" s="12"/>
      <c r="E3916" s="31" t="str">
        <f>IFERROR(VLOOKUP(Issue!$D3916,Table5[#All],3,0),"")</f>
        <v/>
      </c>
      <c r="F3916" s="31" t="str">
        <f>IFERROR(VLOOKUP(Issue!$D3916,Table5[#All],2,0),"")</f>
        <v/>
      </c>
      <c r="G3916" s="12"/>
      <c r="H3916" s="31" t="str">
        <f>IFERROR(VLOOKUP(Issue!$G3916,Table5[#All],3,0),"")</f>
        <v/>
      </c>
      <c r="I3916" s="31" t="str">
        <f>IFERROR(VLOOKUP(Issue!$G3916,Table5[#All],2,0),"")</f>
        <v/>
      </c>
      <c r="J3916" s="8"/>
      <c r="K3916" s="31" t="str">
        <f>IFERROR(VLOOKUP(Issue!$J3916,Table2[[Item Name]:[UoM]],2,0),"")</f>
        <v/>
      </c>
      <c r="L3916" s="12"/>
      <c r="M3916" s="32" t="str">
        <f>IFERROR(VLOOKUP(Issue!$J3916,Table2[[#All],[Item Name]:[Open Rate]],8,0),"")</f>
        <v/>
      </c>
      <c r="N3916" s="32" t="str">
        <f>IFERROR(+Issue!$L3916*Issue!$M3916,"")</f>
        <v/>
      </c>
      <c r="O3916" s="12"/>
      <c r="P3916" s="12"/>
      <c r="Q3916" s="38"/>
    </row>
    <row r="3917" spans="1:17" x14ac:dyDescent="0.25">
      <c r="A3917" s="34"/>
      <c r="B3917" s="12"/>
      <c r="C3917" s="12"/>
      <c r="D3917" s="12"/>
      <c r="E3917" s="31" t="str">
        <f>IFERROR(VLOOKUP(Issue!$D3917,Table5[#All],3,0),"")</f>
        <v/>
      </c>
      <c r="F3917" s="31" t="str">
        <f>IFERROR(VLOOKUP(Issue!$D3917,Table5[#All],2,0),"")</f>
        <v/>
      </c>
      <c r="G3917" s="12"/>
      <c r="H3917" s="31" t="str">
        <f>IFERROR(VLOOKUP(Issue!$G3917,Table5[#All],3,0),"")</f>
        <v/>
      </c>
      <c r="I3917" s="31" t="str">
        <f>IFERROR(VLOOKUP(Issue!$G3917,Table5[#All],2,0),"")</f>
        <v/>
      </c>
      <c r="J3917" s="8"/>
      <c r="K3917" s="31" t="str">
        <f>IFERROR(VLOOKUP(Issue!$J3917,Table2[[Item Name]:[UoM]],2,0),"")</f>
        <v/>
      </c>
      <c r="L3917" s="12"/>
      <c r="M3917" s="32" t="str">
        <f>IFERROR(VLOOKUP(Issue!$J3917,Table2[[#All],[Item Name]:[Open Rate]],8,0),"")</f>
        <v/>
      </c>
      <c r="N3917" s="32" t="str">
        <f>IFERROR(+Issue!$L3917*Issue!$M3917,"")</f>
        <v/>
      </c>
      <c r="O3917" s="12"/>
      <c r="P3917" s="12"/>
      <c r="Q3917" s="38"/>
    </row>
    <row r="3918" spans="1:17" x14ac:dyDescent="0.25">
      <c r="A3918" s="34"/>
      <c r="B3918" s="12"/>
      <c r="C3918" s="12"/>
      <c r="D3918" s="12"/>
      <c r="E3918" s="31" t="str">
        <f>IFERROR(VLOOKUP(Issue!$D3918,Table5[#All],3,0),"")</f>
        <v/>
      </c>
      <c r="F3918" s="31" t="str">
        <f>IFERROR(VLOOKUP(Issue!$D3918,Table5[#All],2,0),"")</f>
        <v/>
      </c>
      <c r="G3918" s="12"/>
      <c r="H3918" s="31" t="str">
        <f>IFERROR(VLOOKUP(Issue!$G3918,Table5[#All],3,0),"")</f>
        <v/>
      </c>
      <c r="I3918" s="31" t="str">
        <f>IFERROR(VLOOKUP(Issue!$G3918,Table5[#All],2,0),"")</f>
        <v/>
      </c>
      <c r="J3918" s="8"/>
      <c r="K3918" s="31" t="str">
        <f>IFERROR(VLOOKUP(Issue!$J3918,Table2[[Item Name]:[UoM]],2,0),"")</f>
        <v/>
      </c>
      <c r="L3918" s="12"/>
      <c r="M3918" s="32" t="str">
        <f>IFERROR(VLOOKUP(Issue!$J3918,Table2[[#All],[Item Name]:[Open Rate]],8,0),"")</f>
        <v/>
      </c>
      <c r="N3918" s="32" t="str">
        <f>IFERROR(+Issue!$L3918*Issue!$M3918,"")</f>
        <v/>
      </c>
      <c r="O3918" s="12"/>
      <c r="P3918" s="12"/>
      <c r="Q3918" s="38"/>
    </row>
    <row r="3919" spans="1:17" x14ac:dyDescent="0.25">
      <c r="A3919" s="34"/>
      <c r="B3919" s="12"/>
      <c r="C3919" s="12"/>
      <c r="D3919" s="12"/>
      <c r="E3919" s="31" t="str">
        <f>IFERROR(VLOOKUP(Issue!$D3919,Table5[#All],3,0),"")</f>
        <v/>
      </c>
      <c r="F3919" s="31" t="str">
        <f>IFERROR(VLOOKUP(Issue!$D3919,Table5[#All],2,0),"")</f>
        <v/>
      </c>
      <c r="G3919" s="12"/>
      <c r="H3919" s="31" t="str">
        <f>IFERROR(VLOOKUP(Issue!$G3919,Table5[#All],3,0),"")</f>
        <v/>
      </c>
      <c r="I3919" s="31" t="str">
        <f>IFERROR(VLOOKUP(Issue!$G3919,Table5[#All],2,0),"")</f>
        <v/>
      </c>
      <c r="J3919" s="8"/>
      <c r="K3919" s="31" t="str">
        <f>IFERROR(VLOOKUP(Issue!$J3919,Table2[[Item Name]:[UoM]],2,0),"")</f>
        <v/>
      </c>
      <c r="L3919" s="12"/>
      <c r="M3919" s="32" t="str">
        <f>IFERROR(VLOOKUP(Issue!$J3919,Table2[[#All],[Item Name]:[Open Rate]],8,0),"")</f>
        <v/>
      </c>
      <c r="N3919" s="32" t="str">
        <f>IFERROR(+Issue!$L3919*Issue!$M3919,"")</f>
        <v/>
      </c>
      <c r="O3919" s="12"/>
      <c r="P3919" s="12"/>
      <c r="Q3919" s="38"/>
    </row>
    <row r="3920" spans="1:17" x14ac:dyDescent="0.25">
      <c r="A3920" s="34"/>
      <c r="B3920" s="12"/>
      <c r="C3920" s="12"/>
      <c r="D3920" s="12"/>
      <c r="E3920" s="31" t="str">
        <f>IFERROR(VLOOKUP(Issue!$D3920,Table5[#All],3,0),"")</f>
        <v/>
      </c>
      <c r="F3920" s="31" t="str">
        <f>IFERROR(VLOOKUP(Issue!$D3920,Table5[#All],2,0),"")</f>
        <v/>
      </c>
      <c r="G3920" s="12"/>
      <c r="H3920" s="31" t="str">
        <f>IFERROR(VLOOKUP(Issue!$G3920,Table5[#All],3,0),"")</f>
        <v/>
      </c>
      <c r="I3920" s="31" t="str">
        <f>IFERROR(VLOOKUP(Issue!$G3920,Table5[#All],2,0),"")</f>
        <v/>
      </c>
      <c r="J3920" s="8"/>
      <c r="K3920" s="31" t="str">
        <f>IFERROR(VLOOKUP(Issue!$J3920,Table2[[Item Name]:[UoM]],2,0),"")</f>
        <v/>
      </c>
      <c r="L3920" s="12"/>
      <c r="M3920" s="32" t="str">
        <f>IFERROR(VLOOKUP(Issue!$J3920,Table2[[#All],[Item Name]:[Open Rate]],8,0),"")</f>
        <v/>
      </c>
      <c r="N3920" s="32" t="str">
        <f>IFERROR(+Issue!$L3920*Issue!$M3920,"")</f>
        <v/>
      </c>
      <c r="O3920" s="12"/>
      <c r="P3920" s="12"/>
      <c r="Q3920" s="38"/>
    </row>
    <row r="3921" spans="1:17" x14ac:dyDescent="0.25">
      <c r="A3921" s="34"/>
      <c r="B3921" s="12"/>
      <c r="C3921" s="12"/>
      <c r="D3921" s="12"/>
      <c r="E3921" s="31" t="str">
        <f>IFERROR(VLOOKUP(Issue!$D3921,Table5[#All],3,0),"")</f>
        <v/>
      </c>
      <c r="F3921" s="31" t="str">
        <f>IFERROR(VLOOKUP(Issue!$D3921,Table5[#All],2,0),"")</f>
        <v/>
      </c>
      <c r="G3921" s="12"/>
      <c r="H3921" s="31" t="str">
        <f>IFERROR(VLOOKUP(Issue!$G3921,Table5[#All],3,0),"")</f>
        <v/>
      </c>
      <c r="I3921" s="31" t="str">
        <f>IFERROR(VLOOKUP(Issue!$G3921,Table5[#All],2,0),"")</f>
        <v/>
      </c>
      <c r="J3921" s="8"/>
      <c r="K3921" s="31" t="str">
        <f>IFERROR(VLOOKUP(Issue!$J3921,Table2[[Item Name]:[UoM]],2,0),"")</f>
        <v/>
      </c>
      <c r="L3921" s="12"/>
      <c r="M3921" s="32" t="str">
        <f>IFERROR(VLOOKUP(Issue!$J3921,Table2[[#All],[Item Name]:[Open Rate]],8,0),"")</f>
        <v/>
      </c>
      <c r="N3921" s="32" t="str">
        <f>IFERROR(+Issue!$L3921*Issue!$M3921,"")</f>
        <v/>
      </c>
      <c r="O3921" s="12"/>
      <c r="P3921" s="12"/>
      <c r="Q3921" s="38"/>
    </row>
    <row r="3922" spans="1:17" x14ac:dyDescent="0.25">
      <c r="A3922" s="34"/>
      <c r="B3922" s="12"/>
      <c r="C3922" s="12"/>
      <c r="D3922" s="12"/>
      <c r="E3922" s="31" t="str">
        <f>IFERROR(VLOOKUP(Issue!$D3922,Table5[#All],3,0),"")</f>
        <v/>
      </c>
      <c r="F3922" s="31" t="str">
        <f>IFERROR(VLOOKUP(Issue!$D3922,Table5[#All],2,0),"")</f>
        <v/>
      </c>
      <c r="G3922" s="12"/>
      <c r="H3922" s="31" t="str">
        <f>IFERROR(VLOOKUP(Issue!$G3922,Table5[#All],3,0),"")</f>
        <v/>
      </c>
      <c r="I3922" s="31" t="str">
        <f>IFERROR(VLOOKUP(Issue!$G3922,Table5[#All],2,0),"")</f>
        <v/>
      </c>
      <c r="J3922" s="8"/>
      <c r="K3922" s="31" t="str">
        <f>IFERROR(VLOOKUP(Issue!$J3922,Table2[[Item Name]:[UoM]],2,0),"")</f>
        <v/>
      </c>
      <c r="L3922" s="12"/>
      <c r="M3922" s="32" t="str">
        <f>IFERROR(VLOOKUP(Issue!$J3922,Table2[[#All],[Item Name]:[Open Rate]],8,0),"")</f>
        <v/>
      </c>
      <c r="N3922" s="32" t="str">
        <f>IFERROR(+Issue!$L3922*Issue!$M3922,"")</f>
        <v/>
      </c>
      <c r="O3922" s="12"/>
      <c r="P3922" s="12"/>
      <c r="Q3922" s="38"/>
    </row>
    <row r="3923" spans="1:17" x14ac:dyDescent="0.25">
      <c r="A3923" s="34"/>
      <c r="B3923" s="12"/>
      <c r="C3923" s="12"/>
      <c r="D3923" s="12"/>
      <c r="E3923" s="31" t="str">
        <f>IFERROR(VLOOKUP(Issue!$D3923,Table5[#All],3,0),"")</f>
        <v/>
      </c>
      <c r="F3923" s="31" t="str">
        <f>IFERROR(VLOOKUP(Issue!$D3923,Table5[#All],2,0),"")</f>
        <v/>
      </c>
      <c r="G3923" s="12"/>
      <c r="H3923" s="31" t="str">
        <f>IFERROR(VLOOKUP(Issue!$G3923,Table5[#All],3,0),"")</f>
        <v/>
      </c>
      <c r="I3923" s="31" t="str">
        <f>IFERROR(VLOOKUP(Issue!$G3923,Table5[#All],2,0),"")</f>
        <v/>
      </c>
      <c r="J3923" s="8"/>
      <c r="K3923" s="31" t="str">
        <f>IFERROR(VLOOKUP(Issue!$J3923,Table2[[Item Name]:[UoM]],2,0),"")</f>
        <v/>
      </c>
      <c r="L3923" s="12"/>
      <c r="M3923" s="32" t="str">
        <f>IFERROR(VLOOKUP(Issue!$J3923,Table2[[#All],[Item Name]:[Open Rate]],8,0),"")</f>
        <v/>
      </c>
      <c r="N3923" s="32" t="str">
        <f>IFERROR(+Issue!$L3923*Issue!$M3923,"")</f>
        <v/>
      </c>
      <c r="O3923" s="12"/>
      <c r="P3923" s="12"/>
      <c r="Q3923" s="38"/>
    </row>
    <row r="3924" spans="1:17" x14ac:dyDescent="0.25">
      <c r="A3924" s="34"/>
      <c r="B3924" s="12"/>
      <c r="C3924" s="12"/>
      <c r="D3924" s="12"/>
      <c r="E3924" s="31" t="str">
        <f>IFERROR(VLOOKUP(Issue!$D3924,Table5[#All],3,0),"")</f>
        <v/>
      </c>
      <c r="F3924" s="31" t="str">
        <f>IFERROR(VLOOKUP(Issue!$D3924,Table5[#All],2,0),"")</f>
        <v/>
      </c>
      <c r="G3924" s="12"/>
      <c r="H3924" s="31" t="str">
        <f>IFERROR(VLOOKUP(Issue!$G3924,Table5[#All],3,0),"")</f>
        <v/>
      </c>
      <c r="I3924" s="31" t="str">
        <f>IFERROR(VLOOKUP(Issue!$G3924,Table5[#All],2,0),"")</f>
        <v/>
      </c>
      <c r="J3924" s="8"/>
      <c r="K3924" s="31" t="str">
        <f>IFERROR(VLOOKUP(Issue!$J3924,Table2[[Item Name]:[UoM]],2,0),"")</f>
        <v/>
      </c>
      <c r="L3924" s="12"/>
      <c r="M3924" s="32" t="str">
        <f>IFERROR(VLOOKUP(Issue!$J3924,Table2[[#All],[Item Name]:[Open Rate]],8,0),"")</f>
        <v/>
      </c>
      <c r="N3924" s="32" t="str">
        <f>IFERROR(+Issue!$L3924*Issue!$M3924,"")</f>
        <v/>
      </c>
      <c r="O3924" s="12"/>
      <c r="P3924" s="12"/>
      <c r="Q3924" s="38"/>
    </row>
    <row r="3925" spans="1:17" x14ac:dyDescent="0.25">
      <c r="A3925" s="34"/>
      <c r="B3925" s="12"/>
      <c r="C3925" s="12"/>
      <c r="D3925" s="12"/>
      <c r="E3925" s="31" t="str">
        <f>IFERROR(VLOOKUP(Issue!$D3925,Table5[#All],3,0),"")</f>
        <v/>
      </c>
      <c r="F3925" s="31" t="str">
        <f>IFERROR(VLOOKUP(Issue!$D3925,Table5[#All],2,0),"")</f>
        <v/>
      </c>
      <c r="G3925" s="12"/>
      <c r="H3925" s="31" t="str">
        <f>IFERROR(VLOOKUP(Issue!$G3925,Table5[#All],3,0),"")</f>
        <v/>
      </c>
      <c r="I3925" s="31" t="str">
        <f>IFERROR(VLOOKUP(Issue!$G3925,Table5[#All],2,0),"")</f>
        <v/>
      </c>
      <c r="J3925" s="12"/>
      <c r="K3925" s="31" t="str">
        <f>IFERROR(VLOOKUP(Issue!$J3925,Table2[[Item Name]:[UoM]],2,0),"")</f>
        <v/>
      </c>
      <c r="L3925" s="12"/>
      <c r="M3925" s="32" t="str">
        <f>IFERROR(VLOOKUP(Issue!$J3925,Table2[[#All],[Item Name]:[Open Rate]],8,0),"")</f>
        <v/>
      </c>
      <c r="N3925" s="32" t="str">
        <f>IFERROR(+Issue!$L3925*Issue!$M3925,"")</f>
        <v/>
      </c>
      <c r="O3925" s="12"/>
      <c r="P3925" s="12"/>
      <c r="Q3925" s="38"/>
    </row>
    <row r="3926" spans="1:17" x14ac:dyDescent="0.25">
      <c r="A3926" s="34"/>
      <c r="B3926" s="12"/>
      <c r="C3926" s="12"/>
      <c r="D3926" s="12"/>
      <c r="E3926" s="31" t="str">
        <f>IFERROR(VLOOKUP(Issue!$D3926,Table5[#All],3,0),"")</f>
        <v/>
      </c>
      <c r="F3926" s="31" t="str">
        <f>IFERROR(VLOOKUP(Issue!$D3926,Table5[#All],2,0),"")</f>
        <v/>
      </c>
      <c r="G3926" s="12"/>
      <c r="H3926" s="31" t="str">
        <f>IFERROR(VLOOKUP(Issue!$G3926,Table5[#All],3,0),"")</f>
        <v/>
      </c>
      <c r="I3926" s="31" t="str">
        <f>IFERROR(VLOOKUP(Issue!$G3926,Table5[#All],2,0),"")</f>
        <v/>
      </c>
      <c r="J3926" s="12"/>
      <c r="K3926" s="31" t="str">
        <f>IFERROR(VLOOKUP(Issue!$J3926,Table2[[Item Name]:[UoM]],2,0),"")</f>
        <v/>
      </c>
      <c r="L3926" s="12"/>
      <c r="M3926" s="32" t="str">
        <f>IFERROR(VLOOKUP(Issue!$J3926,Table2[[#All],[Item Name]:[Open Rate]],8,0),"")</f>
        <v/>
      </c>
      <c r="N3926" s="32" t="str">
        <f>IFERROR(+Issue!$L3926*Issue!$M3926,"")</f>
        <v/>
      </c>
      <c r="O3926" s="12"/>
      <c r="P3926" s="12"/>
      <c r="Q3926" s="38"/>
    </row>
    <row r="3927" spans="1:17" x14ac:dyDescent="0.25">
      <c r="A3927" s="34"/>
      <c r="B3927" s="12"/>
      <c r="C3927" s="12"/>
      <c r="D3927" s="12"/>
      <c r="E3927" s="31" t="str">
        <f>IFERROR(VLOOKUP(Issue!$D3927,Table5[#All],3,0),"")</f>
        <v/>
      </c>
      <c r="F3927" s="31" t="str">
        <f>IFERROR(VLOOKUP(Issue!$D3927,Table5[#All],2,0),"")</f>
        <v/>
      </c>
      <c r="G3927" s="12"/>
      <c r="H3927" s="31" t="str">
        <f>IFERROR(VLOOKUP(Issue!$G3927,Table5[#All],3,0),"")</f>
        <v/>
      </c>
      <c r="I3927" s="31" t="str">
        <f>IFERROR(VLOOKUP(Issue!$G3927,Table5[#All],2,0),"")</f>
        <v/>
      </c>
      <c r="J3927" s="12"/>
      <c r="K3927" s="31" t="str">
        <f>IFERROR(VLOOKUP(Issue!$J3927,Table2[[Item Name]:[UoM]],2,0),"")</f>
        <v/>
      </c>
      <c r="L3927" s="12"/>
      <c r="M3927" s="32" t="str">
        <f>IFERROR(VLOOKUP(Issue!$J3927,Table2[[#All],[Item Name]:[Open Rate]],8,0),"")</f>
        <v/>
      </c>
      <c r="N3927" s="32" t="str">
        <f>IFERROR(+Issue!$L3927*Issue!$M3927,"")</f>
        <v/>
      </c>
      <c r="O3927" s="12"/>
      <c r="P3927" s="12"/>
      <c r="Q3927" s="38"/>
    </row>
    <row r="3928" spans="1:17" x14ac:dyDescent="0.25">
      <c r="A3928" s="34"/>
      <c r="B3928" s="12"/>
      <c r="C3928" s="12"/>
      <c r="D3928" s="12"/>
      <c r="E3928" s="31" t="str">
        <f>IFERROR(VLOOKUP(Issue!$D3928,Table5[#All],3,0),"")</f>
        <v/>
      </c>
      <c r="F3928" s="31" t="str">
        <f>IFERROR(VLOOKUP(Issue!$D3928,Table5[#All],2,0),"")</f>
        <v/>
      </c>
      <c r="G3928" s="12"/>
      <c r="H3928" s="31" t="str">
        <f>IFERROR(VLOOKUP(Issue!$G3928,Table5[#All],3,0),"")</f>
        <v/>
      </c>
      <c r="I3928" s="31" t="str">
        <f>IFERROR(VLOOKUP(Issue!$G3928,Table5[#All],2,0),"")</f>
        <v/>
      </c>
      <c r="J3928" s="12"/>
      <c r="K3928" s="31" t="str">
        <f>IFERROR(VLOOKUP(Issue!$J3928,Table2[[Item Name]:[UoM]],2,0),"")</f>
        <v/>
      </c>
      <c r="L3928" s="12"/>
      <c r="M3928" s="32" t="str">
        <f>IFERROR(VLOOKUP(Issue!$J3928,Table2[[#All],[Item Name]:[Open Rate]],8,0),"")</f>
        <v/>
      </c>
      <c r="N3928" s="32" t="str">
        <f>IFERROR(+Issue!$L3928*Issue!$M3928,"")</f>
        <v/>
      </c>
      <c r="O3928" s="12"/>
      <c r="P3928" s="12"/>
      <c r="Q3928" s="38"/>
    </row>
    <row r="3929" spans="1:17" x14ac:dyDescent="0.25">
      <c r="A3929" s="34"/>
      <c r="B3929" s="12"/>
      <c r="C3929" s="12"/>
      <c r="D3929" s="12"/>
      <c r="E3929" s="31" t="str">
        <f>IFERROR(VLOOKUP(Issue!$D3929,Table5[#All],3,0),"")</f>
        <v/>
      </c>
      <c r="F3929" s="31" t="str">
        <f>IFERROR(VLOOKUP(Issue!$D3929,Table5[#All],2,0),"")</f>
        <v/>
      </c>
      <c r="G3929" s="12"/>
      <c r="H3929" s="31" t="str">
        <f>IFERROR(VLOOKUP(Issue!$G3929,Table5[#All],3,0),"")</f>
        <v/>
      </c>
      <c r="I3929" s="31" t="str">
        <f>IFERROR(VLOOKUP(Issue!$G3929,Table5[#All],2,0),"")</f>
        <v/>
      </c>
      <c r="J3929" s="8"/>
      <c r="K3929" s="31" t="str">
        <f>IFERROR(VLOOKUP(Issue!$J3929,Table2[[Item Name]:[UoM]],2,0),"")</f>
        <v/>
      </c>
      <c r="L3929" s="12"/>
      <c r="M3929" s="32" t="str">
        <f>IFERROR(VLOOKUP(Issue!$J3929,Table2[[#All],[Item Name]:[Open Rate]],8,0),"")</f>
        <v/>
      </c>
      <c r="N3929" s="32" t="str">
        <f>IFERROR(+Issue!$L3929*Issue!$M3929,"")</f>
        <v/>
      </c>
      <c r="O3929" s="12"/>
      <c r="P3929" s="12"/>
      <c r="Q3929" s="38"/>
    </row>
    <row r="3930" spans="1:17" x14ac:dyDescent="0.25">
      <c r="A3930" s="34"/>
      <c r="B3930" s="12"/>
      <c r="C3930" s="12"/>
      <c r="D3930" s="12"/>
      <c r="E3930" s="31" t="str">
        <f>IFERROR(VLOOKUP(Issue!$D3930,Table5[#All],3,0),"")</f>
        <v/>
      </c>
      <c r="F3930" s="31" t="str">
        <f>IFERROR(VLOOKUP(Issue!$D3930,Table5[#All],2,0),"")</f>
        <v/>
      </c>
      <c r="G3930" s="12"/>
      <c r="H3930" s="31" t="str">
        <f>IFERROR(VLOOKUP(Issue!$G3930,Table5[#All],3,0),"")</f>
        <v/>
      </c>
      <c r="I3930" s="31" t="str">
        <f>IFERROR(VLOOKUP(Issue!$G3930,Table5[#All],2,0),"")</f>
        <v/>
      </c>
      <c r="J3930" s="8"/>
      <c r="K3930" s="31" t="str">
        <f>IFERROR(VLOOKUP(Issue!$J3930,Table2[[Item Name]:[UoM]],2,0),"")</f>
        <v/>
      </c>
      <c r="L3930" s="12"/>
      <c r="M3930" s="32" t="str">
        <f>IFERROR(VLOOKUP(Issue!$J3930,Table2[[#All],[Item Name]:[Open Rate]],8,0),"")</f>
        <v/>
      </c>
      <c r="N3930" s="32" t="str">
        <f>IFERROR(+Issue!$L3930*Issue!$M3930,"")</f>
        <v/>
      </c>
      <c r="O3930" s="12"/>
      <c r="P3930" s="12"/>
      <c r="Q3930" s="38"/>
    </row>
    <row r="3931" spans="1:17" x14ac:dyDescent="0.25">
      <c r="A3931" s="34"/>
      <c r="B3931" s="12"/>
      <c r="C3931" s="12"/>
      <c r="D3931" s="12"/>
      <c r="E3931" s="31" t="str">
        <f>IFERROR(VLOOKUP(Issue!$D3931,Table5[#All],3,0),"")</f>
        <v/>
      </c>
      <c r="F3931" s="31" t="str">
        <f>IFERROR(VLOOKUP(Issue!$D3931,Table5[#All],2,0),"")</f>
        <v/>
      </c>
      <c r="G3931" s="12"/>
      <c r="H3931" s="31" t="str">
        <f>IFERROR(VLOOKUP(Issue!$G3931,Table5[#All],3,0),"")</f>
        <v/>
      </c>
      <c r="I3931" s="31" t="str">
        <f>IFERROR(VLOOKUP(Issue!$G3931,Table5[#All],2,0),"")</f>
        <v/>
      </c>
      <c r="J3931" s="8"/>
      <c r="K3931" s="31" t="str">
        <f>IFERROR(VLOOKUP(Issue!$J3931,Table2[[Item Name]:[UoM]],2,0),"")</f>
        <v/>
      </c>
      <c r="L3931" s="12"/>
      <c r="M3931" s="32" t="str">
        <f>IFERROR(VLOOKUP(Issue!$J3931,Table2[[#All],[Item Name]:[Open Rate]],8,0),"")</f>
        <v/>
      </c>
      <c r="N3931" s="32" t="str">
        <f>IFERROR(+Issue!$L3931*Issue!$M3931,"")</f>
        <v/>
      </c>
      <c r="O3931" s="12"/>
      <c r="P3931" s="12"/>
      <c r="Q3931" s="38"/>
    </row>
    <row r="3932" spans="1:17" x14ac:dyDescent="0.25">
      <c r="A3932" s="34"/>
      <c r="B3932" s="12"/>
      <c r="C3932" s="12"/>
      <c r="D3932" s="12"/>
      <c r="E3932" s="31" t="str">
        <f>IFERROR(VLOOKUP(Issue!$D3932,Table5[#All],3,0),"")</f>
        <v/>
      </c>
      <c r="F3932" s="31" t="str">
        <f>IFERROR(VLOOKUP(Issue!$D3932,Table5[#All],2,0),"")</f>
        <v/>
      </c>
      <c r="G3932" s="12"/>
      <c r="H3932" s="31" t="str">
        <f>IFERROR(VLOOKUP(Issue!$G3932,Table5[#All],3,0),"")</f>
        <v/>
      </c>
      <c r="I3932" s="31" t="str">
        <f>IFERROR(VLOOKUP(Issue!$G3932,Table5[#All],2,0),"")</f>
        <v/>
      </c>
      <c r="J3932" s="8"/>
      <c r="K3932" s="31" t="str">
        <f>IFERROR(VLOOKUP(Issue!$J3932,Table2[[Item Name]:[UoM]],2,0),"")</f>
        <v/>
      </c>
      <c r="L3932" s="12"/>
      <c r="M3932" s="32" t="str">
        <f>IFERROR(VLOOKUP(Issue!$J3932,Table2[[#All],[Item Name]:[Open Rate]],8,0),"")</f>
        <v/>
      </c>
      <c r="N3932" s="32" t="str">
        <f>IFERROR(+Issue!$L3932*Issue!$M3932,"")</f>
        <v/>
      </c>
      <c r="O3932" s="12"/>
      <c r="P3932" s="12"/>
      <c r="Q3932" s="38"/>
    </row>
    <row r="3933" spans="1:17" x14ac:dyDescent="0.25">
      <c r="A3933" s="34"/>
      <c r="B3933" s="12"/>
      <c r="C3933" s="12"/>
      <c r="D3933" s="12"/>
      <c r="E3933" s="31" t="str">
        <f>IFERROR(VLOOKUP(Issue!$D3933,Table5[#All],3,0),"")</f>
        <v/>
      </c>
      <c r="F3933" s="31" t="str">
        <f>IFERROR(VLOOKUP(Issue!$D3933,Table5[#All],2,0),"")</f>
        <v/>
      </c>
      <c r="G3933" s="12"/>
      <c r="H3933" s="31" t="str">
        <f>IFERROR(VLOOKUP(Issue!$G3933,Table5[#All],3,0),"")</f>
        <v/>
      </c>
      <c r="I3933" s="31" t="str">
        <f>IFERROR(VLOOKUP(Issue!$G3933,Table5[#All],2,0),"")</f>
        <v/>
      </c>
      <c r="J3933" s="8"/>
      <c r="K3933" s="31" t="str">
        <f>IFERROR(VLOOKUP(Issue!$J3933,Table2[[Item Name]:[UoM]],2,0),"")</f>
        <v/>
      </c>
      <c r="L3933" s="12"/>
      <c r="M3933" s="32" t="str">
        <f>IFERROR(VLOOKUP(Issue!$J3933,Table2[[#All],[Item Name]:[Open Rate]],8,0),"")</f>
        <v/>
      </c>
      <c r="N3933" s="32" t="str">
        <f>IFERROR(+Issue!$L3933*Issue!$M3933,"")</f>
        <v/>
      </c>
      <c r="O3933" s="12"/>
      <c r="P3933" s="12"/>
      <c r="Q3933" s="38"/>
    </row>
    <row r="3934" spans="1:17" x14ac:dyDescent="0.25">
      <c r="A3934" s="34"/>
      <c r="B3934" s="12"/>
      <c r="C3934" s="12"/>
      <c r="D3934" s="12"/>
      <c r="E3934" s="31" t="str">
        <f>IFERROR(VLOOKUP(Issue!$D3934,Table5[#All],3,0),"")</f>
        <v/>
      </c>
      <c r="F3934" s="31" t="str">
        <f>IFERROR(VLOOKUP(Issue!$D3934,Table5[#All],2,0),"")</f>
        <v/>
      </c>
      <c r="G3934" s="12"/>
      <c r="H3934" s="31" t="str">
        <f>IFERROR(VLOOKUP(Issue!$G3934,Table5[#All],3,0),"")</f>
        <v/>
      </c>
      <c r="I3934" s="31" t="str">
        <f>IFERROR(VLOOKUP(Issue!$G3934,Table5[#All],2,0),"")</f>
        <v/>
      </c>
      <c r="J3934" s="8"/>
      <c r="K3934" s="31" t="str">
        <f>IFERROR(VLOOKUP(Issue!$J3934,Table2[[Item Name]:[UoM]],2,0),"")</f>
        <v/>
      </c>
      <c r="L3934" s="12"/>
      <c r="M3934" s="32" t="str">
        <f>IFERROR(VLOOKUP(Issue!$J3934,Table2[[#All],[Item Name]:[Open Rate]],8,0),"")</f>
        <v/>
      </c>
      <c r="N3934" s="32" t="str">
        <f>IFERROR(+Issue!$L3934*Issue!$M3934,"")</f>
        <v/>
      </c>
      <c r="O3934" s="12"/>
      <c r="P3934" s="12"/>
      <c r="Q3934" s="38"/>
    </row>
    <row r="3935" spans="1:17" x14ac:dyDescent="0.25">
      <c r="A3935" s="34"/>
      <c r="B3935" s="12"/>
      <c r="C3935" s="12"/>
      <c r="D3935" s="12"/>
      <c r="E3935" s="31" t="str">
        <f>IFERROR(VLOOKUP(Issue!$D3935,Table5[#All],3,0),"")</f>
        <v/>
      </c>
      <c r="F3935" s="31" t="str">
        <f>IFERROR(VLOOKUP(Issue!$D3935,Table5[#All],2,0),"")</f>
        <v/>
      </c>
      <c r="G3935" s="12"/>
      <c r="H3935" s="31" t="str">
        <f>IFERROR(VLOOKUP(Issue!$G3935,Table5[#All],3,0),"")</f>
        <v/>
      </c>
      <c r="I3935" s="31" t="str">
        <f>IFERROR(VLOOKUP(Issue!$G3935,Table5[#All],2,0),"")</f>
        <v/>
      </c>
      <c r="J3935" s="12"/>
      <c r="K3935" s="31" t="str">
        <f>IFERROR(VLOOKUP(Issue!$J3935,Table2[[Item Name]:[UoM]],2,0),"")</f>
        <v/>
      </c>
      <c r="L3935" s="12"/>
      <c r="M3935" s="32" t="str">
        <f>IFERROR(VLOOKUP(Issue!$J3935,Table2[[#All],[Item Name]:[Open Rate]],8,0),"")</f>
        <v/>
      </c>
      <c r="N3935" s="32" t="str">
        <f>IFERROR(+Issue!$L3935*Issue!$M3935,"")</f>
        <v/>
      </c>
      <c r="O3935" s="12"/>
      <c r="P3935" s="12"/>
      <c r="Q3935" s="38"/>
    </row>
    <row r="3936" spans="1:17" x14ac:dyDescent="0.25">
      <c r="A3936" s="34"/>
      <c r="B3936" s="12"/>
      <c r="C3936" s="12"/>
      <c r="D3936" s="12"/>
      <c r="E3936" s="31" t="str">
        <f>IFERROR(VLOOKUP(Issue!$D3936,Table5[#All],3,0),"")</f>
        <v/>
      </c>
      <c r="F3936" s="31" t="str">
        <f>IFERROR(VLOOKUP(Issue!$D3936,Table5[#All],2,0),"")</f>
        <v/>
      </c>
      <c r="G3936" s="12"/>
      <c r="H3936" s="31" t="str">
        <f>IFERROR(VLOOKUP(Issue!$G3936,Table5[#All],3,0),"")</f>
        <v/>
      </c>
      <c r="I3936" s="31" t="str">
        <f>IFERROR(VLOOKUP(Issue!$G3936,Table5[#All],2,0),"")</f>
        <v/>
      </c>
      <c r="J3936" s="12"/>
      <c r="K3936" s="31" t="str">
        <f>IFERROR(VLOOKUP(Issue!$J3936,Table2[[Item Name]:[UoM]],2,0),"")</f>
        <v/>
      </c>
      <c r="L3936" s="12"/>
      <c r="M3936" s="32" t="str">
        <f>IFERROR(VLOOKUP(Issue!$J3936,Table2[[#All],[Item Name]:[Open Rate]],8,0),"")</f>
        <v/>
      </c>
      <c r="N3936" s="32" t="str">
        <f>IFERROR(+Issue!$L3936*Issue!$M3936,"")</f>
        <v/>
      </c>
      <c r="O3936" s="12"/>
      <c r="P3936" s="12"/>
      <c r="Q3936" s="38"/>
    </row>
    <row r="3937" spans="1:17" x14ac:dyDescent="0.25">
      <c r="A3937" s="34"/>
      <c r="B3937" s="12"/>
      <c r="C3937" s="12"/>
      <c r="D3937" s="12"/>
      <c r="E3937" s="31" t="str">
        <f>IFERROR(VLOOKUP(Issue!$D3937,Table5[#All],3,0),"")</f>
        <v/>
      </c>
      <c r="F3937" s="31" t="str">
        <f>IFERROR(VLOOKUP(Issue!$D3937,Table5[#All],2,0),"")</f>
        <v/>
      </c>
      <c r="G3937" s="12"/>
      <c r="H3937" s="31" t="str">
        <f>IFERROR(VLOOKUP(Issue!$G3937,Table5[#All],3,0),"")</f>
        <v/>
      </c>
      <c r="I3937" s="31" t="str">
        <f>IFERROR(VLOOKUP(Issue!$G3937,Table5[#All],2,0),"")</f>
        <v/>
      </c>
      <c r="J3937" s="12"/>
      <c r="K3937" s="31" t="str">
        <f>IFERROR(VLOOKUP(Issue!$J3937,Table2[[Item Name]:[UoM]],2,0),"")</f>
        <v/>
      </c>
      <c r="L3937" s="12"/>
      <c r="M3937" s="32" t="str">
        <f>IFERROR(VLOOKUP(Issue!$J3937,Table2[[#All],[Item Name]:[Open Rate]],8,0),"")</f>
        <v/>
      </c>
      <c r="N3937" s="32" t="str">
        <f>IFERROR(+Issue!$L3937*Issue!$M3937,"")</f>
        <v/>
      </c>
      <c r="O3937" s="12"/>
      <c r="P3937" s="12"/>
      <c r="Q3937" s="38"/>
    </row>
    <row r="3938" spans="1:17" x14ac:dyDescent="0.25">
      <c r="A3938" s="34"/>
      <c r="B3938" s="12"/>
      <c r="C3938" s="12"/>
      <c r="D3938" s="12"/>
      <c r="E3938" s="31" t="str">
        <f>IFERROR(VLOOKUP(Issue!$D3938,Table5[#All],3,0),"")</f>
        <v/>
      </c>
      <c r="F3938" s="31" t="str">
        <f>IFERROR(VLOOKUP(Issue!$D3938,Table5[#All],2,0),"")</f>
        <v/>
      </c>
      <c r="G3938" s="12"/>
      <c r="H3938" s="31" t="str">
        <f>IFERROR(VLOOKUP(Issue!$G3938,Table5[#All],3,0),"")</f>
        <v/>
      </c>
      <c r="I3938" s="31" t="str">
        <f>IFERROR(VLOOKUP(Issue!$G3938,Table5[#All],2,0),"")</f>
        <v/>
      </c>
      <c r="J3938" s="8"/>
      <c r="K3938" s="31" t="str">
        <f>IFERROR(VLOOKUP(Issue!$J3938,Table2[[Item Name]:[UoM]],2,0),"")</f>
        <v/>
      </c>
      <c r="L3938" s="12"/>
      <c r="M3938" s="32" t="str">
        <f>IFERROR(VLOOKUP(Issue!$J3938,Table2[[#All],[Item Name]:[Open Rate]],8,0),"")</f>
        <v/>
      </c>
      <c r="N3938" s="32" t="str">
        <f>IFERROR(+Issue!$L3938*Issue!$M3938,"")</f>
        <v/>
      </c>
      <c r="O3938" s="12"/>
      <c r="P3938" s="12"/>
      <c r="Q3938" s="38"/>
    </row>
    <row r="3939" spans="1:17" x14ac:dyDescent="0.25">
      <c r="A3939" s="34"/>
      <c r="B3939" s="12"/>
      <c r="C3939" s="12"/>
      <c r="D3939" s="12"/>
      <c r="E3939" s="31" t="str">
        <f>IFERROR(VLOOKUP(Issue!$D3939,Table5[#All],3,0),"")</f>
        <v/>
      </c>
      <c r="F3939" s="31" t="str">
        <f>IFERROR(VLOOKUP(Issue!$D3939,Table5[#All],2,0),"")</f>
        <v/>
      </c>
      <c r="G3939" s="12"/>
      <c r="H3939" s="31" t="str">
        <f>IFERROR(VLOOKUP(Issue!$G3939,Table5[#All],3,0),"")</f>
        <v/>
      </c>
      <c r="I3939" s="31" t="str">
        <f>IFERROR(VLOOKUP(Issue!$G3939,Table5[#All],2,0),"")</f>
        <v/>
      </c>
      <c r="J3939" s="8"/>
      <c r="K3939" s="31" t="str">
        <f>IFERROR(VLOOKUP(Issue!$J3939,Table2[[Item Name]:[UoM]],2,0),"")</f>
        <v/>
      </c>
      <c r="L3939" s="12"/>
      <c r="M3939" s="32" t="str">
        <f>IFERROR(VLOOKUP(Issue!$J3939,Table2[[#All],[Item Name]:[Open Rate]],8,0),"")</f>
        <v/>
      </c>
      <c r="N3939" s="32" t="str">
        <f>IFERROR(+Issue!$L3939*Issue!$M3939,"")</f>
        <v/>
      </c>
      <c r="O3939" s="12"/>
      <c r="P3939" s="12"/>
      <c r="Q3939" s="38"/>
    </row>
    <row r="3940" spans="1:17" x14ac:dyDescent="0.25">
      <c r="A3940" s="34"/>
      <c r="B3940" s="12"/>
      <c r="C3940" s="12"/>
      <c r="D3940" s="12"/>
      <c r="E3940" s="31" t="str">
        <f>IFERROR(VLOOKUP(Issue!$D3940,Table5[#All],3,0),"")</f>
        <v/>
      </c>
      <c r="F3940" s="31" t="str">
        <f>IFERROR(VLOOKUP(Issue!$D3940,Table5[#All],2,0),"")</f>
        <v/>
      </c>
      <c r="G3940" s="12"/>
      <c r="H3940" s="31" t="str">
        <f>IFERROR(VLOOKUP(Issue!$G3940,Table5[#All],3,0),"")</f>
        <v/>
      </c>
      <c r="I3940" s="31" t="str">
        <f>IFERROR(VLOOKUP(Issue!$G3940,Table5[#All],2,0),"")</f>
        <v/>
      </c>
      <c r="J3940" s="8"/>
      <c r="K3940" s="31" t="str">
        <f>IFERROR(VLOOKUP(Issue!$J3940,Table2[[Item Name]:[UoM]],2,0),"")</f>
        <v/>
      </c>
      <c r="L3940" s="12"/>
      <c r="M3940" s="32" t="str">
        <f>IFERROR(VLOOKUP(Issue!$J3940,Table2[[#All],[Item Name]:[Open Rate]],8,0),"")</f>
        <v/>
      </c>
      <c r="N3940" s="32" t="str">
        <f>IFERROR(+Issue!$L3940*Issue!$M3940,"")</f>
        <v/>
      </c>
      <c r="O3940" s="12"/>
      <c r="P3940" s="12"/>
      <c r="Q3940" s="38"/>
    </row>
    <row r="3941" spans="1:17" x14ac:dyDescent="0.25">
      <c r="A3941" s="34"/>
      <c r="B3941" s="12"/>
      <c r="C3941" s="12"/>
      <c r="D3941" s="12"/>
      <c r="E3941" s="31" t="str">
        <f>IFERROR(VLOOKUP(Issue!$D3941,Table5[#All],3,0),"")</f>
        <v/>
      </c>
      <c r="F3941" s="31" t="str">
        <f>IFERROR(VLOOKUP(Issue!$D3941,Table5[#All],2,0),"")</f>
        <v/>
      </c>
      <c r="G3941" s="12"/>
      <c r="H3941" s="31" t="str">
        <f>IFERROR(VLOOKUP(Issue!$G3941,Table5[#All],3,0),"")</f>
        <v/>
      </c>
      <c r="I3941" s="31" t="str">
        <f>IFERROR(VLOOKUP(Issue!$G3941,Table5[#All],2,0),"")</f>
        <v/>
      </c>
      <c r="J3941" s="8"/>
      <c r="K3941" s="31" t="str">
        <f>IFERROR(VLOOKUP(Issue!$J3941,Table2[[Item Name]:[UoM]],2,0),"")</f>
        <v/>
      </c>
      <c r="L3941" s="12"/>
      <c r="M3941" s="32" t="str">
        <f>IFERROR(VLOOKUP(Issue!$J3941,Table2[[#All],[Item Name]:[Open Rate]],8,0),"")</f>
        <v/>
      </c>
      <c r="N3941" s="32" t="str">
        <f>IFERROR(+Issue!$L3941*Issue!$M3941,"")</f>
        <v/>
      </c>
      <c r="O3941" s="12"/>
      <c r="P3941" s="12"/>
      <c r="Q3941" s="38"/>
    </row>
    <row r="3942" spans="1:17" x14ac:dyDescent="0.25">
      <c r="A3942" s="34"/>
      <c r="B3942" s="12"/>
      <c r="C3942" s="12"/>
      <c r="D3942" s="12"/>
      <c r="E3942" s="31" t="str">
        <f>IFERROR(VLOOKUP(Issue!$D3942,Table5[#All],3,0),"")</f>
        <v/>
      </c>
      <c r="F3942" s="31" t="str">
        <f>IFERROR(VLOOKUP(Issue!$D3942,Table5[#All],2,0),"")</f>
        <v/>
      </c>
      <c r="G3942" s="12"/>
      <c r="H3942" s="31" t="str">
        <f>IFERROR(VLOOKUP(Issue!$G3942,Table5[#All],3,0),"")</f>
        <v/>
      </c>
      <c r="I3942" s="31" t="str">
        <f>IFERROR(VLOOKUP(Issue!$G3942,Table5[#All],2,0),"")</f>
        <v/>
      </c>
      <c r="J3942" s="8"/>
      <c r="K3942" s="31" t="str">
        <f>IFERROR(VLOOKUP(Issue!$J3942,Table2[[Item Name]:[UoM]],2,0),"")</f>
        <v/>
      </c>
      <c r="L3942" s="12"/>
      <c r="M3942" s="32" t="str">
        <f>IFERROR(VLOOKUP(Issue!$J3942,Table2[[#All],[Item Name]:[Open Rate]],8,0),"")</f>
        <v/>
      </c>
      <c r="N3942" s="32" t="str">
        <f>IFERROR(+Issue!$L3942*Issue!$M3942,"")</f>
        <v/>
      </c>
      <c r="O3942" s="12"/>
      <c r="P3942" s="12"/>
      <c r="Q3942" s="38"/>
    </row>
    <row r="3943" spans="1:17" x14ac:dyDescent="0.25">
      <c r="A3943" s="34"/>
      <c r="B3943" s="12"/>
      <c r="C3943" s="12"/>
      <c r="D3943" s="12"/>
      <c r="E3943" s="31" t="str">
        <f>IFERROR(VLOOKUP(Issue!$D3943,Table5[#All],3,0),"")</f>
        <v/>
      </c>
      <c r="F3943" s="31" t="str">
        <f>IFERROR(VLOOKUP(Issue!$D3943,Table5[#All],2,0),"")</f>
        <v/>
      </c>
      <c r="G3943" s="12"/>
      <c r="H3943" s="31" t="str">
        <f>IFERROR(VLOOKUP(Issue!$G3943,Table5[#All],3,0),"")</f>
        <v/>
      </c>
      <c r="I3943" s="31" t="str">
        <f>IFERROR(VLOOKUP(Issue!$G3943,Table5[#All],2,0),"")</f>
        <v/>
      </c>
      <c r="J3943" s="8"/>
      <c r="K3943" s="31" t="str">
        <f>IFERROR(VLOOKUP(Issue!$J3943,Table2[[Item Name]:[UoM]],2,0),"")</f>
        <v/>
      </c>
      <c r="L3943" s="12"/>
      <c r="M3943" s="32" t="str">
        <f>IFERROR(VLOOKUP(Issue!$J3943,Table2[[#All],[Item Name]:[Open Rate]],8,0),"")</f>
        <v/>
      </c>
      <c r="N3943" s="32" t="str">
        <f>IFERROR(+Issue!$L3943*Issue!$M3943,"")</f>
        <v/>
      </c>
      <c r="O3943" s="12"/>
      <c r="P3943" s="12"/>
      <c r="Q3943" s="38"/>
    </row>
    <row r="3944" spans="1:17" x14ac:dyDescent="0.25">
      <c r="A3944" s="34"/>
      <c r="B3944" s="12"/>
      <c r="C3944" s="12"/>
      <c r="D3944" s="12"/>
      <c r="E3944" s="31" t="str">
        <f>IFERROR(VLOOKUP(Issue!$D3944,Table5[#All],3,0),"")</f>
        <v/>
      </c>
      <c r="F3944" s="31" t="str">
        <f>IFERROR(VLOOKUP(Issue!$D3944,Table5[#All],2,0),"")</f>
        <v/>
      </c>
      <c r="G3944" s="12"/>
      <c r="H3944" s="31" t="str">
        <f>IFERROR(VLOOKUP(Issue!$G3944,Table5[#All],3,0),"")</f>
        <v/>
      </c>
      <c r="I3944" s="31" t="str">
        <f>IFERROR(VLOOKUP(Issue!$G3944,Table5[#All],2,0),"")</f>
        <v/>
      </c>
      <c r="J3944" s="8"/>
      <c r="K3944" s="31" t="str">
        <f>IFERROR(VLOOKUP(Issue!$J3944,Table2[[Item Name]:[UoM]],2,0),"")</f>
        <v/>
      </c>
      <c r="L3944" s="12"/>
      <c r="M3944" s="32" t="str">
        <f>IFERROR(VLOOKUP(Issue!$J3944,Table2[[#All],[Item Name]:[Open Rate]],8,0),"")</f>
        <v/>
      </c>
      <c r="N3944" s="32" t="str">
        <f>IFERROR(+Issue!$L3944*Issue!$M3944,"")</f>
        <v/>
      </c>
      <c r="O3944" s="12"/>
      <c r="P3944" s="12"/>
      <c r="Q3944" s="38"/>
    </row>
    <row r="3945" spans="1:17" x14ac:dyDescent="0.25">
      <c r="A3945" s="34"/>
      <c r="B3945" s="12"/>
      <c r="C3945" s="12"/>
      <c r="D3945" s="12"/>
      <c r="E3945" s="31" t="str">
        <f>IFERROR(VLOOKUP(Issue!$D3945,Table5[#All],3,0),"")</f>
        <v/>
      </c>
      <c r="F3945" s="31" t="str">
        <f>IFERROR(VLOOKUP(Issue!$D3945,Table5[#All],2,0),"")</f>
        <v/>
      </c>
      <c r="G3945" s="12"/>
      <c r="H3945" s="31" t="str">
        <f>IFERROR(VLOOKUP(Issue!$G3945,Table5[#All],3,0),"")</f>
        <v/>
      </c>
      <c r="I3945" s="31" t="str">
        <f>IFERROR(VLOOKUP(Issue!$G3945,Table5[#All],2,0),"")</f>
        <v/>
      </c>
      <c r="J3945" s="8"/>
      <c r="K3945" s="31" t="str">
        <f>IFERROR(VLOOKUP(Issue!$J3945,Table2[[Item Name]:[UoM]],2,0),"")</f>
        <v/>
      </c>
      <c r="L3945" s="12"/>
      <c r="M3945" s="32" t="str">
        <f>IFERROR(VLOOKUP(Issue!$J3945,Table2[[#All],[Item Name]:[Open Rate]],8,0),"")</f>
        <v/>
      </c>
      <c r="N3945" s="32" t="str">
        <f>IFERROR(+Issue!$L3945*Issue!$M3945,"")</f>
        <v/>
      </c>
      <c r="O3945" s="12"/>
      <c r="P3945" s="12"/>
      <c r="Q3945" s="38"/>
    </row>
    <row r="3946" spans="1:17" x14ac:dyDescent="0.25">
      <c r="A3946" s="34"/>
      <c r="B3946" s="12"/>
      <c r="C3946" s="12"/>
      <c r="D3946" s="12"/>
      <c r="E3946" s="31" t="str">
        <f>IFERROR(VLOOKUP(Issue!$D3946,Table5[#All],3,0),"")</f>
        <v/>
      </c>
      <c r="F3946" s="31" t="str">
        <f>IFERROR(VLOOKUP(Issue!$D3946,Table5[#All],2,0),"")</f>
        <v/>
      </c>
      <c r="G3946" s="12"/>
      <c r="H3946" s="31" t="str">
        <f>IFERROR(VLOOKUP(Issue!$G3946,Table5[#All],3,0),"")</f>
        <v/>
      </c>
      <c r="I3946" s="31" t="str">
        <f>IFERROR(VLOOKUP(Issue!$G3946,Table5[#All],2,0),"")</f>
        <v/>
      </c>
      <c r="J3946" s="8"/>
      <c r="K3946" s="31" t="str">
        <f>IFERROR(VLOOKUP(Issue!$J3946,Table2[[Item Name]:[UoM]],2,0),"")</f>
        <v/>
      </c>
      <c r="L3946" s="12"/>
      <c r="M3946" s="32" t="str">
        <f>IFERROR(VLOOKUP(Issue!$J3946,Table2[[#All],[Item Name]:[Open Rate]],8,0),"")</f>
        <v/>
      </c>
      <c r="N3946" s="32" t="str">
        <f>IFERROR(+Issue!$L3946*Issue!$M3946,"")</f>
        <v/>
      </c>
      <c r="O3946" s="12"/>
      <c r="P3946" s="12"/>
      <c r="Q3946" s="38"/>
    </row>
    <row r="3947" spans="1:17" x14ac:dyDescent="0.25">
      <c r="A3947" s="34"/>
      <c r="B3947" s="12"/>
      <c r="C3947" s="12"/>
      <c r="D3947" s="12"/>
      <c r="E3947" s="31" t="str">
        <f>IFERROR(VLOOKUP(Issue!$D3947,Table5[#All],3,0),"")</f>
        <v/>
      </c>
      <c r="F3947" s="31" t="str">
        <f>IFERROR(VLOOKUP(Issue!$D3947,Table5[#All],2,0),"")</f>
        <v/>
      </c>
      <c r="G3947" s="12"/>
      <c r="H3947" s="31" t="str">
        <f>IFERROR(VLOOKUP(Issue!$G3947,Table5[#All],3,0),"")</f>
        <v/>
      </c>
      <c r="I3947" s="31" t="str">
        <f>IFERROR(VLOOKUP(Issue!$G3947,Table5[#All],2,0),"")</f>
        <v/>
      </c>
      <c r="J3947" s="12"/>
      <c r="K3947" s="31" t="str">
        <f>IFERROR(VLOOKUP(Issue!$J3947,Table2[[Item Name]:[UoM]],2,0),"")</f>
        <v/>
      </c>
      <c r="L3947" s="12"/>
      <c r="M3947" s="32" t="str">
        <f>IFERROR(VLOOKUP(Issue!$J3947,Table2[[#All],[Item Name]:[Open Rate]],8,0),"")</f>
        <v/>
      </c>
      <c r="N3947" s="32" t="str">
        <f>IFERROR(+Issue!$L3947*Issue!$M3947,"")</f>
        <v/>
      </c>
      <c r="O3947" s="12"/>
      <c r="P3947" s="12"/>
      <c r="Q3947" s="38"/>
    </row>
    <row r="3948" spans="1:17" x14ac:dyDescent="0.25">
      <c r="A3948" s="34"/>
      <c r="B3948" s="12"/>
      <c r="C3948" s="12"/>
      <c r="D3948" s="12"/>
      <c r="E3948" s="31" t="str">
        <f>IFERROR(VLOOKUP(Issue!$D3948,Table5[#All],3,0),"")</f>
        <v/>
      </c>
      <c r="F3948" s="31" t="str">
        <f>IFERROR(VLOOKUP(Issue!$D3948,Table5[#All],2,0),"")</f>
        <v/>
      </c>
      <c r="G3948" s="12"/>
      <c r="H3948" s="31" t="str">
        <f>IFERROR(VLOOKUP(Issue!$G3948,Table5[#All],3,0),"")</f>
        <v/>
      </c>
      <c r="I3948" s="31" t="str">
        <f>IFERROR(VLOOKUP(Issue!$G3948,Table5[#All],2,0),"")</f>
        <v/>
      </c>
      <c r="J3948" s="12"/>
      <c r="K3948" s="31" t="str">
        <f>IFERROR(VLOOKUP(Issue!$J3948,Table2[[Item Name]:[UoM]],2,0),"")</f>
        <v/>
      </c>
      <c r="L3948" s="12"/>
      <c r="M3948" s="32" t="str">
        <f>IFERROR(VLOOKUP(Issue!$J3948,Table2[[#All],[Item Name]:[Open Rate]],8,0),"")</f>
        <v/>
      </c>
      <c r="N3948" s="32" t="str">
        <f>IFERROR(+Issue!$L3948*Issue!$M3948,"")</f>
        <v/>
      </c>
      <c r="O3948" s="12"/>
      <c r="P3948" s="12"/>
      <c r="Q3948" s="38"/>
    </row>
    <row r="3949" spans="1:17" x14ac:dyDescent="0.25">
      <c r="A3949" s="34"/>
      <c r="B3949" s="12"/>
      <c r="C3949" s="12"/>
      <c r="D3949" s="12"/>
      <c r="E3949" s="31" t="str">
        <f>IFERROR(VLOOKUP(Issue!$D3949,Table5[#All],3,0),"")</f>
        <v/>
      </c>
      <c r="F3949" s="31" t="str">
        <f>IFERROR(VLOOKUP(Issue!$D3949,Table5[#All],2,0),"")</f>
        <v/>
      </c>
      <c r="G3949" s="12"/>
      <c r="H3949" s="31" t="str">
        <f>IFERROR(VLOOKUP(Issue!$G3949,Table5[#All],3,0),"")</f>
        <v/>
      </c>
      <c r="I3949" s="31" t="str">
        <f>IFERROR(VLOOKUP(Issue!$G3949,Table5[#All],2,0),"")</f>
        <v/>
      </c>
      <c r="J3949" s="8"/>
      <c r="K3949" s="31" t="str">
        <f>IFERROR(VLOOKUP(Issue!$J3949,Table2[[Item Name]:[UoM]],2,0),"")</f>
        <v/>
      </c>
      <c r="L3949" s="12"/>
      <c r="M3949" s="32" t="str">
        <f>IFERROR(VLOOKUP(Issue!$J3949,Table2[[#All],[Item Name]:[Open Rate]],8,0),"")</f>
        <v/>
      </c>
      <c r="N3949" s="32" t="str">
        <f>IFERROR(+Issue!$L3949*Issue!$M3949,"")</f>
        <v/>
      </c>
      <c r="O3949" s="12"/>
      <c r="P3949" s="12"/>
      <c r="Q3949" s="38"/>
    </row>
    <row r="3950" spans="1:17" x14ac:dyDescent="0.25">
      <c r="A3950" s="34"/>
      <c r="B3950" s="12"/>
      <c r="C3950" s="12"/>
      <c r="D3950" s="12"/>
      <c r="E3950" s="31" t="str">
        <f>IFERROR(VLOOKUP(Issue!$D3950,Table5[#All],3,0),"")</f>
        <v/>
      </c>
      <c r="F3950" s="31" t="str">
        <f>IFERROR(VLOOKUP(Issue!$D3950,Table5[#All],2,0),"")</f>
        <v/>
      </c>
      <c r="G3950" s="12"/>
      <c r="H3950" s="31" t="str">
        <f>IFERROR(VLOOKUP(Issue!$G3950,Table5[#All],3,0),"")</f>
        <v/>
      </c>
      <c r="I3950" s="31" t="str">
        <f>IFERROR(VLOOKUP(Issue!$G3950,Table5[#All],2,0),"")</f>
        <v/>
      </c>
      <c r="J3950" s="12"/>
      <c r="K3950" s="31" t="str">
        <f>IFERROR(VLOOKUP(Issue!$J3950,Table2[[Item Name]:[UoM]],2,0),"")</f>
        <v/>
      </c>
      <c r="L3950" s="12"/>
      <c r="M3950" s="32" t="str">
        <f>IFERROR(VLOOKUP(Issue!$J3950,Table2[[#All],[Item Name]:[Open Rate]],8,0),"")</f>
        <v/>
      </c>
      <c r="N3950" s="32" t="str">
        <f>IFERROR(+Issue!$L3950*Issue!$M3950,"")</f>
        <v/>
      </c>
      <c r="O3950" s="12"/>
      <c r="P3950" s="12"/>
      <c r="Q3950" s="38"/>
    </row>
    <row r="3951" spans="1:17" x14ac:dyDescent="0.25">
      <c r="A3951" s="34"/>
      <c r="B3951" s="12"/>
      <c r="C3951" s="12"/>
      <c r="D3951" s="12"/>
      <c r="E3951" s="31" t="str">
        <f>IFERROR(VLOOKUP(Issue!$D3951,Table5[#All],3,0),"")</f>
        <v/>
      </c>
      <c r="F3951" s="31" t="str">
        <f>IFERROR(VLOOKUP(Issue!$D3951,Table5[#All],2,0),"")</f>
        <v/>
      </c>
      <c r="G3951" s="12"/>
      <c r="H3951" s="31" t="str">
        <f>IFERROR(VLOOKUP(Issue!$G3951,Table5[#All],3,0),"")</f>
        <v/>
      </c>
      <c r="I3951" s="31" t="str">
        <f>IFERROR(VLOOKUP(Issue!$G3951,Table5[#All],2,0),"")</f>
        <v/>
      </c>
      <c r="J3951" s="12"/>
      <c r="K3951" s="31" t="str">
        <f>IFERROR(VLOOKUP(Issue!$J3951,Table2[[Item Name]:[UoM]],2,0),"")</f>
        <v/>
      </c>
      <c r="L3951" s="12"/>
      <c r="M3951" s="32" t="str">
        <f>IFERROR(VLOOKUP(Issue!$J3951,Table2[[#All],[Item Name]:[Open Rate]],8,0),"")</f>
        <v/>
      </c>
      <c r="N3951" s="32" t="str">
        <f>IFERROR(+Issue!$L3951*Issue!$M3951,"")</f>
        <v/>
      </c>
      <c r="O3951" s="12"/>
      <c r="P3951" s="12"/>
      <c r="Q3951" s="38"/>
    </row>
    <row r="3952" spans="1:17" x14ac:dyDescent="0.25">
      <c r="A3952" s="34"/>
      <c r="B3952" s="12"/>
      <c r="C3952" s="12"/>
      <c r="D3952" s="12"/>
      <c r="E3952" s="31" t="str">
        <f>IFERROR(VLOOKUP(Issue!$D3952,Table5[#All],3,0),"")</f>
        <v/>
      </c>
      <c r="F3952" s="31" t="str">
        <f>IFERROR(VLOOKUP(Issue!$D3952,Table5[#All],2,0),"")</f>
        <v/>
      </c>
      <c r="G3952" s="12"/>
      <c r="H3952" s="31" t="str">
        <f>IFERROR(VLOOKUP(Issue!$G3952,Table5[#All],3,0),"")</f>
        <v/>
      </c>
      <c r="I3952" s="31" t="str">
        <f>IFERROR(VLOOKUP(Issue!$G3952,Table5[#All],2,0),"")</f>
        <v/>
      </c>
      <c r="J3952" s="12"/>
      <c r="K3952" s="31" t="str">
        <f>IFERROR(VLOOKUP(Issue!$J3952,Table2[[Item Name]:[UoM]],2,0),"")</f>
        <v/>
      </c>
      <c r="L3952" s="12"/>
      <c r="M3952" s="32" t="str">
        <f>IFERROR(VLOOKUP(Issue!$J3952,Table2[[#All],[Item Name]:[Open Rate]],8,0),"")</f>
        <v/>
      </c>
      <c r="N3952" s="32" t="str">
        <f>IFERROR(+Issue!$L3952*Issue!$M3952,"")</f>
        <v/>
      </c>
      <c r="O3952" s="12"/>
      <c r="P3952" s="12"/>
      <c r="Q3952" s="38"/>
    </row>
    <row r="3953" spans="1:17" x14ac:dyDescent="0.25">
      <c r="A3953" s="34"/>
      <c r="B3953" s="12"/>
      <c r="C3953" s="12"/>
      <c r="D3953" s="12"/>
      <c r="E3953" s="31" t="str">
        <f>IFERROR(VLOOKUP(Issue!$D3953,Table5[#All],3,0),"")</f>
        <v/>
      </c>
      <c r="F3953" s="31" t="str">
        <f>IFERROR(VLOOKUP(Issue!$D3953,Table5[#All],2,0),"")</f>
        <v/>
      </c>
      <c r="G3953" s="12"/>
      <c r="H3953" s="31" t="str">
        <f>IFERROR(VLOOKUP(Issue!$G3953,Table5[#All],3,0),"")</f>
        <v/>
      </c>
      <c r="I3953" s="31" t="str">
        <f>IFERROR(VLOOKUP(Issue!$G3953,Table5[#All],2,0),"")</f>
        <v/>
      </c>
      <c r="J3953" s="12"/>
      <c r="K3953" s="31" t="str">
        <f>IFERROR(VLOOKUP(Issue!$J3953,Table2[[Item Name]:[UoM]],2,0),"")</f>
        <v/>
      </c>
      <c r="L3953" s="12"/>
      <c r="M3953" s="32" t="str">
        <f>IFERROR(VLOOKUP(Issue!$J3953,Table2[[#All],[Item Name]:[Open Rate]],8,0),"")</f>
        <v/>
      </c>
      <c r="N3953" s="32" t="str">
        <f>IFERROR(+Issue!$L3953*Issue!$M3953,"")</f>
        <v/>
      </c>
      <c r="O3953" s="12"/>
      <c r="P3953" s="12"/>
      <c r="Q3953" s="38"/>
    </row>
    <row r="3954" spans="1:17" x14ac:dyDescent="0.25">
      <c r="A3954" s="34"/>
      <c r="B3954" s="12"/>
      <c r="C3954" s="12"/>
      <c r="D3954" s="12"/>
      <c r="E3954" s="31" t="str">
        <f>IFERROR(VLOOKUP(Issue!$D3954,Table5[#All],3,0),"")</f>
        <v/>
      </c>
      <c r="F3954" s="31" t="str">
        <f>IFERROR(VLOOKUP(Issue!$D3954,Table5[#All],2,0),"")</f>
        <v/>
      </c>
      <c r="G3954" s="12"/>
      <c r="H3954" s="31" t="str">
        <f>IFERROR(VLOOKUP(Issue!$G3954,Table5[#All],3,0),"")</f>
        <v/>
      </c>
      <c r="I3954" s="31" t="str">
        <f>IFERROR(VLOOKUP(Issue!$G3954,Table5[#All],2,0),"")</f>
        <v/>
      </c>
      <c r="J3954" s="12"/>
      <c r="K3954" s="31" t="str">
        <f>IFERROR(VLOOKUP(Issue!$J3954,Table2[[Item Name]:[UoM]],2,0),"")</f>
        <v/>
      </c>
      <c r="L3954" s="12"/>
      <c r="M3954" s="32" t="str">
        <f>IFERROR(VLOOKUP(Issue!$J3954,Table2[[#All],[Item Name]:[Open Rate]],8,0),"")</f>
        <v/>
      </c>
      <c r="N3954" s="32" t="str">
        <f>IFERROR(+Issue!$L3954*Issue!$M3954,"")</f>
        <v/>
      </c>
      <c r="O3954" s="12"/>
      <c r="P3954" s="12"/>
      <c r="Q3954" s="38"/>
    </row>
    <row r="3955" spans="1:17" x14ac:dyDescent="0.25">
      <c r="A3955" s="34"/>
      <c r="B3955" s="12"/>
      <c r="C3955" s="12"/>
      <c r="D3955" s="12"/>
      <c r="E3955" s="31" t="str">
        <f>IFERROR(VLOOKUP(Issue!$D3955,Table5[#All],3,0),"")</f>
        <v/>
      </c>
      <c r="F3955" s="31" t="str">
        <f>IFERROR(VLOOKUP(Issue!$D3955,Table5[#All],2,0),"")</f>
        <v/>
      </c>
      <c r="G3955" s="12"/>
      <c r="H3955" s="31" t="str">
        <f>IFERROR(VLOOKUP(Issue!$G3955,Table5[#All],3,0),"")</f>
        <v/>
      </c>
      <c r="I3955" s="31" t="str">
        <f>IFERROR(VLOOKUP(Issue!$G3955,Table5[#All],2,0),"")</f>
        <v/>
      </c>
      <c r="J3955" s="12"/>
      <c r="K3955" s="31" t="str">
        <f>IFERROR(VLOOKUP(Issue!$J3955,Table2[[Item Name]:[UoM]],2,0),"")</f>
        <v/>
      </c>
      <c r="L3955" s="12"/>
      <c r="M3955" s="32" t="str">
        <f>IFERROR(VLOOKUP(Issue!$J3955,Table2[[#All],[Item Name]:[Open Rate]],8,0),"")</f>
        <v/>
      </c>
      <c r="N3955" s="32" t="str">
        <f>IFERROR(+Issue!$L3955*Issue!$M3955,"")</f>
        <v/>
      </c>
      <c r="O3955" s="12"/>
      <c r="P3955" s="12"/>
      <c r="Q3955" s="38"/>
    </row>
    <row r="3956" spans="1:17" x14ac:dyDescent="0.25">
      <c r="A3956" s="34"/>
      <c r="B3956" s="12"/>
      <c r="C3956" s="12"/>
      <c r="D3956" s="12"/>
      <c r="E3956" s="31" t="str">
        <f>IFERROR(VLOOKUP(Issue!$D3956,Table5[#All],3,0),"")</f>
        <v/>
      </c>
      <c r="F3956" s="31" t="str">
        <f>IFERROR(VLOOKUP(Issue!$D3956,Table5[#All],2,0),"")</f>
        <v/>
      </c>
      <c r="G3956" s="12"/>
      <c r="H3956" s="31" t="str">
        <f>IFERROR(VLOOKUP(Issue!$G3956,Table5[#All],3,0),"")</f>
        <v/>
      </c>
      <c r="I3956" s="31" t="str">
        <f>IFERROR(VLOOKUP(Issue!$G3956,Table5[#All],2,0),"")</f>
        <v/>
      </c>
      <c r="J3956" s="8"/>
      <c r="K3956" s="31" t="str">
        <f>IFERROR(VLOOKUP(Issue!$J3956,Table2[[Item Name]:[UoM]],2,0),"")</f>
        <v/>
      </c>
      <c r="L3956" s="12"/>
      <c r="M3956" s="32" t="str">
        <f>IFERROR(VLOOKUP(Issue!$J3956,Table2[[#All],[Item Name]:[Open Rate]],8,0),"")</f>
        <v/>
      </c>
      <c r="N3956" s="32" t="str">
        <f>IFERROR(+Issue!$L3956*Issue!$M3956,"")</f>
        <v/>
      </c>
      <c r="O3956" s="12"/>
      <c r="P3956" s="12"/>
      <c r="Q3956" s="38"/>
    </row>
    <row r="3957" spans="1:17" x14ac:dyDescent="0.25">
      <c r="A3957" s="34"/>
      <c r="B3957" s="12"/>
      <c r="C3957" s="12"/>
      <c r="D3957" s="12"/>
      <c r="E3957" s="31" t="str">
        <f>IFERROR(VLOOKUP(Issue!$D3957,Table5[#All],3,0),"")</f>
        <v/>
      </c>
      <c r="F3957" s="31" t="str">
        <f>IFERROR(VLOOKUP(Issue!$D3957,Table5[#All],2,0),"")</f>
        <v/>
      </c>
      <c r="G3957" s="12"/>
      <c r="H3957" s="31" t="str">
        <f>IFERROR(VLOOKUP(Issue!$G3957,Table5[#All],3,0),"")</f>
        <v/>
      </c>
      <c r="I3957" s="31" t="str">
        <f>IFERROR(VLOOKUP(Issue!$G3957,Table5[#All],2,0),"")</f>
        <v/>
      </c>
      <c r="J3957" s="8"/>
      <c r="K3957" s="31" t="str">
        <f>IFERROR(VLOOKUP(Issue!$J3957,Table2[[Item Name]:[UoM]],2,0),"")</f>
        <v/>
      </c>
      <c r="L3957" s="12"/>
      <c r="M3957" s="32" t="str">
        <f>IFERROR(VLOOKUP(Issue!$J3957,Table2[[#All],[Item Name]:[Open Rate]],8,0),"")</f>
        <v/>
      </c>
      <c r="N3957" s="32" t="str">
        <f>IFERROR(+Issue!$L3957*Issue!$M3957,"")</f>
        <v/>
      </c>
      <c r="O3957" s="12"/>
      <c r="P3957" s="12"/>
      <c r="Q3957" s="38"/>
    </row>
    <row r="3958" spans="1:17" x14ac:dyDescent="0.25">
      <c r="A3958" s="34"/>
      <c r="B3958" s="12"/>
      <c r="C3958" s="12"/>
      <c r="D3958" s="12"/>
      <c r="E3958" s="31" t="str">
        <f>IFERROR(VLOOKUP(Issue!$D3958,Table5[#All],3,0),"")</f>
        <v/>
      </c>
      <c r="F3958" s="31" t="str">
        <f>IFERROR(VLOOKUP(Issue!$D3958,Table5[#All],2,0),"")</f>
        <v/>
      </c>
      <c r="G3958" s="12"/>
      <c r="H3958" s="31" t="str">
        <f>IFERROR(VLOOKUP(Issue!$G3958,Table5[#All],3,0),"")</f>
        <v/>
      </c>
      <c r="I3958" s="31" t="str">
        <f>IFERROR(VLOOKUP(Issue!$G3958,Table5[#All],2,0),"")</f>
        <v/>
      </c>
      <c r="J3958" s="8"/>
      <c r="K3958" s="31" t="str">
        <f>IFERROR(VLOOKUP(Issue!$J3958,Table2[[Item Name]:[UoM]],2,0),"")</f>
        <v/>
      </c>
      <c r="L3958" s="12"/>
      <c r="M3958" s="32" t="str">
        <f>IFERROR(VLOOKUP(Issue!$J3958,Table2[[#All],[Item Name]:[Open Rate]],8,0),"")</f>
        <v/>
      </c>
      <c r="N3958" s="32" t="str">
        <f>IFERROR(+Issue!$L3958*Issue!$M3958,"")</f>
        <v/>
      </c>
      <c r="O3958" s="12"/>
      <c r="P3958" s="12"/>
      <c r="Q3958" s="38"/>
    </row>
    <row r="3959" spans="1:17" x14ac:dyDescent="0.25">
      <c r="A3959" s="34"/>
      <c r="B3959" s="12"/>
      <c r="C3959" s="12"/>
      <c r="D3959" s="12"/>
      <c r="E3959" s="31" t="str">
        <f>IFERROR(VLOOKUP(Issue!$D3959,Table5[#All],3,0),"")</f>
        <v/>
      </c>
      <c r="F3959" s="31" t="str">
        <f>IFERROR(VLOOKUP(Issue!$D3959,Table5[#All],2,0),"")</f>
        <v/>
      </c>
      <c r="G3959" s="12"/>
      <c r="H3959" s="31" t="str">
        <f>IFERROR(VLOOKUP(Issue!$G3959,Table5[#All],3,0),"")</f>
        <v/>
      </c>
      <c r="I3959" s="31" t="str">
        <f>IFERROR(VLOOKUP(Issue!$G3959,Table5[#All],2,0),"")</f>
        <v/>
      </c>
      <c r="J3959" s="8"/>
      <c r="K3959" s="31" t="str">
        <f>IFERROR(VLOOKUP(Issue!$J3959,Table2[[Item Name]:[UoM]],2,0),"")</f>
        <v/>
      </c>
      <c r="L3959" s="12"/>
      <c r="M3959" s="32" t="str">
        <f>IFERROR(VLOOKUP(Issue!$J3959,Table2[[#All],[Item Name]:[Open Rate]],8,0),"")</f>
        <v/>
      </c>
      <c r="N3959" s="32" t="str">
        <f>IFERROR(+Issue!$L3959*Issue!$M3959,"")</f>
        <v/>
      </c>
      <c r="O3959" s="12"/>
      <c r="P3959" s="12"/>
      <c r="Q3959" s="38"/>
    </row>
    <row r="3960" spans="1:17" x14ac:dyDescent="0.25">
      <c r="A3960" s="34"/>
      <c r="B3960" s="12"/>
      <c r="C3960" s="12"/>
      <c r="D3960" s="12"/>
      <c r="E3960" s="31" t="str">
        <f>IFERROR(VLOOKUP(Issue!$D3960,Table5[#All],3,0),"")</f>
        <v/>
      </c>
      <c r="F3960" s="31" t="str">
        <f>IFERROR(VLOOKUP(Issue!$D3960,Table5[#All],2,0),"")</f>
        <v/>
      </c>
      <c r="G3960" s="12"/>
      <c r="H3960" s="31" t="str">
        <f>IFERROR(VLOOKUP(Issue!$G3960,Table5[#All],3,0),"")</f>
        <v/>
      </c>
      <c r="I3960" s="31" t="str">
        <f>IFERROR(VLOOKUP(Issue!$G3960,Table5[#All],2,0),"")</f>
        <v/>
      </c>
      <c r="J3960" s="12"/>
      <c r="K3960" s="31" t="str">
        <f>IFERROR(VLOOKUP(Issue!$J3960,Table2[[Item Name]:[UoM]],2,0),"")</f>
        <v/>
      </c>
      <c r="L3960" s="12"/>
      <c r="M3960" s="32" t="str">
        <f>IFERROR(VLOOKUP(Issue!$J3960,Table2[[#All],[Item Name]:[Open Rate]],8,0),"")</f>
        <v/>
      </c>
      <c r="N3960" s="32" t="str">
        <f>IFERROR(+Issue!$L3960*Issue!$M3960,"")</f>
        <v/>
      </c>
      <c r="O3960" s="12"/>
      <c r="P3960" s="12"/>
      <c r="Q3960" s="38"/>
    </row>
    <row r="3961" spans="1:17" x14ac:dyDescent="0.25">
      <c r="A3961" s="34"/>
      <c r="B3961" s="12"/>
      <c r="C3961" s="12"/>
      <c r="D3961" s="12"/>
      <c r="E3961" s="31" t="str">
        <f>IFERROR(VLOOKUP(Issue!$D3961,Table5[#All],3,0),"")</f>
        <v/>
      </c>
      <c r="F3961" s="31" t="str">
        <f>IFERROR(VLOOKUP(Issue!$D3961,Table5[#All],2,0),"")</f>
        <v/>
      </c>
      <c r="G3961" s="12"/>
      <c r="H3961" s="31" t="str">
        <f>IFERROR(VLOOKUP(Issue!$G3961,Table5[#All],3,0),"")</f>
        <v/>
      </c>
      <c r="I3961" s="31" t="str">
        <f>IFERROR(VLOOKUP(Issue!$G3961,Table5[#All],2,0),"")</f>
        <v/>
      </c>
      <c r="J3961" s="12"/>
      <c r="K3961" s="31" t="str">
        <f>IFERROR(VLOOKUP(Issue!$J3961,Table2[[Item Name]:[UoM]],2,0),"")</f>
        <v/>
      </c>
      <c r="L3961" s="12"/>
      <c r="M3961" s="32" t="str">
        <f>IFERROR(VLOOKUP(Issue!$J3961,Table2[[#All],[Item Name]:[Open Rate]],8,0),"")</f>
        <v/>
      </c>
      <c r="N3961" s="32" t="str">
        <f>IFERROR(+Issue!$L3961*Issue!$M3961,"")</f>
        <v/>
      </c>
      <c r="O3961" s="12"/>
      <c r="P3961" s="12"/>
      <c r="Q3961" s="38"/>
    </row>
    <row r="3962" spans="1:17" x14ac:dyDescent="0.25">
      <c r="A3962" s="34"/>
      <c r="B3962" s="12"/>
      <c r="C3962" s="12"/>
      <c r="D3962" s="12"/>
      <c r="E3962" s="31" t="str">
        <f>IFERROR(VLOOKUP(Issue!$D3962,Table5[#All],3,0),"")</f>
        <v/>
      </c>
      <c r="F3962" s="31" t="str">
        <f>IFERROR(VLOOKUP(Issue!$D3962,Table5[#All],2,0),"")</f>
        <v/>
      </c>
      <c r="G3962" s="12"/>
      <c r="H3962" s="31" t="str">
        <f>IFERROR(VLOOKUP(Issue!$G3962,Table5[#All],3,0),"")</f>
        <v/>
      </c>
      <c r="I3962" s="31" t="str">
        <f>IFERROR(VLOOKUP(Issue!$G3962,Table5[#All],2,0),"")</f>
        <v/>
      </c>
      <c r="J3962" s="8"/>
      <c r="K3962" s="31" t="str">
        <f>IFERROR(VLOOKUP(Issue!$J3962,Table2[[Item Name]:[UoM]],2,0),"")</f>
        <v/>
      </c>
      <c r="L3962" s="12"/>
      <c r="M3962" s="32" t="str">
        <f>IFERROR(VLOOKUP(Issue!$J3962,Table2[[#All],[Item Name]:[Open Rate]],8,0),"")</f>
        <v/>
      </c>
      <c r="N3962" s="32" t="str">
        <f>IFERROR(+Issue!$L3962*Issue!$M3962,"")</f>
        <v/>
      </c>
      <c r="O3962" s="12"/>
      <c r="P3962" s="12"/>
      <c r="Q3962" s="38"/>
    </row>
    <row r="3963" spans="1:17" x14ac:dyDescent="0.25">
      <c r="A3963" s="34"/>
      <c r="B3963" s="12"/>
      <c r="C3963" s="12"/>
      <c r="D3963" s="12"/>
      <c r="E3963" s="31" t="str">
        <f>IFERROR(VLOOKUP(Issue!$D3963,Table5[#All],3,0),"")</f>
        <v/>
      </c>
      <c r="F3963" s="31" t="str">
        <f>IFERROR(VLOOKUP(Issue!$D3963,Table5[#All],2,0),"")</f>
        <v/>
      </c>
      <c r="G3963" s="12"/>
      <c r="H3963" s="31" t="str">
        <f>IFERROR(VLOOKUP(Issue!$G3963,Table5[#All],3,0),"")</f>
        <v/>
      </c>
      <c r="I3963" s="31" t="str">
        <f>IFERROR(VLOOKUP(Issue!$G3963,Table5[#All],2,0),"")</f>
        <v/>
      </c>
      <c r="J3963" s="8"/>
      <c r="K3963" s="31" t="str">
        <f>IFERROR(VLOOKUP(Issue!$J3963,Table2[[Item Name]:[UoM]],2,0),"")</f>
        <v/>
      </c>
      <c r="L3963" s="12"/>
      <c r="M3963" s="32" t="str">
        <f>IFERROR(VLOOKUP(Issue!$J3963,Table2[[#All],[Item Name]:[Open Rate]],8,0),"")</f>
        <v/>
      </c>
      <c r="N3963" s="32" t="str">
        <f>IFERROR(+Issue!$L3963*Issue!$M3963,"")</f>
        <v/>
      </c>
      <c r="O3963" s="12"/>
      <c r="P3963" s="12"/>
      <c r="Q3963" s="38"/>
    </row>
    <row r="3964" spans="1:17" x14ac:dyDescent="0.25">
      <c r="A3964" s="34"/>
      <c r="B3964" s="12"/>
      <c r="C3964" s="12"/>
      <c r="D3964" s="12"/>
      <c r="E3964" s="31" t="str">
        <f>IFERROR(VLOOKUP(Issue!$D3964,Table5[#All],3,0),"")</f>
        <v/>
      </c>
      <c r="F3964" s="31" t="str">
        <f>IFERROR(VLOOKUP(Issue!$D3964,Table5[#All],2,0),"")</f>
        <v/>
      </c>
      <c r="G3964" s="12"/>
      <c r="H3964" s="31" t="str">
        <f>IFERROR(VLOOKUP(Issue!$G3964,Table5[#All],3,0),"")</f>
        <v/>
      </c>
      <c r="I3964" s="31" t="str">
        <f>IFERROR(VLOOKUP(Issue!$G3964,Table5[#All],2,0),"")</f>
        <v/>
      </c>
      <c r="J3964" s="12"/>
      <c r="K3964" s="31" t="str">
        <f>IFERROR(VLOOKUP(Issue!$J3964,Table2[[Item Name]:[UoM]],2,0),"")</f>
        <v/>
      </c>
      <c r="L3964" s="12"/>
      <c r="M3964" s="32" t="str">
        <f>IFERROR(VLOOKUP(Issue!$J3964,Table2[[#All],[Item Name]:[Open Rate]],8,0),"")</f>
        <v/>
      </c>
      <c r="N3964" s="32" t="str">
        <f>IFERROR(+Issue!$L3964*Issue!$M3964,"")</f>
        <v/>
      </c>
      <c r="O3964" s="12"/>
      <c r="P3964" s="12"/>
      <c r="Q3964" s="38"/>
    </row>
    <row r="3965" spans="1:17" x14ac:dyDescent="0.25">
      <c r="A3965" s="34"/>
      <c r="B3965" s="12"/>
      <c r="C3965" s="12"/>
      <c r="D3965" s="12"/>
      <c r="E3965" s="31" t="str">
        <f>IFERROR(VLOOKUP(Issue!$D3965,Table5[#All],3,0),"")</f>
        <v/>
      </c>
      <c r="F3965" s="31" t="str">
        <f>IFERROR(VLOOKUP(Issue!$D3965,Table5[#All],2,0),"")</f>
        <v/>
      </c>
      <c r="G3965" s="12"/>
      <c r="H3965" s="31" t="str">
        <f>IFERROR(VLOOKUP(Issue!$G3965,Table5[#All],3,0),"")</f>
        <v/>
      </c>
      <c r="I3965" s="31" t="str">
        <f>IFERROR(VLOOKUP(Issue!$G3965,Table5[#All],2,0),"")</f>
        <v/>
      </c>
      <c r="J3965" s="12"/>
      <c r="K3965" s="31" t="str">
        <f>IFERROR(VLOOKUP(Issue!$J3965,Table2[[Item Name]:[UoM]],2,0),"")</f>
        <v/>
      </c>
      <c r="L3965" s="12"/>
      <c r="M3965" s="32" t="str">
        <f>IFERROR(VLOOKUP(Issue!$J3965,Table2[[#All],[Item Name]:[Open Rate]],8,0),"")</f>
        <v/>
      </c>
      <c r="N3965" s="32" t="str">
        <f>IFERROR(+Issue!$L3965*Issue!$M3965,"")</f>
        <v/>
      </c>
      <c r="O3965" s="12"/>
      <c r="P3965" s="12"/>
      <c r="Q3965" s="38"/>
    </row>
    <row r="3966" spans="1:17" x14ac:dyDescent="0.25">
      <c r="A3966" s="34"/>
      <c r="B3966" s="12"/>
      <c r="C3966" s="12"/>
      <c r="D3966" s="12"/>
      <c r="E3966" s="31" t="str">
        <f>IFERROR(VLOOKUP(Issue!$D3966,Table5[#All],3,0),"")</f>
        <v/>
      </c>
      <c r="F3966" s="31" t="str">
        <f>IFERROR(VLOOKUP(Issue!$D3966,Table5[#All],2,0),"")</f>
        <v/>
      </c>
      <c r="G3966" s="12"/>
      <c r="H3966" s="31" t="str">
        <f>IFERROR(VLOOKUP(Issue!$G3966,Table5[#All],3,0),"")</f>
        <v/>
      </c>
      <c r="I3966" s="31" t="str">
        <f>IFERROR(VLOOKUP(Issue!$G3966,Table5[#All],2,0),"")</f>
        <v/>
      </c>
      <c r="J3966" s="12"/>
      <c r="K3966" s="31" t="str">
        <f>IFERROR(VLOOKUP(Issue!$J3966,Table2[[Item Name]:[UoM]],2,0),"")</f>
        <v/>
      </c>
      <c r="L3966" s="12"/>
      <c r="M3966" s="32" t="str">
        <f>IFERROR(VLOOKUP(Issue!$J3966,Table2[[#All],[Item Name]:[Open Rate]],8,0),"")</f>
        <v/>
      </c>
      <c r="N3966" s="32" t="str">
        <f>IFERROR(+Issue!$L3966*Issue!$M3966,"")</f>
        <v/>
      </c>
      <c r="O3966" s="12"/>
      <c r="P3966" s="12"/>
      <c r="Q3966" s="38"/>
    </row>
    <row r="3967" spans="1:17" x14ac:dyDescent="0.25">
      <c r="A3967" s="34"/>
      <c r="B3967" s="12"/>
      <c r="C3967" s="12"/>
      <c r="D3967" s="12"/>
      <c r="E3967" s="31" t="str">
        <f>IFERROR(VLOOKUP(Issue!$D3967,Table5[#All],3,0),"")</f>
        <v/>
      </c>
      <c r="F3967" s="31" t="str">
        <f>IFERROR(VLOOKUP(Issue!$D3967,Table5[#All],2,0),"")</f>
        <v/>
      </c>
      <c r="G3967" s="12"/>
      <c r="H3967" s="31" t="str">
        <f>IFERROR(VLOOKUP(Issue!$G3967,Table5[#All],3,0),"")</f>
        <v/>
      </c>
      <c r="I3967" s="31" t="str">
        <f>IFERROR(VLOOKUP(Issue!$G3967,Table5[#All],2,0),"")</f>
        <v/>
      </c>
      <c r="J3967" s="8"/>
      <c r="K3967" s="31" t="str">
        <f>IFERROR(VLOOKUP(Issue!$J3967,Table2[[Item Name]:[UoM]],2,0),"")</f>
        <v/>
      </c>
      <c r="L3967" s="12"/>
      <c r="M3967" s="32" t="str">
        <f>IFERROR(VLOOKUP(Issue!$J3967,Table2[[#All],[Item Name]:[Open Rate]],8,0),"")</f>
        <v/>
      </c>
      <c r="N3967" s="32" t="str">
        <f>IFERROR(+Issue!$L3967*Issue!$M3967,"")</f>
        <v/>
      </c>
      <c r="O3967" s="12"/>
      <c r="P3967" s="12"/>
      <c r="Q3967" s="38"/>
    </row>
    <row r="3968" spans="1:17" x14ac:dyDescent="0.25">
      <c r="A3968" s="34"/>
      <c r="B3968" s="12"/>
      <c r="C3968" s="12"/>
      <c r="D3968" s="12"/>
      <c r="E3968" s="31" t="str">
        <f>IFERROR(VLOOKUP(Issue!$D3968,Table5[#All],3,0),"")</f>
        <v/>
      </c>
      <c r="F3968" s="31" t="str">
        <f>IFERROR(VLOOKUP(Issue!$D3968,Table5[#All],2,0),"")</f>
        <v/>
      </c>
      <c r="G3968" s="12"/>
      <c r="H3968" s="31" t="str">
        <f>IFERROR(VLOOKUP(Issue!$G3968,Table5[#All],3,0),"")</f>
        <v/>
      </c>
      <c r="I3968" s="31" t="str">
        <f>IFERROR(VLOOKUP(Issue!$G3968,Table5[#All],2,0),"")</f>
        <v/>
      </c>
      <c r="J3968" s="12"/>
      <c r="K3968" s="31" t="str">
        <f>IFERROR(VLOOKUP(Issue!$J3968,Table2[[Item Name]:[UoM]],2,0),"")</f>
        <v/>
      </c>
      <c r="L3968" s="12"/>
      <c r="M3968" s="32" t="str">
        <f>IFERROR(VLOOKUP(Issue!$J3968,Table2[[#All],[Item Name]:[Open Rate]],8,0),"")</f>
        <v/>
      </c>
      <c r="N3968" s="32" t="str">
        <f>IFERROR(+Issue!$L3968*Issue!$M3968,"")</f>
        <v/>
      </c>
      <c r="O3968" s="12"/>
      <c r="P3968" s="12"/>
      <c r="Q3968" s="38"/>
    </row>
    <row r="3969" spans="1:17" x14ac:dyDescent="0.25">
      <c r="A3969" s="34"/>
      <c r="B3969" s="12"/>
      <c r="C3969" s="12"/>
      <c r="D3969" s="12"/>
      <c r="E3969" s="31" t="str">
        <f>IFERROR(VLOOKUP(Issue!$D3969,Table5[#All],3,0),"")</f>
        <v/>
      </c>
      <c r="F3969" s="31" t="str">
        <f>IFERROR(VLOOKUP(Issue!$D3969,Table5[#All],2,0),"")</f>
        <v/>
      </c>
      <c r="G3969" s="12"/>
      <c r="H3969" s="31" t="str">
        <f>IFERROR(VLOOKUP(Issue!$G3969,Table5[#All],3,0),"")</f>
        <v/>
      </c>
      <c r="I3969" s="31" t="str">
        <f>IFERROR(VLOOKUP(Issue!$G3969,Table5[#All],2,0),"")</f>
        <v/>
      </c>
      <c r="J3969" s="12"/>
      <c r="K3969" s="31" t="str">
        <f>IFERROR(VLOOKUP(Issue!$J3969,Table2[[Item Name]:[UoM]],2,0),"")</f>
        <v/>
      </c>
      <c r="L3969" s="12"/>
      <c r="M3969" s="32" t="str">
        <f>IFERROR(VLOOKUP(Issue!$J3969,Table2[[#All],[Item Name]:[Open Rate]],8,0),"")</f>
        <v/>
      </c>
      <c r="N3969" s="32" t="str">
        <f>IFERROR(+Issue!$L3969*Issue!$M3969,"")</f>
        <v/>
      </c>
      <c r="O3969" s="12"/>
      <c r="P3969" s="12"/>
      <c r="Q3969" s="38"/>
    </row>
    <row r="3970" spans="1:17" x14ac:dyDescent="0.25">
      <c r="A3970" s="34"/>
      <c r="B3970" s="12"/>
      <c r="C3970" s="12"/>
      <c r="D3970" s="12"/>
      <c r="E3970" s="31" t="str">
        <f>IFERROR(VLOOKUP(Issue!$D3970,Table5[#All],3,0),"")</f>
        <v/>
      </c>
      <c r="F3970" s="31" t="str">
        <f>IFERROR(VLOOKUP(Issue!$D3970,Table5[#All],2,0),"")</f>
        <v/>
      </c>
      <c r="G3970" s="12"/>
      <c r="H3970" s="31" t="str">
        <f>IFERROR(VLOOKUP(Issue!$G3970,Table5[#All],3,0),"")</f>
        <v/>
      </c>
      <c r="I3970" s="31" t="str">
        <f>IFERROR(VLOOKUP(Issue!$G3970,Table5[#All],2,0),"")</f>
        <v/>
      </c>
      <c r="J3970" s="12"/>
      <c r="K3970" s="31" t="str">
        <f>IFERROR(VLOOKUP(Issue!$J3970,Table2[[Item Name]:[UoM]],2,0),"")</f>
        <v/>
      </c>
      <c r="L3970" s="12"/>
      <c r="M3970" s="32" t="str">
        <f>IFERROR(VLOOKUP(Issue!$J3970,Table2[[#All],[Item Name]:[Open Rate]],8,0),"")</f>
        <v/>
      </c>
      <c r="N3970" s="32" t="str">
        <f>IFERROR(+Issue!$L3970*Issue!$M3970,"")</f>
        <v/>
      </c>
      <c r="O3970" s="12"/>
      <c r="P3970" s="12"/>
      <c r="Q3970" s="38"/>
    </row>
    <row r="3971" spans="1:17" x14ac:dyDescent="0.25">
      <c r="A3971" s="34"/>
      <c r="B3971" s="12"/>
      <c r="C3971" s="12"/>
      <c r="D3971" s="12"/>
      <c r="E3971" s="31" t="str">
        <f>IFERROR(VLOOKUP(Issue!$D3971,Table5[#All],3,0),"")</f>
        <v/>
      </c>
      <c r="F3971" s="31" t="str">
        <f>IFERROR(VLOOKUP(Issue!$D3971,Table5[#All],2,0),"")</f>
        <v/>
      </c>
      <c r="G3971" s="12"/>
      <c r="H3971" s="31" t="str">
        <f>IFERROR(VLOOKUP(Issue!$G3971,Table5[#All],3,0),"")</f>
        <v/>
      </c>
      <c r="I3971" s="31" t="str">
        <f>IFERROR(VLOOKUP(Issue!$G3971,Table5[#All],2,0),"")</f>
        <v/>
      </c>
      <c r="J3971" s="12"/>
      <c r="K3971" s="31" t="str">
        <f>IFERROR(VLOOKUP(Issue!$J3971,Table2[[Item Name]:[UoM]],2,0),"")</f>
        <v/>
      </c>
      <c r="L3971" s="12"/>
      <c r="M3971" s="32" t="str">
        <f>IFERROR(VLOOKUP(Issue!$J3971,Table2[[#All],[Item Name]:[Open Rate]],8,0),"")</f>
        <v/>
      </c>
      <c r="N3971" s="32" t="str">
        <f>IFERROR(+Issue!$L3971*Issue!$M3971,"")</f>
        <v/>
      </c>
      <c r="O3971" s="12"/>
      <c r="P3971" s="12"/>
      <c r="Q3971" s="38"/>
    </row>
    <row r="3972" spans="1:17" x14ac:dyDescent="0.25">
      <c r="A3972" s="34"/>
      <c r="B3972" s="12"/>
      <c r="C3972" s="12"/>
      <c r="D3972" s="12"/>
      <c r="E3972" s="31" t="str">
        <f>IFERROR(VLOOKUP(Issue!$D3972,Table5[#All],3,0),"")</f>
        <v/>
      </c>
      <c r="F3972" s="31" t="str">
        <f>IFERROR(VLOOKUP(Issue!$D3972,Table5[#All],2,0),"")</f>
        <v/>
      </c>
      <c r="G3972" s="12"/>
      <c r="H3972" s="31" t="str">
        <f>IFERROR(VLOOKUP(Issue!$G3972,Table5[#All],3,0),"")</f>
        <v/>
      </c>
      <c r="I3972" s="31" t="str">
        <f>IFERROR(VLOOKUP(Issue!$G3972,Table5[#All],2,0),"")</f>
        <v/>
      </c>
      <c r="J3972" s="12"/>
      <c r="K3972" s="31" t="str">
        <f>IFERROR(VLOOKUP(Issue!$J3972,Table2[[Item Name]:[UoM]],2,0),"")</f>
        <v/>
      </c>
      <c r="L3972" s="12"/>
      <c r="M3972" s="32" t="str">
        <f>IFERROR(VLOOKUP(Issue!$J3972,Table2[[#All],[Item Name]:[Open Rate]],8,0),"")</f>
        <v/>
      </c>
      <c r="N3972" s="32" t="str">
        <f>IFERROR(+Issue!$L3972*Issue!$M3972,"")</f>
        <v/>
      </c>
      <c r="O3972" s="12"/>
      <c r="P3972" s="12"/>
      <c r="Q3972" s="38"/>
    </row>
    <row r="3973" spans="1:17" x14ac:dyDescent="0.25">
      <c r="A3973" s="34"/>
      <c r="B3973" s="12"/>
      <c r="C3973" s="12"/>
      <c r="D3973" s="12"/>
      <c r="E3973" s="31" t="str">
        <f>IFERROR(VLOOKUP(Issue!$D3973,Table5[#All],3,0),"")</f>
        <v/>
      </c>
      <c r="F3973" s="31" t="str">
        <f>IFERROR(VLOOKUP(Issue!$D3973,Table5[#All],2,0),"")</f>
        <v/>
      </c>
      <c r="G3973" s="12"/>
      <c r="H3973" s="31" t="str">
        <f>IFERROR(VLOOKUP(Issue!$G3973,Table5[#All],3,0),"")</f>
        <v/>
      </c>
      <c r="I3973" s="31" t="str">
        <f>IFERROR(VLOOKUP(Issue!$G3973,Table5[#All],2,0),"")</f>
        <v/>
      </c>
      <c r="J3973" s="8"/>
      <c r="K3973" s="31" t="str">
        <f>IFERROR(VLOOKUP(Issue!$J3973,Table2[[Item Name]:[UoM]],2,0),"")</f>
        <v/>
      </c>
      <c r="L3973" s="12"/>
      <c r="M3973" s="32" t="str">
        <f>IFERROR(VLOOKUP(Issue!$J3973,Table2[[#All],[Item Name]:[Open Rate]],8,0),"")</f>
        <v/>
      </c>
      <c r="N3973" s="32" t="str">
        <f>IFERROR(+Issue!$L3973*Issue!$M3973,"")</f>
        <v/>
      </c>
      <c r="O3973" s="12"/>
      <c r="P3973" s="12"/>
      <c r="Q3973" s="38"/>
    </row>
    <row r="3974" spans="1:17" x14ac:dyDescent="0.25">
      <c r="A3974" s="34"/>
      <c r="B3974" s="12"/>
      <c r="C3974" s="12"/>
      <c r="D3974" s="12"/>
      <c r="E3974" s="31" t="str">
        <f>IFERROR(VLOOKUP(Issue!$D3974,Table5[#All],3,0),"")</f>
        <v/>
      </c>
      <c r="F3974" s="31" t="str">
        <f>IFERROR(VLOOKUP(Issue!$D3974,Table5[#All],2,0),"")</f>
        <v/>
      </c>
      <c r="G3974" s="12"/>
      <c r="H3974" s="31" t="str">
        <f>IFERROR(VLOOKUP(Issue!$G3974,Table5[#All],3,0),"")</f>
        <v/>
      </c>
      <c r="I3974" s="31" t="str">
        <f>IFERROR(VLOOKUP(Issue!$G3974,Table5[#All],2,0),"")</f>
        <v/>
      </c>
      <c r="J3974" s="8"/>
      <c r="K3974" s="31" t="str">
        <f>IFERROR(VLOOKUP(Issue!$J3974,Table2[[Item Name]:[UoM]],2,0),"")</f>
        <v/>
      </c>
      <c r="L3974" s="12"/>
      <c r="M3974" s="32" t="str">
        <f>IFERROR(VLOOKUP(Issue!$J3974,Table2[[#All],[Item Name]:[Open Rate]],8,0),"")</f>
        <v/>
      </c>
      <c r="N3974" s="32" t="str">
        <f>IFERROR(+Issue!$L3974*Issue!$M3974,"")</f>
        <v/>
      </c>
      <c r="O3974" s="12"/>
      <c r="P3974" s="12"/>
      <c r="Q3974" s="38"/>
    </row>
    <row r="3975" spans="1:17" x14ac:dyDescent="0.25">
      <c r="A3975" s="34"/>
      <c r="B3975" s="12"/>
      <c r="C3975" s="12"/>
      <c r="D3975" s="12"/>
      <c r="E3975" s="31" t="str">
        <f>IFERROR(VLOOKUP(Issue!$D3975,Table5[#All],3,0),"")</f>
        <v/>
      </c>
      <c r="F3975" s="31" t="str">
        <f>IFERROR(VLOOKUP(Issue!$D3975,Table5[#All],2,0),"")</f>
        <v/>
      </c>
      <c r="G3975" s="12"/>
      <c r="H3975" s="31" t="str">
        <f>IFERROR(VLOOKUP(Issue!$G3975,Table5[#All],3,0),"")</f>
        <v/>
      </c>
      <c r="I3975" s="31" t="str">
        <f>IFERROR(VLOOKUP(Issue!$G3975,Table5[#All],2,0),"")</f>
        <v/>
      </c>
      <c r="J3975" s="12"/>
      <c r="K3975" s="31" t="str">
        <f>IFERROR(VLOOKUP(Issue!$J3975,Table2[[Item Name]:[UoM]],2,0),"")</f>
        <v/>
      </c>
      <c r="L3975" s="12"/>
      <c r="M3975" s="32" t="str">
        <f>IFERROR(VLOOKUP(Issue!$J3975,Table2[[#All],[Item Name]:[Open Rate]],8,0),"")</f>
        <v/>
      </c>
      <c r="N3975" s="32" t="str">
        <f>IFERROR(+Issue!$L3975*Issue!$M3975,"")</f>
        <v/>
      </c>
      <c r="O3975" s="12"/>
      <c r="P3975" s="12"/>
      <c r="Q3975" s="38"/>
    </row>
    <row r="3976" spans="1:17" x14ac:dyDescent="0.25">
      <c r="A3976" s="34"/>
      <c r="B3976" s="12"/>
      <c r="C3976" s="12"/>
      <c r="D3976" s="12"/>
      <c r="E3976" s="31" t="str">
        <f>IFERROR(VLOOKUP(Issue!$D3976,Table5[#All],3,0),"")</f>
        <v/>
      </c>
      <c r="F3976" s="31" t="str">
        <f>IFERROR(VLOOKUP(Issue!$D3976,Table5[#All],2,0),"")</f>
        <v/>
      </c>
      <c r="G3976" s="12"/>
      <c r="H3976" s="31" t="str">
        <f>IFERROR(VLOOKUP(Issue!$G3976,Table5[#All],3,0),"")</f>
        <v/>
      </c>
      <c r="I3976" s="31" t="str">
        <f>IFERROR(VLOOKUP(Issue!$G3976,Table5[#All],2,0),"")</f>
        <v/>
      </c>
      <c r="J3976" s="12"/>
      <c r="K3976" s="31" t="str">
        <f>IFERROR(VLOOKUP(Issue!$J3976,Table2[[Item Name]:[UoM]],2,0),"")</f>
        <v/>
      </c>
      <c r="L3976" s="12"/>
      <c r="M3976" s="32" t="str">
        <f>IFERROR(VLOOKUP(Issue!$J3976,Table2[[#All],[Item Name]:[Open Rate]],8,0),"")</f>
        <v/>
      </c>
      <c r="N3976" s="32" t="str">
        <f>IFERROR(+Issue!$L3976*Issue!$M3976,"")</f>
        <v/>
      </c>
      <c r="O3976" s="12"/>
      <c r="P3976" s="12"/>
      <c r="Q3976" s="38"/>
    </row>
    <row r="3977" spans="1:17" x14ac:dyDescent="0.25">
      <c r="A3977" s="34"/>
      <c r="B3977" s="12"/>
      <c r="C3977" s="12"/>
      <c r="D3977" s="12"/>
      <c r="E3977" s="31" t="str">
        <f>IFERROR(VLOOKUP(Issue!$D3977,Table5[#All],3,0),"")</f>
        <v/>
      </c>
      <c r="F3977" s="31" t="str">
        <f>IFERROR(VLOOKUP(Issue!$D3977,Table5[#All],2,0),"")</f>
        <v/>
      </c>
      <c r="G3977" s="12"/>
      <c r="H3977" s="31" t="str">
        <f>IFERROR(VLOOKUP(Issue!$G3977,Table5[#All],3,0),"")</f>
        <v/>
      </c>
      <c r="I3977" s="31" t="str">
        <f>IFERROR(VLOOKUP(Issue!$G3977,Table5[#All],2,0),"")</f>
        <v/>
      </c>
      <c r="J3977" s="12"/>
      <c r="K3977" s="31" t="str">
        <f>IFERROR(VLOOKUP(Issue!$J3977,Table2[[Item Name]:[UoM]],2,0),"")</f>
        <v/>
      </c>
      <c r="L3977" s="12"/>
      <c r="M3977" s="32" t="str">
        <f>IFERROR(VLOOKUP(Issue!$J3977,Table2[[#All],[Item Name]:[Open Rate]],8,0),"")</f>
        <v/>
      </c>
      <c r="N3977" s="32" t="str">
        <f>IFERROR(+Issue!$L3977*Issue!$M3977,"")</f>
        <v/>
      </c>
      <c r="O3977" s="12"/>
      <c r="P3977" s="12"/>
      <c r="Q3977" s="38"/>
    </row>
    <row r="3978" spans="1:17" x14ac:dyDescent="0.25">
      <c r="A3978" s="34"/>
      <c r="B3978" s="12"/>
      <c r="C3978" s="12"/>
      <c r="D3978" s="12"/>
      <c r="E3978" s="31" t="str">
        <f>IFERROR(VLOOKUP(Issue!$D3978,Table5[#All],3,0),"")</f>
        <v/>
      </c>
      <c r="F3978" s="31" t="str">
        <f>IFERROR(VLOOKUP(Issue!$D3978,Table5[#All],2,0),"")</f>
        <v/>
      </c>
      <c r="G3978" s="12"/>
      <c r="H3978" s="31" t="str">
        <f>IFERROR(VLOOKUP(Issue!$G3978,Table5[#All],3,0),"")</f>
        <v/>
      </c>
      <c r="I3978" s="31" t="str">
        <f>IFERROR(VLOOKUP(Issue!$G3978,Table5[#All],2,0),"")</f>
        <v/>
      </c>
      <c r="J3978" s="8"/>
      <c r="K3978" s="31" t="str">
        <f>IFERROR(VLOOKUP(Issue!$J3978,Table2[[Item Name]:[UoM]],2,0),"")</f>
        <v/>
      </c>
      <c r="L3978" s="12"/>
      <c r="M3978" s="32" t="str">
        <f>IFERROR(VLOOKUP(Issue!$J3978,Table2[[#All],[Item Name]:[Open Rate]],8,0),"")</f>
        <v/>
      </c>
      <c r="N3978" s="32" t="str">
        <f>IFERROR(+Issue!$L3978*Issue!$M3978,"")</f>
        <v/>
      </c>
      <c r="O3978" s="12"/>
      <c r="P3978" s="12"/>
      <c r="Q3978" s="38"/>
    </row>
    <row r="3979" spans="1:17" x14ac:dyDescent="0.25">
      <c r="A3979" s="34"/>
      <c r="B3979" s="12"/>
      <c r="C3979" s="12"/>
      <c r="D3979" s="12"/>
      <c r="E3979" s="31" t="str">
        <f>IFERROR(VLOOKUP(Issue!$D3979,Table5[#All],3,0),"")</f>
        <v/>
      </c>
      <c r="F3979" s="31" t="str">
        <f>IFERROR(VLOOKUP(Issue!$D3979,Table5[#All],2,0),"")</f>
        <v/>
      </c>
      <c r="G3979" s="12"/>
      <c r="H3979" s="31" t="str">
        <f>IFERROR(VLOOKUP(Issue!$G3979,Table5[#All],3,0),"")</f>
        <v/>
      </c>
      <c r="I3979" s="31" t="str">
        <f>IFERROR(VLOOKUP(Issue!$G3979,Table5[#All],2,0),"")</f>
        <v/>
      </c>
      <c r="J3979" s="12"/>
      <c r="K3979" s="31" t="str">
        <f>IFERROR(VLOOKUP(Issue!$J3979,Table2[[Item Name]:[UoM]],2,0),"")</f>
        <v/>
      </c>
      <c r="L3979" s="12"/>
      <c r="M3979" s="32" t="str">
        <f>IFERROR(VLOOKUP(Issue!$J3979,Table2[[#All],[Item Name]:[Open Rate]],8,0),"")</f>
        <v/>
      </c>
      <c r="N3979" s="32" t="str">
        <f>IFERROR(+Issue!$L3979*Issue!$M3979,"")</f>
        <v/>
      </c>
      <c r="O3979" s="12"/>
      <c r="P3979" s="12"/>
      <c r="Q3979" s="38"/>
    </row>
    <row r="3980" spans="1:17" x14ac:dyDescent="0.25">
      <c r="A3980" s="34"/>
      <c r="B3980" s="12"/>
      <c r="C3980" s="12"/>
      <c r="D3980" s="12"/>
      <c r="E3980" s="31" t="str">
        <f>IFERROR(VLOOKUP(Issue!$D3980,Table5[#All],3,0),"")</f>
        <v/>
      </c>
      <c r="F3980" s="31" t="str">
        <f>IFERROR(VLOOKUP(Issue!$D3980,Table5[#All],2,0),"")</f>
        <v/>
      </c>
      <c r="G3980" s="12"/>
      <c r="H3980" s="31" t="str">
        <f>IFERROR(VLOOKUP(Issue!$G3980,Table5[#All],3,0),"")</f>
        <v/>
      </c>
      <c r="I3980" s="31" t="str">
        <f>IFERROR(VLOOKUP(Issue!$G3980,Table5[#All],2,0),"")</f>
        <v/>
      </c>
      <c r="J3980" s="12"/>
      <c r="K3980" s="31" t="str">
        <f>IFERROR(VLOOKUP(Issue!$J3980,Table2[[Item Name]:[UoM]],2,0),"")</f>
        <v/>
      </c>
      <c r="L3980" s="12"/>
      <c r="M3980" s="32" t="str">
        <f>IFERROR(VLOOKUP(Issue!$J3980,Table2[[#All],[Item Name]:[Open Rate]],8,0),"")</f>
        <v/>
      </c>
      <c r="N3980" s="32" t="str">
        <f>IFERROR(+Issue!$L3980*Issue!$M3980,"")</f>
        <v/>
      </c>
      <c r="O3980" s="12"/>
      <c r="P3980" s="12"/>
      <c r="Q3980" s="38"/>
    </row>
    <row r="3981" spans="1:17" x14ac:dyDescent="0.25">
      <c r="A3981" s="34"/>
      <c r="B3981" s="12"/>
      <c r="C3981" s="12"/>
      <c r="D3981" s="12"/>
      <c r="E3981" s="31" t="str">
        <f>IFERROR(VLOOKUP(Issue!$D3981,Table5[#All],3,0),"")</f>
        <v/>
      </c>
      <c r="F3981" s="31" t="str">
        <f>IFERROR(VLOOKUP(Issue!$D3981,Table5[#All],2,0),"")</f>
        <v/>
      </c>
      <c r="G3981" s="12"/>
      <c r="H3981" s="31" t="str">
        <f>IFERROR(VLOOKUP(Issue!$G3981,Table5[#All],3,0),"")</f>
        <v/>
      </c>
      <c r="I3981" s="31" t="str">
        <f>IFERROR(VLOOKUP(Issue!$G3981,Table5[#All],2,0),"")</f>
        <v/>
      </c>
      <c r="J3981" s="12"/>
      <c r="K3981" s="31" t="str">
        <f>IFERROR(VLOOKUP(Issue!$J3981,Table2[[Item Name]:[UoM]],2,0),"")</f>
        <v/>
      </c>
      <c r="L3981" s="12"/>
      <c r="M3981" s="32" t="str">
        <f>IFERROR(VLOOKUP(Issue!$J3981,Table2[[#All],[Item Name]:[Open Rate]],8,0),"")</f>
        <v/>
      </c>
      <c r="N3981" s="32" t="str">
        <f>IFERROR(+Issue!$L3981*Issue!$M3981,"")</f>
        <v/>
      </c>
      <c r="O3981" s="12"/>
      <c r="P3981" s="12"/>
      <c r="Q3981" s="38"/>
    </row>
    <row r="3982" spans="1:17" x14ac:dyDescent="0.25">
      <c r="A3982" s="34"/>
      <c r="B3982" s="12"/>
      <c r="C3982" s="12"/>
      <c r="D3982" s="12"/>
      <c r="E3982" s="31" t="str">
        <f>IFERROR(VLOOKUP(Issue!$D3982,Table5[#All],3,0),"")</f>
        <v/>
      </c>
      <c r="F3982" s="31" t="str">
        <f>IFERROR(VLOOKUP(Issue!$D3982,Table5[#All],2,0),"")</f>
        <v/>
      </c>
      <c r="G3982" s="12"/>
      <c r="H3982" s="31" t="str">
        <f>IFERROR(VLOOKUP(Issue!$G3982,Table5[#All],3,0),"")</f>
        <v/>
      </c>
      <c r="I3982" s="31" t="str">
        <f>IFERROR(VLOOKUP(Issue!$G3982,Table5[#All],2,0),"")</f>
        <v/>
      </c>
      <c r="J3982" s="8"/>
      <c r="K3982" s="31" t="str">
        <f>IFERROR(VLOOKUP(Issue!$J3982,Table2[[Item Name]:[UoM]],2,0),"")</f>
        <v/>
      </c>
      <c r="L3982" s="12"/>
      <c r="M3982" s="32" t="str">
        <f>IFERROR(VLOOKUP(Issue!$J3982,Table2[[#All],[Item Name]:[Open Rate]],8,0),"")</f>
        <v/>
      </c>
      <c r="N3982" s="32" t="str">
        <f>IFERROR(+Issue!$L3982*Issue!$M3982,"")</f>
        <v/>
      </c>
      <c r="O3982" s="12"/>
      <c r="P3982" s="12"/>
      <c r="Q3982" s="38"/>
    </row>
    <row r="3983" spans="1:17" x14ac:dyDescent="0.25">
      <c r="A3983" s="34"/>
      <c r="B3983" s="12"/>
      <c r="C3983" s="12"/>
      <c r="D3983" s="12"/>
      <c r="E3983" s="31" t="str">
        <f>IFERROR(VLOOKUP(Issue!$D3983,Table5[#All],3,0),"")</f>
        <v/>
      </c>
      <c r="F3983" s="31" t="str">
        <f>IFERROR(VLOOKUP(Issue!$D3983,Table5[#All],2,0),"")</f>
        <v/>
      </c>
      <c r="G3983" s="12"/>
      <c r="H3983" s="31" t="str">
        <f>IFERROR(VLOOKUP(Issue!$G3983,Table5[#All],3,0),"")</f>
        <v/>
      </c>
      <c r="I3983" s="31" t="str">
        <f>IFERROR(VLOOKUP(Issue!$G3983,Table5[#All],2,0),"")</f>
        <v/>
      </c>
      <c r="J3983" s="12"/>
      <c r="K3983" s="31" t="str">
        <f>IFERROR(VLOOKUP(Issue!$J3983,Table2[[Item Name]:[UoM]],2,0),"")</f>
        <v/>
      </c>
      <c r="L3983" s="12"/>
      <c r="M3983" s="32" t="str">
        <f>IFERROR(VLOOKUP(Issue!$J3983,Table2[[#All],[Item Name]:[Open Rate]],8,0),"")</f>
        <v/>
      </c>
      <c r="N3983" s="32" t="str">
        <f>IFERROR(+Issue!$L3983*Issue!$M3983,"")</f>
        <v/>
      </c>
      <c r="O3983" s="12"/>
      <c r="P3983" s="12"/>
      <c r="Q3983" s="38"/>
    </row>
    <row r="3984" spans="1:17" x14ac:dyDescent="0.25">
      <c r="A3984" s="34"/>
      <c r="B3984" s="12"/>
      <c r="C3984" s="12"/>
      <c r="D3984" s="12"/>
      <c r="E3984" s="31" t="str">
        <f>IFERROR(VLOOKUP(Issue!$D3984,Table5[#All],3,0),"")</f>
        <v/>
      </c>
      <c r="F3984" s="31" t="str">
        <f>IFERROR(VLOOKUP(Issue!$D3984,Table5[#All],2,0),"")</f>
        <v/>
      </c>
      <c r="G3984" s="12"/>
      <c r="H3984" s="31" t="str">
        <f>IFERROR(VLOOKUP(Issue!$G3984,Table5[#All],3,0),"")</f>
        <v/>
      </c>
      <c r="I3984" s="31" t="str">
        <f>IFERROR(VLOOKUP(Issue!$G3984,Table5[#All],2,0),"")</f>
        <v/>
      </c>
      <c r="J3984" s="12"/>
      <c r="K3984" s="31" t="str">
        <f>IFERROR(VLOOKUP(Issue!$J3984,Table2[[Item Name]:[UoM]],2,0),"")</f>
        <v/>
      </c>
      <c r="L3984" s="12"/>
      <c r="M3984" s="32" t="str">
        <f>IFERROR(VLOOKUP(Issue!$J3984,Table2[[#All],[Item Name]:[Open Rate]],8,0),"")</f>
        <v/>
      </c>
      <c r="N3984" s="32" t="str">
        <f>IFERROR(+Issue!$L3984*Issue!$M3984,"")</f>
        <v/>
      </c>
      <c r="O3984" s="12"/>
      <c r="P3984" s="12"/>
      <c r="Q3984" s="38"/>
    </row>
    <row r="3985" spans="1:17" x14ac:dyDescent="0.25">
      <c r="A3985" s="34"/>
      <c r="B3985" s="12"/>
      <c r="C3985" s="12"/>
      <c r="D3985" s="12"/>
      <c r="E3985" s="31" t="str">
        <f>IFERROR(VLOOKUP(Issue!$D3985,Table5[#All],3,0),"")</f>
        <v/>
      </c>
      <c r="F3985" s="31" t="str">
        <f>IFERROR(VLOOKUP(Issue!$D3985,Table5[#All],2,0),"")</f>
        <v/>
      </c>
      <c r="G3985" s="12"/>
      <c r="H3985" s="31" t="str">
        <f>IFERROR(VLOOKUP(Issue!$G3985,Table5[#All],3,0),"")</f>
        <v/>
      </c>
      <c r="I3985" s="31" t="str">
        <f>IFERROR(VLOOKUP(Issue!$G3985,Table5[#All],2,0),"")</f>
        <v/>
      </c>
      <c r="J3985" s="12"/>
      <c r="K3985" s="31" t="str">
        <f>IFERROR(VLOOKUP(Issue!$J3985,Table2[[Item Name]:[UoM]],2,0),"")</f>
        <v/>
      </c>
      <c r="L3985" s="12"/>
      <c r="M3985" s="32" t="str">
        <f>IFERROR(VLOOKUP(Issue!$J3985,Table2[[#All],[Item Name]:[Open Rate]],8,0),"")</f>
        <v/>
      </c>
      <c r="N3985" s="32" t="str">
        <f>IFERROR(+Issue!$L3985*Issue!$M3985,"")</f>
        <v/>
      </c>
      <c r="O3985" s="12"/>
      <c r="P3985" s="12"/>
      <c r="Q3985" s="38"/>
    </row>
    <row r="3986" spans="1:17" x14ac:dyDescent="0.25">
      <c r="A3986" s="34"/>
      <c r="B3986" s="12"/>
      <c r="C3986" s="12"/>
      <c r="D3986" s="12"/>
      <c r="E3986" s="31" t="str">
        <f>IFERROR(VLOOKUP(Issue!$D3986,Table5[#All],3,0),"")</f>
        <v/>
      </c>
      <c r="F3986" s="31" t="str">
        <f>IFERROR(VLOOKUP(Issue!$D3986,Table5[#All],2,0),"")</f>
        <v/>
      </c>
      <c r="G3986" s="12"/>
      <c r="H3986" s="31" t="str">
        <f>IFERROR(VLOOKUP(Issue!$G3986,Table5[#All],3,0),"")</f>
        <v/>
      </c>
      <c r="I3986" s="31" t="str">
        <f>IFERROR(VLOOKUP(Issue!$G3986,Table5[#All],2,0),"")</f>
        <v/>
      </c>
      <c r="J3986" s="12"/>
      <c r="K3986" s="31" t="str">
        <f>IFERROR(VLOOKUP(Issue!$J3986,Table2[[Item Name]:[UoM]],2,0),"")</f>
        <v/>
      </c>
      <c r="L3986" s="12"/>
      <c r="M3986" s="32" t="str">
        <f>IFERROR(VLOOKUP(Issue!$J3986,Table2[[#All],[Item Name]:[Open Rate]],8,0),"")</f>
        <v/>
      </c>
      <c r="N3986" s="32" t="str">
        <f>IFERROR(+Issue!$L3986*Issue!$M3986,"")</f>
        <v/>
      </c>
      <c r="O3986" s="12"/>
      <c r="P3986" s="12"/>
      <c r="Q3986" s="38"/>
    </row>
    <row r="3987" spans="1:17" x14ac:dyDescent="0.25">
      <c r="A3987" s="34"/>
      <c r="B3987" s="12"/>
      <c r="C3987" s="12"/>
      <c r="D3987" s="12"/>
      <c r="E3987" s="31" t="str">
        <f>IFERROR(VLOOKUP(Issue!$D3987,Table5[#All],3,0),"")</f>
        <v/>
      </c>
      <c r="F3987" s="31" t="str">
        <f>IFERROR(VLOOKUP(Issue!$D3987,Table5[#All],2,0),"")</f>
        <v/>
      </c>
      <c r="G3987" s="12"/>
      <c r="H3987" s="31" t="str">
        <f>IFERROR(VLOOKUP(Issue!$G3987,Table5[#All],3,0),"")</f>
        <v/>
      </c>
      <c r="I3987" s="31" t="str">
        <f>IFERROR(VLOOKUP(Issue!$G3987,Table5[#All],2,0),"")</f>
        <v/>
      </c>
      <c r="J3987" s="12"/>
      <c r="K3987" s="31" t="str">
        <f>IFERROR(VLOOKUP(Issue!$J3987,Table2[[Item Name]:[UoM]],2,0),"")</f>
        <v/>
      </c>
      <c r="L3987" s="12"/>
      <c r="M3987" s="32" t="str">
        <f>IFERROR(VLOOKUP(Issue!$J3987,Table2[[#All],[Item Name]:[Open Rate]],8,0),"")</f>
        <v/>
      </c>
      <c r="N3987" s="32" t="str">
        <f>IFERROR(+Issue!$L3987*Issue!$M3987,"")</f>
        <v/>
      </c>
      <c r="O3987" s="12"/>
      <c r="P3987" s="12"/>
      <c r="Q3987" s="38"/>
    </row>
    <row r="3988" spans="1:17" x14ac:dyDescent="0.25">
      <c r="A3988" s="34"/>
      <c r="B3988" s="12"/>
      <c r="C3988" s="12"/>
      <c r="D3988" s="12"/>
      <c r="E3988" s="31" t="str">
        <f>IFERROR(VLOOKUP(Issue!$D3988,Table5[#All],3,0),"")</f>
        <v/>
      </c>
      <c r="F3988" s="31" t="str">
        <f>IFERROR(VLOOKUP(Issue!$D3988,Table5[#All],2,0),"")</f>
        <v/>
      </c>
      <c r="G3988" s="12"/>
      <c r="H3988" s="31" t="str">
        <f>IFERROR(VLOOKUP(Issue!$G3988,Table5[#All],3,0),"")</f>
        <v/>
      </c>
      <c r="I3988" s="31" t="str">
        <f>IFERROR(VLOOKUP(Issue!$G3988,Table5[#All],2,0),"")</f>
        <v/>
      </c>
      <c r="J3988" s="12"/>
      <c r="K3988" s="31" t="str">
        <f>IFERROR(VLOOKUP(Issue!$J3988,Table2[[Item Name]:[UoM]],2,0),"")</f>
        <v/>
      </c>
      <c r="L3988" s="12"/>
      <c r="M3988" s="32" t="str">
        <f>IFERROR(VLOOKUP(Issue!$J3988,Table2[[#All],[Item Name]:[Open Rate]],8,0),"")</f>
        <v/>
      </c>
      <c r="N3988" s="32" t="str">
        <f>IFERROR(+Issue!$L3988*Issue!$M3988,"")</f>
        <v/>
      </c>
      <c r="O3988" s="12"/>
      <c r="P3988" s="12"/>
      <c r="Q3988" s="38"/>
    </row>
    <row r="3989" spans="1:17" x14ac:dyDescent="0.25">
      <c r="A3989" s="34"/>
      <c r="B3989" s="12"/>
      <c r="C3989" s="12"/>
      <c r="D3989" s="12"/>
      <c r="E3989" s="31" t="str">
        <f>IFERROR(VLOOKUP(Issue!$D3989,Table5[#All],3,0),"")</f>
        <v/>
      </c>
      <c r="F3989" s="31" t="str">
        <f>IFERROR(VLOOKUP(Issue!$D3989,Table5[#All],2,0),"")</f>
        <v/>
      </c>
      <c r="G3989" s="12"/>
      <c r="H3989" s="31" t="str">
        <f>IFERROR(VLOOKUP(Issue!$G3989,Table5[#All],3,0),"")</f>
        <v/>
      </c>
      <c r="I3989" s="31" t="str">
        <f>IFERROR(VLOOKUP(Issue!$G3989,Table5[#All],2,0),"")</f>
        <v/>
      </c>
      <c r="J3989" s="12"/>
      <c r="K3989" s="31" t="str">
        <f>IFERROR(VLOOKUP(Issue!$J3989,Table2[[Item Name]:[UoM]],2,0),"")</f>
        <v/>
      </c>
      <c r="L3989" s="12"/>
      <c r="M3989" s="32" t="str">
        <f>IFERROR(VLOOKUP(Issue!$J3989,Table2[[#All],[Item Name]:[Open Rate]],8,0),"")</f>
        <v/>
      </c>
      <c r="N3989" s="32" t="str">
        <f>IFERROR(+Issue!$L3989*Issue!$M3989,"")</f>
        <v/>
      </c>
      <c r="O3989" s="12"/>
      <c r="P3989" s="12"/>
      <c r="Q3989" s="38"/>
    </row>
    <row r="3990" spans="1:17" x14ac:dyDescent="0.25">
      <c r="A3990" s="34"/>
      <c r="B3990" s="12"/>
      <c r="C3990" s="12"/>
      <c r="D3990" s="12"/>
      <c r="E3990" s="31" t="str">
        <f>IFERROR(VLOOKUP(Issue!$D3990,Table5[#All],3,0),"")</f>
        <v/>
      </c>
      <c r="F3990" s="31" t="str">
        <f>IFERROR(VLOOKUP(Issue!$D3990,Table5[#All],2,0),"")</f>
        <v/>
      </c>
      <c r="G3990" s="12"/>
      <c r="H3990" s="31" t="str">
        <f>IFERROR(VLOOKUP(Issue!$G3990,Table5[#All],3,0),"")</f>
        <v/>
      </c>
      <c r="I3990" s="31" t="str">
        <f>IFERROR(VLOOKUP(Issue!$G3990,Table5[#All],2,0),"")</f>
        <v/>
      </c>
      <c r="J3990" s="8"/>
      <c r="K3990" s="31" t="str">
        <f>IFERROR(VLOOKUP(Issue!$J3990,Table2[[Item Name]:[UoM]],2,0),"")</f>
        <v/>
      </c>
      <c r="L3990" s="12"/>
      <c r="M3990" s="32" t="str">
        <f>IFERROR(VLOOKUP(Issue!$J3990,Table2[[#All],[Item Name]:[Open Rate]],8,0),"")</f>
        <v/>
      </c>
      <c r="N3990" s="32" t="str">
        <f>IFERROR(+Issue!$L3990*Issue!$M3990,"")</f>
        <v/>
      </c>
      <c r="O3990" s="12"/>
      <c r="P3990" s="12"/>
      <c r="Q3990" s="38"/>
    </row>
    <row r="3991" spans="1:17" x14ac:dyDescent="0.25">
      <c r="A3991" s="34"/>
      <c r="B3991" s="12"/>
      <c r="C3991" s="12"/>
      <c r="D3991" s="12"/>
      <c r="E3991" s="31" t="str">
        <f>IFERROR(VLOOKUP(Issue!$D3991,Table5[#All],3,0),"")</f>
        <v/>
      </c>
      <c r="F3991" s="31" t="str">
        <f>IFERROR(VLOOKUP(Issue!$D3991,Table5[#All],2,0),"")</f>
        <v/>
      </c>
      <c r="G3991" s="12"/>
      <c r="H3991" s="31" t="str">
        <f>IFERROR(VLOOKUP(Issue!$G3991,Table5[#All],3,0),"")</f>
        <v/>
      </c>
      <c r="I3991" s="31" t="str">
        <f>IFERROR(VLOOKUP(Issue!$G3991,Table5[#All],2,0),"")</f>
        <v/>
      </c>
      <c r="J3991" s="8"/>
      <c r="K3991" s="31" t="str">
        <f>IFERROR(VLOOKUP(Issue!$J3991,Table2[[Item Name]:[UoM]],2,0),"")</f>
        <v/>
      </c>
      <c r="L3991" s="12"/>
      <c r="M3991" s="32" t="str">
        <f>IFERROR(VLOOKUP(Issue!$J3991,Table2[[#All],[Item Name]:[Open Rate]],8,0),"")</f>
        <v/>
      </c>
      <c r="N3991" s="32" t="str">
        <f>IFERROR(+Issue!$L3991*Issue!$M3991,"")</f>
        <v/>
      </c>
      <c r="O3991" s="12"/>
      <c r="P3991" s="12"/>
      <c r="Q3991" s="38"/>
    </row>
    <row r="3992" spans="1:17" x14ac:dyDescent="0.25">
      <c r="A3992" s="34"/>
      <c r="B3992" s="12"/>
      <c r="C3992" s="12"/>
      <c r="D3992" s="12"/>
      <c r="E3992" s="31" t="str">
        <f>IFERROR(VLOOKUP(Issue!$D3992,Table5[#All],3,0),"")</f>
        <v/>
      </c>
      <c r="F3992" s="31" t="str">
        <f>IFERROR(VLOOKUP(Issue!$D3992,Table5[#All],2,0),"")</f>
        <v/>
      </c>
      <c r="G3992" s="12"/>
      <c r="H3992" s="31" t="str">
        <f>IFERROR(VLOOKUP(Issue!$G3992,Table5[#All],3,0),"")</f>
        <v/>
      </c>
      <c r="I3992" s="31" t="str">
        <f>IFERROR(VLOOKUP(Issue!$G3992,Table5[#All],2,0),"")</f>
        <v/>
      </c>
      <c r="J3992" s="8"/>
      <c r="K3992" s="31" t="str">
        <f>IFERROR(VLOOKUP(Issue!$J3992,Table2[[Item Name]:[UoM]],2,0),"")</f>
        <v/>
      </c>
      <c r="L3992" s="12"/>
      <c r="M3992" s="32" t="str">
        <f>IFERROR(VLOOKUP(Issue!$J3992,Table2[[#All],[Item Name]:[Open Rate]],8,0),"")</f>
        <v/>
      </c>
      <c r="N3992" s="32" t="str">
        <f>IFERROR(+Issue!$L3992*Issue!$M3992,"")</f>
        <v/>
      </c>
      <c r="O3992" s="12"/>
      <c r="P3992" s="12"/>
      <c r="Q3992" s="38"/>
    </row>
    <row r="3993" spans="1:17" x14ac:dyDescent="0.25">
      <c r="A3993" s="34"/>
      <c r="B3993" s="12"/>
      <c r="C3993" s="12"/>
      <c r="D3993" s="12"/>
      <c r="E3993" s="31" t="str">
        <f>IFERROR(VLOOKUP(Issue!$D3993,Table5[#All],3,0),"")</f>
        <v/>
      </c>
      <c r="F3993" s="31" t="str">
        <f>IFERROR(VLOOKUP(Issue!$D3993,Table5[#All],2,0),"")</f>
        <v/>
      </c>
      <c r="G3993" s="12"/>
      <c r="H3993" s="31" t="str">
        <f>IFERROR(VLOOKUP(Issue!$G3993,Table5[#All],3,0),"")</f>
        <v/>
      </c>
      <c r="I3993" s="31" t="str">
        <f>IFERROR(VLOOKUP(Issue!$G3993,Table5[#All],2,0),"")</f>
        <v/>
      </c>
      <c r="J3993" s="8"/>
      <c r="K3993" s="31" t="str">
        <f>IFERROR(VLOOKUP(Issue!$J3993,Table2[[Item Name]:[UoM]],2,0),"")</f>
        <v/>
      </c>
      <c r="L3993" s="12"/>
      <c r="M3993" s="32" t="str">
        <f>IFERROR(VLOOKUP(Issue!$J3993,Table2[[#All],[Item Name]:[Open Rate]],8,0),"")</f>
        <v/>
      </c>
      <c r="N3993" s="32" t="str">
        <f>IFERROR(+Issue!$L3993*Issue!$M3993,"")</f>
        <v/>
      </c>
      <c r="O3993" s="12"/>
      <c r="P3993" s="12"/>
      <c r="Q3993" s="38"/>
    </row>
    <row r="3994" spans="1:17" x14ac:dyDescent="0.25">
      <c r="A3994" s="34"/>
      <c r="B3994" s="12"/>
      <c r="C3994" s="12"/>
      <c r="D3994" s="12"/>
      <c r="E3994" s="31" t="str">
        <f>IFERROR(VLOOKUP(Issue!$D3994,Table5[#All],3,0),"")</f>
        <v/>
      </c>
      <c r="F3994" s="31" t="str">
        <f>IFERROR(VLOOKUP(Issue!$D3994,Table5[#All],2,0),"")</f>
        <v/>
      </c>
      <c r="G3994" s="12"/>
      <c r="H3994" s="31" t="str">
        <f>IFERROR(VLOOKUP(Issue!$G3994,Table5[#All],3,0),"")</f>
        <v/>
      </c>
      <c r="I3994" s="31" t="str">
        <f>IFERROR(VLOOKUP(Issue!$G3994,Table5[#All],2,0),"")</f>
        <v/>
      </c>
      <c r="J3994" s="12"/>
      <c r="K3994" s="31" t="str">
        <f>IFERROR(VLOOKUP(Issue!$J3994,Table2[[Item Name]:[UoM]],2,0),"")</f>
        <v/>
      </c>
      <c r="L3994" s="12"/>
      <c r="M3994" s="32" t="str">
        <f>IFERROR(VLOOKUP(Issue!$J3994,Table2[[#All],[Item Name]:[Open Rate]],8,0),"")</f>
        <v/>
      </c>
      <c r="N3994" s="32" t="str">
        <f>IFERROR(+Issue!$L3994*Issue!$M3994,"")</f>
        <v/>
      </c>
      <c r="O3994" s="12"/>
      <c r="P3994" s="12"/>
      <c r="Q3994" s="38"/>
    </row>
    <row r="3995" spans="1:17" x14ac:dyDescent="0.25">
      <c r="A3995" s="34"/>
      <c r="B3995" s="12"/>
      <c r="C3995" s="12"/>
      <c r="D3995" s="12"/>
      <c r="E3995" s="31" t="str">
        <f>IFERROR(VLOOKUP(Issue!$D3995,Table5[#All],3,0),"")</f>
        <v/>
      </c>
      <c r="F3995" s="31" t="str">
        <f>IFERROR(VLOOKUP(Issue!$D3995,Table5[#All],2,0),"")</f>
        <v/>
      </c>
      <c r="G3995" s="12"/>
      <c r="H3995" s="31" t="str">
        <f>IFERROR(VLOOKUP(Issue!$G3995,Table5[#All],3,0),"")</f>
        <v/>
      </c>
      <c r="I3995" s="31" t="str">
        <f>IFERROR(VLOOKUP(Issue!$G3995,Table5[#All],2,0),"")</f>
        <v/>
      </c>
      <c r="J3995" s="8"/>
      <c r="K3995" s="31" t="str">
        <f>IFERROR(VLOOKUP(Issue!$J3995,Table2[[Item Name]:[UoM]],2,0),"")</f>
        <v/>
      </c>
      <c r="L3995" s="12"/>
      <c r="M3995" s="32" t="str">
        <f>IFERROR(VLOOKUP(Issue!$J3995,Table2[[#All],[Item Name]:[Open Rate]],8,0),"")</f>
        <v/>
      </c>
      <c r="N3995" s="32" t="str">
        <f>IFERROR(+Issue!$L3995*Issue!$M3995,"")</f>
        <v/>
      </c>
      <c r="O3995" s="12"/>
      <c r="P3995" s="12"/>
      <c r="Q3995" s="38"/>
    </row>
    <row r="3996" spans="1:17" x14ac:dyDescent="0.25">
      <c r="A3996" s="34"/>
      <c r="B3996" s="12"/>
      <c r="C3996" s="12"/>
      <c r="D3996" s="12"/>
      <c r="E3996" s="31" t="str">
        <f>IFERROR(VLOOKUP(Issue!$D3996,Table5[#All],3,0),"")</f>
        <v/>
      </c>
      <c r="F3996" s="31" t="str">
        <f>IFERROR(VLOOKUP(Issue!$D3996,Table5[#All],2,0),"")</f>
        <v/>
      </c>
      <c r="G3996" s="12"/>
      <c r="H3996" s="31" t="str">
        <f>IFERROR(VLOOKUP(Issue!$G3996,Table5[#All],3,0),"")</f>
        <v/>
      </c>
      <c r="I3996" s="31" t="str">
        <f>IFERROR(VLOOKUP(Issue!$G3996,Table5[#All],2,0),"")</f>
        <v/>
      </c>
      <c r="J3996" s="12"/>
      <c r="K3996" s="31" t="str">
        <f>IFERROR(VLOOKUP(Issue!$J3996,Table2[[Item Name]:[UoM]],2,0),"")</f>
        <v/>
      </c>
      <c r="L3996" s="12"/>
      <c r="M3996" s="32" t="str">
        <f>IFERROR(VLOOKUP(Issue!$J3996,Table2[[#All],[Item Name]:[Open Rate]],8,0),"")</f>
        <v/>
      </c>
      <c r="N3996" s="32" t="str">
        <f>IFERROR(+Issue!$L3996*Issue!$M3996,"")</f>
        <v/>
      </c>
      <c r="O3996" s="12"/>
      <c r="P3996" s="12"/>
      <c r="Q3996" s="38"/>
    </row>
    <row r="3997" spans="1:17" x14ac:dyDescent="0.25">
      <c r="A3997" s="34"/>
      <c r="B3997" s="12"/>
      <c r="C3997" s="12"/>
      <c r="D3997" s="12"/>
      <c r="E3997" s="31" t="str">
        <f>IFERROR(VLOOKUP(Issue!$D3997,Table5[#All],3,0),"")</f>
        <v/>
      </c>
      <c r="F3997" s="31" t="str">
        <f>IFERROR(VLOOKUP(Issue!$D3997,Table5[#All],2,0),"")</f>
        <v/>
      </c>
      <c r="G3997" s="12"/>
      <c r="H3997" s="31" t="str">
        <f>IFERROR(VLOOKUP(Issue!$G3997,Table5[#All],3,0),"")</f>
        <v/>
      </c>
      <c r="I3997" s="31" t="str">
        <f>IFERROR(VLOOKUP(Issue!$G3997,Table5[#All],2,0),"")</f>
        <v/>
      </c>
      <c r="J3997" s="12"/>
      <c r="K3997" s="31" t="str">
        <f>IFERROR(VLOOKUP(Issue!$J3997,Table2[[Item Name]:[UoM]],2,0),"")</f>
        <v/>
      </c>
      <c r="L3997" s="12"/>
      <c r="M3997" s="32" t="str">
        <f>IFERROR(VLOOKUP(Issue!$J3997,Table2[[#All],[Item Name]:[Open Rate]],8,0),"")</f>
        <v/>
      </c>
      <c r="N3997" s="32" t="str">
        <f>IFERROR(+Issue!$L3997*Issue!$M3997,"")</f>
        <v/>
      </c>
      <c r="O3997" s="12"/>
      <c r="P3997" s="12"/>
      <c r="Q3997" s="38"/>
    </row>
    <row r="3998" spans="1:17" x14ac:dyDescent="0.25">
      <c r="A3998" s="34"/>
      <c r="B3998" s="12"/>
      <c r="C3998" s="12"/>
      <c r="D3998" s="12"/>
      <c r="E3998" s="31" t="str">
        <f>IFERROR(VLOOKUP(Issue!$D3998,Table5[#All],3,0),"")</f>
        <v/>
      </c>
      <c r="F3998" s="31" t="str">
        <f>IFERROR(VLOOKUP(Issue!$D3998,Table5[#All],2,0),"")</f>
        <v/>
      </c>
      <c r="G3998" s="12"/>
      <c r="H3998" s="31" t="str">
        <f>IFERROR(VLOOKUP(Issue!$G3998,Table5[#All],3,0),"")</f>
        <v/>
      </c>
      <c r="I3998" s="31" t="str">
        <f>IFERROR(VLOOKUP(Issue!$G3998,Table5[#All],2,0),"")</f>
        <v/>
      </c>
      <c r="J3998" s="12"/>
      <c r="K3998" s="31" t="str">
        <f>IFERROR(VLOOKUP(Issue!$J3998,Table2[[Item Name]:[UoM]],2,0),"")</f>
        <v/>
      </c>
      <c r="L3998" s="12"/>
      <c r="M3998" s="32" t="str">
        <f>IFERROR(VLOOKUP(Issue!$J3998,Table2[[#All],[Item Name]:[Open Rate]],8,0),"")</f>
        <v/>
      </c>
      <c r="N3998" s="32" t="str">
        <f>IFERROR(+Issue!$L3998*Issue!$M3998,"")</f>
        <v/>
      </c>
      <c r="O3998" s="12"/>
      <c r="P3998" s="12"/>
      <c r="Q3998" s="38"/>
    </row>
    <row r="3999" spans="1:17" x14ac:dyDescent="0.25">
      <c r="A3999" s="34"/>
      <c r="B3999" s="12"/>
      <c r="C3999" s="12"/>
      <c r="D3999" s="12"/>
      <c r="E3999" s="31" t="str">
        <f>IFERROR(VLOOKUP(Issue!$D3999,Table5[#All],3,0),"")</f>
        <v/>
      </c>
      <c r="F3999" s="31" t="str">
        <f>IFERROR(VLOOKUP(Issue!$D3999,Table5[#All],2,0),"")</f>
        <v/>
      </c>
      <c r="G3999" s="12"/>
      <c r="H3999" s="31" t="str">
        <f>IFERROR(VLOOKUP(Issue!$G3999,Table5[#All],3,0),"")</f>
        <v/>
      </c>
      <c r="I3999" s="31" t="str">
        <f>IFERROR(VLOOKUP(Issue!$G3999,Table5[#All],2,0),"")</f>
        <v/>
      </c>
      <c r="J3999" s="12"/>
      <c r="K3999" s="31" t="str">
        <f>IFERROR(VLOOKUP(Issue!$J3999,Table2[[Item Name]:[UoM]],2,0),"")</f>
        <v/>
      </c>
      <c r="L3999" s="12"/>
      <c r="M3999" s="32" t="str">
        <f>IFERROR(VLOOKUP(Issue!$J3999,Table2[[#All],[Item Name]:[Open Rate]],8,0),"")</f>
        <v/>
      </c>
      <c r="N3999" s="32" t="str">
        <f>IFERROR(+Issue!$L3999*Issue!$M3999,"")</f>
        <v/>
      </c>
      <c r="O3999" s="12"/>
      <c r="P3999" s="12"/>
      <c r="Q3999" s="38"/>
    </row>
    <row r="4000" spans="1:17" x14ac:dyDescent="0.25">
      <c r="A4000" s="34"/>
      <c r="B4000" s="12"/>
      <c r="C4000" s="12"/>
      <c r="D4000" s="12"/>
      <c r="E4000" s="31" t="str">
        <f>IFERROR(VLOOKUP(Issue!$D4000,Table5[#All],3,0),"")</f>
        <v/>
      </c>
      <c r="F4000" s="31" t="str">
        <f>IFERROR(VLOOKUP(Issue!$D4000,Table5[#All],2,0),"")</f>
        <v/>
      </c>
      <c r="G4000" s="12"/>
      <c r="H4000" s="31" t="str">
        <f>IFERROR(VLOOKUP(Issue!$G4000,Table5[#All],3,0),"")</f>
        <v/>
      </c>
      <c r="I4000" s="31" t="str">
        <f>IFERROR(VLOOKUP(Issue!$G4000,Table5[#All],2,0),"")</f>
        <v/>
      </c>
      <c r="J4000" s="8"/>
      <c r="K4000" s="31" t="str">
        <f>IFERROR(VLOOKUP(Issue!$J4000,Table2[[Item Name]:[UoM]],2,0),"")</f>
        <v/>
      </c>
      <c r="L4000" s="12"/>
      <c r="M4000" s="32" t="str">
        <f>IFERROR(VLOOKUP(Issue!$J4000,Table2[[#All],[Item Name]:[Open Rate]],8,0),"")</f>
        <v/>
      </c>
      <c r="N4000" s="32" t="str">
        <f>IFERROR(+Issue!$L4000*Issue!$M4000,"")</f>
        <v/>
      </c>
      <c r="O4000" s="12"/>
      <c r="P4000" s="12"/>
      <c r="Q4000" s="38"/>
    </row>
    <row r="4001" spans="1:17" x14ac:dyDescent="0.25">
      <c r="A4001" s="34"/>
      <c r="B4001" s="12"/>
      <c r="C4001" s="12"/>
      <c r="D4001" s="12"/>
      <c r="E4001" s="31" t="str">
        <f>IFERROR(VLOOKUP(Issue!$D4001,Table5[#All],3,0),"")</f>
        <v/>
      </c>
      <c r="F4001" s="31" t="str">
        <f>IFERROR(VLOOKUP(Issue!$D4001,Table5[#All],2,0),"")</f>
        <v/>
      </c>
      <c r="G4001" s="12"/>
      <c r="H4001" s="31" t="str">
        <f>IFERROR(VLOOKUP(Issue!$G4001,Table5[#All],3,0),"")</f>
        <v/>
      </c>
      <c r="I4001" s="31" t="str">
        <f>IFERROR(VLOOKUP(Issue!$G4001,Table5[#All],2,0),"")</f>
        <v/>
      </c>
      <c r="J4001" s="8"/>
      <c r="K4001" s="31" t="str">
        <f>IFERROR(VLOOKUP(Issue!$J4001,Table2[[Item Name]:[UoM]],2,0),"")</f>
        <v/>
      </c>
      <c r="L4001" s="12"/>
      <c r="M4001" s="32" t="str">
        <f>IFERROR(VLOOKUP(Issue!$J4001,Table2[[#All],[Item Name]:[Open Rate]],8,0),"")</f>
        <v/>
      </c>
      <c r="N4001" s="32" t="str">
        <f>IFERROR(+Issue!$L4001*Issue!$M4001,"")</f>
        <v/>
      </c>
      <c r="O4001" s="12"/>
      <c r="P4001" s="12"/>
      <c r="Q4001" s="38"/>
    </row>
    <row r="4002" spans="1:17" x14ac:dyDescent="0.25">
      <c r="A4002" s="34"/>
      <c r="B4002" s="12"/>
      <c r="C4002" s="12"/>
      <c r="D4002" s="12"/>
      <c r="E4002" s="31" t="str">
        <f>IFERROR(VLOOKUP(Issue!$D4002,Table5[#All],3,0),"")</f>
        <v/>
      </c>
      <c r="F4002" s="31" t="str">
        <f>IFERROR(VLOOKUP(Issue!$D4002,Table5[#All],2,0),"")</f>
        <v/>
      </c>
      <c r="G4002" s="12"/>
      <c r="H4002" s="31" t="str">
        <f>IFERROR(VLOOKUP(Issue!$G4002,Table5[#All],3,0),"")</f>
        <v/>
      </c>
      <c r="I4002" s="31" t="str">
        <f>IFERROR(VLOOKUP(Issue!$G4002,Table5[#All],2,0),"")</f>
        <v/>
      </c>
      <c r="J4002" s="12"/>
      <c r="K4002" s="31" t="str">
        <f>IFERROR(VLOOKUP(Issue!$J4002,Table2[[Item Name]:[UoM]],2,0),"")</f>
        <v/>
      </c>
      <c r="L4002" s="12"/>
      <c r="M4002" s="32" t="str">
        <f>IFERROR(VLOOKUP(Issue!$J4002,Table2[[#All],[Item Name]:[Open Rate]],8,0),"")</f>
        <v/>
      </c>
      <c r="N4002" s="32" t="str">
        <f>IFERROR(+Issue!$L4002*Issue!$M4002,"")</f>
        <v/>
      </c>
      <c r="O4002" s="12"/>
      <c r="P4002" s="12"/>
      <c r="Q4002" s="38"/>
    </row>
    <row r="4003" spans="1:17" x14ac:dyDescent="0.25">
      <c r="A4003" s="34"/>
      <c r="B4003" s="12"/>
      <c r="C4003" s="12"/>
      <c r="D4003" s="12"/>
      <c r="E4003" s="31" t="str">
        <f>IFERROR(VLOOKUP(Issue!$D4003,Table5[#All],3,0),"")</f>
        <v/>
      </c>
      <c r="F4003" s="31" t="str">
        <f>IFERROR(VLOOKUP(Issue!$D4003,Table5[#All],2,0),"")</f>
        <v/>
      </c>
      <c r="G4003" s="12"/>
      <c r="H4003" s="31" t="str">
        <f>IFERROR(VLOOKUP(Issue!$G4003,Table5[#All],3,0),"")</f>
        <v/>
      </c>
      <c r="I4003" s="31" t="str">
        <f>IFERROR(VLOOKUP(Issue!$G4003,Table5[#All],2,0),"")</f>
        <v/>
      </c>
      <c r="J4003" s="12"/>
      <c r="K4003" s="31" t="str">
        <f>IFERROR(VLOOKUP(Issue!$J4003,Table2[[Item Name]:[UoM]],2,0),"")</f>
        <v/>
      </c>
      <c r="L4003" s="12"/>
      <c r="M4003" s="32" t="str">
        <f>IFERROR(VLOOKUP(Issue!$J4003,Table2[[#All],[Item Name]:[Open Rate]],8,0),"")</f>
        <v/>
      </c>
      <c r="N4003" s="32" t="str">
        <f>IFERROR(+Issue!$L4003*Issue!$M4003,"")</f>
        <v/>
      </c>
      <c r="O4003" s="12"/>
      <c r="P4003" s="12"/>
      <c r="Q4003" s="38"/>
    </row>
    <row r="4004" spans="1:17" x14ac:dyDescent="0.25">
      <c r="A4004" s="34"/>
      <c r="B4004" s="12"/>
      <c r="C4004" s="12"/>
      <c r="D4004" s="12"/>
      <c r="E4004" s="31" t="str">
        <f>IFERROR(VLOOKUP(Issue!$D4004,Table5[#All],3,0),"")</f>
        <v/>
      </c>
      <c r="F4004" s="31" t="str">
        <f>IFERROR(VLOOKUP(Issue!$D4004,Table5[#All],2,0),"")</f>
        <v/>
      </c>
      <c r="G4004" s="12"/>
      <c r="H4004" s="31" t="str">
        <f>IFERROR(VLOOKUP(Issue!$G4004,Table5[#All],3,0),"")</f>
        <v/>
      </c>
      <c r="I4004" s="31" t="str">
        <f>IFERROR(VLOOKUP(Issue!$G4004,Table5[#All],2,0),"")</f>
        <v/>
      </c>
      <c r="J4004" s="8"/>
      <c r="K4004" s="31" t="str">
        <f>IFERROR(VLOOKUP(Issue!$J4004,Table2[[Item Name]:[UoM]],2,0),"")</f>
        <v/>
      </c>
      <c r="L4004" s="12"/>
      <c r="M4004" s="32" t="str">
        <f>IFERROR(VLOOKUP(Issue!$J4004,Table2[[#All],[Item Name]:[Open Rate]],8,0),"")</f>
        <v/>
      </c>
      <c r="N4004" s="32" t="str">
        <f>IFERROR(+Issue!$L4004*Issue!$M4004,"")</f>
        <v/>
      </c>
      <c r="O4004" s="12"/>
      <c r="P4004" s="12"/>
      <c r="Q4004" s="38"/>
    </row>
    <row r="4005" spans="1:17" x14ac:dyDescent="0.25">
      <c r="A4005" s="34"/>
      <c r="B4005" s="12"/>
      <c r="C4005" s="12"/>
      <c r="D4005" s="12"/>
      <c r="E4005" s="31" t="str">
        <f>IFERROR(VLOOKUP(Issue!$D4005,Table5[#All],3,0),"")</f>
        <v/>
      </c>
      <c r="F4005" s="31" t="str">
        <f>IFERROR(VLOOKUP(Issue!$D4005,Table5[#All],2,0),"")</f>
        <v/>
      </c>
      <c r="G4005" s="12"/>
      <c r="H4005" s="31" t="str">
        <f>IFERROR(VLOOKUP(Issue!$G4005,Table5[#All],3,0),"")</f>
        <v/>
      </c>
      <c r="I4005" s="31" t="str">
        <f>IFERROR(VLOOKUP(Issue!$G4005,Table5[#All],2,0),"")</f>
        <v/>
      </c>
      <c r="J4005" s="12"/>
      <c r="K4005" s="31" t="str">
        <f>IFERROR(VLOOKUP(Issue!$J4005,Table2[[Item Name]:[UoM]],2,0),"")</f>
        <v/>
      </c>
      <c r="L4005" s="12"/>
      <c r="M4005" s="32" t="str">
        <f>IFERROR(VLOOKUP(Issue!$J4005,Table2[[#All],[Item Name]:[Open Rate]],8,0),"")</f>
        <v/>
      </c>
      <c r="N4005" s="32" t="str">
        <f>IFERROR(+Issue!$L4005*Issue!$M4005,"")</f>
        <v/>
      </c>
      <c r="O4005" s="12"/>
      <c r="P4005" s="12"/>
      <c r="Q4005" s="38"/>
    </row>
    <row r="4006" spans="1:17" x14ac:dyDescent="0.25">
      <c r="A4006" s="34"/>
      <c r="B4006" s="12"/>
      <c r="C4006" s="12"/>
      <c r="D4006" s="12"/>
      <c r="E4006" s="31" t="str">
        <f>IFERROR(VLOOKUP(Issue!$D4006,Table5[#All],3,0),"")</f>
        <v/>
      </c>
      <c r="F4006" s="31" t="str">
        <f>IFERROR(VLOOKUP(Issue!$D4006,Table5[#All],2,0),"")</f>
        <v/>
      </c>
      <c r="G4006" s="12"/>
      <c r="H4006" s="31" t="str">
        <f>IFERROR(VLOOKUP(Issue!$G4006,Table5[#All],3,0),"")</f>
        <v/>
      </c>
      <c r="I4006" s="31" t="str">
        <f>IFERROR(VLOOKUP(Issue!$G4006,Table5[#All],2,0),"")</f>
        <v/>
      </c>
      <c r="J4006" s="12"/>
      <c r="K4006" s="31" t="str">
        <f>IFERROR(VLOOKUP(Issue!$J4006,Table2[[Item Name]:[UoM]],2,0),"")</f>
        <v/>
      </c>
      <c r="L4006" s="12"/>
      <c r="M4006" s="32" t="str">
        <f>IFERROR(VLOOKUP(Issue!$J4006,Table2[[#All],[Item Name]:[Open Rate]],8,0),"")</f>
        <v/>
      </c>
      <c r="N4006" s="32" t="str">
        <f>IFERROR(+Issue!$L4006*Issue!$M4006,"")</f>
        <v/>
      </c>
      <c r="O4006" s="12"/>
      <c r="P4006" s="12"/>
      <c r="Q4006" s="38"/>
    </row>
    <row r="4007" spans="1:17" x14ac:dyDescent="0.25">
      <c r="A4007" s="34"/>
      <c r="B4007" s="12"/>
      <c r="C4007" s="12"/>
      <c r="D4007" s="12"/>
      <c r="E4007" s="31" t="str">
        <f>IFERROR(VLOOKUP(Issue!$D4007,Table5[#All],3,0),"")</f>
        <v/>
      </c>
      <c r="F4007" s="31" t="str">
        <f>IFERROR(VLOOKUP(Issue!$D4007,Table5[#All],2,0),"")</f>
        <v/>
      </c>
      <c r="G4007" s="12"/>
      <c r="H4007" s="31" t="str">
        <f>IFERROR(VLOOKUP(Issue!$G4007,Table5[#All],3,0),"")</f>
        <v/>
      </c>
      <c r="I4007" s="31" t="str">
        <f>IFERROR(VLOOKUP(Issue!$G4007,Table5[#All],2,0),"")</f>
        <v/>
      </c>
      <c r="J4007" s="12"/>
      <c r="K4007" s="31" t="str">
        <f>IFERROR(VLOOKUP(Issue!$J4007,Table2[[Item Name]:[UoM]],2,0),"")</f>
        <v/>
      </c>
      <c r="L4007" s="12"/>
      <c r="M4007" s="32" t="str">
        <f>IFERROR(VLOOKUP(Issue!$J4007,Table2[[#All],[Item Name]:[Open Rate]],8,0),"")</f>
        <v/>
      </c>
      <c r="N4007" s="32" t="str">
        <f>IFERROR(+Issue!$L4007*Issue!$M4007,"")</f>
        <v/>
      </c>
      <c r="O4007" s="12"/>
      <c r="P4007" s="12"/>
      <c r="Q4007" s="38"/>
    </row>
    <row r="4008" spans="1:17" x14ac:dyDescent="0.25">
      <c r="A4008" s="34"/>
      <c r="B4008" s="12"/>
      <c r="C4008" s="12"/>
      <c r="D4008" s="12"/>
      <c r="E4008" s="31" t="str">
        <f>IFERROR(VLOOKUP(Issue!$D4008,Table5[#All],3,0),"")</f>
        <v/>
      </c>
      <c r="F4008" s="31" t="str">
        <f>IFERROR(VLOOKUP(Issue!$D4008,Table5[#All],2,0),"")</f>
        <v/>
      </c>
      <c r="G4008" s="12"/>
      <c r="H4008" s="31" t="str">
        <f>IFERROR(VLOOKUP(Issue!$G4008,Table5[#All],3,0),"")</f>
        <v/>
      </c>
      <c r="I4008" s="31" t="str">
        <f>IFERROR(VLOOKUP(Issue!$G4008,Table5[#All],2,0),"")</f>
        <v/>
      </c>
      <c r="J4008" s="12"/>
      <c r="K4008" s="31" t="str">
        <f>IFERROR(VLOOKUP(Issue!$J4008,Table2[[Item Name]:[UoM]],2,0),"")</f>
        <v/>
      </c>
      <c r="L4008" s="12"/>
      <c r="M4008" s="32" t="str">
        <f>IFERROR(VLOOKUP(Issue!$J4008,Table2[[#All],[Item Name]:[Open Rate]],8,0),"")</f>
        <v/>
      </c>
      <c r="N4008" s="32" t="str">
        <f>IFERROR(+Issue!$L4008*Issue!$M4008,"")</f>
        <v/>
      </c>
      <c r="O4008" s="12"/>
      <c r="P4008" s="12"/>
      <c r="Q4008" s="38"/>
    </row>
    <row r="4009" spans="1:17" x14ac:dyDescent="0.25">
      <c r="A4009" s="34"/>
      <c r="B4009" s="12"/>
      <c r="C4009" s="12"/>
      <c r="D4009" s="12"/>
      <c r="E4009" s="31" t="str">
        <f>IFERROR(VLOOKUP(Issue!$D4009,Table5[#All],3,0),"")</f>
        <v/>
      </c>
      <c r="F4009" s="31" t="str">
        <f>IFERROR(VLOOKUP(Issue!$D4009,Table5[#All],2,0),"")</f>
        <v/>
      </c>
      <c r="G4009" s="12"/>
      <c r="H4009" s="31" t="str">
        <f>IFERROR(VLOOKUP(Issue!$G4009,Table5[#All],3,0),"")</f>
        <v/>
      </c>
      <c r="I4009" s="31" t="str">
        <f>IFERROR(VLOOKUP(Issue!$G4009,Table5[#All],2,0),"")</f>
        <v/>
      </c>
      <c r="J4009" s="12"/>
      <c r="K4009" s="31" t="str">
        <f>IFERROR(VLOOKUP(Issue!$J4009,Table2[[Item Name]:[UoM]],2,0),"")</f>
        <v/>
      </c>
      <c r="L4009" s="12"/>
      <c r="M4009" s="32" t="str">
        <f>IFERROR(VLOOKUP(Issue!$J4009,Table2[[#All],[Item Name]:[Open Rate]],8,0),"")</f>
        <v/>
      </c>
      <c r="N4009" s="32" t="str">
        <f>IFERROR(+Issue!$L4009*Issue!$M4009,"")</f>
        <v/>
      </c>
      <c r="O4009" s="12"/>
      <c r="P4009" s="12"/>
      <c r="Q4009" s="38"/>
    </row>
    <row r="4010" spans="1:17" x14ac:dyDescent="0.25">
      <c r="A4010" s="34"/>
      <c r="B4010" s="12"/>
      <c r="C4010" s="12"/>
      <c r="D4010" s="12"/>
      <c r="E4010" s="31" t="str">
        <f>IFERROR(VLOOKUP(Issue!$D4010,Table5[#All],3,0),"")</f>
        <v/>
      </c>
      <c r="F4010" s="31" t="str">
        <f>IFERROR(VLOOKUP(Issue!$D4010,Table5[#All],2,0),"")</f>
        <v/>
      </c>
      <c r="G4010" s="12"/>
      <c r="H4010" s="31" t="str">
        <f>IFERROR(VLOOKUP(Issue!$G4010,Table5[#All],3,0),"")</f>
        <v/>
      </c>
      <c r="I4010" s="31" t="str">
        <f>IFERROR(VLOOKUP(Issue!$G4010,Table5[#All],2,0),"")</f>
        <v/>
      </c>
      <c r="J4010" s="12"/>
      <c r="K4010" s="31" t="str">
        <f>IFERROR(VLOOKUP(Issue!$J4010,Table2[[Item Name]:[UoM]],2,0),"")</f>
        <v/>
      </c>
      <c r="L4010" s="12"/>
      <c r="M4010" s="32" t="str">
        <f>IFERROR(VLOOKUP(Issue!$J4010,Table2[[#All],[Item Name]:[Open Rate]],8,0),"")</f>
        <v/>
      </c>
      <c r="N4010" s="32" t="str">
        <f>IFERROR(+Issue!$L4010*Issue!$M4010,"")</f>
        <v/>
      </c>
      <c r="O4010" s="12"/>
      <c r="P4010" s="12"/>
      <c r="Q4010" s="38"/>
    </row>
    <row r="4011" spans="1:17" x14ac:dyDescent="0.25">
      <c r="A4011" s="34"/>
      <c r="B4011" s="12"/>
      <c r="C4011" s="12"/>
      <c r="D4011" s="12"/>
      <c r="E4011" s="31" t="str">
        <f>IFERROR(VLOOKUP(Issue!$D4011,Table5[#All],3,0),"")</f>
        <v/>
      </c>
      <c r="F4011" s="31" t="str">
        <f>IFERROR(VLOOKUP(Issue!$D4011,Table5[#All],2,0),"")</f>
        <v/>
      </c>
      <c r="G4011" s="12"/>
      <c r="H4011" s="31" t="str">
        <f>IFERROR(VLOOKUP(Issue!$G4011,Table5[#All],3,0),"")</f>
        <v/>
      </c>
      <c r="I4011" s="31" t="str">
        <f>IFERROR(VLOOKUP(Issue!$G4011,Table5[#All],2,0),"")</f>
        <v/>
      </c>
      <c r="J4011" s="12"/>
      <c r="K4011" s="31" t="str">
        <f>IFERROR(VLOOKUP(Issue!$J4011,Table2[[Item Name]:[UoM]],2,0),"")</f>
        <v/>
      </c>
      <c r="L4011" s="12"/>
      <c r="M4011" s="32" t="str">
        <f>IFERROR(VLOOKUP(Issue!$J4011,Table2[[#All],[Item Name]:[Open Rate]],8,0),"")</f>
        <v/>
      </c>
      <c r="N4011" s="32" t="str">
        <f>IFERROR(+Issue!$L4011*Issue!$M4011,"")</f>
        <v/>
      </c>
      <c r="O4011" s="12"/>
      <c r="P4011" s="12"/>
      <c r="Q4011" s="38"/>
    </row>
    <row r="4012" spans="1:17" x14ac:dyDescent="0.25">
      <c r="A4012" s="34"/>
      <c r="B4012" s="12"/>
      <c r="C4012" s="12"/>
      <c r="D4012" s="12"/>
      <c r="E4012" s="31" t="str">
        <f>IFERROR(VLOOKUP(Issue!$D4012,Table5[#All],3,0),"")</f>
        <v/>
      </c>
      <c r="F4012" s="31" t="str">
        <f>IFERROR(VLOOKUP(Issue!$D4012,Table5[#All],2,0),"")</f>
        <v/>
      </c>
      <c r="G4012" s="12"/>
      <c r="H4012" s="31" t="str">
        <f>IFERROR(VLOOKUP(Issue!$G4012,Table5[#All],3,0),"")</f>
        <v/>
      </c>
      <c r="I4012" s="31" t="str">
        <f>IFERROR(VLOOKUP(Issue!$G4012,Table5[#All],2,0),"")</f>
        <v/>
      </c>
      <c r="J4012" s="12"/>
      <c r="K4012" s="31" t="str">
        <f>IFERROR(VLOOKUP(Issue!$J4012,Table2[[Item Name]:[UoM]],2,0),"")</f>
        <v/>
      </c>
      <c r="L4012" s="12"/>
      <c r="M4012" s="32" t="str">
        <f>IFERROR(VLOOKUP(Issue!$J4012,Table2[[#All],[Item Name]:[Open Rate]],8,0),"")</f>
        <v/>
      </c>
      <c r="N4012" s="32" t="str">
        <f>IFERROR(+Issue!$L4012*Issue!$M4012,"")</f>
        <v/>
      </c>
      <c r="O4012" s="12"/>
      <c r="P4012" s="12"/>
      <c r="Q4012" s="38"/>
    </row>
    <row r="4013" spans="1:17" x14ac:dyDescent="0.25">
      <c r="A4013" s="34"/>
      <c r="B4013" s="12"/>
      <c r="C4013" s="12"/>
      <c r="D4013" s="12"/>
      <c r="E4013" s="31" t="str">
        <f>IFERROR(VLOOKUP(Issue!$D4013,Table5[#All],3,0),"")</f>
        <v/>
      </c>
      <c r="F4013" s="31" t="str">
        <f>IFERROR(VLOOKUP(Issue!$D4013,Table5[#All],2,0),"")</f>
        <v/>
      </c>
      <c r="G4013" s="12"/>
      <c r="H4013" s="31" t="str">
        <f>IFERROR(VLOOKUP(Issue!$G4013,Table5[#All],3,0),"")</f>
        <v/>
      </c>
      <c r="I4013" s="31" t="str">
        <f>IFERROR(VLOOKUP(Issue!$G4013,Table5[#All],2,0),"")</f>
        <v/>
      </c>
      <c r="J4013" s="12"/>
      <c r="K4013" s="31" t="str">
        <f>IFERROR(VLOOKUP(Issue!$J4013,Table2[[Item Name]:[UoM]],2,0),"")</f>
        <v/>
      </c>
      <c r="L4013" s="12"/>
      <c r="M4013" s="32" t="str">
        <f>IFERROR(VLOOKUP(Issue!$J4013,Table2[[#All],[Item Name]:[Open Rate]],8,0),"")</f>
        <v/>
      </c>
      <c r="N4013" s="32" t="str">
        <f>IFERROR(+Issue!$L4013*Issue!$M4013,"")</f>
        <v/>
      </c>
      <c r="O4013" s="12"/>
      <c r="P4013" s="12"/>
      <c r="Q4013" s="38"/>
    </row>
    <row r="4014" spans="1:17" x14ac:dyDescent="0.25">
      <c r="A4014" s="34"/>
      <c r="B4014" s="12"/>
      <c r="C4014" s="12"/>
      <c r="D4014" s="12"/>
      <c r="E4014" s="31" t="str">
        <f>IFERROR(VLOOKUP(Issue!$D4014,Table5[#All],3,0),"")</f>
        <v/>
      </c>
      <c r="F4014" s="31" t="str">
        <f>IFERROR(VLOOKUP(Issue!$D4014,Table5[#All],2,0),"")</f>
        <v/>
      </c>
      <c r="G4014" s="12"/>
      <c r="H4014" s="31" t="str">
        <f>IFERROR(VLOOKUP(Issue!$G4014,Table5[#All],3,0),"")</f>
        <v/>
      </c>
      <c r="I4014" s="31" t="str">
        <f>IFERROR(VLOOKUP(Issue!$G4014,Table5[#All],2,0),"")</f>
        <v/>
      </c>
      <c r="J4014" s="12"/>
      <c r="K4014" s="31" t="str">
        <f>IFERROR(VLOOKUP(Issue!$J4014,Table2[[Item Name]:[UoM]],2,0),"")</f>
        <v/>
      </c>
      <c r="L4014" s="12"/>
      <c r="M4014" s="32" t="str">
        <f>IFERROR(VLOOKUP(Issue!$J4014,Table2[[#All],[Item Name]:[Open Rate]],8,0),"")</f>
        <v/>
      </c>
      <c r="N4014" s="32" t="str">
        <f>IFERROR(+Issue!$L4014*Issue!$M4014,"")</f>
        <v/>
      </c>
      <c r="O4014" s="12"/>
      <c r="P4014" s="12"/>
      <c r="Q4014" s="38"/>
    </row>
    <row r="4015" spans="1:17" x14ac:dyDescent="0.25">
      <c r="A4015" s="34"/>
      <c r="B4015" s="12"/>
      <c r="C4015" s="12"/>
      <c r="D4015" s="12"/>
      <c r="E4015" s="31" t="str">
        <f>IFERROR(VLOOKUP(Issue!$D4015,Table5[#All],3,0),"")</f>
        <v/>
      </c>
      <c r="F4015" s="31" t="str">
        <f>IFERROR(VLOOKUP(Issue!$D4015,Table5[#All],2,0),"")</f>
        <v/>
      </c>
      <c r="G4015" s="12"/>
      <c r="H4015" s="31" t="str">
        <f>IFERROR(VLOOKUP(Issue!$G4015,Table5[#All],3,0),"")</f>
        <v/>
      </c>
      <c r="I4015" s="31" t="str">
        <f>IFERROR(VLOOKUP(Issue!$G4015,Table5[#All],2,0),"")</f>
        <v/>
      </c>
      <c r="J4015" s="12"/>
      <c r="K4015" s="31" t="str">
        <f>IFERROR(VLOOKUP(Issue!$J4015,Table2[[Item Name]:[UoM]],2,0),"")</f>
        <v/>
      </c>
      <c r="L4015" s="12"/>
      <c r="M4015" s="32" t="str">
        <f>IFERROR(VLOOKUP(Issue!$J4015,Table2[[#All],[Item Name]:[Open Rate]],8,0),"")</f>
        <v/>
      </c>
      <c r="N4015" s="32" t="str">
        <f>IFERROR(+Issue!$L4015*Issue!$M4015,"")</f>
        <v/>
      </c>
      <c r="O4015" s="12"/>
      <c r="P4015" s="12"/>
      <c r="Q4015" s="38"/>
    </row>
    <row r="4016" spans="1:17" x14ac:dyDescent="0.25">
      <c r="A4016" s="34"/>
      <c r="B4016" s="12"/>
      <c r="C4016" s="12"/>
      <c r="D4016" s="12"/>
      <c r="E4016" s="31" t="str">
        <f>IFERROR(VLOOKUP(Issue!$D4016,Table5[#All],3,0),"")</f>
        <v/>
      </c>
      <c r="F4016" s="31" t="str">
        <f>IFERROR(VLOOKUP(Issue!$D4016,Table5[#All],2,0),"")</f>
        <v/>
      </c>
      <c r="G4016" s="12"/>
      <c r="H4016" s="31" t="str">
        <f>IFERROR(VLOOKUP(Issue!$G4016,Table5[#All],3,0),"")</f>
        <v/>
      </c>
      <c r="I4016" s="31" t="str">
        <f>IFERROR(VLOOKUP(Issue!$G4016,Table5[#All],2,0),"")</f>
        <v/>
      </c>
      <c r="J4016" s="12"/>
      <c r="K4016" s="31" t="str">
        <f>IFERROR(VLOOKUP(Issue!$J4016,Table2[[Item Name]:[UoM]],2,0),"")</f>
        <v/>
      </c>
      <c r="L4016" s="12"/>
      <c r="M4016" s="32" t="str">
        <f>IFERROR(VLOOKUP(Issue!$J4016,Table2[[#All],[Item Name]:[Open Rate]],8,0),"")</f>
        <v/>
      </c>
      <c r="N4016" s="32" t="str">
        <f>IFERROR(+Issue!$L4016*Issue!$M4016,"")</f>
        <v/>
      </c>
      <c r="O4016" s="12"/>
      <c r="P4016" s="12"/>
      <c r="Q4016" s="38"/>
    </row>
    <row r="4017" spans="1:17" x14ac:dyDescent="0.25">
      <c r="A4017" s="34"/>
      <c r="B4017" s="12"/>
      <c r="C4017" s="12"/>
      <c r="D4017" s="12"/>
      <c r="E4017" s="31" t="str">
        <f>IFERROR(VLOOKUP(Issue!$D4017,Table5[#All],3,0),"")</f>
        <v/>
      </c>
      <c r="F4017" s="31" t="str">
        <f>IFERROR(VLOOKUP(Issue!$D4017,Table5[#All],2,0),"")</f>
        <v/>
      </c>
      <c r="G4017" s="12"/>
      <c r="H4017" s="31" t="str">
        <f>IFERROR(VLOOKUP(Issue!$G4017,Table5[#All],3,0),"")</f>
        <v/>
      </c>
      <c r="I4017" s="31" t="str">
        <f>IFERROR(VLOOKUP(Issue!$G4017,Table5[#All],2,0),"")</f>
        <v/>
      </c>
      <c r="J4017" s="12"/>
      <c r="K4017" s="31" t="str">
        <f>IFERROR(VLOOKUP(Issue!$J4017,Table2[[Item Name]:[UoM]],2,0),"")</f>
        <v/>
      </c>
      <c r="L4017" s="12"/>
      <c r="M4017" s="32" t="str">
        <f>IFERROR(VLOOKUP(Issue!$J4017,Table2[[#All],[Item Name]:[Open Rate]],8,0),"")</f>
        <v/>
      </c>
      <c r="N4017" s="32" t="str">
        <f>IFERROR(+Issue!$L4017*Issue!$M4017,"")</f>
        <v/>
      </c>
      <c r="O4017" s="12"/>
      <c r="P4017" s="12"/>
      <c r="Q4017" s="38"/>
    </row>
    <row r="4018" spans="1:17" x14ac:dyDescent="0.25">
      <c r="A4018" s="34"/>
      <c r="B4018" s="12"/>
      <c r="C4018" s="12"/>
      <c r="D4018" s="12"/>
      <c r="E4018" s="31" t="str">
        <f>IFERROR(VLOOKUP(Issue!$D4018,Table5[#All],3,0),"")</f>
        <v/>
      </c>
      <c r="F4018" s="31" t="str">
        <f>IFERROR(VLOOKUP(Issue!$D4018,Table5[#All],2,0),"")</f>
        <v/>
      </c>
      <c r="G4018" s="12"/>
      <c r="H4018" s="31" t="str">
        <f>IFERROR(VLOOKUP(Issue!$G4018,Table5[#All],3,0),"")</f>
        <v/>
      </c>
      <c r="I4018" s="31" t="str">
        <f>IFERROR(VLOOKUP(Issue!$G4018,Table5[#All],2,0),"")</f>
        <v/>
      </c>
      <c r="J4018" s="12"/>
      <c r="K4018" s="31" t="str">
        <f>IFERROR(VLOOKUP(Issue!$J4018,Table2[[Item Name]:[UoM]],2,0),"")</f>
        <v/>
      </c>
      <c r="L4018" s="12"/>
      <c r="M4018" s="32" t="str">
        <f>IFERROR(VLOOKUP(Issue!$J4018,Table2[[#All],[Item Name]:[Open Rate]],8,0),"")</f>
        <v/>
      </c>
      <c r="N4018" s="32" t="str">
        <f>IFERROR(+Issue!$L4018*Issue!$M4018,"")</f>
        <v/>
      </c>
      <c r="O4018" s="12"/>
      <c r="P4018" s="12"/>
      <c r="Q4018" s="38"/>
    </row>
    <row r="4019" spans="1:17" x14ac:dyDescent="0.25">
      <c r="A4019" s="34"/>
      <c r="B4019" s="12"/>
      <c r="C4019" s="12"/>
      <c r="D4019" s="12"/>
      <c r="E4019" s="31" t="str">
        <f>IFERROR(VLOOKUP(Issue!$D4019,Table5[#All],3,0),"")</f>
        <v/>
      </c>
      <c r="F4019" s="31" t="str">
        <f>IFERROR(VLOOKUP(Issue!$D4019,Table5[#All],2,0),"")</f>
        <v/>
      </c>
      <c r="G4019" s="12"/>
      <c r="H4019" s="31" t="str">
        <f>IFERROR(VLOOKUP(Issue!$G4019,Table5[#All],3,0),"")</f>
        <v/>
      </c>
      <c r="I4019" s="31" t="str">
        <f>IFERROR(VLOOKUP(Issue!$G4019,Table5[#All],2,0),"")</f>
        <v/>
      </c>
      <c r="J4019" s="12"/>
      <c r="K4019" s="31" t="str">
        <f>IFERROR(VLOOKUP(Issue!$J4019,Table2[[Item Name]:[UoM]],2,0),"")</f>
        <v/>
      </c>
      <c r="L4019" s="12"/>
      <c r="M4019" s="32" t="str">
        <f>IFERROR(VLOOKUP(Issue!$J4019,Table2[[#All],[Item Name]:[Open Rate]],8,0),"")</f>
        <v/>
      </c>
      <c r="N4019" s="32" t="str">
        <f>IFERROR(+Issue!$L4019*Issue!$M4019,"")</f>
        <v/>
      </c>
      <c r="O4019" s="12"/>
      <c r="P4019" s="12"/>
      <c r="Q4019" s="38"/>
    </row>
    <row r="4020" spans="1:17" x14ac:dyDescent="0.25">
      <c r="A4020" s="34"/>
      <c r="B4020" s="12"/>
      <c r="C4020" s="12"/>
      <c r="D4020" s="12"/>
      <c r="E4020" s="31" t="str">
        <f>IFERROR(VLOOKUP(Issue!$D4020,Table5[#All],3,0),"")</f>
        <v/>
      </c>
      <c r="F4020" s="31" t="str">
        <f>IFERROR(VLOOKUP(Issue!$D4020,Table5[#All],2,0),"")</f>
        <v/>
      </c>
      <c r="G4020" s="12"/>
      <c r="H4020" s="31" t="str">
        <f>IFERROR(VLOOKUP(Issue!$G4020,Table5[#All],3,0),"")</f>
        <v/>
      </c>
      <c r="I4020" s="31" t="str">
        <f>IFERROR(VLOOKUP(Issue!$G4020,Table5[#All],2,0),"")</f>
        <v/>
      </c>
      <c r="J4020" s="12"/>
      <c r="K4020" s="31" t="str">
        <f>IFERROR(VLOOKUP(Issue!$J4020,Table2[[Item Name]:[UoM]],2,0),"")</f>
        <v/>
      </c>
      <c r="L4020" s="12"/>
      <c r="M4020" s="32" t="str">
        <f>IFERROR(VLOOKUP(Issue!$J4020,Table2[[#All],[Item Name]:[Open Rate]],8,0),"")</f>
        <v/>
      </c>
      <c r="N4020" s="32" t="str">
        <f>IFERROR(+Issue!$L4020*Issue!$M4020,"")</f>
        <v/>
      </c>
      <c r="O4020" s="12"/>
      <c r="P4020" s="12"/>
      <c r="Q4020" s="38"/>
    </row>
    <row r="4021" spans="1:17" x14ac:dyDescent="0.25">
      <c r="A4021" s="34"/>
      <c r="B4021" s="12"/>
      <c r="C4021" s="12"/>
      <c r="D4021" s="12"/>
      <c r="E4021" s="31" t="str">
        <f>IFERROR(VLOOKUP(Issue!$D4021,Table5[#All],3,0),"")</f>
        <v/>
      </c>
      <c r="F4021" s="31" t="str">
        <f>IFERROR(VLOOKUP(Issue!$D4021,Table5[#All],2,0),"")</f>
        <v/>
      </c>
      <c r="G4021" s="12"/>
      <c r="H4021" s="31" t="str">
        <f>IFERROR(VLOOKUP(Issue!$G4021,Table5[#All],3,0),"")</f>
        <v/>
      </c>
      <c r="I4021" s="31" t="str">
        <f>IFERROR(VLOOKUP(Issue!$G4021,Table5[#All],2,0),"")</f>
        <v/>
      </c>
      <c r="J4021" s="12"/>
      <c r="K4021" s="31" t="str">
        <f>IFERROR(VLOOKUP(Issue!$J4021,Table2[[Item Name]:[UoM]],2,0),"")</f>
        <v/>
      </c>
      <c r="L4021" s="12"/>
      <c r="M4021" s="32" t="str">
        <f>IFERROR(VLOOKUP(Issue!$J4021,Table2[[#All],[Item Name]:[Open Rate]],8,0),"")</f>
        <v/>
      </c>
      <c r="N4021" s="32" t="str">
        <f>IFERROR(+Issue!$L4021*Issue!$M4021,"")</f>
        <v/>
      </c>
      <c r="O4021" s="12"/>
      <c r="P4021" s="12"/>
      <c r="Q4021" s="38"/>
    </row>
    <row r="4022" spans="1:17" x14ac:dyDescent="0.25">
      <c r="A4022" s="34"/>
      <c r="B4022" s="12"/>
      <c r="C4022" s="12"/>
      <c r="D4022" s="12"/>
      <c r="E4022" s="31" t="str">
        <f>IFERROR(VLOOKUP(Issue!$D4022,Table5[#All],3,0),"")</f>
        <v/>
      </c>
      <c r="F4022" s="31" t="str">
        <f>IFERROR(VLOOKUP(Issue!$D4022,Table5[#All],2,0),"")</f>
        <v/>
      </c>
      <c r="G4022" s="12"/>
      <c r="H4022" s="31" t="str">
        <f>IFERROR(VLOOKUP(Issue!$G4022,Table5[#All],3,0),"")</f>
        <v/>
      </c>
      <c r="I4022" s="31" t="str">
        <f>IFERROR(VLOOKUP(Issue!$G4022,Table5[#All],2,0),"")</f>
        <v/>
      </c>
      <c r="J4022" s="12"/>
      <c r="K4022" s="31" t="str">
        <f>IFERROR(VLOOKUP(Issue!$J4022,Table2[[Item Name]:[UoM]],2,0),"")</f>
        <v/>
      </c>
      <c r="L4022" s="12"/>
      <c r="M4022" s="32" t="str">
        <f>IFERROR(VLOOKUP(Issue!$J4022,Table2[[#All],[Item Name]:[Open Rate]],8,0),"")</f>
        <v/>
      </c>
      <c r="N4022" s="32" t="str">
        <f>IFERROR(+Issue!$L4022*Issue!$M4022,"")</f>
        <v/>
      </c>
      <c r="O4022" s="12"/>
      <c r="P4022" s="12"/>
      <c r="Q4022" s="38"/>
    </row>
    <row r="4023" spans="1:17" x14ac:dyDescent="0.25">
      <c r="A4023" s="34"/>
      <c r="B4023" s="12"/>
      <c r="C4023" s="12"/>
      <c r="D4023" s="12"/>
      <c r="E4023" s="31" t="str">
        <f>IFERROR(VLOOKUP(Issue!$D4023,Table5[#All],3,0),"")</f>
        <v/>
      </c>
      <c r="F4023" s="31" t="str">
        <f>IFERROR(VLOOKUP(Issue!$D4023,Table5[#All],2,0),"")</f>
        <v/>
      </c>
      <c r="G4023" s="12"/>
      <c r="H4023" s="31" t="str">
        <f>IFERROR(VLOOKUP(Issue!$G4023,Table5[#All],3,0),"")</f>
        <v/>
      </c>
      <c r="I4023" s="31" t="str">
        <f>IFERROR(VLOOKUP(Issue!$G4023,Table5[#All],2,0),"")</f>
        <v/>
      </c>
      <c r="J4023" s="12"/>
      <c r="K4023" s="31" t="str">
        <f>IFERROR(VLOOKUP(Issue!$J4023,Table2[[Item Name]:[UoM]],2,0),"")</f>
        <v/>
      </c>
      <c r="L4023" s="12"/>
      <c r="M4023" s="32" t="str">
        <f>IFERROR(VLOOKUP(Issue!$J4023,Table2[[#All],[Item Name]:[Open Rate]],8,0),"")</f>
        <v/>
      </c>
      <c r="N4023" s="32" t="str">
        <f>IFERROR(+Issue!$L4023*Issue!$M4023,"")</f>
        <v/>
      </c>
      <c r="O4023" s="12"/>
      <c r="P4023" s="12"/>
      <c r="Q4023" s="38"/>
    </row>
    <row r="4024" spans="1:17" x14ac:dyDescent="0.25">
      <c r="A4024" s="34"/>
      <c r="B4024" s="12"/>
      <c r="C4024" s="12"/>
      <c r="D4024" s="12"/>
      <c r="E4024" s="31" t="str">
        <f>IFERROR(VLOOKUP(Issue!$D4024,Table5[#All],3,0),"")</f>
        <v/>
      </c>
      <c r="F4024" s="31" t="str">
        <f>IFERROR(VLOOKUP(Issue!$D4024,Table5[#All],2,0),"")</f>
        <v/>
      </c>
      <c r="G4024" s="12"/>
      <c r="H4024" s="31" t="str">
        <f>IFERROR(VLOOKUP(Issue!$G4024,Table5[#All],3,0),"")</f>
        <v/>
      </c>
      <c r="I4024" s="31" t="str">
        <f>IFERROR(VLOOKUP(Issue!$G4024,Table5[#All],2,0),"")</f>
        <v/>
      </c>
      <c r="J4024" s="12"/>
      <c r="K4024" s="31" t="str">
        <f>IFERROR(VLOOKUP(Issue!$J4024,Table2[[Item Name]:[UoM]],2,0),"")</f>
        <v/>
      </c>
      <c r="L4024" s="12"/>
      <c r="M4024" s="32" t="str">
        <f>IFERROR(VLOOKUP(Issue!$J4024,Table2[[#All],[Item Name]:[Open Rate]],8,0),"")</f>
        <v/>
      </c>
      <c r="N4024" s="32" t="str">
        <f>IFERROR(+Issue!$L4024*Issue!$M4024,"")</f>
        <v/>
      </c>
      <c r="O4024" s="12"/>
      <c r="P4024" s="12"/>
      <c r="Q4024" s="38"/>
    </row>
    <row r="4025" spans="1:17" x14ac:dyDescent="0.25">
      <c r="A4025" s="34"/>
      <c r="B4025" s="12"/>
      <c r="C4025" s="12"/>
      <c r="D4025" s="12"/>
      <c r="E4025" s="31" t="str">
        <f>IFERROR(VLOOKUP(Issue!$D4025,Table5[#All],3,0),"")</f>
        <v/>
      </c>
      <c r="F4025" s="31" t="str">
        <f>IFERROR(VLOOKUP(Issue!$D4025,Table5[#All],2,0),"")</f>
        <v/>
      </c>
      <c r="G4025" s="12"/>
      <c r="H4025" s="31" t="str">
        <f>IFERROR(VLOOKUP(Issue!$G4025,Table5[#All],3,0),"")</f>
        <v/>
      </c>
      <c r="I4025" s="31" t="str">
        <f>IFERROR(VLOOKUP(Issue!$G4025,Table5[#All],2,0),"")</f>
        <v/>
      </c>
      <c r="J4025" s="12"/>
      <c r="K4025" s="31" t="str">
        <f>IFERROR(VLOOKUP(Issue!$J4025,Table2[[Item Name]:[UoM]],2,0),"")</f>
        <v/>
      </c>
      <c r="L4025" s="12"/>
      <c r="M4025" s="32" t="str">
        <f>IFERROR(VLOOKUP(Issue!$J4025,Table2[[#All],[Item Name]:[Open Rate]],8,0),"")</f>
        <v/>
      </c>
      <c r="N4025" s="32" t="str">
        <f>IFERROR(+Issue!$L4025*Issue!$M4025,"")</f>
        <v/>
      </c>
      <c r="O4025" s="12"/>
      <c r="P4025" s="12"/>
      <c r="Q4025" s="38"/>
    </row>
    <row r="4026" spans="1:17" x14ac:dyDescent="0.25">
      <c r="A4026" s="34"/>
      <c r="B4026" s="12"/>
      <c r="C4026" s="12"/>
      <c r="D4026" s="12"/>
      <c r="E4026" s="31" t="str">
        <f>IFERROR(VLOOKUP(Issue!$D4026,Table5[#All],3,0),"")</f>
        <v/>
      </c>
      <c r="F4026" s="31" t="str">
        <f>IFERROR(VLOOKUP(Issue!$D4026,Table5[#All],2,0),"")</f>
        <v/>
      </c>
      <c r="G4026" s="12"/>
      <c r="H4026" s="31" t="str">
        <f>IFERROR(VLOOKUP(Issue!$G4026,Table5[#All],3,0),"")</f>
        <v/>
      </c>
      <c r="I4026" s="31" t="str">
        <f>IFERROR(VLOOKUP(Issue!$G4026,Table5[#All],2,0),"")</f>
        <v/>
      </c>
      <c r="J4026" s="12"/>
      <c r="K4026" s="31" t="str">
        <f>IFERROR(VLOOKUP(Issue!$J4026,Table2[[Item Name]:[UoM]],2,0),"")</f>
        <v/>
      </c>
      <c r="L4026" s="12"/>
      <c r="M4026" s="32" t="str">
        <f>IFERROR(VLOOKUP(Issue!$J4026,Table2[[#All],[Item Name]:[Open Rate]],8,0),"")</f>
        <v/>
      </c>
      <c r="N4026" s="32" t="str">
        <f>IFERROR(+Issue!$L4026*Issue!$M4026,"")</f>
        <v/>
      </c>
      <c r="O4026" s="12"/>
      <c r="P4026" s="12"/>
      <c r="Q4026" s="38"/>
    </row>
    <row r="4027" spans="1:17" x14ac:dyDescent="0.25">
      <c r="A4027" s="34"/>
      <c r="B4027" s="12"/>
      <c r="C4027" s="12"/>
      <c r="D4027" s="12"/>
      <c r="E4027" s="31" t="str">
        <f>IFERROR(VLOOKUP(Issue!$D4027,Table5[#All],3,0),"")</f>
        <v/>
      </c>
      <c r="F4027" s="31" t="str">
        <f>IFERROR(VLOOKUP(Issue!$D4027,Table5[#All],2,0),"")</f>
        <v/>
      </c>
      <c r="G4027" s="12"/>
      <c r="H4027" s="31" t="str">
        <f>IFERROR(VLOOKUP(Issue!$G4027,Table5[#All],3,0),"")</f>
        <v/>
      </c>
      <c r="I4027" s="31" t="str">
        <f>IFERROR(VLOOKUP(Issue!$G4027,Table5[#All],2,0),"")</f>
        <v/>
      </c>
      <c r="J4027" s="12"/>
      <c r="K4027" s="31" t="str">
        <f>IFERROR(VLOOKUP(Issue!$J4027,Table2[[Item Name]:[UoM]],2,0),"")</f>
        <v/>
      </c>
      <c r="L4027" s="12"/>
      <c r="M4027" s="32" t="str">
        <f>IFERROR(VLOOKUP(Issue!$J4027,Table2[[#All],[Item Name]:[Open Rate]],8,0),"")</f>
        <v/>
      </c>
      <c r="N4027" s="32" t="str">
        <f>IFERROR(+Issue!$L4027*Issue!$M4027,"")</f>
        <v/>
      </c>
      <c r="O4027" s="12"/>
      <c r="P4027" s="12"/>
      <c r="Q4027" s="38"/>
    </row>
    <row r="4028" spans="1:17" x14ac:dyDescent="0.25">
      <c r="A4028" s="34"/>
      <c r="B4028" s="12"/>
      <c r="C4028" s="12"/>
      <c r="D4028" s="12"/>
      <c r="E4028" s="31" t="str">
        <f>IFERROR(VLOOKUP(Issue!$D4028,Table5[#All],3,0),"")</f>
        <v/>
      </c>
      <c r="F4028" s="31" t="str">
        <f>IFERROR(VLOOKUP(Issue!$D4028,Table5[#All],2,0),"")</f>
        <v/>
      </c>
      <c r="G4028" s="12"/>
      <c r="H4028" s="31" t="str">
        <f>IFERROR(VLOOKUP(Issue!$G4028,Table5[#All],3,0),"")</f>
        <v/>
      </c>
      <c r="I4028" s="31" t="str">
        <f>IFERROR(VLOOKUP(Issue!$G4028,Table5[#All],2,0),"")</f>
        <v/>
      </c>
      <c r="J4028" s="12"/>
      <c r="K4028" s="31" t="str">
        <f>IFERROR(VLOOKUP(Issue!$J4028,Table2[[Item Name]:[UoM]],2,0),"")</f>
        <v/>
      </c>
      <c r="L4028" s="12"/>
      <c r="M4028" s="32" t="str">
        <f>IFERROR(VLOOKUP(Issue!$J4028,Table2[[#All],[Item Name]:[Open Rate]],8,0),"")</f>
        <v/>
      </c>
      <c r="N4028" s="32" t="str">
        <f>IFERROR(+Issue!$L4028*Issue!$M4028,"")</f>
        <v/>
      </c>
      <c r="O4028" s="12"/>
      <c r="P4028" s="12"/>
      <c r="Q4028" s="38"/>
    </row>
    <row r="4029" spans="1:17" x14ac:dyDescent="0.25">
      <c r="A4029" s="34"/>
      <c r="B4029" s="12"/>
      <c r="C4029" s="12"/>
      <c r="D4029" s="12"/>
      <c r="E4029" s="31" t="str">
        <f>IFERROR(VLOOKUP(Issue!$D4029,Table5[#All],3,0),"")</f>
        <v/>
      </c>
      <c r="F4029" s="31" t="str">
        <f>IFERROR(VLOOKUP(Issue!$D4029,Table5[#All],2,0),"")</f>
        <v/>
      </c>
      <c r="G4029" s="12"/>
      <c r="H4029" s="31" t="str">
        <f>IFERROR(VLOOKUP(Issue!$G4029,Table5[#All],3,0),"")</f>
        <v/>
      </c>
      <c r="I4029" s="31" t="str">
        <f>IFERROR(VLOOKUP(Issue!$G4029,Table5[#All],2,0),"")</f>
        <v/>
      </c>
      <c r="J4029" s="12"/>
      <c r="K4029" s="31" t="str">
        <f>IFERROR(VLOOKUP(Issue!$J4029,Table2[[Item Name]:[UoM]],2,0),"")</f>
        <v/>
      </c>
      <c r="L4029" s="12"/>
      <c r="M4029" s="32" t="str">
        <f>IFERROR(VLOOKUP(Issue!$J4029,Table2[[#All],[Item Name]:[Open Rate]],8,0),"")</f>
        <v/>
      </c>
      <c r="N4029" s="32" t="str">
        <f>IFERROR(+Issue!$L4029*Issue!$M4029,"")</f>
        <v/>
      </c>
      <c r="O4029" s="12"/>
      <c r="P4029" s="12"/>
      <c r="Q4029" s="38"/>
    </row>
    <row r="4030" spans="1:17" x14ac:dyDescent="0.25">
      <c r="A4030" s="34"/>
      <c r="B4030" s="12"/>
      <c r="C4030" s="12"/>
      <c r="D4030" s="12"/>
      <c r="E4030" s="31" t="str">
        <f>IFERROR(VLOOKUP(Issue!$D4030,Table5[#All],3,0),"")</f>
        <v/>
      </c>
      <c r="F4030" s="31" t="str">
        <f>IFERROR(VLOOKUP(Issue!$D4030,Table5[#All],2,0),"")</f>
        <v/>
      </c>
      <c r="G4030" s="12"/>
      <c r="H4030" s="31" t="str">
        <f>IFERROR(VLOOKUP(Issue!$G4030,Table5[#All],3,0),"")</f>
        <v/>
      </c>
      <c r="I4030" s="31" t="str">
        <f>IFERROR(VLOOKUP(Issue!$G4030,Table5[#All],2,0),"")</f>
        <v/>
      </c>
      <c r="J4030" s="12"/>
      <c r="K4030" s="31" t="str">
        <f>IFERROR(VLOOKUP(Issue!$J4030,Table2[[Item Name]:[UoM]],2,0),"")</f>
        <v/>
      </c>
      <c r="L4030" s="12"/>
      <c r="M4030" s="32" t="str">
        <f>IFERROR(VLOOKUP(Issue!$J4030,Table2[[#All],[Item Name]:[Open Rate]],8,0),"")</f>
        <v/>
      </c>
      <c r="N4030" s="32" t="str">
        <f>IFERROR(+Issue!$L4030*Issue!$M4030,"")</f>
        <v/>
      </c>
      <c r="O4030" s="12"/>
      <c r="P4030" s="12"/>
      <c r="Q4030" s="38"/>
    </row>
    <row r="4031" spans="1:17" x14ac:dyDescent="0.25">
      <c r="A4031" s="34"/>
      <c r="B4031" s="12"/>
      <c r="C4031" s="12"/>
      <c r="D4031" s="12"/>
      <c r="E4031" s="31" t="str">
        <f>IFERROR(VLOOKUP(Issue!$D4031,Table5[#All],3,0),"")</f>
        <v/>
      </c>
      <c r="F4031" s="31" t="str">
        <f>IFERROR(VLOOKUP(Issue!$D4031,Table5[#All],2,0),"")</f>
        <v/>
      </c>
      <c r="G4031" s="12"/>
      <c r="H4031" s="31" t="str">
        <f>IFERROR(VLOOKUP(Issue!$G4031,Table5[#All],3,0),"")</f>
        <v/>
      </c>
      <c r="I4031" s="31" t="str">
        <f>IFERROR(VLOOKUP(Issue!$G4031,Table5[#All],2,0),"")</f>
        <v/>
      </c>
      <c r="J4031" s="12"/>
      <c r="K4031" s="31" t="str">
        <f>IFERROR(VLOOKUP(Issue!$J4031,Table2[[Item Name]:[UoM]],2,0),"")</f>
        <v/>
      </c>
      <c r="L4031" s="12"/>
      <c r="M4031" s="32" t="str">
        <f>IFERROR(VLOOKUP(Issue!$J4031,Table2[[#All],[Item Name]:[Open Rate]],8,0),"")</f>
        <v/>
      </c>
      <c r="N4031" s="32" t="str">
        <f>IFERROR(+Issue!$L4031*Issue!$M4031,"")</f>
        <v/>
      </c>
      <c r="O4031" s="12"/>
      <c r="P4031" s="12"/>
      <c r="Q4031" s="38"/>
    </row>
    <row r="4032" spans="1:17" x14ac:dyDescent="0.25">
      <c r="A4032" s="34"/>
      <c r="B4032" s="12"/>
      <c r="C4032" s="12"/>
      <c r="D4032" s="12"/>
      <c r="E4032" s="31" t="str">
        <f>IFERROR(VLOOKUP(Issue!$D4032,Table5[#All],3,0),"")</f>
        <v/>
      </c>
      <c r="F4032" s="31" t="str">
        <f>IFERROR(VLOOKUP(Issue!$D4032,Table5[#All],2,0),"")</f>
        <v/>
      </c>
      <c r="G4032" s="12"/>
      <c r="H4032" s="31" t="str">
        <f>IFERROR(VLOOKUP(Issue!$G4032,Table5[#All],3,0),"")</f>
        <v/>
      </c>
      <c r="I4032" s="31" t="str">
        <f>IFERROR(VLOOKUP(Issue!$G4032,Table5[#All],2,0),"")</f>
        <v/>
      </c>
      <c r="J4032" s="12"/>
      <c r="K4032" s="31" t="str">
        <f>IFERROR(VLOOKUP(Issue!$J4032,Table2[[Item Name]:[UoM]],2,0),"")</f>
        <v/>
      </c>
      <c r="L4032" s="12"/>
      <c r="M4032" s="32" t="str">
        <f>IFERROR(VLOOKUP(Issue!$J4032,Table2[[#All],[Item Name]:[Open Rate]],8,0),"")</f>
        <v/>
      </c>
      <c r="N4032" s="32" t="str">
        <f>IFERROR(+Issue!$L4032*Issue!$M4032,"")</f>
        <v/>
      </c>
      <c r="O4032" s="12"/>
      <c r="P4032" s="12"/>
      <c r="Q4032" s="38"/>
    </row>
    <row r="4033" spans="1:17" x14ac:dyDescent="0.25">
      <c r="A4033" s="34"/>
      <c r="B4033" s="12"/>
      <c r="C4033" s="12"/>
      <c r="D4033" s="12"/>
      <c r="E4033" s="31" t="str">
        <f>IFERROR(VLOOKUP(Issue!$D4033,Table5[#All],3,0),"")</f>
        <v/>
      </c>
      <c r="F4033" s="31" t="str">
        <f>IFERROR(VLOOKUP(Issue!$D4033,Table5[#All],2,0),"")</f>
        <v/>
      </c>
      <c r="G4033" s="12"/>
      <c r="H4033" s="31" t="str">
        <f>IFERROR(VLOOKUP(Issue!$G4033,Table5[#All],3,0),"")</f>
        <v/>
      </c>
      <c r="I4033" s="31" t="str">
        <f>IFERROR(VLOOKUP(Issue!$G4033,Table5[#All],2,0),"")</f>
        <v/>
      </c>
      <c r="J4033" s="12"/>
      <c r="K4033" s="31" t="str">
        <f>IFERROR(VLOOKUP(Issue!$J4033,Table2[[Item Name]:[UoM]],2,0),"")</f>
        <v/>
      </c>
      <c r="L4033" s="12"/>
      <c r="M4033" s="32" t="str">
        <f>IFERROR(VLOOKUP(Issue!$J4033,Table2[[#All],[Item Name]:[Open Rate]],8,0),"")</f>
        <v/>
      </c>
      <c r="N4033" s="32" t="str">
        <f>IFERROR(+Issue!$L4033*Issue!$M4033,"")</f>
        <v/>
      </c>
      <c r="O4033" s="12"/>
      <c r="P4033" s="12"/>
      <c r="Q4033" s="38"/>
    </row>
    <row r="4034" spans="1:17" x14ac:dyDescent="0.25">
      <c r="A4034" s="34"/>
      <c r="B4034" s="12"/>
      <c r="C4034" s="12"/>
      <c r="D4034" s="12"/>
      <c r="E4034" s="31" t="str">
        <f>IFERROR(VLOOKUP(Issue!$D4034,Table5[#All],3,0),"")</f>
        <v/>
      </c>
      <c r="F4034" s="31" t="str">
        <f>IFERROR(VLOOKUP(Issue!$D4034,Table5[#All],2,0),"")</f>
        <v/>
      </c>
      <c r="G4034" s="12"/>
      <c r="H4034" s="31" t="str">
        <f>IFERROR(VLOOKUP(Issue!$G4034,Table5[#All],3,0),"")</f>
        <v/>
      </c>
      <c r="I4034" s="31" t="str">
        <f>IFERROR(VLOOKUP(Issue!$G4034,Table5[#All],2,0),"")</f>
        <v/>
      </c>
      <c r="J4034" s="12"/>
      <c r="K4034" s="31" t="str">
        <f>IFERROR(VLOOKUP(Issue!$J4034,Table2[[Item Name]:[UoM]],2,0),"")</f>
        <v/>
      </c>
      <c r="L4034" s="12"/>
      <c r="M4034" s="32" t="str">
        <f>IFERROR(VLOOKUP(Issue!$J4034,Table2[[#All],[Item Name]:[Open Rate]],8,0),"")</f>
        <v/>
      </c>
      <c r="N4034" s="32" t="str">
        <f>IFERROR(+Issue!$L4034*Issue!$M4034,"")</f>
        <v/>
      </c>
      <c r="O4034" s="12"/>
      <c r="P4034" s="12"/>
      <c r="Q4034" s="38"/>
    </row>
    <row r="4035" spans="1:17" x14ac:dyDescent="0.25">
      <c r="A4035" s="34"/>
      <c r="B4035" s="12"/>
      <c r="C4035" s="12"/>
      <c r="D4035" s="12"/>
      <c r="E4035" s="31" t="str">
        <f>IFERROR(VLOOKUP(Issue!$D4035,Table5[#All],3,0),"")</f>
        <v/>
      </c>
      <c r="F4035" s="31" t="str">
        <f>IFERROR(VLOOKUP(Issue!$D4035,Table5[#All],2,0),"")</f>
        <v/>
      </c>
      <c r="G4035" s="12"/>
      <c r="H4035" s="31" t="str">
        <f>IFERROR(VLOOKUP(Issue!$G4035,Table5[#All],3,0),"")</f>
        <v/>
      </c>
      <c r="I4035" s="31" t="str">
        <f>IFERROR(VLOOKUP(Issue!$G4035,Table5[#All],2,0),"")</f>
        <v/>
      </c>
      <c r="J4035" s="12"/>
      <c r="K4035" s="31" t="str">
        <f>IFERROR(VLOOKUP(Issue!$J4035,Table2[[Item Name]:[UoM]],2,0),"")</f>
        <v/>
      </c>
      <c r="L4035" s="12"/>
      <c r="M4035" s="32" t="str">
        <f>IFERROR(VLOOKUP(Issue!$J4035,Table2[[#All],[Item Name]:[Open Rate]],8,0),"")</f>
        <v/>
      </c>
      <c r="N4035" s="32" t="str">
        <f>IFERROR(+Issue!$L4035*Issue!$M4035,"")</f>
        <v/>
      </c>
      <c r="O4035" s="12"/>
      <c r="P4035" s="12"/>
      <c r="Q4035" s="38"/>
    </row>
    <row r="4036" spans="1:17" x14ac:dyDescent="0.25">
      <c r="A4036" s="34"/>
      <c r="B4036" s="12"/>
      <c r="C4036" s="12"/>
      <c r="D4036" s="12"/>
      <c r="E4036" s="31" t="str">
        <f>IFERROR(VLOOKUP(Issue!$D4036,Table5[#All],3,0),"")</f>
        <v/>
      </c>
      <c r="F4036" s="31" t="str">
        <f>IFERROR(VLOOKUP(Issue!$D4036,Table5[#All],2,0),"")</f>
        <v/>
      </c>
      <c r="G4036" s="12"/>
      <c r="H4036" s="31" t="str">
        <f>IFERROR(VLOOKUP(Issue!$G4036,Table5[#All],3,0),"")</f>
        <v/>
      </c>
      <c r="I4036" s="31" t="str">
        <f>IFERROR(VLOOKUP(Issue!$G4036,Table5[#All],2,0),"")</f>
        <v/>
      </c>
      <c r="J4036" s="12"/>
      <c r="K4036" s="31" t="str">
        <f>IFERROR(VLOOKUP(Issue!$J4036,Table2[[Item Name]:[UoM]],2,0),"")</f>
        <v/>
      </c>
      <c r="L4036" s="12"/>
      <c r="M4036" s="32" t="str">
        <f>IFERROR(VLOOKUP(Issue!$J4036,Table2[[#All],[Item Name]:[Open Rate]],8,0),"")</f>
        <v/>
      </c>
      <c r="N4036" s="32" t="str">
        <f>IFERROR(+Issue!$L4036*Issue!$M4036,"")</f>
        <v/>
      </c>
      <c r="O4036" s="12"/>
      <c r="P4036" s="12"/>
      <c r="Q4036" s="38"/>
    </row>
  </sheetData>
  <dataValidations count="2">
    <dataValidation type="list" allowBlank="1" showInputMessage="1" showErrorMessage="1" sqref="O2:O4036" xr:uid="{00000000-0002-0000-0200-000000000000}">
      <formula1>"Yes, No"</formula1>
    </dataValidation>
    <dataValidation type="list" allowBlank="1" showInputMessage="1" showErrorMessage="1" sqref="P2:P4036" xr:uid="{00000000-0002-0000-0200-000001000000}">
      <formula1>"NA, Done, Pending"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theme="7" tint="0.39997558519241921"/>
  </sheetPr>
  <dimension ref="A1:F1249"/>
  <sheetViews>
    <sheetView workbookViewId="0">
      <selection activeCell="F508" sqref="F508"/>
    </sheetView>
  </sheetViews>
  <sheetFormatPr defaultRowHeight="15" x14ac:dyDescent="0.25"/>
  <cols>
    <col min="2" max="2" width="17.140625" bestFit="1" customWidth="1"/>
    <col min="3" max="3" width="39" bestFit="1" customWidth="1"/>
    <col min="5" max="5" width="9.5703125" bestFit="1" customWidth="1"/>
  </cols>
  <sheetData>
    <row r="1" spans="1:6" x14ac:dyDescent="0.25">
      <c r="A1" s="18" t="s">
        <v>974</v>
      </c>
      <c r="B1" s="18" t="s">
        <v>973</v>
      </c>
      <c r="C1" s="18" t="s">
        <v>6</v>
      </c>
      <c r="D1" s="17" t="s">
        <v>971</v>
      </c>
      <c r="E1" s="17" t="s">
        <v>154</v>
      </c>
      <c r="F1" s="17" t="s">
        <v>972</v>
      </c>
    </row>
    <row r="2" spans="1:6" hidden="1" x14ac:dyDescent="0.25">
      <c r="A2" s="6">
        <v>1</v>
      </c>
      <c r="B2" s="6" t="s">
        <v>743</v>
      </c>
      <c r="C2" s="20" t="s">
        <v>42</v>
      </c>
      <c r="D2" s="6">
        <f>SUMIFS(Issue!$L$1:$L$4036,Issue!$H$1:$H$4036,'Pending Consumption'!$B2,Issue!$J$1:$J$4036,'Pending Consumption'!$C2,Issue!$B$1:$B$4036,"Transfer")</f>
        <v>0</v>
      </c>
      <c r="E2" s="6">
        <f>SUMIFS(Issue!$L$1:$L$4036,Issue!$E$1:$E$4036,'Pending Consumption'!B2,Issue!$J$1:$J$4036,'Pending Consumption'!$C2,Issue!$B$1:$B$4036,"Consumed")</f>
        <v>0</v>
      </c>
      <c r="F2" s="6">
        <f>+D2-E2</f>
        <v>0</v>
      </c>
    </row>
    <row r="3" spans="1:6" hidden="1" x14ac:dyDescent="0.25">
      <c r="A3" s="16">
        <v>2</v>
      </c>
      <c r="B3" s="16" t="s">
        <v>743</v>
      </c>
      <c r="C3" s="8" t="s">
        <v>43</v>
      </c>
      <c r="D3" s="16">
        <f>SUMIFS(Issue!$L$1:$L$4036,Issue!$H$1:$H$4036,'Pending Consumption'!$B3,Issue!$J$1:$J$4036,'Pending Consumption'!$C3,Issue!$B$1:$B$4036,"Transfer")</f>
        <v>0</v>
      </c>
      <c r="E3" s="6">
        <f>SUMIFS(Issue!$L$1:$L$4036,Issue!$E$1:$E$4036,'Pending Consumption'!B3,Issue!$J$1:$J$4036,'Pending Consumption'!$C3,Issue!$B$1:$B$4036,"Consumed")</f>
        <v>0</v>
      </c>
      <c r="F3" s="16">
        <f t="shared" ref="F3:F66" si="0">+D3-E3</f>
        <v>0</v>
      </c>
    </row>
    <row r="4" spans="1:6" hidden="1" x14ac:dyDescent="0.25">
      <c r="A4" s="16">
        <v>3</v>
      </c>
      <c r="B4" s="16" t="s">
        <v>743</v>
      </c>
      <c r="C4" s="8" t="s">
        <v>44</v>
      </c>
      <c r="D4" s="16">
        <f>SUMIFS(Issue!$L$1:$L$4036,Issue!$H$1:$H$4036,'Pending Consumption'!$B4,Issue!$J$1:$J$4036,'Pending Consumption'!$C4,Issue!$B$1:$B$4036,"Transfer")</f>
        <v>0</v>
      </c>
      <c r="E4" s="6">
        <f>SUMIFS(Issue!$L$1:$L$4036,Issue!$E$1:$E$4036,'Pending Consumption'!B4,Issue!$J$1:$J$4036,'Pending Consumption'!$C4,Issue!$B$1:$B$4036,"Consumed")</f>
        <v>0</v>
      </c>
      <c r="F4" s="16">
        <f t="shared" si="0"/>
        <v>0</v>
      </c>
    </row>
    <row r="5" spans="1:6" hidden="1" x14ac:dyDescent="0.25">
      <c r="A5" s="16">
        <v>4</v>
      </c>
      <c r="B5" s="16" t="s">
        <v>743</v>
      </c>
      <c r="C5" s="8" t="s">
        <v>45</v>
      </c>
      <c r="D5" s="16">
        <f>SUMIFS(Issue!$L$1:$L$4036,Issue!$H$1:$H$4036,'Pending Consumption'!$B5,Issue!$J$1:$J$4036,'Pending Consumption'!$C5,Issue!$B$1:$B$4036,"Transfer")</f>
        <v>0</v>
      </c>
      <c r="E5" s="6">
        <f>SUMIFS(Issue!$L$1:$L$4036,Issue!$E$1:$E$4036,'Pending Consumption'!B5,Issue!$J$1:$J$4036,'Pending Consumption'!$C5,Issue!$B$1:$B$4036,"Consumed")</f>
        <v>0</v>
      </c>
      <c r="F5" s="16">
        <f t="shared" si="0"/>
        <v>0</v>
      </c>
    </row>
    <row r="6" spans="1:6" hidden="1" x14ac:dyDescent="0.25">
      <c r="A6" s="6">
        <v>5</v>
      </c>
      <c r="B6" s="6" t="s">
        <v>743</v>
      </c>
      <c r="C6" s="20" t="s">
        <v>46</v>
      </c>
      <c r="D6" s="6">
        <f>SUMIFS(Issue!$L$1:$L$4036,Issue!$H$1:$H$4036,'Pending Consumption'!$B6,Issue!$J$1:$J$4036,'Pending Consumption'!$C6,Issue!$B$1:$B$4036,"Transfer")</f>
        <v>0</v>
      </c>
      <c r="E6" s="6">
        <f>SUMIFS(Issue!$L$1:$L$4036,Issue!$E$1:$E$4036,'Pending Consumption'!B6,Issue!$J$1:$J$4036,'Pending Consumption'!$C6,Issue!$B$1:$B$4036,"Consumed")</f>
        <v>0</v>
      </c>
      <c r="F6" s="6">
        <f t="shared" si="0"/>
        <v>0</v>
      </c>
    </row>
    <row r="7" spans="1:6" hidden="1" x14ac:dyDescent="0.25">
      <c r="A7" s="16">
        <v>6</v>
      </c>
      <c r="B7" s="16" t="s">
        <v>743</v>
      </c>
      <c r="C7" s="8" t="s">
        <v>47</v>
      </c>
      <c r="D7" s="16">
        <f>SUMIFS(Issue!$L$1:$L$4036,Issue!$H$1:$H$4036,'Pending Consumption'!$B7,Issue!$J$1:$J$4036,'Pending Consumption'!$C7,Issue!$B$1:$B$4036,"Transfer")</f>
        <v>0</v>
      </c>
      <c r="E7" s="6">
        <f>SUMIFS(Issue!$L$1:$L$4036,Issue!$E$1:$E$4036,'Pending Consumption'!B7,Issue!$J$1:$J$4036,'Pending Consumption'!$C7,Issue!$B$1:$B$4036,"Consumed")</f>
        <v>0</v>
      </c>
      <c r="F7" s="16">
        <f t="shared" si="0"/>
        <v>0</v>
      </c>
    </row>
    <row r="8" spans="1:6" hidden="1" x14ac:dyDescent="0.25">
      <c r="A8" s="6">
        <v>7</v>
      </c>
      <c r="B8" s="6" t="s">
        <v>743</v>
      </c>
      <c r="C8" s="20" t="s">
        <v>48</v>
      </c>
      <c r="D8" s="6">
        <f>SUMIFS(Issue!$L$1:$L$4036,Issue!$H$1:$H$4036,'Pending Consumption'!$B8,Issue!$J$1:$J$4036,'Pending Consumption'!$C8,Issue!$B$1:$B$4036,"Transfer")</f>
        <v>0</v>
      </c>
      <c r="E8" s="6">
        <f>SUMIFS(Issue!$L$1:$L$4036,Issue!$E$1:$E$4036,'Pending Consumption'!B8,Issue!$J$1:$J$4036,'Pending Consumption'!$C8,Issue!$B$1:$B$4036,"Consumed")</f>
        <v>0</v>
      </c>
      <c r="F8" s="6">
        <f t="shared" si="0"/>
        <v>0</v>
      </c>
    </row>
    <row r="9" spans="1:6" hidden="1" x14ac:dyDescent="0.25">
      <c r="A9" s="16">
        <v>8</v>
      </c>
      <c r="B9" s="16" t="s">
        <v>743</v>
      </c>
      <c r="C9" s="8" t="s">
        <v>49</v>
      </c>
      <c r="D9" s="16">
        <f>SUMIFS(Issue!$L$1:$L$4036,Issue!$H$1:$H$4036,'Pending Consumption'!$B9,Issue!$J$1:$J$4036,'Pending Consumption'!$C9,Issue!$B$1:$B$4036,"Transfer")</f>
        <v>0</v>
      </c>
      <c r="E9" s="6">
        <f>SUMIFS(Issue!$L$1:$L$4036,Issue!$E$1:$E$4036,'Pending Consumption'!B9,Issue!$J$1:$J$4036,'Pending Consumption'!$C9,Issue!$B$1:$B$4036,"Consumed")</f>
        <v>0</v>
      </c>
      <c r="F9" s="16">
        <f t="shared" si="0"/>
        <v>0</v>
      </c>
    </row>
    <row r="10" spans="1:6" hidden="1" x14ac:dyDescent="0.25">
      <c r="A10" s="16">
        <v>9</v>
      </c>
      <c r="B10" s="16" t="s">
        <v>743</v>
      </c>
      <c r="C10" s="8" t="s">
        <v>50</v>
      </c>
      <c r="D10" s="16">
        <f>SUMIFS(Issue!$L$1:$L$4036,Issue!$H$1:$H$4036,'Pending Consumption'!$B10,Issue!$J$1:$J$4036,'Pending Consumption'!$C10,Issue!$B$1:$B$4036,"Transfer")</f>
        <v>0</v>
      </c>
      <c r="E10" s="6">
        <f>SUMIFS(Issue!$L$1:$L$4036,Issue!$E$1:$E$4036,'Pending Consumption'!B10,Issue!$J$1:$J$4036,'Pending Consumption'!$C10,Issue!$B$1:$B$4036,"Consumed")</f>
        <v>0</v>
      </c>
      <c r="F10" s="16">
        <f t="shared" si="0"/>
        <v>0</v>
      </c>
    </row>
    <row r="11" spans="1:6" hidden="1" x14ac:dyDescent="0.25">
      <c r="A11" s="16">
        <v>10</v>
      </c>
      <c r="B11" s="16" t="s">
        <v>743</v>
      </c>
      <c r="C11" s="8" t="s">
        <v>51</v>
      </c>
      <c r="D11" s="16">
        <f>SUMIFS(Issue!$L$1:$L$4036,Issue!$H$1:$H$4036,'Pending Consumption'!$B11,Issue!$J$1:$J$4036,'Pending Consumption'!$C11,Issue!$B$1:$B$4036,"Transfer")</f>
        <v>0</v>
      </c>
      <c r="E11" s="6">
        <f>SUMIFS(Issue!$L$1:$L$4036,Issue!$E$1:$E$4036,'Pending Consumption'!B11,Issue!$J$1:$J$4036,'Pending Consumption'!$C11,Issue!$B$1:$B$4036,"Consumed")</f>
        <v>0</v>
      </c>
      <c r="F11" s="16">
        <f t="shared" si="0"/>
        <v>0</v>
      </c>
    </row>
    <row r="12" spans="1:6" hidden="1" x14ac:dyDescent="0.25">
      <c r="A12" s="16">
        <v>11</v>
      </c>
      <c r="B12" s="16" t="s">
        <v>743</v>
      </c>
      <c r="C12" s="8" t="s">
        <v>52</v>
      </c>
      <c r="D12" s="16">
        <f>SUMIFS(Issue!$L$1:$L$4036,Issue!$H$1:$H$4036,'Pending Consumption'!$B12,Issue!$J$1:$J$4036,'Pending Consumption'!$C12,Issue!$B$1:$B$4036,"Transfer")</f>
        <v>0</v>
      </c>
      <c r="E12" s="6">
        <f>SUMIFS(Issue!$L$1:$L$4036,Issue!$E$1:$E$4036,'Pending Consumption'!B12,Issue!$J$1:$J$4036,'Pending Consumption'!$C12,Issue!$B$1:$B$4036,"Consumed")</f>
        <v>0</v>
      </c>
      <c r="F12" s="16">
        <f t="shared" si="0"/>
        <v>0</v>
      </c>
    </row>
    <row r="13" spans="1:6" hidden="1" x14ac:dyDescent="0.25">
      <c r="A13" s="16">
        <v>12</v>
      </c>
      <c r="B13" s="16" t="s">
        <v>743</v>
      </c>
      <c r="C13" s="8" t="s">
        <v>53</v>
      </c>
      <c r="D13" s="16">
        <f>SUMIFS(Issue!$L$1:$L$4036,Issue!$H$1:$H$4036,'Pending Consumption'!$B13,Issue!$J$1:$J$4036,'Pending Consumption'!$C13,Issue!$B$1:$B$4036,"Transfer")</f>
        <v>0</v>
      </c>
      <c r="E13" s="6">
        <f>SUMIFS(Issue!$L$1:$L$4036,Issue!$E$1:$E$4036,'Pending Consumption'!B13,Issue!$J$1:$J$4036,'Pending Consumption'!$C13,Issue!$B$1:$B$4036,"Consumed")</f>
        <v>0</v>
      </c>
      <c r="F13" s="16">
        <f t="shared" si="0"/>
        <v>0</v>
      </c>
    </row>
    <row r="14" spans="1:6" hidden="1" x14ac:dyDescent="0.25">
      <c r="A14" s="16">
        <v>13</v>
      </c>
      <c r="B14" s="16" t="s">
        <v>743</v>
      </c>
      <c r="C14" s="8" t="s">
        <v>54</v>
      </c>
      <c r="D14" s="16">
        <f>SUMIFS(Issue!$L$1:$L$4036,Issue!$H$1:$H$4036,'Pending Consumption'!$B14,Issue!$J$1:$J$4036,'Pending Consumption'!$C14,Issue!$B$1:$B$4036,"Transfer")</f>
        <v>0</v>
      </c>
      <c r="E14" s="6">
        <f>SUMIFS(Issue!$L$1:$L$4036,Issue!$E$1:$E$4036,'Pending Consumption'!B14,Issue!$J$1:$J$4036,'Pending Consumption'!$C14,Issue!$B$1:$B$4036,"Consumed")</f>
        <v>0</v>
      </c>
      <c r="F14" s="16">
        <f t="shared" si="0"/>
        <v>0</v>
      </c>
    </row>
    <row r="15" spans="1:6" hidden="1" x14ac:dyDescent="0.25">
      <c r="A15" s="16">
        <v>14</v>
      </c>
      <c r="B15" s="16" t="s">
        <v>743</v>
      </c>
      <c r="C15" s="8" t="s">
        <v>55</v>
      </c>
      <c r="D15" s="16">
        <f>SUMIFS(Issue!$L$1:$L$4036,Issue!$H$1:$H$4036,'Pending Consumption'!$B15,Issue!$J$1:$J$4036,'Pending Consumption'!$C15,Issue!$B$1:$B$4036,"Transfer")</f>
        <v>0</v>
      </c>
      <c r="E15" s="6">
        <f>SUMIFS(Issue!$L$1:$L$4036,Issue!$E$1:$E$4036,'Pending Consumption'!B15,Issue!$J$1:$J$4036,'Pending Consumption'!$C15,Issue!$B$1:$B$4036,"Consumed")</f>
        <v>0</v>
      </c>
      <c r="F15" s="16">
        <f t="shared" si="0"/>
        <v>0</v>
      </c>
    </row>
    <row r="16" spans="1:6" hidden="1" x14ac:dyDescent="0.25">
      <c r="A16" s="16">
        <v>15</v>
      </c>
      <c r="B16" s="16" t="s">
        <v>743</v>
      </c>
      <c r="C16" s="8" t="s">
        <v>56</v>
      </c>
      <c r="D16" s="16">
        <f>SUMIFS(Issue!$L$1:$L$4036,Issue!$H$1:$H$4036,'Pending Consumption'!$B16,Issue!$J$1:$J$4036,'Pending Consumption'!$C16,Issue!$B$1:$B$4036,"Transfer")</f>
        <v>0</v>
      </c>
      <c r="E16" s="6">
        <f>SUMIFS(Issue!$L$1:$L$4036,Issue!$E$1:$E$4036,'Pending Consumption'!B16,Issue!$J$1:$J$4036,'Pending Consumption'!$C16,Issue!$B$1:$B$4036,"Consumed")</f>
        <v>0</v>
      </c>
      <c r="F16" s="16">
        <f t="shared" si="0"/>
        <v>0</v>
      </c>
    </row>
    <row r="17" spans="1:6" hidden="1" x14ac:dyDescent="0.25">
      <c r="A17" s="16">
        <v>16</v>
      </c>
      <c r="B17" s="16" t="s">
        <v>743</v>
      </c>
      <c r="C17" s="8" t="s">
        <v>57</v>
      </c>
      <c r="D17" s="16">
        <f>SUMIFS(Issue!$L$1:$L$4036,Issue!$H$1:$H$4036,'Pending Consumption'!$B17,Issue!$J$1:$J$4036,'Pending Consumption'!$C17,Issue!$B$1:$B$4036,"Transfer")</f>
        <v>0</v>
      </c>
      <c r="E17" s="6">
        <f>SUMIFS(Issue!$L$1:$L$4036,Issue!$E$1:$E$4036,'Pending Consumption'!B17,Issue!$J$1:$J$4036,'Pending Consumption'!$C17,Issue!$B$1:$B$4036,"Consumed")</f>
        <v>0</v>
      </c>
      <c r="F17" s="16">
        <f t="shared" si="0"/>
        <v>0</v>
      </c>
    </row>
    <row r="18" spans="1:6" hidden="1" x14ac:dyDescent="0.25">
      <c r="A18" s="16">
        <v>17</v>
      </c>
      <c r="B18" s="16" t="s">
        <v>743</v>
      </c>
      <c r="C18" s="8" t="s">
        <v>58</v>
      </c>
      <c r="D18" s="16">
        <f>SUMIFS(Issue!$L$1:$L$4036,Issue!$H$1:$H$4036,'Pending Consumption'!$B18,Issue!$J$1:$J$4036,'Pending Consumption'!$C18,Issue!$B$1:$B$4036,"Transfer")</f>
        <v>0</v>
      </c>
      <c r="E18" s="6">
        <f>SUMIFS(Issue!$L$1:$L$4036,Issue!$E$1:$E$4036,'Pending Consumption'!B18,Issue!$J$1:$J$4036,'Pending Consumption'!$C18,Issue!$B$1:$B$4036,"Consumed")</f>
        <v>0</v>
      </c>
      <c r="F18" s="16">
        <f t="shared" si="0"/>
        <v>0</v>
      </c>
    </row>
    <row r="19" spans="1:6" hidden="1" x14ac:dyDescent="0.25">
      <c r="A19" s="16">
        <v>18</v>
      </c>
      <c r="B19" s="16" t="s">
        <v>743</v>
      </c>
      <c r="C19" s="8" t="s">
        <v>59</v>
      </c>
      <c r="D19" s="16">
        <f>SUMIFS(Issue!$L$1:$L$4036,Issue!$H$1:$H$4036,'Pending Consumption'!$B19,Issue!$J$1:$J$4036,'Pending Consumption'!$C19,Issue!$B$1:$B$4036,"Transfer")</f>
        <v>0</v>
      </c>
      <c r="E19" s="6">
        <f>SUMIFS(Issue!$L$1:$L$4036,Issue!$E$1:$E$4036,'Pending Consumption'!B19,Issue!$J$1:$J$4036,'Pending Consumption'!$C19,Issue!$B$1:$B$4036,"Consumed")</f>
        <v>0</v>
      </c>
      <c r="F19" s="16">
        <f t="shared" si="0"/>
        <v>0</v>
      </c>
    </row>
    <row r="20" spans="1:6" hidden="1" x14ac:dyDescent="0.25">
      <c r="A20" s="16">
        <v>19</v>
      </c>
      <c r="B20" s="16" t="s">
        <v>743</v>
      </c>
      <c r="C20" s="8" t="s">
        <v>60</v>
      </c>
      <c r="D20" s="16">
        <f>SUMIFS(Issue!$L$1:$L$4036,Issue!$H$1:$H$4036,'Pending Consumption'!$B20,Issue!$J$1:$J$4036,'Pending Consumption'!$C20,Issue!$B$1:$B$4036,"Transfer")</f>
        <v>0</v>
      </c>
      <c r="E20" s="6">
        <f>SUMIFS(Issue!$L$1:$L$4036,Issue!$E$1:$E$4036,'Pending Consumption'!B20,Issue!$J$1:$J$4036,'Pending Consumption'!$C20,Issue!$B$1:$B$4036,"Consumed")</f>
        <v>0</v>
      </c>
      <c r="F20" s="16">
        <f t="shared" si="0"/>
        <v>0</v>
      </c>
    </row>
    <row r="21" spans="1:6" hidden="1" x14ac:dyDescent="0.25">
      <c r="A21" s="16">
        <v>20</v>
      </c>
      <c r="B21" s="16" t="s">
        <v>743</v>
      </c>
      <c r="C21" s="8" t="s">
        <v>61</v>
      </c>
      <c r="D21" s="16">
        <f>SUMIFS(Issue!$L$1:$L$4036,Issue!$H$1:$H$4036,'Pending Consumption'!$B21,Issue!$J$1:$J$4036,'Pending Consumption'!$C21,Issue!$B$1:$B$4036,"Transfer")</f>
        <v>0</v>
      </c>
      <c r="E21" s="6">
        <f>SUMIFS(Issue!$L$1:$L$4036,Issue!$E$1:$E$4036,'Pending Consumption'!B21,Issue!$J$1:$J$4036,'Pending Consumption'!$C21,Issue!$B$1:$B$4036,"Consumed")</f>
        <v>0</v>
      </c>
      <c r="F21" s="16">
        <f t="shared" si="0"/>
        <v>0</v>
      </c>
    </row>
    <row r="22" spans="1:6" hidden="1" x14ac:dyDescent="0.25">
      <c r="A22" s="16">
        <v>21</v>
      </c>
      <c r="B22" s="16" t="s">
        <v>743</v>
      </c>
      <c r="C22" s="8" t="s">
        <v>62</v>
      </c>
      <c r="D22" s="16">
        <f>SUMIFS(Issue!$L$1:$L$4036,Issue!$H$1:$H$4036,'Pending Consumption'!$B22,Issue!$J$1:$J$4036,'Pending Consumption'!$C22,Issue!$B$1:$B$4036,"Transfer")</f>
        <v>0</v>
      </c>
      <c r="E22" s="6">
        <f>SUMIFS(Issue!$L$1:$L$4036,Issue!$E$1:$E$4036,'Pending Consumption'!B22,Issue!$J$1:$J$4036,'Pending Consumption'!$C22,Issue!$B$1:$B$4036,"Consumed")</f>
        <v>0</v>
      </c>
      <c r="F22" s="16">
        <f t="shared" si="0"/>
        <v>0</v>
      </c>
    </row>
    <row r="23" spans="1:6" hidden="1" x14ac:dyDescent="0.25">
      <c r="A23" s="16">
        <v>22</v>
      </c>
      <c r="B23" s="16" t="s">
        <v>743</v>
      </c>
      <c r="C23" s="8" t="s">
        <v>63</v>
      </c>
      <c r="D23" s="16">
        <f>SUMIFS(Issue!$L$1:$L$4036,Issue!$H$1:$H$4036,'Pending Consumption'!$B23,Issue!$J$1:$J$4036,'Pending Consumption'!$C23,Issue!$B$1:$B$4036,"Transfer")</f>
        <v>0</v>
      </c>
      <c r="E23" s="6">
        <f>SUMIFS(Issue!$L$1:$L$4036,Issue!$E$1:$E$4036,'Pending Consumption'!B23,Issue!$J$1:$J$4036,'Pending Consumption'!$C23,Issue!$B$1:$B$4036,"Consumed")</f>
        <v>0</v>
      </c>
      <c r="F23" s="16">
        <f t="shared" si="0"/>
        <v>0</v>
      </c>
    </row>
    <row r="24" spans="1:6" hidden="1" x14ac:dyDescent="0.25">
      <c r="A24" s="16">
        <v>23</v>
      </c>
      <c r="B24" s="16" t="s">
        <v>743</v>
      </c>
      <c r="C24" s="8" t="s">
        <v>64</v>
      </c>
      <c r="D24" s="16">
        <f>SUMIFS(Issue!$L$1:$L$4036,Issue!$H$1:$H$4036,'Pending Consumption'!$B24,Issue!$J$1:$J$4036,'Pending Consumption'!$C24,Issue!$B$1:$B$4036,"Transfer")</f>
        <v>0</v>
      </c>
      <c r="E24" s="6">
        <f>SUMIFS(Issue!$L$1:$L$4036,Issue!$E$1:$E$4036,'Pending Consumption'!B24,Issue!$J$1:$J$4036,'Pending Consumption'!$C24,Issue!$B$1:$B$4036,"Consumed")</f>
        <v>0</v>
      </c>
      <c r="F24" s="16">
        <f t="shared" si="0"/>
        <v>0</v>
      </c>
    </row>
    <row r="25" spans="1:6" hidden="1" x14ac:dyDescent="0.25">
      <c r="A25" s="16">
        <v>24</v>
      </c>
      <c r="B25" s="16" t="s">
        <v>743</v>
      </c>
      <c r="C25" s="8" t="s">
        <v>65</v>
      </c>
      <c r="D25" s="16">
        <f>SUMIFS(Issue!$L$1:$L$4036,Issue!$H$1:$H$4036,'Pending Consumption'!$B25,Issue!$J$1:$J$4036,'Pending Consumption'!$C25,Issue!$B$1:$B$4036,"Transfer")</f>
        <v>0</v>
      </c>
      <c r="E25" s="6">
        <f>SUMIFS(Issue!$L$1:$L$4036,Issue!$E$1:$E$4036,'Pending Consumption'!B25,Issue!$J$1:$J$4036,'Pending Consumption'!$C25,Issue!$B$1:$B$4036,"Consumed")</f>
        <v>0</v>
      </c>
      <c r="F25" s="16">
        <f t="shared" si="0"/>
        <v>0</v>
      </c>
    </row>
    <row r="26" spans="1:6" hidden="1" x14ac:dyDescent="0.25">
      <c r="A26" s="16">
        <v>25</v>
      </c>
      <c r="B26" s="16" t="s">
        <v>743</v>
      </c>
      <c r="C26" s="8" t="s">
        <v>66</v>
      </c>
      <c r="D26" s="16">
        <f>SUMIFS(Issue!$L$1:$L$4036,Issue!$H$1:$H$4036,'Pending Consumption'!$B26,Issue!$J$1:$J$4036,'Pending Consumption'!$C26,Issue!$B$1:$B$4036,"Transfer")</f>
        <v>0</v>
      </c>
      <c r="E26" s="6">
        <f>SUMIFS(Issue!$L$1:$L$4036,Issue!$E$1:$E$4036,'Pending Consumption'!B26,Issue!$J$1:$J$4036,'Pending Consumption'!$C26,Issue!$B$1:$B$4036,"Consumed")</f>
        <v>0</v>
      </c>
      <c r="F26" s="16">
        <f t="shared" si="0"/>
        <v>0</v>
      </c>
    </row>
    <row r="27" spans="1:6" hidden="1" x14ac:dyDescent="0.25">
      <c r="A27" s="16">
        <v>26</v>
      </c>
      <c r="B27" s="16" t="s">
        <v>743</v>
      </c>
      <c r="C27" s="8" t="s">
        <v>67</v>
      </c>
      <c r="D27" s="16">
        <f>SUMIFS(Issue!$L$1:$L$4036,Issue!$H$1:$H$4036,'Pending Consumption'!$B27,Issue!$J$1:$J$4036,'Pending Consumption'!$C27,Issue!$B$1:$B$4036,"Transfer")</f>
        <v>0</v>
      </c>
      <c r="E27" s="6">
        <f>SUMIFS(Issue!$L$1:$L$4036,Issue!$E$1:$E$4036,'Pending Consumption'!B27,Issue!$J$1:$J$4036,'Pending Consumption'!$C27,Issue!$B$1:$B$4036,"Consumed")</f>
        <v>0</v>
      </c>
      <c r="F27" s="16">
        <f t="shared" si="0"/>
        <v>0</v>
      </c>
    </row>
    <row r="28" spans="1:6" hidden="1" x14ac:dyDescent="0.25">
      <c r="A28" s="16">
        <v>27</v>
      </c>
      <c r="B28" s="16" t="s">
        <v>743</v>
      </c>
      <c r="C28" s="8" t="s">
        <v>68</v>
      </c>
      <c r="D28" s="16">
        <f>SUMIFS(Issue!$L$1:$L$4036,Issue!$H$1:$H$4036,'Pending Consumption'!$B28,Issue!$J$1:$J$4036,'Pending Consumption'!$C28,Issue!$B$1:$B$4036,"Transfer")</f>
        <v>0</v>
      </c>
      <c r="E28" s="6">
        <f>SUMIFS(Issue!$L$1:$L$4036,Issue!$E$1:$E$4036,'Pending Consumption'!B28,Issue!$J$1:$J$4036,'Pending Consumption'!$C28,Issue!$B$1:$B$4036,"Consumed")</f>
        <v>0</v>
      </c>
      <c r="F28" s="16">
        <f t="shared" si="0"/>
        <v>0</v>
      </c>
    </row>
    <row r="29" spans="1:6" hidden="1" x14ac:dyDescent="0.25">
      <c r="A29" s="16">
        <v>28</v>
      </c>
      <c r="B29" s="16" t="s">
        <v>743</v>
      </c>
      <c r="C29" s="8" t="s">
        <v>69</v>
      </c>
      <c r="D29" s="16">
        <f>SUMIFS(Issue!$L$1:$L$4036,Issue!$H$1:$H$4036,'Pending Consumption'!$B29,Issue!$J$1:$J$4036,'Pending Consumption'!$C29,Issue!$B$1:$B$4036,"Transfer")</f>
        <v>0</v>
      </c>
      <c r="E29" s="6">
        <f>SUMIFS(Issue!$L$1:$L$4036,Issue!$E$1:$E$4036,'Pending Consumption'!B29,Issue!$J$1:$J$4036,'Pending Consumption'!$C29,Issue!$B$1:$B$4036,"Consumed")</f>
        <v>0</v>
      </c>
      <c r="F29" s="16">
        <f t="shared" si="0"/>
        <v>0</v>
      </c>
    </row>
    <row r="30" spans="1:6" hidden="1" x14ac:dyDescent="0.25">
      <c r="A30" s="16">
        <v>29</v>
      </c>
      <c r="B30" s="16" t="s">
        <v>743</v>
      </c>
      <c r="C30" s="8" t="s">
        <v>70</v>
      </c>
      <c r="D30" s="16">
        <f>SUMIFS(Issue!$L$1:$L$4036,Issue!$H$1:$H$4036,'Pending Consumption'!$B30,Issue!$J$1:$J$4036,'Pending Consumption'!$C30,Issue!$B$1:$B$4036,"Transfer")</f>
        <v>0</v>
      </c>
      <c r="E30" s="6">
        <f>SUMIFS(Issue!$L$1:$L$4036,Issue!$E$1:$E$4036,'Pending Consumption'!B30,Issue!$J$1:$J$4036,'Pending Consumption'!$C30,Issue!$B$1:$B$4036,"Consumed")</f>
        <v>0</v>
      </c>
      <c r="F30" s="16">
        <f t="shared" si="0"/>
        <v>0</v>
      </c>
    </row>
    <row r="31" spans="1:6" hidden="1" x14ac:dyDescent="0.25">
      <c r="A31" s="16">
        <v>30</v>
      </c>
      <c r="B31" s="16" t="s">
        <v>743</v>
      </c>
      <c r="C31" s="8" t="s">
        <v>71</v>
      </c>
      <c r="D31" s="16">
        <f>SUMIFS(Issue!$L$1:$L$4036,Issue!$H$1:$H$4036,'Pending Consumption'!$B31,Issue!$J$1:$J$4036,'Pending Consumption'!$C31,Issue!$B$1:$B$4036,"Transfer")</f>
        <v>0</v>
      </c>
      <c r="E31" s="6">
        <f>SUMIFS(Issue!$L$1:$L$4036,Issue!$E$1:$E$4036,'Pending Consumption'!B31,Issue!$J$1:$J$4036,'Pending Consumption'!$C31,Issue!$B$1:$B$4036,"Consumed")</f>
        <v>0</v>
      </c>
      <c r="F31" s="16">
        <f t="shared" si="0"/>
        <v>0</v>
      </c>
    </row>
    <row r="32" spans="1:6" hidden="1" x14ac:dyDescent="0.25">
      <c r="A32" s="16">
        <v>31</v>
      </c>
      <c r="B32" s="16" t="s">
        <v>743</v>
      </c>
      <c r="C32" s="8" t="s">
        <v>72</v>
      </c>
      <c r="D32" s="16">
        <f>SUMIFS(Issue!$L$1:$L$4036,Issue!$H$1:$H$4036,'Pending Consumption'!$B32,Issue!$J$1:$J$4036,'Pending Consumption'!$C32,Issue!$B$1:$B$4036,"Transfer")</f>
        <v>0</v>
      </c>
      <c r="E32" s="6">
        <f>SUMIFS(Issue!$L$1:$L$4036,Issue!$E$1:$E$4036,'Pending Consumption'!B32,Issue!$J$1:$J$4036,'Pending Consumption'!$C32,Issue!$B$1:$B$4036,"Consumed")</f>
        <v>0</v>
      </c>
      <c r="F32" s="16">
        <f t="shared" si="0"/>
        <v>0</v>
      </c>
    </row>
    <row r="33" spans="1:6" hidden="1" x14ac:dyDescent="0.25">
      <c r="A33" s="16">
        <v>32</v>
      </c>
      <c r="B33" s="16" t="s">
        <v>743</v>
      </c>
      <c r="C33" s="8" t="s">
        <v>73</v>
      </c>
      <c r="D33" s="16">
        <f>SUMIFS(Issue!$L$1:$L$4036,Issue!$H$1:$H$4036,'Pending Consumption'!$B33,Issue!$J$1:$J$4036,'Pending Consumption'!$C33,Issue!$B$1:$B$4036,"Transfer")</f>
        <v>0</v>
      </c>
      <c r="E33" s="6">
        <f>SUMIFS(Issue!$L$1:$L$4036,Issue!$E$1:$E$4036,'Pending Consumption'!B33,Issue!$J$1:$J$4036,'Pending Consumption'!$C33,Issue!$B$1:$B$4036,"Consumed")</f>
        <v>0</v>
      </c>
      <c r="F33" s="16">
        <f t="shared" si="0"/>
        <v>0</v>
      </c>
    </row>
    <row r="34" spans="1:6" hidden="1" x14ac:dyDescent="0.25">
      <c r="A34" s="16">
        <v>33</v>
      </c>
      <c r="B34" s="16" t="s">
        <v>743</v>
      </c>
      <c r="C34" s="8" t="s">
        <v>74</v>
      </c>
      <c r="D34" s="16">
        <f>SUMIFS(Issue!$L$1:$L$4036,Issue!$H$1:$H$4036,'Pending Consumption'!$B34,Issue!$J$1:$J$4036,'Pending Consumption'!$C34,Issue!$B$1:$B$4036,"Transfer")</f>
        <v>0</v>
      </c>
      <c r="E34" s="6">
        <f>SUMIFS(Issue!$L$1:$L$4036,Issue!$E$1:$E$4036,'Pending Consumption'!B34,Issue!$J$1:$J$4036,'Pending Consumption'!$C34,Issue!$B$1:$B$4036,"Consumed")</f>
        <v>0</v>
      </c>
      <c r="F34" s="16">
        <f t="shared" si="0"/>
        <v>0</v>
      </c>
    </row>
    <row r="35" spans="1:6" hidden="1" x14ac:dyDescent="0.25">
      <c r="A35" s="16">
        <v>34</v>
      </c>
      <c r="B35" s="16" t="s">
        <v>743</v>
      </c>
      <c r="C35" s="8" t="s">
        <v>75</v>
      </c>
      <c r="D35" s="16">
        <f>SUMIFS(Issue!$L$1:$L$4036,Issue!$H$1:$H$4036,'Pending Consumption'!$B35,Issue!$J$1:$J$4036,'Pending Consumption'!$C35,Issue!$B$1:$B$4036,"Transfer")</f>
        <v>0</v>
      </c>
      <c r="E35" s="6">
        <f>SUMIFS(Issue!$L$1:$L$4036,Issue!$E$1:$E$4036,'Pending Consumption'!B35,Issue!$J$1:$J$4036,'Pending Consumption'!$C35,Issue!$B$1:$B$4036,"Consumed")</f>
        <v>0</v>
      </c>
      <c r="F35" s="16">
        <f t="shared" si="0"/>
        <v>0</v>
      </c>
    </row>
    <row r="36" spans="1:6" hidden="1" x14ac:dyDescent="0.25">
      <c r="A36" s="16">
        <v>35</v>
      </c>
      <c r="B36" s="16" t="s">
        <v>743</v>
      </c>
      <c r="C36" s="8" t="s">
        <v>76</v>
      </c>
      <c r="D36" s="16">
        <f>SUMIFS(Issue!$L$1:$L$4036,Issue!$H$1:$H$4036,'Pending Consumption'!$B36,Issue!$J$1:$J$4036,'Pending Consumption'!$C36,Issue!$B$1:$B$4036,"Transfer")</f>
        <v>0</v>
      </c>
      <c r="E36" s="6">
        <f>SUMIFS(Issue!$L$1:$L$4036,Issue!$E$1:$E$4036,'Pending Consumption'!B36,Issue!$J$1:$J$4036,'Pending Consumption'!$C36,Issue!$B$1:$B$4036,"Consumed")</f>
        <v>0</v>
      </c>
      <c r="F36" s="16">
        <f t="shared" si="0"/>
        <v>0</v>
      </c>
    </row>
    <row r="37" spans="1:6" hidden="1" x14ac:dyDescent="0.25">
      <c r="A37" s="16">
        <v>36</v>
      </c>
      <c r="B37" s="16" t="s">
        <v>743</v>
      </c>
      <c r="C37" s="8" t="s">
        <v>77</v>
      </c>
      <c r="D37" s="16">
        <f>SUMIFS(Issue!$L$1:$L$4036,Issue!$H$1:$H$4036,'Pending Consumption'!$B37,Issue!$J$1:$J$4036,'Pending Consumption'!$C37,Issue!$B$1:$B$4036,"Transfer")</f>
        <v>0</v>
      </c>
      <c r="E37" s="6">
        <f>SUMIFS(Issue!$L$1:$L$4036,Issue!$E$1:$E$4036,'Pending Consumption'!B37,Issue!$J$1:$J$4036,'Pending Consumption'!$C37,Issue!$B$1:$B$4036,"Consumed")</f>
        <v>0</v>
      </c>
      <c r="F37" s="16">
        <f t="shared" si="0"/>
        <v>0</v>
      </c>
    </row>
    <row r="38" spans="1:6" hidden="1" x14ac:dyDescent="0.25">
      <c r="A38" s="16">
        <v>37</v>
      </c>
      <c r="B38" s="16" t="s">
        <v>743</v>
      </c>
      <c r="C38" s="8" t="s">
        <v>78</v>
      </c>
      <c r="D38" s="16">
        <f>SUMIFS(Issue!$L$1:$L$4036,Issue!$H$1:$H$4036,'Pending Consumption'!$B38,Issue!$J$1:$J$4036,'Pending Consumption'!$C38,Issue!$B$1:$B$4036,"Transfer")</f>
        <v>0</v>
      </c>
      <c r="E38" s="6">
        <f>SUMIFS(Issue!$L$1:$L$4036,Issue!$E$1:$E$4036,'Pending Consumption'!B38,Issue!$J$1:$J$4036,'Pending Consumption'!$C38,Issue!$B$1:$B$4036,"Consumed")</f>
        <v>0</v>
      </c>
      <c r="F38" s="16">
        <f t="shared" si="0"/>
        <v>0</v>
      </c>
    </row>
    <row r="39" spans="1:6" hidden="1" x14ac:dyDescent="0.25">
      <c r="A39" s="16">
        <v>38</v>
      </c>
      <c r="B39" s="16" t="s">
        <v>743</v>
      </c>
      <c r="C39" s="8" t="s">
        <v>79</v>
      </c>
      <c r="D39" s="16">
        <f>SUMIFS(Issue!$L$1:$L$4036,Issue!$H$1:$H$4036,'Pending Consumption'!$B39,Issue!$J$1:$J$4036,'Pending Consumption'!$C39,Issue!$B$1:$B$4036,"Transfer")</f>
        <v>0</v>
      </c>
      <c r="E39" s="6">
        <f>SUMIFS(Issue!$L$1:$L$4036,Issue!$E$1:$E$4036,'Pending Consumption'!B39,Issue!$J$1:$J$4036,'Pending Consumption'!$C39,Issue!$B$1:$B$4036,"Consumed")</f>
        <v>0</v>
      </c>
      <c r="F39" s="16">
        <f t="shared" si="0"/>
        <v>0</v>
      </c>
    </row>
    <row r="40" spans="1:6" hidden="1" x14ac:dyDescent="0.25">
      <c r="A40" s="16">
        <v>39</v>
      </c>
      <c r="B40" s="16" t="s">
        <v>743</v>
      </c>
      <c r="C40" s="8" t="s">
        <v>80</v>
      </c>
      <c r="D40" s="16">
        <f>SUMIFS(Issue!$L$1:$L$4036,Issue!$H$1:$H$4036,'Pending Consumption'!$B40,Issue!$J$1:$J$4036,'Pending Consumption'!$C40,Issue!$B$1:$B$4036,"Transfer")</f>
        <v>0</v>
      </c>
      <c r="E40" s="6">
        <f>SUMIFS(Issue!$L$1:$L$4036,Issue!$E$1:$E$4036,'Pending Consumption'!B40,Issue!$J$1:$J$4036,'Pending Consumption'!$C40,Issue!$B$1:$B$4036,"Consumed")</f>
        <v>0</v>
      </c>
      <c r="F40" s="16">
        <f t="shared" si="0"/>
        <v>0</v>
      </c>
    </row>
    <row r="41" spans="1:6" hidden="1" x14ac:dyDescent="0.25">
      <c r="A41" s="16">
        <v>40</v>
      </c>
      <c r="B41" s="16" t="s">
        <v>743</v>
      </c>
      <c r="C41" s="8" t="s">
        <v>81</v>
      </c>
      <c r="D41" s="16">
        <f>SUMIFS(Issue!$L$1:$L$4036,Issue!$H$1:$H$4036,'Pending Consumption'!$B41,Issue!$J$1:$J$4036,'Pending Consumption'!$C41,Issue!$B$1:$B$4036,"Transfer")</f>
        <v>0</v>
      </c>
      <c r="E41" s="6">
        <f>SUMIFS(Issue!$L$1:$L$4036,Issue!$E$1:$E$4036,'Pending Consumption'!B41,Issue!$J$1:$J$4036,'Pending Consumption'!$C41,Issue!$B$1:$B$4036,"Consumed")</f>
        <v>0</v>
      </c>
      <c r="F41" s="16">
        <f t="shared" si="0"/>
        <v>0</v>
      </c>
    </row>
    <row r="42" spans="1:6" hidden="1" x14ac:dyDescent="0.25">
      <c r="A42" s="16">
        <v>41</v>
      </c>
      <c r="B42" s="16" t="s">
        <v>743</v>
      </c>
      <c r="C42" s="8" t="s">
        <v>82</v>
      </c>
      <c r="D42" s="16">
        <f>SUMIFS(Issue!$L$1:$L$4036,Issue!$H$1:$H$4036,'Pending Consumption'!$B42,Issue!$J$1:$J$4036,'Pending Consumption'!$C42,Issue!$B$1:$B$4036,"Transfer")</f>
        <v>0</v>
      </c>
      <c r="E42" s="6">
        <f>SUMIFS(Issue!$L$1:$L$4036,Issue!$E$1:$E$4036,'Pending Consumption'!B42,Issue!$J$1:$J$4036,'Pending Consumption'!$C42,Issue!$B$1:$B$4036,"Consumed")</f>
        <v>0</v>
      </c>
      <c r="F42" s="16">
        <f t="shared" si="0"/>
        <v>0</v>
      </c>
    </row>
    <row r="43" spans="1:6" hidden="1" x14ac:dyDescent="0.25">
      <c r="A43" s="16">
        <v>42</v>
      </c>
      <c r="B43" s="16" t="s">
        <v>743</v>
      </c>
      <c r="C43" s="8" t="s">
        <v>83</v>
      </c>
      <c r="D43" s="16">
        <f>SUMIFS(Issue!$L$1:$L$4036,Issue!$H$1:$H$4036,'Pending Consumption'!$B43,Issue!$J$1:$J$4036,'Pending Consumption'!$C43,Issue!$B$1:$B$4036,"Transfer")</f>
        <v>0</v>
      </c>
      <c r="E43" s="6">
        <f>SUMIFS(Issue!$L$1:$L$4036,Issue!$E$1:$E$4036,'Pending Consumption'!B43,Issue!$J$1:$J$4036,'Pending Consumption'!$C43,Issue!$B$1:$B$4036,"Consumed")</f>
        <v>0</v>
      </c>
      <c r="F43" s="16">
        <f t="shared" si="0"/>
        <v>0</v>
      </c>
    </row>
    <row r="44" spans="1:6" hidden="1" x14ac:dyDescent="0.25">
      <c r="A44" s="16">
        <v>43</v>
      </c>
      <c r="B44" s="16" t="s">
        <v>743</v>
      </c>
      <c r="C44" s="8" t="s">
        <v>84</v>
      </c>
      <c r="D44" s="16">
        <f>SUMIFS(Issue!$L$1:$L$4036,Issue!$H$1:$H$4036,'Pending Consumption'!$B44,Issue!$J$1:$J$4036,'Pending Consumption'!$C44,Issue!$B$1:$B$4036,"Transfer")</f>
        <v>0</v>
      </c>
      <c r="E44" s="6">
        <f>SUMIFS(Issue!$L$1:$L$4036,Issue!$E$1:$E$4036,'Pending Consumption'!B44,Issue!$J$1:$J$4036,'Pending Consumption'!$C44,Issue!$B$1:$B$4036,"Consumed")</f>
        <v>0</v>
      </c>
      <c r="F44" s="16">
        <f t="shared" si="0"/>
        <v>0</v>
      </c>
    </row>
    <row r="45" spans="1:6" hidden="1" x14ac:dyDescent="0.25">
      <c r="A45" s="16">
        <v>44</v>
      </c>
      <c r="B45" s="16" t="s">
        <v>743</v>
      </c>
      <c r="C45" s="8" t="s">
        <v>85</v>
      </c>
      <c r="D45" s="16">
        <f>SUMIFS(Issue!$L$1:$L$4036,Issue!$H$1:$H$4036,'Pending Consumption'!$B45,Issue!$J$1:$J$4036,'Pending Consumption'!$C45,Issue!$B$1:$B$4036,"Transfer")</f>
        <v>0</v>
      </c>
      <c r="E45" s="6">
        <f>SUMIFS(Issue!$L$1:$L$4036,Issue!$E$1:$E$4036,'Pending Consumption'!B45,Issue!$J$1:$J$4036,'Pending Consumption'!$C45,Issue!$B$1:$B$4036,"Consumed")</f>
        <v>0</v>
      </c>
      <c r="F45" s="16">
        <f t="shared" si="0"/>
        <v>0</v>
      </c>
    </row>
    <row r="46" spans="1:6" hidden="1" x14ac:dyDescent="0.25">
      <c r="A46" s="16">
        <v>45</v>
      </c>
      <c r="B46" s="16" t="s">
        <v>743</v>
      </c>
      <c r="C46" s="8" t="s">
        <v>86</v>
      </c>
      <c r="D46" s="16">
        <f>SUMIFS(Issue!$L$1:$L$4036,Issue!$H$1:$H$4036,'Pending Consumption'!$B46,Issue!$J$1:$J$4036,'Pending Consumption'!$C46,Issue!$B$1:$B$4036,"Transfer")</f>
        <v>0</v>
      </c>
      <c r="E46" s="6">
        <f>SUMIFS(Issue!$L$1:$L$4036,Issue!$E$1:$E$4036,'Pending Consumption'!B46,Issue!$J$1:$J$4036,'Pending Consumption'!$C46,Issue!$B$1:$B$4036,"Consumed")</f>
        <v>0</v>
      </c>
      <c r="F46" s="16">
        <f t="shared" si="0"/>
        <v>0</v>
      </c>
    </row>
    <row r="47" spans="1:6" hidden="1" x14ac:dyDescent="0.25">
      <c r="A47" s="16">
        <v>46</v>
      </c>
      <c r="B47" s="16" t="s">
        <v>743</v>
      </c>
      <c r="C47" s="8" t="s">
        <v>87</v>
      </c>
      <c r="D47" s="16">
        <f>SUMIFS(Issue!$L$1:$L$4036,Issue!$H$1:$H$4036,'Pending Consumption'!$B47,Issue!$J$1:$J$4036,'Pending Consumption'!$C47,Issue!$B$1:$B$4036,"Transfer")</f>
        <v>0</v>
      </c>
      <c r="E47" s="6">
        <f>SUMIFS(Issue!$L$1:$L$4036,Issue!$E$1:$E$4036,'Pending Consumption'!B47,Issue!$J$1:$J$4036,'Pending Consumption'!$C47,Issue!$B$1:$B$4036,"Consumed")</f>
        <v>0</v>
      </c>
      <c r="F47" s="16">
        <f t="shared" si="0"/>
        <v>0</v>
      </c>
    </row>
    <row r="48" spans="1:6" hidden="1" x14ac:dyDescent="0.25">
      <c r="A48" s="16">
        <v>47</v>
      </c>
      <c r="B48" s="16" t="s">
        <v>743</v>
      </c>
      <c r="C48" s="8" t="s">
        <v>88</v>
      </c>
      <c r="D48" s="16">
        <f>SUMIFS(Issue!$L$1:$L$4036,Issue!$H$1:$H$4036,'Pending Consumption'!$B48,Issue!$J$1:$J$4036,'Pending Consumption'!$C48,Issue!$B$1:$B$4036,"Transfer")</f>
        <v>0</v>
      </c>
      <c r="E48" s="6">
        <f>SUMIFS(Issue!$L$1:$L$4036,Issue!$E$1:$E$4036,'Pending Consumption'!B48,Issue!$J$1:$J$4036,'Pending Consumption'!$C48,Issue!$B$1:$B$4036,"Consumed")</f>
        <v>0</v>
      </c>
      <c r="F48" s="16">
        <f t="shared" si="0"/>
        <v>0</v>
      </c>
    </row>
    <row r="49" spans="1:6" hidden="1" x14ac:dyDescent="0.25">
      <c r="A49" s="16">
        <v>48</v>
      </c>
      <c r="B49" s="16" t="s">
        <v>743</v>
      </c>
      <c r="C49" s="8" t="s">
        <v>89</v>
      </c>
      <c r="D49" s="16">
        <f>SUMIFS(Issue!$L$1:$L$4036,Issue!$H$1:$H$4036,'Pending Consumption'!$B49,Issue!$J$1:$J$4036,'Pending Consumption'!$C49,Issue!$B$1:$B$4036,"Transfer")</f>
        <v>0</v>
      </c>
      <c r="E49" s="6">
        <f>SUMIFS(Issue!$L$1:$L$4036,Issue!$E$1:$E$4036,'Pending Consumption'!B49,Issue!$J$1:$J$4036,'Pending Consumption'!$C49,Issue!$B$1:$B$4036,"Consumed")</f>
        <v>0</v>
      </c>
      <c r="F49" s="16">
        <f t="shared" si="0"/>
        <v>0</v>
      </c>
    </row>
    <row r="50" spans="1:6" hidden="1" x14ac:dyDescent="0.25">
      <c r="A50" s="16">
        <v>49</v>
      </c>
      <c r="B50" s="16" t="s">
        <v>743</v>
      </c>
      <c r="C50" s="8" t="s">
        <v>90</v>
      </c>
      <c r="D50" s="16">
        <f>SUMIFS(Issue!$L$1:$L$4036,Issue!$H$1:$H$4036,'Pending Consumption'!$B50,Issue!$J$1:$J$4036,'Pending Consumption'!$C50,Issue!$B$1:$B$4036,"Transfer")</f>
        <v>0</v>
      </c>
      <c r="E50" s="6">
        <f>SUMIFS(Issue!$L$1:$L$4036,Issue!$E$1:$E$4036,'Pending Consumption'!B50,Issue!$J$1:$J$4036,'Pending Consumption'!$C50,Issue!$B$1:$B$4036,"Consumed")</f>
        <v>0</v>
      </c>
      <c r="F50" s="16">
        <f t="shared" si="0"/>
        <v>0</v>
      </c>
    </row>
    <row r="51" spans="1:6" hidden="1" x14ac:dyDescent="0.25">
      <c r="A51" s="16">
        <v>50</v>
      </c>
      <c r="B51" s="16" t="s">
        <v>743</v>
      </c>
      <c r="C51" s="8" t="s">
        <v>91</v>
      </c>
      <c r="D51" s="16">
        <f>SUMIFS(Issue!$L$1:$L$4036,Issue!$H$1:$H$4036,'Pending Consumption'!$B51,Issue!$J$1:$J$4036,'Pending Consumption'!$C51,Issue!$B$1:$B$4036,"Transfer")</f>
        <v>0</v>
      </c>
      <c r="E51" s="6">
        <f>SUMIFS(Issue!$L$1:$L$4036,Issue!$E$1:$E$4036,'Pending Consumption'!B51,Issue!$J$1:$J$4036,'Pending Consumption'!$C51,Issue!$B$1:$B$4036,"Consumed")</f>
        <v>0</v>
      </c>
      <c r="F51" s="16">
        <f t="shared" si="0"/>
        <v>0</v>
      </c>
    </row>
    <row r="52" spans="1:6" hidden="1" x14ac:dyDescent="0.25">
      <c r="A52" s="16">
        <v>51</v>
      </c>
      <c r="B52" s="16" t="s">
        <v>743</v>
      </c>
      <c r="C52" s="8" t="s">
        <v>92</v>
      </c>
      <c r="D52" s="16">
        <f>SUMIFS(Issue!$L$1:$L$4036,Issue!$H$1:$H$4036,'Pending Consumption'!$B52,Issue!$J$1:$J$4036,'Pending Consumption'!$C52,Issue!$B$1:$B$4036,"Transfer")</f>
        <v>0</v>
      </c>
      <c r="E52" s="6">
        <f>SUMIFS(Issue!$L$1:$L$4036,Issue!$E$1:$E$4036,'Pending Consumption'!B52,Issue!$J$1:$J$4036,'Pending Consumption'!$C52,Issue!$B$1:$B$4036,"Consumed")</f>
        <v>0</v>
      </c>
      <c r="F52" s="16">
        <f t="shared" si="0"/>
        <v>0</v>
      </c>
    </row>
    <row r="53" spans="1:6" hidden="1" x14ac:dyDescent="0.25">
      <c r="A53" s="16">
        <v>52</v>
      </c>
      <c r="B53" s="16" t="s">
        <v>743</v>
      </c>
      <c r="C53" s="8" t="s">
        <v>93</v>
      </c>
      <c r="D53" s="16">
        <f>SUMIFS(Issue!$L$1:$L$4036,Issue!$H$1:$H$4036,'Pending Consumption'!$B53,Issue!$J$1:$J$4036,'Pending Consumption'!$C53,Issue!$B$1:$B$4036,"Transfer")</f>
        <v>0</v>
      </c>
      <c r="E53" s="6">
        <f>SUMIFS(Issue!$L$1:$L$4036,Issue!$E$1:$E$4036,'Pending Consumption'!B53,Issue!$J$1:$J$4036,'Pending Consumption'!$C53,Issue!$B$1:$B$4036,"Consumed")</f>
        <v>0</v>
      </c>
      <c r="F53" s="16">
        <f t="shared" si="0"/>
        <v>0</v>
      </c>
    </row>
    <row r="54" spans="1:6" hidden="1" x14ac:dyDescent="0.25">
      <c r="A54" s="16">
        <v>53</v>
      </c>
      <c r="B54" s="16" t="s">
        <v>743</v>
      </c>
      <c r="C54" s="8" t="s">
        <v>94</v>
      </c>
      <c r="D54" s="16">
        <f>SUMIFS(Issue!$L$1:$L$4036,Issue!$H$1:$H$4036,'Pending Consumption'!$B54,Issue!$J$1:$J$4036,'Pending Consumption'!$C54,Issue!$B$1:$B$4036,"Transfer")</f>
        <v>0</v>
      </c>
      <c r="E54" s="6">
        <f>SUMIFS(Issue!$L$1:$L$4036,Issue!$E$1:$E$4036,'Pending Consumption'!B54,Issue!$J$1:$J$4036,'Pending Consumption'!$C54,Issue!$B$1:$B$4036,"Consumed")</f>
        <v>0</v>
      </c>
      <c r="F54" s="16">
        <f t="shared" si="0"/>
        <v>0</v>
      </c>
    </row>
    <row r="55" spans="1:6" hidden="1" x14ac:dyDescent="0.25">
      <c r="A55" s="16">
        <v>54</v>
      </c>
      <c r="B55" s="16" t="s">
        <v>743</v>
      </c>
      <c r="C55" s="8" t="s">
        <v>95</v>
      </c>
      <c r="D55" s="16">
        <f>SUMIFS(Issue!$L$1:$L$4036,Issue!$H$1:$H$4036,'Pending Consumption'!$B55,Issue!$J$1:$J$4036,'Pending Consumption'!$C55,Issue!$B$1:$B$4036,"Transfer")</f>
        <v>0</v>
      </c>
      <c r="E55" s="6">
        <f>SUMIFS(Issue!$L$1:$L$4036,Issue!$E$1:$E$4036,'Pending Consumption'!B55,Issue!$J$1:$J$4036,'Pending Consumption'!$C55,Issue!$B$1:$B$4036,"Consumed")</f>
        <v>0</v>
      </c>
      <c r="F55" s="16">
        <f t="shared" si="0"/>
        <v>0</v>
      </c>
    </row>
    <row r="56" spans="1:6" hidden="1" x14ac:dyDescent="0.25">
      <c r="A56" s="16">
        <v>55</v>
      </c>
      <c r="B56" s="16" t="s">
        <v>743</v>
      </c>
      <c r="C56" s="8" t="s">
        <v>96</v>
      </c>
      <c r="D56" s="16">
        <f>SUMIFS(Issue!$L$1:$L$4036,Issue!$H$1:$H$4036,'Pending Consumption'!$B56,Issue!$J$1:$J$4036,'Pending Consumption'!$C56,Issue!$B$1:$B$4036,"Transfer")</f>
        <v>0</v>
      </c>
      <c r="E56" s="6">
        <f>SUMIFS(Issue!$L$1:$L$4036,Issue!$E$1:$E$4036,'Pending Consumption'!B56,Issue!$J$1:$J$4036,'Pending Consumption'!$C56,Issue!$B$1:$B$4036,"Consumed")</f>
        <v>0</v>
      </c>
      <c r="F56" s="16">
        <f t="shared" si="0"/>
        <v>0</v>
      </c>
    </row>
    <row r="57" spans="1:6" hidden="1" x14ac:dyDescent="0.25">
      <c r="A57" s="16">
        <v>56</v>
      </c>
      <c r="B57" s="16" t="s">
        <v>743</v>
      </c>
      <c r="C57" s="8" t="s">
        <v>97</v>
      </c>
      <c r="D57" s="16">
        <f>SUMIFS(Issue!$L$1:$L$4036,Issue!$H$1:$H$4036,'Pending Consumption'!$B57,Issue!$J$1:$J$4036,'Pending Consumption'!$C57,Issue!$B$1:$B$4036,"Transfer")</f>
        <v>0</v>
      </c>
      <c r="E57" s="6">
        <f>SUMIFS(Issue!$L$1:$L$4036,Issue!$E$1:$E$4036,'Pending Consumption'!B57,Issue!$J$1:$J$4036,'Pending Consumption'!$C57,Issue!$B$1:$B$4036,"Consumed")</f>
        <v>0</v>
      </c>
      <c r="F57" s="16">
        <f t="shared" si="0"/>
        <v>0</v>
      </c>
    </row>
    <row r="58" spans="1:6" hidden="1" x14ac:dyDescent="0.25">
      <c r="A58" s="16">
        <v>57</v>
      </c>
      <c r="B58" s="16" t="s">
        <v>743</v>
      </c>
      <c r="C58" s="8" t="s">
        <v>98</v>
      </c>
      <c r="D58" s="16">
        <f>SUMIFS(Issue!$L$1:$L$4036,Issue!$H$1:$H$4036,'Pending Consumption'!$B58,Issue!$J$1:$J$4036,'Pending Consumption'!$C58,Issue!$B$1:$B$4036,"Transfer")</f>
        <v>0</v>
      </c>
      <c r="E58" s="6">
        <f>SUMIFS(Issue!$L$1:$L$4036,Issue!$E$1:$E$4036,'Pending Consumption'!B58,Issue!$J$1:$J$4036,'Pending Consumption'!$C58,Issue!$B$1:$B$4036,"Consumed")</f>
        <v>0</v>
      </c>
      <c r="F58" s="16">
        <f t="shared" si="0"/>
        <v>0</v>
      </c>
    </row>
    <row r="59" spans="1:6" hidden="1" x14ac:dyDescent="0.25">
      <c r="A59" s="16">
        <v>58</v>
      </c>
      <c r="B59" s="16" t="s">
        <v>743</v>
      </c>
      <c r="C59" s="8" t="s">
        <v>99</v>
      </c>
      <c r="D59" s="16">
        <f>SUMIFS(Issue!$L$1:$L$4036,Issue!$H$1:$H$4036,'Pending Consumption'!$B59,Issue!$J$1:$J$4036,'Pending Consumption'!$C59,Issue!$B$1:$B$4036,"Transfer")</f>
        <v>0</v>
      </c>
      <c r="E59" s="6">
        <f>SUMIFS(Issue!$L$1:$L$4036,Issue!$E$1:$E$4036,'Pending Consumption'!B59,Issue!$J$1:$J$4036,'Pending Consumption'!$C59,Issue!$B$1:$B$4036,"Consumed")</f>
        <v>0</v>
      </c>
      <c r="F59" s="16">
        <f t="shared" si="0"/>
        <v>0</v>
      </c>
    </row>
    <row r="60" spans="1:6" hidden="1" x14ac:dyDescent="0.25">
      <c r="A60" s="16">
        <v>59</v>
      </c>
      <c r="B60" s="16" t="s">
        <v>743</v>
      </c>
      <c r="C60" s="8" t="s">
        <v>100</v>
      </c>
      <c r="D60" s="16">
        <f>SUMIFS(Issue!$L$1:$L$4036,Issue!$H$1:$H$4036,'Pending Consumption'!$B60,Issue!$J$1:$J$4036,'Pending Consumption'!$C60,Issue!$B$1:$B$4036,"Transfer")</f>
        <v>0</v>
      </c>
      <c r="E60" s="6">
        <f>SUMIFS(Issue!$L$1:$L$4036,Issue!$E$1:$E$4036,'Pending Consumption'!B60,Issue!$J$1:$J$4036,'Pending Consumption'!$C60,Issue!$B$1:$B$4036,"Consumed")</f>
        <v>0</v>
      </c>
      <c r="F60" s="16">
        <f t="shared" si="0"/>
        <v>0</v>
      </c>
    </row>
    <row r="61" spans="1:6" hidden="1" x14ac:dyDescent="0.25">
      <c r="A61" s="16">
        <v>60</v>
      </c>
      <c r="B61" s="16" t="s">
        <v>743</v>
      </c>
      <c r="C61" s="8" t="s">
        <v>101</v>
      </c>
      <c r="D61" s="16">
        <f>SUMIFS(Issue!$L$1:$L$4036,Issue!$H$1:$H$4036,'Pending Consumption'!$B61,Issue!$J$1:$J$4036,'Pending Consumption'!$C61,Issue!$B$1:$B$4036,"Transfer")</f>
        <v>0</v>
      </c>
      <c r="E61" s="6">
        <f>SUMIFS(Issue!$L$1:$L$4036,Issue!$E$1:$E$4036,'Pending Consumption'!B61,Issue!$J$1:$J$4036,'Pending Consumption'!$C61,Issue!$B$1:$B$4036,"Consumed")</f>
        <v>0</v>
      </c>
      <c r="F61" s="16">
        <f t="shared" si="0"/>
        <v>0</v>
      </c>
    </row>
    <row r="62" spans="1:6" hidden="1" x14ac:dyDescent="0.25">
      <c r="A62" s="16">
        <v>61</v>
      </c>
      <c r="B62" s="16" t="s">
        <v>743</v>
      </c>
      <c r="C62" s="8" t="s">
        <v>102</v>
      </c>
      <c r="D62" s="16">
        <f>SUMIFS(Issue!$L$1:$L$4036,Issue!$H$1:$H$4036,'Pending Consumption'!$B62,Issue!$J$1:$J$4036,'Pending Consumption'!$C62,Issue!$B$1:$B$4036,"Transfer")</f>
        <v>0</v>
      </c>
      <c r="E62" s="6">
        <f>SUMIFS(Issue!$L$1:$L$4036,Issue!$E$1:$E$4036,'Pending Consumption'!B62,Issue!$J$1:$J$4036,'Pending Consumption'!$C62,Issue!$B$1:$B$4036,"Consumed")</f>
        <v>0</v>
      </c>
      <c r="F62" s="16">
        <f t="shared" si="0"/>
        <v>0</v>
      </c>
    </row>
    <row r="63" spans="1:6" hidden="1" x14ac:dyDescent="0.25">
      <c r="A63" s="16">
        <v>62</v>
      </c>
      <c r="B63" s="16" t="s">
        <v>743</v>
      </c>
      <c r="C63" s="8" t="s">
        <v>103</v>
      </c>
      <c r="D63" s="16">
        <f>SUMIFS(Issue!$L$1:$L$4036,Issue!$H$1:$H$4036,'Pending Consumption'!$B63,Issue!$J$1:$J$4036,'Pending Consumption'!$C63,Issue!$B$1:$B$4036,"Transfer")</f>
        <v>0</v>
      </c>
      <c r="E63" s="6">
        <f>SUMIFS(Issue!$L$1:$L$4036,Issue!$E$1:$E$4036,'Pending Consumption'!B63,Issue!$J$1:$J$4036,'Pending Consumption'!$C63,Issue!$B$1:$B$4036,"Consumed")</f>
        <v>0</v>
      </c>
      <c r="F63" s="16">
        <f t="shared" si="0"/>
        <v>0</v>
      </c>
    </row>
    <row r="64" spans="1:6" hidden="1" x14ac:dyDescent="0.25">
      <c r="A64" s="16">
        <v>63</v>
      </c>
      <c r="B64" s="16" t="s">
        <v>743</v>
      </c>
      <c r="C64" s="8" t="s">
        <v>104</v>
      </c>
      <c r="D64" s="16">
        <f>SUMIFS(Issue!$L$1:$L$4036,Issue!$H$1:$H$4036,'Pending Consumption'!$B64,Issue!$J$1:$J$4036,'Pending Consumption'!$C64,Issue!$B$1:$B$4036,"Transfer")</f>
        <v>0</v>
      </c>
      <c r="E64" s="6">
        <f>SUMIFS(Issue!$L$1:$L$4036,Issue!$E$1:$E$4036,'Pending Consumption'!B64,Issue!$J$1:$J$4036,'Pending Consumption'!$C64,Issue!$B$1:$B$4036,"Consumed")</f>
        <v>0</v>
      </c>
      <c r="F64" s="16">
        <f t="shared" si="0"/>
        <v>0</v>
      </c>
    </row>
    <row r="65" spans="1:6" hidden="1" x14ac:dyDescent="0.25">
      <c r="A65" s="16">
        <v>64</v>
      </c>
      <c r="B65" s="16" t="s">
        <v>743</v>
      </c>
      <c r="C65" s="8" t="s">
        <v>105</v>
      </c>
      <c r="D65" s="16">
        <f>SUMIFS(Issue!$L$1:$L$4036,Issue!$H$1:$H$4036,'Pending Consumption'!$B65,Issue!$J$1:$J$4036,'Pending Consumption'!$C65,Issue!$B$1:$B$4036,"Transfer")</f>
        <v>0</v>
      </c>
      <c r="E65" s="6">
        <f>SUMIFS(Issue!$L$1:$L$4036,Issue!$E$1:$E$4036,'Pending Consumption'!B65,Issue!$J$1:$J$4036,'Pending Consumption'!$C65,Issue!$B$1:$B$4036,"Consumed")</f>
        <v>0</v>
      </c>
      <c r="F65" s="16">
        <f t="shared" si="0"/>
        <v>0</v>
      </c>
    </row>
    <row r="66" spans="1:6" hidden="1" x14ac:dyDescent="0.25">
      <c r="A66" s="16">
        <v>65</v>
      </c>
      <c r="B66" s="16" t="s">
        <v>743</v>
      </c>
      <c r="C66" s="8" t="s">
        <v>106</v>
      </c>
      <c r="D66" s="16">
        <f>SUMIFS(Issue!$L$1:$L$4036,Issue!$H$1:$H$4036,'Pending Consumption'!$B66,Issue!$J$1:$J$4036,'Pending Consumption'!$C66,Issue!$B$1:$B$4036,"Transfer")</f>
        <v>0</v>
      </c>
      <c r="E66" s="6">
        <f>SUMIFS(Issue!$L$1:$L$4036,Issue!$E$1:$E$4036,'Pending Consumption'!B66,Issue!$J$1:$J$4036,'Pending Consumption'!$C66,Issue!$B$1:$B$4036,"Consumed")</f>
        <v>0</v>
      </c>
      <c r="F66" s="16">
        <f t="shared" si="0"/>
        <v>0</v>
      </c>
    </row>
    <row r="67" spans="1:6" hidden="1" x14ac:dyDescent="0.25">
      <c r="A67" s="16">
        <v>66</v>
      </c>
      <c r="B67" s="16" t="s">
        <v>743</v>
      </c>
      <c r="C67" s="8" t="s">
        <v>107</v>
      </c>
      <c r="D67" s="16">
        <f>SUMIFS(Issue!$L$1:$L$4036,Issue!$H$1:$H$4036,'Pending Consumption'!$B67,Issue!$J$1:$J$4036,'Pending Consumption'!$C67,Issue!$B$1:$B$4036,"Transfer")</f>
        <v>0</v>
      </c>
      <c r="E67" s="6">
        <f>SUMIFS(Issue!$L$1:$L$4036,Issue!$E$1:$E$4036,'Pending Consumption'!B67,Issue!$J$1:$J$4036,'Pending Consumption'!$C67,Issue!$B$1:$B$4036,"Consumed")</f>
        <v>0</v>
      </c>
      <c r="F67" s="16">
        <f t="shared" ref="F67:F97" si="1">+D67-E67</f>
        <v>0</v>
      </c>
    </row>
    <row r="68" spans="1:6" hidden="1" x14ac:dyDescent="0.25">
      <c r="A68" s="16">
        <v>67</v>
      </c>
      <c r="B68" s="16" t="s">
        <v>743</v>
      </c>
      <c r="C68" s="8" t="s">
        <v>108</v>
      </c>
      <c r="D68" s="16">
        <f>SUMIFS(Issue!$L$1:$L$4036,Issue!$H$1:$H$4036,'Pending Consumption'!$B68,Issue!$J$1:$J$4036,'Pending Consumption'!$C68,Issue!$B$1:$B$4036,"Transfer")</f>
        <v>0</v>
      </c>
      <c r="E68" s="6">
        <f>SUMIFS(Issue!$L$1:$L$4036,Issue!$E$1:$E$4036,'Pending Consumption'!B68,Issue!$J$1:$J$4036,'Pending Consumption'!$C68,Issue!$B$1:$B$4036,"Consumed")</f>
        <v>0</v>
      </c>
      <c r="F68" s="16">
        <f t="shared" si="1"/>
        <v>0</v>
      </c>
    </row>
    <row r="69" spans="1:6" hidden="1" x14ac:dyDescent="0.25">
      <c r="A69" s="16">
        <v>68</v>
      </c>
      <c r="B69" s="16" t="s">
        <v>743</v>
      </c>
      <c r="C69" s="8" t="s">
        <v>109</v>
      </c>
      <c r="D69" s="16">
        <f>SUMIFS(Issue!$L$1:$L$4036,Issue!$H$1:$H$4036,'Pending Consumption'!$B69,Issue!$J$1:$J$4036,'Pending Consumption'!$C69,Issue!$B$1:$B$4036,"Transfer")</f>
        <v>0</v>
      </c>
      <c r="E69" s="6">
        <f>SUMIFS(Issue!$L$1:$L$4036,Issue!$E$1:$E$4036,'Pending Consumption'!B69,Issue!$J$1:$J$4036,'Pending Consumption'!$C69,Issue!$B$1:$B$4036,"Consumed")</f>
        <v>0</v>
      </c>
      <c r="F69" s="16">
        <f t="shared" si="1"/>
        <v>0</v>
      </c>
    </row>
    <row r="70" spans="1:6" hidden="1" x14ac:dyDescent="0.25">
      <c r="A70" s="16">
        <v>69</v>
      </c>
      <c r="B70" s="16" t="s">
        <v>743</v>
      </c>
      <c r="C70" s="8" t="s">
        <v>110</v>
      </c>
      <c r="D70" s="16">
        <f>SUMIFS(Issue!$L$1:$L$4036,Issue!$H$1:$H$4036,'Pending Consumption'!$B70,Issue!$J$1:$J$4036,'Pending Consumption'!$C70,Issue!$B$1:$B$4036,"Transfer")</f>
        <v>0</v>
      </c>
      <c r="E70" s="6">
        <f>SUMIFS(Issue!$L$1:$L$4036,Issue!$E$1:$E$4036,'Pending Consumption'!B70,Issue!$J$1:$J$4036,'Pending Consumption'!$C70,Issue!$B$1:$B$4036,"Consumed")</f>
        <v>0</v>
      </c>
      <c r="F70" s="16">
        <f t="shared" si="1"/>
        <v>0</v>
      </c>
    </row>
    <row r="71" spans="1:6" hidden="1" x14ac:dyDescent="0.25">
      <c r="A71" s="16">
        <v>70</v>
      </c>
      <c r="B71" s="16" t="s">
        <v>743</v>
      </c>
      <c r="C71" s="8" t="s">
        <v>111</v>
      </c>
      <c r="D71" s="16">
        <f>SUMIFS(Issue!$L$1:$L$4036,Issue!$H$1:$H$4036,'Pending Consumption'!$B71,Issue!$J$1:$J$4036,'Pending Consumption'!$C71,Issue!$B$1:$B$4036,"Transfer")</f>
        <v>0</v>
      </c>
      <c r="E71" s="6">
        <f>SUMIFS(Issue!$L$1:$L$4036,Issue!$E$1:$E$4036,'Pending Consumption'!B71,Issue!$J$1:$J$4036,'Pending Consumption'!$C71,Issue!$B$1:$B$4036,"Consumed")</f>
        <v>0</v>
      </c>
      <c r="F71" s="16">
        <f t="shared" si="1"/>
        <v>0</v>
      </c>
    </row>
    <row r="72" spans="1:6" hidden="1" x14ac:dyDescent="0.25">
      <c r="A72" s="16">
        <v>71</v>
      </c>
      <c r="B72" s="16" t="s">
        <v>743</v>
      </c>
      <c r="C72" s="8" t="s">
        <v>112</v>
      </c>
      <c r="D72" s="16">
        <f>SUMIFS(Issue!$L$1:$L$4036,Issue!$H$1:$H$4036,'Pending Consumption'!$B72,Issue!$J$1:$J$4036,'Pending Consumption'!$C72,Issue!$B$1:$B$4036,"Transfer")</f>
        <v>0</v>
      </c>
      <c r="E72" s="6">
        <f>SUMIFS(Issue!$L$1:$L$4036,Issue!$E$1:$E$4036,'Pending Consumption'!B72,Issue!$J$1:$J$4036,'Pending Consumption'!$C72,Issue!$B$1:$B$4036,"Consumed")</f>
        <v>0</v>
      </c>
      <c r="F72" s="16">
        <f t="shared" si="1"/>
        <v>0</v>
      </c>
    </row>
    <row r="73" spans="1:6" hidden="1" x14ac:dyDescent="0.25">
      <c r="A73" s="16">
        <v>72</v>
      </c>
      <c r="B73" s="16" t="s">
        <v>743</v>
      </c>
      <c r="C73" s="8" t="s">
        <v>113</v>
      </c>
      <c r="D73" s="16">
        <f>SUMIFS(Issue!$L$1:$L$4036,Issue!$H$1:$H$4036,'Pending Consumption'!$B73,Issue!$J$1:$J$4036,'Pending Consumption'!$C73,Issue!$B$1:$B$4036,"Transfer")</f>
        <v>0</v>
      </c>
      <c r="E73" s="6">
        <f>SUMIFS(Issue!$L$1:$L$4036,Issue!$E$1:$E$4036,'Pending Consumption'!B73,Issue!$J$1:$J$4036,'Pending Consumption'!$C73,Issue!$B$1:$B$4036,"Consumed")</f>
        <v>0</v>
      </c>
      <c r="F73" s="16">
        <f t="shared" si="1"/>
        <v>0</v>
      </c>
    </row>
    <row r="74" spans="1:6" hidden="1" x14ac:dyDescent="0.25">
      <c r="A74" s="16">
        <v>73</v>
      </c>
      <c r="B74" s="16" t="s">
        <v>743</v>
      </c>
      <c r="C74" s="8" t="s">
        <v>114</v>
      </c>
      <c r="D74" s="16">
        <f>SUMIFS(Issue!$L$1:$L$4036,Issue!$H$1:$H$4036,'Pending Consumption'!$B74,Issue!$J$1:$J$4036,'Pending Consumption'!$C74,Issue!$B$1:$B$4036,"Transfer")</f>
        <v>0</v>
      </c>
      <c r="E74" s="6">
        <f>SUMIFS(Issue!$L$1:$L$4036,Issue!$E$1:$E$4036,'Pending Consumption'!B74,Issue!$J$1:$J$4036,'Pending Consumption'!$C74,Issue!$B$1:$B$4036,"Consumed")</f>
        <v>0</v>
      </c>
      <c r="F74" s="16">
        <f t="shared" si="1"/>
        <v>0</v>
      </c>
    </row>
    <row r="75" spans="1:6" hidden="1" x14ac:dyDescent="0.25">
      <c r="A75" s="16">
        <v>74</v>
      </c>
      <c r="B75" s="16" t="s">
        <v>743</v>
      </c>
      <c r="C75" s="8" t="s">
        <v>115</v>
      </c>
      <c r="D75" s="16">
        <f>SUMIFS(Issue!$L$1:$L$4036,Issue!$H$1:$H$4036,'Pending Consumption'!$B75,Issue!$J$1:$J$4036,'Pending Consumption'!$C75,Issue!$B$1:$B$4036,"Transfer")</f>
        <v>0</v>
      </c>
      <c r="E75" s="6">
        <f>SUMIFS(Issue!$L$1:$L$4036,Issue!$E$1:$E$4036,'Pending Consumption'!B75,Issue!$J$1:$J$4036,'Pending Consumption'!$C75,Issue!$B$1:$B$4036,"Consumed")</f>
        <v>0</v>
      </c>
      <c r="F75" s="16">
        <f t="shared" si="1"/>
        <v>0</v>
      </c>
    </row>
    <row r="76" spans="1:6" hidden="1" x14ac:dyDescent="0.25">
      <c r="A76" s="16">
        <v>75</v>
      </c>
      <c r="B76" s="16" t="s">
        <v>743</v>
      </c>
      <c r="C76" s="8" t="s">
        <v>116</v>
      </c>
      <c r="D76" s="16">
        <f>SUMIFS(Issue!$L$1:$L$4036,Issue!$H$1:$H$4036,'Pending Consumption'!$B76,Issue!$J$1:$J$4036,'Pending Consumption'!$C76,Issue!$B$1:$B$4036,"Transfer")</f>
        <v>0</v>
      </c>
      <c r="E76" s="6">
        <f>SUMIFS(Issue!$L$1:$L$4036,Issue!$E$1:$E$4036,'Pending Consumption'!B76,Issue!$J$1:$J$4036,'Pending Consumption'!$C76,Issue!$B$1:$B$4036,"Consumed")</f>
        <v>0</v>
      </c>
      <c r="F76" s="16">
        <f t="shared" si="1"/>
        <v>0</v>
      </c>
    </row>
    <row r="77" spans="1:6" hidden="1" x14ac:dyDescent="0.25">
      <c r="A77" s="6">
        <v>76</v>
      </c>
      <c r="B77" s="6" t="s">
        <v>743</v>
      </c>
      <c r="C77" s="20" t="s">
        <v>117</v>
      </c>
      <c r="D77" s="6">
        <f>SUMIFS(Issue!$L$1:$L$4036,Issue!$H$1:$H$4036,'Pending Consumption'!$B77,Issue!$J$1:$J$4036,'Pending Consumption'!$C77,Issue!$B$1:$B$4036,"Transfer")</f>
        <v>0</v>
      </c>
      <c r="E77" s="6">
        <f>SUMIFS(Issue!$L$1:$L$4036,Issue!$E$1:$E$4036,'Pending Consumption'!B77,Issue!$J$1:$J$4036,'Pending Consumption'!$C77,Issue!$B$1:$B$4036,"Consumed")</f>
        <v>0</v>
      </c>
      <c r="F77" s="6">
        <f t="shared" si="1"/>
        <v>0</v>
      </c>
    </row>
    <row r="78" spans="1:6" hidden="1" x14ac:dyDescent="0.25">
      <c r="A78" s="16">
        <v>77</v>
      </c>
      <c r="B78" s="16" t="s">
        <v>743</v>
      </c>
      <c r="C78" s="8" t="s">
        <v>118</v>
      </c>
      <c r="D78" s="16">
        <f>SUMIFS(Issue!$L$1:$L$4036,Issue!$H$1:$H$4036,'Pending Consumption'!$B78,Issue!$J$1:$J$4036,'Pending Consumption'!$C78,Issue!$B$1:$B$4036,"Transfer")</f>
        <v>0</v>
      </c>
      <c r="E78" s="6">
        <f>SUMIFS(Issue!$L$1:$L$4036,Issue!$E$1:$E$4036,'Pending Consumption'!B78,Issue!$J$1:$J$4036,'Pending Consumption'!$C78,Issue!$B$1:$B$4036,"Consumed")</f>
        <v>0</v>
      </c>
      <c r="F78" s="16">
        <f t="shared" si="1"/>
        <v>0</v>
      </c>
    </row>
    <row r="79" spans="1:6" hidden="1" x14ac:dyDescent="0.25">
      <c r="A79" s="16">
        <v>78</v>
      </c>
      <c r="B79" s="16" t="s">
        <v>743</v>
      </c>
      <c r="C79" s="8" t="s">
        <v>119</v>
      </c>
      <c r="D79" s="16">
        <f>SUMIFS(Issue!$L$1:$L$4036,Issue!$H$1:$H$4036,'Pending Consumption'!$B79,Issue!$J$1:$J$4036,'Pending Consumption'!$C79,Issue!$B$1:$B$4036,"Transfer")</f>
        <v>0</v>
      </c>
      <c r="E79" s="6">
        <f>SUMIFS(Issue!$L$1:$L$4036,Issue!$E$1:$E$4036,'Pending Consumption'!B79,Issue!$J$1:$J$4036,'Pending Consumption'!$C79,Issue!$B$1:$B$4036,"Consumed")</f>
        <v>0</v>
      </c>
      <c r="F79" s="16">
        <f t="shared" si="1"/>
        <v>0</v>
      </c>
    </row>
    <row r="80" spans="1:6" hidden="1" x14ac:dyDescent="0.25">
      <c r="A80" s="16">
        <v>79</v>
      </c>
      <c r="B80" s="16" t="s">
        <v>743</v>
      </c>
      <c r="C80" s="8" t="s">
        <v>120</v>
      </c>
      <c r="D80" s="16">
        <f>SUMIFS(Issue!$L$1:$L$4036,Issue!$H$1:$H$4036,'Pending Consumption'!$B80,Issue!$J$1:$J$4036,'Pending Consumption'!$C80,Issue!$B$1:$B$4036,"Transfer")</f>
        <v>0</v>
      </c>
      <c r="E80" s="6">
        <f>SUMIFS(Issue!$L$1:$L$4036,Issue!$E$1:$E$4036,'Pending Consumption'!B80,Issue!$J$1:$J$4036,'Pending Consumption'!$C80,Issue!$B$1:$B$4036,"Consumed")</f>
        <v>0</v>
      </c>
      <c r="F80" s="16">
        <f t="shared" si="1"/>
        <v>0</v>
      </c>
    </row>
    <row r="81" spans="1:6" hidden="1" x14ac:dyDescent="0.25">
      <c r="A81" s="16">
        <v>80</v>
      </c>
      <c r="B81" s="16" t="s">
        <v>743</v>
      </c>
      <c r="C81" s="8" t="s">
        <v>121</v>
      </c>
      <c r="D81" s="16">
        <f>SUMIFS(Issue!$L$1:$L$4036,Issue!$H$1:$H$4036,'Pending Consumption'!$B81,Issue!$J$1:$J$4036,'Pending Consumption'!$C81,Issue!$B$1:$B$4036,"Transfer")</f>
        <v>0</v>
      </c>
      <c r="E81" s="6">
        <f>SUMIFS(Issue!$L$1:$L$4036,Issue!$E$1:$E$4036,'Pending Consumption'!B81,Issue!$J$1:$J$4036,'Pending Consumption'!$C81,Issue!$B$1:$B$4036,"Consumed")</f>
        <v>0</v>
      </c>
      <c r="F81" s="16">
        <f t="shared" si="1"/>
        <v>0</v>
      </c>
    </row>
    <row r="82" spans="1:6" hidden="1" x14ac:dyDescent="0.25">
      <c r="A82" s="16">
        <v>81</v>
      </c>
      <c r="B82" s="16" t="s">
        <v>743</v>
      </c>
      <c r="C82" s="8" t="s">
        <v>122</v>
      </c>
      <c r="D82" s="16">
        <f>SUMIFS(Issue!$L$1:$L$4036,Issue!$H$1:$H$4036,'Pending Consumption'!$B82,Issue!$J$1:$J$4036,'Pending Consumption'!$C82,Issue!$B$1:$B$4036,"Transfer")</f>
        <v>0</v>
      </c>
      <c r="E82" s="6">
        <f>SUMIFS(Issue!$L$1:$L$4036,Issue!$E$1:$E$4036,'Pending Consumption'!B82,Issue!$J$1:$J$4036,'Pending Consumption'!$C82,Issue!$B$1:$B$4036,"Consumed")</f>
        <v>0</v>
      </c>
      <c r="F82" s="16">
        <f t="shared" si="1"/>
        <v>0</v>
      </c>
    </row>
    <row r="83" spans="1:6" hidden="1" x14ac:dyDescent="0.25">
      <c r="A83" s="16">
        <v>82</v>
      </c>
      <c r="B83" s="16" t="s">
        <v>743</v>
      </c>
      <c r="C83" s="8" t="s">
        <v>123</v>
      </c>
      <c r="D83" s="16">
        <f>SUMIFS(Issue!$L$1:$L$4036,Issue!$H$1:$H$4036,'Pending Consumption'!$B83,Issue!$J$1:$J$4036,'Pending Consumption'!$C83,Issue!$B$1:$B$4036,"Transfer")</f>
        <v>0</v>
      </c>
      <c r="E83" s="6">
        <f>SUMIFS(Issue!$L$1:$L$4036,Issue!$E$1:$E$4036,'Pending Consumption'!B83,Issue!$J$1:$J$4036,'Pending Consumption'!$C83,Issue!$B$1:$B$4036,"Consumed")</f>
        <v>0</v>
      </c>
      <c r="F83" s="16">
        <f t="shared" si="1"/>
        <v>0</v>
      </c>
    </row>
    <row r="84" spans="1:6" hidden="1" x14ac:dyDescent="0.25">
      <c r="A84" s="16">
        <v>83</v>
      </c>
      <c r="B84" s="16" t="s">
        <v>743</v>
      </c>
      <c r="C84" s="8" t="s">
        <v>124</v>
      </c>
      <c r="D84" s="16">
        <f>SUMIFS(Issue!$L$1:$L$4036,Issue!$H$1:$H$4036,'Pending Consumption'!$B84,Issue!$J$1:$J$4036,'Pending Consumption'!$C84,Issue!$B$1:$B$4036,"Transfer")</f>
        <v>0</v>
      </c>
      <c r="E84" s="6">
        <f>SUMIFS(Issue!$L$1:$L$4036,Issue!$E$1:$E$4036,'Pending Consumption'!B84,Issue!$J$1:$J$4036,'Pending Consumption'!$C84,Issue!$B$1:$B$4036,"Consumed")</f>
        <v>0</v>
      </c>
      <c r="F84" s="16">
        <f t="shared" si="1"/>
        <v>0</v>
      </c>
    </row>
    <row r="85" spans="1:6" hidden="1" x14ac:dyDescent="0.25">
      <c r="A85" s="6">
        <v>84</v>
      </c>
      <c r="B85" s="6" t="s">
        <v>743</v>
      </c>
      <c r="C85" s="20" t="s">
        <v>125</v>
      </c>
      <c r="D85" s="6">
        <f>SUMIFS(Issue!$L$1:$L$4036,Issue!$H$1:$H$4036,'Pending Consumption'!$B85,Issue!$J$1:$J$4036,'Pending Consumption'!$C85,Issue!$B$1:$B$4036,"Transfer")</f>
        <v>0</v>
      </c>
      <c r="E85" s="6">
        <f>SUMIFS(Issue!$L$1:$L$4036,Issue!$E$1:$E$4036,'Pending Consumption'!B85,Issue!$J$1:$J$4036,'Pending Consumption'!$C85,Issue!$B$1:$B$4036,"Consumed")</f>
        <v>0</v>
      </c>
      <c r="F85" s="6">
        <f t="shared" si="1"/>
        <v>0</v>
      </c>
    </row>
    <row r="86" spans="1:6" hidden="1" x14ac:dyDescent="0.25">
      <c r="A86" s="16">
        <v>85</v>
      </c>
      <c r="B86" s="16" t="s">
        <v>743</v>
      </c>
      <c r="C86" s="8" t="s">
        <v>126</v>
      </c>
      <c r="D86" s="16">
        <f>SUMIFS(Issue!$L$1:$L$4036,Issue!$H$1:$H$4036,'Pending Consumption'!$B86,Issue!$J$1:$J$4036,'Pending Consumption'!$C86,Issue!$B$1:$B$4036,"Transfer")</f>
        <v>0</v>
      </c>
      <c r="E86" s="6">
        <f>SUMIFS(Issue!$L$1:$L$4036,Issue!$E$1:$E$4036,'Pending Consumption'!B86,Issue!$J$1:$J$4036,'Pending Consumption'!$C86,Issue!$B$1:$B$4036,"Consumed")</f>
        <v>0</v>
      </c>
      <c r="F86" s="16">
        <f t="shared" si="1"/>
        <v>0</v>
      </c>
    </row>
    <row r="87" spans="1:6" hidden="1" x14ac:dyDescent="0.25">
      <c r="A87" s="16">
        <v>86</v>
      </c>
      <c r="B87" s="16" t="s">
        <v>743</v>
      </c>
      <c r="C87" s="8" t="s">
        <v>127</v>
      </c>
      <c r="D87" s="16">
        <f>SUMIFS(Issue!$L$1:$L$4036,Issue!$H$1:$H$4036,'Pending Consumption'!$B87,Issue!$J$1:$J$4036,'Pending Consumption'!$C87,Issue!$B$1:$B$4036,"Transfer")</f>
        <v>0</v>
      </c>
      <c r="E87" s="6">
        <f>SUMIFS(Issue!$L$1:$L$4036,Issue!$E$1:$E$4036,'Pending Consumption'!B87,Issue!$J$1:$J$4036,'Pending Consumption'!$C87,Issue!$B$1:$B$4036,"Consumed")</f>
        <v>0</v>
      </c>
      <c r="F87" s="16">
        <f t="shared" si="1"/>
        <v>0</v>
      </c>
    </row>
    <row r="88" spans="1:6" hidden="1" x14ac:dyDescent="0.25">
      <c r="A88" s="16">
        <v>87</v>
      </c>
      <c r="B88" s="16" t="s">
        <v>743</v>
      </c>
      <c r="C88" s="8" t="s">
        <v>128</v>
      </c>
      <c r="D88" s="16">
        <f>SUMIFS(Issue!$L$1:$L$4036,Issue!$H$1:$H$4036,'Pending Consumption'!$B88,Issue!$J$1:$J$4036,'Pending Consumption'!$C88,Issue!$B$1:$B$4036,"Transfer")</f>
        <v>0</v>
      </c>
      <c r="E88" s="6">
        <f>SUMIFS(Issue!$L$1:$L$4036,Issue!$E$1:$E$4036,'Pending Consumption'!B88,Issue!$J$1:$J$4036,'Pending Consumption'!$C88,Issue!$B$1:$B$4036,"Consumed")</f>
        <v>0</v>
      </c>
      <c r="F88" s="16">
        <f t="shared" si="1"/>
        <v>0</v>
      </c>
    </row>
    <row r="89" spans="1:6" hidden="1" x14ac:dyDescent="0.25">
      <c r="A89" s="16">
        <v>88</v>
      </c>
      <c r="B89" s="16" t="s">
        <v>743</v>
      </c>
      <c r="C89" s="8" t="s">
        <v>129</v>
      </c>
      <c r="D89" s="16">
        <f>SUMIFS(Issue!$L$1:$L$4036,Issue!$H$1:$H$4036,'Pending Consumption'!$B89,Issue!$J$1:$J$4036,'Pending Consumption'!$C89,Issue!$B$1:$B$4036,"Transfer")</f>
        <v>0</v>
      </c>
      <c r="E89" s="6">
        <f>SUMIFS(Issue!$L$1:$L$4036,Issue!$E$1:$E$4036,'Pending Consumption'!B89,Issue!$J$1:$J$4036,'Pending Consumption'!$C89,Issue!$B$1:$B$4036,"Consumed")</f>
        <v>0</v>
      </c>
      <c r="F89" s="16">
        <f t="shared" si="1"/>
        <v>0</v>
      </c>
    </row>
    <row r="90" spans="1:6" hidden="1" x14ac:dyDescent="0.25">
      <c r="A90" s="16">
        <v>89</v>
      </c>
      <c r="B90" s="16" t="s">
        <v>743</v>
      </c>
      <c r="C90" s="8" t="s">
        <v>130</v>
      </c>
      <c r="D90" s="16">
        <f>SUMIFS(Issue!$L$1:$L$4036,Issue!$H$1:$H$4036,'Pending Consumption'!$B90,Issue!$J$1:$J$4036,'Pending Consumption'!$C90,Issue!$B$1:$B$4036,"Transfer")</f>
        <v>0</v>
      </c>
      <c r="E90" s="6">
        <f>SUMIFS(Issue!$L$1:$L$4036,Issue!$E$1:$E$4036,'Pending Consumption'!B90,Issue!$J$1:$J$4036,'Pending Consumption'!$C90,Issue!$B$1:$B$4036,"Consumed")</f>
        <v>0</v>
      </c>
      <c r="F90" s="16">
        <f t="shared" si="1"/>
        <v>0</v>
      </c>
    </row>
    <row r="91" spans="1:6" hidden="1" x14ac:dyDescent="0.25">
      <c r="A91" s="16">
        <v>90</v>
      </c>
      <c r="B91" s="16" t="s">
        <v>743</v>
      </c>
      <c r="C91" s="8" t="s">
        <v>131</v>
      </c>
      <c r="D91" s="16">
        <f>SUMIFS(Issue!$L$1:$L$4036,Issue!$H$1:$H$4036,'Pending Consumption'!$B91,Issue!$J$1:$J$4036,'Pending Consumption'!$C91,Issue!$B$1:$B$4036,"Transfer")</f>
        <v>0</v>
      </c>
      <c r="E91" s="6">
        <f>SUMIFS(Issue!$L$1:$L$4036,Issue!$E$1:$E$4036,'Pending Consumption'!B91,Issue!$J$1:$J$4036,'Pending Consumption'!$C91,Issue!$B$1:$B$4036,"Consumed")</f>
        <v>0</v>
      </c>
      <c r="F91" s="16">
        <f t="shared" si="1"/>
        <v>0</v>
      </c>
    </row>
    <row r="92" spans="1:6" hidden="1" x14ac:dyDescent="0.25">
      <c r="A92" s="16">
        <v>91</v>
      </c>
      <c r="B92" s="16" t="s">
        <v>743</v>
      </c>
      <c r="C92" s="8" t="s">
        <v>132</v>
      </c>
      <c r="D92" s="16">
        <f>SUMIFS(Issue!$L$1:$L$4036,Issue!$H$1:$H$4036,'Pending Consumption'!$B92,Issue!$J$1:$J$4036,'Pending Consumption'!$C92,Issue!$B$1:$B$4036,"Transfer")</f>
        <v>0</v>
      </c>
      <c r="E92" s="6">
        <f>SUMIFS(Issue!$L$1:$L$4036,Issue!$E$1:$E$4036,'Pending Consumption'!B92,Issue!$J$1:$J$4036,'Pending Consumption'!$C92,Issue!$B$1:$B$4036,"Consumed")</f>
        <v>0</v>
      </c>
      <c r="F92" s="16">
        <f t="shared" si="1"/>
        <v>0</v>
      </c>
    </row>
    <row r="93" spans="1:6" hidden="1" x14ac:dyDescent="0.25">
      <c r="A93" s="16">
        <v>92</v>
      </c>
      <c r="B93" s="16" t="s">
        <v>743</v>
      </c>
      <c r="C93" s="8" t="s">
        <v>133</v>
      </c>
      <c r="D93" s="16">
        <f>SUMIFS(Issue!$L$1:$L$4036,Issue!$H$1:$H$4036,'Pending Consumption'!$B93,Issue!$J$1:$J$4036,'Pending Consumption'!$C93,Issue!$B$1:$B$4036,"Transfer")</f>
        <v>0</v>
      </c>
      <c r="E93" s="6">
        <f>SUMIFS(Issue!$L$1:$L$4036,Issue!$E$1:$E$4036,'Pending Consumption'!B93,Issue!$J$1:$J$4036,'Pending Consumption'!$C93,Issue!$B$1:$B$4036,"Consumed")</f>
        <v>0</v>
      </c>
      <c r="F93" s="16">
        <f t="shared" si="1"/>
        <v>0</v>
      </c>
    </row>
    <row r="94" spans="1:6" hidden="1" x14ac:dyDescent="0.25">
      <c r="A94" s="16">
        <v>93</v>
      </c>
      <c r="B94" s="16" t="s">
        <v>743</v>
      </c>
      <c r="C94" s="8" t="s">
        <v>134</v>
      </c>
      <c r="D94" s="16">
        <f>SUMIFS(Issue!$L$1:$L$4036,Issue!$H$1:$H$4036,'Pending Consumption'!$B94,Issue!$J$1:$J$4036,'Pending Consumption'!$C94,Issue!$B$1:$B$4036,"Transfer")</f>
        <v>0</v>
      </c>
      <c r="E94" s="6">
        <f>SUMIFS(Issue!$L$1:$L$4036,Issue!$E$1:$E$4036,'Pending Consumption'!B94,Issue!$J$1:$J$4036,'Pending Consumption'!$C94,Issue!$B$1:$B$4036,"Consumed")</f>
        <v>0</v>
      </c>
      <c r="F94" s="16">
        <f t="shared" si="1"/>
        <v>0</v>
      </c>
    </row>
    <row r="95" spans="1:6" hidden="1" x14ac:dyDescent="0.25">
      <c r="A95" s="16">
        <v>94</v>
      </c>
      <c r="B95" s="16" t="s">
        <v>743</v>
      </c>
      <c r="C95" s="8" t="s">
        <v>135</v>
      </c>
      <c r="D95" s="16">
        <f>SUMIFS(Issue!$L$1:$L$4036,Issue!$H$1:$H$4036,'Pending Consumption'!$B95,Issue!$J$1:$J$4036,'Pending Consumption'!$C95,Issue!$B$1:$B$4036,"Transfer")</f>
        <v>0</v>
      </c>
      <c r="E95" s="6">
        <f>SUMIFS(Issue!$L$1:$L$4036,Issue!$E$1:$E$4036,'Pending Consumption'!B95,Issue!$J$1:$J$4036,'Pending Consumption'!$C95,Issue!$B$1:$B$4036,"Consumed")</f>
        <v>0</v>
      </c>
      <c r="F95" s="16">
        <f t="shared" si="1"/>
        <v>0</v>
      </c>
    </row>
    <row r="96" spans="1:6" hidden="1" x14ac:dyDescent="0.25">
      <c r="A96" s="16">
        <v>95</v>
      </c>
      <c r="B96" s="16" t="s">
        <v>743</v>
      </c>
      <c r="C96" s="8" t="s">
        <v>136</v>
      </c>
      <c r="D96" s="16">
        <f>SUMIFS(Issue!$L$1:$L$4036,Issue!$H$1:$H$4036,'Pending Consumption'!$B96,Issue!$J$1:$J$4036,'Pending Consumption'!$C96,Issue!$B$1:$B$4036,"Transfer")</f>
        <v>0</v>
      </c>
      <c r="E96" s="6">
        <f>SUMIFS(Issue!$L$1:$L$4036,Issue!$E$1:$E$4036,'Pending Consumption'!B96,Issue!$J$1:$J$4036,'Pending Consumption'!$C96,Issue!$B$1:$B$4036,"Consumed")</f>
        <v>0</v>
      </c>
      <c r="F96" s="16">
        <f t="shared" si="1"/>
        <v>0</v>
      </c>
    </row>
    <row r="97" spans="1:6" hidden="1" x14ac:dyDescent="0.25">
      <c r="A97" s="16">
        <v>96</v>
      </c>
      <c r="B97" s="16" t="s">
        <v>743</v>
      </c>
      <c r="C97" s="8" t="s">
        <v>137</v>
      </c>
      <c r="D97" s="16">
        <f>SUMIFS(Issue!$L$1:$L$4036,Issue!$H$1:$H$4036,'Pending Consumption'!$B97,Issue!$J$1:$J$4036,'Pending Consumption'!$C97,Issue!$B$1:$B$4036,"Transfer")</f>
        <v>0</v>
      </c>
      <c r="E97" s="6">
        <f>SUMIFS(Issue!$L$1:$L$4036,Issue!$E$1:$E$4036,'Pending Consumption'!B97,Issue!$J$1:$J$4036,'Pending Consumption'!$C97,Issue!$B$1:$B$4036,"Consumed")</f>
        <v>0</v>
      </c>
      <c r="F97" s="16">
        <f t="shared" si="1"/>
        <v>0</v>
      </c>
    </row>
    <row r="98" spans="1:6" hidden="1" x14ac:dyDescent="0.25">
      <c r="B98" s="19" t="s">
        <v>513</v>
      </c>
      <c r="C98" s="8" t="s">
        <v>42</v>
      </c>
      <c r="D98" s="16">
        <f>SUMIFS(Issue!$L$1:$L$4036,Issue!$H$1:$H$4036,'Pending Consumption'!$B98,Issue!$J$1:$J$4036,'Pending Consumption'!$C98,Issue!$B$1:$B$4036,"Transfer")</f>
        <v>0</v>
      </c>
      <c r="E98" s="6">
        <f>SUMIFS(Issue!$L$1:$L$4036,Issue!$E$1:$E$4036,'Pending Consumption'!B98,Issue!$J$1:$J$4036,'Pending Consumption'!$C98,Issue!$B$1:$B$4036,"Consumed")</f>
        <v>0</v>
      </c>
      <c r="F98" s="16">
        <f>+D98-E98</f>
        <v>0</v>
      </c>
    </row>
    <row r="99" spans="1:6" hidden="1" x14ac:dyDescent="0.25">
      <c r="B99" s="19" t="s">
        <v>513</v>
      </c>
      <c r="C99" s="8" t="s">
        <v>43</v>
      </c>
      <c r="D99" s="16">
        <f>SUMIFS(Issue!$L$1:$L$4036,Issue!$H$1:$H$4036,'Pending Consumption'!$B99,Issue!$J$1:$J$4036,'Pending Consumption'!$C99,Issue!$B$1:$B$4036,"Transfer")</f>
        <v>0</v>
      </c>
      <c r="E99" s="6">
        <f>SUMIFS(Issue!$L$1:$L$4036,Issue!$E$1:$E$4036,'Pending Consumption'!B99,Issue!$J$1:$J$4036,'Pending Consumption'!$C99,Issue!$B$1:$B$4036,"Consumed")</f>
        <v>0</v>
      </c>
      <c r="F99" s="16">
        <f t="shared" ref="F99:F162" si="2">+D99-E99</f>
        <v>0</v>
      </c>
    </row>
    <row r="100" spans="1:6" hidden="1" x14ac:dyDescent="0.25">
      <c r="B100" s="19" t="s">
        <v>513</v>
      </c>
      <c r="C100" s="8" t="s">
        <v>44</v>
      </c>
      <c r="D100" s="16">
        <f>SUMIFS(Issue!$L$1:$L$4036,Issue!$H$1:$H$4036,'Pending Consumption'!$B100,Issue!$J$1:$J$4036,'Pending Consumption'!$C100,Issue!$B$1:$B$4036,"Transfer")</f>
        <v>0</v>
      </c>
      <c r="E100" s="6">
        <f>SUMIFS(Issue!$L$1:$L$4036,Issue!$E$1:$E$4036,'Pending Consumption'!B100,Issue!$J$1:$J$4036,'Pending Consumption'!$C100,Issue!$B$1:$B$4036,"Consumed")</f>
        <v>0</v>
      </c>
      <c r="F100" s="16">
        <f t="shared" si="2"/>
        <v>0</v>
      </c>
    </row>
    <row r="101" spans="1:6" hidden="1" x14ac:dyDescent="0.25">
      <c r="A101" s="16"/>
      <c r="B101" s="16" t="s">
        <v>513</v>
      </c>
      <c r="C101" s="8" t="s">
        <v>45</v>
      </c>
      <c r="D101" s="16">
        <f>SUMIFS(Issue!$L$1:$L$4036,Issue!$H$1:$H$4036,'Pending Consumption'!$B101,Issue!$J$1:$J$4036,'Pending Consumption'!$C101,Issue!$B$1:$B$4036,"Transfer")</f>
        <v>0</v>
      </c>
      <c r="E101" s="6">
        <f>SUMIFS(Issue!$L$1:$L$4036,Issue!$E$1:$E$4036,'Pending Consumption'!B101,Issue!$J$1:$J$4036,'Pending Consumption'!$C101,Issue!$B$1:$B$4036,"Consumed")</f>
        <v>0</v>
      </c>
      <c r="F101" s="16">
        <f t="shared" si="2"/>
        <v>0</v>
      </c>
    </row>
    <row r="102" spans="1:6" hidden="1" x14ac:dyDescent="0.25">
      <c r="B102" s="19" t="s">
        <v>513</v>
      </c>
      <c r="C102" s="20" t="s">
        <v>46</v>
      </c>
      <c r="D102" s="6">
        <f>SUMIFS(Issue!$L$1:$L$4036,Issue!$H$1:$H$4036,'Pending Consumption'!$B102,Issue!$J$1:$J$4036,'Pending Consumption'!$C102,Issue!$B$1:$B$4036,"Transfer")</f>
        <v>0</v>
      </c>
      <c r="E102" s="6">
        <f>SUMIFS(Issue!$L$1:$L$4036,Issue!$E$1:$E$4036,'Pending Consumption'!B102,Issue!$J$1:$J$4036,'Pending Consumption'!$C102,Issue!$B$1:$B$4036,"Consumed")</f>
        <v>0</v>
      </c>
      <c r="F102" s="6">
        <f t="shared" si="2"/>
        <v>0</v>
      </c>
    </row>
    <row r="103" spans="1:6" hidden="1" x14ac:dyDescent="0.25">
      <c r="B103" s="19" t="s">
        <v>513</v>
      </c>
      <c r="C103" s="8" t="s">
        <v>47</v>
      </c>
      <c r="D103" s="16">
        <f>SUMIFS(Issue!$L$1:$L$4036,Issue!$H$1:$H$4036,'Pending Consumption'!$B103,Issue!$J$1:$J$4036,'Pending Consumption'!$C103,Issue!$B$1:$B$4036,"Transfer")</f>
        <v>0</v>
      </c>
      <c r="E103" s="6">
        <f>SUMIFS(Issue!$L$1:$L$4036,Issue!$E$1:$E$4036,'Pending Consumption'!B103,Issue!$J$1:$J$4036,'Pending Consumption'!$C103,Issue!$B$1:$B$4036,"Consumed")</f>
        <v>0</v>
      </c>
      <c r="F103" s="16">
        <f t="shared" si="2"/>
        <v>0</v>
      </c>
    </row>
    <row r="104" spans="1:6" hidden="1" x14ac:dyDescent="0.25">
      <c r="B104" s="19" t="s">
        <v>513</v>
      </c>
      <c r="C104" s="8" t="s">
        <v>48</v>
      </c>
      <c r="D104" s="16">
        <f>SUMIFS(Issue!$L$1:$L$4036,Issue!$H$1:$H$4036,'Pending Consumption'!$B104,Issue!$J$1:$J$4036,'Pending Consumption'!$C104,Issue!$B$1:$B$4036,"Transfer")</f>
        <v>0</v>
      </c>
      <c r="E104" s="6">
        <f>SUMIFS(Issue!$L$1:$L$4036,Issue!$E$1:$E$4036,'Pending Consumption'!B104,Issue!$J$1:$J$4036,'Pending Consumption'!$C104,Issue!$B$1:$B$4036,"Consumed")</f>
        <v>0</v>
      </c>
      <c r="F104" s="16">
        <f t="shared" si="2"/>
        <v>0</v>
      </c>
    </row>
    <row r="105" spans="1:6" hidden="1" x14ac:dyDescent="0.25">
      <c r="B105" s="19" t="s">
        <v>513</v>
      </c>
      <c r="C105" s="8" t="s">
        <v>49</v>
      </c>
      <c r="D105" s="16">
        <f>SUMIFS(Issue!$L$1:$L$4036,Issue!$H$1:$H$4036,'Pending Consumption'!$B105,Issue!$J$1:$J$4036,'Pending Consumption'!$C105,Issue!$B$1:$B$4036,"Transfer")</f>
        <v>0</v>
      </c>
      <c r="E105" s="6">
        <f>SUMIFS(Issue!$L$1:$L$4036,Issue!$E$1:$E$4036,'Pending Consumption'!B105,Issue!$J$1:$J$4036,'Pending Consumption'!$C105,Issue!$B$1:$B$4036,"Consumed")</f>
        <v>0</v>
      </c>
      <c r="F105" s="16">
        <f t="shared" si="2"/>
        <v>0</v>
      </c>
    </row>
    <row r="106" spans="1:6" hidden="1" x14ac:dyDescent="0.25">
      <c r="B106" s="19" t="s">
        <v>513</v>
      </c>
      <c r="C106" s="8" t="s">
        <v>50</v>
      </c>
      <c r="D106" s="16">
        <f>SUMIFS(Issue!$L$1:$L$4036,Issue!$H$1:$H$4036,'Pending Consumption'!$B106,Issue!$J$1:$J$4036,'Pending Consumption'!$C106,Issue!$B$1:$B$4036,"Transfer")</f>
        <v>0</v>
      </c>
      <c r="E106" s="6">
        <f>SUMIFS(Issue!$L$1:$L$4036,Issue!$E$1:$E$4036,'Pending Consumption'!B106,Issue!$J$1:$J$4036,'Pending Consumption'!$C106,Issue!$B$1:$B$4036,"Consumed")</f>
        <v>0</v>
      </c>
      <c r="F106" s="16">
        <f t="shared" si="2"/>
        <v>0</v>
      </c>
    </row>
    <row r="107" spans="1:6" hidden="1" x14ac:dyDescent="0.25">
      <c r="B107" s="19" t="s">
        <v>513</v>
      </c>
      <c r="C107" s="8" t="s">
        <v>51</v>
      </c>
      <c r="D107" s="16">
        <f>SUMIFS(Issue!$L$1:$L$4036,Issue!$H$1:$H$4036,'Pending Consumption'!$B107,Issue!$J$1:$J$4036,'Pending Consumption'!$C107,Issue!$B$1:$B$4036,"Transfer")</f>
        <v>0</v>
      </c>
      <c r="E107" s="6">
        <f>SUMIFS(Issue!$L$1:$L$4036,Issue!$E$1:$E$4036,'Pending Consumption'!B107,Issue!$J$1:$J$4036,'Pending Consumption'!$C107,Issue!$B$1:$B$4036,"Consumed")</f>
        <v>0</v>
      </c>
      <c r="F107" s="16">
        <f t="shared" si="2"/>
        <v>0</v>
      </c>
    </row>
    <row r="108" spans="1:6" hidden="1" x14ac:dyDescent="0.25">
      <c r="B108" s="19" t="s">
        <v>513</v>
      </c>
      <c r="C108" s="8" t="s">
        <v>52</v>
      </c>
      <c r="D108" s="16">
        <f>SUMIFS(Issue!$L$1:$L$4036,Issue!$H$1:$H$4036,'Pending Consumption'!$B108,Issue!$J$1:$J$4036,'Pending Consumption'!$C108,Issue!$B$1:$B$4036,"Transfer")</f>
        <v>0</v>
      </c>
      <c r="E108" s="6">
        <f>SUMIFS(Issue!$L$1:$L$4036,Issue!$E$1:$E$4036,'Pending Consumption'!B108,Issue!$J$1:$J$4036,'Pending Consumption'!$C108,Issue!$B$1:$B$4036,"Consumed")</f>
        <v>0</v>
      </c>
      <c r="F108" s="16">
        <f t="shared" si="2"/>
        <v>0</v>
      </c>
    </row>
    <row r="109" spans="1:6" hidden="1" x14ac:dyDescent="0.25">
      <c r="B109" s="19" t="s">
        <v>513</v>
      </c>
      <c r="C109" s="8" t="s">
        <v>53</v>
      </c>
      <c r="D109" s="16">
        <f>SUMIFS(Issue!$L$1:$L$4036,Issue!$H$1:$H$4036,'Pending Consumption'!$B109,Issue!$J$1:$J$4036,'Pending Consumption'!$C109,Issue!$B$1:$B$4036,"Transfer")</f>
        <v>0</v>
      </c>
      <c r="E109" s="6">
        <f>SUMIFS(Issue!$L$1:$L$4036,Issue!$E$1:$E$4036,'Pending Consumption'!B109,Issue!$J$1:$J$4036,'Pending Consumption'!$C109,Issue!$B$1:$B$4036,"Consumed")</f>
        <v>0</v>
      </c>
      <c r="F109" s="16">
        <f t="shared" si="2"/>
        <v>0</v>
      </c>
    </row>
    <row r="110" spans="1:6" hidden="1" x14ac:dyDescent="0.25">
      <c r="B110" s="19" t="s">
        <v>513</v>
      </c>
      <c r="C110" s="8" t="s">
        <v>54</v>
      </c>
      <c r="D110" s="16">
        <f>SUMIFS(Issue!$L$1:$L$4036,Issue!$H$1:$H$4036,'Pending Consumption'!$B110,Issue!$J$1:$J$4036,'Pending Consumption'!$C110,Issue!$B$1:$B$4036,"Transfer")</f>
        <v>0</v>
      </c>
      <c r="E110" s="6">
        <f>SUMIFS(Issue!$L$1:$L$4036,Issue!$E$1:$E$4036,'Pending Consumption'!B110,Issue!$J$1:$J$4036,'Pending Consumption'!$C110,Issue!$B$1:$B$4036,"Consumed")</f>
        <v>0</v>
      </c>
      <c r="F110" s="16">
        <f t="shared" si="2"/>
        <v>0</v>
      </c>
    </row>
    <row r="111" spans="1:6" hidden="1" x14ac:dyDescent="0.25">
      <c r="B111" s="19" t="s">
        <v>513</v>
      </c>
      <c r="C111" s="8" t="s">
        <v>55</v>
      </c>
      <c r="D111" s="16">
        <f>SUMIFS(Issue!$L$1:$L$4036,Issue!$H$1:$H$4036,'Pending Consumption'!$B111,Issue!$J$1:$J$4036,'Pending Consumption'!$C111,Issue!$B$1:$B$4036,"Transfer")</f>
        <v>0</v>
      </c>
      <c r="E111" s="6">
        <f>SUMIFS(Issue!$L$1:$L$4036,Issue!$E$1:$E$4036,'Pending Consumption'!B111,Issue!$J$1:$J$4036,'Pending Consumption'!$C111,Issue!$B$1:$B$4036,"Consumed")</f>
        <v>0</v>
      </c>
      <c r="F111" s="16">
        <f t="shared" si="2"/>
        <v>0</v>
      </c>
    </row>
    <row r="112" spans="1:6" hidden="1" x14ac:dyDescent="0.25">
      <c r="B112" s="19" t="s">
        <v>513</v>
      </c>
      <c r="C112" s="8" t="s">
        <v>56</v>
      </c>
      <c r="D112" s="16">
        <f>SUMIFS(Issue!$L$1:$L$4036,Issue!$H$1:$H$4036,'Pending Consumption'!$B112,Issue!$J$1:$J$4036,'Pending Consumption'!$C112,Issue!$B$1:$B$4036,"Transfer")</f>
        <v>0</v>
      </c>
      <c r="E112" s="6">
        <f>SUMIFS(Issue!$L$1:$L$4036,Issue!$E$1:$E$4036,'Pending Consumption'!B112,Issue!$J$1:$J$4036,'Pending Consumption'!$C112,Issue!$B$1:$B$4036,"Consumed")</f>
        <v>0</v>
      </c>
      <c r="F112" s="16">
        <f t="shared" si="2"/>
        <v>0</v>
      </c>
    </row>
    <row r="113" spans="1:6" hidden="1" x14ac:dyDescent="0.25">
      <c r="B113" s="19" t="s">
        <v>513</v>
      </c>
      <c r="C113" s="8" t="s">
        <v>57</v>
      </c>
      <c r="D113" s="16">
        <f>SUMIFS(Issue!$L$1:$L$4036,Issue!$H$1:$H$4036,'Pending Consumption'!$B113,Issue!$J$1:$J$4036,'Pending Consumption'!$C113,Issue!$B$1:$B$4036,"Transfer")</f>
        <v>0</v>
      </c>
      <c r="E113" s="6">
        <f>SUMIFS(Issue!$L$1:$L$4036,Issue!$E$1:$E$4036,'Pending Consumption'!B113,Issue!$J$1:$J$4036,'Pending Consumption'!$C113,Issue!$B$1:$B$4036,"Consumed")</f>
        <v>0</v>
      </c>
      <c r="F113" s="16">
        <f t="shared" si="2"/>
        <v>0</v>
      </c>
    </row>
    <row r="114" spans="1:6" hidden="1" x14ac:dyDescent="0.25">
      <c r="A114" s="16"/>
      <c r="B114" s="16" t="s">
        <v>513</v>
      </c>
      <c r="C114" s="8" t="s">
        <v>58</v>
      </c>
      <c r="D114" s="16">
        <f>SUMIFS(Issue!$L$1:$L$4036,Issue!$H$1:$H$4036,'Pending Consumption'!$B114,Issue!$J$1:$J$4036,'Pending Consumption'!$C114,Issue!$B$1:$B$4036,"Transfer")</f>
        <v>0</v>
      </c>
      <c r="E114" s="6">
        <f>SUMIFS(Issue!$L$1:$L$4036,Issue!$E$1:$E$4036,'Pending Consumption'!B114,Issue!$J$1:$J$4036,'Pending Consumption'!$C114,Issue!$B$1:$B$4036,"Consumed")</f>
        <v>0</v>
      </c>
      <c r="F114" s="16">
        <f t="shared" si="2"/>
        <v>0</v>
      </c>
    </row>
    <row r="115" spans="1:6" hidden="1" x14ac:dyDescent="0.25">
      <c r="B115" s="19" t="s">
        <v>513</v>
      </c>
      <c r="C115" s="20" t="s">
        <v>59</v>
      </c>
      <c r="D115" s="6">
        <f>SUMIFS(Issue!$L$1:$L$4036,Issue!$H$1:$H$4036,'Pending Consumption'!$B115,Issue!$J$1:$J$4036,'Pending Consumption'!$C115,Issue!$B$1:$B$4036,"Transfer")</f>
        <v>0</v>
      </c>
      <c r="E115" s="6">
        <f>SUMIFS(Issue!$L$1:$L$4036,Issue!$E$1:$E$4036,'Pending Consumption'!B115,Issue!$J$1:$J$4036,'Pending Consumption'!$C115,Issue!$B$1:$B$4036,"Consumed")</f>
        <v>0</v>
      </c>
      <c r="F115" s="6">
        <f t="shared" si="2"/>
        <v>0</v>
      </c>
    </row>
    <row r="116" spans="1:6" hidden="1" x14ac:dyDescent="0.25">
      <c r="B116" s="19" t="s">
        <v>513</v>
      </c>
      <c r="C116" s="8" t="s">
        <v>60</v>
      </c>
      <c r="D116" s="16">
        <f>SUMIFS(Issue!$L$1:$L$4036,Issue!$H$1:$H$4036,'Pending Consumption'!$B116,Issue!$J$1:$J$4036,'Pending Consumption'!$C116,Issue!$B$1:$B$4036,"Transfer")</f>
        <v>0</v>
      </c>
      <c r="E116" s="6">
        <f>SUMIFS(Issue!$L$1:$L$4036,Issue!$E$1:$E$4036,'Pending Consumption'!B116,Issue!$J$1:$J$4036,'Pending Consumption'!$C116,Issue!$B$1:$B$4036,"Consumed")</f>
        <v>0</v>
      </c>
      <c r="F116" s="16">
        <f t="shared" si="2"/>
        <v>0</v>
      </c>
    </row>
    <row r="117" spans="1:6" hidden="1" x14ac:dyDescent="0.25">
      <c r="B117" s="19" t="s">
        <v>513</v>
      </c>
      <c r="C117" s="8" t="s">
        <v>61</v>
      </c>
      <c r="D117" s="16">
        <f>SUMIFS(Issue!$L$1:$L$4036,Issue!$H$1:$H$4036,'Pending Consumption'!$B117,Issue!$J$1:$J$4036,'Pending Consumption'!$C117,Issue!$B$1:$B$4036,"Transfer")</f>
        <v>0</v>
      </c>
      <c r="E117" s="6">
        <f>SUMIFS(Issue!$L$1:$L$4036,Issue!$E$1:$E$4036,'Pending Consumption'!B117,Issue!$J$1:$J$4036,'Pending Consumption'!$C117,Issue!$B$1:$B$4036,"Consumed")</f>
        <v>0</v>
      </c>
      <c r="F117" s="16">
        <f t="shared" si="2"/>
        <v>0</v>
      </c>
    </row>
    <row r="118" spans="1:6" x14ac:dyDescent="0.25">
      <c r="B118" s="19" t="s">
        <v>513</v>
      </c>
      <c r="C118" s="8" t="s">
        <v>62</v>
      </c>
      <c r="D118" s="16">
        <f>SUMIFS(Issue!$L$1:$L$4036,Issue!$H$1:$H$4036,'Pending Consumption'!$B118,Issue!$J$1:$J$4036,'Pending Consumption'!$C118,Issue!$B$1:$B$4036,"Transfer")</f>
        <v>1</v>
      </c>
      <c r="E118" s="6">
        <f>SUMIFS(Issue!$L$1:$L$4036,Issue!$E$1:$E$4036,'Pending Consumption'!B118,Issue!$J$1:$J$4036,'Pending Consumption'!$C118,Issue!$B$1:$B$4036,"Consumed")</f>
        <v>0</v>
      </c>
      <c r="F118" s="16">
        <f t="shared" si="2"/>
        <v>1</v>
      </c>
    </row>
    <row r="119" spans="1:6" hidden="1" x14ac:dyDescent="0.25">
      <c r="B119" s="19" t="s">
        <v>513</v>
      </c>
      <c r="C119" s="8" t="s">
        <v>63</v>
      </c>
      <c r="D119" s="16">
        <f>SUMIFS(Issue!$L$1:$L$4036,Issue!$H$1:$H$4036,'Pending Consumption'!$B119,Issue!$J$1:$J$4036,'Pending Consumption'!$C119,Issue!$B$1:$B$4036,"Transfer")</f>
        <v>0</v>
      </c>
      <c r="E119" s="6">
        <f>SUMIFS(Issue!$L$1:$L$4036,Issue!$E$1:$E$4036,'Pending Consumption'!B119,Issue!$J$1:$J$4036,'Pending Consumption'!$C119,Issue!$B$1:$B$4036,"Consumed")</f>
        <v>0</v>
      </c>
      <c r="F119" s="16">
        <f t="shared" si="2"/>
        <v>0</v>
      </c>
    </row>
    <row r="120" spans="1:6" x14ac:dyDescent="0.25">
      <c r="B120" s="19" t="s">
        <v>513</v>
      </c>
      <c r="C120" s="8" t="s">
        <v>64</v>
      </c>
      <c r="D120" s="16">
        <f>SUMIFS(Issue!$L$1:$L$4036,Issue!$H$1:$H$4036,'Pending Consumption'!$B120,Issue!$J$1:$J$4036,'Pending Consumption'!$C120,Issue!$B$1:$B$4036,"Transfer")</f>
        <v>21</v>
      </c>
      <c r="E120" s="6">
        <f>SUMIFS(Issue!$L$1:$L$4036,Issue!$E$1:$E$4036,'Pending Consumption'!B120,Issue!$J$1:$J$4036,'Pending Consumption'!$C120,Issue!$B$1:$B$4036,"Consumed")</f>
        <v>0</v>
      </c>
      <c r="F120" s="16">
        <f t="shared" si="2"/>
        <v>21</v>
      </c>
    </row>
    <row r="121" spans="1:6" hidden="1" x14ac:dyDescent="0.25">
      <c r="B121" s="19" t="s">
        <v>513</v>
      </c>
      <c r="C121" s="8" t="s">
        <v>65</v>
      </c>
      <c r="D121" s="16">
        <f>SUMIFS(Issue!$L$1:$L$4036,Issue!$H$1:$H$4036,'Pending Consumption'!$B121,Issue!$J$1:$J$4036,'Pending Consumption'!$C121,Issue!$B$1:$B$4036,"Transfer")</f>
        <v>0</v>
      </c>
      <c r="E121" s="6">
        <f>SUMIFS(Issue!$L$1:$L$4036,Issue!$E$1:$E$4036,'Pending Consumption'!B121,Issue!$J$1:$J$4036,'Pending Consumption'!$C121,Issue!$B$1:$B$4036,"Consumed")</f>
        <v>0</v>
      </c>
      <c r="F121" s="16">
        <f t="shared" si="2"/>
        <v>0</v>
      </c>
    </row>
    <row r="122" spans="1:6" hidden="1" x14ac:dyDescent="0.25">
      <c r="B122" s="19" t="s">
        <v>513</v>
      </c>
      <c r="C122" s="8" t="s">
        <v>66</v>
      </c>
      <c r="D122" s="16">
        <f>SUMIFS(Issue!$L$1:$L$4036,Issue!$H$1:$H$4036,'Pending Consumption'!$B122,Issue!$J$1:$J$4036,'Pending Consumption'!$C122,Issue!$B$1:$B$4036,"Transfer")</f>
        <v>0</v>
      </c>
      <c r="E122" s="6">
        <f>SUMIFS(Issue!$L$1:$L$4036,Issue!$E$1:$E$4036,'Pending Consumption'!B122,Issue!$J$1:$J$4036,'Pending Consumption'!$C122,Issue!$B$1:$B$4036,"Consumed")</f>
        <v>0</v>
      </c>
      <c r="F122" s="16">
        <f t="shared" si="2"/>
        <v>0</v>
      </c>
    </row>
    <row r="123" spans="1:6" hidden="1" x14ac:dyDescent="0.25">
      <c r="B123" s="19" t="s">
        <v>513</v>
      </c>
      <c r="C123" s="8" t="s">
        <v>67</v>
      </c>
      <c r="D123" s="16">
        <f>SUMIFS(Issue!$L$1:$L$4036,Issue!$H$1:$H$4036,'Pending Consumption'!$B123,Issue!$J$1:$J$4036,'Pending Consumption'!$C123,Issue!$B$1:$B$4036,"Transfer")</f>
        <v>0</v>
      </c>
      <c r="E123" s="6">
        <f>SUMIFS(Issue!$L$1:$L$4036,Issue!$E$1:$E$4036,'Pending Consumption'!B123,Issue!$J$1:$J$4036,'Pending Consumption'!$C123,Issue!$B$1:$B$4036,"Consumed")</f>
        <v>0</v>
      </c>
      <c r="F123" s="16">
        <f t="shared" si="2"/>
        <v>0</v>
      </c>
    </row>
    <row r="124" spans="1:6" hidden="1" x14ac:dyDescent="0.25">
      <c r="B124" s="19" t="s">
        <v>513</v>
      </c>
      <c r="C124" s="8" t="s">
        <v>68</v>
      </c>
      <c r="D124" s="16">
        <f>SUMIFS(Issue!$L$1:$L$4036,Issue!$H$1:$H$4036,'Pending Consumption'!$B124,Issue!$J$1:$J$4036,'Pending Consumption'!$C124,Issue!$B$1:$B$4036,"Transfer")</f>
        <v>0</v>
      </c>
      <c r="E124" s="6">
        <f>SUMIFS(Issue!$L$1:$L$4036,Issue!$E$1:$E$4036,'Pending Consumption'!B124,Issue!$J$1:$J$4036,'Pending Consumption'!$C124,Issue!$B$1:$B$4036,"Consumed")</f>
        <v>0</v>
      </c>
      <c r="F124" s="16">
        <f t="shared" si="2"/>
        <v>0</v>
      </c>
    </row>
    <row r="125" spans="1:6" hidden="1" x14ac:dyDescent="0.25">
      <c r="B125" s="19" t="s">
        <v>513</v>
      </c>
      <c r="C125" s="8" t="s">
        <v>69</v>
      </c>
      <c r="D125" s="16">
        <f>SUMIFS(Issue!$L$1:$L$4036,Issue!$H$1:$H$4036,'Pending Consumption'!$B125,Issue!$J$1:$J$4036,'Pending Consumption'!$C125,Issue!$B$1:$B$4036,"Transfer")</f>
        <v>0</v>
      </c>
      <c r="E125" s="6">
        <f>SUMIFS(Issue!$L$1:$L$4036,Issue!$E$1:$E$4036,'Pending Consumption'!B125,Issue!$J$1:$J$4036,'Pending Consumption'!$C125,Issue!$B$1:$B$4036,"Consumed")</f>
        <v>0</v>
      </c>
      <c r="F125" s="16">
        <f t="shared" si="2"/>
        <v>0</v>
      </c>
    </row>
    <row r="126" spans="1:6" x14ac:dyDescent="0.25">
      <c r="B126" s="19" t="s">
        <v>513</v>
      </c>
      <c r="C126" s="8" t="s">
        <v>70</v>
      </c>
      <c r="D126" s="16">
        <f>SUMIFS(Issue!$L$1:$L$4036,Issue!$H$1:$H$4036,'Pending Consumption'!$B126,Issue!$J$1:$J$4036,'Pending Consumption'!$C126,Issue!$B$1:$B$4036,"Transfer")</f>
        <v>1</v>
      </c>
      <c r="E126" s="6">
        <f>SUMIFS(Issue!$L$1:$L$4036,Issue!$E$1:$E$4036,'Pending Consumption'!B126,Issue!$J$1:$J$4036,'Pending Consumption'!$C126,Issue!$B$1:$B$4036,"Consumed")</f>
        <v>0</v>
      </c>
      <c r="F126" s="16">
        <f t="shared" si="2"/>
        <v>1</v>
      </c>
    </row>
    <row r="127" spans="1:6" hidden="1" x14ac:dyDescent="0.25">
      <c r="B127" s="19" t="s">
        <v>513</v>
      </c>
      <c r="C127" s="8" t="s">
        <v>71</v>
      </c>
      <c r="D127" s="16">
        <f>SUMIFS(Issue!$L$1:$L$4036,Issue!$H$1:$H$4036,'Pending Consumption'!$B127,Issue!$J$1:$J$4036,'Pending Consumption'!$C127,Issue!$B$1:$B$4036,"Transfer")</f>
        <v>0</v>
      </c>
      <c r="E127" s="6">
        <f>SUMIFS(Issue!$L$1:$L$4036,Issue!$E$1:$E$4036,'Pending Consumption'!B127,Issue!$J$1:$J$4036,'Pending Consumption'!$C127,Issue!$B$1:$B$4036,"Consumed")</f>
        <v>0</v>
      </c>
      <c r="F127" s="16">
        <f t="shared" si="2"/>
        <v>0</v>
      </c>
    </row>
    <row r="128" spans="1:6" hidden="1" x14ac:dyDescent="0.25">
      <c r="B128" s="19" t="s">
        <v>513</v>
      </c>
      <c r="C128" s="8" t="s">
        <v>72</v>
      </c>
      <c r="D128" s="16">
        <f>SUMIFS(Issue!$L$1:$L$4036,Issue!$H$1:$H$4036,'Pending Consumption'!$B128,Issue!$J$1:$J$4036,'Pending Consumption'!$C128,Issue!$B$1:$B$4036,"Transfer")</f>
        <v>0</v>
      </c>
      <c r="E128" s="6">
        <f>SUMIFS(Issue!$L$1:$L$4036,Issue!$E$1:$E$4036,'Pending Consumption'!B128,Issue!$J$1:$J$4036,'Pending Consumption'!$C128,Issue!$B$1:$B$4036,"Consumed")</f>
        <v>0</v>
      </c>
      <c r="F128" s="16">
        <f t="shared" si="2"/>
        <v>0</v>
      </c>
    </row>
    <row r="129" spans="2:6" hidden="1" x14ac:dyDescent="0.25">
      <c r="B129" s="19" t="s">
        <v>513</v>
      </c>
      <c r="C129" s="8" t="s">
        <v>73</v>
      </c>
      <c r="D129" s="16">
        <f>SUMIFS(Issue!$L$1:$L$4036,Issue!$H$1:$H$4036,'Pending Consumption'!$B129,Issue!$J$1:$J$4036,'Pending Consumption'!$C129,Issue!$B$1:$B$4036,"Transfer")</f>
        <v>0</v>
      </c>
      <c r="E129" s="6">
        <f>SUMIFS(Issue!$L$1:$L$4036,Issue!$E$1:$E$4036,'Pending Consumption'!B129,Issue!$J$1:$J$4036,'Pending Consumption'!$C129,Issue!$B$1:$B$4036,"Consumed")</f>
        <v>0</v>
      </c>
      <c r="F129" s="16">
        <f t="shared" si="2"/>
        <v>0</v>
      </c>
    </row>
    <row r="130" spans="2:6" hidden="1" x14ac:dyDescent="0.25">
      <c r="B130" s="19" t="s">
        <v>513</v>
      </c>
      <c r="C130" s="8" t="s">
        <v>74</v>
      </c>
      <c r="D130" s="16">
        <f>SUMIFS(Issue!$L$1:$L$4036,Issue!$H$1:$H$4036,'Pending Consumption'!$B130,Issue!$J$1:$J$4036,'Pending Consumption'!$C130,Issue!$B$1:$B$4036,"Transfer")</f>
        <v>0</v>
      </c>
      <c r="E130" s="6">
        <f>SUMIFS(Issue!$L$1:$L$4036,Issue!$E$1:$E$4036,'Pending Consumption'!B130,Issue!$J$1:$J$4036,'Pending Consumption'!$C130,Issue!$B$1:$B$4036,"Consumed")</f>
        <v>0</v>
      </c>
      <c r="F130" s="16">
        <f t="shared" si="2"/>
        <v>0</v>
      </c>
    </row>
    <row r="131" spans="2:6" hidden="1" x14ac:dyDescent="0.25">
      <c r="B131" s="19" t="s">
        <v>513</v>
      </c>
      <c r="C131" s="8" t="s">
        <v>75</v>
      </c>
      <c r="D131" s="16">
        <f>SUMIFS(Issue!$L$1:$L$4036,Issue!$H$1:$H$4036,'Pending Consumption'!$B131,Issue!$J$1:$J$4036,'Pending Consumption'!$C131,Issue!$B$1:$B$4036,"Transfer")</f>
        <v>0</v>
      </c>
      <c r="E131" s="6">
        <f>SUMIFS(Issue!$L$1:$L$4036,Issue!$E$1:$E$4036,'Pending Consumption'!B131,Issue!$J$1:$J$4036,'Pending Consumption'!$C131,Issue!$B$1:$B$4036,"Consumed")</f>
        <v>0</v>
      </c>
      <c r="F131" s="16">
        <f t="shared" si="2"/>
        <v>0</v>
      </c>
    </row>
    <row r="132" spans="2:6" hidden="1" x14ac:dyDescent="0.25">
      <c r="B132" s="19" t="s">
        <v>513</v>
      </c>
      <c r="C132" s="8" t="s">
        <v>76</v>
      </c>
      <c r="D132" s="16">
        <f>SUMIFS(Issue!$L$1:$L$4036,Issue!$H$1:$H$4036,'Pending Consumption'!$B132,Issue!$J$1:$J$4036,'Pending Consumption'!$C132,Issue!$B$1:$B$4036,"Transfer")</f>
        <v>0</v>
      </c>
      <c r="E132" s="6">
        <f>SUMIFS(Issue!$L$1:$L$4036,Issue!$E$1:$E$4036,'Pending Consumption'!B132,Issue!$J$1:$J$4036,'Pending Consumption'!$C132,Issue!$B$1:$B$4036,"Consumed")</f>
        <v>0</v>
      </c>
      <c r="F132" s="16">
        <f t="shared" si="2"/>
        <v>0</v>
      </c>
    </row>
    <row r="133" spans="2:6" hidden="1" x14ac:dyDescent="0.25">
      <c r="B133" s="19" t="s">
        <v>513</v>
      </c>
      <c r="C133" s="8" t="s">
        <v>77</v>
      </c>
      <c r="D133" s="16">
        <f>SUMIFS(Issue!$L$1:$L$4036,Issue!$H$1:$H$4036,'Pending Consumption'!$B133,Issue!$J$1:$J$4036,'Pending Consumption'!$C133,Issue!$B$1:$B$4036,"Transfer")</f>
        <v>0</v>
      </c>
      <c r="E133" s="6">
        <f>SUMIFS(Issue!$L$1:$L$4036,Issue!$E$1:$E$4036,'Pending Consumption'!B133,Issue!$J$1:$J$4036,'Pending Consumption'!$C133,Issue!$B$1:$B$4036,"Consumed")</f>
        <v>0</v>
      </c>
      <c r="F133" s="16">
        <f t="shared" si="2"/>
        <v>0</v>
      </c>
    </row>
    <row r="134" spans="2:6" hidden="1" x14ac:dyDescent="0.25">
      <c r="B134" s="19" t="s">
        <v>513</v>
      </c>
      <c r="C134" s="8" t="s">
        <v>78</v>
      </c>
      <c r="D134" s="16">
        <f>SUMIFS(Issue!$L$1:$L$4036,Issue!$H$1:$H$4036,'Pending Consumption'!$B134,Issue!$J$1:$J$4036,'Pending Consumption'!$C134,Issue!$B$1:$B$4036,"Transfer")</f>
        <v>0</v>
      </c>
      <c r="E134" s="6">
        <f>SUMIFS(Issue!$L$1:$L$4036,Issue!$E$1:$E$4036,'Pending Consumption'!B134,Issue!$J$1:$J$4036,'Pending Consumption'!$C134,Issue!$B$1:$B$4036,"Consumed")</f>
        <v>0</v>
      </c>
      <c r="F134" s="16">
        <f t="shared" si="2"/>
        <v>0</v>
      </c>
    </row>
    <row r="135" spans="2:6" hidden="1" x14ac:dyDescent="0.25">
      <c r="B135" s="19" t="s">
        <v>513</v>
      </c>
      <c r="C135" s="8" t="s">
        <v>79</v>
      </c>
      <c r="D135" s="16">
        <f>SUMIFS(Issue!$L$1:$L$4036,Issue!$H$1:$H$4036,'Pending Consumption'!$B135,Issue!$J$1:$J$4036,'Pending Consumption'!$C135,Issue!$B$1:$B$4036,"Transfer")</f>
        <v>0</v>
      </c>
      <c r="E135" s="6">
        <f>SUMIFS(Issue!$L$1:$L$4036,Issue!$E$1:$E$4036,'Pending Consumption'!B135,Issue!$J$1:$J$4036,'Pending Consumption'!$C135,Issue!$B$1:$B$4036,"Consumed")</f>
        <v>0</v>
      </c>
      <c r="F135" s="16">
        <f t="shared" si="2"/>
        <v>0</v>
      </c>
    </row>
    <row r="136" spans="2:6" hidden="1" x14ac:dyDescent="0.25">
      <c r="B136" s="19" t="s">
        <v>513</v>
      </c>
      <c r="C136" s="8" t="s">
        <v>80</v>
      </c>
      <c r="D136" s="16">
        <f>SUMIFS(Issue!$L$1:$L$4036,Issue!$H$1:$H$4036,'Pending Consumption'!$B136,Issue!$J$1:$J$4036,'Pending Consumption'!$C136,Issue!$B$1:$B$4036,"Transfer")</f>
        <v>0</v>
      </c>
      <c r="E136" s="6">
        <f>SUMIFS(Issue!$L$1:$L$4036,Issue!$E$1:$E$4036,'Pending Consumption'!B136,Issue!$J$1:$J$4036,'Pending Consumption'!$C136,Issue!$B$1:$B$4036,"Consumed")</f>
        <v>0</v>
      </c>
      <c r="F136" s="16">
        <f t="shared" si="2"/>
        <v>0</v>
      </c>
    </row>
    <row r="137" spans="2:6" hidden="1" x14ac:dyDescent="0.25">
      <c r="B137" s="19" t="s">
        <v>513</v>
      </c>
      <c r="C137" s="8" t="s">
        <v>81</v>
      </c>
      <c r="D137" s="16">
        <f>SUMIFS(Issue!$L$1:$L$4036,Issue!$H$1:$H$4036,'Pending Consumption'!$B137,Issue!$J$1:$J$4036,'Pending Consumption'!$C137,Issue!$B$1:$B$4036,"Transfer")</f>
        <v>0</v>
      </c>
      <c r="E137" s="6">
        <f>SUMIFS(Issue!$L$1:$L$4036,Issue!$E$1:$E$4036,'Pending Consumption'!B137,Issue!$J$1:$J$4036,'Pending Consumption'!$C137,Issue!$B$1:$B$4036,"Consumed")</f>
        <v>0</v>
      </c>
      <c r="F137" s="16">
        <f t="shared" si="2"/>
        <v>0</v>
      </c>
    </row>
    <row r="138" spans="2:6" hidden="1" x14ac:dyDescent="0.25">
      <c r="B138" s="19" t="s">
        <v>513</v>
      </c>
      <c r="C138" s="8" t="s">
        <v>82</v>
      </c>
      <c r="D138" s="16">
        <f>SUMIFS(Issue!$L$1:$L$4036,Issue!$H$1:$H$4036,'Pending Consumption'!$B138,Issue!$J$1:$J$4036,'Pending Consumption'!$C138,Issue!$B$1:$B$4036,"Transfer")</f>
        <v>0</v>
      </c>
      <c r="E138" s="6">
        <f>SUMIFS(Issue!$L$1:$L$4036,Issue!$E$1:$E$4036,'Pending Consumption'!B138,Issue!$J$1:$J$4036,'Pending Consumption'!$C138,Issue!$B$1:$B$4036,"Consumed")</f>
        <v>0</v>
      </c>
      <c r="F138" s="16">
        <f t="shared" si="2"/>
        <v>0</v>
      </c>
    </row>
    <row r="139" spans="2:6" hidden="1" x14ac:dyDescent="0.25">
      <c r="B139" s="19" t="s">
        <v>513</v>
      </c>
      <c r="C139" s="8" t="s">
        <v>83</v>
      </c>
      <c r="D139" s="16">
        <f>SUMIFS(Issue!$L$1:$L$4036,Issue!$H$1:$H$4036,'Pending Consumption'!$B139,Issue!$J$1:$J$4036,'Pending Consumption'!$C139,Issue!$B$1:$B$4036,"Transfer")</f>
        <v>0</v>
      </c>
      <c r="E139" s="6">
        <f>SUMIFS(Issue!$L$1:$L$4036,Issue!$E$1:$E$4036,'Pending Consumption'!B139,Issue!$J$1:$J$4036,'Pending Consumption'!$C139,Issue!$B$1:$B$4036,"Consumed")</f>
        <v>0</v>
      </c>
      <c r="F139" s="16">
        <f t="shared" si="2"/>
        <v>0</v>
      </c>
    </row>
    <row r="140" spans="2:6" hidden="1" x14ac:dyDescent="0.25">
      <c r="B140" s="19" t="s">
        <v>513</v>
      </c>
      <c r="C140" s="8" t="s">
        <v>84</v>
      </c>
      <c r="D140" s="16">
        <f>SUMIFS(Issue!$L$1:$L$4036,Issue!$H$1:$H$4036,'Pending Consumption'!$B140,Issue!$J$1:$J$4036,'Pending Consumption'!$C140,Issue!$B$1:$B$4036,"Transfer")</f>
        <v>0</v>
      </c>
      <c r="E140" s="6">
        <f>SUMIFS(Issue!$L$1:$L$4036,Issue!$E$1:$E$4036,'Pending Consumption'!B140,Issue!$J$1:$J$4036,'Pending Consumption'!$C140,Issue!$B$1:$B$4036,"Consumed")</f>
        <v>0</v>
      </c>
      <c r="F140" s="16">
        <f t="shared" si="2"/>
        <v>0</v>
      </c>
    </row>
    <row r="141" spans="2:6" hidden="1" x14ac:dyDescent="0.25">
      <c r="B141" s="19" t="s">
        <v>513</v>
      </c>
      <c r="C141" s="8" t="s">
        <v>85</v>
      </c>
      <c r="D141" s="16">
        <f>SUMIFS(Issue!$L$1:$L$4036,Issue!$H$1:$H$4036,'Pending Consumption'!$B141,Issue!$J$1:$J$4036,'Pending Consumption'!$C141,Issue!$B$1:$B$4036,"Transfer")</f>
        <v>0</v>
      </c>
      <c r="E141" s="6">
        <f>SUMIFS(Issue!$L$1:$L$4036,Issue!$E$1:$E$4036,'Pending Consumption'!B141,Issue!$J$1:$J$4036,'Pending Consumption'!$C141,Issue!$B$1:$B$4036,"Consumed")</f>
        <v>0</v>
      </c>
      <c r="F141" s="16">
        <f t="shared" si="2"/>
        <v>0</v>
      </c>
    </row>
    <row r="142" spans="2:6" hidden="1" x14ac:dyDescent="0.25">
      <c r="B142" s="19" t="s">
        <v>513</v>
      </c>
      <c r="C142" s="8" t="s">
        <v>86</v>
      </c>
      <c r="D142" s="16">
        <f>SUMIFS(Issue!$L$1:$L$4036,Issue!$H$1:$H$4036,'Pending Consumption'!$B142,Issue!$J$1:$J$4036,'Pending Consumption'!$C142,Issue!$B$1:$B$4036,"Transfer")</f>
        <v>0</v>
      </c>
      <c r="E142" s="6">
        <f>SUMIFS(Issue!$L$1:$L$4036,Issue!$E$1:$E$4036,'Pending Consumption'!B142,Issue!$J$1:$J$4036,'Pending Consumption'!$C142,Issue!$B$1:$B$4036,"Consumed")</f>
        <v>0</v>
      </c>
      <c r="F142" s="16">
        <f t="shared" si="2"/>
        <v>0</v>
      </c>
    </row>
    <row r="143" spans="2:6" hidden="1" x14ac:dyDescent="0.25">
      <c r="B143" s="19" t="s">
        <v>513</v>
      </c>
      <c r="C143" s="8" t="s">
        <v>87</v>
      </c>
      <c r="D143" s="16">
        <f>SUMIFS(Issue!$L$1:$L$4036,Issue!$H$1:$H$4036,'Pending Consumption'!$B143,Issue!$J$1:$J$4036,'Pending Consumption'!$C143,Issue!$B$1:$B$4036,"Transfer")</f>
        <v>0</v>
      </c>
      <c r="E143" s="6">
        <f>SUMIFS(Issue!$L$1:$L$4036,Issue!$E$1:$E$4036,'Pending Consumption'!B143,Issue!$J$1:$J$4036,'Pending Consumption'!$C143,Issue!$B$1:$B$4036,"Consumed")</f>
        <v>0</v>
      </c>
      <c r="F143" s="16">
        <f t="shared" si="2"/>
        <v>0</v>
      </c>
    </row>
    <row r="144" spans="2:6" hidden="1" x14ac:dyDescent="0.25">
      <c r="B144" s="19" t="s">
        <v>513</v>
      </c>
      <c r="C144" s="8" t="s">
        <v>88</v>
      </c>
      <c r="D144" s="16">
        <f>SUMIFS(Issue!$L$1:$L$4036,Issue!$H$1:$H$4036,'Pending Consumption'!$B144,Issue!$J$1:$J$4036,'Pending Consumption'!$C144,Issue!$B$1:$B$4036,"Transfer")</f>
        <v>0</v>
      </c>
      <c r="E144" s="6">
        <f>SUMIFS(Issue!$L$1:$L$4036,Issue!$E$1:$E$4036,'Pending Consumption'!B144,Issue!$J$1:$J$4036,'Pending Consumption'!$C144,Issue!$B$1:$B$4036,"Consumed")</f>
        <v>0</v>
      </c>
      <c r="F144" s="16">
        <f t="shared" si="2"/>
        <v>0</v>
      </c>
    </row>
    <row r="145" spans="2:6" hidden="1" x14ac:dyDescent="0.25">
      <c r="B145" s="19" t="s">
        <v>513</v>
      </c>
      <c r="C145" s="8" t="s">
        <v>89</v>
      </c>
      <c r="D145" s="16">
        <f>SUMIFS(Issue!$L$1:$L$4036,Issue!$H$1:$H$4036,'Pending Consumption'!$B145,Issue!$J$1:$J$4036,'Pending Consumption'!$C145,Issue!$B$1:$B$4036,"Transfer")</f>
        <v>0</v>
      </c>
      <c r="E145" s="6">
        <f>SUMIFS(Issue!$L$1:$L$4036,Issue!$E$1:$E$4036,'Pending Consumption'!B145,Issue!$J$1:$J$4036,'Pending Consumption'!$C145,Issue!$B$1:$B$4036,"Consumed")</f>
        <v>0</v>
      </c>
      <c r="F145" s="16">
        <f t="shared" si="2"/>
        <v>0</v>
      </c>
    </row>
    <row r="146" spans="2:6" hidden="1" x14ac:dyDescent="0.25">
      <c r="B146" s="19" t="s">
        <v>513</v>
      </c>
      <c r="C146" s="8" t="s">
        <v>90</v>
      </c>
      <c r="D146" s="16">
        <f>SUMIFS(Issue!$L$1:$L$4036,Issue!$H$1:$H$4036,'Pending Consumption'!$B146,Issue!$J$1:$J$4036,'Pending Consumption'!$C146,Issue!$B$1:$B$4036,"Transfer")</f>
        <v>0</v>
      </c>
      <c r="E146" s="6">
        <f>SUMIFS(Issue!$L$1:$L$4036,Issue!$E$1:$E$4036,'Pending Consumption'!B146,Issue!$J$1:$J$4036,'Pending Consumption'!$C146,Issue!$B$1:$B$4036,"Consumed")</f>
        <v>0</v>
      </c>
      <c r="F146" s="16">
        <f t="shared" si="2"/>
        <v>0</v>
      </c>
    </row>
    <row r="147" spans="2:6" hidden="1" x14ac:dyDescent="0.25">
      <c r="B147" s="19" t="s">
        <v>513</v>
      </c>
      <c r="C147" s="8" t="s">
        <v>91</v>
      </c>
      <c r="D147" s="16">
        <f>SUMIFS(Issue!$L$1:$L$4036,Issue!$H$1:$H$4036,'Pending Consumption'!$B147,Issue!$J$1:$J$4036,'Pending Consumption'!$C147,Issue!$B$1:$B$4036,"Transfer")</f>
        <v>0</v>
      </c>
      <c r="E147" s="6">
        <f>SUMIFS(Issue!$L$1:$L$4036,Issue!$E$1:$E$4036,'Pending Consumption'!B147,Issue!$J$1:$J$4036,'Pending Consumption'!$C147,Issue!$B$1:$B$4036,"Consumed")</f>
        <v>0</v>
      </c>
      <c r="F147" s="16">
        <f t="shared" si="2"/>
        <v>0</v>
      </c>
    </row>
    <row r="148" spans="2:6" hidden="1" x14ac:dyDescent="0.25">
      <c r="B148" s="19" t="s">
        <v>513</v>
      </c>
      <c r="C148" s="8" t="s">
        <v>92</v>
      </c>
      <c r="D148" s="16">
        <f>SUMIFS(Issue!$L$1:$L$4036,Issue!$H$1:$H$4036,'Pending Consumption'!$B148,Issue!$J$1:$J$4036,'Pending Consumption'!$C148,Issue!$B$1:$B$4036,"Transfer")</f>
        <v>0</v>
      </c>
      <c r="E148" s="6">
        <f>SUMIFS(Issue!$L$1:$L$4036,Issue!$E$1:$E$4036,'Pending Consumption'!B148,Issue!$J$1:$J$4036,'Pending Consumption'!$C148,Issue!$B$1:$B$4036,"Consumed")</f>
        <v>0</v>
      </c>
      <c r="F148" s="16">
        <f t="shared" si="2"/>
        <v>0</v>
      </c>
    </row>
    <row r="149" spans="2:6" hidden="1" x14ac:dyDescent="0.25">
      <c r="B149" s="19" t="s">
        <v>513</v>
      </c>
      <c r="C149" s="8" t="s">
        <v>93</v>
      </c>
      <c r="D149" s="16">
        <f>SUMIFS(Issue!$L$1:$L$4036,Issue!$H$1:$H$4036,'Pending Consumption'!$B149,Issue!$J$1:$J$4036,'Pending Consumption'!$C149,Issue!$B$1:$B$4036,"Transfer")</f>
        <v>0</v>
      </c>
      <c r="E149" s="6">
        <f>SUMIFS(Issue!$L$1:$L$4036,Issue!$E$1:$E$4036,'Pending Consumption'!B149,Issue!$J$1:$J$4036,'Pending Consumption'!$C149,Issue!$B$1:$B$4036,"Consumed")</f>
        <v>0</v>
      </c>
      <c r="F149" s="16">
        <f t="shared" si="2"/>
        <v>0</v>
      </c>
    </row>
    <row r="150" spans="2:6" x14ac:dyDescent="0.25">
      <c r="B150" s="19" t="s">
        <v>513</v>
      </c>
      <c r="C150" s="8" t="s">
        <v>94</v>
      </c>
      <c r="D150" s="16">
        <f>SUMIFS(Issue!$L$1:$L$4036,Issue!$H$1:$H$4036,'Pending Consumption'!$B150,Issue!$J$1:$J$4036,'Pending Consumption'!$C150,Issue!$B$1:$B$4036,"Transfer")</f>
        <v>4</v>
      </c>
      <c r="E150" s="6">
        <f>SUMIFS(Issue!$L$1:$L$4036,Issue!$E$1:$E$4036,'Pending Consumption'!B150,Issue!$J$1:$J$4036,'Pending Consumption'!$C150,Issue!$B$1:$B$4036,"Consumed")</f>
        <v>0</v>
      </c>
      <c r="F150" s="16">
        <f t="shared" si="2"/>
        <v>4</v>
      </c>
    </row>
    <row r="151" spans="2:6" x14ac:dyDescent="0.25">
      <c r="B151" s="19" t="s">
        <v>513</v>
      </c>
      <c r="C151" s="8" t="s">
        <v>95</v>
      </c>
      <c r="D151" s="16">
        <f>SUMIFS(Issue!$L$1:$L$4036,Issue!$H$1:$H$4036,'Pending Consumption'!$B151,Issue!$J$1:$J$4036,'Pending Consumption'!$C151,Issue!$B$1:$B$4036,"Transfer")</f>
        <v>10</v>
      </c>
      <c r="E151" s="6">
        <f>SUMIFS(Issue!$L$1:$L$4036,Issue!$E$1:$E$4036,'Pending Consumption'!B151,Issue!$J$1:$J$4036,'Pending Consumption'!$C151,Issue!$B$1:$B$4036,"Consumed")</f>
        <v>0</v>
      </c>
      <c r="F151" s="16">
        <f t="shared" si="2"/>
        <v>10</v>
      </c>
    </row>
    <row r="152" spans="2:6" hidden="1" x14ac:dyDescent="0.25">
      <c r="B152" s="19" t="s">
        <v>513</v>
      </c>
      <c r="C152" s="8" t="s">
        <v>96</v>
      </c>
      <c r="D152" s="16">
        <f>SUMIFS(Issue!$L$1:$L$4036,Issue!$H$1:$H$4036,'Pending Consumption'!$B152,Issue!$J$1:$J$4036,'Pending Consumption'!$C152,Issue!$B$1:$B$4036,"Transfer")</f>
        <v>0</v>
      </c>
      <c r="E152" s="6">
        <f>SUMIFS(Issue!$L$1:$L$4036,Issue!$E$1:$E$4036,'Pending Consumption'!B152,Issue!$J$1:$J$4036,'Pending Consumption'!$C152,Issue!$B$1:$B$4036,"Consumed")</f>
        <v>0</v>
      </c>
      <c r="F152" s="16">
        <f t="shared" si="2"/>
        <v>0</v>
      </c>
    </row>
    <row r="153" spans="2:6" hidden="1" x14ac:dyDescent="0.25">
      <c r="B153" s="19" t="s">
        <v>513</v>
      </c>
      <c r="C153" s="8" t="s">
        <v>97</v>
      </c>
      <c r="D153" s="16">
        <f>SUMIFS(Issue!$L$1:$L$4036,Issue!$H$1:$H$4036,'Pending Consumption'!$B153,Issue!$J$1:$J$4036,'Pending Consumption'!$C153,Issue!$B$1:$B$4036,"Transfer")</f>
        <v>0</v>
      </c>
      <c r="E153" s="6">
        <f>SUMIFS(Issue!$L$1:$L$4036,Issue!$E$1:$E$4036,'Pending Consumption'!B153,Issue!$J$1:$J$4036,'Pending Consumption'!$C153,Issue!$B$1:$B$4036,"Consumed")</f>
        <v>0</v>
      </c>
      <c r="F153" s="16">
        <f t="shared" si="2"/>
        <v>0</v>
      </c>
    </row>
    <row r="154" spans="2:6" hidden="1" x14ac:dyDescent="0.25">
      <c r="B154" s="19" t="s">
        <v>513</v>
      </c>
      <c r="C154" s="8" t="s">
        <v>98</v>
      </c>
      <c r="D154" s="16">
        <f>SUMIFS(Issue!$L$1:$L$4036,Issue!$H$1:$H$4036,'Pending Consumption'!$B154,Issue!$J$1:$J$4036,'Pending Consumption'!$C154,Issue!$B$1:$B$4036,"Transfer")</f>
        <v>0</v>
      </c>
      <c r="E154" s="6">
        <f>SUMIFS(Issue!$L$1:$L$4036,Issue!$E$1:$E$4036,'Pending Consumption'!B154,Issue!$J$1:$J$4036,'Pending Consumption'!$C154,Issue!$B$1:$B$4036,"Consumed")</f>
        <v>0</v>
      </c>
      <c r="F154" s="16">
        <f t="shared" si="2"/>
        <v>0</v>
      </c>
    </row>
    <row r="155" spans="2:6" hidden="1" x14ac:dyDescent="0.25">
      <c r="B155" s="19" t="s">
        <v>513</v>
      </c>
      <c r="C155" s="8" t="s">
        <v>99</v>
      </c>
      <c r="D155" s="16">
        <f>SUMIFS(Issue!$L$1:$L$4036,Issue!$H$1:$H$4036,'Pending Consumption'!$B155,Issue!$J$1:$J$4036,'Pending Consumption'!$C155,Issue!$B$1:$B$4036,"Transfer")</f>
        <v>0</v>
      </c>
      <c r="E155" s="6">
        <f>SUMIFS(Issue!$L$1:$L$4036,Issue!$E$1:$E$4036,'Pending Consumption'!B155,Issue!$J$1:$J$4036,'Pending Consumption'!$C155,Issue!$B$1:$B$4036,"Consumed")</f>
        <v>0</v>
      </c>
      <c r="F155" s="16">
        <f t="shared" si="2"/>
        <v>0</v>
      </c>
    </row>
    <row r="156" spans="2:6" hidden="1" x14ac:dyDescent="0.25">
      <c r="B156" s="19" t="s">
        <v>513</v>
      </c>
      <c r="C156" s="8" t="s">
        <v>100</v>
      </c>
      <c r="D156" s="16">
        <f>SUMIFS(Issue!$L$1:$L$4036,Issue!$H$1:$H$4036,'Pending Consumption'!$B156,Issue!$J$1:$J$4036,'Pending Consumption'!$C156,Issue!$B$1:$B$4036,"Transfer")</f>
        <v>0</v>
      </c>
      <c r="E156" s="6">
        <f>SUMIFS(Issue!$L$1:$L$4036,Issue!$E$1:$E$4036,'Pending Consumption'!B156,Issue!$J$1:$J$4036,'Pending Consumption'!$C156,Issue!$B$1:$B$4036,"Consumed")</f>
        <v>0</v>
      </c>
      <c r="F156" s="16">
        <f t="shared" si="2"/>
        <v>0</v>
      </c>
    </row>
    <row r="157" spans="2:6" hidden="1" x14ac:dyDescent="0.25">
      <c r="B157" s="19" t="s">
        <v>513</v>
      </c>
      <c r="C157" s="8" t="s">
        <v>101</v>
      </c>
      <c r="D157" s="16">
        <f>SUMIFS(Issue!$L$1:$L$4036,Issue!$H$1:$H$4036,'Pending Consumption'!$B157,Issue!$J$1:$J$4036,'Pending Consumption'!$C157,Issue!$B$1:$B$4036,"Transfer")</f>
        <v>0</v>
      </c>
      <c r="E157" s="6">
        <f>SUMIFS(Issue!$L$1:$L$4036,Issue!$E$1:$E$4036,'Pending Consumption'!B157,Issue!$J$1:$J$4036,'Pending Consumption'!$C157,Issue!$B$1:$B$4036,"Consumed")</f>
        <v>0</v>
      </c>
      <c r="F157" s="16">
        <f t="shared" si="2"/>
        <v>0</v>
      </c>
    </row>
    <row r="158" spans="2:6" hidden="1" x14ac:dyDescent="0.25">
      <c r="B158" s="19" t="s">
        <v>513</v>
      </c>
      <c r="C158" s="8" t="s">
        <v>102</v>
      </c>
      <c r="D158" s="16">
        <f>SUMIFS(Issue!$L$1:$L$4036,Issue!$H$1:$H$4036,'Pending Consumption'!$B158,Issue!$J$1:$J$4036,'Pending Consumption'!$C158,Issue!$B$1:$B$4036,"Transfer")</f>
        <v>0</v>
      </c>
      <c r="E158" s="6">
        <f>SUMIFS(Issue!$L$1:$L$4036,Issue!$E$1:$E$4036,'Pending Consumption'!B158,Issue!$J$1:$J$4036,'Pending Consumption'!$C158,Issue!$B$1:$B$4036,"Consumed")</f>
        <v>0</v>
      </c>
      <c r="F158" s="16">
        <f t="shared" si="2"/>
        <v>0</v>
      </c>
    </row>
    <row r="159" spans="2:6" hidden="1" x14ac:dyDescent="0.25">
      <c r="B159" s="19" t="s">
        <v>513</v>
      </c>
      <c r="C159" s="8" t="s">
        <v>103</v>
      </c>
      <c r="D159" s="16">
        <f>SUMIFS(Issue!$L$1:$L$4036,Issue!$H$1:$H$4036,'Pending Consumption'!$B159,Issue!$J$1:$J$4036,'Pending Consumption'!$C159,Issue!$B$1:$B$4036,"Transfer")</f>
        <v>0</v>
      </c>
      <c r="E159" s="6">
        <f>SUMIFS(Issue!$L$1:$L$4036,Issue!$E$1:$E$4036,'Pending Consumption'!B159,Issue!$J$1:$J$4036,'Pending Consumption'!$C159,Issue!$B$1:$B$4036,"Consumed")</f>
        <v>0</v>
      </c>
      <c r="F159" s="16">
        <f t="shared" si="2"/>
        <v>0</v>
      </c>
    </row>
    <row r="160" spans="2:6" hidden="1" x14ac:dyDescent="0.25">
      <c r="B160" s="19" t="s">
        <v>513</v>
      </c>
      <c r="C160" s="8" t="s">
        <v>104</v>
      </c>
      <c r="D160" s="16">
        <f>SUMIFS(Issue!$L$1:$L$4036,Issue!$H$1:$H$4036,'Pending Consumption'!$B160,Issue!$J$1:$J$4036,'Pending Consumption'!$C160,Issue!$B$1:$B$4036,"Transfer")</f>
        <v>0</v>
      </c>
      <c r="E160" s="6">
        <f>SUMIFS(Issue!$L$1:$L$4036,Issue!$E$1:$E$4036,'Pending Consumption'!B160,Issue!$J$1:$J$4036,'Pending Consumption'!$C160,Issue!$B$1:$B$4036,"Consumed")</f>
        <v>0</v>
      </c>
      <c r="F160" s="16">
        <f t="shared" si="2"/>
        <v>0</v>
      </c>
    </row>
    <row r="161" spans="2:6" hidden="1" x14ac:dyDescent="0.25">
      <c r="B161" s="19" t="s">
        <v>513</v>
      </c>
      <c r="C161" s="8" t="s">
        <v>105</v>
      </c>
      <c r="D161" s="16">
        <f>SUMIFS(Issue!$L$1:$L$4036,Issue!$H$1:$H$4036,'Pending Consumption'!$B161,Issue!$J$1:$J$4036,'Pending Consumption'!$C161,Issue!$B$1:$B$4036,"Transfer")</f>
        <v>0</v>
      </c>
      <c r="E161" s="6">
        <f>SUMIFS(Issue!$L$1:$L$4036,Issue!$E$1:$E$4036,'Pending Consumption'!B161,Issue!$J$1:$J$4036,'Pending Consumption'!$C161,Issue!$B$1:$B$4036,"Consumed")</f>
        <v>0</v>
      </c>
      <c r="F161" s="16">
        <f t="shared" si="2"/>
        <v>0</v>
      </c>
    </row>
    <row r="162" spans="2:6" hidden="1" x14ac:dyDescent="0.25">
      <c r="B162" s="19" t="s">
        <v>513</v>
      </c>
      <c r="C162" s="8" t="s">
        <v>106</v>
      </c>
      <c r="D162" s="16">
        <f>SUMIFS(Issue!$L$1:$L$4036,Issue!$H$1:$H$4036,'Pending Consumption'!$B162,Issue!$J$1:$J$4036,'Pending Consumption'!$C162,Issue!$B$1:$B$4036,"Transfer")</f>
        <v>0</v>
      </c>
      <c r="E162" s="6">
        <f>SUMIFS(Issue!$L$1:$L$4036,Issue!$E$1:$E$4036,'Pending Consumption'!B162,Issue!$J$1:$J$4036,'Pending Consumption'!$C162,Issue!$B$1:$B$4036,"Consumed")</f>
        <v>0</v>
      </c>
      <c r="F162" s="16">
        <f t="shared" si="2"/>
        <v>0</v>
      </c>
    </row>
    <row r="163" spans="2:6" hidden="1" x14ac:dyDescent="0.25">
      <c r="B163" s="19" t="s">
        <v>513</v>
      </c>
      <c r="C163" s="8" t="s">
        <v>107</v>
      </c>
      <c r="D163" s="16">
        <f>SUMIFS(Issue!$L$1:$L$4036,Issue!$H$1:$H$4036,'Pending Consumption'!$B163,Issue!$J$1:$J$4036,'Pending Consumption'!$C163,Issue!$B$1:$B$4036,"Transfer")</f>
        <v>0</v>
      </c>
      <c r="E163" s="6">
        <f>SUMIFS(Issue!$L$1:$L$4036,Issue!$E$1:$E$4036,'Pending Consumption'!B163,Issue!$J$1:$J$4036,'Pending Consumption'!$C163,Issue!$B$1:$B$4036,"Consumed")</f>
        <v>0</v>
      </c>
      <c r="F163" s="16">
        <f t="shared" ref="F163:F193" si="3">+D163-E163</f>
        <v>0</v>
      </c>
    </row>
    <row r="164" spans="2:6" x14ac:dyDescent="0.25">
      <c r="B164" s="19" t="s">
        <v>513</v>
      </c>
      <c r="C164" s="8" t="s">
        <v>108</v>
      </c>
      <c r="D164" s="16">
        <f>SUMIFS(Issue!$L$1:$L$4036,Issue!$H$1:$H$4036,'Pending Consumption'!$B164,Issue!$J$1:$J$4036,'Pending Consumption'!$C164,Issue!$B$1:$B$4036,"Transfer")</f>
        <v>4</v>
      </c>
      <c r="E164" s="6">
        <f>SUMIFS(Issue!$L$1:$L$4036,Issue!$E$1:$E$4036,'Pending Consumption'!B164,Issue!$J$1:$J$4036,'Pending Consumption'!$C164,Issue!$B$1:$B$4036,"Consumed")</f>
        <v>0</v>
      </c>
      <c r="F164" s="16">
        <f t="shared" si="3"/>
        <v>4</v>
      </c>
    </row>
    <row r="165" spans="2:6" hidden="1" x14ac:dyDescent="0.25">
      <c r="B165" s="19" t="s">
        <v>513</v>
      </c>
      <c r="C165" s="8" t="s">
        <v>109</v>
      </c>
      <c r="D165" s="16">
        <f>SUMIFS(Issue!$L$1:$L$4036,Issue!$H$1:$H$4036,'Pending Consumption'!$B165,Issue!$J$1:$J$4036,'Pending Consumption'!$C165,Issue!$B$1:$B$4036,"Transfer")</f>
        <v>0</v>
      </c>
      <c r="E165" s="6">
        <f>SUMIFS(Issue!$L$1:$L$4036,Issue!$E$1:$E$4036,'Pending Consumption'!B165,Issue!$J$1:$J$4036,'Pending Consumption'!$C165,Issue!$B$1:$B$4036,"Consumed")</f>
        <v>0</v>
      </c>
      <c r="F165" s="16">
        <f t="shared" si="3"/>
        <v>0</v>
      </c>
    </row>
    <row r="166" spans="2:6" hidden="1" x14ac:dyDescent="0.25">
      <c r="B166" s="19" t="s">
        <v>513</v>
      </c>
      <c r="C166" s="8" t="s">
        <v>110</v>
      </c>
      <c r="D166" s="16">
        <f>SUMIFS(Issue!$L$1:$L$4036,Issue!$H$1:$H$4036,'Pending Consumption'!$B166,Issue!$J$1:$J$4036,'Pending Consumption'!$C166,Issue!$B$1:$B$4036,"Transfer")</f>
        <v>0</v>
      </c>
      <c r="E166" s="6">
        <f>SUMIFS(Issue!$L$1:$L$4036,Issue!$E$1:$E$4036,'Pending Consumption'!B166,Issue!$J$1:$J$4036,'Pending Consumption'!$C166,Issue!$B$1:$B$4036,"Consumed")</f>
        <v>0</v>
      </c>
      <c r="F166" s="16">
        <f t="shared" si="3"/>
        <v>0</v>
      </c>
    </row>
    <row r="167" spans="2:6" hidden="1" x14ac:dyDescent="0.25">
      <c r="B167" s="19" t="s">
        <v>513</v>
      </c>
      <c r="C167" s="8" t="s">
        <v>111</v>
      </c>
      <c r="D167" s="16">
        <f>SUMIFS(Issue!$L$1:$L$4036,Issue!$H$1:$H$4036,'Pending Consumption'!$B167,Issue!$J$1:$J$4036,'Pending Consumption'!$C167,Issue!$B$1:$B$4036,"Transfer")</f>
        <v>0</v>
      </c>
      <c r="E167" s="6">
        <f>SUMIFS(Issue!$L$1:$L$4036,Issue!$E$1:$E$4036,'Pending Consumption'!B167,Issue!$J$1:$J$4036,'Pending Consumption'!$C167,Issue!$B$1:$B$4036,"Consumed")</f>
        <v>0</v>
      </c>
      <c r="F167" s="16">
        <f t="shared" si="3"/>
        <v>0</v>
      </c>
    </row>
    <row r="168" spans="2:6" hidden="1" x14ac:dyDescent="0.25">
      <c r="B168" s="19" t="s">
        <v>513</v>
      </c>
      <c r="C168" s="8" t="s">
        <v>112</v>
      </c>
      <c r="D168" s="16">
        <f>SUMIFS(Issue!$L$1:$L$4036,Issue!$H$1:$H$4036,'Pending Consumption'!$B168,Issue!$J$1:$J$4036,'Pending Consumption'!$C168,Issue!$B$1:$B$4036,"Transfer")</f>
        <v>0</v>
      </c>
      <c r="E168" s="6">
        <f>SUMIFS(Issue!$L$1:$L$4036,Issue!$E$1:$E$4036,'Pending Consumption'!B168,Issue!$J$1:$J$4036,'Pending Consumption'!$C168,Issue!$B$1:$B$4036,"Consumed")</f>
        <v>0</v>
      </c>
      <c r="F168" s="16">
        <f t="shared" si="3"/>
        <v>0</v>
      </c>
    </row>
    <row r="169" spans="2:6" hidden="1" x14ac:dyDescent="0.25">
      <c r="B169" s="19" t="s">
        <v>513</v>
      </c>
      <c r="C169" s="8" t="s">
        <v>113</v>
      </c>
      <c r="D169" s="16">
        <f>SUMIFS(Issue!$L$1:$L$4036,Issue!$H$1:$H$4036,'Pending Consumption'!$B169,Issue!$J$1:$J$4036,'Pending Consumption'!$C169,Issue!$B$1:$B$4036,"Transfer")</f>
        <v>0</v>
      </c>
      <c r="E169" s="6">
        <f>SUMIFS(Issue!$L$1:$L$4036,Issue!$E$1:$E$4036,'Pending Consumption'!B169,Issue!$J$1:$J$4036,'Pending Consumption'!$C169,Issue!$B$1:$B$4036,"Consumed")</f>
        <v>0</v>
      </c>
      <c r="F169" s="16">
        <f t="shared" si="3"/>
        <v>0</v>
      </c>
    </row>
    <row r="170" spans="2:6" hidden="1" x14ac:dyDescent="0.25">
      <c r="B170" s="19" t="s">
        <v>513</v>
      </c>
      <c r="C170" s="8" t="s">
        <v>114</v>
      </c>
      <c r="D170" s="16">
        <f>SUMIFS(Issue!$L$1:$L$4036,Issue!$H$1:$H$4036,'Pending Consumption'!$B170,Issue!$J$1:$J$4036,'Pending Consumption'!$C170,Issue!$B$1:$B$4036,"Transfer")</f>
        <v>0</v>
      </c>
      <c r="E170" s="6">
        <f>SUMIFS(Issue!$L$1:$L$4036,Issue!$E$1:$E$4036,'Pending Consumption'!B170,Issue!$J$1:$J$4036,'Pending Consumption'!$C170,Issue!$B$1:$B$4036,"Consumed")</f>
        <v>0</v>
      </c>
      <c r="F170" s="16">
        <f t="shared" si="3"/>
        <v>0</v>
      </c>
    </row>
    <row r="171" spans="2:6" hidden="1" x14ac:dyDescent="0.25">
      <c r="B171" s="19" t="s">
        <v>513</v>
      </c>
      <c r="C171" s="8" t="s">
        <v>115</v>
      </c>
      <c r="D171" s="16">
        <f>SUMIFS(Issue!$L$1:$L$4036,Issue!$H$1:$H$4036,'Pending Consumption'!$B171,Issue!$J$1:$J$4036,'Pending Consumption'!$C171,Issue!$B$1:$B$4036,"Transfer")</f>
        <v>0</v>
      </c>
      <c r="E171" s="6">
        <f>SUMIFS(Issue!$L$1:$L$4036,Issue!$E$1:$E$4036,'Pending Consumption'!B171,Issue!$J$1:$J$4036,'Pending Consumption'!$C171,Issue!$B$1:$B$4036,"Consumed")</f>
        <v>0</v>
      </c>
      <c r="F171" s="16">
        <f t="shared" si="3"/>
        <v>0</v>
      </c>
    </row>
    <row r="172" spans="2:6" x14ac:dyDescent="0.25">
      <c r="B172" s="19" t="s">
        <v>513</v>
      </c>
      <c r="C172" s="8" t="s">
        <v>116</v>
      </c>
      <c r="D172" s="16">
        <f>SUMIFS(Issue!$L$1:$L$4036,Issue!$H$1:$H$4036,'Pending Consumption'!$B172,Issue!$J$1:$J$4036,'Pending Consumption'!$C172,Issue!$B$1:$B$4036,"Transfer")</f>
        <v>4</v>
      </c>
      <c r="E172" s="6">
        <f>SUMIFS(Issue!$L$1:$L$4036,Issue!$E$1:$E$4036,'Pending Consumption'!B172,Issue!$J$1:$J$4036,'Pending Consumption'!$C172,Issue!$B$1:$B$4036,"Consumed")</f>
        <v>0</v>
      </c>
      <c r="F172" s="16">
        <f t="shared" si="3"/>
        <v>4</v>
      </c>
    </row>
    <row r="173" spans="2:6" hidden="1" x14ac:dyDescent="0.25">
      <c r="B173" s="19" t="s">
        <v>513</v>
      </c>
      <c r="C173" s="8" t="s">
        <v>117</v>
      </c>
      <c r="D173" s="16">
        <f>SUMIFS(Issue!$L$1:$L$4036,Issue!$H$1:$H$4036,'Pending Consumption'!$B173,Issue!$J$1:$J$4036,'Pending Consumption'!$C173,Issue!$B$1:$B$4036,"Transfer")</f>
        <v>0</v>
      </c>
      <c r="E173" s="6">
        <f>SUMIFS(Issue!$L$1:$L$4036,Issue!$E$1:$E$4036,'Pending Consumption'!B173,Issue!$J$1:$J$4036,'Pending Consumption'!$C173,Issue!$B$1:$B$4036,"Consumed")</f>
        <v>0</v>
      </c>
      <c r="F173" s="16">
        <f t="shared" si="3"/>
        <v>0</v>
      </c>
    </row>
    <row r="174" spans="2:6" hidden="1" x14ac:dyDescent="0.25">
      <c r="B174" s="19" t="s">
        <v>513</v>
      </c>
      <c r="C174" s="8" t="s">
        <v>118</v>
      </c>
      <c r="D174" s="16">
        <f>SUMIFS(Issue!$L$1:$L$4036,Issue!$H$1:$H$4036,'Pending Consumption'!$B174,Issue!$J$1:$J$4036,'Pending Consumption'!$C174,Issue!$B$1:$B$4036,"Transfer")</f>
        <v>0</v>
      </c>
      <c r="E174" s="6">
        <f>SUMIFS(Issue!$L$1:$L$4036,Issue!$E$1:$E$4036,'Pending Consumption'!B174,Issue!$J$1:$J$4036,'Pending Consumption'!$C174,Issue!$B$1:$B$4036,"Consumed")</f>
        <v>0</v>
      </c>
      <c r="F174" s="16">
        <f t="shared" si="3"/>
        <v>0</v>
      </c>
    </row>
    <row r="175" spans="2:6" hidden="1" x14ac:dyDescent="0.25">
      <c r="B175" s="19" t="s">
        <v>513</v>
      </c>
      <c r="C175" s="8" t="s">
        <v>119</v>
      </c>
      <c r="D175" s="16">
        <f>SUMIFS(Issue!$L$1:$L$4036,Issue!$H$1:$H$4036,'Pending Consumption'!$B175,Issue!$J$1:$J$4036,'Pending Consumption'!$C175,Issue!$B$1:$B$4036,"Transfer")</f>
        <v>0</v>
      </c>
      <c r="E175" s="6">
        <f>SUMIFS(Issue!$L$1:$L$4036,Issue!$E$1:$E$4036,'Pending Consumption'!B175,Issue!$J$1:$J$4036,'Pending Consumption'!$C175,Issue!$B$1:$B$4036,"Consumed")</f>
        <v>0</v>
      </c>
      <c r="F175" s="16">
        <f t="shared" si="3"/>
        <v>0</v>
      </c>
    </row>
    <row r="176" spans="2:6" hidden="1" x14ac:dyDescent="0.25">
      <c r="B176" s="19" t="s">
        <v>513</v>
      </c>
      <c r="C176" s="8" t="s">
        <v>120</v>
      </c>
      <c r="D176" s="16">
        <f>SUMIFS(Issue!$L$1:$L$4036,Issue!$H$1:$H$4036,'Pending Consumption'!$B176,Issue!$J$1:$J$4036,'Pending Consumption'!$C176,Issue!$B$1:$B$4036,"Transfer")</f>
        <v>0</v>
      </c>
      <c r="E176" s="6">
        <f>SUMIFS(Issue!$L$1:$L$4036,Issue!$E$1:$E$4036,'Pending Consumption'!B176,Issue!$J$1:$J$4036,'Pending Consumption'!$C176,Issue!$B$1:$B$4036,"Consumed")</f>
        <v>0</v>
      </c>
      <c r="F176" s="16">
        <f t="shared" si="3"/>
        <v>0</v>
      </c>
    </row>
    <row r="177" spans="2:6" hidden="1" x14ac:dyDescent="0.25">
      <c r="B177" s="19" t="s">
        <v>513</v>
      </c>
      <c r="C177" s="8" t="s">
        <v>121</v>
      </c>
      <c r="D177" s="16">
        <f>SUMIFS(Issue!$L$1:$L$4036,Issue!$H$1:$H$4036,'Pending Consumption'!$B177,Issue!$J$1:$J$4036,'Pending Consumption'!$C177,Issue!$B$1:$B$4036,"Transfer")</f>
        <v>0</v>
      </c>
      <c r="E177" s="6">
        <f>SUMIFS(Issue!$L$1:$L$4036,Issue!$E$1:$E$4036,'Pending Consumption'!B177,Issue!$J$1:$J$4036,'Pending Consumption'!$C177,Issue!$B$1:$B$4036,"Consumed")</f>
        <v>0</v>
      </c>
      <c r="F177" s="16">
        <f t="shared" si="3"/>
        <v>0</v>
      </c>
    </row>
    <row r="178" spans="2:6" hidden="1" x14ac:dyDescent="0.25">
      <c r="B178" s="19" t="s">
        <v>513</v>
      </c>
      <c r="C178" s="8" t="s">
        <v>122</v>
      </c>
      <c r="D178" s="16">
        <f>SUMIFS(Issue!$L$1:$L$4036,Issue!$H$1:$H$4036,'Pending Consumption'!$B178,Issue!$J$1:$J$4036,'Pending Consumption'!$C178,Issue!$B$1:$B$4036,"Transfer")</f>
        <v>0</v>
      </c>
      <c r="E178" s="6">
        <f>SUMIFS(Issue!$L$1:$L$4036,Issue!$E$1:$E$4036,'Pending Consumption'!B178,Issue!$J$1:$J$4036,'Pending Consumption'!$C178,Issue!$B$1:$B$4036,"Consumed")</f>
        <v>0</v>
      </c>
      <c r="F178" s="16">
        <f t="shared" si="3"/>
        <v>0</v>
      </c>
    </row>
    <row r="179" spans="2:6" hidden="1" x14ac:dyDescent="0.25">
      <c r="B179" s="19" t="s">
        <v>513</v>
      </c>
      <c r="C179" s="8" t="s">
        <v>123</v>
      </c>
      <c r="D179" s="16">
        <f>SUMIFS(Issue!$L$1:$L$4036,Issue!$H$1:$H$4036,'Pending Consumption'!$B179,Issue!$J$1:$J$4036,'Pending Consumption'!$C179,Issue!$B$1:$B$4036,"Transfer")</f>
        <v>0</v>
      </c>
      <c r="E179" s="6">
        <f>SUMIFS(Issue!$L$1:$L$4036,Issue!$E$1:$E$4036,'Pending Consumption'!B179,Issue!$J$1:$J$4036,'Pending Consumption'!$C179,Issue!$B$1:$B$4036,"Consumed")</f>
        <v>0</v>
      </c>
      <c r="F179" s="16">
        <f t="shared" si="3"/>
        <v>0</v>
      </c>
    </row>
    <row r="180" spans="2:6" hidden="1" x14ac:dyDescent="0.25">
      <c r="B180" s="19" t="s">
        <v>513</v>
      </c>
      <c r="C180" s="8" t="s">
        <v>124</v>
      </c>
      <c r="D180" s="16">
        <f>SUMIFS(Issue!$L$1:$L$4036,Issue!$H$1:$H$4036,'Pending Consumption'!$B180,Issue!$J$1:$J$4036,'Pending Consumption'!$C180,Issue!$B$1:$B$4036,"Transfer")</f>
        <v>0</v>
      </c>
      <c r="E180" s="6">
        <f>SUMIFS(Issue!$L$1:$L$4036,Issue!$E$1:$E$4036,'Pending Consumption'!B180,Issue!$J$1:$J$4036,'Pending Consumption'!$C180,Issue!$B$1:$B$4036,"Consumed")</f>
        <v>0</v>
      </c>
      <c r="F180" s="16">
        <f t="shared" si="3"/>
        <v>0</v>
      </c>
    </row>
    <row r="181" spans="2:6" hidden="1" x14ac:dyDescent="0.25">
      <c r="B181" s="19" t="s">
        <v>513</v>
      </c>
      <c r="C181" s="8" t="s">
        <v>125</v>
      </c>
      <c r="D181" s="16">
        <f>SUMIFS(Issue!$L$1:$L$4036,Issue!$H$1:$H$4036,'Pending Consumption'!$B181,Issue!$J$1:$J$4036,'Pending Consumption'!$C181,Issue!$B$1:$B$4036,"Transfer")</f>
        <v>0</v>
      </c>
      <c r="E181" s="6">
        <f>SUMIFS(Issue!$L$1:$L$4036,Issue!$E$1:$E$4036,'Pending Consumption'!B181,Issue!$J$1:$J$4036,'Pending Consumption'!$C181,Issue!$B$1:$B$4036,"Consumed")</f>
        <v>0</v>
      </c>
      <c r="F181" s="16">
        <f t="shared" si="3"/>
        <v>0</v>
      </c>
    </row>
    <row r="182" spans="2:6" hidden="1" x14ac:dyDescent="0.25">
      <c r="B182" s="19" t="s">
        <v>513</v>
      </c>
      <c r="C182" s="8" t="s">
        <v>126</v>
      </c>
      <c r="D182" s="16">
        <f>SUMIFS(Issue!$L$1:$L$4036,Issue!$H$1:$H$4036,'Pending Consumption'!$B182,Issue!$J$1:$J$4036,'Pending Consumption'!$C182,Issue!$B$1:$B$4036,"Transfer")</f>
        <v>0</v>
      </c>
      <c r="E182" s="6">
        <f>SUMIFS(Issue!$L$1:$L$4036,Issue!$E$1:$E$4036,'Pending Consumption'!B182,Issue!$J$1:$J$4036,'Pending Consumption'!$C182,Issue!$B$1:$B$4036,"Consumed")</f>
        <v>0</v>
      </c>
      <c r="F182" s="16">
        <f t="shared" si="3"/>
        <v>0</v>
      </c>
    </row>
    <row r="183" spans="2:6" hidden="1" x14ac:dyDescent="0.25">
      <c r="B183" s="19" t="s">
        <v>513</v>
      </c>
      <c r="C183" s="8" t="s">
        <v>127</v>
      </c>
      <c r="D183" s="16">
        <f>SUMIFS(Issue!$L$1:$L$4036,Issue!$H$1:$H$4036,'Pending Consumption'!$B183,Issue!$J$1:$J$4036,'Pending Consumption'!$C183,Issue!$B$1:$B$4036,"Transfer")</f>
        <v>0</v>
      </c>
      <c r="E183" s="6">
        <f>SUMIFS(Issue!$L$1:$L$4036,Issue!$E$1:$E$4036,'Pending Consumption'!B183,Issue!$J$1:$J$4036,'Pending Consumption'!$C183,Issue!$B$1:$B$4036,"Consumed")</f>
        <v>0</v>
      </c>
      <c r="F183" s="16">
        <f t="shared" si="3"/>
        <v>0</v>
      </c>
    </row>
    <row r="184" spans="2:6" hidden="1" x14ac:dyDescent="0.25">
      <c r="B184" s="19" t="s">
        <v>513</v>
      </c>
      <c r="C184" s="8" t="s">
        <v>128</v>
      </c>
      <c r="D184" s="16">
        <f>SUMIFS(Issue!$L$1:$L$4036,Issue!$H$1:$H$4036,'Pending Consumption'!$B184,Issue!$J$1:$J$4036,'Pending Consumption'!$C184,Issue!$B$1:$B$4036,"Transfer")</f>
        <v>0</v>
      </c>
      <c r="E184" s="6">
        <f>SUMIFS(Issue!$L$1:$L$4036,Issue!$E$1:$E$4036,'Pending Consumption'!B184,Issue!$J$1:$J$4036,'Pending Consumption'!$C184,Issue!$B$1:$B$4036,"Consumed")</f>
        <v>0</v>
      </c>
      <c r="F184" s="16">
        <f t="shared" si="3"/>
        <v>0</v>
      </c>
    </row>
    <row r="185" spans="2:6" hidden="1" x14ac:dyDescent="0.25">
      <c r="B185" s="19" t="s">
        <v>513</v>
      </c>
      <c r="C185" s="8" t="s">
        <v>129</v>
      </c>
      <c r="D185" s="16">
        <f>SUMIFS(Issue!$L$1:$L$4036,Issue!$H$1:$H$4036,'Pending Consumption'!$B185,Issue!$J$1:$J$4036,'Pending Consumption'!$C185,Issue!$B$1:$B$4036,"Transfer")</f>
        <v>0</v>
      </c>
      <c r="E185" s="6">
        <f>SUMIFS(Issue!$L$1:$L$4036,Issue!$E$1:$E$4036,'Pending Consumption'!B185,Issue!$J$1:$J$4036,'Pending Consumption'!$C185,Issue!$B$1:$B$4036,"Consumed")</f>
        <v>0</v>
      </c>
      <c r="F185" s="16">
        <f t="shared" si="3"/>
        <v>0</v>
      </c>
    </row>
    <row r="186" spans="2:6" hidden="1" x14ac:dyDescent="0.25">
      <c r="B186" s="19" t="s">
        <v>513</v>
      </c>
      <c r="C186" s="8" t="s">
        <v>130</v>
      </c>
      <c r="D186" s="16">
        <f>SUMIFS(Issue!$L$1:$L$4036,Issue!$H$1:$H$4036,'Pending Consumption'!$B186,Issue!$J$1:$J$4036,'Pending Consumption'!$C186,Issue!$B$1:$B$4036,"Transfer")</f>
        <v>0</v>
      </c>
      <c r="E186" s="6">
        <f>SUMIFS(Issue!$L$1:$L$4036,Issue!$E$1:$E$4036,'Pending Consumption'!B186,Issue!$J$1:$J$4036,'Pending Consumption'!$C186,Issue!$B$1:$B$4036,"Consumed")</f>
        <v>0</v>
      </c>
      <c r="F186" s="16">
        <f t="shared" si="3"/>
        <v>0</v>
      </c>
    </row>
    <row r="187" spans="2:6" hidden="1" x14ac:dyDescent="0.25">
      <c r="B187" s="19" t="s">
        <v>513</v>
      </c>
      <c r="C187" s="8" t="s">
        <v>131</v>
      </c>
      <c r="D187" s="16">
        <f>SUMIFS(Issue!$L$1:$L$4036,Issue!$H$1:$H$4036,'Pending Consumption'!$B187,Issue!$J$1:$J$4036,'Pending Consumption'!$C187,Issue!$B$1:$B$4036,"Transfer")</f>
        <v>0</v>
      </c>
      <c r="E187" s="6">
        <f>SUMIFS(Issue!$L$1:$L$4036,Issue!$E$1:$E$4036,'Pending Consumption'!B187,Issue!$J$1:$J$4036,'Pending Consumption'!$C187,Issue!$B$1:$B$4036,"Consumed")</f>
        <v>0</v>
      </c>
      <c r="F187" s="16">
        <f t="shared" si="3"/>
        <v>0</v>
      </c>
    </row>
    <row r="188" spans="2:6" hidden="1" x14ac:dyDescent="0.25">
      <c r="B188" s="19" t="s">
        <v>513</v>
      </c>
      <c r="C188" s="8" t="s">
        <v>132</v>
      </c>
      <c r="D188" s="16">
        <f>SUMIFS(Issue!$L$1:$L$4036,Issue!$H$1:$H$4036,'Pending Consumption'!$B188,Issue!$J$1:$J$4036,'Pending Consumption'!$C188,Issue!$B$1:$B$4036,"Transfer")</f>
        <v>0</v>
      </c>
      <c r="E188" s="6">
        <f>SUMIFS(Issue!$L$1:$L$4036,Issue!$E$1:$E$4036,'Pending Consumption'!B188,Issue!$J$1:$J$4036,'Pending Consumption'!$C188,Issue!$B$1:$B$4036,"Consumed")</f>
        <v>0</v>
      </c>
      <c r="F188" s="16">
        <f t="shared" si="3"/>
        <v>0</v>
      </c>
    </row>
    <row r="189" spans="2:6" x14ac:dyDescent="0.25">
      <c r="B189" s="19" t="s">
        <v>513</v>
      </c>
      <c r="C189" s="8" t="s">
        <v>133</v>
      </c>
      <c r="D189" s="16">
        <f>SUMIFS(Issue!$L$1:$L$4036,Issue!$H$1:$H$4036,'Pending Consumption'!$B189,Issue!$J$1:$J$4036,'Pending Consumption'!$C189,Issue!$B$1:$B$4036,"Transfer")</f>
        <v>374</v>
      </c>
      <c r="E189" s="6">
        <f>SUMIFS(Issue!$L$1:$L$4036,Issue!$E$1:$E$4036,'Pending Consumption'!B189,Issue!$J$1:$J$4036,'Pending Consumption'!$C189,Issue!$B$1:$B$4036,"Consumed")</f>
        <v>0</v>
      </c>
      <c r="F189" s="16">
        <f t="shared" si="3"/>
        <v>374</v>
      </c>
    </row>
    <row r="190" spans="2:6" hidden="1" x14ac:dyDescent="0.25">
      <c r="B190" s="19" t="s">
        <v>513</v>
      </c>
      <c r="C190" s="8" t="s">
        <v>134</v>
      </c>
      <c r="D190" s="16">
        <f>SUMIFS(Issue!$L$1:$L$4036,Issue!$H$1:$H$4036,'Pending Consumption'!$B190,Issue!$J$1:$J$4036,'Pending Consumption'!$C190,Issue!$B$1:$B$4036,"Transfer")</f>
        <v>0</v>
      </c>
      <c r="E190" s="6">
        <f>SUMIFS(Issue!$L$1:$L$4036,Issue!$E$1:$E$4036,'Pending Consumption'!B190,Issue!$J$1:$J$4036,'Pending Consumption'!$C190,Issue!$B$1:$B$4036,"Consumed")</f>
        <v>0</v>
      </c>
      <c r="F190" s="16">
        <f t="shared" si="3"/>
        <v>0</v>
      </c>
    </row>
    <row r="191" spans="2:6" hidden="1" x14ac:dyDescent="0.25">
      <c r="B191" s="19" t="s">
        <v>513</v>
      </c>
      <c r="C191" s="8" t="s">
        <v>135</v>
      </c>
      <c r="D191" s="16">
        <f>SUMIFS(Issue!$L$1:$L$4036,Issue!$H$1:$H$4036,'Pending Consumption'!$B191,Issue!$J$1:$J$4036,'Pending Consumption'!$C191,Issue!$B$1:$B$4036,"Transfer")</f>
        <v>0</v>
      </c>
      <c r="E191" s="6">
        <f>SUMIFS(Issue!$L$1:$L$4036,Issue!$E$1:$E$4036,'Pending Consumption'!B191,Issue!$J$1:$J$4036,'Pending Consumption'!$C191,Issue!$B$1:$B$4036,"Consumed")</f>
        <v>0</v>
      </c>
      <c r="F191" s="16">
        <f t="shared" si="3"/>
        <v>0</v>
      </c>
    </row>
    <row r="192" spans="2:6" hidden="1" x14ac:dyDescent="0.25">
      <c r="B192" s="19" t="s">
        <v>513</v>
      </c>
      <c r="C192" s="8" t="s">
        <v>136</v>
      </c>
      <c r="D192" s="16">
        <f>SUMIFS(Issue!$L$1:$L$4036,Issue!$H$1:$H$4036,'Pending Consumption'!$B192,Issue!$J$1:$J$4036,'Pending Consumption'!$C192,Issue!$B$1:$B$4036,"Transfer")</f>
        <v>0</v>
      </c>
      <c r="E192" s="6">
        <f>SUMIFS(Issue!$L$1:$L$4036,Issue!$E$1:$E$4036,'Pending Consumption'!B192,Issue!$J$1:$J$4036,'Pending Consumption'!$C192,Issue!$B$1:$B$4036,"Consumed")</f>
        <v>0</v>
      </c>
      <c r="F192" s="16">
        <f t="shared" si="3"/>
        <v>0</v>
      </c>
    </row>
    <row r="193" spans="2:6" hidden="1" x14ac:dyDescent="0.25">
      <c r="B193" s="19" t="s">
        <v>513</v>
      </c>
      <c r="C193" s="8" t="s">
        <v>137</v>
      </c>
      <c r="D193" s="16">
        <f>SUMIFS(Issue!$L$1:$L$4036,Issue!$H$1:$H$4036,'Pending Consumption'!$B193,Issue!$J$1:$J$4036,'Pending Consumption'!$C193,Issue!$B$1:$B$4036,"Transfer")</f>
        <v>0</v>
      </c>
      <c r="E193" s="6">
        <f>SUMIFS(Issue!$L$1:$L$4036,Issue!$E$1:$E$4036,'Pending Consumption'!B193,Issue!$J$1:$J$4036,'Pending Consumption'!$C193,Issue!$B$1:$B$4036,"Consumed")</f>
        <v>0</v>
      </c>
      <c r="F193" s="16">
        <f t="shared" si="3"/>
        <v>0</v>
      </c>
    </row>
    <row r="194" spans="2:6" s="25" customFormat="1" hidden="1" x14ac:dyDescent="0.25">
      <c r="B194" s="22" t="s">
        <v>563</v>
      </c>
      <c r="C194" s="23" t="s">
        <v>42</v>
      </c>
      <c r="D194" s="16">
        <f>SUMIFS(Issue!$L$1:$L$4036,Issue!$H$1:$H$4036,'Pending Consumption'!$B194,Issue!$J$1:$J$4036,'Pending Consumption'!$C194,Issue!$B$1:$B$4036,"Transfer")</f>
        <v>0</v>
      </c>
      <c r="E194" s="6">
        <f>SUMIFS(Issue!$L$1:$L$4036,Issue!$E$1:$E$4036,'Pending Consumption'!B194,Issue!$J$1:$J$4036,'Pending Consumption'!$C194,Issue!$B$1:$B$4036,"Consumed")</f>
        <v>0</v>
      </c>
      <c r="F194" s="24">
        <f>+D194-E194</f>
        <v>0</v>
      </c>
    </row>
    <row r="195" spans="2:6" hidden="1" x14ac:dyDescent="0.25">
      <c r="B195" s="22" t="s">
        <v>563</v>
      </c>
      <c r="C195" s="8" t="s">
        <v>43</v>
      </c>
      <c r="D195" s="16">
        <f>SUMIFS(Issue!$L$1:$L$4036,Issue!$H$1:$H$4036,'Pending Consumption'!$B195,Issue!$J$1:$J$4036,'Pending Consumption'!$C195,Issue!$B$1:$B$4036,"Transfer")</f>
        <v>0</v>
      </c>
      <c r="E195" s="6">
        <f>SUMIFS(Issue!$L$1:$L$4036,Issue!$E$1:$E$4036,'Pending Consumption'!B195,Issue!$J$1:$J$4036,'Pending Consumption'!$C195,Issue!$B$1:$B$4036,"Consumed")</f>
        <v>0</v>
      </c>
      <c r="F195" s="16">
        <f t="shared" ref="F195:F258" si="4">+D195-E195</f>
        <v>0</v>
      </c>
    </row>
    <row r="196" spans="2:6" hidden="1" x14ac:dyDescent="0.25">
      <c r="B196" s="22" t="s">
        <v>563</v>
      </c>
      <c r="C196" s="8" t="s">
        <v>44</v>
      </c>
      <c r="D196" s="16">
        <f>SUMIFS(Issue!$L$1:$L$4036,Issue!$H$1:$H$4036,'Pending Consumption'!$B196,Issue!$J$1:$J$4036,'Pending Consumption'!$C196,Issue!$B$1:$B$4036,"Transfer")</f>
        <v>0</v>
      </c>
      <c r="E196" s="6">
        <f>SUMIFS(Issue!$L$1:$L$4036,Issue!$E$1:$E$4036,'Pending Consumption'!B196,Issue!$J$1:$J$4036,'Pending Consumption'!$C196,Issue!$B$1:$B$4036,"Consumed")</f>
        <v>0</v>
      </c>
      <c r="F196" s="16">
        <f t="shared" si="4"/>
        <v>0</v>
      </c>
    </row>
    <row r="197" spans="2:6" hidden="1" x14ac:dyDescent="0.25">
      <c r="B197" s="22" t="s">
        <v>563</v>
      </c>
      <c r="C197" s="8" t="s">
        <v>45</v>
      </c>
      <c r="D197" s="16">
        <f>SUMIFS(Issue!$L$1:$L$4036,Issue!$H$1:$H$4036,'Pending Consumption'!$B197,Issue!$J$1:$J$4036,'Pending Consumption'!$C197,Issue!$B$1:$B$4036,"Transfer")</f>
        <v>0</v>
      </c>
      <c r="E197" s="6">
        <f>SUMIFS(Issue!$L$1:$L$4036,Issue!$E$1:$E$4036,'Pending Consumption'!B197,Issue!$J$1:$J$4036,'Pending Consumption'!$C197,Issue!$B$1:$B$4036,"Consumed")</f>
        <v>0</v>
      </c>
      <c r="F197" s="16">
        <f t="shared" si="4"/>
        <v>0</v>
      </c>
    </row>
    <row r="198" spans="2:6" hidden="1" x14ac:dyDescent="0.25">
      <c r="B198" s="22" t="s">
        <v>563</v>
      </c>
      <c r="C198" s="20" t="s">
        <v>46</v>
      </c>
      <c r="D198" s="6">
        <f>SUMIFS(Issue!$L$1:$L$4036,Issue!$H$1:$H$4036,'Pending Consumption'!$B198,Issue!$J$1:$J$4036,'Pending Consumption'!$C198,Issue!$B$1:$B$4036,"Transfer")</f>
        <v>0</v>
      </c>
      <c r="E198" s="6">
        <f>SUMIFS(Issue!$L$1:$L$4036,Issue!$E$1:$E$4036,'Pending Consumption'!B198,Issue!$J$1:$J$4036,'Pending Consumption'!$C198,Issue!$B$1:$B$4036,"Consumed")</f>
        <v>0</v>
      </c>
      <c r="F198" s="6">
        <f t="shared" si="4"/>
        <v>0</v>
      </c>
    </row>
    <row r="199" spans="2:6" hidden="1" x14ac:dyDescent="0.25">
      <c r="B199" s="22" t="s">
        <v>563</v>
      </c>
      <c r="C199" s="8" t="s">
        <v>47</v>
      </c>
      <c r="D199" s="16">
        <f>SUMIFS(Issue!$L$1:$L$4036,Issue!$H$1:$H$4036,'Pending Consumption'!$B199,Issue!$J$1:$J$4036,'Pending Consumption'!$C199,Issue!$B$1:$B$4036,"Transfer")</f>
        <v>0</v>
      </c>
      <c r="E199" s="6">
        <f>SUMIFS(Issue!$L$1:$L$4036,Issue!$E$1:$E$4036,'Pending Consumption'!B199,Issue!$J$1:$J$4036,'Pending Consumption'!$C199,Issue!$B$1:$B$4036,"Consumed")</f>
        <v>0</v>
      </c>
      <c r="F199" s="16">
        <f t="shared" si="4"/>
        <v>0</v>
      </c>
    </row>
    <row r="200" spans="2:6" hidden="1" x14ac:dyDescent="0.25">
      <c r="B200" s="22" t="s">
        <v>563</v>
      </c>
      <c r="C200" s="8" t="s">
        <v>48</v>
      </c>
      <c r="D200" s="16">
        <f>SUMIFS(Issue!$L$1:$L$4036,Issue!$H$1:$H$4036,'Pending Consumption'!$B200,Issue!$J$1:$J$4036,'Pending Consumption'!$C200,Issue!$B$1:$B$4036,"Transfer")</f>
        <v>0</v>
      </c>
      <c r="E200" s="6">
        <f>SUMIFS(Issue!$L$1:$L$4036,Issue!$E$1:$E$4036,'Pending Consumption'!B200,Issue!$J$1:$J$4036,'Pending Consumption'!$C200,Issue!$B$1:$B$4036,"Consumed")</f>
        <v>0</v>
      </c>
      <c r="F200" s="16">
        <f t="shared" si="4"/>
        <v>0</v>
      </c>
    </row>
    <row r="201" spans="2:6" hidden="1" x14ac:dyDescent="0.25">
      <c r="B201" s="22" t="s">
        <v>563</v>
      </c>
      <c r="C201" s="8" t="s">
        <v>49</v>
      </c>
      <c r="D201" s="16">
        <f>SUMIFS(Issue!$L$1:$L$4036,Issue!$H$1:$H$4036,'Pending Consumption'!$B201,Issue!$J$1:$J$4036,'Pending Consumption'!$C201,Issue!$B$1:$B$4036,"Transfer")</f>
        <v>0</v>
      </c>
      <c r="E201" s="6">
        <f>SUMIFS(Issue!$L$1:$L$4036,Issue!$E$1:$E$4036,'Pending Consumption'!B201,Issue!$J$1:$J$4036,'Pending Consumption'!$C201,Issue!$B$1:$B$4036,"Consumed")</f>
        <v>0</v>
      </c>
      <c r="F201" s="16">
        <f t="shared" si="4"/>
        <v>0</v>
      </c>
    </row>
    <row r="202" spans="2:6" hidden="1" x14ac:dyDescent="0.25">
      <c r="B202" s="22" t="s">
        <v>563</v>
      </c>
      <c r="C202" s="8" t="s">
        <v>50</v>
      </c>
      <c r="D202" s="16">
        <f>SUMIFS(Issue!$L$1:$L$4036,Issue!$H$1:$H$4036,'Pending Consumption'!$B202,Issue!$J$1:$J$4036,'Pending Consumption'!$C202,Issue!$B$1:$B$4036,"Transfer")</f>
        <v>0</v>
      </c>
      <c r="E202" s="6">
        <f>SUMIFS(Issue!$L$1:$L$4036,Issue!$E$1:$E$4036,'Pending Consumption'!B202,Issue!$J$1:$J$4036,'Pending Consumption'!$C202,Issue!$B$1:$B$4036,"Consumed")</f>
        <v>0</v>
      </c>
      <c r="F202" s="16">
        <f t="shared" si="4"/>
        <v>0</v>
      </c>
    </row>
    <row r="203" spans="2:6" hidden="1" x14ac:dyDescent="0.25">
      <c r="B203" s="22" t="s">
        <v>563</v>
      </c>
      <c r="C203" s="8" t="s">
        <v>51</v>
      </c>
      <c r="D203" s="16">
        <f>SUMIFS(Issue!$L$1:$L$4036,Issue!$H$1:$H$4036,'Pending Consumption'!$B203,Issue!$J$1:$J$4036,'Pending Consumption'!$C203,Issue!$B$1:$B$4036,"Transfer")</f>
        <v>0</v>
      </c>
      <c r="E203" s="6">
        <f>SUMIFS(Issue!$L$1:$L$4036,Issue!$E$1:$E$4036,'Pending Consumption'!B203,Issue!$J$1:$J$4036,'Pending Consumption'!$C203,Issue!$B$1:$B$4036,"Consumed")</f>
        <v>0</v>
      </c>
      <c r="F203" s="16">
        <f t="shared" si="4"/>
        <v>0</v>
      </c>
    </row>
    <row r="204" spans="2:6" hidden="1" x14ac:dyDescent="0.25">
      <c r="B204" s="22" t="s">
        <v>563</v>
      </c>
      <c r="C204" s="8" t="s">
        <v>52</v>
      </c>
      <c r="D204" s="16">
        <f>SUMIFS(Issue!$L$1:$L$4036,Issue!$H$1:$H$4036,'Pending Consumption'!$B204,Issue!$J$1:$J$4036,'Pending Consumption'!$C204,Issue!$B$1:$B$4036,"Transfer")</f>
        <v>0</v>
      </c>
      <c r="E204" s="6">
        <f>SUMIFS(Issue!$L$1:$L$4036,Issue!$E$1:$E$4036,'Pending Consumption'!B204,Issue!$J$1:$J$4036,'Pending Consumption'!$C204,Issue!$B$1:$B$4036,"Consumed")</f>
        <v>0</v>
      </c>
      <c r="F204" s="16">
        <f t="shared" si="4"/>
        <v>0</v>
      </c>
    </row>
    <row r="205" spans="2:6" hidden="1" x14ac:dyDescent="0.25">
      <c r="B205" s="22" t="s">
        <v>563</v>
      </c>
      <c r="C205" s="8" t="s">
        <v>53</v>
      </c>
      <c r="D205" s="16">
        <f>SUMIFS(Issue!$L$1:$L$4036,Issue!$H$1:$H$4036,'Pending Consumption'!$B205,Issue!$J$1:$J$4036,'Pending Consumption'!$C205,Issue!$B$1:$B$4036,"Transfer")</f>
        <v>0</v>
      </c>
      <c r="E205" s="6">
        <f>SUMIFS(Issue!$L$1:$L$4036,Issue!$E$1:$E$4036,'Pending Consumption'!B205,Issue!$J$1:$J$4036,'Pending Consumption'!$C205,Issue!$B$1:$B$4036,"Consumed")</f>
        <v>0</v>
      </c>
      <c r="F205" s="16">
        <f t="shared" si="4"/>
        <v>0</v>
      </c>
    </row>
    <row r="206" spans="2:6" hidden="1" x14ac:dyDescent="0.25">
      <c r="B206" s="22" t="s">
        <v>563</v>
      </c>
      <c r="C206" s="8" t="s">
        <v>54</v>
      </c>
      <c r="D206" s="16">
        <f>SUMIFS(Issue!$L$1:$L$4036,Issue!$H$1:$H$4036,'Pending Consumption'!$B206,Issue!$J$1:$J$4036,'Pending Consumption'!$C206,Issue!$B$1:$B$4036,"Transfer")</f>
        <v>0</v>
      </c>
      <c r="E206" s="6">
        <f>SUMIFS(Issue!$L$1:$L$4036,Issue!$E$1:$E$4036,'Pending Consumption'!B206,Issue!$J$1:$J$4036,'Pending Consumption'!$C206,Issue!$B$1:$B$4036,"Consumed")</f>
        <v>0</v>
      </c>
      <c r="F206" s="16">
        <f t="shared" si="4"/>
        <v>0</v>
      </c>
    </row>
    <row r="207" spans="2:6" hidden="1" x14ac:dyDescent="0.25">
      <c r="B207" s="22" t="s">
        <v>563</v>
      </c>
      <c r="C207" s="8" t="s">
        <v>55</v>
      </c>
      <c r="D207" s="16">
        <f>SUMIFS(Issue!$L$1:$L$4036,Issue!$H$1:$H$4036,'Pending Consumption'!$B207,Issue!$J$1:$J$4036,'Pending Consumption'!$C207,Issue!$B$1:$B$4036,"Transfer")</f>
        <v>0</v>
      </c>
      <c r="E207" s="6">
        <f>SUMIFS(Issue!$L$1:$L$4036,Issue!$E$1:$E$4036,'Pending Consumption'!B207,Issue!$J$1:$J$4036,'Pending Consumption'!$C207,Issue!$B$1:$B$4036,"Consumed")</f>
        <v>0</v>
      </c>
      <c r="F207" s="16">
        <f t="shared" si="4"/>
        <v>0</v>
      </c>
    </row>
    <row r="208" spans="2:6" hidden="1" x14ac:dyDescent="0.25">
      <c r="B208" s="22" t="s">
        <v>563</v>
      </c>
      <c r="C208" s="8" t="s">
        <v>56</v>
      </c>
      <c r="D208" s="16">
        <f>SUMIFS(Issue!$L$1:$L$4036,Issue!$H$1:$H$4036,'Pending Consumption'!$B208,Issue!$J$1:$J$4036,'Pending Consumption'!$C208,Issue!$B$1:$B$4036,"Transfer")</f>
        <v>0</v>
      </c>
      <c r="E208" s="6">
        <f>SUMIFS(Issue!$L$1:$L$4036,Issue!$E$1:$E$4036,'Pending Consumption'!B208,Issue!$J$1:$J$4036,'Pending Consumption'!$C208,Issue!$B$1:$B$4036,"Consumed")</f>
        <v>0</v>
      </c>
      <c r="F208" s="16">
        <f t="shared" si="4"/>
        <v>0</v>
      </c>
    </row>
    <row r="209" spans="2:6" hidden="1" x14ac:dyDescent="0.25">
      <c r="B209" s="22" t="s">
        <v>563</v>
      </c>
      <c r="C209" s="8" t="s">
        <v>57</v>
      </c>
      <c r="D209" s="16">
        <f>SUMIFS(Issue!$L$1:$L$4036,Issue!$H$1:$H$4036,'Pending Consumption'!$B209,Issue!$J$1:$J$4036,'Pending Consumption'!$C209,Issue!$B$1:$B$4036,"Transfer")</f>
        <v>0</v>
      </c>
      <c r="E209" s="6">
        <f>SUMIFS(Issue!$L$1:$L$4036,Issue!$E$1:$E$4036,'Pending Consumption'!B209,Issue!$J$1:$J$4036,'Pending Consumption'!$C209,Issue!$B$1:$B$4036,"Consumed")</f>
        <v>0</v>
      </c>
      <c r="F209" s="16">
        <f t="shared" si="4"/>
        <v>0</v>
      </c>
    </row>
    <row r="210" spans="2:6" hidden="1" x14ac:dyDescent="0.25">
      <c r="B210" s="22" t="s">
        <v>563</v>
      </c>
      <c r="C210" s="8" t="s">
        <v>58</v>
      </c>
      <c r="D210" s="16">
        <f>SUMIFS(Issue!$L$1:$L$4036,Issue!$H$1:$H$4036,'Pending Consumption'!$B210,Issue!$J$1:$J$4036,'Pending Consumption'!$C210,Issue!$B$1:$B$4036,"Transfer")</f>
        <v>0</v>
      </c>
      <c r="E210" s="6">
        <f>SUMIFS(Issue!$L$1:$L$4036,Issue!$E$1:$E$4036,'Pending Consumption'!B210,Issue!$J$1:$J$4036,'Pending Consumption'!$C210,Issue!$B$1:$B$4036,"Consumed")</f>
        <v>0</v>
      </c>
      <c r="F210" s="16">
        <f t="shared" si="4"/>
        <v>0</v>
      </c>
    </row>
    <row r="211" spans="2:6" hidden="1" x14ac:dyDescent="0.25">
      <c r="B211" s="22" t="s">
        <v>563</v>
      </c>
      <c r="C211" s="20" t="s">
        <v>59</v>
      </c>
      <c r="D211" s="6">
        <f>SUMIFS(Issue!$L$1:$L$4036,Issue!$H$1:$H$4036,'Pending Consumption'!$B211,Issue!$J$1:$J$4036,'Pending Consumption'!$C211,Issue!$B$1:$B$4036,"Transfer")</f>
        <v>0</v>
      </c>
      <c r="E211" s="6">
        <f>SUMIFS(Issue!$L$1:$L$4036,Issue!$E$1:$E$4036,'Pending Consumption'!B211,Issue!$J$1:$J$4036,'Pending Consumption'!$C211,Issue!$B$1:$B$4036,"Consumed")</f>
        <v>0</v>
      </c>
      <c r="F211" s="6">
        <f t="shared" si="4"/>
        <v>0</v>
      </c>
    </row>
    <row r="212" spans="2:6" hidden="1" x14ac:dyDescent="0.25">
      <c r="B212" s="22" t="s">
        <v>563</v>
      </c>
      <c r="C212" s="8" t="s">
        <v>60</v>
      </c>
      <c r="D212" s="16">
        <f>SUMIFS(Issue!$L$1:$L$4036,Issue!$H$1:$H$4036,'Pending Consumption'!$B212,Issue!$J$1:$J$4036,'Pending Consumption'!$C212,Issue!$B$1:$B$4036,"Transfer")</f>
        <v>0</v>
      </c>
      <c r="E212" s="6">
        <f>SUMIFS(Issue!$L$1:$L$4036,Issue!$E$1:$E$4036,'Pending Consumption'!B212,Issue!$J$1:$J$4036,'Pending Consumption'!$C212,Issue!$B$1:$B$4036,"Consumed")</f>
        <v>0</v>
      </c>
      <c r="F212" s="16">
        <f t="shared" si="4"/>
        <v>0</v>
      </c>
    </row>
    <row r="213" spans="2:6" hidden="1" x14ac:dyDescent="0.25">
      <c r="B213" s="22" t="s">
        <v>563</v>
      </c>
      <c r="C213" s="8" t="s">
        <v>61</v>
      </c>
      <c r="D213" s="16">
        <f>SUMIFS(Issue!$L$1:$L$4036,Issue!$H$1:$H$4036,'Pending Consumption'!$B213,Issue!$J$1:$J$4036,'Pending Consumption'!$C213,Issue!$B$1:$B$4036,"Transfer")</f>
        <v>0</v>
      </c>
      <c r="E213" s="6">
        <f>SUMIFS(Issue!$L$1:$L$4036,Issue!$E$1:$E$4036,'Pending Consumption'!B213,Issue!$J$1:$J$4036,'Pending Consumption'!$C213,Issue!$B$1:$B$4036,"Consumed")</f>
        <v>0</v>
      </c>
      <c r="F213" s="16">
        <f t="shared" si="4"/>
        <v>0</v>
      </c>
    </row>
    <row r="214" spans="2:6" hidden="1" x14ac:dyDescent="0.25">
      <c r="B214" s="22" t="s">
        <v>563</v>
      </c>
      <c r="C214" s="8" t="s">
        <v>62</v>
      </c>
      <c r="D214" s="16">
        <f>SUMIFS(Issue!$L$1:$L$4036,Issue!$H$1:$H$4036,'Pending Consumption'!$B214,Issue!$J$1:$J$4036,'Pending Consumption'!$C214,Issue!$B$1:$B$4036,"Transfer")</f>
        <v>0</v>
      </c>
      <c r="E214" s="6">
        <f>SUMIFS(Issue!$L$1:$L$4036,Issue!$E$1:$E$4036,'Pending Consumption'!B214,Issue!$J$1:$J$4036,'Pending Consumption'!$C214,Issue!$B$1:$B$4036,"Consumed")</f>
        <v>0</v>
      </c>
      <c r="F214" s="16">
        <f t="shared" si="4"/>
        <v>0</v>
      </c>
    </row>
    <row r="215" spans="2:6" hidden="1" x14ac:dyDescent="0.25">
      <c r="B215" s="22" t="s">
        <v>563</v>
      </c>
      <c r="C215" s="8" t="s">
        <v>63</v>
      </c>
      <c r="D215" s="16">
        <f>SUMIFS(Issue!$L$1:$L$4036,Issue!$H$1:$H$4036,'Pending Consumption'!$B215,Issue!$J$1:$J$4036,'Pending Consumption'!$C215,Issue!$B$1:$B$4036,"Transfer")</f>
        <v>0</v>
      </c>
      <c r="E215" s="6">
        <f>SUMIFS(Issue!$L$1:$L$4036,Issue!$E$1:$E$4036,'Pending Consumption'!B215,Issue!$J$1:$J$4036,'Pending Consumption'!$C215,Issue!$B$1:$B$4036,"Consumed")</f>
        <v>0</v>
      </c>
      <c r="F215" s="16">
        <f t="shared" si="4"/>
        <v>0</v>
      </c>
    </row>
    <row r="216" spans="2:6" hidden="1" x14ac:dyDescent="0.25">
      <c r="B216" s="22" t="s">
        <v>563</v>
      </c>
      <c r="C216" s="8" t="s">
        <v>64</v>
      </c>
      <c r="D216" s="16">
        <f>SUMIFS(Issue!$L$1:$L$4036,Issue!$H$1:$H$4036,'Pending Consumption'!$B216,Issue!$J$1:$J$4036,'Pending Consumption'!$C216,Issue!$B$1:$B$4036,"Transfer")</f>
        <v>0</v>
      </c>
      <c r="E216" s="6">
        <f>SUMIFS(Issue!$L$1:$L$4036,Issue!$E$1:$E$4036,'Pending Consumption'!B216,Issue!$J$1:$J$4036,'Pending Consumption'!$C216,Issue!$B$1:$B$4036,"Consumed")</f>
        <v>0</v>
      </c>
      <c r="F216" s="16">
        <f t="shared" si="4"/>
        <v>0</v>
      </c>
    </row>
    <row r="217" spans="2:6" hidden="1" x14ac:dyDescent="0.25">
      <c r="B217" s="22" t="s">
        <v>563</v>
      </c>
      <c r="C217" s="8" t="s">
        <v>65</v>
      </c>
      <c r="D217" s="16">
        <f>SUMIFS(Issue!$L$1:$L$4036,Issue!$H$1:$H$4036,'Pending Consumption'!$B217,Issue!$J$1:$J$4036,'Pending Consumption'!$C217,Issue!$B$1:$B$4036,"Transfer")</f>
        <v>0</v>
      </c>
      <c r="E217" s="6">
        <f>SUMIFS(Issue!$L$1:$L$4036,Issue!$E$1:$E$4036,'Pending Consumption'!B217,Issue!$J$1:$J$4036,'Pending Consumption'!$C217,Issue!$B$1:$B$4036,"Consumed")</f>
        <v>0</v>
      </c>
      <c r="F217" s="16">
        <f t="shared" si="4"/>
        <v>0</v>
      </c>
    </row>
    <row r="218" spans="2:6" hidden="1" x14ac:dyDescent="0.25">
      <c r="B218" s="22" t="s">
        <v>563</v>
      </c>
      <c r="C218" s="8" t="s">
        <v>66</v>
      </c>
      <c r="D218" s="16">
        <f>SUMIFS(Issue!$L$1:$L$4036,Issue!$H$1:$H$4036,'Pending Consumption'!$B218,Issue!$J$1:$J$4036,'Pending Consumption'!$C218,Issue!$B$1:$B$4036,"Transfer")</f>
        <v>0</v>
      </c>
      <c r="E218" s="6">
        <f>SUMIFS(Issue!$L$1:$L$4036,Issue!$E$1:$E$4036,'Pending Consumption'!B218,Issue!$J$1:$J$4036,'Pending Consumption'!$C218,Issue!$B$1:$B$4036,"Consumed")</f>
        <v>0</v>
      </c>
      <c r="F218" s="16">
        <f t="shared" si="4"/>
        <v>0</v>
      </c>
    </row>
    <row r="219" spans="2:6" hidden="1" x14ac:dyDescent="0.25">
      <c r="B219" s="22" t="s">
        <v>563</v>
      </c>
      <c r="C219" s="8" t="s">
        <v>67</v>
      </c>
      <c r="D219" s="16">
        <f>SUMIFS(Issue!$L$1:$L$4036,Issue!$H$1:$H$4036,'Pending Consumption'!$B219,Issue!$J$1:$J$4036,'Pending Consumption'!$C219,Issue!$B$1:$B$4036,"Transfer")</f>
        <v>0</v>
      </c>
      <c r="E219" s="6">
        <f>SUMIFS(Issue!$L$1:$L$4036,Issue!$E$1:$E$4036,'Pending Consumption'!B219,Issue!$J$1:$J$4036,'Pending Consumption'!$C219,Issue!$B$1:$B$4036,"Consumed")</f>
        <v>0</v>
      </c>
      <c r="F219" s="16">
        <f t="shared" si="4"/>
        <v>0</v>
      </c>
    </row>
    <row r="220" spans="2:6" hidden="1" x14ac:dyDescent="0.25">
      <c r="B220" s="22" t="s">
        <v>563</v>
      </c>
      <c r="C220" s="8" t="s">
        <v>68</v>
      </c>
      <c r="D220" s="16">
        <f>SUMIFS(Issue!$L$1:$L$4036,Issue!$H$1:$H$4036,'Pending Consumption'!$B220,Issue!$J$1:$J$4036,'Pending Consumption'!$C220,Issue!$B$1:$B$4036,"Transfer")</f>
        <v>0</v>
      </c>
      <c r="E220" s="6">
        <f>SUMIFS(Issue!$L$1:$L$4036,Issue!$E$1:$E$4036,'Pending Consumption'!B220,Issue!$J$1:$J$4036,'Pending Consumption'!$C220,Issue!$B$1:$B$4036,"Consumed")</f>
        <v>0</v>
      </c>
      <c r="F220" s="16">
        <f t="shared" si="4"/>
        <v>0</v>
      </c>
    </row>
    <row r="221" spans="2:6" hidden="1" x14ac:dyDescent="0.25">
      <c r="B221" s="22" t="s">
        <v>563</v>
      </c>
      <c r="C221" s="8" t="s">
        <v>69</v>
      </c>
      <c r="D221" s="16">
        <f>SUMIFS(Issue!$L$1:$L$4036,Issue!$H$1:$H$4036,'Pending Consumption'!$B221,Issue!$J$1:$J$4036,'Pending Consumption'!$C221,Issue!$B$1:$B$4036,"Transfer")</f>
        <v>0</v>
      </c>
      <c r="E221" s="6">
        <f>SUMIFS(Issue!$L$1:$L$4036,Issue!$E$1:$E$4036,'Pending Consumption'!B221,Issue!$J$1:$J$4036,'Pending Consumption'!$C221,Issue!$B$1:$B$4036,"Consumed")</f>
        <v>0</v>
      </c>
      <c r="F221" s="16">
        <f t="shared" si="4"/>
        <v>0</v>
      </c>
    </row>
    <row r="222" spans="2:6" hidden="1" x14ac:dyDescent="0.25">
      <c r="B222" s="22" t="s">
        <v>563</v>
      </c>
      <c r="C222" s="8" t="s">
        <v>70</v>
      </c>
      <c r="D222" s="16">
        <f>SUMIFS(Issue!$L$1:$L$4036,Issue!$H$1:$H$4036,'Pending Consumption'!$B222,Issue!$J$1:$J$4036,'Pending Consumption'!$C222,Issue!$B$1:$B$4036,"Transfer")</f>
        <v>0</v>
      </c>
      <c r="E222" s="6">
        <f>SUMIFS(Issue!$L$1:$L$4036,Issue!$E$1:$E$4036,'Pending Consumption'!B222,Issue!$J$1:$J$4036,'Pending Consumption'!$C222,Issue!$B$1:$B$4036,"Consumed")</f>
        <v>0</v>
      </c>
      <c r="F222" s="16">
        <f t="shared" si="4"/>
        <v>0</v>
      </c>
    </row>
    <row r="223" spans="2:6" hidden="1" x14ac:dyDescent="0.25">
      <c r="B223" s="22" t="s">
        <v>563</v>
      </c>
      <c r="C223" s="8" t="s">
        <v>71</v>
      </c>
      <c r="D223" s="16">
        <f>SUMIFS(Issue!$L$1:$L$4036,Issue!$H$1:$H$4036,'Pending Consumption'!$B223,Issue!$J$1:$J$4036,'Pending Consumption'!$C223,Issue!$B$1:$B$4036,"Transfer")</f>
        <v>0</v>
      </c>
      <c r="E223" s="6">
        <f>SUMIFS(Issue!$L$1:$L$4036,Issue!$E$1:$E$4036,'Pending Consumption'!B223,Issue!$J$1:$J$4036,'Pending Consumption'!$C223,Issue!$B$1:$B$4036,"Consumed")</f>
        <v>0</v>
      </c>
      <c r="F223" s="16">
        <f t="shared" si="4"/>
        <v>0</v>
      </c>
    </row>
    <row r="224" spans="2:6" hidden="1" x14ac:dyDescent="0.25">
      <c r="B224" s="22" t="s">
        <v>563</v>
      </c>
      <c r="C224" s="8" t="s">
        <v>72</v>
      </c>
      <c r="D224" s="16">
        <f>SUMIFS(Issue!$L$1:$L$4036,Issue!$H$1:$H$4036,'Pending Consumption'!$B224,Issue!$J$1:$J$4036,'Pending Consumption'!$C224,Issue!$B$1:$B$4036,"Transfer")</f>
        <v>0</v>
      </c>
      <c r="E224" s="6">
        <f>SUMIFS(Issue!$L$1:$L$4036,Issue!$E$1:$E$4036,'Pending Consumption'!B224,Issue!$J$1:$J$4036,'Pending Consumption'!$C224,Issue!$B$1:$B$4036,"Consumed")</f>
        <v>0</v>
      </c>
      <c r="F224" s="16">
        <f t="shared" si="4"/>
        <v>0</v>
      </c>
    </row>
    <row r="225" spans="2:6" hidden="1" x14ac:dyDescent="0.25">
      <c r="B225" s="22" t="s">
        <v>563</v>
      </c>
      <c r="C225" s="8" t="s">
        <v>73</v>
      </c>
      <c r="D225" s="16">
        <f>SUMIFS(Issue!$L$1:$L$4036,Issue!$H$1:$H$4036,'Pending Consumption'!$B225,Issue!$J$1:$J$4036,'Pending Consumption'!$C225,Issue!$B$1:$B$4036,"Transfer")</f>
        <v>0</v>
      </c>
      <c r="E225" s="6">
        <f>SUMIFS(Issue!$L$1:$L$4036,Issue!$E$1:$E$4036,'Pending Consumption'!B225,Issue!$J$1:$J$4036,'Pending Consumption'!$C225,Issue!$B$1:$B$4036,"Consumed")</f>
        <v>0</v>
      </c>
      <c r="F225" s="16">
        <f t="shared" si="4"/>
        <v>0</v>
      </c>
    </row>
    <row r="226" spans="2:6" hidden="1" x14ac:dyDescent="0.25">
      <c r="B226" s="22" t="s">
        <v>563</v>
      </c>
      <c r="C226" s="8" t="s">
        <v>74</v>
      </c>
      <c r="D226" s="16">
        <f>SUMIFS(Issue!$L$1:$L$4036,Issue!$H$1:$H$4036,'Pending Consumption'!$B226,Issue!$J$1:$J$4036,'Pending Consumption'!$C226,Issue!$B$1:$B$4036,"Transfer")</f>
        <v>0</v>
      </c>
      <c r="E226" s="6">
        <f>SUMIFS(Issue!$L$1:$L$4036,Issue!$E$1:$E$4036,'Pending Consumption'!B226,Issue!$J$1:$J$4036,'Pending Consumption'!$C226,Issue!$B$1:$B$4036,"Consumed")</f>
        <v>0</v>
      </c>
      <c r="F226" s="16">
        <f t="shared" si="4"/>
        <v>0</v>
      </c>
    </row>
    <row r="227" spans="2:6" hidden="1" x14ac:dyDescent="0.25">
      <c r="B227" s="22" t="s">
        <v>563</v>
      </c>
      <c r="C227" s="8" t="s">
        <v>75</v>
      </c>
      <c r="D227" s="16">
        <f>SUMIFS(Issue!$L$1:$L$4036,Issue!$H$1:$H$4036,'Pending Consumption'!$B227,Issue!$J$1:$J$4036,'Pending Consumption'!$C227,Issue!$B$1:$B$4036,"Transfer")</f>
        <v>0</v>
      </c>
      <c r="E227" s="6">
        <f>SUMIFS(Issue!$L$1:$L$4036,Issue!$E$1:$E$4036,'Pending Consumption'!B227,Issue!$J$1:$J$4036,'Pending Consumption'!$C227,Issue!$B$1:$B$4036,"Consumed")</f>
        <v>0</v>
      </c>
      <c r="F227" s="16">
        <f t="shared" si="4"/>
        <v>0</v>
      </c>
    </row>
    <row r="228" spans="2:6" hidden="1" x14ac:dyDescent="0.25">
      <c r="B228" s="22" t="s">
        <v>563</v>
      </c>
      <c r="C228" s="8" t="s">
        <v>76</v>
      </c>
      <c r="D228" s="16">
        <f>SUMIFS(Issue!$L$1:$L$4036,Issue!$H$1:$H$4036,'Pending Consumption'!$B228,Issue!$J$1:$J$4036,'Pending Consumption'!$C228,Issue!$B$1:$B$4036,"Transfer")</f>
        <v>0</v>
      </c>
      <c r="E228" s="6">
        <f>SUMIFS(Issue!$L$1:$L$4036,Issue!$E$1:$E$4036,'Pending Consumption'!B228,Issue!$J$1:$J$4036,'Pending Consumption'!$C228,Issue!$B$1:$B$4036,"Consumed")</f>
        <v>0</v>
      </c>
      <c r="F228" s="16">
        <f t="shared" si="4"/>
        <v>0</v>
      </c>
    </row>
    <row r="229" spans="2:6" hidden="1" x14ac:dyDescent="0.25">
      <c r="B229" s="22" t="s">
        <v>563</v>
      </c>
      <c r="C229" s="8" t="s">
        <v>77</v>
      </c>
      <c r="D229" s="16">
        <f>SUMIFS(Issue!$L$1:$L$4036,Issue!$H$1:$H$4036,'Pending Consumption'!$B229,Issue!$J$1:$J$4036,'Pending Consumption'!$C229,Issue!$B$1:$B$4036,"Transfer")</f>
        <v>0</v>
      </c>
      <c r="E229" s="6">
        <f>SUMIFS(Issue!$L$1:$L$4036,Issue!$E$1:$E$4036,'Pending Consumption'!B229,Issue!$J$1:$J$4036,'Pending Consumption'!$C229,Issue!$B$1:$B$4036,"Consumed")</f>
        <v>0</v>
      </c>
      <c r="F229" s="16">
        <f t="shared" si="4"/>
        <v>0</v>
      </c>
    </row>
    <row r="230" spans="2:6" hidden="1" x14ac:dyDescent="0.25">
      <c r="B230" s="22" t="s">
        <v>563</v>
      </c>
      <c r="C230" s="8" t="s">
        <v>78</v>
      </c>
      <c r="D230" s="16">
        <f>SUMIFS(Issue!$L$1:$L$4036,Issue!$H$1:$H$4036,'Pending Consumption'!$B230,Issue!$J$1:$J$4036,'Pending Consumption'!$C230,Issue!$B$1:$B$4036,"Transfer")</f>
        <v>0</v>
      </c>
      <c r="E230" s="6">
        <f>SUMIFS(Issue!$L$1:$L$4036,Issue!$E$1:$E$4036,'Pending Consumption'!B230,Issue!$J$1:$J$4036,'Pending Consumption'!$C230,Issue!$B$1:$B$4036,"Consumed")</f>
        <v>0</v>
      </c>
      <c r="F230" s="16">
        <f t="shared" si="4"/>
        <v>0</v>
      </c>
    </row>
    <row r="231" spans="2:6" hidden="1" x14ac:dyDescent="0.25">
      <c r="B231" s="22" t="s">
        <v>563</v>
      </c>
      <c r="C231" s="8" t="s">
        <v>79</v>
      </c>
      <c r="D231" s="16">
        <f>SUMIFS(Issue!$L$1:$L$4036,Issue!$H$1:$H$4036,'Pending Consumption'!$B231,Issue!$J$1:$J$4036,'Pending Consumption'!$C231,Issue!$B$1:$B$4036,"Transfer")</f>
        <v>0</v>
      </c>
      <c r="E231" s="6">
        <f>SUMIFS(Issue!$L$1:$L$4036,Issue!$E$1:$E$4036,'Pending Consumption'!B231,Issue!$J$1:$J$4036,'Pending Consumption'!$C231,Issue!$B$1:$B$4036,"Consumed")</f>
        <v>0</v>
      </c>
      <c r="F231" s="16">
        <f t="shared" si="4"/>
        <v>0</v>
      </c>
    </row>
    <row r="232" spans="2:6" hidden="1" x14ac:dyDescent="0.25">
      <c r="B232" s="22" t="s">
        <v>563</v>
      </c>
      <c r="C232" s="8" t="s">
        <v>80</v>
      </c>
      <c r="D232" s="16">
        <f>SUMIFS(Issue!$L$1:$L$4036,Issue!$H$1:$H$4036,'Pending Consumption'!$B232,Issue!$J$1:$J$4036,'Pending Consumption'!$C232,Issue!$B$1:$B$4036,"Transfer")</f>
        <v>0</v>
      </c>
      <c r="E232" s="6">
        <f>SUMIFS(Issue!$L$1:$L$4036,Issue!$E$1:$E$4036,'Pending Consumption'!B232,Issue!$J$1:$J$4036,'Pending Consumption'!$C232,Issue!$B$1:$B$4036,"Consumed")</f>
        <v>0</v>
      </c>
      <c r="F232" s="16">
        <f t="shared" si="4"/>
        <v>0</v>
      </c>
    </row>
    <row r="233" spans="2:6" hidden="1" x14ac:dyDescent="0.25">
      <c r="B233" s="22" t="s">
        <v>563</v>
      </c>
      <c r="C233" s="8" t="s">
        <v>81</v>
      </c>
      <c r="D233" s="16">
        <f>SUMIFS(Issue!$L$1:$L$4036,Issue!$H$1:$H$4036,'Pending Consumption'!$B233,Issue!$J$1:$J$4036,'Pending Consumption'!$C233,Issue!$B$1:$B$4036,"Transfer")</f>
        <v>0</v>
      </c>
      <c r="E233" s="6">
        <f>SUMIFS(Issue!$L$1:$L$4036,Issue!$E$1:$E$4036,'Pending Consumption'!B233,Issue!$J$1:$J$4036,'Pending Consumption'!$C233,Issue!$B$1:$B$4036,"Consumed")</f>
        <v>0</v>
      </c>
      <c r="F233" s="16">
        <f t="shared" si="4"/>
        <v>0</v>
      </c>
    </row>
    <row r="234" spans="2:6" hidden="1" x14ac:dyDescent="0.25">
      <c r="B234" s="22" t="s">
        <v>563</v>
      </c>
      <c r="C234" s="8" t="s">
        <v>82</v>
      </c>
      <c r="D234" s="16">
        <f>SUMIFS(Issue!$L$1:$L$4036,Issue!$H$1:$H$4036,'Pending Consumption'!$B234,Issue!$J$1:$J$4036,'Pending Consumption'!$C234,Issue!$B$1:$B$4036,"Transfer")</f>
        <v>0</v>
      </c>
      <c r="E234" s="6">
        <f>SUMIFS(Issue!$L$1:$L$4036,Issue!$E$1:$E$4036,'Pending Consumption'!B234,Issue!$J$1:$J$4036,'Pending Consumption'!$C234,Issue!$B$1:$B$4036,"Consumed")</f>
        <v>0</v>
      </c>
      <c r="F234" s="16">
        <f t="shared" si="4"/>
        <v>0</v>
      </c>
    </row>
    <row r="235" spans="2:6" hidden="1" x14ac:dyDescent="0.25">
      <c r="B235" s="22" t="s">
        <v>563</v>
      </c>
      <c r="C235" s="8" t="s">
        <v>83</v>
      </c>
      <c r="D235" s="16">
        <f>SUMIFS(Issue!$L$1:$L$4036,Issue!$H$1:$H$4036,'Pending Consumption'!$B235,Issue!$J$1:$J$4036,'Pending Consumption'!$C235,Issue!$B$1:$B$4036,"Transfer")</f>
        <v>0</v>
      </c>
      <c r="E235" s="6">
        <f>SUMIFS(Issue!$L$1:$L$4036,Issue!$E$1:$E$4036,'Pending Consumption'!B235,Issue!$J$1:$J$4036,'Pending Consumption'!$C235,Issue!$B$1:$B$4036,"Consumed")</f>
        <v>0</v>
      </c>
      <c r="F235" s="16">
        <f t="shared" si="4"/>
        <v>0</v>
      </c>
    </row>
    <row r="236" spans="2:6" hidden="1" x14ac:dyDescent="0.25">
      <c r="B236" s="22" t="s">
        <v>563</v>
      </c>
      <c r="C236" s="8" t="s">
        <v>84</v>
      </c>
      <c r="D236" s="16">
        <f>SUMIFS(Issue!$L$1:$L$4036,Issue!$H$1:$H$4036,'Pending Consumption'!$B236,Issue!$J$1:$J$4036,'Pending Consumption'!$C236,Issue!$B$1:$B$4036,"Transfer")</f>
        <v>0</v>
      </c>
      <c r="E236" s="6">
        <f>SUMIFS(Issue!$L$1:$L$4036,Issue!$E$1:$E$4036,'Pending Consumption'!B236,Issue!$J$1:$J$4036,'Pending Consumption'!$C236,Issue!$B$1:$B$4036,"Consumed")</f>
        <v>0</v>
      </c>
      <c r="F236" s="16">
        <f t="shared" si="4"/>
        <v>0</v>
      </c>
    </row>
    <row r="237" spans="2:6" hidden="1" x14ac:dyDescent="0.25">
      <c r="B237" s="22" t="s">
        <v>563</v>
      </c>
      <c r="C237" s="8" t="s">
        <v>85</v>
      </c>
      <c r="D237" s="16">
        <f>SUMIFS(Issue!$L$1:$L$4036,Issue!$H$1:$H$4036,'Pending Consumption'!$B237,Issue!$J$1:$J$4036,'Pending Consumption'!$C237,Issue!$B$1:$B$4036,"Transfer")</f>
        <v>0</v>
      </c>
      <c r="E237" s="6">
        <f>SUMIFS(Issue!$L$1:$L$4036,Issue!$E$1:$E$4036,'Pending Consumption'!B237,Issue!$J$1:$J$4036,'Pending Consumption'!$C237,Issue!$B$1:$B$4036,"Consumed")</f>
        <v>0</v>
      </c>
      <c r="F237" s="16">
        <f t="shared" si="4"/>
        <v>0</v>
      </c>
    </row>
    <row r="238" spans="2:6" hidden="1" x14ac:dyDescent="0.25">
      <c r="B238" s="22" t="s">
        <v>563</v>
      </c>
      <c r="C238" s="8" t="s">
        <v>86</v>
      </c>
      <c r="D238" s="16">
        <f>SUMIFS(Issue!$L$1:$L$4036,Issue!$H$1:$H$4036,'Pending Consumption'!$B238,Issue!$J$1:$J$4036,'Pending Consumption'!$C238,Issue!$B$1:$B$4036,"Transfer")</f>
        <v>0</v>
      </c>
      <c r="E238" s="6">
        <f>SUMIFS(Issue!$L$1:$L$4036,Issue!$E$1:$E$4036,'Pending Consumption'!B238,Issue!$J$1:$J$4036,'Pending Consumption'!$C238,Issue!$B$1:$B$4036,"Consumed")</f>
        <v>0</v>
      </c>
      <c r="F238" s="16">
        <f t="shared" si="4"/>
        <v>0</v>
      </c>
    </row>
    <row r="239" spans="2:6" hidden="1" x14ac:dyDescent="0.25">
      <c r="B239" s="22" t="s">
        <v>563</v>
      </c>
      <c r="C239" s="8" t="s">
        <v>87</v>
      </c>
      <c r="D239" s="16">
        <f>SUMIFS(Issue!$L$1:$L$4036,Issue!$H$1:$H$4036,'Pending Consumption'!$B239,Issue!$J$1:$J$4036,'Pending Consumption'!$C239,Issue!$B$1:$B$4036,"Transfer")</f>
        <v>0</v>
      </c>
      <c r="E239" s="6">
        <f>SUMIFS(Issue!$L$1:$L$4036,Issue!$E$1:$E$4036,'Pending Consumption'!B239,Issue!$J$1:$J$4036,'Pending Consumption'!$C239,Issue!$B$1:$B$4036,"Consumed")</f>
        <v>0</v>
      </c>
      <c r="F239" s="16">
        <f t="shared" si="4"/>
        <v>0</v>
      </c>
    </row>
    <row r="240" spans="2:6" hidden="1" x14ac:dyDescent="0.25">
      <c r="B240" s="22" t="s">
        <v>563</v>
      </c>
      <c r="C240" s="8" t="s">
        <v>88</v>
      </c>
      <c r="D240" s="16">
        <f>SUMIFS(Issue!$L$1:$L$4036,Issue!$H$1:$H$4036,'Pending Consumption'!$B240,Issue!$J$1:$J$4036,'Pending Consumption'!$C240,Issue!$B$1:$B$4036,"Transfer")</f>
        <v>0</v>
      </c>
      <c r="E240" s="6">
        <f>SUMIFS(Issue!$L$1:$L$4036,Issue!$E$1:$E$4036,'Pending Consumption'!B240,Issue!$J$1:$J$4036,'Pending Consumption'!$C240,Issue!$B$1:$B$4036,"Consumed")</f>
        <v>0</v>
      </c>
      <c r="F240" s="16">
        <f t="shared" si="4"/>
        <v>0</v>
      </c>
    </row>
    <row r="241" spans="2:6" hidden="1" x14ac:dyDescent="0.25">
      <c r="B241" s="22" t="s">
        <v>563</v>
      </c>
      <c r="C241" s="8" t="s">
        <v>89</v>
      </c>
      <c r="D241" s="16">
        <f>SUMIFS(Issue!$L$1:$L$4036,Issue!$H$1:$H$4036,'Pending Consumption'!$B241,Issue!$J$1:$J$4036,'Pending Consumption'!$C241,Issue!$B$1:$B$4036,"Transfer")</f>
        <v>0</v>
      </c>
      <c r="E241" s="6">
        <f>SUMIFS(Issue!$L$1:$L$4036,Issue!$E$1:$E$4036,'Pending Consumption'!B241,Issue!$J$1:$J$4036,'Pending Consumption'!$C241,Issue!$B$1:$B$4036,"Consumed")</f>
        <v>0</v>
      </c>
      <c r="F241" s="16">
        <f t="shared" si="4"/>
        <v>0</v>
      </c>
    </row>
    <row r="242" spans="2:6" hidden="1" x14ac:dyDescent="0.25">
      <c r="B242" s="22" t="s">
        <v>563</v>
      </c>
      <c r="C242" s="8" t="s">
        <v>90</v>
      </c>
      <c r="D242" s="16">
        <f>SUMIFS(Issue!$L$1:$L$4036,Issue!$H$1:$H$4036,'Pending Consumption'!$B242,Issue!$J$1:$J$4036,'Pending Consumption'!$C242,Issue!$B$1:$B$4036,"Transfer")</f>
        <v>0</v>
      </c>
      <c r="E242" s="6">
        <f>SUMIFS(Issue!$L$1:$L$4036,Issue!$E$1:$E$4036,'Pending Consumption'!B242,Issue!$J$1:$J$4036,'Pending Consumption'!$C242,Issue!$B$1:$B$4036,"Consumed")</f>
        <v>0</v>
      </c>
      <c r="F242" s="16">
        <f t="shared" si="4"/>
        <v>0</v>
      </c>
    </row>
    <row r="243" spans="2:6" hidden="1" x14ac:dyDescent="0.25">
      <c r="B243" s="22" t="s">
        <v>563</v>
      </c>
      <c r="C243" s="8" t="s">
        <v>91</v>
      </c>
      <c r="D243" s="16">
        <f>SUMIFS(Issue!$L$1:$L$4036,Issue!$H$1:$H$4036,'Pending Consumption'!$B243,Issue!$J$1:$J$4036,'Pending Consumption'!$C243,Issue!$B$1:$B$4036,"Transfer")</f>
        <v>0</v>
      </c>
      <c r="E243" s="6">
        <f>SUMIFS(Issue!$L$1:$L$4036,Issue!$E$1:$E$4036,'Pending Consumption'!B243,Issue!$J$1:$J$4036,'Pending Consumption'!$C243,Issue!$B$1:$B$4036,"Consumed")</f>
        <v>0</v>
      </c>
      <c r="F243" s="16">
        <f t="shared" si="4"/>
        <v>0</v>
      </c>
    </row>
    <row r="244" spans="2:6" hidden="1" x14ac:dyDescent="0.25">
      <c r="B244" s="22" t="s">
        <v>563</v>
      </c>
      <c r="C244" s="8" t="s">
        <v>92</v>
      </c>
      <c r="D244" s="16">
        <f>SUMIFS(Issue!$L$1:$L$4036,Issue!$H$1:$H$4036,'Pending Consumption'!$B244,Issue!$J$1:$J$4036,'Pending Consumption'!$C244,Issue!$B$1:$B$4036,"Transfer")</f>
        <v>0</v>
      </c>
      <c r="E244" s="6">
        <f>SUMIFS(Issue!$L$1:$L$4036,Issue!$E$1:$E$4036,'Pending Consumption'!B244,Issue!$J$1:$J$4036,'Pending Consumption'!$C244,Issue!$B$1:$B$4036,"Consumed")</f>
        <v>0</v>
      </c>
      <c r="F244" s="16">
        <f t="shared" si="4"/>
        <v>0</v>
      </c>
    </row>
    <row r="245" spans="2:6" hidden="1" x14ac:dyDescent="0.25">
      <c r="B245" s="22" t="s">
        <v>563</v>
      </c>
      <c r="C245" s="8" t="s">
        <v>93</v>
      </c>
      <c r="D245" s="16">
        <f>SUMIFS(Issue!$L$1:$L$4036,Issue!$H$1:$H$4036,'Pending Consumption'!$B245,Issue!$J$1:$J$4036,'Pending Consumption'!$C245,Issue!$B$1:$B$4036,"Transfer")</f>
        <v>0</v>
      </c>
      <c r="E245" s="6">
        <f>SUMIFS(Issue!$L$1:$L$4036,Issue!$E$1:$E$4036,'Pending Consumption'!B245,Issue!$J$1:$J$4036,'Pending Consumption'!$C245,Issue!$B$1:$B$4036,"Consumed")</f>
        <v>0</v>
      </c>
      <c r="F245" s="16">
        <f t="shared" si="4"/>
        <v>0</v>
      </c>
    </row>
    <row r="246" spans="2:6" hidden="1" x14ac:dyDescent="0.25">
      <c r="B246" s="22" t="s">
        <v>563</v>
      </c>
      <c r="C246" s="8" t="s">
        <v>94</v>
      </c>
      <c r="D246" s="16">
        <f>SUMIFS(Issue!$L$1:$L$4036,Issue!$H$1:$H$4036,'Pending Consumption'!$B246,Issue!$J$1:$J$4036,'Pending Consumption'!$C246,Issue!$B$1:$B$4036,"Transfer")</f>
        <v>0</v>
      </c>
      <c r="E246" s="6">
        <f>SUMIFS(Issue!$L$1:$L$4036,Issue!$E$1:$E$4036,'Pending Consumption'!B246,Issue!$J$1:$J$4036,'Pending Consumption'!$C246,Issue!$B$1:$B$4036,"Consumed")</f>
        <v>0</v>
      </c>
      <c r="F246" s="16">
        <f t="shared" si="4"/>
        <v>0</v>
      </c>
    </row>
    <row r="247" spans="2:6" hidden="1" x14ac:dyDescent="0.25">
      <c r="B247" s="22" t="s">
        <v>563</v>
      </c>
      <c r="C247" s="8" t="s">
        <v>95</v>
      </c>
      <c r="D247" s="16">
        <f>SUMIFS(Issue!$L$1:$L$4036,Issue!$H$1:$H$4036,'Pending Consumption'!$B247,Issue!$J$1:$J$4036,'Pending Consumption'!$C247,Issue!$B$1:$B$4036,"Transfer")</f>
        <v>0</v>
      </c>
      <c r="E247" s="6">
        <f>SUMIFS(Issue!$L$1:$L$4036,Issue!$E$1:$E$4036,'Pending Consumption'!B247,Issue!$J$1:$J$4036,'Pending Consumption'!$C247,Issue!$B$1:$B$4036,"Consumed")</f>
        <v>0</v>
      </c>
      <c r="F247" s="16">
        <f t="shared" si="4"/>
        <v>0</v>
      </c>
    </row>
    <row r="248" spans="2:6" hidden="1" x14ac:dyDescent="0.25">
      <c r="B248" s="22" t="s">
        <v>563</v>
      </c>
      <c r="C248" s="8" t="s">
        <v>96</v>
      </c>
      <c r="D248" s="16">
        <f>SUMIFS(Issue!$L$1:$L$4036,Issue!$H$1:$H$4036,'Pending Consumption'!$B248,Issue!$J$1:$J$4036,'Pending Consumption'!$C248,Issue!$B$1:$B$4036,"Transfer")</f>
        <v>0</v>
      </c>
      <c r="E248" s="6">
        <f>SUMIFS(Issue!$L$1:$L$4036,Issue!$E$1:$E$4036,'Pending Consumption'!B248,Issue!$J$1:$J$4036,'Pending Consumption'!$C248,Issue!$B$1:$B$4036,"Consumed")</f>
        <v>0</v>
      </c>
      <c r="F248" s="16">
        <f t="shared" si="4"/>
        <v>0</v>
      </c>
    </row>
    <row r="249" spans="2:6" hidden="1" x14ac:dyDescent="0.25">
      <c r="B249" s="22" t="s">
        <v>563</v>
      </c>
      <c r="C249" s="8" t="s">
        <v>97</v>
      </c>
      <c r="D249" s="16">
        <f>SUMIFS(Issue!$L$1:$L$4036,Issue!$H$1:$H$4036,'Pending Consumption'!$B249,Issue!$J$1:$J$4036,'Pending Consumption'!$C249,Issue!$B$1:$B$4036,"Transfer")</f>
        <v>0</v>
      </c>
      <c r="E249" s="6">
        <f>SUMIFS(Issue!$L$1:$L$4036,Issue!$E$1:$E$4036,'Pending Consumption'!B249,Issue!$J$1:$J$4036,'Pending Consumption'!$C249,Issue!$B$1:$B$4036,"Consumed")</f>
        <v>0</v>
      </c>
      <c r="F249" s="16">
        <f t="shared" si="4"/>
        <v>0</v>
      </c>
    </row>
    <row r="250" spans="2:6" hidden="1" x14ac:dyDescent="0.25">
      <c r="B250" s="22" t="s">
        <v>563</v>
      </c>
      <c r="C250" s="8" t="s">
        <v>98</v>
      </c>
      <c r="D250" s="16">
        <f>SUMIFS(Issue!$L$1:$L$4036,Issue!$H$1:$H$4036,'Pending Consumption'!$B250,Issue!$J$1:$J$4036,'Pending Consumption'!$C250,Issue!$B$1:$B$4036,"Transfer")</f>
        <v>0</v>
      </c>
      <c r="E250" s="6">
        <f>SUMIFS(Issue!$L$1:$L$4036,Issue!$E$1:$E$4036,'Pending Consumption'!B250,Issue!$J$1:$J$4036,'Pending Consumption'!$C250,Issue!$B$1:$B$4036,"Consumed")</f>
        <v>0</v>
      </c>
      <c r="F250" s="16">
        <f t="shared" si="4"/>
        <v>0</v>
      </c>
    </row>
    <row r="251" spans="2:6" hidden="1" x14ac:dyDescent="0.25">
      <c r="B251" s="22" t="s">
        <v>563</v>
      </c>
      <c r="C251" s="8" t="s">
        <v>99</v>
      </c>
      <c r="D251" s="16">
        <f>SUMIFS(Issue!$L$1:$L$4036,Issue!$H$1:$H$4036,'Pending Consumption'!$B251,Issue!$J$1:$J$4036,'Pending Consumption'!$C251,Issue!$B$1:$B$4036,"Transfer")</f>
        <v>0</v>
      </c>
      <c r="E251" s="6">
        <f>SUMIFS(Issue!$L$1:$L$4036,Issue!$E$1:$E$4036,'Pending Consumption'!B251,Issue!$J$1:$J$4036,'Pending Consumption'!$C251,Issue!$B$1:$B$4036,"Consumed")</f>
        <v>0</v>
      </c>
      <c r="F251" s="16">
        <f t="shared" si="4"/>
        <v>0</v>
      </c>
    </row>
    <row r="252" spans="2:6" hidden="1" x14ac:dyDescent="0.25">
      <c r="B252" s="22" t="s">
        <v>563</v>
      </c>
      <c r="C252" s="8" t="s">
        <v>100</v>
      </c>
      <c r="D252" s="16">
        <f>SUMIFS(Issue!$L$1:$L$4036,Issue!$H$1:$H$4036,'Pending Consumption'!$B252,Issue!$J$1:$J$4036,'Pending Consumption'!$C252,Issue!$B$1:$B$4036,"Transfer")</f>
        <v>0</v>
      </c>
      <c r="E252" s="6">
        <f>SUMIFS(Issue!$L$1:$L$4036,Issue!$E$1:$E$4036,'Pending Consumption'!B252,Issue!$J$1:$J$4036,'Pending Consumption'!$C252,Issue!$B$1:$B$4036,"Consumed")</f>
        <v>0</v>
      </c>
      <c r="F252" s="16">
        <f t="shared" si="4"/>
        <v>0</v>
      </c>
    </row>
    <row r="253" spans="2:6" hidden="1" x14ac:dyDescent="0.25">
      <c r="B253" s="22" t="s">
        <v>563</v>
      </c>
      <c r="C253" s="8" t="s">
        <v>101</v>
      </c>
      <c r="D253" s="16">
        <f>SUMIFS(Issue!$L$1:$L$4036,Issue!$H$1:$H$4036,'Pending Consumption'!$B253,Issue!$J$1:$J$4036,'Pending Consumption'!$C253,Issue!$B$1:$B$4036,"Transfer")</f>
        <v>0</v>
      </c>
      <c r="E253" s="6">
        <f>SUMIFS(Issue!$L$1:$L$4036,Issue!$E$1:$E$4036,'Pending Consumption'!B253,Issue!$J$1:$J$4036,'Pending Consumption'!$C253,Issue!$B$1:$B$4036,"Consumed")</f>
        <v>0</v>
      </c>
      <c r="F253" s="16">
        <f t="shared" si="4"/>
        <v>0</v>
      </c>
    </row>
    <row r="254" spans="2:6" hidden="1" x14ac:dyDescent="0.25">
      <c r="B254" s="22" t="s">
        <v>563</v>
      </c>
      <c r="C254" s="8" t="s">
        <v>102</v>
      </c>
      <c r="D254" s="16">
        <f>SUMIFS(Issue!$L$1:$L$4036,Issue!$H$1:$H$4036,'Pending Consumption'!$B254,Issue!$J$1:$J$4036,'Pending Consumption'!$C254,Issue!$B$1:$B$4036,"Transfer")</f>
        <v>0</v>
      </c>
      <c r="E254" s="6">
        <f>SUMIFS(Issue!$L$1:$L$4036,Issue!$E$1:$E$4036,'Pending Consumption'!B254,Issue!$J$1:$J$4036,'Pending Consumption'!$C254,Issue!$B$1:$B$4036,"Consumed")</f>
        <v>0</v>
      </c>
      <c r="F254" s="16">
        <f t="shared" si="4"/>
        <v>0</v>
      </c>
    </row>
    <row r="255" spans="2:6" hidden="1" x14ac:dyDescent="0.25">
      <c r="B255" s="22" t="s">
        <v>563</v>
      </c>
      <c r="C255" s="8" t="s">
        <v>103</v>
      </c>
      <c r="D255" s="16">
        <f>SUMIFS(Issue!$L$1:$L$4036,Issue!$H$1:$H$4036,'Pending Consumption'!$B255,Issue!$J$1:$J$4036,'Pending Consumption'!$C255,Issue!$B$1:$B$4036,"Transfer")</f>
        <v>0</v>
      </c>
      <c r="E255" s="6">
        <f>SUMIFS(Issue!$L$1:$L$4036,Issue!$E$1:$E$4036,'Pending Consumption'!B255,Issue!$J$1:$J$4036,'Pending Consumption'!$C255,Issue!$B$1:$B$4036,"Consumed")</f>
        <v>0</v>
      </c>
      <c r="F255" s="16">
        <f t="shared" si="4"/>
        <v>0</v>
      </c>
    </row>
    <row r="256" spans="2:6" hidden="1" x14ac:dyDescent="0.25">
      <c r="B256" s="22" t="s">
        <v>563</v>
      </c>
      <c r="C256" s="8" t="s">
        <v>104</v>
      </c>
      <c r="D256" s="16">
        <f>SUMIFS(Issue!$L$1:$L$4036,Issue!$H$1:$H$4036,'Pending Consumption'!$B256,Issue!$J$1:$J$4036,'Pending Consumption'!$C256,Issue!$B$1:$B$4036,"Transfer")</f>
        <v>0</v>
      </c>
      <c r="E256" s="6">
        <f>SUMIFS(Issue!$L$1:$L$4036,Issue!$E$1:$E$4036,'Pending Consumption'!B256,Issue!$J$1:$J$4036,'Pending Consumption'!$C256,Issue!$B$1:$B$4036,"Consumed")</f>
        <v>0</v>
      </c>
      <c r="F256" s="16">
        <f t="shared" si="4"/>
        <v>0</v>
      </c>
    </row>
    <row r="257" spans="2:6" hidden="1" x14ac:dyDescent="0.25">
      <c r="B257" s="22" t="s">
        <v>563</v>
      </c>
      <c r="C257" s="8" t="s">
        <v>105</v>
      </c>
      <c r="D257" s="16">
        <f>SUMIFS(Issue!$L$1:$L$4036,Issue!$H$1:$H$4036,'Pending Consumption'!$B257,Issue!$J$1:$J$4036,'Pending Consumption'!$C257,Issue!$B$1:$B$4036,"Transfer")</f>
        <v>0</v>
      </c>
      <c r="E257" s="6">
        <f>SUMIFS(Issue!$L$1:$L$4036,Issue!$E$1:$E$4036,'Pending Consumption'!B257,Issue!$J$1:$J$4036,'Pending Consumption'!$C257,Issue!$B$1:$B$4036,"Consumed")</f>
        <v>0</v>
      </c>
      <c r="F257" s="16">
        <f t="shared" si="4"/>
        <v>0</v>
      </c>
    </row>
    <row r="258" spans="2:6" hidden="1" x14ac:dyDescent="0.25">
      <c r="B258" s="22" t="s">
        <v>563</v>
      </c>
      <c r="C258" s="8" t="s">
        <v>106</v>
      </c>
      <c r="D258" s="16">
        <f>SUMIFS(Issue!$L$1:$L$4036,Issue!$H$1:$H$4036,'Pending Consumption'!$B258,Issue!$J$1:$J$4036,'Pending Consumption'!$C258,Issue!$B$1:$B$4036,"Transfer")</f>
        <v>0</v>
      </c>
      <c r="E258" s="6">
        <f>SUMIFS(Issue!$L$1:$L$4036,Issue!$E$1:$E$4036,'Pending Consumption'!B258,Issue!$J$1:$J$4036,'Pending Consumption'!$C258,Issue!$B$1:$B$4036,"Consumed")</f>
        <v>0</v>
      </c>
      <c r="F258" s="16">
        <f t="shared" si="4"/>
        <v>0</v>
      </c>
    </row>
    <row r="259" spans="2:6" hidden="1" x14ac:dyDescent="0.25">
      <c r="B259" s="22" t="s">
        <v>563</v>
      </c>
      <c r="C259" s="8" t="s">
        <v>107</v>
      </c>
      <c r="D259" s="16">
        <f>SUMIFS(Issue!$L$1:$L$4036,Issue!$H$1:$H$4036,'Pending Consumption'!$B259,Issue!$J$1:$J$4036,'Pending Consumption'!$C259,Issue!$B$1:$B$4036,"Transfer")</f>
        <v>0</v>
      </c>
      <c r="E259" s="6">
        <f>SUMIFS(Issue!$L$1:$L$4036,Issue!$E$1:$E$4036,'Pending Consumption'!B259,Issue!$J$1:$J$4036,'Pending Consumption'!$C259,Issue!$B$1:$B$4036,"Consumed")</f>
        <v>0</v>
      </c>
      <c r="F259" s="16">
        <f t="shared" ref="F259:F289" si="5">+D259-E259</f>
        <v>0</v>
      </c>
    </row>
    <row r="260" spans="2:6" hidden="1" x14ac:dyDescent="0.25">
      <c r="B260" s="22" t="s">
        <v>563</v>
      </c>
      <c r="C260" s="8" t="s">
        <v>108</v>
      </c>
      <c r="D260" s="16">
        <f>SUMIFS(Issue!$L$1:$L$4036,Issue!$H$1:$H$4036,'Pending Consumption'!$B260,Issue!$J$1:$J$4036,'Pending Consumption'!$C260,Issue!$B$1:$B$4036,"Transfer")</f>
        <v>0</v>
      </c>
      <c r="E260" s="6">
        <f>SUMIFS(Issue!$L$1:$L$4036,Issue!$E$1:$E$4036,'Pending Consumption'!B260,Issue!$J$1:$J$4036,'Pending Consumption'!$C260,Issue!$B$1:$B$4036,"Consumed")</f>
        <v>0</v>
      </c>
      <c r="F260" s="16">
        <f t="shared" si="5"/>
        <v>0</v>
      </c>
    </row>
    <row r="261" spans="2:6" hidden="1" x14ac:dyDescent="0.25">
      <c r="B261" s="22" t="s">
        <v>563</v>
      </c>
      <c r="C261" s="8" t="s">
        <v>109</v>
      </c>
      <c r="D261" s="16">
        <f>SUMIFS(Issue!$L$1:$L$4036,Issue!$H$1:$H$4036,'Pending Consumption'!$B261,Issue!$J$1:$J$4036,'Pending Consumption'!$C261,Issue!$B$1:$B$4036,"Transfer")</f>
        <v>0</v>
      </c>
      <c r="E261" s="6">
        <f>SUMIFS(Issue!$L$1:$L$4036,Issue!$E$1:$E$4036,'Pending Consumption'!B261,Issue!$J$1:$J$4036,'Pending Consumption'!$C261,Issue!$B$1:$B$4036,"Consumed")</f>
        <v>0</v>
      </c>
      <c r="F261" s="16">
        <f t="shared" si="5"/>
        <v>0</v>
      </c>
    </row>
    <row r="262" spans="2:6" hidden="1" x14ac:dyDescent="0.25">
      <c r="B262" s="22" t="s">
        <v>563</v>
      </c>
      <c r="C262" s="8" t="s">
        <v>110</v>
      </c>
      <c r="D262" s="16">
        <f>SUMIFS(Issue!$L$1:$L$4036,Issue!$H$1:$H$4036,'Pending Consumption'!$B262,Issue!$J$1:$J$4036,'Pending Consumption'!$C262,Issue!$B$1:$B$4036,"Transfer")</f>
        <v>0</v>
      </c>
      <c r="E262" s="6">
        <f>SUMIFS(Issue!$L$1:$L$4036,Issue!$E$1:$E$4036,'Pending Consumption'!B262,Issue!$J$1:$J$4036,'Pending Consumption'!$C262,Issue!$B$1:$B$4036,"Consumed")</f>
        <v>0</v>
      </c>
      <c r="F262" s="16">
        <f t="shared" si="5"/>
        <v>0</v>
      </c>
    </row>
    <row r="263" spans="2:6" hidden="1" x14ac:dyDescent="0.25">
      <c r="B263" s="22" t="s">
        <v>563</v>
      </c>
      <c r="C263" s="8" t="s">
        <v>111</v>
      </c>
      <c r="D263" s="16">
        <f>SUMIFS(Issue!$L$1:$L$4036,Issue!$H$1:$H$4036,'Pending Consumption'!$B263,Issue!$J$1:$J$4036,'Pending Consumption'!$C263,Issue!$B$1:$B$4036,"Transfer")</f>
        <v>0</v>
      </c>
      <c r="E263" s="6">
        <f>SUMIFS(Issue!$L$1:$L$4036,Issue!$E$1:$E$4036,'Pending Consumption'!B263,Issue!$J$1:$J$4036,'Pending Consumption'!$C263,Issue!$B$1:$B$4036,"Consumed")</f>
        <v>0</v>
      </c>
      <c r="F263" s="16">
        <f t="shared" si="5"/>
        <v>0</v>
      </c>
    </row>
    <row r="264" spans="2:6" hidden="1" x14ac:dyDescent="0.25">
      <c r="B264" s="22" t="s">
        <v>563</v>
      </c>
      <c r="C264" s="8" t="s">
        <v>112</v>
      </c>
      <c r="D264" s="16">
        <f>SUMIFS(Issue!$L$1:$L$4036,Issue!$H$1:$H$4036,'Pending Consumption'!$B264,Issue!$J$1:$J$4036,'Pending Consumption'!$C264,Issue!$B$1:$B$4036,"Transfer")</f>
        <v>0</v>
      </c>
      <c r="E264" s="6">
        <f>SUMIFS(Issue!$L$1:$L$4036,Issue!$E$1:$E$4036,'Pending Consumption'!B264,Issue!$J$1:$J$4036,'Pending Consumption'!$C264,Issue!$B$1:$B$4036,"Consumed")</f>
        <v>0</v>
      </c>
      <c r="F264" s="16">
        <f t="shared" si="5"/>
        <v>0</v>
      </c>
    </row>
    <row r="265" spans="2:6" hidden="1" x14ac:dyDescent="0.25">
      <c r="B265" s="22" t="s">
        <v>563</v>
      </c>
      <c r="C265" s="8" t="s">
        <v>113</v>
      </c>
      <c r="D265" s="16">
        <f>SUMIFS(Issue!$L$1:$L$4036,Issue!$H$1:$H$4036,'Pending Consumption'!$B265,Issue!$J$1:$J$4036,'Pending Consumption'!$C265,Issue!$B$1:$B$4036,"Transfer")</f>
        <v>0</v>
      </c>
      <c r="E265" s="6">
        <f>SUMIFS(Issue!$L$1:$L$4036,Issue!$E$1:$E$4036,'Pending Consumption'!B265,Issue!$J$1:$J$4036,'Pending Consumption'!$C265,Issue!$B$1:$B$4036,"Consumed")</f>
        <v>0</v>
      </c>
      <c r="F265" s="16">
        <f t="shared" si="5"/>
        <v>0</v>
      </c>
    </row>
    <row r="266" spans="2:6" hidden="1" x14ac:dyDescent="0.25">
      <c r="B266" s="22" t="s">
        <v>563</v>
      </c>
      <c r="C266" s="8" t="s">
        <v>114</v>
      </c>
      <c r="D266" s="16">
        <f>SUMIFS(Issue!$L$1:$L$4036,Issue!$H$1:$H$4036,'Pending Consumption'!$B266,Issue!$J$1:$J$4036,'Pending Consumption'!$C266,Issue!$B$1:$B$4036,"Transfer")</f>
        <v>0</v>
      </c>
      <c r="E266" s="6">
        <f>SUMIFS(Issue!$L$1:$L$4036,Issue!$E$1:$E$4036,'Pending Consumption'!B266,Issue!$J$1:$J$4036,'Pending Consumption'!$C266,Issue!$B$1:$B$4036,"Consumed")</f>
        <v>0</v>
      </c>
      <c r="F266" s="16">
        <f t="shared" si="5"/>
        <v>0</v>
      </c>
    </row>
    <row r="267" spans="2:6" hidden="1" x14ac:dyDescent="0.25">
      <c r="B267" s="22" t="s">
        <v>563</v>
      </c>
      <c r="C267" s="8" t="s">
        <v>115</v>
      </c>
      <c r="D267" s="16">
        <f>SUMIFS(Issue!$L$1:$L$4036,Issue!$H$1:$H$4036,'Pending Consumption'!$B267,Issue!$J$1:$J$4036,'Pending Consumption'!$C267,Issue!$B$1:$B$4036,"Transfer")</f>
        <v>0</v>
      </c>
      <c r="E267" s="6">
        <f>SUMIFS(Issue!$L$1:$L$4036,Issue!$E$1:$E$4036,'Pending Consumption'!B267,Issue!$J$1:$J$4036,'Pending Consumption'!$C267,Issue!$B$1:$B$4036,"Consumed")</f>
        <v>0</v>
      </c>
      <c r="F267" s="16">
        <f t="shared" si="5"/>
        <v>0</v>
      </c>
    </row>
    <row r="268" spans="2:6" hidden="1" x14ac:dyDescent="0.25">
      <c r="B268" s="22" t="s">
        <v>563</v>
      </c>
      <c r="C268" s="8" t="s">
        <v>116</v>
      </c>
      <c r="D268" s="16">
        <f>SUMIFS(Issue!$L$1:$L$4036,Issue!$H$1:$H$4036,'Pending Consumption'!$B268,Issue!$J$1:$J$4036,'Pending Consumption'!$C268,Issue!$B$1:$B$4036,"Transfer")</f>
        <v>0</v>
      </c>
      <c r="E268" s="6">
        <f>SUMIFS(Issue!$L$1:$L$4036,Issue!$E$1:$E$4036,'Pending Consumption'!B268,Issue!$J$1:$J$4036,'Pending Consumption'!$C268,Issue!$B$1:$B$4036,"Consumed")</f>
        <v>0</v>
      </c>
      <c r="F268" s="16">
        <f t="shared" si="5"/>
        <v>0</v>
      </c>
    </row>
    <row r="269" spans="2:6" hidden="1" x14ac:dyDescent="0.25">
      <c r="B269" s="22" t="s">
        <v>563</v>
      </c>
      <c r="C269" s="8" t="s">
        <v>117</v>
      </c>
      <c r="D269" s="16">
        <f>SUMIFS(Issue!$L$1:$L$4036,Issue!$H$1:$H$4036,'Pending Consumption'!$B269,Issue!$J$1:$J$4036,'Pending Consumption'!$C269,Issue!$B$1:$B$4036,"Transfer")</f>
        <v>0</v>
      </c>
      <c r="E269" s="6">
        <f>SUMIFS(Issue!$L$1:$L$4036,Issue!$E$1:$E$4036,'Pending Consumption'!B269,Issue!$J$1:$J$4036,'Pending Consumption'!$C269,Issue!$B$1:$B$4036,"Consumed")</f>
        <v>0</v>
      </c>
      <c r="F269" s="16">
        <f t="shared" si="5"/>
        <v>0</v>
      </c>
    </row>
    <row r="270" spans="2:6" hidden="1" x14ac:dyDescent="0.25">
      <c r="B270" s="22" t="s">
        <v>563</v>
      </c>
      <c r="C270" s="8" t="s">
        <v>118</v>
      </c>
      <c r="D270" s="16">
        <f>SUMIFS(Issue!$L$1:$L$4036,Issue!$H$1:$H$4036,'Pending Consumption'!$B270,Issue!$J$1:$J$4036,'Pending Consumption'!$C270,Issue!$B$1:$B$4036,"Transfer")</f>
        <v>0</v>
      </c>
      <c r="E270" s="6">
        <f>SUMIFS(Issue!$L$1:$L$4036,Issue!$E$1:$E$4036,'Pending Consumption'!B270,Issue!$J$1:$J$4036,'Pending Consumption'!$C270,Issue!$B$1:$B$4036,"Consumed")</f>
        <v>0</v>
      </c>
      <c r="F270" s="16">
        <f t="shared" si="5"/>
        <v>0</v>
      </c>
    </row>
    <row r="271" spans="2:6" hidden="1" x14ac:dyDescent="0.25">
      <c r="B271" s="22" t="s">
        <v>563</v>
      </c>
      <c r="C271" s="8" t="s">
        <v>119</v>
      </c>
      <c r="D271" s="16">
        <f>SUMIFS(Issue!$L$1:$L$4036,Issue!$H$1:$H$4036,'Pending Consumption'!$B271,Issue!$J$1:$J$4036,'Pending Consumption'!$C271,Issue!$B$1:$B$4036,"Transfer")</f>
        <v>0</v>
      </c>
      <c r="E271" s="6">
        <f>SUMIFS(Issue!$L$1:$L$4036,Issue!$E$1:$E$4036,'Pending Consumption'!B271,Issue!$J$1:$J$4036,'Pending Consumption'!$C271,Issue!$B$1:$B$4036,"Consumed")</f>
        <v>0</v>
      </c>
      <c r="F271" s="16">
        <f t="shared" si="5"/>
        <v>0</v>
      </c>
    </row>
    <row r="272" spans="2:6" hidden="1" x14ac:dyDescent="0.25">
      <c r="B272" s="22" t="s">
        <v>563</v>
      </c>
      <c r="C272" s="8" t="s">
        <v>120</v>
      </c>
      <c r="D272" s="16">
        <f>SUMIFS(Issue!$L$1:$L$4036,Issue!$H$1:$H$4036,'Pending Consumption'!$B272,Issue!$J$1:$J$4036,'Pending Consumption'!$C272,Issue!$B$1:$B$4036,"Transfer")</f>
        <v>0</v>
      </c>
      <c r="E272" s="6">
        <f>SUMIFS(Issue!$L$1:$L$4036,Issue!$E$1:$E$4036,'Pending Consumption'!B272,Issue!$J$1:$J$4036,'Pending Consumption'!$C272,Issue!$B$1:$B$4036,"Consumed")</f>
        <v>0</v>
      </c>
      <c r="F272" s="16">
        <f t="shared" si="5"/>
        <v>0</v>
      </c>
    </row>
    <row r="273" spans="2:6" hidden="1" x14ac:dyDescent="0.25">
      <c r="B273" s="22" t="s">
        <v>563</v>
      </c>
      <c r="C273" s="8" t="s">
        <v>121</v>
      </c>
      <c r="D273" s="16">
        <f>SUMIFS(Issue!$L$1:$L$4036,Issue!$H$1:$H$4036,'Pending Consumption'!$B273,Issue!$J$1:$J$4036,'Pending Consumption'!$C273,Issue!$B$1:$B$4036,"Transfer")</f>
        <v>0</v>
      </c>
      <c r="E273" s="6">
        <f>SUMIFS(Issue!$L$1:$L$4036,Issue!$E$1:$E$4036,'Pending Consumption'!B273,Issue!$J$1:$J$4036,'Pending Consumption'!$C273,Issue!$B$1:$B$4036,"Consumed")</f>
        <v>0</v>
      </c>
      <c r="F273" s="16">
        <f t="shared" si="5"/>
        <v>0</v>
      </c>
    </row>
    <row r="274" spans="2:6" hidden="1" x14ac:dyDescent="0.25">
      <c r="B274" s="22" t="s">
        <v>563</v>
      </c>
      <c r="C274" s="8" t="s">
        <v>122</v>
      </c>
      <c r="D274" s="16">
        <f>SUMIFS(Issue!$L$1:$L$4036,Issue!$H$1:$H$4036,'Pending Consumption'!$B274,Issue!$J$1:$J$4036,'Pending Consumption'!$C274,Issue!$B$1:$B$4036,"Transfer")</f>
        <v>0</v>
      </c>
      <c r="E274" s="6">
        <f>SUMIFS(Issue!$L$1:$L$4036,Issue!$E$1:$E$4036,'Pending Consumption'!B274,Issue!$J$1:$J$4036,'Pending Consumption'!$C274,Issue!$B$1:$B$4036,"Consumed")</f>
        <v>0</v>
      </c>
      <c r="F274" s="16">
        <f t="shared" si="5"/>
        <v>0</v>
      </c>
    </row>
    <row r="275" spans="2:6" hidden="1" x14ac:dyDescent="0.25">
      <c r="B275" s="22" t="s">
        <v>563</v>
      </c>
      <c r="C275" s="8" t="s">
        <v>123</v>
      </c>
      <c r="D275" s="16">
        <f>SUMIFS(Issue!$L$1:$L$4036,Issue!$H$1:$H$4036,'Pending Consumption'!$B275,Issue!$J$1:$J$4036,'Pending Consumption'!$C275,Issue!$B$1:$B$4036,"Transfer")</f>
        <v>0</v>
      </c>
      <c r="E275" s="6">
        <f>SUMIFS(Issue!$L$1:$L$4036,Issue!$E$1:$E$4036,'Pending Consumption'!B275,Issue!$J$1:$J$4036,'Pending Consumption'!$C275,Issue!$B$1:$B$4036,"Consumed")</f>
        <v>0</v>
      </c>
      <c r="F275" s="16">
        <f t="shared" si="5"/>
        <v>0</v>
      </c>
    </row>
    <row r="276" spans="2:6" hidden="1" x14ac:dyDescent="0.25">
      <c r="B276" s="22" t="s">
        <v>563</v>
      </c>
      <c r="C276" s="8" t="s">
        <v>124</v>
      </c>
      <c r="D276" s="16">
        <f>SUMIFS(Issue!$L$1:$L$4036,Issue!$H$1:$H$4036,'Pending Consumption'!$B276,Issue!$J$1:$J$4036,'Pending Consumption'!$C276,Issue!$B$1:$B$4036,"Transfer")</f>
        <v>0</v>
      </c>
      <c r="E276" s="6">
        <f>SUMIFS(Issue!$L$1:$L$4036,Issue!$E$1:$E$4036,'Pending Consumption'!B276,Issue!$J$1:$J$4036,'Pending Consumption'!$C276,Issue!$B$1:$B$4036,"Consumed")</f>
        <v>0</v>
      </c>
      <c r="F276" s="16">
        <f t="shared" si="5"/>
        <v>0</v>
      </c>
    </row>
    <row r="277" spans="2:6" hidden="1" x14ac:dyDescent="0.25">
      <c r="B277" s="22" t="s">
        <v>563</v>
      </c>
      <c r="C277" s="8" t="s">
        <v>125</v>
      </c>
      <c r="D277" s="16">
        <f>SUMIFS(Issue!$L$1:$L$4036,Issue!$H$1:$H$4036,'Pending Consumption'!$B277,Issue!$J$1:$J$4036,'Pending Consumption'!$C277,Issue!$B$1:$B$4036,"Transfer")</f>
        <v>0</v>
      </c>
      <c r="E277" s="6">
        <f>SUMIFS(Issue!$L$1:$L$4036,Issue!$E$1:$E$4036,'Pending Consumption'!B277,Issue!$J$1:$J$4036,'Pending Consumption'!$C277,Issue!$B$1:$B$4036,"Consumed")</f>
        <v>0</v>
      </c>
      <c r="F277" s="16">
        <f t="shared" si="5"/>
        <v>0</v>
      </c>
    </row>
    <row r="278" spans="2:6" hidden="1" x14ac:dyDescent="0.25">
      <c r="B278" s="22" t="s">
        <v>563</v>
      </c>
      <c r="C278" s="8" t="s">
        <v>126</v>
      </c>
      <c r="D278" s="16">
        <f>SUMIFS(Issue!$L$1:$L$4036,Issue!$H$1:$H$4036,'Pending Consumption'!$B278,Issue!$J$1:$J$4036,'Pending Consumption'!$C278,Issue!$B$1:$B$4036,"Transfer")</f>
        <v>0</v>
      </c>
      <c r="E278" s="6">
        <f>SUMIFS(Issue!$L$1:$L$4036,Issue!$E$1:$E$4036,'Pending Consumption'!B278,Issue!$J$1:$J$4036,'Pending Consumption'!$C278,Issue!$B$1:$B$4036,"Consumed")</f>
        <v>0</v>
      </c>
      <c r="F278" s="16">
        <f t="shared" si="5"/>
        <v>0</v>
      </c>
    </row>
    <row r="279" spans="2:6" hidden="1" x14ac:dyDescent="0.25">
      <c r="B279" s="22" t="s">
        <v>563</v>
      </c>
      <c r="C279" s="8" t="s">
        <v>127</v>
      </c>
      <c r="D279" s="16">
        <f>SUMIFS(Issue!$L$1:$L$4036,Issue!$H$1:$H$4036,'Pending Consumption'!$B279,Issue!$J$1:$J$4036,'Pending Consumption'!$C279,Issue!$B$1:$B$4036,"Transfer")</f>
        <v>0</v>
      </c>
      <c r="E279" s="6">
        <f>SUMIFS(Issue!$L$1:$L$4036,Issue!$E$1:$E$4036,'Pending Consumption'!B279,Issue!$J$1:$J$4036,'Pending Consumption'!$C279,Issue!$B$1:$B$4036,"Consumed")</f>
        <v>0</v>
      </c>
      <c r="F279" s="16">
        <f t="shared" si="5"/>
        <v>0</v>
      </c>
    </row>
    <row r="280" spans="2:6" hidden="1" x14ac:dyDescent="0.25">
      <c r="B280" s="22" t="s">
        <v>563</v>
      </c>
      <c r="C280" s="8" t="s">
        <v>128</v>
      </c>
      <c r="D280" s="16">
        <f>SUMIFS(Issue!$L$1:$L$4036,Issue!$H$1:$H$4036,'Pending Consumption'!$B280,Issue!$J$1:$J$4036,'Pending Consumption'!$C280,Issue!$B$1:$B$4036,"Transfer")</f>
        <v>0</v>
      </c>
      <c r="E280" s="6">
        <f>SUMIFS(Issue!$L$1:$L$4036,Issue!$E$1:$E$4036,'Pending Consumption'!B280,Issue!$J$1:$J$4036,'Pending Consumption'!$C280,Issue!$B$1:$B$4036,"Consumed")</f>
        <v>0</v>
      </c>
      <c r="F280" s="16">
        <f t="shared" si="5"/>
        <v>0</v>
      </c>
    </row>
    <row r="281" spans="2:6" hidden="1" x14ac:dyDescent="0.25">
      <c r="B281" s="22" t="s">
        <v>563</v>
      </c>
      <c r="C281" s="8" t="s">
        <v>129</v>
      </c>
      <c r="D281" s="16">
        <f>SUMIFS(Issue!$L$1:$L$4036,Issue!$H$1:$H$4036,'Pending Consumption'!$B281,Issue!$J$1:$J$4036,'Pending Consumption'!$C281,Issue!$B$1:$B$4036,"Transfer")</f>
        <v>0</v>
      </c>
      <c r="E281" s="6">
        <f>SUMIFS(Issue!$L$1:$L$4036,Issue!$E$1:$E$4036,'Pending Consumption'!B281,Issue!$J$1:$J$4036,'Pending Consumption'!$C281,Issue!$B$1:$B$4036,"Consumed")</f>
        <v>0</v>
      </c>
      <c r="F281" s="16">
        <f t="shared" si="5"/>
        <v>0</v>
      </c>
    </row>
    <row r="282" spans="2:6" hidden="1" x14ac:dyDescent="0.25">
      <c r="B282" s="22" t="s">
        <v>563</v>
      </c>
      <c r="C282" s="8" t="s">
        <v>130</v>
      </c>
      <c r="D282" s="16">
        <f>SUMIFS(Issue!$L$1:$L$4036,Issue!$H$1:$H$4036,'Pending Consumption'!$B282,Issue!$J$1:$J$4036,'Pending Consumption'!$C282,Issue!$B$1:$B$4036,"Transfer")</f>
        <v>0</v>
      </c>
      <c r="E282" s="6">
        <f>SUMIFS(Issue!$L$1:$L$4036,Issue!$E$1:$E$4036,'Pending Consumption'!B282,Issue!$J$1:$J$4036,'Pending Consumption'!$C282,Issue!$B$1:$B$4036,"Consumed")</f>
        <v>0</v>
      </c>
      <c r="F282" s="16">
        <f t="shared" si="5"/>
        <v>0</v>
      </c>
    </row>
    <row r="283" spans="2:6" hidden="1" x14ac:dyDescent="0.25">
      <c r="B283" s="22" t="s">
        <v>563</v>
      </c>
      <c r="C283" s="8" t="s">
        <v>131</v>
      </c>
      <c r="D283" s="16">
        <f>SUMIFS(Issue!$L$1:$L$4036,Issue!$H$1:$H$4036,'Pending Consumption'!$B283,Issue!$J$1:$J$4036,'Pending Consumption'!$C283,Issue!$B$1:$B$4036,"Transfer")</f>
        <v>0</v>
      </c>
      <c r="E283" s="6">
        <f>SUMIFS(Issue!$L$1:$L$4036,Issue!$E$1:$E$4036,'Pending Consumption'!B283,Issue!$J$1:$J$4036,'Pending Consumption'!$C283,Issue!$B$1:$B$4036,"Consumed")</f>
        <v>0</v>
      </c>
      <c r="F283" s="16">
        <f t="shared" si="5"/>
        <v>0</v>
      </c>
    </row>
    <row r="284" spans="2:6" hidden="1" x14ac:dyDescent="0.25">
      <c r="B284" s="22" t="s">
        <v>563</v>
      </c>
      <c r="C284" s="8" t="s">
        <v>132</v>
      </c>
      <c r="D284" s="16">
        <f>SUMIFS(Issue!$L$1:$L$4036,Issue!$H$1:$H$4036,'Pending Consumption'!$B284,Issue!$J$1:$J$4036,'Pending Consumption'!$C284,Issue!$B$1:$B$4036,"Transfer")</f>
        <v>0</v>
      </c>
      <c r="E284" s="6">
        <f>SUMIFS(Issue!$L$1:$L$4036,Issue!$E$1:$E$4036,'Pending Consumption'!B284,Issue!$J$1:$J$4036,'Pending Consumption'!$C284,Issue!$B$1:$B$4036,"Consumed")</f>
        <v>0</v>
      </c>
      <c r="F284" s="16">
        <f t="shared" si="5"/>
        <v>0</v>
      </c>
    </row>
    <row r="285" spans="2:6" hidden="1" x14ac:dyDescent="0.25">
      <c r="B285" s="22" t="s">
        <v>563</v>
      </c>
      <c r="C285" s="8" t="s">
        <v>133</v>
      </c>
      <c r="D285" s="16">
        <f>SUMIFS(Issue!$L$1:$L$4036,Issue!$H$1:$H$4036,'Pending Consumption'!$B285,Issue!$J$1:$J$4036,'Pending Consumption'!$C285,Issue!$B$1:$B$4036,"Transfer")</f>
        <v>0</v>
      </c>
      <c r="E285" s="6">
        <f>SUMIFS(Issue!$L$1:$L$4036,Issue!$E$1:$E$4036,'Pending Consumption'!B285,Issue!$J$1:$J$4036,'Pending Consumption'!$C285,Issue!$B$1:$B$4036,"Consumed")</f>
        <v>0</v>
      </c>
      <c r="F285" s="16">
        <f t="shared" si="5"/>
        <v>0</v>
      </c>
    </row>
    <row r="286" spans="2:6" hidden="1" x14ac:dyDescent="0.25">
      <c r="B286" s="22" t="s">
        <v>563</v>
      </c>
      <c r="C286" s="8" t="s">
        <v>134</v>
      </c>
      <c r="D286" s="16">
        <f>SUMIFS(Issue!$L$1:$L$4036,Issue!$H$1:$H$4036,'Pending Consumption'!$B286,Issue!$J$1:$J$4036,'Pending Consumption'!$C286,Issue!$B$1:$B$4036,"Transfer")</f>
        <v>0</v>
      </c>
      <c r="E286" s="6">
        <f>SUMIFS(Issue!$L$1:$L$4036,Issue!$E$1:$E$4036,'Pending Consumption'!B286,Issue!$J$1:$J$4036,'Pending Consumption'!$C286,Issue!$B$1:$B$4036,"Consumed")</f>
        <v>0</v>
      </c>
      <c r="F286" s="16">
        <f t="shared" si="5"/>
        <v>0</v>
      </c>
    </row>
    <row r="287" spans="2:6" hidden="1" x14ac:dyDescent="0.25">
      <c r="B287" s="22" t="s">
        <v>563</v>
      </c>
      <c r="C287" s="8" t="s">
        <v>135</v>
      </c>
      <c r="D287" s="16">
        <f>SUMIFS(Issue!$L$1:$L$4036,Issue!$H$1:$H$4036,'Pending Consumption'!$B287,Issue!$J$1:$J$4036,'Pending Consumption'!$C287,Issue!$B$1:$B$4036,"Transfer")</f>
        <v>0</v>
      </c>
      <c r="E287" s="6">
        <f>SUMIFS(Issue!$L$1:$L$4036,Issue!$E$1:$E$4036,'Pending Consumption'!B287,Issue!$J$1:$J$4036,'Pending Consumption'!$C287,Issue!$B$1:$B$4036,"Consumed")</f>
        <v>0</v>
      </c>
      <c r="F287" s="16">
        <f t="shared" si="5"/>
        <v>0</v>
      </c>
    </row>
    <row r="288" spans="2:6" hidden="1" x14ac:dyDescent="0.25">
      <c r="B288" s="22" t="s">
        <v>563</v>
      </c>
      <c r="C288" s="8" t="s">
        <v>136</v>
      </c>
      <c r="D288" s="16">
        <f>SUMIFS(Issue!$L$1:$L$4036,Issue!$H$1:$H$4036,'Pending Consumption'!$B288,Issue!$J$1:$J$4036,'Pending Consumption'!$C288,Issue!$B$1:$B$4036,"Transfer")</f>
        <v>0</v>
      </c>
      <c r="E288" s="6">
        <f>SUMIFS(Issue!$L$1:$L$4036,Issue!$E$1:$E$4036,'Pending Consumption'!B288,Issue!$J$1:$J$4036,'Pending Consumption'!$C288,Issue!$B$1:$B$4036,"Consumed")</f>
        <v>0</v>
      </c>
      <c r="F288" s="16">
        <f t="shared" si="5"/>
        <v>0</v>
      </c>
    </row>
    <row r="289" spans="2:6" hidden="1" x14ac:dyDescent="0.25">
      <c r="B289" s="22" t="s">
        <v>563</v>
      </c>
      <c r="C289" s="8" t="s">
        <v>137</v>
      </c>
      <c r="D289" s="16">
        <f>SUMIFS(Issue!$L$1:$L$4036,Issue!$H$1:$H$4036,'Pending Consumption'!$B289,Issue!$J$1:$J$4036,'Pending Consumption'!$C289,Issue!$B$1:$B$4036,"Transfer")</f>
        <v>0</v>
      </c>
      <c r="E289" s="6">
        <f>SUMIFS(Issue!$L$1:$L$4036,Issue!$E$1:$E$4036,'Pending Consumption'!B289,Issue!$J$1:$J$4036,'Pending Consumption'!$C289,Issue!$B$1:$B$4036,"Consumed")</f>
        <v>0</v>
      </c>
      <c r="F289" s="16">
        <f t="shared" si="5"/>
        <v>0</v>
      </c>
    </row>
    <row r="290" spans="2:6" hidden="1" x14ac:dyDescent="0.25">
      <c r="B290" s="22" t="s">
        <v>367</v>
      </c>
      <c r="C290" s="23" t="s">
        <v>42</v>
      </c>
      <c r="D290" s="16">
        <f>SUMIFS(Issue!$L$1:$L$4036,Issue!$H$1:$H$4036,'Pending Consumption'!$B290,Issue!$J$1:$J$4036,'Pending Consumption'!$C290,Issue!$B$1:$B$4036,"Transfer")</f>
        <v>0</v>
      </c>
      <c r="E290" s="6">
        <f>SUMIFS(Issue!$L$1:$L$4036,Issue!$E$1:$E$4036,'Pending Consumption'!B290,Issue!$J$1:$J$4036,'Pending Consumption'!$C290,Issue!$B$1:$B$4036,"Consumed")</f>
        <v>0</v>
      </c>
      <c r="F290" s="24">
        <f>+D290-E290</f>
        <v>0</v>
      </c>
    </row>
    <row r="291" spans="2:6" hidden="1" x14ac:dyDescent="0.25">
      <c r="B291" s="22" t="s">
        <v>367</v>
      </c>
      <c r="C291" s="8" t="s">
        <v>43</v>
      </c>
      <c r="D291" s="16">
        <f>SUMIFS(Issue!$L$1:$L$4036,Issue!$H$1:$H$4036,'Pending Consumption'!$B291,Issue!$J$1:$J$4036,'Pending Consumption'!$C291,Issue!$B$1:$B$4036,"Transfer")</f>
        <v>0</v>
      </c>
      <c r="E291" s="6">
        <f>SUMIFS(Issue!$L$1:$L$4036,Issue!$E$1:$E$4036,'Pending Consumption'!B291,Issue!$J$1:$J$4036,'Pending Consumption'!$C291,Issue!$B$1:$B$4036,"Consumed")</f>
        <v>0</v>
      </c>
      <c r="F291" s="16">
        <f t="shared" ref="F291:F354" si="6">+D291-E291</f>
        <v>0</v>
      </c>
    </row>
    <row r="292" spans="2:6" hidden="1" x14ac:dyDescent="0.25">
      <c r="B292" s="22" t="s">
        <v>367</v>
      </c>
      <c r="C292" s="8" t="s">
        <v>44</v>
      </c>
      <c r="D292" s="16">
        <f>SUMIFS(Issue!$L$1:$L$4036,Issue!$H$1:$H$4036,'Pending Consumption'!$B292,Issue!$J$1:$J$4036,'Pending Consumption'!$C292,Issue!$B$1:$B$4036,"Transfer")</f>
        <v>0</v>
      </c>
      <c r="E292" s="6">
        <f>SUMIFS(Issue!$L$1:$L$4036,Issue!$E$1:$E$4036,'Pending Consumption'!B292,Issue!$J$1:$J$4036,'Pending Consumption'!$C292,Issue!$B$1:$B$4036,"Consumed")</f>
        <v>0</v>
      </c>
      <c r="F292" s="16">
        <f t="shared" si="6"/>
        <v>0</v>
      </c>
    </row>
    <row r="293" spans="2:6" hidden="1" x14ac:dyDescent="0.25">
      <c r="B293" s="22" t="s">
        <v>367</v>
      </c>
      <c r="C293" s="8" t="s">
        <v>45</v>
      </c>
      <c r="D293" s="16">
        <f>SUMIFS(Issue!$L$1:$L$4036,Issue!$H$1:$H$4036,'Pending Consumption'!$B293,Issue!$J$1:$J$4036,'Pending Consumption'!$C293,Issue!$B$1:$B$4036,"Transfer")</f>
        <v>0</v>
      </c>
      <c r="E293" s="6">
        <f>SUMIFS(Issue!$L$1:$L$4036,Issue!$E$1:$E$4036,'Pending Consumption'!B293,Issue!$J$1:$J$4036,'Pending Consumption'!$C293,Issue!$B$1:$B$4036,"Consumed")</f>
        <v>0</v>
      </c>
      <c r="F293" s="16">
        <f t="shared" si="6"/>
        <v>0</v>
      </c>
    </row>
    <row r="294" spans="2:6" hidden="1" x14ac:dyDescent="0.25">
      <c r="B294" s="22" t="s">
        <v>367</v>
      </c>
      <c r="C294" s="20" t="s">
        <v>46</v>
      </c>
      <c r="D294" s="6">
        <f>SUMIFS(Issue!$L$1:$L$4036,Issue!$H$1:$H$4036,'Pending Consumption'!$B294,Issue!$J$1:$J$4036,'Pending Consumption'!$C294,Issue!$B$1:$B$4036,"Transfer")</f>
        <v>0</v>
      </c>
      <c r="E294" s="6">
        <f>SUMIFS(Issue!$L$1:$L$4036,Issue!$E$1:$E$4036,'Pending Consumption'!B294,Issue!$J$1:$J$4036,'Pending Consumption'!$C294,Issue!$B$1:$B$4036,"Consumed")</f>
        <v>0</v>
      </c>
      <c r="F294" s="6">
        <f t="shared" si="6"/>
        <v>0</v>
      </c>
    </row>
    <row r="295" spans="2:6" hidden="1" x14ac:dyDescent="0.25">
      <c r="B295" s="22" t="s">
        <v>367</v>
      </c>
      <c r="C295" s="8" t="s">
        <v>47</v>
      </c>
      <c r="D295" s="16">
        <f>SUMIFS(Issue!$L$1:$L$4036,Issue!$H$1:$H$4036,'Pending Consumption'!$B295,Issue!$J$1:$J$4036,'Pending Consumption'!$C295,Issue!$B$1:$B$4036,"Transfer")</f>
        <v>0</v>
      </c>
      <c r="E295" s="6">
        <f>SUMIFS(Issue!$L$1:$L$4036,Issue!$E$1:$E$4036,'Pending Consumption'!B295,Issue!$J$1:$J$4036,'Pending Consumption'!$C295,Issue!$B$1:$B$4036,"Consumed")</f>
        <v>0</v>
      </c>
      <c r="F295" s="16">
        <f t="shared" si="6"/>
        <v>0</v>
      </c>
    </row>
    <row r="296" spans="2:6" hidden="1" x14ac:dyDescent="0.25">
      <c r="B296" s="22" t="s">
        <v>367</v>
      </c>
      <c r="C296" s="8" t="s">
        <v>48</v>
      </c>
      <c r="D296" s="16">
        <f>SUMIFS(Issue!$L$1:$L$4036,Issue!$H$1:$H$4036,'Pending Consumption'!$B296,Issue!$J$1:$J$4036,'Pending Consumption'!$C296,Issue!$B$1:$B$4036,"Transfer")</f>
        <v>0</v>
      </c>
      <c r="E296" s="6">
        <f>SUMIFS(Issue!$L$1:$L$4036,Issue!$E$1:$E$4036,'Pending Consumption'!B296,Issue!$J$1:$J$4036,'Pending Consumption'!$C296,Issue!$B$1:$B$4036,"Consumed")</f>
        <v>0</v>
      </c>
      <c r="F296" s="16">
        <f t="shared" si="6"/>
        <v>0</v>
      </c>
    </row>
    <row r="297" spans="2:6" hidden="1" x14ac:dyDescent="0.25">
      <c r="B297" s="22" t="s">
        <v>367</v>
      </c>
      <c r="C297" s="8" t="s">
        <v>49</v>
      </c>
      <c r="D297" s="16">
        <f>SUMIFS(Issue!$L$1:$L$4036,Issue!$H$1:$H$4036,'Pending Consumption'!$B297,Issue!$J$1:$J$4036,'Pending Consumption'!$C297,Issue!$B$1:$B$4036,"Transfer")</f>
        <v>0</v>
      </c>
      <c r="E297" s="6">
        <f>SUMIFS(Issue!$L$1:$L$4036,Issue!$E$1:$E$4036,'Pending Consumption'!B297,Issue!$J$1:$J$4036,'Pending Consumption'!$C297,Issue!$B$1:$B$4036,"Consumed")</f>
        <v>0</v>
      </c>
      <c r="F297" s="16">
        <f t="shared" si="6"/>
        <v>0</v>
      </c>
    </row>
    <row r="298" spans="2:6" hidden="1" x14ac:dyDescent="0.25">
      <c r="B298" s="22" t="s">
        <v>367</v>
      </c>
      <c r="C298" s="8" t="s">
        <v>50</v>
      </c>
      <c r="D298" s="16">
        <f>SUMIFS(Issue!$L$1:$L$4036,Issue!$H$1:$H$4036,'Pending Consumption'!$B298,Issue!$J$1:$J$4036,'Pending Consumption'!$C298,Issue!$B$1:$B$4036,"Transfer")</f>
        <v>0</v>
      </c>
      <c r="E298" s="6">
        <f>SUMIFS(Issue!$L$1:$L$4036,Issue!$E$1:$E$4036,'Pending Consumption'!B298,Issue!$J$1:$J$4036,'Pending Consumption'!$C298,Issue!$B$1:$B$4036,"Consumed")</f>
        <v>0</v>
      </c>
      <c r="F298" s="16">
        <f t="shared" si="6"/>
        <v>0</v>
      </c>
    </row>
    <row r="299" spans="2:6" hidden="1" x14ac:dyDescent="0.25">
      <c r="B299" s="22" t="s">
        <v>367</v>
      </c>
      <c r="C299" s="8" t="s">
        <v>51</v>
      </c>
      <c r="D299" s="16">
        <f>SUMIFS(Issue!$L$1:$L$4036,Issue!$H$1:$H$4036,'Pending Consumption'!$B299,Issue!$J$1:$J$4036,'Pending Consumption'!$C299,Issue!$B$1:$B$4036,"Transfer")</f>
        <v>0</v>
      </c>
      <c r="E299" s="6">
        <f>SUMIFS(Issue!$L$1:$L$4036,Issue!$E$1:$E$4036,'Pending Consumption'!B299,Issue!$J$1:$J$4036,'Pending Consumption'!$C299,Issue!$B$1:$B$4036,"Consumed")</f>
        <v>0</v>
      </c>
      <c r="F299" s="16">
        <f t="shared" si="6"/>
        <v>0</v>
      </c>
    </row>
    <row r="300" spans="2:6" hidden="1" x14ac:dyDescent="0.25">
      <c r="B300" s="22" t="s">
        <v>367</v>
      </c>
      <c r="C300" s="8" t="s">
        <v>52</v>
      </c>
      <c r="D300" s="16">
        <f>SUMIFS(Issue!$L$1:$L$4036,Issue!$H$1:$H$4036,'Pending Consumption'!$B300,Issue!$J$1:$J$4036,'Pending Consumption'!$C300,Issue!$B$1:$B$4036,"Transfer")</f>
        <v>0</v>
      </c>
      <c r="E300" s="6">
        <f>SUMIFS(Issue!$L$1:$L$4036,Issue!$E$1:$E$4036,'Pending Consumption'!B300,Issue!$J$1:$J$4036,'Pending Consumption'!$C300,Issue!$B$1:$B$4036,"Consumed")</f>
        <v>0</v>
      </c>
      <c r="F300" s="16">
        <f t="shared" si="6"/>
        <v>0</v>
      </c>
    </row>
    <row r="301" spans="2:6" hidden="1" x14ac:dyDescent="0.25">
      <c r="B301" s="22" t="s">
        <v>367</v>
      </c>
      <c r="C301" s="8" t="s">
        <v>53</v>
      </c>
      <c r="D301" s="16">
        <f>SUMIFS(Issue!$L$1:$L$4036,Issue!$H$1:$H$4036,'Pending Consumption'!$B301,Issue!$J$1:$J$4036,'Pending Consumption'!$C301,Issue!$B$1:$B$4036,"Transfer")</f>
        <v>0</v>
      </c>
      <c r="E301" s="6">
        <f>SUMIFS(Issue!$L$1:$L$4036,Issue!$E$1:$E$4036,'Pending Consumption'!B301,Issue!$J$1:$J$4036,'Pending Consumption'!$C301,Issue!$B$1:$B$4036,"Consumed")</f>
        <v>0</v>
      </c>
      <c r="F301" s="16">
        <f t="shared" si="6"/>
        <v>0</v>
      </c>
    </row>
    <row r="302" spans="2:6" hidden="1" x14ac:dyDescent="0.25">
      <c r="B302" s="22" t="s">
        <v>367</v>
      </c>
      <c r="C302" s="8" t="s">
        <v>54</v>
      </c>
      <c r="D302" s="16">
        <f>SUMIFS(Issue!$L$1:$L$4036,Issue!$H$1:$H$4036,'Pending Consumption'!$B302,Issue!$J$1:$J$4036,'Pending Consumption'!$C302,Issue!$B$1:$B$4036,"Transfer")</f>
        <v>0</v>
      </c>
      <c r="E302" s="6">
        <f>SUMIFS(Issue!$L$1:$L$4036,Issue!$E$1:$E$4036,'Pending Consumption'!B302,Issue!$J$1:$J$4036,'Pending Consumption'!$C302,Issue!$B$1:$B$4036,"Consumed")</f>
        <v>0</v>
      </c>
      <c r="F302" s="16">
        <f t="shared" si="6"/>
        <v>0</v>
      </c>
    </row>
    <row r="303" spans="2:6" hidden="1" x14ac:dyDescent="0.25">
      <c r="B303" s="22" t="s">
        <v>367</v>
      </c>
      <c r="C303" s="8" t="s">
        <v>55</v>
      </c>
      <c r="D303" s="16">
        <f>SUMIFS(Issue!$L$1:$L$4036,Issue!$H$1:$H$4036,'Pending Consumption'!$B303,Issue!$J$1:$J$4036,'Pending Consumption'!$C303,Issue!$B$1:$B$4036,"Transfer")</f>
        <v>0</v>
      </c>
      <c r="E303" s="6">
        <f>SUMIFS(Issue!$L$1:$L$4036,Issue!$E$1:$E$4036,'Pending Consumption'!B303,Issue!$J$1:$J$4036,'Pending Consumption'!$C303,Issue!$B$1:$B$4036,"Consumed")</f>
        <v>0</v>
      </c>
      <c r="F303" s="16">
        <f t="shared" si="6"/>
        <v>0</v>
      </c>
    </row>
    <row r="304" spans="2:6" hidden="1" x14ac:dyDescent="0.25">
      <c r="B304" s="22" t="s">
        <v>367</v>
      </c>
      <c r="C304" s="8" t="s">
        <v>56</v>
      </c>
      <c r="D304" s="16">
        <f>SUMIFS(Issue!$L$1:$L$4036,Issue!$H$1:$H$4036,'Pending Consumption'!$B304,Issue!$J$1:$J$4036,'Pending Consumption'!$C304,Issue!$B$1:$B$4036,"Transfer")</f>
        <v>0</v>
      </c>
      <c r="E304" s="6">
        <f>SUMIFS(Issue!$L$1:$L$4036,Issue!$E$1:$E$4036,'Pending Consumption'!B304,Issue!$J$1:$J$4036,'Pending Consumption'!$C304,Issue!$B$1:$B$4036,"Consumed")</f>
        <v>0</v>
      </c>
      <c r="F304" s="16">
        <f t="shared" si="6"/>
        <v>0</v>
      </c>
    </row>
    <row r="305" spans="2:6" hidden="1" x14ac:dyDescent="0.25">
      <c r="B305" s="22" t="s">
        <v>367</v>
      </c>
      <c r="C305" s="8" t="s">
        <v>57</v>
      </c>
      <c r="D305" s="16">
        <f>SUMIFS(Issue!$L$1:$L$4036,Issue!$H$1:$H$4036,'Pending Consumption'!$B305,Issue!$J$1:$J$4036,'Pending Consumption'!$C305,Issue!$B$1:$B$4036,"Transfer")</f>
        <v>0</v>
      </c>
      <c r="E305" s="6">
        <f>SUMIFS(Issue!$L$1:$L$4036,Issue!$E$1:$E$4036,'Pending Consumption'!B305,Issue!$J$1:$J$4036,'Pending Consumption'!$C305,Issue!$B$1:$B$4036,"Consumed")</f>
        <v>0</v>
      </c>
      <c r="F305" s="16">
        <f t="shared" si="6"/>
        <v>0</v>
      </c>
    </row>
    <row r="306" spans="2:6" hidden="1" x14ac:dyDescent="0.25">
      <c r="B306" s="22" t="s">
        <v>367</v>
      </c>
      <c r="C306" s="8" t="s">
        <v>58</v>
      </c>
      <c r="D306" s="16">
        <f>SUMIFS(Issue!$L$1:$L$4036,Issue!$H$1:$H$4036,'Pending Consumption'!$B306,Issue!$J$1:$J$4036,'Pending Consumption'!$C306,Issue!$B$1:$B$4036,"Transfer")</f>
        <v>0</v>
      </c>
      <c r="E306" s="6">
        <f>SUMIFS(Issue!$L$1:$L$4036,Issue!$E$1:$E$4036,'Pending Consumption'!B306,Issue!$J$1:$J$4036,'Pending Consumption'!$C306,Issue!$B$1:$B$4036,"Consumed")</f>
        <v>0</v>
      </c>
      <c r="F306" s="16">
        <f t="shared" si="6"/>
        <v>0</v>
      </c>
    </row>
    <row r="307" spans="2:6" hidden="1" x14ac:dyDescent="0.25">
      <c r="B307" s="22" t="s">
        <v>367</v>
      </c>
      <c r="C307" s="20" t="s">
        <v>59</v>
      </c>
      <c r="D307" s="6">
        <f>SUMIFS(Issue!$L$1:$L$4036,Issue!$H$1:$H$4036,'Pending Consumption'!$B307,Issue!$J$1:$J$4036,'Pending Consumption'!$C307,Issue!$B$1:$B$4036,"Transfer")</f>
        <v>0</v>
      </c>
      <c r="E307" s="6">
        <f>SUMIFS(Issue!$L$1:$L$4036,Issue!$E$1:$E$4036,'Pending Consumption'!B307,Issue!$J$1:$J$4036,'Pending Consumption'!$C307,Issue!$B$1:$B$4036,"Consumed")</f>
        <v>0</v>
      </c>
      <c r="F307" s="6">
        <f t="shared" si="6"/>
        <v>0</v>
      </c>
    </row>
    <row r="308" spans="2:6" hidden="1" x14ac:dyDescent="0.25">
      <c r="B308" s="22" t="s">
        <v>367</v>
      </c>
      <c r="C308" s="8" t="s">
        <v>60</v>
      </c>
      <c r="D308" s="16">
        <f>SUMIFS(Issue!$L$1:$L$4036,Issue!$H$1:$H$4036,'Pending Consumption'!$B308,Issue!$J$1:$J$4036,'Pending Consumption'!$C308,Issue!$B$1:$B$4036,"Transfer")</f>
        <v>0</v>
      </c>
      <c r="E308" s="6">
        <f>SUMIFS(Issue!$L$1:$L$4036,Issue!$E$1:$E$4036,'Pending Consumption'!B308,Issue!$J$1:$J$4036,'Pending Consumption'!$C308,Issue!$B$1:$B$4036,"Consumed")</f>
        <v>0</v>
      </c>
      <c r="F308" s="16">
        <f t="shared" si="6"/>
        <v>0</v>
      </c>
    </row>
    <row r="309" spans="2:6" hidden="1" x14ac:dyDescent="0.25">
      <c r="B309" s="22" t="s">
        <v>367</v>
      </c>
      <c r="C309" s="8" t="s">
        <v>61</v>
      </c>
      <c r="D309" s="16">
        <f>SUMIFS(Issue!$L$1:$L$4036,Issue!$H$1:$H$4036,'Pending Consumption'!$B309,Issue!$J$1:$J$4036,'Pending Consumption'!$C309,Issue!$B$1:$B$4036,"Transfer")</f>
        <v>0</v>
      </c>
      <c r="E309" s="6">
        <f>SUMIFS(Issue!$L$1:$L$4036,Issue!$E$1:$E$4036,'Pending Consumption'!B309,Issue!$J$1:$J$4036,'Pending Consumption'!$C309,Issue!$B$1:$B$4036,"Consumed")</f>
        <v>0</v>
      </c>
      <c r="F309" s="16">
        <f t="shared" si="6"/>
        <v>0</v>
      </c>
    </row>
    <row r="310" spans="2:6" x14ac:dyDescent="0.25">
      <c r="B310" s="22" t="s">
        <v>367</v>
      </c>
      <c r="C310" s="8" t="s">
        <v>62</v>
      </c>
      <c r="D310" s="16">
        <f>SUMIFS(Issue!$L$1:$L$4036,Issue!$H$1:$H$4036,'Pending Consumption'!$B310,Issue!$J$1:$J$4036,'Pending Consumption'!$C310,Issue!$B$1:$B$4036,"Transfer")</f>
        <v>18</v>
      </c>
      <c r="E310" s="6">
        <f>SUMIFS(Issue!$L$1:$L$4036,Issue!$E$1:$E$4036,'Pending Consumption'!B310,Issue!$J$1:$J$4036,'Pending Consumption'!$C310,Issue!$B$1:$B$4036,"Consumed")</f>
        <v>8</v>
      </c>
      <c r="F310" s="16">
        <f t="shared" si="6"/>
        <v>10</v>
      </c>
    </row>
    <row r="311" spans="2:6" hidden="1" x14ac:dyDescent="0.25">
      <c r="B311" s="22" t="s">
        <v>367</v>
      </c>
      <c r="C311" s="8" t="s">
        <v>63</v>
      </c>
      <c r="D311" s="16">
        <f>SUMIFS(Issue!$L$1:$L$4036,Issue!$H$1:$H$4036,'Pending Consumption'!$B311,Issue!$J$1:$J$4036,'Pending Consumption'!$C311,Issue!$B$1:$B$4036,"Transfer")</f>
        <v>0</v>
      </c>
      <c r="E311" s="6">
        <f>SUMIFS(Issue!$L$1:$L$4036,Issue!$E$1:$E$4036,'Pending Consumption'!B311,Issue!$J$1:$J$4036,'Pending Consumption'!$C311,Issue!$B$1:$B$4036,"Consumed")</f>
        <v>0</v>
      </c>
      <c r="F311" s="16">
        <f t="shared" si="6"/>
        <v>0</v>
      </c>
    </row>
    <row r="312" spans="2:6" x14ac:dyDescent="0.25">
      <c r="B312" s="22" t="s">
        <v>367</v>
      </c>
      <c r="C312" s="8" t="s">
        <v>64</v>
      </c>
      <c r="D312" s="16">
        <f>SUMIFS(Issue!$L$1:$L$4036,Issue!$H$1:$H$4036,'Pending Consumption'!$B312,Issue!$J$1:$J$4036,'Pending Consumption'!$C312,Issue!$B$1:$B$4036,"Transfer")</f>
        <v>96</v>
      </c>
      <c r="E312" s="6">
        <f>SUMIFS(Issue!$L$1:$L$4036,Issue!$E$1:$E$4036,'Pending Consumption'!B312,Issue!$J$1:$J$4036,'Pending Consumption'!$C312,Issue!$B$1:$B$4036,"Consumed")</f>
        <v>83</v>
      </c>
      <c r="F312" s="16">
        <f t="shared" si="6"/>
        <v>13</v>
      </c>
    </row>
    <row r="313" spans="2:6" hidden="1" x14ac:dyDescent="0.25">
      <c r="B313" s="22" t="s">
        <v>367</v>
      </c>
      <c r="C313" s="8" t="s">
        <v>65</v>
      </c>
      <c r="D313" s="16">
        <f>SUMIFS(Issue!$L$1:$L$4036,Issue!$H$1:$H$4036,'Pending Consumption'!$B313,Issue!$J$1:$J$4036,'Pending Consumption'!$C313,Issue!$B$1:$B$4036,"Transfer")</f>
        <v>0</v>
      </c>
      <c r="E313" s="6">
        <f>SUMIFS(Issue!$L$1:$L$4036,Issue!$E$1:$E$4036,'Pending Consumption'!B313,Issue!$J$1:$J$4036,'Pending Consumption'!$C313,Issue!$B$1:$B$4036,"Consumed")</f>
        <v>0</v>
      </c>
      <c r="F313" s="16">
        <f t="shared" si="6"/>
        <v>0</v>
      </c>
    </row>
    <row r="314" spans="2:6" x14ac:dyDescent="0.25">
      <c r="B314" s="22" t="s">
        <v>367</v>
      </c>
      <c r="C314" s="8" t="s">
        <v>66</v>
      </c>
      <c r="D314" s="16">
        <f>SUMIFS(Issue!$L$1:$L$4036,Issue!$H$1:$H$4036,'Pending Consumption'!$B314,Issue!$J$1:$J$4036,'Pending Consumption'!$C314,Issue!$B$1:$B$4036,"Transfer")</f>
        <v>81</v>
      </c>
      <c r="E314" s="6">
        <f>SUMIFS(Issue!$L$1:$L$4036,Issue!$E$1:$E$4036,'Pending Consumption'!B314,Issue!$J$1:$J$4036,'Pending Consumption'!$C314,Issue!$B$1:$B$4036,"Consumed")</f>
        <v>52</v>
      </c>
      <c r="F314" s="16">
        <f t="shared" si="6"/>
        <v>29</v>
      </c>
    </row>
    <row r="315" spans="2:6" hidden="1" x14ac:dyDescent="0.25">
      <c r="B315" s="22" t="s">
        <v>367</v>
      </c>
      <c r="C315" s="8" t="s">
        <v>67</v>
      </c>
      <c r="D315" s="16">
        <f>SUMIFS(Issue!$L$1:$L$4036,Issue!$H$1:$H$4036,'Pending Consumption'!$B315,Issue!$J$1:$J$4036,'Pending Consumption'!$C315,Issue!$B$1:$B$4036,"Transfer")</f>
        <v>0</v>
      </c>
      <c r="E315" s="6">
        <f>SUMIFS(Issue!$L$1:$L$4036,Issue!$E$1:$E$4036,'Pending Consumption'!B315,Issue!$J$1:$J$4036,'Pending Consumption'!$C315,Issue!$B$1:$B$4036,"Consumed")</f>
        <v>0</v>
      </c>
      <c r="F315" s="16">
        <f t="shared" si="6"/>
        <v>0</v>
      </c>
    </row>
    <row r="316" spans="2:6" x14ac:dyDescent="0.25">
      <c r="B316" s="22" t="s">
        <v>367</v>
      </c>
      <c r="C316" s="8" t="s">
        <v>68</v>
      </c>
      <c r="D316" s="16">
        <f>SUMIFS(Issue!$L$1:$L$4036,Issue!$H$1:$H$4036,'Pending Consumption'!$B316,Issue!$J$1:$J$4036,'Pending Consumption'!$C316,Issue!$B$1:$B$4036,"Transfer")</f>
        <v>656</v>
      </c>
      <c r="E316" s="6">
        <f>SUMIFS(Issue!$L$1:$L$4036,Issue!$E$1:$E$4036,'Pending Consumption'!B316,Issue!$J$1:$J$4036,'Pending Consumption'!$C316,Issue!$B$1:$B$4036,"Consumed")</f>
        <v>656</v>
      </c>
      <c r="F316" s="16">
        <f t="shared" si="6"/>
        <v>0</v>
      </c>
    </row>
    <row r="317" spans="2:6" hidden="1" x14ac:dyDescent="0.25">
      <c r="B317" s="22" t="s">
        <v>367</v>
      </c>
      <c r="C317" s="8" t="s">
        <v>69</v>
      </c>
      <c r="D317" s="16">
        <f>SUMIFS(Issue!$L$1:$L$4036,Issue!$H$1:$H$4036,'Pending Consumption'!$B317,Issue!$J$1:$J$4036,'Pending Consumption'!$C317,Issue!$B$1:$B$4036,"Transfer")</f>
        <v>0</v>
      </c>
      <c r="E317" s="6">
        <f>SUMIFS(Issue!$L$1:$L$4036,Issue!$E$1:$E$4036,'Pending Consumption'!B317,Issue!$J$1:$J$4036,'Pending Consumption'!$C317,Issue!$B$1:$B$4036,"Consumed")</f>
        <v>0</v>
      </c>
      <c r="F317" s="16">
        <f t="shared" si="6"/>
        <v>0</v>
      </c>
    </row>
    <row r="318" spans="2:6" x14ac:dyDescent="0.25">
      <c r="B318" s="22" t="s">
        <v>367</v>
      </c>
      <c r="C318" s="8" t="s">
        <v>70</v>
      </c>
      <c r="D318" s="16">
        <f>SUMIFS(Issue!$L$1:$L$4036,Issue!$H$1:$H$4036,'Pending Consumption'!$B318,Issue!$J$1:$J$4036,'Pending Consumption'!$C318,Issue!$B$1:$B$4036,"Transfer")</f>
        <v>26</v>
      </c>
      <c r="E318" s="6">
        <f>SUMIFS(Issue!$L$1:$L$4036,Issue!$E$1:$E$4036,'Pending Consumption'!B318,Issue!$J$1:$J$4036,'Pending Consumption'!$C318,Issue!$B$1:$B$4036,"Consumed")</f>
        <v>15</v>
      </c>
      <c r="F318" s="16">
        <f t="shared" si="6"/>
        <v>11</v>
      </c>
    </row>
    <row r="319" spans="2:6" hidden="1" x14ac:dyDescent="0.25">
      <c r="B319" s="22" t="s">
        <v>367</v>
      </c>
      <c r="C319" s="8" t="s">
        <v>71</v>
      </c>
      <c r="D319" s="16">
        <f>SUMIFS(Issue!$L$1:$L$4036,Issue!$H$1:$H$4036,'Pending Consumption'!$B319,Issue!$J$1:$J$4036,'Pending Consumption'!$C319,Issue!$B$1:$B$4036,"Transfer")</f>
        <v>0</v>
      </c>
      <c r="E319" s="6">
        <f>SUMIFS(Issue!$L$1:$L$4036,Issue!$E$1:$E$4036,'Pending Consumption'!B319,Issue!$J$1:$J$4036,'Pending Consumption'!$C319,Issue!$B$1:$B$4036,"Consumed")</f>
        <v>0</v>
      </c>
      <c r="F319" s="16">
        <f t="shared" si="6"/>
        <v>0</v>
      </c>
    </row>
    <row r="320" spans="2:6" hidden="1" x14ac:dyDescent="0.25">
      <c r="B320" s="22" t="s">
        <v>367</v>
      </c>
      <c r="C320" s="8" t="s">
        <v>72</v>
      </c>
      <c r="D320" s="16">
        <f>SUMIFS(Issue!$L$1:$L$4036,Issue!$H$1:$H$4036,'Pending Consumption'!$B320,Issue!$J$1:$J$4036,'Pending Consumption'!$C320,Issue!$B$1:$B$4036,"Transfer")</f>
        <v>0</v>
      </c>
      <c r="E320" s="6">
        <f>SUMIFS(Issue!$L$1:$L$4036,Issue!$E$1:$E$4036,'Pending Consumption'!B320,Issue!$J$1:$J$4036,'Pending Consumption'!$C320,Issue!$B$1:$B$4036,"Consumed")</f>
        <v>0</v>
      </c>
      <c r="F320" s="16">
        <f t="shared" si="6"/>
        <v>0</v>
      </c>
    </row>
    <row r="321" spans="2:6" hidden="1" x14ac:dyDescent="0.25">
      <c r="B321" s="22" t="s">
        <v>367</v>
      </c>
      <c r="C321" s="8" t="s">
        <v>73</v>
      </c>
      <c r="D321" s="16">
        <f>SUMIFS(Issue!$L$1:$L$4036,Issue!$H$1:$H$4036,'Pending Consumption'!$B321,Issue!$J$1:$J$4036,'Pending Consumption'!$C321,Issue!$B$1:$B$4036,"Transfer")</f>
        <v>0</v>
      </c>
      <c r="E321" s="6">
        <f>SUMIFS(Issue!$L$1:$L$4036,Issue!$E$1:$E$4036,'Pending Consumption'!B321,Issue!$J$1:$J$4036,'Pending Consumption'!$C321,Issue!$B$1:$B$4036,"Consumed")</f>
        <v>0</v>
      </c>
      <c r="F321" s="16">
        <f t="shared" si="6"/>
        <v>0</v>
      </c>
    </row>
    <row r="322" spans="2:6" hidden="1" x14ac:dyDescent="0.25">
      <c r="B322" s="22" t="s">
        <v>367</v>
      </c>
      <c r="C322" s="8" t="s">
        <v>74</v>
      </c>
      <c r="D322" s="16">
        <f>SUMIFS(Issue!$L$1:$L$4036,Issue!$H$1:$H$4036,'Pending Consumption'!$B322,Issue!$J$1:$J$4036,'Pending Consumption'!$C322,Issue!$B$1:$B$4036,"Transfer")</f>
        <v>0</v>
      </c>
      <c r="E322" s="6">
        <f>SUMIFS(Issue!$L$1:$L$4036,Issue!$E$1:$E$4036,'Pending Consumption'!B322,Issue!$J$1:$J$4036,'Pending Consumption'!$C322,Issue!$B$1:$B$4036,"Consumed")</f>
        <v>0</v>
      </c>
      <c r="F322" s="16">
        <f t="shared" si="6"/>
        <v>0</v>
      </c>
    </row>
    <row r="323" spans="2:6" hidden="1" x14ac:dyDescent="0.25">
      <c r="B323" s="22" t="s">
        <v>367</v>
      </c>
      <c r="C323" s="8" t="s">
        <v>75</v>
      </c>
      <c r="D323" s="16">
        <f>SUMIFS(Issue!$L$1:$L$4036,Issue!$H$1:$H$4036,'Pending Consumption'!$B323,Issue!$J$1:$J$4036,'Pending Consumption'!$C323,Issue!$B$1:$B$4036,"Transfer")</f>
        <v>0</v>
      </c>
      <c r="E323" s="6">
        <f>SUMIFS(Issue!$L$1:$L$4036,Issue!$E$1:$E$4036,'Pending Consumption'!B323,Issue!$J$1:$J$4036,'Pending Consumption'!$C323,Issue!$B$1:$B$4036,"Consumed")</f>
        <v>0</v>
      </c>
      <c r="F323" s="16">
        <f t="shared" si="6"/>
        <v>0</v>
      </c>
    </row>
    <row r="324" spans="2:6" hidden="1" x14ac:dyDescent="0.25">
      <c r="B324" s="22" t="s">
        <v>367</v>
      </c>
      <c r="C324" s="8" t="s">
        <v>76</v>
      </c>
      <c r="D324" s="16">
        <f>SUMIFS(Issue!$L$1:$L$4036,Issue!$H$1:$H$4036,'Pending Consumption'!$B324,Issue!$J$1:$J$4036,'Pending Consumption'!$C324,Issue!$B$1:$B$4036,"Transfer")</f>
        <v>0</v>
      </c>
      <c r="E324" s="6">
        <f>SUMIFS(Issue!$L$1:$L$4036,Issue!$E$1:$E$4036,'Pending Consumption'!B324,Issue!$J$1:$J$4036,'Pending Consumption'!$C324,Issue!$B$1:$B$4036,"Consumed")</f>
        <v>0</v>
      </c>
      <c r="F324" s="16">
        <f t="shared" si="6"/>
        <v>0</v>
      </c>
    </row>
    <row r="325" spans="2:6" hidden="1" x14ac:dyDescent="0.25">
      <c r="B325" s="22" t="s">
        <v>367</v>
      </c>
      <c r="C325" s="8" t="s">
        <v>77</v>
      </c>
      <c r="D325" s="16">
        <f>SUMIFS(Issue!$L$1:$L$4036,Issue!$H$1:$H$4036,'Pending Consumption'!$B325,Issue!$J$1:$J$4036,'Pending Consumption'!$C325,Issue!$B$1:$B$4036,"Transfer")</f>
        <v>0</v>
      </c>
      <c r="E325" s="6">
        <f>SUMIFS(Issue!$L$1:$L$4036,Issue!$E$1:$E$4036,'Pending Consumption'!B325,Issue!$J$1:$J$4036,'Pending Consumption'!$C325,Issue!$B$1:$B$4036,"Consumed")</f>
        <v>0</v>
      </c>
      <c r="F325" s="16">
        <f t="shared" si="6"/>
        <v>0</v>
      </c>
    </row>
    <row r="326" spans="2:6" hidden="1" x14ac:dyDescent="0.25">
      <c r="B326" s="22" t="s">
        <v>367</v>
      </c>
      <c r="C326" s="8" t="s">
        <v>78</v>
      </c>
      <c r="D326" s="16">
        <f>SUMIFS(Issue!$L$1:$L$4036,Issue!$H$1:$H$4036,'Pending Consumption'!$B326,Issue!$J$1:$J$4036,'Pending Consumption'!$C326,Issue!$B$1:$B$4036,"Transfer")</f>
        <v>0</v>
      </c>
      <c r="E326" s="6">
        <f>SUMIFS(Issue!$L$1:$L$4036,Issue!$E$1:$E$4036,'Pending Consumption'!B326,Issue!$J$1:$J$4036,'Pending Consumption'!$C326,Issue!$B$1:$B$4036,"Consumed")</f>
        <v>0</v>
      </c>
      <c r="F326" s="16">
        <f t="shared" si="6"/>
        <v>0</v>
      </c>
    </row>
    <row r="327" spans="2:6" hidden="1" x14ac:dyDescent="0.25">
      <c r="B327" s="22" t="s">
        <v>367</v>
      </c>
      <c r="C327" s="8" t="s">
        <v>79</v>
      </c>
      <c r="D327" s="16">
        <f>SUMIFS(Issue!$L$1:$L$4036,Issue!$H$1:$H$4036,'Pending Consumption'!$B327,Issue!$J$1:$J$4036,'Pending Consumption'!$C327,Issue!$B$1:$B$4036,"Transfer")</f>
        <v>0</v>
      </c>
      <c r="E327" s="6">
        <f>SUMIFS(Issue!$L$1:$L$4036,Issue!$E$1:$E$4036,'Pending Consumption'!B327,Issue!$J$1:$J$4036,'Pending Consumption'!$C327,Issue!$B$1:$B$4036,"Consumed")</f>
        <v>0</v>
      </c>
      <c r="F327" s="16">
        <f t="shared" si="6"/>
        <v>0</v>
      </c>
    </row>
    <row r="328" spans="2:6" hidden="1" x14ac:dyDescent="0.25">
      <c r="B328" s="22" t="s">
        <v>367</v>
      </c>
      <c r="C328" s="8" t="s">
        <v>80</v>
      </c>
      <c r="D328" s="16">
        <f>SUMIFS(Issue!$L$1:$L$4036,Issue!$H$1:$H$4036,'Pending Consumption'!$B328,Issue!$J$1:$J$4036,'Pending Consumption'!$C328,Issue!$B$1:$B$4036,"Transfer")</f>
        <v>0</v>
      </c>
      <c r="E328" s="6">
        <f>SUMIFS(Issue!$L$1:$L$4036,Issue!$E$1:$E$4036,'Pending Consumption'!B328,Issue!$J$1:$J$4036,'Pending Consumption'!$C328,Issue!$B$1:$B$4036,"Consumed")</f>
        <v>0</v>
      </c>
      <c r="F328" s="16">
        <f t="shared" si="6"/>
        <v>0</v>
      </c>
    </row>
    <row r="329" spans="2:6" hidden="1" x14ac:dyDescent="0.25">
      <c r="B329" s="22" t="s">
        <v>367</v>
      </c>
      <c r="C329" s="8" t="s">
        <v>81</v>
      </c>
      <c r="D329" s="16">
        <f>SUMIFS(Issue!$L$1:$L$4036,Issue!$H$1:$H$4036,'Pending Consumption'!$B329,Issue!$J$1:$J$4036,'Pending Consumption'!$C329,Issue!$B$1:$B$4036,"Transfer")</f>
        <v>0</v>
      </c>
      <c r="E329" s="6">
        <f>SUMIFS(Issue!$L$1:$L$4036,Issue!$E$1:$E$4036,'Pending Consumption'!B329,Issue!$J$1:$J$4036,'Pending Consumption'!$C329,Issue!$B$1:$B$4036,"Consumed")</f>
        <v>0</v>
      </c>
      <c r="F329" s="16">
        <f t="shared" si="6"/>
        <v>0</v>
      </c>
    </row>
    <row r="330" spans="2:6" hidden="1" x14ac:dyDescent="0.25">
      <c r="B330" s="22" t="s">
        <v>367</v>
      </c>
      <c r="C330" s="8" t="s">
        <v>82</v>
      </c>
      <c r="D330" s="16">
        <f>SUMIFS(Issue!$L$1:$L$4036,Issue!$H$1:$H$4036,'Pending Consumption'!$B330,Issue!$J$1:$J$4036,'Pending Consumption'!$C330,Issue!$B$1:$B$4036,"Transfer")</f>
        <v>0</v>
      </c>
      <c r="E330" s="6">
        <f>SUMIFS(Issue!$L$1:$L$4036,Issue!$E$1:$E$4036,'Pending Consumption'!B330,Issue!$J$1:$J$4036,'Pending Consumption'!$C330,Issue!$B$1:$B$4036,"Consumed")</f>
        <v>0</v>
      </c>
      <c r="F330" s="16">
        <f t="shared" si="6"/>
        <v>0</v>
      </c>
    </row>
    <row r="331" spans="2:6" hidden="1" x14ac:dyDescent="0.25">
      <c r="B331" s="22" t="s">
        <v>367</v>
      </c>
      <c r="C331" s="8" t="s">
        <v>83</v>
      </c>
      <c r="D331" s="16">
        <f>SUMIFS(Issue!$L$1:$L$4036,Issue!$H$1:$H$4036,'Pending Consumption'!$B331,Issue!$J$1:$J$4036,'Pending Consumption'!$C331,Issue!$B$1:$B$4036,"Transfer")</f>
        <v>0</v>
      </c>
      <c r="E331" s="6">
        <f>SUMIFS(Issue!$L$1:$L$4036,Issue!$E$1:$E$4036,'Pending Consumption'!B331,Issue!$J$1:$J$4036,'Pending Consumption'!$C331,Issue!$B$1:$B$4036,"Consumed")</f>
        <v>0</v>
      </c>
      <c r="F331" s="16">
        <f t="shared" si="6"/>
        <v>0</v>
      </c>
    </row>
    <row r="332" spans="2:6" hidden="1" x14ac:dyDescent="0.25">
      <c r="B332" s="22" t="s">
        <v>367</v>
      </c>
      <c r="C332" s="8" t="s">
        <v>84</v>
      </c>
      <c r="D332" s="16">
        <f>SUMIFS(Issue!$L$1:$L$4036,Issue!$H$1:$H$4036,'Pending Consumption'!$B332,Issue!$J$1:$J$4036,'Pending Consumption'!$C332,Issue!$B$1:$B$4036,"Transfer")</f>
        <v>0</v>
      </c>
      <c r="E332" s="6">
        <f>SUMIFS(Issue!$L$1:$L$4036,Issue!$E$1:$E$4036,'Pending Consumption'!B332,Issue!$J$1:$J$4036,'Pending Consumption'!$C332,Issue!$B$1:$B$4036,"Consumed")</f>
        <v>0</v>
      </c>
      <c r="F332" s="16">
        <f t="shared" si="6"/>
        <v>0</v>
      </c>
    </row>
    <row r="333" spans="2:6" hidden="1" x14ac:dyDescent="0.25">
      <c r="B333" s="22" t="s">
        <v>367</v>
      </c>
      <c r="C333" s="8" t="s">
        <v>85</v>
      </c>
      <c r="D333" s="16">
        <f>SUMIFS(Issue!$L$1:$L$4036,Issue!$H$1:$H$4036,'Pending Consumption'!$B333,Issue!$J$1:$J$4036,'Pending Consumption'!$C333,Issue!$B$1:$B$4036,"Transfer")</f>
        <v>0</v>
      </c>
      <c r="E333" s="6">
        <f>SUMIFS(Issue!$L$1:$L$4036,Issue!$E$1:$E$4036,'Pending Consumption'!B333,Issue!$J$1:$J$4036,'Pending Consumption'!$C333,Issue!$B$1:$B$4036,"Consumed")</f>
        <v>0</v>
      </c>
      <c r="F333" s="16">
        <f t="shared" si="6"/>
        <v>0</v>
      </c>
    </row>
    <row r="334" spans="2:6" hidden="1" x14ac:dyDescent="0.25">
      <c r="B334" s="22" t="s">
        <v>367</v>
      </c>
      <c r="C334" s="8" t="s">
        <v>86</v>
      </c>
      <c r="D334" s="16">
        <f>SUMIFS(Issue!$L$1:$L$4036,Issue!$H$1:$H$4036,'Pending Consumption'!$B334,Issue!$J$1:$J$4036,'Pending Consumption'!$C334,Issue!$B$1:$B$4036,"Transfer")</f>
        <v>0</v>
      </c>
      <c r="E334" s="6">
        <f>SUMIFS(Issue!$L$1:$L$4036,Issue!$E$1:$E$4036,'Pending Consumption'!B334,Issue!$J$1:$J$4036,'Pending Consumption'!$C334,Issue!$B$1:$B$4036,"Consumed")</f>
        <v>0</v>
      </c>
      <c r="F334" s="16">
        <f t="shared" si="6"/>
        <v>0</v>
      </c>
    </row>
    <row r="335" spans="2:6" hidden="1" x14ac:dyDescent="0.25">
      <c r="B335" s="22" t="s">
        <v>367</v>
      </c>
      <c r="C335" s="8" t="s">
        <v>87</v>
      </c>
      <c r="D335" s="16">
        <f>SUMIFS(Issue!$L$1:$L$4036,Issue!$H$1:$H$4036,'Pending Consumption'!$B335,Issue!$J$1:$J$4036,'Pending Consumption'!$C335,Issue!$B$1:$B$4036,"Transfer")</f>
        <v>0</v>
      </c>
      <c r="E335" s="6">
        <f>SUMIFS(Issue!$L$1:$L$4036,Issue!$E$1:$E$4036,'Pending Consumption'!B335,Issue!$J$1:$J$4036,'Pending Consumption'!$C335,Issue!$B$1:$B$4036,"Consumed")</f>
        <v>0</v>
      </c>
      <c r="F335" s="16">
        <f t="shared" si="6"/>
        <v>0</v>
      </c>
    </row>
    <row r="336" spans="2:6" hidden="1" x14ac:dyDescent="0.25">
      <c r="B336" s="22" t="s">
        <v>367</v>
      </c>
      <c r="C336" s="8" t="s">
        <v>88</v>
      </c>
      <c r="D336" s="16">
        <f>SUMIFS(Issue!$L$1:$L$4036,Issue!$H$1:$H$4036,'Pending Consumption'!$B336,Issue!$J$1:$J$4036,'Pending Consumption'!$C336,Issue!$B$1:$B$4036,"Transfer")</f>
        <v>0</v>
      </c>
      <c r="E336" s="6">
        <f>SUMIFS(Issue!$L$1:$L$4036,Issue!$E$1:$E$4036,'Pending Consumption'!B336,Issue!$J$1:$J$4036,'Pending Consumption'!$C336,Issue!$B$1:$B$4036,"Consumed")</f>
        <v>0</v>
      </c>
      <c r="F336" s="16">
        <f t="shared" si="6"/>
        <v>0</v>
      </c>
    </row>
    <row r="337" spans="2:6" hidden="1" x14ac:dyDescent="0.25">
      <c r="B337" s="22" t="s">
        <v>367</v>
      </c>
      <c r="C337" s="8" t="s">
        <v>89</v>
      </c>
      <c r="D337" s="16">
        <f>SUMIFS(Issue!$L$1:$L$4036,Issue!$H$1:$H$4036,'Pending Consumption'!$B337,Issue!$J$1:$J$4036,'Pending Consumption'!$C337,Issue!$B$1:$B$4036,"Transfer")</f>
        <v>0</v>
      </c>
      <c r="E337" s="6">
        <f>SUMIFS(Issue!$L$1:$L$4036,Issue!$E$1:$E$4036,'Pending Consumption'!B337,Issue!$J$1:$J$4036,'Pending Consumption'!$C337,Issue!$B$1:$B$4036,"Consumed")</f>
        <v>0</v>
      </c>
      <c r="F337" s="16">
        <f t="shared" si="6"/>
        <v>0</v>
      </c>
    </row>
    <row r="338" spans="2:6" hidden="1" x14ac:dyDescent="0.25">
      <c r="B338" s="22" t="s">
        <v>367</v>
      </c>
      <c r="C338" s="8" t="s">
        <v>90</v>
      </c>
      <c r="D338" s="16">
        <f>SUMIFS(Issue!$L$1:$L$4036,Issue!$H$1:$H$4036,'Pending Consumption'!$B338,Issue!$J$1:$J$4036,'Pending Consumption'!$C338,Issue!$B$1:$B$4036,"Transfer")</f>
        <v>0</v>
      </c>
      <c r="E338" s="6">
        <f>SUMIFS(Issue!$L$1:$L$4036,Issue!$E$1:$E$4036,'Pending Consumption'!B338,Issue!$J$1:$J$4036,'Pending Consumption'!$C338,Issue!$B$1:$B$4036,"Consumed")</f>
        <v>0</v>
      </c>
      <c r="F338" s="16">
        <f t="shared" si="6"/>
        <v>0</v>
      </c>
    </row>
    <row r="339" spans="2:6" x14ac:dyDescent="0.25">
      <c r="B339" s="22" t="s">
        <v>367</v>
      </c>
      <c r="C339" s="8" t="s">
        <v>91</v>
      </c>
      <c r="D339" s="16">
        <f>SUMIFS(Issue!$L$1:$L$4036,Issue!$H$1:$H$4036,'Pending Consumption'!$B339,Issue!$J$1:$J$4036,'Pending Consumption'!$C339,Issue!$B$1:$B$4036,"Transfer")</f>
        <v>25</v>
      </c>
      <c r="E339" s="6">
        <f>SUMIFS(Issue!$L$1:$L$4036,Issue!$E$1:$E$4036,'Pending Consumption'!B339,Issue!$J$1:$J$4036,'Pending Consumption'!$C339,Issue!$B$1:$B$4036,"Consumed")</f>
        <v>10</v>
      </c>
      <c r="F339" s="16">
        <f t="shared" si="6"/>
        <v>15</v>
      </c>
    </row>
    <row r="340" spans="2:6" hidden="1" x14ac:dyDescent="0.25">
      <c r="B340" s="22" t="s">
        <v>367</v>
      </c>
      <c r="C340" s="8" t="s">
        <v>92</v>
      </c>
      <c r="D340" s="16">
        <f>SUMIFS(Issue!$L$1:$L$4036,Issue!$H$1:$H$4036,'Pending Consumption'!$B340,Issue!$J$1:$J$4036,'Pending Consumption'!$C340,Issue!$B$1:$B$4036,"Transfer")</f>
        <v>0</v>
      </c>
      <c r="E340" s="6">
        <f>SUMIFS(Issue!$L$1:$L$4036,Issue!$E$1:$E$4036,'Pending Consumption'!B340,Issue!$J$1:$J$4036,'Pending Consumption'!$C340,Issue!$B$1:$B$4036,"Consumed")</f>
        <v>0</v>
      </c>
      <c r="F340" s="16">
        <f t="shared" si="6"/>
        <v>0</v>
      </c>
    </row>
    <row r="341" spans="2:6" hidden="1" x14ac:dyDescent="0.25">
      <c r="B341" s="22" t="s">
        <v>367</v>
      </c>
      <c r="C341" s="8" t="s">
        <v>93</v>
      </c>
      <c r="D341" s="16">
        <f>SUMIFS(Issue!$L$1:$L$4036,Issue!$H$1:$H$4036,'Pending Consumption'!$B341,Issue!$J$1:$J$4036,'Pending Consumption'!$C341,Issue!$B$1:$B$4036,"Transfer")</f>
        <v>0</v>
      </c>
      <c r="E341" s="6">
        <f>SUMIFS(Issue!$L$1:$L$4036,Issue!$E$1:$E$4036,'Pending Consumption'!B341,Issue!$J$1:$J$4036,'Pending Consumption'!$C341,Issue!$B$1:$B$4036,"Consumed")</f>
        <v>0</v>
      </c>
      <c r="F341" s="16">
        <f t="shared" si="6"/>
        <v>0</v>
      </c>
    </row>
    <row r="342" spans="2:6" x14ac:dyDescent="0.25">
      <c r="B342" s="22" t="s">
        <v>367</v>
      </c>
      <c r="C342" s="8" t="s">
        <v>94</v>
      </c>
      <c r="D342" s="16">
        <f>SUMIFS(Issue!$L$1:$L$4036,Issue!$H$1:$H$4036,'Pending Consumption'!$B342,Issue!$J$1:$J$4036,'Pending Consumption'!$C342,Issue!$B$1:$B$4036,"Transfer")</f>
        <v>41</v>
      </c>
      <c r="E342" s="6">
        <f>SUMIFS(Issue!$L$1:$L$4036,Issue!$E$1:$E$4036,'Pending Consumption'!B342,Issue!$J$1:$J$4036,'Pending Consumption'!$C342,Issue!$B$1:$B$4036,"Consumed")</f>
        <v>10</v>
      </c>
      <c r="F342" s="16">
        <f t="shared" si="6"/>
        <v>31</v>
      </c>
    </row>
    <row r="343" spans="2:6" x14ac:dyDescent="0.25">
      <c r="B343" s="22" t="s">
        <v>367</v>
      </c>
      <c r="C343" s="8" t="s">
        <v>95</v>
      </c>
      <c r="D343" s="16">
        <f>SUMIFS(Issue!$L$1:$L$4036,Issue!$H$1:$H$4036,'Pending Consumption'!$B343,Issue!$J$1:$J$4036,'Pending Consumption'!$C343,Issue!$B$1:$B$4036,"Transfer")</f>
        <v>95</v>
      </c>
      <c r="E343" s="6">
        <f>SUMIFS(Issue!$L$1:$L$4036,Issue!$E$1:$E$4036,'Pending Consumption'!B343,Issue!$J$1:$J$4036,'Pending Consumption'!$C343,Issue!$B$1:$B$4036,"Consumed")</f>
        <v>93</v>
      </c>
      <c r="F343" s="16">
        <f t="shared" si="6"/>
        <v>2</v>
      </c>
    </row>
    <row r="344" spans="2:6" hidden="1" x14ac:dyDescent="0.25">
      <c r="B344" s="22" t="s">
        <v>367</v>
      </c>
      <c r="C344" s="8" t="s">
        <v>96</v>
      </c>
      <c r="D344" s="16">
        <f>SUMIFS(Issue!$L$1:$L$4036,Issue!$H$1:$H$4036,'Pending Consumption'!$B344,Issue!$J$1:$J$4036,'Pending Consumption'!$C344,Issue!$B$1:$B$4036,"Transfer")</f>
        <v>0</v>
      </c>
      <c r="E344" s="6">
        <f>SUMIFS(Issue!$L$1:$L$4036,Issue!$E$1:$E$4036,'Pending Consumption'!B344,Issue!$J$1:$J$4036,'Pending Consumption'!$C344,Issue!$B$1:$B$4036,"Consumed")</f>
        <v>0</v>
      </c>
      <c r="F344" s="16">
        <f t="shared" si="6"/>
        <v>0</v>
      </c>
    </row>
    <row r="345" spans="2:6" hidden="1" x14ac:dyDescent="0.25">
      <c r="B345" s="22" t="s">
        <v>367</v>
      </c>
      <c r="C345" s="8" t="s">
        <v>97</v>
      </c>
      <c r="D345" s="16">
        <f>SUMIFS(Issue!$L$1:$L$4036,Issue!$H$1:$H$4036,'Pending Consumption'!$B345,Issue!$J$1:$J$4036,'Pending Consumption'!$C345,Issue!$B$1:$B$4036,"Transfer")</f>
        <v>0</v>
      </c>
      <c r="E345" s="6">
        <f>SUMIFS(Issue!$L$1:$L$4036,Issue!$E$1:$E$4036,'Pending Consumption'!B345,Issue!$J$1:$J$4036,'Pending Consumption'!$C345,Issue!$B$1:$B$4036,"Consumed")</f>
        <v>0</v>
      </c>
      <c r="F345" s="16">
        <f t="shared" si="6"/>
        <v>0</v>
      </c>
    </row>
    <row r="346" spans="2:6" hidden="1" x14ac:dyDescent="0.25">
      <c r="B346" s="22" t="s">
        <v>367</v>
      </c>
      <c r="C346" s="8" t="s">
        <v>98</v>
      </c>
      <c r="D346" s="16">
        <f>SUMIFS(Issue!$L$1:$L$4036,Issue!$H$1:$H$4036,'Pending Consumption'!$B346,Issue!$J$1:$J$4036,'Pending Consumption'!$C346,Issue!$B$1:$B$4036,"Transfer")</f>
        <v>0</v>
      </c>
      <c r="E346" s="6">
        <f>SUMIFS(Issue!$L$1:$L$4036,Issue!$E$1:$E$4036,'Pending Consumption'!B346,Issue!$J$1:$J$4036,'Pending Consumption'!$C346,Issue!$B$1:$B$4036,"Consumed")</f>
        <v>0</v>
      </c>
      <c r="F346" s="16">
        <f t="shared" si="6"/>
        <v>0</v>
      </c>
    </row>
    <row r="347" spans="2:6" hidden="1" x14ac:dyDescent="0.25">
      <c r="B347" s="22" t="s">
        <v>367</v>
      </c>
      <c r="C347" s="8" t="s">
        <v>99</v>
      </c>
      <c r="D347" s="16">
        <f>SUMIFS(Issue!$L$1:$L$4036,Issue!$H$1:$H$4036,'Pending Consumption'!$B347,Issue!$J$1:$J$4036,'Pending Consumption'!$C347,Issue!$B$1:$B$4036,"Transfer")</f>
        <v>0</v>
      </c>
      <c r="E347" s="6">
        <f>SUMIFS(Issue!$L$1:$L$4036,Issue!$E$1:$E$4036,'Pending Consumption'!B347,Issue!$J$1:$J$4036,'Pending Consumption'!$C347,Issue!$B$1:$B$4036,"Consumed")</f>
        <v>0</v>
      </c>
      <c r="F347" s="16">
        <f t="shared" si="6"/>
        <v>0</v>
      </c>
    </row>
    <row r="348" spans="2:6" hidden="1" x14ac:dyDescent="0.25">
      <c r="B348" s="22" t="s">
        <v>367</v>
      </c>
      <c r="C348" s="8" t="s">
        <v>100</v>
      </c>
      <c r="D348" s="16">
        <f>SUMIFS(Issue!$L$1:$L$4036,Issue!$H$1:$H$4036,'Pending Consumption'!$B348,Issue!$J$1:$J$4036,'Pending Consumption'!$C348,Issue!$B$1:$B$4036,"Transfer")</f>
        <v>0</v>
      </c>
      <c r="E348" s="6">
        <f>SUMIFS(Issue!$L$1:$L$4036,Issue!$E$1:$E$4036,'Pending Consumption'!B348,Issue!$J$1:$J$4036,'Pending Consumption'!$C348,Issue!$B$1:$B$4036,"Consumed")</f>
        <v>0</v>
      </c>
      <c r="F348" s="16">
        <f t="shared" si="6"/>
        <v>0</v>
      </c>
    </row>
    <row r="349" spans="2:6" hidden="1" x14ac:dyDescent="0.25">
      <c r="B349" s="22" t="s">
        <v>367</v>
      </c>
      <c r="C349" s="8" t="s">
        <v>101</v>
      </c>
      <c r="D349" s="16">
        <f>SUMIFS(Issue!$L$1:$L$4036,Issue!$H$1:$H$4036,'Pending Consumption'!$B349,Issue!$J$1:$J$4036,'Pending Consumption'!$C349,Issue!$B$1:$B$4036,"Transfer")</f>
        <v>0</v>
      </c>
      <c r="E349" s="6">
        <f>SUMIFS(Issue!$L$1:$L$4036,Issue!$E$1:$E$4036,'Pending Consumption'!B349,Issue!$J$1:$J$4036,'Pending Consumption'!$C349,Issue!$B$1:$B$4036,"Consumed")</f>
        <v>0</v>
      </c>
      <c r="F349" s="16">
        <f t="shared" si="6"/>
        <v>0</v>
      </c>
    </row>
    <row r="350" spans="2:6" hidden="1" x14ac:dyDescent="0.25">
      <c r="B350" s="22" t="s">
        <v>367</v>
      </c>
      <c r="C350" s="8" t="s">
        <v>102</v>
      </c>
      <c r="D350" s="16">
        <f>SUMIFS(Issue!$L$1:$L$4036,Issue!$H$1:$H$4036,'Pending Consumption'!$B350,Issue!$J$1:$J$4036,'Pending Consumption'!$C350,Issue!$B$1:$B$4036,"Transfer")</f>
        <v>0</v>
      </c>
      <c r="E350" s="6">
        <f>SUMIFS(Issue!$L$1:$L$4036,Issue!$E$1:$E$4036,'Pending Consumption'!B350,Issue!$J$1:$J$4036,'Pending Consumption'!$C350,Issue!$B$1:$B$4036,"Consumed")</f>
        <v>0</v>
      </c>
      <c r="F350" s="16">
        <f t="shared" si="6"/>
        <v>0</v>
      </c>
    </row>
    <row r="351" spans="2:6" hidden="1" x14ac:dyDescent="0.25">
      <c r="B351" s="22" t="s">
        <v>367</v>
      </c>
      <c r="C351" s="8" t="s">
        <v>103</v>
      </c>
      <c r="D351" s="16">
        <f>SUMIFS(Issue!$L$1:$L$4036,Issue!$H$1:$H$4036,'Pending Consumption'!$B351,Issue!$J$1:$J$4036,'Pending Consumption'!$C351,Issue!$B$1:$B$4036,"Transfer")</f>
        <v>0</v>
      </c>
      <c r="E351" s="6">
        <f>SUMIFS(Issue!$L$1:$L$4036,Issue!$E$1:$E$4036,'Pending Consumption'!B351,Issue!$J$1:$J$4036,'Pending Consumption'!$C351,Issue!$B$1:$B$4036,"Consumed")</f>
        <v>0</v>
      </c>
      <c r="F351" s="16">
        <f t="shared" si="6"/>
        <v>0</v>
      </c>
    </row>
    <row r="352" spans="2:6" hidden="1" x14ac:dyDescent="0.25">
      <c r="B352" s="22" t="s">
        <v>367</v>
      </c>
      <c r="C352" s="8" t="s">
        <v>104</v>
      </c>
      <c r="D352" s="16">
        <f>SUMIFS(Issue!$L$1:$L$4036,Issue!$H$1:$H$4036,'Pending Consumption'!$B352,Issue!$J$1:$J$4036,'Pending Consumption'!$C352,Issue!$B$1:$B$4036,"Transfer")</f>
        <v>0</v>
      </c>
      <c r="E352" s="6">
        <f>SUMIFS(Issue!$L$1:$L$4036,Issue!$E$1:$E$4036,'Pending Consumption'!B352,Issue!$J$1:$J$4036,'Pending Consumption'!$C352,Issue!$B$1:$B$4036,"Consumed")</f>
        <v>0</v>
      </c>
      <c r="F352" s="16">
        <f t="shared" si="6"/>
        <v>0</v>
      </c>
    </row>
    <row r="353" spans="2:6" hidden="1" x14ac:dyDescent="0.25">
      <c r="B353" s="22" t="s">
        <v>367</v>
      </c>
      <c r="C353" s="8" t="s">
        <v>105</v>
      </c>
      <c r="D353" s="16">
        <f>SUMIFS(Issue!$L$1:$L$4036,Issue!$H$1:$H$4036,'Pending Consumption'!$B353,Issue!$J$1:$J$4036,'Pending Consumption'!$C353,Issue!$B$1:$B$4036,"Transfer")</f>
        <v>0</v>
      </c>
      <c r="E353" s="6">
        <f>SUMIFS(Issue!$L$1:$L$4036,Issue!$E$1:$E$4036,'Pending Consumption'!B353,Issue!$J$1:$J$4036,'Pending Consumption'!$C353,Issue!$B$1:$B$4036,"Consumed")</f>
        <v>0</v>
      </c>
      <c r="F353" s="16">
        <f t="shared" si="6"/>
        <v>0</v>
      </c>
    </row>
    <row r="354" spans="2:6" hidden="1" x14ac:dyDescent="0.25">
      <c r="B354" s="22" t="s">
        <v>367</v>
      </c>
      <c r="C354" s="8" t="s">
        <v>106</v>
      </c>
      <c r="D354" s="16">
        <f>SUMIFS(Issue!$L$1:$L$4036,Issue!$H$1:$H$4036,'Pending Consumption'!$B354,Issue!$J$1:$J$4036,'Pending Consumption'!$C354,Issue!$B$1:$B$4036,"Transfer")</f>
        <v>0</v>
      </c>
      <c r="E354" s="6">
        <f>SUMIFS(Issue!$L$1:$L$4036,Issue!$E$1:$E$4036,'Pending Consumption'!B354,Issue!$J$1:$J$4036,'Pending Consumption'!$C354,Issue!$B$1:$B$4036,"Consumed")</f>
        <v>0</v>
      </c>
      <c r="F354" s="16">
        <f t="shared" si="6"/>
        <v>0</v>
      </c>
    </row>
    <row r="355" spans="2:6" hidden="1" x14ac:dyDescent="0.25">
      <c r="B355" s="22" t="s">
        <v>367</v>
      </c>
      <c r="C355" s="8" t="s">
        <v>107</v>
      </c>
      <c r="D355" s="16">
        <f>SUMIFS(Issue!$L$1:$L$4036,Issue!$H$1:$H$4036,'Pending Consumption'!$B355,Issue!$J$1:$J$4036,'Pending Consumption'!$C355,Issue!$B$1:$B$4036,"Transfer")</f>
        <v>0</v>
      </c>
      <c r="E355" s="6">
        <f>SUMIFS(Issue!$L$1:$L$4036,Issue!$E$1:$E$4036,'Pending Consumption'!B355,Issue!$J$1:$J$4036,'Pending Consumption'!$C355,Issue!$B$1:$B$4036,"Consumed")</f>
        <v>0</v>
      </c>
      <c r="F355" s="16">
        <f t="shared" ref="F355:F385" si="7">+D355-E355</f>
        <v>0</v>
      </c>
    </row>
    <row r="356" spans="2:6" x14ac:dyDescent="0.25">
      <c r="B356" s="22" t="s">
        <v>367</v>
      </c>
      <c r="C356" s="8" t="s">
        <v>108</v>
      </c>
      <c r="D356" s="16">
        <f>SUMIFS(Issue!$L$1:$L$4036,Issue!$H$1:$H$4036,'Pending Consumption'!$B356,Issue!$J$1:$J$4036,'Pending Consumption'!$C356,Issue!$B$1:$B$4036,"Transfer")</f>
        <v>30</v>
      </c>
      <c r="E356" s="6">
        <f>SUMIFS(Issue!$L$1:$L$4036,Issue!$E$1:$E$4036,'Pending Consumption'!B356,Issue!$J$1:$J$4036,'Pending Consumption'!$C356,Issue!$B$1:$B$4036,"Consumed")</f>
        <v>16</v>
      </c>
      <c r="F356" s="16">
        <f t="shared" si="7"/>
        <v>14</v>
      </c>
    </row>
    <row r="357" spans="2:6" hidden="1" x14ac:dyDescent="0.25">
      <c r="B357" s="22" t="s">
        <v>367</v>
      </c>
      <c r="C357" s="8" t="s">
        <v>109</v>
      </c>
      <c r="D357" s="16">
        <f>SUMIFS(Issue!$L$1:$L$4036,Issue!$H$1:$H$4036,'Pending Consumption'!$B357,Issue!$J$1:$J$4036,'Pending Consumption'!$C357,Issue!$B$1:$B$4036,"Transfer")</f>
        <v>0</v>
      </c>
      <c r="E357" s="6">
        <f>SUMIFS(Issue!$L$1:$L$4036,Issue!$E$1:$E$4036,'Pending Consumption'!B357,Issue!$J$1:$J$4036,'Pending Consumption'!$C357,Issue!$B$1:$B$4036,"Consumed")</f>
        <v>0</v>
      </c>
      <c r="F357" s="16">
        <f t="shared" si="7"/>
        <v>0</v>
      </c>
    </row>
    <row r="358" spans="2:6" hidden="1" x14ac:dyDescent="0.25">
      <c r="B358" s="22" t="s">
        <v>367</v>
      </c>
      <c r="C358" s="8" t="s">
        <v>110</v>
      </c>
      <c r="D358" s="16">
        <f>SUMIFS(Issue!$L$1:$L$4036,Issue!$H$1:$H$4036,'Pending Consumption'!$B358,Issue!$J$1:$J$4036,'Pending Consumption'!$C358,Issue!$B$1:$B$4036,"Transfer")</f>
        <v>0</v>
      </c>
      <c r="E358" s="6">
        <f>SUMIFS(Issue!$L$1:$L$4036,Issue!$E$1:$E$4036,'Pending Consumption'!B358,Issue!$J$1:$J$4036,'Pending Consumption'!$C358,Issue!$B$1:$B$4036,"Consumed")</f>
        <v>0</v>
      </c>
      <c r="F358" s="16">
        <f t="shared" si="7"/>
        <v>0</v>
      </c>
    </row>
    <row r="359" spans="2:6" hidden="1" x14ac:dyDescent="0.25">
      <c r="B359" s="22" t="s">
        <v>367</v>
      </c>
      <c r="C359" s="8" t="s">
        <v>111</v>
      </c>
      <c r="D359" s="16">
        <f>SUMIFS(Issue!$L$1:$L$4036,Issue!$H$1:$H$4036,'Pending Consumption'!$B359,Issue!$J$1:$J$4036,'Pending Consumption'!$C359,Issue!$B$1:$B$4036,"Transfer")</f>
        <v>0</v>
      </c>
      <c r="E359" s="6">
        <f>SUMIFS(Issue!$L$1:$L$4036,Issue!$E$1:$E$4036,'Pending Consumption'!B359,Issue!$J$1:$J$4036,'Pending Consumption'!$C359,Issue!$B$1:$B$4036,"Consumed")</f>
        <v>0</v>
      </c>
      <c r="F359" s="16">
        <f t="shared" si="7"/>
        <v>0</v>
      </c>
    </row>
    <row r="360" spans="2:6" hidden="1" x14ac:dyDescent="0.25">
      <c r="B360" s="22" t="s">
        <v>367</v>
      </c>
      <c r="C360" s="8" t="s">
        <v>112</v>
      </c>
      <c r="D360" s="16">
        <f>SUMIFS(Issue!$L$1:$L$4036,Issue!$H$1:$H$4036,'Pending Consumption'!$B360,Issue!$J$1:$J$4036,'Pending Consumption'!$C360,Issue!$B$1:$B$4036,"Transfer")</f>
        <v>0</v>
      </c>
      <c r="E360" s="6">
        <f>SUMIFS(Issue!$L$1:$L$4036,Issue!$E$1:$E$4036,'Pending Consumption'!B360,Issue!$J$1:$J$4036,'Pending Consumption'!$C360,Issue!$B$1:$B$4036,"Consumed")</f>
        <v>0</v>
      </c>
      <c r="F360" s="16">
        <f t="shared" si="7"/>
        <v>0</v>
      </c>
    </row>
    <row r="361" spans="2:6" hidden="1" x14ac:dyDescent="0.25">
      <c r="B361" s="22" t="s">
        <v>367</v>
      </c>
      <c r="C361" s="8" t="s">
        <v>113</v>
      </c>
      <c r="D361" s="16">
        <f>SUMIFS(Issue!$L$1:$L$4036,Issue!$H$1:$H$4036,'Pending Consumption'!$B361,Issue!$J$1:$J$4036,'Pending Consumption'!$C361,Issue!$B$1:$B$4036,"Transfer")</f>
        <v>0</v>
      </c>
      <c r="E361" s="6">
        <f>SUMIFS(Issue!$L$1:$L$4036,Issue!$E$1:$E$4036,'Pending Consumption'!B361,Issue!$J$1:$J$4036,'Pending Consumption'!$C361,Issue!$B$1:$B$4036,"Consumed")</f>
        <v>0</v>
      </c>
      <c r="F361" s="16">
        <f t="shared" si="7"/>
        <v>0</v>
      </c>
    </row>
    <row r="362" spans="2:6" hidden="1" x14ac:dyDescent="0.25">
      <c r="B362" s="22" t="s">
        <v>367</v>
      </c>
      <c r="C362" s="8" t="s">
        <v>114</v>
      </c>
      <c r="D362" s="16">
        <f>SUMIFS(Issue!$L$1:$L$4036,Issue!$H$1:$H$4036,'Pending Consumption'!$B362,Issue!$J$1:$J$4036,'Pending Consumption'!$C362,Issue!$B$1:$B$4036,"Transfer")</f>
        <v>0</v>
      </c>
      <c r="E362" s="6">
        <f>SUMIFS(Issue!$L$1:$L$4036,Issue!$E$1:$E$4036,'Pending Consumption'!B362,Issue!$J$1:$J$4036,'Pending Consumption'!$C362,Issue!$B$1:$B$4036,"Consumed")</f>
        <v>0</v>
      </c>
      <c r="F362" s="16">
        <f t="shared" si="7"/>
        <v>0</v>
      </c>
    </row>
    <row r="363" spans="2:6" hidden="1" x14ac:dyDescent="0.25">
      <c r="B363" s="22" t="s">
        <v>367</v>
      </c>
      <c r="C363" s="8" t="s">
        <v>115</v>
      </c>
      <c r="D363" s="16">
        <f>SUMIFS(Issue!$L$1:$L$4036,Issue!$H$1:$H$4036,'Pending Consumption'!$B363,Issue!$J$1:$J$4036,'Pending Consumption'!$C363,Issue!$B$1:$B$4036,"Transfer")</f>
        <v>0</v>
      </c>
      <c r="E363" s="6">
        <f>SUMIFS(Issue!$L$1:$L$4036,Issue!$E$1:$E$4036,'Pending Consumption'!B363,Issue!$J$1:$J$4036,'Pending Consumption'!$C363,Issue!$B$1:$B$4036,"Consumed")</f>
        <v>0</v>
      </c>
      <c r="F363" s="16">
        <f t="shared" si="7"/>
        <v>0</v>
      </c>
    </row>
    <row r="364" spans="2:6" x14ac:dyDescent="0.25">
      <c r="B364" s="22" t="s">
        <v>367</v>
      </c>
      <c r="C364" s="8" t="s">
        <v>116</v>
      </c>
      <c r="D364" s="16">
        <f>SUMIFS(Issue!$L$1:$L$4036,Issue!$H$1:$H$4036,'Pending Consumption'!$B364,Issue!$J$1:$J$4036,'Pending Consumption'!$C364,Issue!$B$1:$B$4036,"Transfer")</f>
        <v>150</v>
      </c>
      <c r="E364" s="6">
        <f>SUMIFS(Issue!$L$1:$L$4036,Issue!$E$1:$E$4036,'Pending Consumption'!B364,Issue!$J$1:$J$4036,'Pending Consumption'!$C364,Issue!$B$1:$B$4036,"Consumed")</f>
        <v>70</v>
      </c>
      <c r="F364" s="16">
        <f t="shared" si="7"/>
        <v>80</v>
      </c>
    </row>
    <row r="365" spans="2:6" hidden="1" x14ac:dyDescent="0.25">
      <c r="B365" s="22" t="s">
        <v>367</v>
      </c>
      <c r="C365" s="8" t="s">
        <v>117</v>
      </c>
      <c r="D365" s="16">
        <f>SUMIFS(Issue!$L$1:$L$4036,Issue!$H$1:$H$4036,'Pending Consumption'!$B365,Issue!$J$1:$J$4036,'Pending Consumption'!$C365,Issue!$B$1:$B$4036,"Transfer")</f>
        <v>0</v>
      </c>
      <c r="E365" s="6">
        <f>SUMIFS(Issue!$L$1:$L$4036,Issue!$E$1:$E$4036,'Pending Consumption'!B365,Issue!$J$1:$J$4036,'Pending Consumption'!$C365,Issue!$B$1:$B$4036,"Consumed")</f>
        <v>0</v>
      </c>
      <c r="F365" s="16">
        <f t="shared" si="7"/>
        <v>0</v>
      </c>
    </row>
    <row r="366" spans="2:6" hidden="1" x14ac:dyDescent="0.25">
      <c r="B366" s="22" t="s">
        <v>367</v>
      </c>
      <c r="C366" s="8" t="s">
        <v>118</v>
      </c>
      <c r="D366" s="16">
        <f>SUMIFS(Issue!$L$1:$L$4036,Issue!$H$1:$H$4036,'Pending Consumption'!$B366,Issue!$J$1:$J$4036,'Pending Consumption'!$C366,Issue!$B$1:$B$4036,"Transfer")</f>
        <v>0</v>
      </c>
      <c r="E366" s="6">
        <f>SUMIFS(Issue!$L$1:$L$4036,Issue!$E$1:$E$4036,'Pending Consumption'!B366,Issue!$J$1:$J$4036,'Pending Consumption'!$C366,Issue!$B$1:$B$4036,"Consumed")</f>
        <v>0</v>
      </c>
      <c r="F366" s="16">
        <f t="shared" si="7"/>
        <v>0</v>
      </c>
    </row>
    <row r="367" spans="2:6" hidden="1" x14ac:dyDescent="0.25">
      <c r="B367" s="22" t="s">
        <v>367</v>
      </c>
      <c r="C367" s="8" t="s">
        <v>119</v>
      </c>
      <c r="D367" s="16">
        <f>SUMIFS(Issue!$L$1:$L$4036,Issue!$H$1:$H$4036,'Pending Consumption'!$B367,Issue!$J$1:$J$4036,'Pending Consumption'!$C367,Issue!$B$1:$B$4036,"Transfer")</f>
        <v>0</v>
      </c>
      <c r="E367" s="6">
        <f>SUMIFS(Issue!$L$1:$L$4036,Issue!$E$1:$E$4036,'Pending Consumption'!B367,Issue!$J$1:$J$4036,'Pending Consumption'!$C367,Issue!$B$1:$B$4036,"Consumed")</f>
        <v>0</v>
      </c>
      <c r="F367" s="16">
        <f t="shared" si="7"/>
        <v>0</v>
      </c>
    </row>
    <row r="368" spans="2:6" hidden="1" x14ac:dyDescent="0.25">
      <c r="B368" s="22" t="s">
        <v>367</v>
      </c>
      <c r="C368" s="8" t="s">
        <v>120</v>
      </c>
      <c r="D368" s="16">
        <f>SUMIFS(Issue!$L$1:$L$4036,Issue!$H$1:$H$4036,'Pending Consumption'!$B368,Issue!$J$1:$J$4036,'Pending Consumption'!$C368,Issue!$B$1:$B$4036,"Transfer")</f>
        <v>0</v>
      </c>
      <c r="E368" s="6">
        <f>SUMIFS(Issue!$L$1:$L$4036,Issue!$E$1:$E$4036,'Pending Consumption'!B368,Issue!$J$1:$J$4036,'Pending Consumption'!$C368,Issue!$B$1:$B$4036,"Consumed")</f>
        <v>0</v>
      </c>
      <c r="F368" s="16">
        <f t="shared" si="7"/>
        <v>0</v>
      </c>
    </row>
    <row r="369" spans="2:6" hidden="1" x14ac:dyDescent="0.25">
      <c r="B369" s="22" t="s">
        <v>367</v>
      </c>
      <c r="C369" s="8" t="s">
        <v>121</v>
      </c>
      <c r="D369" s="16">
        <f>SUMIFS(Issue!$L$1:$L$4036,Issue!$H$1:$H$4036,'Pending Consumption'!$B369,Issue!$J$1:$J$4036,'Pending Consumption'!$C369,Issue!$B$1:$B$4036,"Transfer")</f>
        <v>0</v>
      </c>
      <c r="E369" s="6">
        <f>SUMIFS(Issue!$L$1:$L$4036,Issue!$E$1:$E$4036,'Pending Consumption'!B369,Issue!$J$1:$J$4036,'Pending Consumption'!$C369,Issue!$B$1:$B$4036,"Consumed")</f>
        <v>0</v>
      </c>
      <c r="F369" s="16">
        <f t="shared" si="7"/>
        <v>0</v>
      </c>
    </row>
    <row r="370" spans="2:6" hidden="1" x14ac:dyDescent="0.25">
      <c r="B370" s="22" t="s">
        <v>367</v>
      </c>
      <c r="C370" s="8" t="s">
        <v>122</v>
      </c>
      <c r="D370" s="16">
        <f>SUMIFS(Issue!$L$1:$L$4036,Issue!$H$1:$H$4036,'Pending Consumption'!$B370,Issue!$J$1:$J$4036,'Pending Consumption'!$C370,Issue!$B$1:$B$4036,"Transfer")</f>
        <v>0</v>
      </c>
      <c r="E370" s="6">
        <f>SUMIFS(Issue!$L$1:$L$4036,Issue!$E$1:$E$4036,'Pending Consumption'!B370,Issue!$J$1:$J$4036,'Pending Consumption'!$C370,Issue!$B$1:$B$4036,"Consumed")</f>
        <v>0</v>
      </c>
      <c r="F370" s="16">
        <f t="shared" si="7"/>
        <v>0</v>
      </c>
    </row>
    <row r="371" spans="2:6" hidden="1" x14ac:dyDescent="0.25">
      <c r="B371" s="22" t="s">
        <v>367</v>
      </c>
      <c r="C371" s="8" t="s">
        <v>123</v>
      </c>
      <c r="D371" s="16">
        <f>SUMIFS(Issue!$L$1:$L$4036,Issue!$H$1:$H$4036,'Pending Consumption'!$B371,Issue!$J$1:$J$4036,'Pending Consumption'!$C371,Issue!$B$1:$B$4036,"Transfer")</f>
        <v>0</v>
      </c>
      <c r="E371" s="6">
        <f>SUMIFS(Issue!$L$1:$L$4036,Issue!$E$1:$E$4036,'Pending Consumption'!B371,Issue!$J$1:$J$4036,'Pending Consumption'!$C371,Issue!$B$1:$B$4036,"Consumed")</f>
        <v>0</v>
      </c>
      <c r="F371" s="16">
        <f t="shared" si="7"/>
        <v>0</v>
      </c>
    </row>
    <row r="372" spans="2:6" hidden="1" x14ac:dyDescent="0.25">
      <c r="B372" s="22" t="s">
        <v>367</v>
      </c>
      <c r="C372" s="8" t="s">
        <v>124</v>
      </c>
      <c r="D372" s="16">
        <f>SUMIFS(Issue!$L$1:$L$4036,Issue!$H$1:$H$4036,'Pending Consumption'!$B372,Issue!$J$1:$J$4036,'Pending Consumption'!$C372,Issue!$B$1:$B$4036,"Transfer")</f>
        <v>0</v>
      </c>
      <c r="E372" s="6">
        <f>SUMIFS(Issue!$L$1:$L$4036,Issue!$E$1:$E$4036,'Pending Consumption'!B372,Issue!$J$1:$J$4036,'Pending Consumption'!$C372,Issue!$B$1:$B$4036,"Consumed")</f>
        <v>0</v>
      </c>
      <c r="F372" s="16">
        <f t="shared" si="7"/>
        <v>0</v>
      </c>
    </row>
    <row r="373" spans="2:6" hidden="1" x14ac:dyDescent="0.25">
      <c r="B373" s="22" t="s">
        <v>367</v>
      </c>
      <c r="C373" s="8" t="s">
        <v>125</v>
      </c>
      <c r="D373" s="16">
        <f>SUMIFS(Issue!$L$1:$L$4036,Issue!$H$1:$H$4036,'Pending Consumption'!$B373,Issue!$J$1:$J$4036,'Pending Consumption'!$C373,Issue!$B$1:$B$4036,"Transfer")</f>
        <v>0</v>
      </c>
      <c r="E373" s="6">
        <f>SUMIFS(Issue!$L$1:$L$4036,Issue!$E$1:$E$4036,'Pending Consumption'!B373,Issue!$J$1:$J$4036,'Pending Consumption'!$C373,Issue!$B$1:$B$4036,"Consumed")</f>
        <v>0</v>
      </c>
      <c r="F373" s="16">
        <f t="shared" si="7"/>
        <v>0</v>
      </c>
    </row>
    <row r="374" spans="2:6" hidden="1" x14ac:dyDescent="0.25">
      <c r="B374" s="22" t="s">
        <v>367</v>
      </c>
      <c r="C374" s="8" t="s">
        <v>126</v>
      </c>
      <c r="D374" s="16">
        <f>SUMIFS(Issue!$L$1:$L$4036,Issue!$H$1:$H$4036,'Pending Consumption'!$B374,Issue!$J$1:$J$4036,'Pending Consumption'!$C374,Issue!$B$1:$B$4036,"Transfer")</f>
        <v>0</v>
      </c>
      <c r="E374" s="6">
        <f>SUMIFS(Issue!$L$1:$L$4036,Issue!$E$1:$E$4036,'Pending Consumption'!B374,Issue!$J$1:$J$4036,'Pending Consumption'!$C374,Issue!$B$1:$B$4036,"Consumed")</f>
        <v>0</v>
      </c>
      <c r="F374" s="16">
        <f t="shared" si="7"/>
        <v>0</v>
      </c>
    </row>
    <row r="375" spans="2:6" hidden="1" x14ac:dyDescent="0.25">
      <c r="B375" s="22" t="s">
        <v>367</v>
      </c>
      <c r="C375" s="8" t="s">
        <v>127</v>
      </c>
      <c r="D375" s="16">
        <f>SUMIFS(Issue!$L$1:$L$4036,Issue!$H$1:$H$4036,'Pending Consumption'!$B375,Issue!$J$1:$J$4036,'Pending Consumption'!$C375,Issue!$B$1:$B$4036,"Transfer")</f>
        <v>0</v>
      </c>
      <c r="E375" s="6">
        <f>SUMIFS(Issue!$L$1:$L$4036,Issue!$E$1:$E$4036,'Pending Consumption'!B375,Issue!$J$1:$J$4036,'Pending Consumption'!$C375,Issue!$B$1:$B$4036,"Consumed")</f>
        <v>0</v>
      </c>
      <c r="F375" s="16">
        <f t="shared" si="7"/>
        <v>0</v>
      </c>
    </row>
    <row r="376" spans="2:6" hidden="1" x14ac:dyDescent="0.25">
      <c r="B376" s="22" t="s">
        <v>367</v>
      </c>
      <c r="C376" s="8" t="s">
        <v>128</v>
      </c>
      <c r="D376" s="16">
        <f>SUMIFS(Issue!$L$1:$L$4036,Issue!$H$1:$H$4036,'Pending Consumption'!$B376,Issue!$J$1:$J$4036,'Pending Consumption'!$C376,Issue!$B$1:$B$4036,"Transfer")</f>
        <v>0</v>
      </c>
      <c r="E376" s="6">
        <f>SUMIFS(Issue!$L$1:$L$4036,Issue!$E$1:$E$4036,'Pending Consumption'!B376,Issue!$J$1:$J$4036,'Pending Consumption'!$C376,Issue!$B$1:$B$4036,"Consumed")</f>
        <v>0</v>
      </c>
      <c r="F376" s="16">
        <f t="shared" si="7"/>
        <v>0</v>
      </c>
    </row>
    <row r="377" spans="2:6" hidden="1" x14ac:dyDescent="0.25">
      <c r="B377" s="22" t="s">
        <v>367</v>
      </c>
      <c r="C377" s="8" t="s">
        <v>129</v>
      </c>
      <c r="D377" s="16">
        <f>SUMIFS(Issue!$L$1:$L$4036,Issue!$H$1:$H$4036,'Pending Consumption'!$B377,Issue!$J$1:$J$4036,'Pending Consumption'!$C377,Issue!$B$1:$B$4036,"Transfer")</f>
        <v>0</v>
      </c>
      <c r="E377" s="6">
        <f>SUMIFS(Issue!$L$1:$L$4036,Issue!$E$1:$E$4036,'Pending Consumption'!B377,Issue!$J$1:$J$4036,'Pending Consumption'!$C377,Issue!$B$1:$B$4036,"Consumed")</f>
        <v>0</v>
      </c>
      <c r="F377" s="16">
        <f t="shared" si="7"/>
        <v>0</v>
      </c>
    </row>
    <row r="378" spans="2:6" hidden="1" x14ac:dyDescent="0.25">
      <c r="B378" s="22" t="s">
        <v>367</v>
      </c>
      <c r="C378" s="8" t="s">
        <v>130</v>
      </c>
      <c r="D378" s="16">
        <f>SUMIFS(Issue!$L$1:$L$4036,Issue!$H$1:$H$4036,'Pending Consumption'!$B378,Issue!$J$1:$J$4036,'Pending Consumption'!$C378,Issue!$B$1:$B$4036,"Transfer")</f>
        <v>0</v>
      </c>
      <c r="E378" s="6">
        <f>SUMIFS(Issue!$L$1:$L$4036,Issue!$E$1:$E$4036,'Pending Consumption'!B378,Issue!$J$1:$J$4036,'Pending Consumption'!$C378,Issue!$B$1:$B$4036,"Consumed")</f>
        <v>0</v>
      </c>
      <c r="F378" s="16">
        <f t="shared" si="7"/>
        <v>0</v>
      </c>
    </row>
    <row r="379" spans="2:6" hidden="1" x14ac:dyDescent="0.25">
      <c r="B379" s="22" t="s">
        <v>367</v>
      </c>
      <c r="C379" s="8" t="s">
        <v>131</v>
      </c>
      <c r="D379" s="16">
        <f>SUMIFS(Issue!$L$1:$L$4036,Issue!$H$1:$H$4036,'Pending Consumption'!$B379,Issue!$J$1:$J$4036,'Pending Consumption'!$C379,Issue!$B$1:$B$4036,"Transfer")</f>
        <v>0</v>
      </c>
      <c r="E379" s="6">
        <f>SUMIFS(Issue!$L$1:$L$4036,Issue!$E$1:$E$4036,'Pending Consumption'!B379,Issue!$J$1:$J$4036,'Pending Consumption'!$C379,Issue!$B$1:$B$4036,"Consumed")</f>
        <v>0</v>
      </c>
      <c r="F379" s="16">
        <f t="shared" si="7"/>
        <v>0</v>
      </c>
    </row>
    <row r="380" spans="2:6" hidden="1" x14ac:dyDescent="0.25">
      <c r="B380" s="22" t="s">
        <v>367</v>
      </c>
      <c r="C380" s="8" t="s">
        <v>132</v>
      </c>
      <c r="D380" s="16">
        <f>SUMIFS(Issue!$L$1:$L$4036,Issue!$H$1:$H$4036,'Pending Consumption'!$B380,Issue!$J$1:$J$4036,'Pending Consumption'!$C380,Issue!$B$1:$B$4036,"Transfer")</f>
        <v>0</v>
      </c>
      <c r="E380" s="6">
        <f>SUMIFS(Issue!$L$1:$L$4036,Issue!$E$1:$E$4036,'Pending Consumption'!B380,Issue!$J$1:$J$4036,'Pending Consumption'!$C380,Issue!$B$1:$B$4036,"Consumed")</f>
        <v>0</v>
      </c>
      <c r="F380" s="16">
        <f t="shared" si="7"/>
        <v>0</v>
      </c>
    </row>
    <row r="381" spans="2:6" x14ac:dyDescent="0.25">
      <c r="B381" s="22" t="s">
        <v>367</v>
      </c>
      <c r="C381" s="8" t="s">
        <v>133</v>
      </c>
      <c r="D381" s="16">
        <f>SUMIFS(Issue!$L$1:$L$4036,Issue!$H$1:$H$4036,'Pending Consumption'!$B381,Issue!$J$1:$J$4036,'Pending Consumption'!$C381,Issue!$B$1:$B$4036,"Transfer")</f>
        <v>1436</v>
      </c>
      <c r="E381" s="6">
        <f>SUMIFS(Issue!$L$1:$L$4036,Issue!$E$1:$E$4036,'Pending Consumption'!B381,Issue!$J$1:$J$4036,'Pending Consumption'!$C381,Issue!$B$1:$B$4036,"Consumed")</f>
        <v>852</v>
      </c>
      <c r="F381" s="16">
        <f t="shared" si="7"/>
        <v>584</v>
      </c>
    </row>
    <row r="382" spans="2:6" hidden="1" x14ac:dyDescent="0.25">
      <c r="B382" s="22" t="s">
        <v>367</v>
      </c>
      <c r="C382" s="8" t="s">
        <v>134</v>
      </c>
      <c r="D382" s="16">
        <f>SUMIFS(Issue!$L$1:$L$4036,Issue!$H$1:$H$4036,'Pending Consumption'!$B382,Issue!$J$1:$J$4036,'Pending Consumption'!$C382,Issue!$B$1:$B$4036,"Transfer")</f>
        <v>0</v>
      </c>
      <c r="E382" s="6">
        <f>SUMIFS(Issue!$L$1:$L$4036,Issue!$E$1:$E$4036,'Pending Consumption'!B382,Issue!$J$1:$J$4036,'Pending Consumption'!$C382,Issue!$B$1:$B$4036,"Consumed")</f>
        <v>0</v>
      </c>
      <c r="F382" s="16">
        <f t="shared" si="7"/>
        <v>0</v>
      </c>
    </row>
    <row r="383" spans="2:6" hidden="1" x14ac:dyDescent="0.25">
      <c r="B383" s="22" t="s">
        <v>367</v>
      </c>
      <c r="C383" s="8" t="s">
        <v>135</v>
      </c>
      <c r="D383" s="16">
        <f>SUMIFS(Issue!$L$1:$L$4036,Issue!$H$1:$H$4036,'Pending Consumption'!$B383,Issue!$J$1:$J$4036,'Pending Consumption'!$C383,Issue!$B$1:$B$4036,"Transfer")</f>
        <v>0</v>
      </c>
      <c r="E383" s="6">
        <f>SUMIFS(Issue!$L$1:$L$4036,Issue!$E$1:$E$4036,'Pending Consumption'!B383,Issue!$J$1:$J$4036,'Pending Consumption'!$C383,Issue!$B$1:$B$4036,"Consumed")</f>
        <v>0</v>
      </c>
      <c r="F383" s="16">
        <f t="shared" si="7"/>
        <v>0</v>
      </c>
    </row>
    <row r="384" spans="2:6" hidden="1" x14ac:dyDescent="0.25">
      <c r="B384" s="22" t="s">
        <v>367</v>
      </c>
      <c r="C384" s="8" t="s">
        <v>136</v>
      </c>
      <c r="D384" s="16">
        <f>SUMIFS(Issue!$L$1:$L$4036,Issue!$H$1:$H$4036,'Pending Consumption'!$B384,Issue!$J$1:$J$4036,'Pending Consumption'!$C384,Issue!$B$1:$B$4036,"Transfer")</f>
        <v>0</v>
      </c>
      <c r="E384" s="6">
        <f>SUMIFS(Issue!$L$1:$L$4036,Issue!$E$1:$E$4036,'Pending Consumption'!B384,Issue!$J$1:$J$4036,'Pending Consumption'!$C384,Issue!$B$1:$B$4036,"Consumed")</f>
        <v>0</v>
      </c>
      <c r="F384" s="16">
        <f t="shared" si="7"/>
        <v>0</v>
      </c>
    </row>
    <row r="385" spans="2:6" hidden="1" x14ac:dyDescent="0.25">
      <c r="B385" s="22" t="s">
        <v>367</v>
      </c>
      <c r="C385" s="8" t="s">
        <v>137</v>
      </c>
      <c r="D385" s="16">
        <f>SUMIFS(Issue!$L$1:$L$4036,Issue!$H$1:$H$4036,'Pending Consumption'!$B385,Issue!$J$1:$J$4036,'Pending Consumption'!$C385,Issue!$B$1:$B$4036,"Transfer")</f>
        <v>0</v>
      </c>
      <c r="E385" s="6">
        <f>SUMIFS(Issue!$L$1:$L$4036,Issue!$E$1:$E$4036,'Pending Consumption'!B385,Issue!$J$1:$J$4036,'Pending Consumption'!$C385,Issue!$B$1:$B$4036,"Consumed")</f>
        <v>0</v>
      </c>
      <c r="F385" s="16">
        <f t="shared" si="7"/>
        <v>0</v>
      </c>
    </row>
    <row r="386" spans="2:6" hidden="1" x14ac:dyDescent="0.25">
      <c r="B386" s="22" t="s">
        <v>1000</v>
      </c>
      <c r="C386" s="23" t="s">
        <v>42</v>
      </c>
      <c r="D386" s="16">
        <f>SUMIFS(Issue!$L$1:$L$4036,Issue!$H$1:$H$4036,'Pending Consumption'!$B386,Issue!$J$1:$J$4036,'Pending Consumption'!$C386,Issue!$B$1:$B$4036,"Transfer")</f>
        <v>0</v>
      </c>
      <c r="E386" s="6">
        <f>SUMIFS(Issue!$L$1:$L$4036,Issue!$E$1:$E$4036,'Pending Consumption'!B386,Issue!$J$1:$J$4036,'Pending Consumption'!$C386,Issue!$B$1:$B$4036,"Consumed")</f>
        <v>0</v>
      </c>
      <c r="F386" s="24">
        <f>+D386-E386</f>
        <v>0</v>
      </c>
    </row>
    <row r="387" spans="2:6" hidden="1" x14ac:dyDescent="0.25">
      <c r="B387" s="22" t="s">
        <v>1000</v>
      </c>
      <c r="C387" s="8" t="s">
        <v>43</v>
      </c>
      <c r="D387" s="16">
        <f>SUMIFS(Issue!$L$1:$L$4036,Issue!$H$1:$H$4036,'Pending Consumption'!$B387,Issue!$J$1:$J$4036,'Pending Consumption'!$C387,Issue!$B$1:$B$4036,"Transfer")</f>
        <v>0</v>
      </c>
      <c r="E387" s="6">
        <f>SUMIFS(Issue!$L$1:$L$4036,Issue!$E$1:$E$4036,'Pending Consumption'!B387,Issue!$J$1:$J$4036,'Pending Consumption'!$C387,Issue!$B$1:$B$4036,"Consumed")</f>
        <v>0</v>
      </c>
      <c r="F387" s="16">
        <f t="shared" ref="F387:F450" si="8">+D387-E387</f>
        <v>0</v>
      </c>
    </row>
    <row r="388" spans="2:6" hidden="1" x14ac:dyDescent="0.25">
      <c r="B388" s="22" t="s">
        <v>1000</v>
      </c>
      <c r="C388" s="8" t="s">
        <v>44</v>
      </c>
      <c r="D388" s="16">
        <f>SUMIFS(Issue!$L$1:$L$4036,Issue!$H$1:$H$4036,'Pending Consumption'!$B388,Issue!$J$1:$J$4036,'Pending Consumption'!$C388,Issue!$B$1:$B$4036,"Transfer")</f>
        <v>0</v>
      </c>
      <c r="E388" s="6">
        <f>SUMIFS(Issue!$L$1:$L$4036,Issue!$E$1:$E$4036,'Pending Consumption'!B388,Issue!$J$1:$J$4036,'Pending Consumption'!$C388,Issue!$B$1:$B$4036,"Consumed")</f>
        <v>0</v>
      </c>
      <c r="F388" s="16">
        <f t="shared" si="8"/>
        <v>0</v>
      </c>
    </row>
    <row r="389" spans="2:6" hidden="1" x14ac:dyDescent="0.25">
      <c r="B389" s="22" t="s">
        <v>1000</v>
      </c>
      <c r="C389" s="8" t="s">
        <v>45</v>
      </c>
      <c r="D389" s="16">
        <f>SUMIFS(Issue!$L$1:$L$4036,Issue!$H$1:$H$4036,'Pending Consumption'!$B389,Issue!$J$1:$J$4036,'Pending Consumption'!$C389,Issue!$B$1:$B$4036,"Transfer")</f>
        <v>0</v>
      </c>
      <c r="E389" s="6">
        <f>SUMIFS(Issue!$L$1:$L$4036,Issue!$E$1:$E$4036,'Pending Consumption'!B389,Issue!$J$1:$J$4036,'Pending Consumption'!$C389,Issue!$B$1:$B$4036,"Consumed")</f>
        <v>0</v>
      </c>
      <c r="F389" s="16">
        <f t="shared" si="8"/>
        <v>0</v>
      </c>
    </row>
    <row r="390" spans="2:6" hidden="1" x14ac:dyDescent="0.25">
      <c r="B390" s="22" t="s">
        <v>1000</v>
      </c>
      <c r="C390" s="20" t="s">
        <v>46</v>
      </c>
      <c r="D390" s="6">
        <f>SUMIFS(Issue!$L$1:$L$4036,Issue!$H$1:$H$4036,'Pending Consumption'!$B390,Issue!$J$1:$J$4036,'Pending Consumption'!$C390,Issue!$B$1:$B$4036,"Transfer")</f>
        <v>0</v>
      </c>
      <c r="E390" s="6">
        <f>SUMIFS(Issue!$L$1:$L$4036,Issue!$E$1:$E$4036,'Pending Consumption'!B390,Issue!$J$1:$J$4036,'Pending Consumption'!$C390,Issue!$B$1:$B$4036,"Consumed")</f>
        <v>0</v>
      </c>
      <c r="F390" s="6">
        <f t="shared" si="8"/>
        <v>0</v>
      </c>
    </row>
    <row r="391" spans="2:6" hidden="1" x14ac:dyDescent="0.25">
      <c r="B391" s="22" t="s">
        <v>1000</v>
      </c>
      <c r="C391" s="8" t="s">
        <v>47</v>
      </c>
      <c r="D391" s="16">
        <f>SUMIFS(Issue!$L$1:$L$4036,Issue!$H$1:$H$4036,'Pending Consumption'!$B391,Issue!$J$1:$J$4036,'Pending Consumption'!$C391,Issue!$B$1:$B$4036,"Transfer")</f>
        <v>0</v>
      </c>
      <c r="E391" s="6">
        <f>SUMIFS(Issue!$L$1:$L$4036,Issue!$E$1:$E$4036,'Pending Consumption'!B391,Issue!$J$1:$J$4036,'Pending Consumption'!$C391,Issue!$B$1:$B$4036,"Consumed")</f>
        <v>0</v>
      </c>
      <c r="F391" s="16">
        <f t="shared" si="8"/>
        <v>0</v>
      </c>
    </row>
    <row r="392" spans="2:6" hidden="1" x14ac:dyDescent="0.25">
      <c r="B392" s="22" t="s">
        <v>1000</v>
      </c>
      <c r="C392" s="8" t="s">
        <v>48</v>
      </c>
      <c r="D392" s="16">
        <f>SUMIFS(Issue!$L$1:$L$4036,Issue!$H$1:$H$4036,'Pending Consumption'!$B392,Issue!$J$1:$J$4036,'Pending Consumption'!$C392,Issue!$B$1:$B$4036,"Transfer")</f>
        <v>0</v>
      </c>
      <c r="E392" s="6">
        <f>SUMIFS(Issue!$L$1:$L$4036,Issue!$E$1:$E$4036,'Pending Consumption'!B392,Issue!$J$1:$J$4036,'Pending Consumption'!$C392,Issue!$B$1:$B$4036,"Consumed")</f>
        <v>0</v>
      </c>
      <c r="F392" s="16">
        <f t="shared" si="8"/>
        <v>0</v>
      </c>
    </row>
    <row r="393" spans="2:6" hidden="1" x14ac:dyDescent="0.25">
      <c r="B393" s="22" t="s">
        <v>1000</v>
      </c>
      <c r="C393" s="8" t="s">
        <v>49</v>
      </c>
      <c r="D393" s="16">
        <f>SUMIFS(Issue!$L$1:$L$4036,Issue!$H$1:$H$4036,'Pending Consumption'!$B393,Issue!$J$1:$J$4036,'Pending Consumption'!$C393,Issue!$B$1:$B$4036,"Transfer")</f>
        <v>0</v>
      </c>
      <c r="E393" s="6">
        <f>SUMIFS(Issue!$L$1:$L$4036,Issue!$E$1:$E$4036,'Pending Consumption'!B393,Issue!$J$1:$J$4036,'Pending Consumption'!$C393,Issue!$B$1:$B$4036,"Consumed")</f>
        <v>0</v>
      </c>
      <c r="F393" s="16">
        <f t="shared" si="8"/>
        <v>0</v>
      </c>
    </row>
    <row r="394" spans="2:6" hidden="1" x14ac:dyDescent="0.25">
      <c r="B394" s="22" t="s">
        <v>1000</v>
      </c>
      <c r="C394" s="8" t="s">
        <v>50</v>
      </c>
      <c r="D394" s="16">
        <f>SUMIFS(Issue!$L$1:$L$4036,Issue!$H$1:$H$4036,'Pending Consumption'!$B394,Issue!$J$1:$J$4036,'Pending Consumption'!$C394,Issue!$B$1:$B$4036,"Transfer")</f>
        <v>0</v>
      </c>
      <c r="E394" s="6">
        <f>SUMIFS(Issue!$L$1:$L$4036,Issue!$E$1:$E$4036,'Pending Consumption'!B394,Issue!$J$1:$J$4036,'Pending Consumption'!$C394,Issue!$B$1:$B$4036,"Consumed")</f>
        <v>0</v>
      </c>
      <c r="F394" s="16">
        <f t="shared" si="8"/>
        <v>0</v>
      </c>
    </row>
    <row r="395" spans="2:6" hidden="1" x14ac:dyDescent="0.25">
      <c r="B395" s="22" t="s">
        <v>1000</v>
      </c>
      <c r="C395" s="8" t="s">
        <v>51</v>
      </c>
      <c r="D395" s="16">
        <f>SUMIFS(Issue!$L$1:$L$4036,Issue!$H$1:$H$4036,'Pending Consumption'!$B395,Issue!$J$1:$J$4036,'Pending Consumption'!$C395,Issue!$B$1:$B$4036,"Transfer")</f>
        <v>0</v>
      </c>
      <c r="E395" s="6">
        <f>SUMIFS(Issue!$L$1:$L$4036,Issue!$E$1:$E$4036,'Pending Consumption'!B395,Issue!$J$1:$J$4036,'Pending Consumption'!$C395,Issue!$B$1:$B$4036,"Consumed")</f>
        <v>0</v>
      </c>
      <c r="F395" s="16">
        <f t="shared" si="8"/>
        <v>0</v>
      </c>
    </row>
    <row r="396" spans="2:6" hidden="1" x14ac:dyDescent="0.25">
      <c r="B396" s="22" t="s">
        <v>1000</v>
      </c>
      <c r="C396" s="8" t="s">
        <v>52</v>
      </c>
      <c r="D396" s="16">
        <f>SUMIFS(Issue!$L$1:$L$4036,Issue!$H$1:$H$4036,'Pending Consumption'!$B396,Issue!$J$1:$J$4036,'Pending Consumption'!$C396,Issue!$B$1:$B$4036,"Transfer")</f>
        <v>0</v>
      </c>
      <c r="E396" s="6">
        <f>SUMIFS(Issue!$L$1:$L$4036,Issue!$E$1:$E$4036,'Pending Consumption'!B396,Issue!$J$1:$J$4036,'Pending Consumption'!$C396,Issue!$B$1:$B$4036,"Consumed")</f>
        <v>0</v>
      </c>
      <c r="F396" s="16">
        <f t="shared" si="8"/>
        <v>0</v>
      </c>
    </row>
    <row r="397" spans="2:6" hidden="1" x14ac:dyDescent="0.25">
      <c r="B397" s="22" t="s">
        <v>1000</v>
      </c>
      <c r="C397" s="8" t="s">
        <v>53</v>
      </c>
      <c r="D397" s="16">
        <f>SUMIFS(Issue!$L$1:$L$4036,Issue!$H$1:$H$4036,'Pending Consumption'!$B397,Issue!$J$1:$J$4036,'Pending Consumption'!$C397,Issue!$B$1:$B$4036,"Transfer")</f>
        <v>0</v>
      </c>
      <c r="E397" s="6">
        <f>SUMIFS(Issue!$L$1:$L$4036,Issue!$E$1:$E$4036,'Pending Consumption'!B397,Issue!$J$1:$J$4036,'Pending Consumption'!$C397,Issue!$B$1:$B$4036,"Consumed")</f>
        <v>0</v>
      </c>
      <c r="F397" s="16">
        <f t="shared" si="8"/>
        <v>0</v>
      </c>
    </row>
    <row r="398" spans="2:6" hidden="1" x14ac:dyDescent="0.25">
      <c r="B398" s="22" t="s">
        <v>1000</v>
      </c>
      <c r="C398" s="8" t="s">
        <v>54</v>
      </c>
      <c r="D398" s="16">
        <f>SUMIFS(Issue!$L$1:$L$4036,Issue!$H$1:$H$4036,'Pending Consumption'!$B398,Issue!$J$1:$J$4036,'Pending Consumption'!$C398,Issue!$B$1:$B$4036,"Transfer")</f>
        <v>0</v>
      </c>
      <c r="E398" s="6">
        <f>SUMIFS(Issue!$L$1:$L$4036,Issue!$E$1:$E$4036,'Pending Consumption'!B398,Issue!$J$1:$J$4036,'Pending Consumption'!$C398,Issue!$B$1:$B$4036,"Consumed")</f>
        <v>0</v>
      </c>
      <c r="F398" s="16">
        <f t="shared" si="8"/>
        <v>0</v>
      </c>
    </row>
    <row r="399" spans="2:6" hidden="1" x14ac:dyDescent="0.25">
      <c r="B399" s="22" t="s">
        <v>1000</v>
      </c>
      <c r="C399" s="8" t="s">
        <v>55</v>
      </c>
      <c r="D399" s="16">
        <f>SUMIFS(Issue!$L$1:$L$4036,Issue!$H$1:$H$4036,'Pending Consumption'!$B399,Issue!$J$1:$J$4036,'Pending Consumption'!$C399,Issue!$B$1:$B$4036,"Transfer")</f>
        <v>0</v>
      </c>
      <c r="E399" s="6">
        <f>SUMIFS(Issue!$L$1:$L$4036,Issue!$E$1:$E$4036,'Pending Consumption'!B399,Issue!$J$1:$J$4036,'Pending Consumption'!$C399,Issue!$B$1:$B$4036,"Consumed")</f>
        <v>0</v>
      </c>
      <c r="F399" s="16">
        <f t="shared" si="8"/>
        <v>0</v>
      </c>
    </row>
    <row r="400" spans="2:6" hidden="1" x14ac:dyDescent="0.25">
      <c r="B400" s="22" t="s">
        <v>1000</v>
      </c>
      <c r="C400" s="8" t="s">
        <v>56</v>
      </c>
      <c r="D400" s="16">
        <f>SUMIFS(Issue!$L$1:$L$4036,Issue!$H$1:$H$4036,'Pending Consumption'!$B400,Issue!$J$1:$J$4036,'Pending Consumption'!$C400,Issue!$B$1:$B$4036,"Transfer")</f>
        <v>0</v>
      </c>
      <c r="E400" s="6">
        <f>SUMIFS(Issue!$L$1:$L$4036,Issue!$E$1:$E$4036,'Pending Consumption'!B400,Issue!$J$1:$J$4036,'Pending Consumption'!$C400,Issue!$B$1:$B$4036,"Consumed")</f>
        <v>0</v>
      </c>
      <c r="F400" s="16">
        <f t="shared" si="8"/>
        <v>0</v>
      </c>
    </row>
    <row r="401" spans="2:6" hidden="1" x14ac:dyDescent="0.25">
      <c r="B401" s="22" t="s">
        <v>1000</v>
      </c>
      <c r="C401" s="8" t="s">
        <v>57</v>
      </c>
      <c r="D401" s="16">
        <f>SUMIFS(Issue!$L$1:$L$4036,Issue!$H$1:$H$4036,'Pending Consumption'!$B401,Issue!$J$1:$J$4036,'Pending Consumption'!$C401,Issue!$B$1:$B$4036,"Transfer")</f>
        <v>0</v>
      </c>
      <c r="E401" s="6">
        <f>SUMIFS(Issue!$L$1:$L$4036,Issue!$E$1:$E$4036,'Pending Consumption'!B401,Issue!$J$1:$J$4036,'Pending Consumption'!$C401,Issue!$B$1:$B$4036,"Consumed")</f>
        <v>0</v>
      </c>
      <c r="F401" s="16">
        <f t="shared" si="8"/>
        <v>0</v>
      </c>
    </row>
    <row r="402" spans="2:6" hidden="1" x14ac:dyDescent="0.25">
      <c r="B402" s="22" t="s">
        <v>1000</v>
      </c>
      <c r="C402" s="8" t="s">
        <v>58</v>
      </c>
      <c r="D402" s="16">
        <f>SUMIFS(Issue!$L$1:$L$4036,Issue!$H$1:$H$4036,'Pending Consumption'!$B402,Issue!$J$1:$J$4036,'Pending Consumption'!$C402,Issue!$B$1:$B$4036,"Transfer")</f>
        <v>0</v>
      </c>
      <c r="E402" s="6">
        <f>SUMIFS(Issue!$L$1:$L$4036,Issue!$E$1:$E$4036,'Pending Consumption'!B402,Issue!$J$1:$J$4036,'Pending Consumption'!$C402,Issue!$B$1:$B$4036,"Consumed")</f>
        <v>0</v>
      </c>
      <c r="F402" s="16">
        <f t="shared" si="8"/>
        <v>0</v>
      </c>
    </row>
    <row r="403" spans="2:6" hidden="1" x14ac:dyDescent="0.25">
      <c r="B403" s="22" t="s">
        <v>1000</v>
      </c>
      <c r="C403" s="20" t="s">
        <v>59</v>
      </c>
      <c r="D403" s="6">
        <f>SUMIFS(Issue!$L$1:$L$4036,Issue!$H$1:$H$4036,'Pending Consumption'!$B403,Issue!$J$1:$J$4036,'Pending Consumption'!$C403,Issue!$B$1:$B$4036,"Transfer")</f>
        <v>0</v>
      </c>
      <c r="E403" s="6">
        <f>SUMIFS(Issue!$L$1:$L$4036,Issue!$E$1:$E$4036,'Pending Consumption'!B403,Issue!$J$1:$J$4036,'Pending Consumption'!$C403,Issue!$B$1:$B$4036,"Consumed")</f>
        <v>0</v>
      </c>
      <c r="F403" s="6">
        <f t="shared" si="8"/>
        <v>0</v>
      </c>
    </row>
    <row r="404" spans="2:6" hidden="1" x14ac:dyDescent="0.25">
      <c r="B404" s="22" t="s">
        <v>1000</v>
      </c>
      <c r="C404" s="8" t="s">
        <v>60</v>
      </c>
      <c r="D404" s="16">
        <f>SUMIFS(Issue!$L$1:$L$4036,Issue!$H$1:$H$4036,'Pending Consumption'!$B404,Issue!$J$1:$J$4036,'Pending Consumption'!$C404,Issue!$B$1:$B$4036,"Transfer")</f>
        <v>0</v>
      </c>
      <c r="E404" s="6">
        <f>SUMIFS(Issue!$L$1:$L$4036,Issue!$E$1:$E$4036,'Pending Consumption'!B404,Issue!$J$1:$J$4036,'Pending Consumption'!$C404,Issue!$B$1:$B$4036,"Consumed")</f>
        <v>0</v>
      </c>
      <c r="F404" s="16">
        <f t="shared" si="8"/>
        <v>0</v>
      </c>
    </row>
    <row r="405" spans="2:6" hidden="1" x14ac:dyDescent="0.25">
      <c r="B405" s="22" t="s">
        <v>1000</v>
      </c>
      <c r="C405" s="8" t="s">
        <v>61</v>
      </c>
      <c r="D405" s="16">
        <f>SUMIFS(Issue!$L$1:$L$4036,Issue!$H$1:$H$4036,'Pending Consumption'!$B405,Issue!$J$1:$J$4036,'Pending Consumption'!$C405,Issue!$B$1:$B$4036,"Transfer")</f>
        <v>0</v>
      </c>
      <c r="E405" s="6">
        <f>SUMIFS(Issue!$L$1:$L$4036,Issue!$E$1:$E$4036,'Pending Consumption'!B405,Issue!$J$1:$J$4036,'Pending Consumption'!$C405,Issue!$B$1:$B$4036,"Consumed")</f>
        <v>0</v>
      </c>
      <c r="F405" s="16">
        <f t="shared" si="8"/>
        <v>0</v>
      </c>
    </row>
    <row r="406" spans="2:6" hidden="1" x14ac:dyDescent="0.25">
      <c r="B406" s="22" t="s">
        <v>1000</v>
      </c>
      <c r="C406" s="8" t="s">
        <v>62</v>
      </c>
      <c r="D406" s="16">
        <f>SUMIFS(Issue!$L$1:$L$4036,Issue!$H$1:$H$4036,'Pending Consumption'!$B406,Issue!$J$1:$J$4036,'Pending Consumption'!$C406,Issue!$B$1:$B$4036,"Transfer")</f>
        <v>0</v>
      </c>
      <c r="E406" s="6">
        <f>SUMIFS(Issue!$L$1:$L$4036,Issue!$E$1:$E$4036,'Pending Consumption'!B406,Issue!$J$1:$J$4036,'Pending Consumption'!$C406,Issue!$B$1:$B$4036,"Consumed")</f>
        <v>0</v>
      </c>
      <c r="F406" s="16">
        <f t="shared" si="8"/>
        <v>0</v>
      </c>
    </row>
    <row r="407" spans="2:6" hidden="1" x14ac:dyDescent="0.25">
      <c r="B407" s="22" t="s">
        <v>1000</v>
      </c>
      <c r="C407" s="8" t="s">
        <v>63</v>
      </c>
      <c r="D407" s="16">
        <f>SUMIFS(Issue!$L$1:$L$4036,Issue!$H$1:$H$4036,'Pending Consumption'!$B407,Issue!$J$1:$J$4036,'Pending Consumption'!$C407,Issue!$B$1:$B$4036,"Transfer")</f>
        <v>0</v>
      </c>
      <c r="E407" s="6">
        <f>SUMIFS(Issue!$L$1:$L$4036,Issue!$E$1:$E$4036,'Pending Consumption'!B407,Issue!$J$1:$J$4036,'Pending Consumption'!$C407,Issue!$B$1:$B$4036,"Consumed")</f>
        <v>0</v>
      </c>
      <c r="F407" s="16">
        <f t="shared" si="8"/>
        <v>0</v>
      </c>
    </row>
    <row r="408" spans="2:6" hidden="1" x14ac:dyDescent="0.25">
      <c r="B408" s="22" t="s">
        <v>1000</v>
      </c>
      <c r="C408" s="8" t="s">
        <v>64</v>
      </c>
      <c r="D408" s="16">
        <f>SUMIFS(Issue!$L$1:$L$4036,Issue!$H$1:$H$4036,'Pending Consumption'!$B408,Issue!$J$1:$J$4036,'Pending Consumption'!$C408,Issue!$B$1:$B$4036,"Transfer")</f>
        <v>0</v>
      </c>
      <c r="E408" s="6">
        <f>SUMIFS(Issue!$L$1:$L$4036,Issue!$E$1:$E$4036,'Pending Consumption'!B408,Issue!$J$1:$J$4036,'Pending Consumption'!$C408,Issue!$B$1:$B$4036,"Consumed")</f>
        <v>0</v>
      </c>
      <c r="F408" s="16">
        <f t="shared" si="8"/>
        <v>0</v>
      </c>
    </row>
    <row r="409" spans="2:6" hidden="1" x14ac:dyDescent="0.25">
      <c r="B409" s="22" t="s">
        <v>1000</v>
      </c>
      <c r="C409" s="8" t="s">
        <v>65</v>
      </c>
      <c r="D409" s="16">
        <f>SUMIFS(Issue!$L$1:$L$4036,Issue!$H$1:$H$4036,'Pending Consumption'!$B409,Issue!$J$1:$J$4036,'Pending Consumption'!$C409,Issue!$B$1:$B$4036,"Transfer")</f>
        <v>0</v>
      </c>
      <c r="E409" s="6">
        <f>SUMIFS(Issue!$L$1:$L$4036,Issue!$E$1:$E$4036,'Pending Consumption'!B409,Issue!$J$1:$J$4036,'Pending Consumption'!$C409,Issue!$B$1:$B$4036,"Consumed")</f>
        <v>0</v>
      </c>
      <c r="F409" s="16">
        <f t="shared" si="8"/>
        <v>0</v>
      </c>
    </row>
    <row r="410" spans="2:6" hidden="1" x14ac:dyDescent="0.25">
      <c r="B410" s="22" t="s">
        <v>1000</v>
      </c>
      <c r="C410" s="8" t="s">
        <v>66</v>
      </c>
      <c r="D410" s="16">
        <f>SUMIFS(Issue!$L$1:$L$4036,Issue!$H$1:$H$4036,'Pending Consumption'!$B410,Issue!$J$1:$J$4036,'Pending Consumption'!$C410,Issue!$B$1:$B$4036,"Transfer")</f>
        <v>0</v>
      </c>
      <c r="E410" s="6">
        <f>SUMIFS(Issue!$L$1:$L$4036,Issue!$E$1:$E$4036,'Pending Consumption'!B410,Issue!$J$1:$J$4036,'Pending Consumption'!$C410,Issue!$B$1:$B$4036,"Consumed")</f>
        <v>0</v>
      </c>
      <c r="F410" s="16">
        <f t="shared" si="8"/>
        <v>0</v>
      </c>
    </row>
    <row r="411" spans="2:6" hidden="1" x14ac:dyDescent="0.25">
      <c r="B411" s="22" t="s">
        <v>1000</v>
      </c>
      <c r="C411" s="8" t="s">
        <v>67</v>
      </c>
      <c r="D411" s="16">
        <f>SUMIFS(Issue!$L$1:$L$4036,Issue!$H$1:$H$4036,'Pending Consumption'!$B411,Issue!$J$1:$J$4036,'Pending Consumption'!$C411,Issue!$B$1:$B$4036,"Transfer")</f>
        <v>0</v>
      </c>
      <c r="E411" s="6">
        <f>SUMIFS(Issue!$L$1:$L$4036,Issue!$E$1:$E$4036,'Pending Consumption'!B411,Issue!$J$1:$J$4036,'Pending Consumption'!$C411,Issue!$B$1:$B$4036,"Consumed")</f>
        <v>0</v>
      </c>
      <c r="F411" s="16">
        <f t="shared" si="8"/>
        <v>0</v>
      </c>
    </row>
    <row r="412" spans="2:6" hidden="1" x14ac:dyDescent="0.25">
      <c r="B412" s="22" t="s">
        <v>1000</v>
      </c>
      <c r="C412" s="8" t="s">
        <v>68</v>
      </c>
      <c r="D412" s="16">
        <f>SUMIFS(Issue!$L$1:$L$4036,Issue!$H$1:$H$4036,'Pending Consumption'!$B412,Issue!$J$1:$J$4036,'Pending Consumption'!$C412,Issue!$B$1:$B$4036,"Transfer")</f>
        <v>0</v>
      </c>
      <c r="E412" s="6">
        <f>SUMIFS(Issue!$L$1:$L$4036,Issue!$E$1:$E$4036,'Pending Consumption'!B412,Issue!$J$1:$J$4036,'Pending Consumption'!$C412,Issue!$B$1:$B$4036,"Consumed")</f>
        <v>0</v>
      </c>
      <c r="F412" s="16">
        <f t="shared" si="8"/>
        <v>0</v>
      </c>
    </row>
    <row r="413" spans="2:6" hidden="1" x14ac:dyDescent="0.25">
      <c r="B413" s="22" t="s">
        <v>1000</v>
      </c>
      <c r="C413" s="8" t="s">
        <v>69</v>
      </c>
      <c r="D413" s="16">
        <f>SUMIFS(Issue!$L$1:$L$4036,Issue!$H$1:$H$4036,'Pending Consumption'!$B413,Issue!$J$1:$J$4036,'Pending Consumption'!$C413,Issue!$B$1:$B$4036,"Transfer")</f>
        <v>0</v>
      </c>
      <c r="E413" s="6">
        <f>SUMIFS(Issue!$L$1:$L$4036,Issue!$E$1:$E$4036,'Pending Consumption'!B413,Issue!$J$1:$J$4036,'Pending Consumption'!$C413,Issue!$B$1:$B$4036,"Consumed")</f>
        <v>0</v>
      </c>
      <c r="F413" s="16">
        <f t="shared" si="8"/>
        <v>0</v>
      </c>
    </row>
    <row r="414" spans="2:6" hidden="1" x14ac:dyDescent="0.25">
      <c r="B414" s="22" t="s">
        <v>1000</v>
      </c>
      <c r="C414" s="8" t="s">
        <v>70</v>
      </c>
      <c r="D414" s="16">
        <f>SUMIFS(Issue!$L$1:$L$4036,Issue!$H$1:$H$4036,'Pending Consumption'!$B414,Issue!$J$1:$J$4036,'Pending Consumption'!$C414,Issue!$B$1:$B$4036,"Transfer")</f>
        <v>0</v>
      </c>
      <c r="E414" s="6">
        <f>SUMIFS(Issue!$L$1:$L$4036,Issue!$E$1:$E$4036,'Pending Consumption'!B414,Issue!$J$1:$J$4036,'Pending Consumption'!$C414,Issue!$B$1:$B$4036,"Consumed")</f>
        <v>0</v>
      </c>
      <c r="F414" s="16">
        <f t="shared" si="8"/>
        <v>0</v>
      </c>
    </row>
    <row r="415" spans="2:6" hidden="1" x14ac:dyDescent="0.25">
      <c r="B415" s="22" t="s">
        <v>1000</v>
      </c>
      <c r="C415" s="8" t="s">
        <v>71</v>
      </c>
      <c r="D415" s="16">
        <f>SUMIFS(Issue!$L$1:$L$4036,Issue!$H$1:$H$4036,'Pending Consumption'!$B415,Issue!$J$1:$J$4036,'Pending Consumption'!$C415,Issue!$B$1:$B$4036,"Transfer")</f>
        <v>0</v>
      </c>
      <c r="E415" s="6">
        <f>SUMIFS(Issue!$L$1:$L$4036,Issue!$E$1:$E$4036,'Pending Consumption'!B415,Issue!$J$1:$J$4036,'Pending Consumption'!$C415,Issue!$B$1:$B$4036,"Consumed")</f>
        <v>0</v>
      </c>
      <c r="F415" s="16">
        <f t="shared" si="8"/>
        <v>0</v>
      </c>
    </row>
    <row r="416" spans="2:6" hidden="1" x14ac:dyDescent="0.25">
      <c r="B416" s="22" t="s">
        <v>1000</v>
      </c>
      <c r="C416" s="8" t="s">
        <v>72</v>
      </c>
      <c r="D416" s="16">
        <f>SUMIFS(Issue!$L$1:$L$4036,Issue!$H$1:$H$4036,'Pending Consumption'!$B416,Issue!$J$1:$J$4036,'Pending Consumption'!$C416,Issue!$B$1:$B$4036,"Transfer")</f>
        <v>0</v>
      </c>
      <c r="E416" s="6">
        <f>SUMIFS(Issue!$L$1:$L$4036,Issue!$E$1:$E$4036,'Pending Consumption'!B416,Issue!$J$1:$J$4036,'Pending Consumption'!$C416,Issue!$B$1:$B$4036,"Consumed")</f>
        <v>0</v>
      </c>
      <c r="F416" s="16">
        <f t="shared" si="8"/>
        <v>0</v>
      </c>
    </row>
    <row r="417" spans="2:6" hidden="1" x14ac:dyDescent="0.25">
      <c r="B417" s="22" t="s">
        <v>1000</v>
      </c>
      <c r="C417" s="8" t="s">
        <v>73</v>
      </c>
      <c r="D417" s="16">
        <f>SUMIFS(Issue!$L$1:$L$4036,Issue!$H$1:$H$4036,'Pending Consumption'!$B417,Issue!$J$1:$J$4036,'Pending Consumption'!$C417,Issue!$B$1:$B$4036,"Transfer")</f>
        <v>0</v>
      </c>
      <c r="E417" s="6">
        <f>SUMIFS(Issue!$L$1:$L$4036,Issue!$E$1:$E$4036,'Pending Consumption'!B417,Issue!$J$1:$J$4036,'Pending Consumption'!$C417,Issue!$B$1:$B$4036,"Consumed")</f>
        <v>0</v>
      </c>
      <c r="F417" s="16">
        <f t="shared" si="8"/>
        <v>0</v>
      </c>
    </row>
    <row r="418" spans="2:6" hidden="1" x14ac:dyDescent="0.25">
      <c r="B418" s="22" t="s">
        <v>1000</v>
      </c>
      <c r="C418" s="8" t="s">
        <v>74</v>
      </c>
      <c r="D418" s="16">
        <f>SUMIFS(Issue!$L$1:$L$4036,Issue!$H$1:$H$4036,'Pending Consumption'!$B418,Issue!$J$1:$J$4036,'Pending Consumption'!$C418,Issue!$B$1:$B$4036,"Transfer")</f>
        <v>0</v>
      </c>
      <c r="E418" s="6">
        <f>SUMIFS(Issue!$L$1:$L$4036,Issue!$E$1:$E$4036,'Pending Consumption'!B418,Issue!$J$1:$J$4036,'Pending Consumption'!$C418,Issue!$B$1:$B$4036,"Consumed")</f>
        <v>0</v>
      </c>
      <c r="F418" s="16">
        <f t="shared" si="8"/>
        <v>0</v>
      </c>
    </row>
    <row r="419" spans="2:6" hidden="1" x14ac:dyDescent="0.25">
      <c r="B419" s="22" t="s">
        <v>1000</v>
      </c>
      <c r="C419" s="8" t="s">
        <v>75</v>
      </c>
      <c r="D419" s="16">
        <f>SUMIFS(Issue!$L$1:$L$4036,Issue!$H$1:$H$4036,'Pending Consumption'!$B419,Issue!$J$1:$J$4036,'Pending Consumption'!$C419,Issue!$B$1:$B$4036,"Transfer")</f>
        <v>0</v>
      </c>
      <c r="E419" s="6">
        <f>SUMIFS(Issue!$L$1:$L$4036,Issue!$E$1:$E$4036,'Pending Consumption'!B419,Issue!$J$1:$J$4036,'Pending Consumption'!$C419,Issue!$B$1:$B$4036,"Consumed")</f>
        <v>0</v>
      </c>
      <c r="F419" s="16">
        <f t="shared" si="8"/>
        <v>0</v>
      </c>
    </row>
    <row r="420" spans="2:6" hidden="1" x14ac:dyDescent="0.25">
      <c r="B420" s="22" t="s">
        <v>1000</v>
      </c>
      <c r="C420" s="8" t="s">
        <v>76</v>
      </c>
      <c r="D420" s="16">
        <f>SUMIFS(Issue!$L$1:$L$4036,Issue!$H$1:$H$4036,'Pending Consumption'!$B420,Issue!$J$1:$J$4036,'Pending Consumption'!$C420,Issue!$B$1:$B$4036,"Transfer")</f>
        <v>0</v>
      </c>
      <c r="E420" s="6">
        <f>SUMIFS(Issue!$L$1:$L$4036,Issue!$E$1:$E$4036,'Pending Consumption'!B420,Issue!$J$1:$J$4036,'Pending Consumption'!$C420,Issue!$B$1:$B$4036,"Consumed")</f>
        <v>0</v>
      </c>
      <c r="F420" s="16">
        <f t="shared" si="8"/>
        <v>0</v>
      </c>
    </row>
    <row r="421" spans="2:6" hidden="1" x14ac:dyDescent="0.25">
      <c r="B421" s="22" t="s">
        <v>1000</v>
      </c>
      <c r="C421" s="8" t="s">
        <v>77</v>
      </c>
      <c r="D421" s="16">
        <f>SUMIFS(Issue!$L$1:$L$4036,Issue!$H$1:$H$4036,'Pending Consumption'!$B421,Issue!$J$1:$J$4036,'Pending Consumption'!$C421,Issue!$B$1:$B$4036,"Transfer")</f>
        <v>0</v>
      </c>
      <c r="E421" s="6">
        <f>SUMIFS(Issue!$L$1:$L$4036,Issue!$E$1:$E$4036,'Pending Consumption'!B421,Issue!$J$1:$J$4036,'Pending Consumption'!$C421,Issue!$B$1:$B$4036,"Consumed")</f>
        <v>0</v>
      </c>
      <c r="F421" s="16">
        <f t="shared" si="8"/>
        <v>0</v>
      </c>
    </row>
    <row r="422" spans="2:6" hidden="1" x14ac:dyDescent="0.25">
      <c r="B422" s="22" t="s">
        <v>1000</v>
      </c>
      <c r="C422" s="8" t="s">
        <v>78</v>
      </c>
      <c r="D422" s="16">
        <f>SUMIFS(Issue!$L$1:$L$4036,Issue!$H$1:$H$4036,'Pending Consumption'!$B422,Issue!$J$1:$J$4036,'Pending Consumption'!$C422,Issue!$B$1:$B$4036,"Transfer")</f>
        <v>0</v>
      </c>
      <c r="E422" s="6">
        <f>SUMIFS(Issue!$L$1:$L$4036,Issue!$E$1:$E$4036,'Pending Consumption'!B422,Issue!$J$1:$J$4036,'Pending Consumption'!$C422,Issue!$B$1:$B$4036,"Consumed")</f>
        <v>0</v>
      </c>
      <c r="F422" s="16">
        <f t="shared" si="8"/>
        <v>0</v>
      </c>
    </row>
    <row r="423" spans="2:6" hidden="1" x14ac:dyDescent="0.25">
      <c r="B423" s="22" t="s">
        <v>1000</v>
      </c>
      <c r="C423" s="8" t="s">
        <v>79</v>
      </c>
      <c r="D423" s="16">
        <f>SUMIFS(Issue!$L$1:$L$4036,Issue!$H$1:$H$4036,'Pending Consumption'!$B423,Issue!$J$1:$J$4036,'Pending Consumption'!$C423,Issue!$B$1:$B$4036,"Transfer")</f>
        <v>0</v>
      </c>
      <c r="E423" s="6">
        <f>SUMIFS(Issue!$L$1:$L$4036,Issue!$E$1:$E$4036,'Pending Consumption'!B423,Issue!$J$1:$J$4036,'Pending Consumption'!$C423,Issue!$B$1:$B$4036,"Consumed")</f>
        <v>0</v>
      </c>
      <c r="F423" s="16">
        <f t="shared" si="8"/>
        <v>0</v>
      </c>
    </row>
    <row r="424" spans="2:6" hidden="1" x14ac:dyDescent="0.25">
      <c r="B424" s="22" t="s">
        <v>1000</v>
      </c>
      <c r="C424" s="8" t="s">
        <v>80</v>
      </c>
      <c r="D424" s="16">
        <f>SUMIFS(Issue!$L$1:$L$4036,Issue!$H$1:$H$4036,'Pending Consumption'!$B424,Issue!$J$1:$J$4036,'Pending Consumption'!$C424,Issue!$B$1:$B$4036,"Transfer")</f>
        <v>0</v>
      </c>
      <c r="E424" s="6">
        <f>SUMIFS(Issue!$L$1:$L$4036,Issue!$E$1:$E$4036,'Pending Consumption'!B424,Issue!$J$1:$J$4036,'Pending Consumption'!$C424,Issue!$B$1:$B$4036,"Consumed")</f>
        <v>0</v>
      </c>
      <c r="F424" s="16">
        <f t="shared" si="8"/>
        <v>0</v>
      </c>
    </row>
    <row r="425" spans="2:6" hidden="1" x14ac:dyDescent="0.25">
      <c r="B425" s="22" t="s">
        <v>1000</v>
      </c>
      <c r="C425" s="8" t="s">
        <v>81</v>
      </c>
      <c r="D425" s="16">
        <f>SUMIFS(Issue!$L$1:$L$4036,Issue!$H$1:$H$4036,'Pending Consumption'!$B425,Issue!$J$1:$J$4036,'Pending Consumption'!$C425,Issue!$B$1:$B$4036,"Transfer")</f>
        <v>0</v>
      </c>
      <c r="E425" s="6">
        <f>SUMIFS(Issue!$L$1:$L$4036,Issue!$E$1:$E$4036,'Pending Consumption'!B425,Issue!$J$1:$J$4036,'Pending Consumption'!$C425,Issue!$B$1:$B$4036,"Consumed")</f>
        <v>0</v>
      </c>
      <c r="F425" s="16">
        <f t="shared" si="8"/>
        <v>0</v>
      </c>
    </row>
    <row r="426" spans="2:6" hidden="1" x14ac:dyDescent="0.25">
      <c r="B426" s="22" t="s">
        <v>1000</v>
      </c>
      <c r="C426" s="8" t="s">
        <v>82</v>
      </c>
      <c r="D426" s="16">
        <f>SUMIFS(Issue!$L$1:$L$4036,Issue!$H$1:$H$4036,'Pending Consumption'!$B426,Issue!$J$1:$J$4036,'Pending Consumption'!$C426,Issue!$B$1:$B$4036,"Transfer")</f>
        <v>0</v>
      </c>
      <c r="E426" s="6">
        <f>SUMIFS(Issue!$L$1:$L$4036,Issue!$E$1:$E$4036,'Pending Consumption'!B426,Issue!$J$1:$J$4036,'Pending Consumption'!$C426,Issue!$B$1:$B$4036,"Consumed")</f>
        <v>0</v>
      </c>
      <c r="F426" s="16">
        <f t="shared" si="8"/>
        <v>0</v>
      </c>
    </row>
    <row r="427" spans="2:6" hidden="1" x14ac:dyDescent="0.25">
      <c r="B427" s="22" t="s">
        <v>1000</v>
      </c>
      <c r="C427" s="8" t="s">
        <v>83</v>
      </c>
      <c r="D427" s="16">
        <f>SUMIFS(Issue!$L$1:$L$4036,Issue!$H$1:$H$4036,'Pending Consumption'!$B427,Issue!$J$1:$J$4036,'Pending Consumption'!$C427,Issue!$B$1:$B$4036,"Transfer")</f>
        <v>0</v>
      </c>
      <c r="E427" s="6">
        <f>SUMIFS(Issue!$L$1:$L$4036,Issue!$E$1:$E$4036,'Pending Consumption'!B427,Issue!$J$1:$J$4036,'Pending Consumption'!$C427,Issue!$B$1:$B$4036,"Consumed")</f>
        <v>0</v>
      </c>
      <c r="F427" s="16">
        <f t="shared" si="8"/>
        <v>0</v>
      </c>
    </row>
    <row r="428" spans="2:6" hidden="1" x14ac:dyDescent="0.25">
      <c r="B428" s="22" t="s">
        <v>1000</v>
      </c>
      <c r="C428" s="8" t="s">
        <v>84</v>
      </c>
      <c r="D428" s="16">
        <f>SUMIFS(Issue!$L$1:$L$4036,Issue!$H$1:$H$4036,'Pending Consumption'!$B428,Issue!$J$1:$J$4036,'Pending Consumption'!$C428,Issue!$B$1:$B$4036,"Transfer")</f>
        <v>0</v>
      </c>
      <c r="E428" s="6">
        <f>SUMIFS(Issue!$L$1:$L$4036,Issue!$E$1:$E$4036,'Pending Consumption'!B428,Issue!$J$1:$J$4036,'Pending Consumption'!$C428,Issue!$B$1:$B$4036,"Consumed")</f>
        <v>0</v>
      </c>
      <c r="F428" s="16">
        <f t="shared" si="8"/>
        <v>0</v>
      </c>
    </row>
    <row r="429" spans="2:6" hidden="1" x14ac:dyDescent="0.25">
      <c r="B429" s="22" t="s">
        <v>1000</v>
      </c>
      <c r="C429" s="8" t="s">
        <v>85</v>
      </c>
      <c r="D429" s="16">
        <f>SUMIFS(Issue!$L$1:$L$4036,Issue!$H$1:$H$4036,'Pending Consumption'!$B429,Issue!$J$1:$J$4036,'Pending Consumption'!$C429,Issue!$B$1:$B$4036,"Transfer")</f>
        <v>0</v>
      </c>
      <c r="E429" s="6">
        <f>SUMIFS(Issue!$L$1:$L$4036,Issue!$E$1:$E$4036,'Pending Consumption'!B429,Issue!$J$1:$J$4036,'Pending Consumption'!$C429,Issue!$B$1:$B$4036,"Consumed")</f>
        <v>0</v>
      </c>
      <c r="F429" s="16">
        <f t="shared" si="8"/>
        <v>0</v>
      </c>
    </row>
    <row r="430" spans="2:6" hidden="1" x14ac:dyDescent="0.25">
      <c r="B430" s="22" t="s">
        <v>1000</v>
      </c>
      <c r="C430" s="8" t="s">
        <v>86</v>
      </c>
      <c r="D430" s="16">
        <f>SUMIFS(Issue!$L$1:$L$4036,Issue!$H$1:$H$4036,'Pending Consumption'!$B430,Issue!$J$1:$J$4036,'Pending Consumption'!$C430,Issue!$B$1:$B$4036,"Transfer")</f>
        <v>0</v>
      </c>
      <c r="E430" s="6">
        <f>SUMIFS(Issue!$L$1:$L$4036,Issue!$E$1:$E$4036,'Pending Consumption'!B430,Issue!$J$1:$J$4036,'Pending Consumption'!$C430,Issue!$B$1:$B$4036,"Consumed")</f>
        <v>0</v>
      </c>
      <c r="F430" s="16">
        <f t="shared" si="8"/>
        <v>0</v>
      </c>
    </row>
    <row r="431" spans="2:6" hidden="1" x14ac:dyDescent="0.25">
      <c r="B431" s="22" t="s">
        <v>1000</v>
      </c>
      <c r="C431" s="8" t="s">
        <v>87</v>
      </c>
      <c r="D431" s="16">
        <f>SUMIFS(Issue!$L$1:$L$4036,Issue!$H$1:$H$4036,'Pending Consumption'!$B431,Issue!$J$1:$J$4036,'Pending Consumption'!$C431,Issue!$B$1:$B$4036,"Transfer")</f>
        <v>0</v>
      </c>
      <c r="E431" s="6">
        <f>SUMIFS(Issue!$L$1:$L$4036,Issue!$E$1:$E$4036,'Pending Consumption'!B431,Issue!$J$1:$J$4036,'Pending Consumption'!$C431,Issue!$B$1:$B$4036,"Consumed")</f>
        <v>0</v>
      </c>
      <c r="F431" s="16">
        <f t="shared" si="8"/>
        <v>0</v>
      </c>
    </row>
    <row r="432" spans="2:6" hidden="1" x14ac:dyDescent="0.25">
      <c r="B432" s="22" t="s">
        <v>1000</v>
      </c>
      <c r="C432" s="8" t="s">
        <v>88</v>
      </c>
      <c r="D432" s="16">
        <f>SUMIFS(Issue!$L$1:$L$4036,Issue!$H$1:$H$4036,'Pending Consumption'!$B432,Issue!$J$1:$J$4036,'Pending Consumption'!$C432,Issue!$B$1:$B$4036,"Transfer")</f>
        <v>0</v>
      </c>
      <c r="E432" s="6">
        <f>SUMIFS(Issue!$L$1:$L$4036,Issue!$E$1:$E$4036,'Pending Consumption'!B432,Issue!$J$1:$J$4036,'Pending Consumption'!$C432,Issue!$B$1:$B$4036,"Consumed")</f>
        <v>0</v>
      </c>
      <c r="F432" s="16">
        <f t="shared" si="8"/>
        <v>0</v>
      </c>
    </row>
    <row r="433" spans="2:6" hidden="1" x14ac:dyDescent="0.25">
      <c r="B433" s="22" t="s">
        <v>1000</v>
      </c>
      <c r="C433" s="8" t="s">
        <v>89</v>
      </c>
      <c r="D433" s="16">
        <f>SUMIFS(Issue!$L$1:$L$4036,Issue!$H$1:$H$4036,'Pending Consumption'!$B433,Issue!$J$1:$J$4036,'Pending Consumption'!$C433,Issue!$B$1:$B$4036,"Transfer")</f>
        <v>0</v>
      </c>
      <c r="E433" s="6">
        <f>SUMIFS(Issue!$L$1:$L$4036,Issue!$E$1:$E$4036,'Pending Consumption'!B433,Issue!$J$1:$J$4036,'Pending Consumption'!$C433,Issue!$B$1:$B$4036,"Consumed")</f>
        <v>0</v>
      </c>
      <c r="F433" s="16">
        <f t="shared" si="8"/>
        <v>0</v>
      </c>
    </row>
    <row r="434" spans="2:6" hidden="1" x14ac:dyDescent="0.25">
      <c r="B434" s="22" t="s">
        <v>1000</v>
      </c>
      <c r="C434" s="8" t="s">
        <v>90</v>
      </c>
      <c r="D434" s="16">
        <f>SUMIFS(Issue!$L$1:$L$4036,Issue!$H$1:$H$4036,'Pending Consumption'!$B434,Issue!$J$1:$J$4036,'Pending Consumption'!$C434,Issue!$B$1:$B$4036,"Transfer")</f>
        <v>0</v>
      </c>
      <c r="E434" s="6">
        <f>SUMIFS(Issue!$L$1:$L$4036,Issue!$E$1:$E$4036,'Pending Consumption'!B434,Issue!$J$1:$J$4036,'Pending Consumption'!$C434,Issue!$B$1:$B$4036,"Consumed")</f>
        <v>0</v>
      </c>
      <c r="F434" s="16">
        <f t="shared" si="8"/>
        <v>0</v>
      </c>
    </row>
    <row r="435" spans="2:6" hidden="1" x14ac:dyDescent="0.25">
      <c r="B435" s="22" t="s">
        <v>1000</v>
      </c>
      <c r="C435" s="8" t="s">
        <v>91</v>
      </c>
      <c r="D435" s="16">
        <f>SUMIFS(Issue!$L$1:$L$4036,Issue!$H$1:$H$4036,'Pending Consumption'!$B435,Issue!$J$1:$J$4036,'Pending Consumption'!$C435,Issue!$B$1:$B$4036,"Transfer")</f>
        <v>0</v>
      </c>
      <c r="E435" s="6">
        <f>SUMIFS(Issue!$L$1:$L$4036,Issue!$E$1:$E$4036,'Pending Consumption'!B435,Issue!$J$1:$J$4036,'Pending Consumption'!$C435,Issue!$B$1:$B$4036,"Consumed")</f>
        <v>0</v>
      </c>
      <c r="F435" s="16">
        <f t="shared" si="8"/>
        <v>0</v>
      </c>
    </row>
    <row r="436" spans="2:6" hidden="1" x14ac:dyDescent="0.25">
      <c r="B436" s="22" t="s">
        <v>1000</v>
      </c>
      <c r="C436" s="8" t="s">
        <v>92</v>
      </c>
      <c r="D436" s="16">
        <f>SUMIFS(Issue!$L$1:$L$4036,Issue!$H$1:$H$4036,'Pending Consumption'!$B436,Issue!$J$1:$J$4036,'Pending Consumption'!$C436,Issue!$B$1:$B$4036,"Transfer")</f>
        <v>0</v>
      </c>
      <c r="E436" s="6">
        <f>SUMIFS(Issue!$L$1:$L$4036,Issue!$E$1:$E$4036,'Pending Consumption'!B436,Issue!$J$1:$J$4036,'Pending Consumption'!$C436,Issue!$B$1:$B$4036,"Consumed")</f>
        <v>0</v>
      </c>
      <c r="F436" s="16">
        <f t="shared" si="8"/>
        <v>0</v>
      </c>
    </row>
    <row r="437" spans="2:6" hidden="1" x14ac:dyDescent="0.25">
      <c r="B437" s="22" t="s">
        <v>1000</v>
      </c>
      <c r="C437" s="8" t="s">
        <v>93</v>
      </c>
      <c r="D437" s="16">
        <f>SUMIFS(Issue!$L$1:$L$4036,Issue!$H$1:$H$4036,'Pending Consumption'!$B437,Issue!$J$1:$J$4036,'Pending Consumption'!$C437,Issue!$B$1:$B$4036,"Transfer")</f>
        <v>0</v>
      </c>
      <c r="E437" s="6">
        <f>SUMIFS(Issue!$L$1:$L$4036,Issue!$E$1:$E$4036,'Pending Consumption'!B437,Issue!$J$1:$J$4036,'Pending Consumption'!$C437,Issue!$B$1:$B$4036,"Consumed")</f>
        <v>0</v>
      </c>
      <c r="F437" s="16">
        <f t="shared" si="8"/>
        <v>0</v>
      </c>
    </row>
    <row r="438" spans="2:6" hidden="1" x14ac:dyDescent="0.25">
      <c r="B438" s="22" t="s">
        <v>1000</v>
      </c>
      <c r="C438" s="8" t="s">
        <v>94</v>
      </c>
      <c r="D438" s="16">
        <f>SUMIFS(Issue!$L$1:$L$4036,Issue!$H$1:$H$4036,'Pending Consumption'!$B438,Issue!$J$1:$J$4036,'Pending Consumption'!$C438,Issue!$B$1:$B$4036,"Transfer")</f>
        <v>0</v>
      </c>
      <c r="E438" s="6">
        <f>SUMIFS(Issue!$L$1:$L$4036,Issue!$E$1:$E$4036,'Pending Consumption'!B438,Issue!$J$1:$J$4036,'Pending Consumption'!$C438,Issue!$B$1:$B$4036,"Consumed")</f>
        <v>0</v>
      </c>
      <c r="F438" s="16">
        <f t="shared" si="8"/>
        <v>0</v>
      </c>
    </row>
    <row r="439" spans="2:6" hidden="1" x14ac:dyDescent="0.25">
      <c r="B439" s="22" t="s">
        <v>1000</v>
      </c>
      <c r="C439" s="8" t="s">
        <v>95</v>
      </c>
      <c r="D439" s="16">
        <f>SUMIFS(Issue!$L$1:$L$4036,Issue!$H$1:$H$4036,'Pending Consumption'!$B439,Issue!$J$1:$J$4036,'Pending Consumption'!$C439,Issue!$B$1:$B$4036,"Transfer")</f>
        <v>0</v>
      </c>
      <c r="E439" s="6">
        <f>SUMIFS(Issue!$L$1:$L$4036,Issue!$E$1:$E$4036,'Pending Consumption'!B439,Issue!$J$1:$J$4036,'Pending Consumption'!$C439,Issue!$B$1:$B$4036,"Consumed")</f>
        <v>0</v>
      </c>
      <c r="F439" s="16">
        <f t="shared" si="8"/>
        <v>0</v>
      </c>
    </row>
    <row r="440" spans="2:6" hidden="1" x14ac:dyDescent="0.25">
      <c r="B440" s="22" t="s">
        <v>1000</v>
      </c>
      <c r="C440" s="8" t="s">
        <v>96</v>
      </c>
      <c r="D440" s="16">
        <f>SUMIFS(Issue!$L$1:$L$4036,Issue!$H$1:$H$4036,'Pending Consumption'!$B440,Issue!$J$1:$J$4036,'Pending Consumption'!$C440,Issue!$B$1:$B$4036,"Transfer")</f>
        <v>0</v>
      </c>
      <c r="E440" s="6">
        <f>SUMIFS(Issue!$L$1:$L$4036,Issue!$E$1:$E$4036,'Pending Consumption'!B440,Issue!$J$1:$J$4036,'Pending Consumption'!$C440,Issue!$B$1:$B$4036,"Consumed")</f>
        <v>0</v>
      </c>
      <c r="F440" s="16">
        <f t="shared" si="8"/>
        <v>0</v>
      </c>
    </row>
    <row r="441" spans="2:6" hidden="1" x14ac:dyDescent="0.25">
      <c r="B441" s="22" t="s">
        <v>1000</v>
      </c>
      <c r="C441" s="8" t="s">
        <v>97</v>
      </c>
      <c r="D441" s="16">
        <f>SUMIFS(Issue!$L$1:$L$4036,Issue!$H$1:$H$4036,'Pending Consumption'!$B441,Issue!$J$1:$J$4036,'Pending Consumption'!$C441,Issue!$B$1:$B$4036,"Transfer")</f>
        <v>0</v>
      </c>
      <c r="E441" s="6">
        <f>SUMIFS(Issue!$L$1:$L$4036,Issue!$E$1:$E$4036,'Pending Consumption'!B441,Issue!$J$1:$J$4036,'Pending Consumption'!$C441,Issue!$B$1:$B$4036,"Consumed")</f>
        <v>0</v>
      </c>
      <c r="F441" s="16">
        <f t="shared" si="8"/>
        <v>0</v>
      </c>
    </row>
    <row r="442" spans="2:6" hidden="1" x14ac:dyDescent="0.25">
      <c r="B442" s="22" t="s">
        <v>1000</v>
      </c>
      <c r="C442" s="8" t="s">
        <v>98</v>
      </c>
      <c r="D442" s="16">
        <f>SUMIFS(Issue!$L$1:$L$4036,Issue!$H$1:$H$4036,'Pending Consumption'!$B442,Issue!$J$1:$J$4036,'Pending Consumption'!$C442,Issue!$B$1:$B$4036,"Transfer")</f>
        <v>0</v>
      </c>
      <c r="E442" s="6">
        <f>SUMIFS(Issue!$L$1:$L$4036,Issue!$E$1:$E$4036,'Pending Consumption'!B442,Issue!$J$1:$J$4036,'Pending Consumption'!$C442,Issue!$B$1:$B$4036,"Consumed")</f>
        <v>0</v>
      </c>
      <c r="F442" s="16">
        <f t="shared" si="8"/>
        <v>0</v>
      </c>
    </row>
    <row r="443" spans="2:6" hidden="1" x14ac:dyDescent="0.25">
      <c r="B443" s="22" t="s">
        <v>1000</v>
      </c>
      <c r="C443" s="8" t="s">
        <v>99</v>
      </c>
      <c r="D443" s="16">
        <f>SUMIFS(Issue!$L$1:$L$4036,Issue!$H$1:$H$4036,'Pending Consumption'!$B443,Issue!$J$1:$J$4036,'Pending Consumption'!$C443,Issue!$B$1:$B$4036,"Transfer")</f>
        <v>0</v>
      </c>
      <c r="E443" s="6">
        <f>SUMIFS(Issue!$L$1:$L$4036,Issue!$E$1:$E$4036,'Pending Consumption'!B443,Issue!$J$1:$J$4036,'Pending Consumption'!$C443,Issue!$B$1:$B$4036,"Consumed")</f>
        <v>0</v>
      </c>
      <c r="F443" s="16">
        <f t="shared" si="8"/>
        <v>0</v>
      </c>
    </row>
    <row r="444" spans="2:6" hidden="1" x14ac:dyDescent="0.25">
      <c r="B444" s="22" t="s">
        <v>1000</v>
      </c>
      <c r="C444" s="8" t="s">
        <v>100</v>
      </c>
      <c r="D444" s="16">
        <f>SUMIFS(Issue!$L$1:$L$4036,Issue!$H$1:$H$4036,'Pending Consumption'!$B444,Issue!$J$1:$J$4036,'Pending Consumption'!$C444,Issue!$B$1:$B$4036,"Transfer")</f>
        <v>0</v>
      </c>
      <c r="E444" s="6">
        <f>SUMIFS(Issue!$L$1:$L$4036,Issue!$E$1:$E$4036,'Pending Consumption'!B444,Issue!$J$1:$J$4036,'Pending Consumption'!$C444,Issue!$B$1:$B$4036,"Consumed")</f>
        <v>0</v>
      </c>
      <c r="F444" s="16">
        <f t="shared" si="8"/>
        <v>0</v>
      </c>
    </row>
    <row r="445" spans="2:6" hidden="1" x14ac:dyDescent="0.25">
      <c r="B445" s="22" t="s">
        <v>1000</v>
      </c>
      <c r="C445" s="8" t="s">
        <v>101</v>
      </c>
      <c r="D445" s="16">
        <f>SUMIFS(Issue!$L$1:$L$4036,Issue!$H$1:$H$4036,'Pending Consumption'!$B445,Issue!$J$1:$J$4036,'Pending Consumption'!$C445,Issue!$B$1:$B$4036,"Transfer")</f>
        <v>0</v>
      </c>
      <c r="E445" s="6">
        <f>SUMIFS(Issue!$L$1:$L$4036,Issue!$E$1:$E$4036,'Pending Consumption'!B445,Issue!$J$1:$J$4036,'Pending Consumption'!$C445,Issue!$B$1:$B$4036,"Consumed")</f>
        <v>0</v>
      </c>
      <c r="F445" s="16">
        <f t="shared" si="8"/>
        <v>0</v>
      </c>
    </row>
    <row r="446" spans="2:6" hidden="1" x14ac:dyDescent="0.25">
      <c r="B446" s="22" t="s">
        <v>1000</v>
      </c>
      <c r="C446" s="8" t="s">
        <v>102</v>
      </c>
      <c r="D446" s="16">
        <f>SUMIFS(Issue!$L$1:$L$4036,Issue!$H$1:$H$4036,'Pending Consumption'!$B446,Issue!$J$1:$J$4036,'Pending Consumption'!$C446,Issue!$B$1:$B$4036,"Transfer")</f>
        <v>0</v>
      </c>
      <c r="E446" s="6">
        <f>SUMIFS(Issue!$L$1:$L$4036,Issue!$E$1:$E$4036,'Pending Consumption'!B446,Issue!$J$1:$J$4036,'Pending Consumption'!$C446,Issue!$B$1:$B$4036,"Consumed")</f>
        <v>0</v>
      </c>
      <c r="F446" s="16">
        <f t="shared" si="8"/>
        <v>0</v>
      </c>
    </row>
    <row r="447" spans="2:6" hidden="1" x14ac:dyDescent="0.25">
      <c r="B447" s="22" t="s">
        <v>1000</v>
      </c>
      <c r="C447" s="8" t="s">
        <v>103</v>
      </c>
      <c r="D447" s="16">
        <f>SUMIFS(Issue!$L$1:$L$4036,Issue!$H$1:$H$4036,'Pending Consumption'!$B447,Issue!$J$1:$J$4036,'Pending Consumption'!$C447,Issue!$B$1:$B$4036,"Transfer")</f>
        <v>0</v>
      </c>
      <c r="E447" s="6">
        <f>SUMIFS(Issue!$L$1:$L$4036,Issue!$E$1:$E$4036,'Pending Consumption'!B447,Issue!$J$1:$J$4036,'Pending Consumption'!$C447,Issue!$B$1:$B$4036,"Consumed")</f>
        <v>0</v>
      </c>
      <c r="F447" s="16">
        <f t="shared" si="8"/>
        <v>0</v>
      </c>
    </row>
    <row r="448" spans="2:6" hidden="1" x14ac:dyDescent="0.25">
      <c r="B448" s="22" t="s">
        <v>1000</v>
      </c>
      <c r="C448" s="8" t="s">
        <v>104</v>
      </c>
      <c r="D448" s="16">
        <f>SUMIFS(Issue!$L$1:$L$4036,Issue!$H$1:$H$4036,'Pending Consumption'!$B448,Issue!$J$1:$J$4036,'Pending Consumption'!$C448,Issue!$B$1:$B$4036,"Transfer")</f>
        <v>0</v>
      </c>
      <c r="E448" s="6">
        <f>SUMIFS(Issue!$L$1:$L$4036,Issue!$E$1:$E$4036,'Pending Consumption'!B448,Issue!$J$1:$J$4036,'Pending Consumption'!$C448,Issue!$B$1:$B$4036,"Consumed")</f>
        <v>0</v>
      </c>
      <c r="F448" s="16">
        <f t="shared" si="8"/>
        <v>0</v>
      </c>
    </row>
    <row r="449" spans="2:6" hidden="1" x14ac:dyDescent="0.25">
      <c r="B449" s="22" t="s">
        <v>1000</v>
      </c>
      <c r="C449" s="8" t="s">
        <v>105</v>
      </c>
      <c r="D449" s="16">
        <f>SUMIFS(Issue!$L$1:$L$4036,Issue!$H$1:$H$4036,'Pending Consumption'!$B449,Issue!$J$1:$J$4036,'Pending Consumption'!$C449,Issue!$B$1:$B$4036,"Transfer")</f>
        <v>0</v>
      </c>
      <c r="E449" s="6">
        <f>SUMIFS(Issue!$L$1:$L$4036,Issue!$E$1:$E$4036,'Pending Consumption'!B449,Issue!$J$1:$J$4036,'Pending Consumption'!$C449,Issue!$B$1:$B$4036,"Consumed")</f>
        <v>0</v>
      </c>
      <c r="F449" s="16">
        <f t="shared" si="8"/>
        <v>0</v>
      </c>
    </row>
    <row r="450" spans="2:6" hidden="1" x14ac:dyDescent="0.25">
      <c r="B450" s="22" t="s">
        <v>1000</v>
      </c>
      <c r="C450" s="8" t="s">
        <v>106</v>
      </c>
      <c r="D450" s="16">
        <f>SUMIFS(Issue!$L$1:$L$4036,Issue!$H$1:$H$4036,'Pending Consumption'!$B450,Issue!$J$1:$J$4036,'Pending Consumption'!$C450,Issue!$B$1:$B$4036,"Transfer")</f>
        <v>0</v>
      </c>
      <c r="E450" s="6">
        <f>SUMIFS(Issue!$L$1:$L$4036,Issue!$E$1:$E$4036,'Pending Consumption'!B450,Issue!$J$1:$J$4036,'Pending Consumption'!$C450,Issue!$B$1:$B$4036,"Consumed")</f>
        <v>0</v>
      </c>
      <c r="F450" s="16">
        <f t="shared" si="8"/>
        <v>0</v>
      </c>
    </row>
    <row r="451" spans="2:6" hidden="1" x14ac:dyDescent="0.25">
      <c r="B451" s="22" t="s">
        <v>1000</v>
      </c>
      <c r="C451" s="8" t="s">
        <v>107</v>
      </c>
      <c r="D451" s="16">
        <f>SUMIFS(Issue!$L$1:$L$4036,Issue!$H$1:$H$4036,'Pending Consumption'!$B451,Issue!$J$1:$J$4036,'Pending Consumption'!$C451,Issue!$B$1:$B$4036,"Transfer")</f>
        <v>0</v>
      </c>
      <c r="E451" s="6">
        <f>SUMIFS(Issue!$L$1:$L$4036,Issue!$E$1:$E$4036,'Pending Consumption'!B451,Issue!$J$1:$J$4036,'Pending Consumption'!$C451,Issue!$B$1:$B$4036,"Consumed")</f>
        <v>0</v>
      </c>
      <c r="F451" s="16">
        <f t="shared" ref="F451:F481" si="9">+D451-E451</f>
        <v>0</v>
      </c>
    </row>
    <row r="452" spans="2:6" hidden="1" x14ac:dyDescent="0.25">
      <c r="B452" s="22" t="s">
        <v>1000</v>
      </c>
      <c r="C452" s="8" t="s">
        <v>108</v>
      </c>
      <c r="D452" s="16">
        <f>SUMIFS(Issue!$L$1:$L$4036,Issue!$H$1:$H$4036,'Pending Consumption'!$B452,Issue!$J$1:$J$4036,'Pending Consumption'!$C452,Issue!$B$1:$B$4036,"Transfer")</f>
        <v>0</v>
      </c>
      <c r="E452" s="6">
        <f>SUMIFS(Issue!$L$1:$L$4036,Issue!$E$1:$E$4036,'Pending Consumption'!B452,Issue!$J$1:$J$4036,'Pending Consumption'!$C452,Issue!$B$1:$B$4036,"Consumed")</f>
        <v>0</v>
      </c>
      <c r="F452" s="16">
        <f t="shared" si="9"/>
        <v>0</v>
      </c>
    </row>
    <row r="453" spans="2:6" hidden="1" x14ac:dyDescent="0.25">
      <c r="B453" s="22" t="s">
        <v>1000</v>
      </c>
      <c r="C453" s="8" t="s">
        <v>109</v>
      </c>
      <c r="D453" s="16">
        <f>SUMIFS(Issue!$L$1:$L$4036,Issue!$H$1:$H$4036,'Pending Consumption'!$B453,Issue!$J$1:$J$4036,'Pending Consumption'!$C453,Issue!$B$1:$B$4036,"Transfer")</f>
        <v>0</v>
      </c>
      <c r="E453" s="6">
        <f>SUMIFS(Issue!$L$1:$L$4036,Issue!$E$1:$E$4036,'Pending Consumption'!B453,Issue!$J$1:$J$4036,'Pending Consumption'!$C453,Issue!$B$1:$B$4036,"Consumed")</f>
        <v>0</v>
      </c>
      <c r="F453" s="16">
        <f t="shared" si="9"/>
        <v>0</v>
      </c>
    </row>
    <row r="454" spans="2:6" hidden="1" x14ac:dyDescent="0.25">
      <c r="B454" s="22" t="s">
        <v>1000</v>
      </c>
      <c r="C454" s="8" t="s">
        <v>110</v>
      </c>
      <c r="D454" s="16">
        <f>SUMIFS(Issue!$L$1:$L$4036,Issue!$H$1:$H$4036,'Pending Consumption'!$B454,Issue!$J$1:$J$4036,'Pending Consumption'!$C454,Issue!$B$1:$B$4036,"Transfer")</f>
        <v>0</v>
      </c>
      <c r="E454" s="6">
        <f>SUMIFS(Issue!$L$1:$L$4036,Issue!$E$1:$E$4036,'Pending Consumption'!B454,Issue!$J$1:$J$4036,'Pending Consumption'!$C454,Issue!$B$1:$B$4036,"Consumed")</f>
        <v>0</v>
      </c>
      <c r="F454" s="16">
        <f t="shared" si="9"/>
        <v>0</v>
      </c>
    </row>
    <row r="455" spans="2:6" hidden="1" x14ac:dyDescent="0.25">
      <c r="B455" s="22" t="s">
        <v>1000</v>
      </c>
      <c r="C455" s="8" t="s">
        <v>111</v>
      </c>
      <c r="D455" s="16">
        <f>SUMIFS(Issue!$L$1:$L$4036,Issue!$H$1:$H$4036,'Pending Consumption'!$B455,Issue!$J$1:$J$4036,'Pending Consumption'!$C455,Issue!$B$1:$B$4036,"Transfer")</f>
        <v>0</v>
      </c>
      <c r="E455" s="6">
        <f>SUMIFS(Issue!$L$1:$L$4036,Issue!$E$1:$E$4036,'Pending Consumption'!B455,Issue!$J$1:$J$4036,'Pending Consumption'!$C455,Issue!$B$1:$B$4036,"Consumed")</f>
        <v>0</v>
      </c>
      <c r="F455" s="16">
        <f t="shared" si="9"/>
        <v>0</v>
      </c>
    </row>
    <row r="456" spans="2:6" hidden="1" x14ac:dyDescent="0.25">
      <c r="B456" s="22" t="s">
        <v>1000</v>
      </c>
      <c r="C456" s="8" t="s">
        <v>112</v>
      </c>
      <c r="D456" s="16">
        <f>SUMIFS(Issue!$L$1:$L$4036,Issue!$H$1:$H$4036,'Pending Consumption'!$B456,Issue!$J$1:$J$4036,'Pending Consumption'!$C456,Issue!$B$1:$B$4036,"Transfer")</f>
        <v>0</v>
      </c>
      <c r="E456" s="6">
        <f>SUMIFS(Issue!$L$1:$L$4036,Issue!$E$1:$E$4036,'Pending Consumption'!B456,Issue!$J$1:$J$4036,'Pending Consumption'!$C456,Issue!$B$1:$B$4036,"Consumed")</f>
        <v>0</v>
      </c>
      <c r="F456" s="16">
        <f t="shared" si="9"/>
        <v>0</v>
      </c>
    </row>
    <row r="457" spans="2:6" hidden="1" x14ac:dyDescent="0.25">
      <c r="B457" s="22" t="s">
        <v>1000</v>
      </c>
      <c r="C457" s="8" t="s">
        <v>113</v>
      </c>
      <c r="D457" s="16">
        <f>SUMIFS(Issue!$L$1:$L$4036,Issue!$H$1:$H$4036,'Pending Consumption'!$B457,Issue!$J$1:$J$4036,'Pending Consumption'!$C457,Issue!$B$1:$B$4036,"Transfer")</f>
        <v>0</v>
      </c>
      <c r="E457" s="6">
        <f>SUMIFS(Issue!$L$1:$L$4036,Issue!$E$1:$E$4036,'Pending Consumption'!B457,Issue!$J$1:$J$4036,'Pending Consumption'!$C457,Issue!$B$1:$B$4036,"Consumed")</f>
        <v>0</v>
      </c>
      <c r="F457" s="16">
        <f t="shared" si="9"/>
        <v>0</v>
      </c>
    </row>
    <row r="458" spans="2:6" hidden="1" x14ac:dyDescent="0.25">
      <c r="B458" s="22" t="s">
        <v>1000</v>
      </c>
      <c r="C458" s="8" t="s">
        <v>114</v>
      </c>
      <c r="D458" s="16">
        <f>SUMIFS(Issue!$L$1:$L$4036,Issue!$H$1:$H$4036,'Pending Consumption'!$B458,Issue!$J$1:$J$4036,'Pending Consumption'!$C458,Issue!$B$1:$B$4036,"Transfer")</f>
        <v>0</v>
      </c>
      <c r="E458" s="6">
        <f>SUMIFS(Issue!$L$1:$L$4036,Issue!$E$1:$E$4036,'Pending Consumption'!B458,Issue!$J$1:$J$4036,'Pending Consumption'!$C458,Issue!$B$1:$B$4036,"Consumed")</f>
        <v>0</v>
      </c>
      <c r="F458" s="16">
        <f t="shared" si="9"/>
        <v>0</v>
      </c>
    </row>
    <row r="459" spans="2:6" hidden="1" x14ac:dyDescent="0.25">
      <c r="B459" s="22" t="s">
        <v>1000</v>
      </c>
      <c r="C459" s="8" t="s">
        <v>115</v>
      </c>
      <c r="D459" s="16">
        <f>SUMIFS(Issue!$L$1:$L$4036,Issue!$H$1:$H$4036,'Pending Consumption'!$B459,Issue!$J$1:$J$4036,'Pending Consumption'!$C459,Issue!$B$1:$B$4036,"Transfer")</f>
        <v>0</v>
      </c>
      <c r="E459" s="6">
        <f>SUMIFS(Issue!$L$1:$L$4036,Issue!$E$1:$E$4036,'Pending Consumption'!B459,Issue!$J$1:$J$4036,'Pending Consumption'!$C459,Issue!$B$1:$B$4036,"Consumed")</f>
        <v>0</v>
      </c>
      <c r="F459" s="16">
        <f t="shared" si="9"/>
        <v>0</v>
      </c>
    </row>
    <row r="460" spans="2:6" hidden="1" x14ac:dyDescent="0.25">
      <c r="B460" s="22" t="s">
        <v>1000</v>
      </c>
      <c r="C460" s="8" t="s">
        <v>116</v>
      </c>
      <c r="D460" s="16">
        <f>SUMIFS(Issue!$L$1:$L$4036,Issue!$H$1:$H$4036,'Pending Consumption'!$B460,Issue!$J$1:$J$4036,'Pending Consumption'!$C460,Issue!$B$1:$B$4036,"Transfer")</f>
        <v>0</v>
      </c>
      <c r="E460" s="6">
        <f>SUMIFS(Issue!$L$1:$L$4036,Issue!$E$1:$E$4036,'Pending Consumption'!B460,Issue!$J$1:$J$4036,'Pending Consumption'!$C460,Issue!$B$1:$B$4036,"Consumed")</f>
        <v>0</v>
      </c>
      <c r="F460" s="16">
        <f t="shared" si="9"/>
        <v>0</v>
      </c>
    </row>
    <row r="461" spans="2:6" hidden="1" x14ac:dyDescent="0.25">
      <c r="B461" s="22" t="s">
        <v>1000</v>
      </c>
      <c r="C461" s="8" t="s">
        <v>117</v>
      </c>
      <c r="D461" s="16">
        <f>SUMIFS(Issue!$L$1:$L$4036,Issue!$H$1:$H$4036,'Pending Consumption'!$B461,Issue!$J$1:$J$4036,'Pending Consumption'!$C461,Issue!$B$1:$B$4036,"Transfer")</f>
        <v>0</v>
      </c>
      <c r="E461" s="6">
        <f>SUMIFS(Issue!$L$1:$L$4036,Issue!$E$1:$E$4036,'Pending Consumption'!B461,Issue!$J$1:$J$4036,'Pending Consumption'!$C461,Issue!$B$1:$B$4036,"Consumed")</f>
        <v>0</v>
      </c>
      <c r="F461" s="16">
        <f t="shared" si="9"/>
        <v>0</v>
      </c>
    </row>
    <row r="462" spans="2:6" hidden="1" x14ac:dyDescent="0.25">
      <c r="B462" s="22" t="s">
        <v>1000</v>
      </c>
      <c r="C462" s="8" t="s">
        <v>118</v>
      </c>
      <c r="D462" s="16">
        <f>SUMIFS(Issue!$L$1:$L$4036,Issue!$H$1:$H$4036,'Pending Consumption'!$B462,Issue!$J$1:$J$4036,'Pending Consumption'!$C462,Issue!$B$1:$B$4036,"Transfer")</f>
        <v>0</v>
      </c>
      <c r="E462" s="6">
        <f>SUMIFS(Issue!$L$1:$L$4036,Issue!$E$1:$E$4036,'Pending Consumption'!B462,Issue!$J$1:$J$4036,'Pending Consumption'!$C462,Issue!$B$1:$B$4036,"Consumed")</f>
        <v>0</v>
      </c>
      <c r="F462" s="16">
        <f t="shared" si="9"/>
        <v>0</v>
      </c>
    </row>
    <row r="463" spans="2:6" hidden="1" x14ac:dyDescent="0.25">
      <c r="B463" s="22" t="s">
        <v>1000</v>
      </c>
      <c r="C463" s="8" t="s">
        <v>119</v>
      </c>
      <c r="D463" s="16">
        <f>SUMIFS(Issue!$L$1:$L$4036,Issue!$H$1:$H$4036,'Pending Consumption'!$B463,Issue!$J$1:$J$4036,'Pending Consumption'!$C463,Issue!$B$1:$B$4036,"Transfer")</f>
        <v>0</v>
      </c>
      <c r="E463" s="6">
        <f>SUMIFS(Issue!$L$1:$L$4036,Issue!$E$1:$E$4036,'Pending Consumption'!B463,Issue!$J$1:$J$4036,'Pending Consumption'!$C463,Issue!$B$1:$B$4036,"Consumed")</f>
        <v>0</v>
      </c>
      <c r="F463" s="16">
        <f t="shared" si="9"/>
        <v>0</v>
      </c>
    </row>
    <row r="464" spans="2:6" hidden="1" x14ac:dyDescent="0.25">
      <c r="B464" s="22" t="s">
        <v>1000</v>
      </c>
      <c r="C464" s="8" t="s">
        <v>120</v>
      </c>
      <c r="D464" s="16">
        <f>SUMIFS(Issue!$L$1:$L$4036,Issue!$H$1:$H$4036,'Pending Consumption'!$B464,Issue!$J$1:$J$4036,'Pending Consumption'!$C464,Issue!$B$1:$B$4036,"Transfer")</f>
        <v>0</v>
      </c>
      <c r="E464" s="6">
        <f>SUMIFS(Issue!$L$1:$L$4036,Issue!$E$1:$E$4036,'Pending Consumption'!B464,Issue!$J$1:$J$4036,'Pending Consumption'!$C464,Issue!$B$1:$B$4036,"Consumed")</f>
        <v>0</v>
      </c>
      <c r="F464" s="16">
        <f t="shared" si="9"/>
        <v>0</v>
      </c>
    </row>
    <row r="465" spans="2:6" hidden="1" x14ac:dyDescent="0.25">
      <c r="B465" s="22" t="s">
        <v>1000</v>
      </c>
      <c r="C465" s="8" t="s">
        <v>121</v>
      </c>
      <c r="D465" s="16">
        <f>SUMIFS(Issue!$L$1:$L$4036,Issue!$H$1:$H$4036,'Pending Consumption'!$B465,Issue!$J$1:$J$4036,'Pending Consumption'!$C465,Issue!$B$1:$B$4036,"Transfer")</f>
        <v>0</v>
      </c>
      <c r="E465" s="6">
        <f>SUMIFS(Issue!$L$1:$L$4036,Issue!$E$1:$E$4036,'Pending Consumption'!B465,Issue!$J$1:$J$4036,'Pending Consumption'!$C465,Issue!$B$1:$B$4036,"Consumed")</f>
        <v>0</v>
      </c>
      <c r="F465" s="16">
        <f t="shared" si="9"/>
        <v>0</v>
      </c>
    </row>
    <row r="466" spans="2:6" hidden="1" x14ac:dyDescent="0.25">
      <c r="B466" s="22" t="s">
        <v>1000</v>
      </c>
      <c r="C466" s="8" t="s">
        <v>122</v>
      </c>
      <c r="D466" s="16">
        <f>SUMIFS(Issue!$L$1:$L$4036,Issue!$H$1:$H$4036,'Pending Consumption'!$B466,Issue!$J$1:$J$4036,'Pending Consumption'!$C466,Issue!$B$1:$B$4036,"Transfer")</f>
        <v>0</v>
      </c>
      <c r="E466" s="6">
        <f>SUMIFS(Issue!$L$1:$L$4036,Issue!$E$1:$E$4036,'Pending Consumption'!B466,Issue!$J$1:$J$4036,'Pending Consumption'!$C466,Issue!$B$1:$B$4036,"Consumed")</f>
        <v>0</v>
      </c>
      <c r="F466" s="16">
        <f t="shared" si="9"/>
        <v>0</v>
      </c>
    </row>
    <row r="467" spans="2:6" hidden="1" x14ac:dyDescent="0.25">
      <c r="B467" s="22" t="s">
        <v>1000</v>
      </c>
      <c r="C467" s="8" t="s">
        <v>123</v>
      </c>
      <c r="D467" s="16">
        <f>SUMIFS(Issue!$L$1:$L$4036,Issue!$H$1:$H$4036,'Pending Consumption'!$B467,Issue!$J$1:$J$4036,'Pending Consumption'!$C467,Issue!$B$1:$B$4036,"Transfer")</f>
        <v>0</v>
      </c>
      <c r="E467" s="6">
        <f>SUMIFS(Issue!$L$1:$L$4036,Issue!$E$1:$E$4036,'Pending Consumption'!B467,Issue!$J$1:$J$4036,'Pending Consumption'!$C467,Issue!$B$1:$B$4036,"Consumed")</f>
        <v>0</v>
      </c>
      <c r="F467" s="16">
        <f t="shared" si="9"/>
        <v>0</v>
      </c>
    </row>
    <row r="468" spans="2:6" hidden="1" x14ac:dyDescent="0.25">
      <c r="B468" s="22" t="s">
        <v>1000</v>
      </c>
      <c r="C468" s="8" t="s">
        <v>124</v>
      </c>
      <c r="D468" s="16">
        <f>SUMIFS(Issue!$L$1:$L$4036,Issue!$H$1:$H$4036,'Pending Consumption'!$B468,Issue!$J$1:$J$4036,'Pending Consumption'!$C468,Issue!$B$1:$B$4036,"Transfer")</f>
        <v>0</v>
      </c>
      <c r="E468" s="6">
        <f>SUMIFS(Issue!$L$1:$L$4036,Issue!$E$1:$E$4036,'Pending Consumption'!B468,Issue!$J$1:$J$4036,'Pending Consumption'!$C468,Issue!$B$1:$B$4036,"Consumed")</f>
        <v>0</v>
      </c>
      <c r="F468" s="16">
        <f t="shared" si="9"/>
        <v>0</v>
      </c>
    </row>
    <row r="469" spans="2:6" hidden="1" x14ac:dyDescent="0.25">
      <c r="B469" s="22" t="s">
        <v>1000</v>
      </c>
      <c r="C469" s="8" t="s">
        <v>125</v>
      </c>
      <c r="D469" s="16">
        <f>SUMIFS(Issue!$L$1:$L$4036,Issue!$H$1:$H$4036,'Pending Consumption'!$B469,Issue!$J$1:$J$4036,'Pending Consumption'!$C469,Issue!$B$1:$B$4036,"Transfer")</f>
        <v>0</v>
      </c>
      <c r="E469" s="6">
        <f>SUMIFS(Issue!$L$1:$L$4036,Issue!$E$1:$E$4036,'Pending Consumption'!B469,Issue!$J$1:$J$4036,'Pending Consumption'!$C469,Issue!$B$1:$B$4036,"Consumed")</f>
        <v>0</v>
      </c>
      <c r="F469" s="16">
        <f t="shared" si="9"/>
        <v>0</v>
      </c>
    </row>
    <row r="470" spans="2:6" hidden="1" x14ac:dyDescent="0.25">
      <c r="B470" s="22" t="s">
        <v>1000</v>
      </c>
      <c r="C470" s="8" t="s">
        <v>126</v>
      </c>
      <c r="D470" s="16">
        <f>SUMIFS(Issue!$L$1:$L$4036,Issue!$H$1:$H$4036,'Pending Consumption'!$B470,Issue!$J$1:$J$4036,'Pending Consumption'!$C470,Issue!$B$1:$B$4036,"Transfer")</f>
        <v>0</v>
      </c>
      <c r="E470" s="6">
        <f>SUMIFS(Issue!$L$1:$L$4036,Issue!$E$1:$E$4036,'Pending Consumption'!B470,Issue!$J$1:$J$4036,'Pending Consumption'!$C470,Issue!$B$1:$B$4036,"Consumed")</f>
        <v>0</v>
      </c>
      <c r="F470" s="16">
        <f t="shared" si="9"/>
        <v>0</v>
      </c>
    </row>
    <row r="471" spans="2:6" hidden="1" x14ac:dyDescent="0.25">
      <c r="B471" s="22" t="s">
        <v>1000</v>
      </c>
      <c r="C471" s="8" t="s">
        <v>127</v>
      </c>
      <c r="D471" s="16">
        <f>SUMIFS(Issue!$L$1:$L$4036,Issue!$H$1:$H$4036,'Pending Consumption'!$B471,Issue!$J$1:$J$4036,'Pending Consumption'!$C471,Issue!$B$1:$B$4036,"Transfer")</f>
        <v>0</v>
      </c>
      <c r="E471" s="6">
        <f>SUMIFS(Issue!$L$1:$L$4036,Issue!$E$1:$E$4036,'Pending Consumption'!B471,Issue!$J$1:$J$4036,'Pending Consumption'!$C471,Issue!$B$1:$B$4036,"Consumed")</f>
        <v>0</v>
      </c>
      <c r="F471" s="16">
        <f t="shared" si="9"/>
        <v>0</v>
      </c>
    </row>
    <row r="472" spans="2:6" hidden="1" x14ac:dyDescent="0.25">
      <c r="B472" s="22" t="s">
        <v>1000</v>
      </c>
      <c r="C472" s="8" t="s">
        <v>128</v>
      </c>
      <c r="D472" s="16">
        <f>SUMIFS(Issue!$L$1:$L$4036,Issue!$H$1:$H$4036,'Pending Consumption'!$B472,Issue!$J$1:$J$4036,'Pending Consumption'!$C472,Issue!$B$1:$B$4036,"Transfer")</f>
        <v>0</v>
      </c>
      <c r="E472" s="6">
        <f>SUMIFS(Issue!$L$1:$L$4036,Issue!$E$1:$E$4036,'Pending Consumption'!B472,Issue!$J$1:$J$4036,'Pending Consumption'!$C472,Issue!$B$1:$B$4036,"Consumed")</f>
        <v>0</v>
      </c>
      <c r="F472" s="16">
        <f t="shared" si="9"/>
        <v>0</v>
      </c>
    </row>
    <row r="473" spans="2:6" hidden="1" x14ac:dyDescent="0.25">
      <c r="B473" s="22" t="s">
        <v>1000</v>
      </c>
      <c r="C473" s="8" t="s">
        <v>129</v>
      </c>
      <c r="D473" s="16">
        <f>SUMIFS(Issue!$L$1:$L$4036,Issue!$H$1:$H$4036,'Pending Consumption'!$B473,Issue!$J$1:$J$4036,'Pending Consumption'!$C473,Issue!$B$1:$B$4036,"Transfer")</f>
        <v>0</v>
      </c>
      <c r="E473" s="6">
        <f>SUMIFS(Issue!$L$1:$L$4036,Issue!$E$1:$E$4036,'Pending Consumption'!B473,Issue!$J$1:$J$4036,'Pending Consumption'!$C473,Issue!$B$1:$B$4036,"Consumed")</f>
        <v>0</v>
      </c>
      <c r="F473" s="16">
        <f t="shared" si="9"/>
        <v>0</v>
      </c>
    </row>
    <row r="474" spans="2:6" hidden="1" x14ac:dyDescent="0.25">
      <c r="B474" s="22" t="s">
        <v>1000</v>
      </c>
      <c r="C474" s="8" t="s">
        <v>130</v>
      </c>
      <c r="D474" s="16">
        <f>SUMIFS(Issue!$L$1:$L$4036,Issue!$H$1:$H$4036,'Pending Consumption'!$B474,Issue!$J$1:$J$4036,'Pending Consumption'!$C474,Issue!$B$1:$B$4036,"Transfer")</f>
        <v>0</v>
      </c>
      <c r="E474" s="6">
        <f>SUMIFS(Issue!$L$1:$L$4036,Issue!$E$1:$E$4036,'Pending Consumption'!B474,Issue!$J$1:$J$4036,'Pending Consumption'!$C474,Issue!$B$1:$B$4036,"Consumed")</f>
        <v>0</v>
      </c>
      <c r="F474" s="16">
        <f t="shared" si="9"/>
        <v>0</v>
      </c>
    </row>
    <row r="475" spans="2:6" hidden="1" x14ac:dyDescent="0.25">
      <c r="B475" s="22" t="s">
        <v>1000</v>
      </c>
      <c r="C475" s="8" t="s">
        <v>131</v>
      </c>
      <c r="D475" s="16">
        <f>SUMIFS(Issue!$L$1:$L$4036,Issue!$H$1:$H$4036,'Pending Consumption'!$B475,Issue!$J$1:$J$4036,'Pending Consumption'!$C475,Issue!$B$1:$B$4036,"Transfer")</f>
        <v>0</v>
      </c>
      <c r="E475" s="6">
        <f>SUMIFS(Issue!$L$1:$L$4036,Issue!$E$1:$E$4036,'Pending Consumption'!B475,Issue!$J$1:$J$4036,'Pending Consumption'!$C475,Issue!$B$1:$B$4036,"Consumed")</f>
        <v>0</v>
      </c>
      <c r="F475" s="16">
        <f t="shared" si="9"/>
        <v>0</v>
      </c>
    </row>
    <row r="476" spans="2:6" hidden="1" x14ac:dyDescent="0.25">
      <c r="B476" s="22" t="s">
        <v>1000</v>
      </c>
      <c r="C476" s="8" t="s">
        <v>132</v>
      </c>
      <c r="D476" s="16">
        <f>SUMIFS(Issue!$L$1:$L$4036,Issue!$H$1:$H$4036,'Pending Consumption'!$B476,Issue!$J$1:$J$4036,'Pending Consumption'!$C476,Issue!$B$1:$B$4036,"Transfer")</f>
        <v>0</v>
      </c>
      <c r="E476" s="6">
        <f>SUMIFS(Issue!$L$1:$L$4036,Issue!$E$1:$E$4036,'Pending Consumption'!B476,Issue!$J$1:$J$4036,'Pending Consumption'!$C476,Issue!$B$1:$B$4036,"Consumed")</f>
        <v>0</v>
      </c>
      <c r="F476" s="16">
        <f t="shared" si="9"/>
        <v>0</v>
      </c>
    </row>
    <row r="477" spans="2:6" hidden="1" x14ac:dyDescent="0.25">
      <c r="B477" s="22" t="s">
        <v>1000</v>
      </c>
      <c r="C477" s="8" t="s">
        <v>133</v>
      </c>
      <c r="D477" s="16">
        <f>SUMIFS(Issue!$L$1:$L$4036,Issue!$H$1:$H$4036,'Pending Consumption'!$B477,Issue!$J$1:$J$4036,'Pending Consumption'!$C477,Issue!$B$1:$B$4036,"Transfer")</f>
        <v>0</v>
      </c>
      <c r="E477" s="6">
        <f>SUMIFS(Issue!$L$1:$L$4036,Issue!$E$1:$E$4036,'Pending Consumption'!B477,Issue!$J$1:$J$4036,'Pending Consumption'!$C477,Issue!$B$1:$B$4036,"Consumed")</f>
        <v>0</v>
      </c>
      <c r="F477" s="16">
        <f t="shared" si="9"/>
        <v>0</v>
      </c>
    </row>
    <row r="478" spans="2:6" hidden="1" x14ac:dyDescent="0.25">
      <c r="B478" s="22" t="s">
        <v>1000</v>
      </c>
      <c r="C478" s="8" t="s">
        <v>134</v>
      </c>
      <c r="D478" s="16">
        <f>SUMIFS(Issue!$L$1:$L$4036,Issue!$H$1:$H$4036,'Pending Consumption'!$B478,Issue!$J$1:$J$4036,'Pending Consumption'!$C478,Issue!$B$1:$B$4036,"Transfer")</f>
        <v>0</v>
      </c>
      <c r="E478" s="6">
        <f>SUMIFS(Issue!$L$1:$L$4036,Issue!$E$1:$E$4036,'Pending Consumption'!B478,Issue!$J$1:$J$4036,'Pending Consumption'!$C478,Issue!$B$1:$B$4036,"Consumed")</f>
        <v>0</v>
      </c>
      <c r="F478" s="16">
        <f t="shared" si="9"/>
        <v>0</v>
      </c>
    </row>
    <row r="479" spans="2:6" hidden="1" x14ac:dyDescent="0.25">
      <c r="B479" s="22" t="s">
        <v>1000</v>
      </c>
      <c r="C479" s="8" t="s">
        <v>135</v>
      </c>
      <c r="D479" s="16">
        <f>SUMIFS(Issue!$L$1:$L$4036,Issue!$H$1:$H$4036,'Pending Consumption'!$B479,Issue!$J$1:$J$4036,'Pending Consumption'!$C479,Issue!$B$1:$B$4036,"Transfer")</f>
        <v>0</v>
      </c>
      <c r="E479" s="6">
        <f>SUMIFS(Issue!$L$1:$L$4036,Issue!$E$1:$E$4036,'Pending Consumption'!B479,Issue!$J$1:$J$4036,'Pending Consumption'!$C479,Issue!$B$1:$B$4036,"Consumed")</f>
        <v>0</v>
      </c>
      <c r="F479" s="16">
        <f t="shared" si="9"/>
        <v>0</v>
      </c>
    </row>
    <row r="480" spans="2:6" hidden="1" x14ac:dyDescent="0.25">
      <c r="B480" s="22" t="s">
        <v>1000</v>
      </c>
      <c r="C480" s="8" t="s">
        <v>136</v>
      </c>
      <c r="D480" s="16">
        <f>SUMIFS(Issue!$L$1:$L$4036,Issue!$H$1:$H$4036,'Pending Consumption'!$B480,Issue!$J$1:$J$4036,'Pending Consumption'!$C480,Issue!$B$1:$B$4036,"Transfer")</f>
        <v>0</v>
      </c>
      <c r="E480" s="6">
        <f>SUMIFS(Issue!$L$1:$L$4036,Issue!$E$1:$E$4036,'Pending Consumption'!B480,Issue!$J$1:$J$4036,'Pending Consumption'!$C480,Issue!$B$1:$B$4036,"Consumed")</f>
        <v>0</v>
      </c>
      <c r="F480" s="16">
        <f t="shared" si="9"/>
        <v>0</v>
      </c>
    </row>
    <row r="481" spans="2:6" hidden="1" x14ac:dyDescent="0.25">
      <c r="B481" s="22" t="s">
        <v>1000</v>
      </c>
      <c r="C481" s="8" t="s">
        <v>137</v>
      </c>
      <c r="D481" s="16">
        <f>SUMIFS(Issue!$L$1:$L$4036,Issue!$H$1:$H$4036,'Pending Consumption'!$B481,Issue!$J$1:$J$4036,'Pending Consumption'!$C481,Issue!$B$1:$B$4036,"Transfer")</f>
        <v>0</v>
      </c>
      <c r="E481" s="6">
        <f>SUMIFS(Issue!$L$1:$L$4036,Issue!$E$1:$E$4036,'Pending Consumption'!B481,Issue!$J$1:$J$4036,'Pending Consumption'!$C481,Issue!$B$1:$B$4036,"Consumed")</f>
        <v>0</v>
      </c>
      <c r="F481" s="16">
        <f t="shared" si="9"/>
        <v>0</v>
      </c>
    </row>
    <row r="482" spans="2:6" hidden="1" x14ac:dyDescent="0.25">
      <c r="B482" s="22" t="s">
        <v>1130</v>
      </c>
      <c r="C482" s="23" t="s">
        <v>42</v>
      </c>
      <c r="D482" s="16">
        <f>SUMIFS(Issue!$L$1:$L$4036,Issue!$H$1:$H$4036,'Pending Consumption'!$B482,Issue!$J$1:$J$4036,'Pending Consumption'!$C482,Issue!$B$1:$B$4036,"Transfer")</f>
        <v>0</v>
      </c>
      <c r="E482" s="6">
        <f>SUMIFS(Issue!$L$1:$L$4036,Issue!$E$1:$E$4036,'Pending Consumption'!B482,Issue!$J$1:$J$4036,'Pending Consumption'!$C482,Issue!$B$1:$B$4036,"Consumed")</f>
        <v>0</v>
      </c>
      <c r="F482" s="24">
        <f>+D482-E482</f>
        <v>0</v>
      </c>
    </row>
    <row r="483" spans="2:6" hidden="1" x14ac:dyDescent="0.25">
      <c r="B483" s="22" t="s">
        <v>1130</v>
      </c>
      <c r="C483" s="8" t="s">
        <v>43</v>
      </c>
      <c r="D483" s="16">
        <f>SUMIFS(Issue!$L$1:$L$4036,Issue!$H$1:$H$4036,'Pending Consumption'!$B483,Issue!$J$1:$J$4036,'Pending Consumption'!$C483,Issue!$B$1:$B$4036,"Transfer")</f>
        <v>0</v>
      </c>
      <c r="E483" s="6">
        <f>SUMIFS(Issue!$L$1:$L$4036,Issue!$E$1:$E$4036,'Pending Consumption'!B483,Issue!$J$1:$J$4036,'Pending Consumption'!$C483,Issue!$B$1:$B$4036,"Consumed")</f>
        <v>0</v>
      </c>
      <c r="F483" s="16">
        <f t="shared" ref="F483:F546" si="10">+D483-E483</f>
        <v>0</v>
      </c>
    </row>
    <row r="484" spans="2:6" hidden="1" x14ac:dyDescent="0.25">
      <c r="B484" s="22" t="s">
        <v>1130</v>
      </c>
      <c r="C484" s="8" t="s">
        <v>44</v>
      </c>
      <c r="D484" s="16">
        <f>SUMIFS(Issue!$L$1:$L$4036,Issue!$H$1:$H$4036,'Pending Consumption'!$B484,Issue!$J$1:$J$4036,'Pending Consumption'!$C484,Issue!$B$1:$B$4036,"Transfer")</f>
        <v>0</v>
      </c>
      <c r="E484" s="6">
        <f>SUMIFS(Issue!$L$1:$L$4036,Issue!$E$1:$E$4036,'Pending Consumption'!B484,Issue!$J$1:$J$4036,'Pending Consumption'!$C484,Issue!$B$1:$B$4036,"Consumed")</f>
        <v>0</v>
      </c>
      <c r="F484" s="16">
        <f t="shared" si="10"/>
        <v>0</v>
      </c>
    </row>
    <row r="485" spans="2:6" hidden="1" x14ac:dyDescent="0.25">
      <c r="B485" s="22" t="s">
        <v>1130</v>
      </c>
      <c r="C485" s="8" t="s">
        <v>45</v>
      </c>
      <c r="D485" s="16">
        <f>SUMIFS(Issue!$L$1:$L$4036,Issue!$H$1:$H$4036,'Pending Consumption'!$B485,Issue!$J$1:$J$4036,'Pending Consumption'!$C485,Issue!$B$1:$B$4036,"Transfer")</f>
        <v>0</v>
      </c>
      <c r="E485" s="6">
        <f>SUMIFS(Issue!$L$1:$L$4036,Issue!$E$1:$E$4036,'Pending Consumption'!B485,Issue!$J$1:$J$4036,'Pending Consumption'!$C485,Issue!$B$1:$B$4036,"Consumed")</f>
        <v>0</v>
      </c>
      <c r="F485" s="16">
        <f t="shared" si="10"/>
        <v>0</v>
      </c>
    </row>
    <row r="486" spans="2:6" hidden="1" x14ac:dyDescent="0.25">
      <c r="B486" s="22" t="s">
        <v>1130</v>
      </c>
      <c r="C486" s="20" t="s">
        <v>46</v>
      </c>
      <c r="D486" s="6">
        <f>SUMIFS(Issue!$L$1:$L$4036,Issue!$H$1:$H$4036,'Pending Consumption'!$B486,Issue!$J$1:$J$4036,'Pending Consumption'!$C486,Issue!$B$1:$B$4036,"Transfer")</f>
        <v>0</v>
      </c>
      <c r="E486" s="6">
        <f>SUMIFS(Issue!$L$1:$L$4036,Issue!$E$1:$E$4036,'Pending Consumption'!B486,Issue!$J$1:$J$4036,'Pending Consumption'!$C486,Issue!$B$1:$B$4036,"Consumed")</f>
        <v>0</v>
      </c>
      <c r="F486" s="6">
        <f t="shared" si="10"/>
        <v>0</v>
      </c>
    </row>
    <row r="487" spans="2:6" hidden="1" x14ac:dyDescent="0.25">
      <c r="B487" s="22" t="s">
        <v>1130</v>
      </c>
      <c r="C487" s="8" t="s">
        <v>47</v>
      </c>
      <c r="D487" s="16">
        <f>SUMIFS(Issue!$L$1:$L$4036,Issue!$H$1:$H$4036,'Pending Consumption'!$B487,Issue!$J$1:$J$4036,'Pending Consumption'!$C487,Issue!$B$1:$B$4036,"Transfer")</f>
        <v>0</v>
      </c>
      <c r="E487" s="6">
        <f>SUMIFS(Issue!$L$1:$L$4036,Issue!$E$1:$E$4036,'Pending Consumption'!B487,Issue!$J$1:$J$4036,'Pending Consumption'!$C487,Issue!$B$1:$B$4036,"Consumed")</f>
        <v>0</v>
      </c>
      <c r="F487" s="16">
        <f t="shared" si="10"/>
        <v>0</v>
      </c>
    </row>
    <row r="488" spans="2:6" hidden="1" x14ac:dyDescent="0.25">
      <c r="B488" s="22" t="s">
        <v>1130</v>
      </c>
      <c r="C488" s="8" t="s">
        <v>48</v>
      </c>
      <c r="D488" s="16">
        <f>SUMIFS(Issue!$L$1:$L$4036,Issue!$H$1:$H$4036,'Pending Consumption'!$B488,Issue!$J$1:$J$4036,'Pending Consumption'!$C488,Issue!$B$1:$B$4036,"Transfer")</f>
        <v>0</v>
      </c>
      <c r="E488" s="6">
        <f>SUMIFS(Issue!$L$1:$L$4036,Issue!$E$1:$E$4036,'Pending Consumption'!B488,Issue!$J$1:$J$4036,'Pending Consumption'!$C488,Issue!$B$1:$B$4036,"Consumed")</f>
        <v>0</v>
      </c>
      <c r="F488" s="16">
        <f t="shared" si="10"/>
        <v>0</v>
      </c>
    </row>
    <row r="489" spans="2:6" hidden="1" x14ac:dyDescent="0.25">
      <c r="B489" s="22" t="s">
        <v>1130</v>
      </c>
      <c r="C489" s="8" t="s">
        <v>49</v>
      </c>
      <c r="D489" s="16">
        <f>SUMIFS(Issue!$L$1:$L$4036,Issue!$H$1:$H$4036,'Pending Consumption'!$B489,Issue!$J$1:$J$4036,'Pending Consumption'!$C489,Issue!$B$1:$B$4036,"Transfer")</f>
        <v>0</v>
      </c>
      <c r="E489" s="6">
        <f>SUMIFS(Issue!$L$1:$L$4036,Issue!$E$1:$E$4036,'Pending Consumption'!B489,Issue!$J$1:$J$4036,'Pending Consumption'!$C489,Issue!$B$1:$B$4036,"Consumed")</f>
        <v>0</v>
      </c>
      <c r="F489" s="16">
        <f t="shared" si="10"/>
        <v>0</v>
      </c>
    </row>
    <row r="490" spans="2:6" hidden="1" x14ac:dyDescent="0.25">
      <c r="B490" s="22" t="s">
        <v>1130</v>
      </c>
      <c r="C490" s="8" t="s">
        <v>50</v>
      </c>
      <c r="D490" s="16">
        <f>SUMIFS(Issue!$L$1:$L$4036,Issue!$H$1:$H$4036,'Pending Consumption'!$B490,Issue!$J$1:$J$4036,'Pending Consumption'!$C490,Issue!$B$1:$B$4036,"Transfer")</f>
        <v>0</v>
      </c>
      <c r="E490" s="6">
        <f>SUMIFS(Issue!$L$1:$L$4036,Issue!$E$1:$E$4036,'Pending Consumption'!B490,Issue!$J$1:$J$4036,'Pending Consumption'!$C490,Issue!$B$1:$B$4036,"Consumed")</f>
        <v>0</v>
      </c>
      <c r="F490" s="16">
        <f t="shared" si="10"/>
        <v>0</v>
      </c>
    </row>
    <row r="491" spans="2:6" hidden="1" x14ac:dyDescent="0.25">
      <c r="B491" s="22" t="s">
        <v>1130</v>
      </c>
      <c r="C491" s="8" t="s">
        <v>51</v>
      </c>
      <c r="D491" s="16">
        <f>SUMIFS(Issue!$L$1:$L$4036,Issue!$H$1:$H$4036,'Pending Consumption'!$B491,Issue!$J$1:$J$4036,'Pending Consumption'!$C491,Issue!$B$1:$B$4036,"Transfer")</f>
        <v>0</v>
      </c>
      <c r="E491" s="6">
        <f>SUMIFS(Issue!$L$1:$L$4036,Issue!$E$1:$E$4036,'Pending Consumption'!B491,Issue!$J$1:$J$4036,'Pending Consumption'!$C491,Issue!$B$1:$B$4036,"Consumed")</f>
        <v>0</v>
      </c>
      <c r="F491" s="16">
        <f t="shared" si="10"/>
        <v>0</v>
      </c>
    </row>
    <row r="492" spans="2:6" hidden="1" x14ac:dyDescent="0.25">
      <c r="B492" s="22" t="s">
        <v>1130</v>
      </c>
      <c r="C492" s="8" t="s">
        <v>52</v>
      </c>
      <c r="D492" s="16">
        <f>SUMIFS(Issue!$L$1:$L$4036,Issue!$H$1:$H$4036,'Pending Consumption'!$B492,Issue!$J$1:$J$4036,'Pending Consumption'!$C492,Issue!$B$1:$B$4036,"Transfer")</f>
        <v>0</v>
      </c>
      <c r="E492" s="6">
        <f>SUMIFS(Issue!$L$1:$L$4036,Issue!$E$1:$E$4036,'Pending Consumption'!B492,Issue!$J$1:$J$4036,'Pending Consumption'!$C492,Issue!$B$1:$B$4036,"Consumed")</f>
        <v>0</v>
      </c>
      <c r="F492" s="16">
        <f t="shared" si="10"/>
        <v>0</v>
      </c>
    </row>
    <row r="493" spans="2:6" hidden="1" x14ac:dyDescent="0.25">
      <c r="B493" s="22" t="s">
        <v>1130</v>
      </c>
      <c r="C493" s="8" t="s">
        <v>53</v>
      </c>
      <c r="D493" s="16">
        <f>SUMIFS(Issue!$L$1:$L$4036,Issue!$H$1:$H$4036,'Pending Consumption'!$B493,Issue!$J$1:$J$4036,'Pending Consumption'!$C493,Issue!$B$1:$B$4036,"Transfer")</f>
        <v>0</v>
      </c>
      <c r="E493" s="6">
        <f>SUMIFS(Issue!$L$1:$L$4036,Issue!$E$1:$E$4036,'Pending Consumption'!B493,Issue!$J$1:$J$4036,'Pending Consumption'!$C493,Issue!$B$1:$B$4036,"Consumed")</f>
        <v>0</v>
      </c>
      <c r="F493" s="16">
        <f t="shared" si="10"/>
        <v>0</v>
      </c>
    </row>
    <row r="494" spans="2:6" hidden="1" x14ac:dyDescent="0.25">
      <c r="B494" s="22" t="s">
        <v>1130</v>
      </c>
      <c r="C494" s="8" t="s">
        <v>54</v>
      </c>
      <c r="D494" s="16">
        <f>SUMIFS(Issue!$L$1:$L$4036,Issue!$H$1:$H$4036,'Pending Consumption'!$B494,Issue!$J$1:$J$4036,'Pending Consumption'!$C494,Issue!$B$1:$B$4036,"Transfer")</f>
        <v>0</v>
      </c>
      <c r="E494" s="6">
        <f>SUMIFS(Issue!$L$1:$L$4036,Issue!$E$1:$E$4036,'Pending Consumption'!B494,Issue!$J$1:$J$4036,'Pending Consumption'!$C494,Issue!$B$1:$B$4036,"Consumed")</f>
        <v>0</v>
      </c>
      <c r="F494" s="16">
        <f t="shared" si="10"/>
        <v>0</v>
      </c>
    </row>
    <row r="495" spans="2:6" hidden="1" x14ac:dyDescent="0.25">
      <c r="B495" s="22" t="s">
        <v>1130</v>
      </c>
      <c r="C495" s="8" t="s">
        <v>55</v>
      </c>
      <c r="D495" s="16">
        <f>SUMIFS(Issue!$L$1:$L$4036,Issue!$H$1:$H$4036,'Pending Consumption'!$B495,Issue!$J$1:$J$4036,'Pending Consumption'!$C495,Issue!$B$1:$B$4036,"Transfer")</f>
        <v>0</v>
      </c>
      <c r="E495" s="6">
        <f>SUMIFS(Issue!$L$1:$L$4036,Issue!$E$1:$E$4036,'Pending Consumption'!B495,Issue!$J$1:$J$4036,'Pending Consumption'!$C495,Issue!$B$1:$B$4036,"Consumed")</f>
        <v>0</v>
      </c>
      <c r="F495" s="16">
        <f t="shared" si="10"/>
        <v>0</v>
      </c>
    </row>
    <row r="496" spans="2:6" hidden="1" x14ac:dyDescent="0.25">
      <c r="B496" s="22" t="s">
        <v>1130</v>
      </c>
      <c r="C496" s="8" t="s">
        <v>56</v>
      </c>
      <c r="D496" s="16">
        <f>SUMIFS(Issue!$L$1:$L$4036,Issue!$H$1:$H$4036,'Pending Consumption'!$B496,Issue!$J$1:$J$4036,'Pending Consumption'!$C496,Issue!$B$1:$B$4036,"Transfer")</f>
        <v>0</v>
      </c>
      <c r="E496" s="6">
        <f>SUMIFS(Issue!$L$1:$L$4036,Issue!$E$1:$E$4036,'Pending Consumption'!B496,Issue!$J$1:$J$4036,'Pending Consumption'!$C496,Issue!$B$1:$B$4036,"Consumed")</f>
        <v>0</v>
      </c>
      <c r="F496" s="16">
        <f t="shared" si="10"/>
        <v>0</v>
      </c>
    </row>
    <row r="497" spans="2:6" hidden="1" x14ac:dyDescent="0.25">
      <c r="B497" s="22" t="s">
        <v>1130</v>
      </c>
      <c r="C497" s="8" t="s">
        <v>57</v>
      </c>
      <c r="D497" s="16">
        <f>SUMIFS(Issue!$L$1:$L$4036,Issue!$H$1:$H$4036,'Pending Consumption'!$B497,Issue!$J$1:$J$4036,'Pending Consumption'!$C497,Issue!$B$1:$B$4036,"Transfer")</f>
        <v>0</v>
      </c>
      <c r="E497" s="6">
        <f>SUMIFS(Issue!$L$1:$L$4036,Issue!$E$1:$E$4036,'Pending Consumption'!B497,Issue!$J$1:$J$4036,'Pending Consumption'!$C497,Issue!$B$1:$B$4036,"Consumed")</f>
        <v>0</v>
      </c>
      <c r="F497" s="16">
        <f t="shared" si="10"/>
        <v>0</v>
      </c>
    </row>
    <row r="498" spans="2:6" hidden="1" x14ac:dyDescent="0.25">
      <c r="B498" s="22" t="s">
        <v>1130</v>
      </c>
      <c r="C498" s="8" t="s">
        <v>58</v>
      </c>
      <c r="D498" s="16">
        <f>SUMIFS(Issue!$L$1:$L$4036,Issue!$H$1:$H$4036,'Pending Consumption'!$B498,Issue!$J$1:$J$4036,'Pending Consumption'!$C498,Issue!$B$1:$B$4036,"Transfer")</f>
        <v>0</v>
      </c>
      <c r="E498" s="6">
        <f>SUMIFS(Issue!$L$1:$L$4036,Issue!$E$1:$E$4036,'Pending Consumption'!B498,Issue!$J$1:$J$4036,'Pending Consumption'!$C498,Issue!$B$1:$B$4036,"Consumed")</f>
        <v>0</v>
      </c>
      <c r="F498" s="16">
        <f t="shared" si="10"/>
        <v>0</v>
      </c>
    </row>
    <row r="499" spans="2:6" hidden="1" x14ac:dyDescent="0.25">
      <c r="B499" s="22" t="s">
        <v>1130</v>
      </c>
      <c r="C499" s="20" t="s">
        <v>59</v>
      </c>
      <c r="D499" s="6">
        <f>SUMIFS(Issue!$L$1:$L$4036,Issue!$H$1:$H$4036,'Pending Consumption'!$B499,Issue!$J$1:$J$4036,'Pending Consumption'!$C499,Issue!$B$1:$B$4036,"Transfer")</f>
        <v>0</v>
      </c>
      <c r="E499" s="6">
        <f>SUMIFS(Issue!$L$1:$L$4036,Issue!$E$1:$E$4036,'Pending Consumption'!B499,Issue!$J$1:$J$4036,'Pending Consumption'!$C499,Issue!$B$1:$B$4036,"Consumed")</f>
        <v>0</v>
      </c>
      <c r="F499" s="6">
        <f t="shared" si="10"/>
        <v>0</v>
      </c>
    </row>
    <row r="500" spans="2:6" hidden="1" x14ac:dyDescent="0.25">
      <c r="B500" s="22" t="s">
        <v>1130</v>
      </c>
      <c r="C500" s="8" t="s">
        <v>60</v>
      </c>
      <c r="D500" s="16">
        <f>SUMIFS(Issue!$L$1:$L$4036,Issue!$H$1:$H$4036,'Pending Consumption'!$B500,Issue!$J$1:$J$4036,'Pending Consumption'!$C500,Issue!$B$1:$B$4036,"Transfer")</f>
        <v>0</v>
      </c>
      <c r="E500" s="6">
        <f>SUMIFS(Issue!$L$1:$L$4036,Issue!$E$1:$E$4036,'Pending Consumption'!B500,Issue!$J$1:$J$4036,'Pending Consumption'!$C500,Issue!$B$1:$B$4036,"Consumed")</f>
        <v>0</v>
      </c>
      <c r="F500" s="16">
        <f t="shared" si="10"/>
        <v>0</v>
      </c>
    </row>
    <row r="501" spans="2:6" hidden="1" x14ac:dyDescent="0.25">
      <c r="B501" s="22" t="s">
        <v>1130</v>
      </c>
      <c r="C501" s="8" t="s">
        <v>61</v>
      </c>
      <c r="D501" s="16">
        <f>SUMIFS(Issue!$L$1:$L$4036,Issue!$H$1:$H$4036,'Pending Consumption'!$B501,Issue!$J$1:$J$4036,'Pending Consumption'!$C501,Issue!$B$1:$B$4036,"Transfer")</f>
        <v>0</v>
      </c>
      <c r="E501" s="6">
        <f>SUMIFS(Issue!$L$1:$L$4036,Issue!$E$1:$E$4036,'Pending Consumption'!B501,Issue!$J$1:$J$4036,'Pending Consumption'!$C501,Issue!$B$1:$B$4036,"Consumed")</f>
        <v>0</v>
      </c>
      <c r="F501" s="16">
        <f t="shared" si="10"/>
        <v>0</v>
      </c>
    </row>
    <row r="502" spans="2:6" hidden="1" x14ac:dyDescent="0.25">
      <c r="B502" s="22" t="s">
        <v>1130</v>
      </c>
      <c r="C502" s="8" t="s">
        <v>62</v>
      </c>
      <c r="D502" s="16">
        <f>SUMIFS(Issue!$L$1:$L$4036,Issue!$H$1:$H$4036,'Pending Consumption'!$B502,Issue!$J$1:$J$4036,'Pending Consumption'!$C502,Issue!$B$1:$B$4036,"Transfer")</f>
        <v>0</v>
      </c>
      <c r="E502" s="6">
        <f>SUMIFS(Issue!$L$1:$L$4036,Issue!$E$1:$E$4036,'Pending Consumption'!B502,Issue!$J$1:$J$4036,'Pending Consumption'!$C502,Issue!$B$1:$B$4036,"Consumed")</f>
        <v>0</v>
      </c>
      <c r="F502" s="16">
        <f t="shared" si="10"/>
        <v>0</v>
      </c>
    </row>
    <row r="503" spans="2:6" hidden="1" x14ac:dyDescent="0.25">
      <c r="B503" s="22" t="s">
        <v>1130</v>
      </c>
      <c r="C503" s="8" t="s">
        <v>63</v>
      </c>
      <c r="D503" s="16">
        <f>SUMIFS(Issue!$L$1:$L$4036,Issue!$H$1:$H$4036,'Pending Consumption'!$B503,Issue!$J$1:$J$4036,'Pending Consumption'!$C503,Issue!$B$1:$B$4036,"Transfer")</f>
        <v>0</v>
      </c>
      <c r="E503" s="6">
        <f>SUMIFS(Issue!$L$1:$L$4036,Issue!$E$1:$E$4036,'Pending Consumption'!B503,Issue!$J$1:$J$4036,'Pending Consumption'!$C503,Issue!$B$1:$B$4036,"Consumed")</f>
        <v>0</v>
      </c>
      <c r="F503" s="16">
        <f t="shared" si="10"/>
        <v>0</v>
      </c>
    </row>
    <row r="504" spans="2:6" hidden="1" x14ac:dyDescent="0.25">
      <c r="B504" s="22" t="s">
        <v>1130</v>
      </c>
      <c r="C504" s="8" t="s">
        <v>64</v>
      </c>
      <c r="D504" s="16">
        <f>SUMIFS(Issue!$L$1:$L$4036,Issue!$H$1:$H$4036,'Pending Consumption'!$B504,Issue!$J$1:$J$4036,'Pending Consumption'!$C504,Issue!$B$1:$B$4036,"Transfer")</f>
        <v>0</v>
      </c>
      <c r="E504" s="6">
        <f>SUMIFS(Issue!$L$1:$L$4036,Issue!$E$1:$E$4036,'Pending Consumption'!B504,Issue!$J$1:$J$4036,'Pending Consumption'!$C504,Issue!$B$1:$B$4036,"Consumed")</f>
        <v>0</v>
      </c>
      <c r="F504" s="16">
        <f t="shared" si="10"/>
        <v>0</v>
      </c>
    </row>
    <row r="505" spans="2:6" hidden="1" x14ac:dyDescent="0.25">
      <c r="B505" s="22" t="s">
        <v>1130</v>
      </c>
      <c r="C505" s="8" t="s">
        <v>65</v>
      </c>
      <c r="D505" s="16">
        <f>SUMIFS(Issue!$L$1:$L$4036,Issue!$H$1:$H$4036,'Pending Consumption'!$B505,Issue!$J$1:$J$4036,'Pending Consumption'!$C505,Issue!$B$1:$B$4036,"Transfer")</f>
        <v>0</v>
      </c>
      <c r="E505" s="6">
        <f>SUMIFS(Issue!$L$1:$L$4036,Issue!$E$1:$E$4036,'Pending Consumption'!B505,Issue!$J$1:$J$4036,'Pending Consumption'!$C505,Issue!$B$1:$B$4036,"Consumed")</f>
        <v>0</v>
      </c>
      <c r="F505" s="16">
        <f t="shared" si="10"/>
        <v>0</v>
      </c>
    </row>
    <row r="506" spans="2:6" hidden="1" x14ac:dyDescent="0.25">
      <c r="B506" s="22" t="s">
        <v>1130</v>
      </c>
      <c r="C506" s="8" t="s">
        <v>66</v>
      </c>
      <c r="D506" s="16">
        <f>SUMIFS(Issue!$L$1:$L$4036,Issue!$H$1:$H$4036,'Pending Consumption'!$B506,Issue!$J$1:$J$4036,'Pending Consumption'!$C506,Issue!$B$1:$B$4036,"Transfer")</f>
        <v>0</v>
      </c>
      <c r="E506" s="6">
        <f>SUMIFS(Issue!$L$1:$L$4036,Issue!$E$1:$E$4036,'Pending Consumption'!B506,Issue!$J$1:$J$4036,'Pending Consumption'!$C506,Issue!$B$1:$B$4036,"Consumed")</f>
        <v>0</v>
      </c>
      <c r="F506" s="16">
        <f t="shared" si="10"/>
        <v>0</v>
      </c>
    </row>
    <row r="507" spans="2:6" hidden="1" x14ac:dyDescent="0.25">
      <c r="B507" s="22" t="s">
        <v>1130</v>
      </c>
      <c r="C507" s="8" t="s">
        <v>67</v>
      </c>
      <c r="D507" s="16">
        <f>SUMIFS(Issue!$L$1:$L$4036,Issue!$H$1:$H$4036,'Pending Consumption'!$B507,Issue!$J$1:$J$4036,'Pending Consumption'!$C507,Issue!$B$1:$B$4036,"Transfer")</f>
        <v>0</v>
      </c>
      <c r="E507" s="6">
        <f>SUMIFS(Issue!$L$1:$L$4036,Issue!$E$1:$E$4036,'Pending Consumption'!B507,Issue!$J$1:$J$4036,'Pending Consumption'!$C507,Issue!$B$1:$B$4036,"Consumed")</f>
        <v>0</v>
      </c>
      <c r="F507" s="16">
        <f t="shared" si="10"/>
        <v>0</v>
      </c>
    </row>
    <row r="508" spans="2:6" x14ac:dyDescent="0.25">
      <c r="B508" s="22" t="s">
        <v>1130</v>
      </c>
      <c r="C508" s="8" t="s">
        <v>68</v>
      </c>
      <c r="D508" s="16">
        <f>SUMIFS(Issue!$L$1:$L$4036,Issue!$H$1:$H$4036,'Pending Consumption'!$B508,Issue!$J$1:$J$4036,'Pending Consumption'!$C508,Issue!$B$1:$B$4036,"Transfer")</f>
        <v>225</v>
      </c>
      <c r="E508" s="6">
        <f>SUMIFS(Issue!$L$1:$L$4036,Issue!$E$1:$E$4036,'Pending Consumption'!B508,Issue!$J$1:$J$4036,'Pending Consumption'!$C508,Issue!$B$1:$B$4036,"Consumed")</f>
        <v>0</v>
      </c>
      <c r="F508" s="16">
        <f t="shared" si="10"/>
        <v>225</v>
      </c>
    </row>
    <row r="509" spans="2:6" hidden="1" x14ac:dyDescent="0.25">
      <c r="B509" s="22" t="s">
        <v>1130</v>
      </c>
      <c r="C509" s="8" t="s">
        <v>69</v>
      </c>
      <c r="D509" s="16">
        <f>SUMIFS(Issue!$L$1:$L$4036,Issue!$H$1:$H$4036,'Pending Consumption'!$B509,Issue!$J$1:$J$4036,'Pending Consumption'!$C509,Issue!$B$1:$B$4036,"Transfer")</f>
        <v>0</v>
      </c>
      <c r="E509" s="6">
        <f>SUMIFS(Issue!$L$1:$L$4036,Issue!$E$1:$E$4036,'Pending Consumption'!B509,Issue!$J$1:$J$4036,'Pending Consumption'!$C509,Issue!$B$1:$B$4036,"Consumed")</f>
        <v>0</v>
      </c>
      <c r="F509" s="16">
        <f t="shared" si="10"/>
        <v>0</v>
      </c>
    </row>
    <row r="510" spans="2:6" hidden="1" x14ac:dyDescent="0.25">
      <c r="B510" s="22" t="s">
        <v>1130</v>
      </c>
      <c r="C510" s="8" t="s">
        <v>70</v>
      </c>
      <c r="D510" s="16">
        <f>SUMIFS(Issue!$L$1:$L$4036,Issue!$H$1:$H$4036,'Pending Consumption'!$B510,Issue!$J$1:$J$4036,'Pending Consumption'!$C510,Issue!$B$1:$B$4036,"Transfer")</f>
        <v>0</v>
      </c>
      <c r="E510" s="6">
        <f>SUMIFS(Issue!$L$1:$L$4036,Issue!$E$1:$E$4036,'Pending Consumption'!B510,Issue!$J$1:$J$4036,'Pending Consumption'!$C510,Issue!$B$1:$B$4036,"Consumed")</f>
        <v>0</v>
      </c>
      <c r="F510" s="16">
        <f t="shared" si="10"/>
        <v>0</v>
      </c>
    </row>
    <row r="511" spans="2:6" hidden="1" x14ac:dyDescent="0.25">
      <c r="B511" s="22" t="s">
        <v>1130</v>
      </c>
      <c r="C511" s="8" t="s">
        <v>71</v>
      </c>
      <c r="D511" s="16">
        <f>SUMIFS(Issue!$L$1:$L$4036,Issue!$H$1:$H$4036,'Pending Consumption'!$B511,Issue!$J$1:$J$4036,'Pending Consumption'!$C511,Issue!$B$1:$B$4036,"Transfer")</f>
        <v>0</v>
      </c>
      <c r="E511" s="6">
        <f>SUMIFS(Issue!$L$1:$L$4036,Issue!$E$1:$E$4036,'Pending Consumption'!B511,Issue!$J$1:$J$4036,'Pending Consumption'!$C511,Issue!$B$1:$B$4036,"Consumed")</f>
        <v>0</v>
      </c>
      <c r="F511" s="16">
        <f t="shared" si="10"/>
        <v>0</v>
      </c>
    </row>
    <row r="512" spans="2:6" hidden="1" x14ac:dyDescent="0.25">
      <c r="B512" s="22" t="s">
        <v>1130</v>
      </c>
      <c r="C512" s="8" t="s">
        <v>72</v>
      </c>
      <c r="D512" s="16">
        <f>SUMIFS(Issue!$L$1:$L$4036,Issue!$H$1:$H$4036,'Pending Consumption'!$B512,Issue!$J$1:$J$4036,'Pending Consumption'!$C512,Issue!$B$1:$B$4036,"Transfer")</f>
        <v>0</v>
      </c>
      <c r="E512" s="6">
        <f>SUMIFS(Issue!$L$1:$L$4036,Issue!$E$1:$E$4036,'Pending Consumption'!B512,Issue!$J$1:$J$4036,'Pending Consumption'!$C512,Issue!$B$1:$B$4036,"Consumed")</f>
        <v>0</v>
      </c>
      <c r="F512" s="16">
        <f t="shared" si="10"/>
        <v>0</v>
      </c>
    </row>
    <row r="513" spans="2:6" hidden="1" x14ac:dyDescent="0.25">
      <c r="B513" s="22" t="s">
        <v>1130</v>
      </c>
      <c r="C513" s="8" t="s">
        <v>73</v>
      </c>
      <c r="D513" s="16">
        <f>SUMIFS(Issue!$L$1:$L$4036,Issue!$H$1:$H$4036,'Pending Consumption'!$B513,Issue!$J$1:$J$4036,'Pending Consumption'!$C513,Issue!$B$1:$B$4036,"Transfer")</f>
        <v>0</v>
      </c>
      <c r="E513" s="6">
        <f>SUMIFS(Issue!$L$1:$L$4036,Issue!$E$1:$E$4036,'Pending Consumption'!B513,Issue!$J$1:$J$4036,'Pending Consumption'!$C513,Issue!$B$1:$B$4036,"Consumed")</f>
        <v>0</v>
      </c>
      <c r="F513" s="16">
        <f t="shared" si="10"/>
        <v>0</v>
      </c>
    </row>
    <row r="514" spans="2:6" hidden="1" x14ac:dyDescent="0.25">
      <c r="B514" s="22" t="s">
        <v>1130</v>
      </c>
      <c r="C514" s="8" t="s">
        <v>74</v>
      </c>
      <c r="D514" s="16">
        <f>SUMIFS(Issue!$L$1:$L$4036,Issue!$H$1:$H$4036,'Pending Consumption'!$B514,Issue!$J$1:$J$4036,'Pending Consumption'!$C514,Issue!$B$1:$B$4036,"Transfer")</f>
        <v>0</v>
      </c>
      <c r="E514" s="6">
        <f>SUMIFS(Issue!$L$1:$L$4036,Issue!$E$1:$E$4036,'Pending Consumption'!B514,Issue!$J$1:$J$4036,'Pending Consumption'!$C514,Issue!$B$1:$B$4036,"Consumed")</f>
        <v>0</v>
      </c>
      <c r="F514" s="16">
        <f t="shared" si="10"/>
        <v>0</v>
      </c>
    </row>
    <row r="515" spans="2:6" hidden="1" x14ac:dyDescent="0.25">
      <c r="B515" s="22" t="s">
        <v>1130</v>
      </c>
      <c r="C515" s="8" t="s">
        <v>75</v>
      </c>
      <c r="D515" s="16">
        <f>SUMIFS(Issue!$L$1:$L$4036,Issue!$H$1:$H$4036,'Pending Consumption'!$B515,Issue!$J$1:$J$4036,'Pending Consumption'!$C515,Issue!$B$1:$B$4036,"Transfer")</f>
        <v>0</v>
      </c>
      <c r="E515" s="6">
        <f>SUMIFS(Issue!$L$1:$L$4036,Issue!$E$1:$E$4036,'Pending Consumption'!B515,Issue!$J$1:$J$4036,'Pending Consumption'!$C515,Issue!$B$1:$B$4036,"Consumed")</f>
        <v>0</v>
      </c>
      <c r="F515" s="16">
        <f t="shared" si="10"/>
        <v>0</v>
      </c>
    </row>
    <row r="516" spans="2:6" hidden="1" x14ac:dyDescent="0.25">
      <c r="B516" s="22" t="s">
        <v>1130</v>
      </c>
      <c r="C516" s="8" t="s">
        <v>76</v>
      </c>
      <c r="D516" s="16">
        <f>SUMIFS(Issue!$L$1:$L$4036,Issue!$H$1:$H$4036,'Pending Consumption'!$B516,Issue!$J$1:$J$4036,'Pending Consumption'!$C516,Issue!$B$1:$B$4036,"Transfer")</f>
        <v>0</v>
      </c>
      <c r="E516" s="6">
        <f>SUMIFS(Issue!$L$1:$L$4036,Issue!$E$1:$E$4036,'Pending Consumption'!B516,Issue!$J$1:$J$4036,'Pending Consumption'!$C516,Issue!$B$1:$B$4036,"Consumed")</f>
        <v>0</v>
      </c>
      <c r="F516" s="16">
        <f t="shared" si="10"/>
        <v>0</v>
      </c>
    </row>
    <row r="517" spans="2:6" hidden="1" x14ac:dyDescent="0.25">
      <c r="B517" s="22" t="s">
        <v>1130</v>
      </c>
      <c r="C517" s="8" t="s">
        <v>77</v>
      </c>
      <c r="D517" s="16">
        <f>SUMIFS(Issue!$L$1:$L$4036,Issue!$H$1:$H$4036,'Pending Consumption'!$B517,Issue!$J$1:$J$4036,'Pending Consumption'!$C517,Issue!$B$1:$B$4036,"Transfer")</f>
        <v>0</v>
      </c>
      <c r="E517" s="6">
        <f>SUMIFS(Issue!$L$1:$L$4036,Issue!$E$1:$E$4036,'Pending Consumption'!B517,Issue!$J$1:$J$4036,'Pending Consumption'!$C517,Issue!$B$1:$B$4036,"Consumed")</f>
        <v>0</v>
      </c>
      <c r="F517" s="16">
        <f t="shared" si="10"/>
        <v>0</v>
      </c>
    </row>
    <row r="518" spans="2:6" hidden="1" x14ac:dyDescent="0.25">
      <c r="B518" s="22" t="s">
        <v>1130</v>
      </c>
      <c r="C518" s="8" t="s">
        <v>78</v>
      </c>
      <c r="D518" s="16">
        <f>SUMIFS(Issue!$L$1:$L$4036,Issue!$H$1:$H$4036,'Pending Consumption'!$B518,Issue!$J$1:$J$4036,'Pending Consumption'!$C518,Issue!$B$1:$B$4036,"Transfer")</f>
        <v>0</v>
      </c>
      <c r="E518" s="6">
        <f>SUMIFS(Issue!$L$1:$L$4036,Issue!$E$1:$E$4036,'Pending Consumption'!B518,Issue!$J$1:$J$4036,'Pending Consumption'!$C518,Issue!$B$1:$B$4036,"Consumed")</f>
        <v>0</v>
      </c>
      <c r="F518" s="16">
        <f t="shared" si="10"/>
        <v>0</v>
      </c>
    </row>
    <row r="519" spans="2:6" hidden="1" x14ac:dyDescent="0.25">
      <c r="B519" s="22" t="s">
        <v>1130</v>
      </c>
      <c r="C519" s="8" t="s">
        <v>79</v>
      </c>
      <c r="D519" s="16">
        <f>SUMIFS(Issue!$L$1:$L$4036,Issue!$H$1:$H$4036,'Pending Consumption'!$B519,Issue!$J$1:$J$4036,'Pending Consumption'!$C519,Issue!$B$1:$B$4036,"Transfer")</f>
        <v>0</v>
      </c>
      <c r="E519" s="6">
        <f>SUMIFS(Issue!$L$1:$L$4036,Issue!$E$1:$E$4036,'Pending Consumption'!B519,Issue!$J$1:$J$4036,'Pending Consumption'!$C519,Issue!$B$1:$B$4036,"Consumed")</f>
        <v>0</v>
      </c>
      <c r="F519" s="16">
        <f t="shared" si="10"/>
        <v>0</v>
      </c>
    </row>
    <row r="520" spans="2:6" hidden="1" x14ac:dyDescent="0.25">
      <c r="B520" s="22" t="s">
        <v>1130</v>
      </c>
      <c r="C520" s="8" t="s">
        <v>80</v>
      </c>
      <c r="D520" s="16">
        <f>SUMIFS(Issue!$L$1:$L$4036,Issue!$H$1:$H$4036,'Pending Consumption'!$B520,Issue!$J$1:$J$4036,'Pending Consumption'!$C520,Issue!$B$1:$B$4036,"Transfer")</f>
        <v>0</v>
      </c>
      <c r="E520" s="6">
        <f>SUMIFS(Issue!$L$1:$L$4036,Issue!$E$1:$E$4036,'Pending Consumption'!B520,Issue!$J$1:$J$4036,'Pending Consumption'!$C520,Issue!$B$1:$B$4036,"Consumed")</f>
        <v>0</v>
      </c>
      <c r="F520" s="16">
        <f t="shared" si="10"/>
        <v>0</v>
      </c>
    </row>
    <row r="521" spans="2:6" hidden="1" x14ac:dyDescent="0.25">
      <c r="B521" s="22" t="s">
        <v>1130</v>
      </c>
      <c r="C521" s="8" t="s">
        <v>81</v>
      </c>
      <c r="D521" s="16">
        <f>SUMIFS(Issue!$L$1:$L$4036,Issue!$H$1:$H$4036,'Pending Consumption'!$B521,Issue!$J$1:$J$4036,'Pending Consumption'!$C521,Issue!$B$1:$B$4036,"Transfer")</f>
        <v>0</v>
      </c>
      <c r="E521" s="6">
        <f>SUMIFS(Issue!$L$1:$L$4036,Issue!$E$1:$E$4036,'Pending Consumption'!B521,Issue!$J$1:$J$4036,'Pending Consumption'!$C521,Issue!$B$1:$B$4036,"Consumed")</f>
        <v>0</v>
      </c>
      <c r="F521" s="16">
        <f t="shared" si="10"/>
        <v>0</v>
      </c>
    </row>
    <row r="522" spans="2:6" hidden="1" x14ac:dyDescent="0.25">
      <c r="B522" s="22" t="s">
        <v>1130</v>
      </c>
      <c r="C522" s="8" t="s">
        <v>82</v>
      </c>
      <c r="D522" s="16">
        <f>SUMIFS(Issue!$L$1:$L$4036,Issue!$H$1:$H$4036,'Pending Consumption'!$B522,Issue!$J$1:$J$4036,'Pending Consumption'!$C522,Issue!$B$1:$B$4036,"Transfer")</f>
        <v>0</v>
      </c>
      <c r="E522" s="6">
        <f>SUMIFS(Issue!$L$1:$L$4036,Issue!$E$1:$E$4036,'Pending Consumption'!B522,Issue!$J$1:$J$4036,'Pending Consumption'!$C522,Issue!$B$1:$B$4036,"Consumed")</f>
        <v>0</v>
      </c>
      <c r="F522" s="16">
        <f t="shared" si="10"/>
        <v>0</v>
      </c>
    </row>
    <row r="523" spans="2:6" hidden="1" x14ac:dyDescent="0.25">
      <c r="B523" s="22" t="s">
        <v>1130</v>
      </c>
      <c r="C523" s="8" t="s">
        <v>83</v>
      </c>
      <c r="D523" s="16">
        <f>SUMIFS(Issue!$L$1:$L$4036,Issue!$H$1:$H$4036,'Pending Consumption'!$B523,Issue!$J$1:$J$4036,'Pending Consumption'!$C523,Issue!$B$1:$B$4036,"Transfer")</f>
        <v>0</v>
      </c>
      <c r="E523" s="6">
        <f>SUMIFS(Issue!$L$1:$L$4036,Issue!$E$1:$E$4036,'Pending Consumption'!B523,Issue!$J$1:$J$4036,'Pending Consumption'!$C523,Issue!$B$1:$B$4036,"Consumed")</f>
        <v>0</v>
      </c>
      <c r="F523" s="16">
        <f t="shared" si="10"/>
        <v>0</v>
      </c>
    </row>
    <row r="524" spans="2:6" hidden="1" x14ac:dyDescent="0.25">
      <c r="B524" s="22" t="s">
        <v>1130</v>
      </c>
      <c r="C524" s="8" t="s">
        <v>84</v>
      </c>
      <c r="D524" s="16">
        <f>SUMIFS(Issue!$L$1:$L$4036,Issue!$H$1:$H$4036,'Pending Consumption'!$B524,Issue!$J$1:$J$4036,'Pending Consumption'!$C524,Issue!$B$1:$B$4036,"Transfer")</f>
        <v>0</v>
      </c>
      <c r="E524" s="6">
        <f>SUMIFS(Issue!$L$1:$L$4036,Issue!$E$1:$E$4036,'Pending Consumption'!B524,Issue!$J$1:$J$4036,'Pending Consumption'!$C524,Issue!$B$1:$B$4036,"Consumed")</f>
        <v>0</v>
      </c>
      <c r="F524" s="16">
        <f t="shared" si="10"/>
        <v>0</v>
      </c>
    </row>
    <row r="525" spans="2:6" hidden="1" x14ac:dyDescent="0.25">
      <c r="B525" s="22" t="s">
        <v>1130</v>
      </c>
      <c r="C525" s="8" t="s">
        <v>85</v>
      </c>
      <c r="D525" s="16">
        <f>SUMIFS(Issue!$L$1:$L$4036,Issue!$H$1:$H$4036,'Pending Consumption'!$B525,Issue!$J$1:$J$4036,'Pending Consumption'!$C525,Issue!$B$1:$B$4036,"Transfer")</f>
        <v>0</v>
      </c>
      <c r="E525" s="6">
        <f>SUMIFS(Issue!$L$1:$L$4036,Issue!$E$1:$E$4036,'Pending Consumption'!B525,Issue!$J$1:$J$4036,'Pending Consumption'!$C525,Issue!$B$1:$B$4036,"Consumed")</f>
        <v>0</v>
      </c>
      <c r="F525" s="16">
        <f t="shared" si="10"/>
        <v>0</v>
      </c>
    </row>
    <row r="526" spans="2:6" hidden="1" x14ac:dyDescent="0.25">
      <c r="B526" s="22" t="s">
        <v>1130</v>
      </c>
      <c r="C526" s="8" t="s">
        <v>86</v>
      </c>
      <c r="D526" s="16">
        <f>SUMIFS(Issue!$L$1:$L$4036,Issue!$H$1:$H$4036,'Pending Consumption'!$B526,Issue!$J$1:$J$4036,'Pending Consumption'!$C526,Issue!$B$1:$B$4036,"Transfer")</f>
        <v>0</v>
      </c>
      <c r="E526" s="6">
        <f>SUMIFS(Issue!$L$1:$L$4036,Issue!$E$1:$E$4036,'Pending Consumption'!B526,Issue!$J$1:$J$4036,'Pending Consumption'!$C526,Issue!$B$1:$B$4036,"Consumed")</f>
        <v>0</v>
      </c>
      <c r="F526" s="16">
        <f t="shared" si="10"/>
        <v>0</v>
      </c>
    </row>
    <row r="527" spans="2:6" hidden="1" x14ac:dyDescent="0.25">
      <c r="B527" s="22" t="s">
        <v>1130</v>
      </c>
      <c r="C527" s="8" t="s">
        <v>87</v>
      </c>
      <c r="D527" s="16">
        <f>SUMIFS(Issue!$L$1:$L$4036,Issue!$H$1:$H$4036,'Pending Consumption'!$B527,Issue!$J$1:$J$4036,'Pending Consumption'!$C527,Issue!$B$1:$B$4036,"Transfer")</f>
        <v>0</v>
      </c>
      <c r="E527" s="6">
        <f>SUMIFS(Issue!$L$1:$L$4036,Issue!$E$1:$E$4036,'Pending Consumption'!B527,Issue!$J$1:$J$4036,'Pending Consumption'!$C527,Issue!$B$1:$B$4036,"Consumed")</f>
        <v>0</v>
      </c>
      <c r="F527" s="16">
        <f t="shared" si="10"/>
        <v>0</v>
      </c>
    </row>
    <row r="528" spans="2:6" hidden="1" x14ac:dyDescent="0.25">
      <c r="B528" s="22" t="s">
        <v>1130</v>
      </c>
      <c r="C528" s="8" t="s">
        <v>88</v>
      </c>
      <c r="D528" s="16">
        <f>SUMIFS(Issue!$L$1:$L$4036,Issue!$H$1:$H$4036,'Pending Consumption'!$B528,Issue!$J$1:$J$4036,'Pending Consumption'!$C528,Issue!$B$1:$B$4036,"Transfer")</f>
        <v>0</v>
      </c>
      <c r="E528" s="6">
        <f>SUMIFS(Issue!$L$1:$L$4036,Issue!$E$1:$E$4036,'Pending Consumption'!B528,Issue!$J$1:$J$4036,'Pending Consumption'!$C528,Issue!$B$1:$B$4036,"Consumed")</f>
        <v>0</v>
      </c>
      <c r="F528" s="16">
        <f t="shared" si="10"/>
        <v>0</v>
      </c>
    </row>
    <row r="529" spans="2:6" hidden="1" x14ac:dyDescent="0.25">
      <c r="B529" s="22" t="s">
        <v>1130</v>
      </c>
      <c r="C529" s="8" t="s">
        <v>89</v>
      </c>
      <c r="D529" s="16">
        <f>SUMIFS(Issue!$L$1:$L$4036,Issue!$H$1:$H$4036,'Pending Consumption'!$B529,Issue!$J$1:$J$4036,'Pending Consumption'!$C529,Issue!$B$1:$B$4036,"Transfer")</f>
        <v>0</v>
      </c>
      <c r="E529" s="6">
        <f>SUMIFS(Issue!$L$1:$L$4036,Issue!$E$1:$E$4036,'Pending Consumption'!B529,Issue!$J$1:$J$4036,'Pending Consumption'!$C529,Issue!$B$1:$B$4036,"Consumed")</f>
        <v>0</v>
      </c>
      <c r="F529" s="16">
        <f t="shared" si="10"/>
        <v>0</v>
      </c>
    </row>
    <row r="530" spans="2:6" hidden="1" x14ac:dyDescent="0.25">
      <c r="B530" s="22" t="s">
        <v>1130</v>
      </c>
      <c r="C530" s="8" t="s">
        <v>90</v>
      </c>
      <c r="D530" s="16">
        <f>SUMIFS(Issue!$L$1:$L$4036,Issue!$H$1:$H$4036,'Pending Consumption'!$B530,Issue!$J$1:$J$4036,'Pending Consumption'!$C530,Issue!$B$1:$B$4036,"Transfer")</f>
        <v>0</v>
      </c>
      <c r="E530" s="6">
        <f>SUMIFS(Issue!$L$1:$L$4036,Issue!$E$1:$E$4036,'Pending Consumption'!B530,Issue!$J$1:$J$4036,'Pending Consumption'!$C530,Issue!$B$1:$B$4036,"Consumed")</f>
        <v>0</v>
      </c>
      <c r="F530" s="16">
        <f t="shared" si="10"/>
        <v>0</v>
      </c>
    </row>
    <row r="531" spans="2:6" x14ac:dyDescent="0.25">
      <c r="B531" s="22" t="s">
        <v>1130</v>
      </c>
      <c r="C531" s="8" t="s">
        <v>91</v>
      </c>
      <c r="D531" s="16">
        <f>SUMIFS(Issue!$L$1:$L$4036,Issue!$H$1:$H$4036,'Pending Consumption'!$B531,Issue!$J$1:$J$4036,'Pending Consumption'!$C531,Issue!$B$1:$B$4036,"Transfer")</f>
        <v>27</v>
      </c>
      <c r="E531" s="6">
        <f>SUMIFS(Issue!$L$1:$L$4036,Issue!$E$1:$E$4036,'Pending Consumption'!B531,Issue!$J$1:$J$4036,'Pending Consumption'!$C531,Issue!$B$1:$B$4036,"Consumed")</f>
        <v>0</v>
      </c>
      <c r="F531" s="16">
        <f t="shared" si="10"/>
        <v>27</v>
      </c>
    </row>
    <row r="532" spans="2:6" hidden="1" x14ac:dyDescent="0.25">
      <c r="B532" s="22" t="s">
        <v>1130</v>
      </c>
      <c r="C532" s="8" t="s">
        <v>92</v>
      </c>
      <c r="D532" s="16">
        <f>SUMIFS(Issue!$L$1:$L$4036,Issue!$H$1:$H$4036,'Pending Consumption'!$B532,Issue!$J$1:$J$4036,'Pending Consumption'!$C532,Issue!$B$1:$B$4036,"Transfer")</f>
        <v>0</v>
      </c>
      <c r="E532" s="6">
        <f>SUMIFS(Issue!$L$1:$L$4036,Issue!$E$1:$E$4036,'Pending Consumption'!B532,Issue!$J$1:$J$4036,'Pending Consumption'!$C532,Issue!$B$1:$B$4036,"Consumed")</f>
        <v>0</v>
      </c>
      <c r="F532" s="16">
        <f t="shared" si="10"/>
        <v>0</v>
      </c>
    </row>
    <row r="533" spans="2:6" hidden="1" x14ac:dyDescent="0.25">
      <c r="B533" s="22" t="s">
        <v>1130</v>
      </c>
      <c r="C533" s="8" t="s">
        <v>93</v>
      </c>
      <c r="D533" s="16">
        <f>SUMIFS(Issue!$L$1:$L$4036,Issue!$H$1:$H$4036,'Pending Consumption'!$B533,Issue!$J$1:$J$4036,'Pending Consumption'!$C533,Issue!$B$1:$B$4036,"Transfer")</f>
        <v>0</v>
      </c>
      <c r="E533" s="6">
        <f>SUMIFS(Issue!$L$1:$L$4036,Issue!$E$1:$E$4036,'Pending Consumption'!B533,Issue!$J$1:$J$4036,'Pending Consumption'!$C533,Issue!$B$1:$B$4036,"Consumed")</f>
        <v>0</v>
      </c>
      <c r="F533" s="16">
        <f t="shared" si="10"/>
        <v>0</v>
      </c>
    </row>
    <row r="534" spans="2:6" x14ac:dyDescent="0.25">
      <c r="B534" s="22" t="s">
        <v>1130</v>
      </c>
      <c r="C534" s="8" t="s">
        <v>94</v>
      </c>
      <c r="D534" s="16">
        <f>SUMIFS(Issue!$L$1:$L$4036,Issue!$H$1:$H$4036,'Pending Consumption'!$B534,Issue!$J$1:$J$4036,'Pending Consumption'!$C534,Issue!$B$1:$B$4036,"Transfer")</f>
        <v>14</v>
      </c>
      <c r="E534" s="6">
        <f>SUMIFS(Issue!$L$1:$L$4036,Issue!$E$1:$E$4036,'Pending Consumption'!B534,Issue!$J$1:$J$4036,'Pending Consumption'!$C534,Issue!$B$1:$B$4036,"Consumed")</f>
        <v>0</v>
      </c>
      <c r="F534" s="16">
        <f t="shared" si="10"/>
        <v>14</v>
      </c>
    </row>
    <row r="535" spans="2:6" x14ac:dyDescent="0.25">
      <c r="B535" s="22" t="s">
        <v>1130</v>
      </c>
      <c r="C535" s="8" t="s">
        <v>95</v>
      </c>
      <c r="D535" s="16">
        <f>SUMIFS(Issue!$L$1:$L$4036,Issue!$H$1:$H$4036,'Pending Consumption'!$B535,Issue!$J$1:$J$4036,'Pending Consumption'!$C535,Issue!$B$1:$B$4036,"Transfer")</f>
        <v>62</v>
      </c>
      <c r="E535" s="6">
        <f>SUMIFS(Issue!$L$1:$L$4036,Issue!$E$1:$E$4036,'Pending Consumption'!B535,Issue!$J$1:$J$4036,'Pending Consumption'!$C535,Issue!$B$1:$B$4036,"Consumed")</f>
        <v>0</v>
      </c>
      <c r="F535" s="16">
        <f t="shared" si="10"/>
        <v>62</v>
      </c>
    </row>
    <row r="536" spans="2:6" hidden="1" x14ac:dyDescent="0.25">
      <c r="B536" s="22" t="s">
        <v>1130</v>
      </c>
      <c r="C536" s="8" t="s">
        <v>96</v>
      </c>
      <c r="D536" s="16">
        <f>SUMIFS(Issue!$L$1:$L$4036,Issue!$H$1:$H$4036,'Pending Consumption'!$B536,Issue!$J$1:$J$4036,'Pending Consumption'!$C536,Issue!$B$1:$B$4036,"Transfer")</f>
        <v>0</v>
      </c>
      <c r="E536" s="6">
        <f>SUMIFS(Issue!$L$1:$L$4036,Issue!$E$1:$E$4036,'Pending Consumption'!B536,Issue!$J$1:$J$4036,'Pending Consumption'!$C536,Issue!$B$1:$B$4036,"Consumed")</f>
        <v>0</v>
      </c>
      <c r="F536" s="16">
        <f t="shared" si="10"/>
        <v>0</v>
      </c>
    </row>
    <row r="537" spans="2:6" hidden="1" x14ac:dyDescent="0.25">
      <c r="B537" s="22" t="s">
        <v>1130</v>
      </c>
      <c r="C537" s="8" t="s">
        <v>97</v>
      </c>
      <c r="D537" s="16">
        <f>SUMIFS(Issue!$L$1:$L$4036,Issue!$H$1:$H$4036,'Pending Consumption'!$B537,Issue!$J$1:$J$4036,'Pending Consumption'!$C537,Issue!$B$1:$B$4036,"Transfer")</f>
        <v>0</v>
      </c>
      <c r="E537" s="6">
        <f>SUMIFS(Issue!$L$1:$L$4036,Issue!$E$1:$E$4036,'Pending Consumption'!B537,Issue!$J$1:$J$4036,'Pending Consumption'!$C537,Issue!$B$1:$B$4036,"Consumed")</f>
        <v>0</v>
      </c>
      <c r="F537" s="16">
        <f t="shared" si="10"/>
        <v>0</v>
      </c>
    </row>
    <row r="538" spans="2:6" hidden="1" x14ac:dyDescent="0.25">
      <c r="B538" s="22" t="s">
        <v>1130</v>
      </c>
      <c r="C538" s="8" t="s">
        <v>98</v>
      </c>
      <c r="D538" s="16">
        <f>SUMIFS(Issue!$L$1:$L$4036,Issue!$H$1:$H$4036,'Pending Consumption'!$B538,Issue!$J$1:$J$4036,'Pending Consumption'!$C538,Issue!$B$1:$B$4036,"Transfer")</f>
        <v>0</v>
      </c>
      <c r="E538" s="6">
        <f>SUMIFS(Issue!$L$1:$L$4036,Issue!$E$1:$E$4036,'Pending Consumption'!B538,Issue!$J$1:$J$4036,'Pending Consumption'!$C538,Issue!$B$1:$B$4036,"Consumed")</f>
        <v>0</v>
      </c>
      <c r="F538" s="16">
        <f t="shared" si="10"/>
        <v>0</v>
      </c>
    </row>
    <row r="539" spans="2:6" hidden="1" x14ac:dyDescent="0.25">
      <c r="B539" s="22" t="s">
        <v>1130</v>
      </c>
      <c r="C539" s="8" t="s">
        <v>99</v>
      </c>
      <c r="D539" s="16">
        <f>SUMIFS(Issue!$L$1:$L$4036,Issue!$H$1:$H$4036,'Pending Consumption'!$B539,Issue!$J$1:$J$4036,'Pending Consumption'!$C539,Issue!$B$1:$B$4036,"Transfer")</f>
        <v>0</v>
      </c>
      <c r="E539" s="6">
        <f>SUMIFS(Issue!$L$1:$L$4036,Issue!$E$1:$E$4036,'Pending Consumption'!B539,Issue!$J$1:$J$4036,'Pending Consumption'!$C539,Issue!$B$1:$B$4036,"Consumed")</f>
        <v>0</v>
      </c>
      <c r="F539" s="16">
        <f t="shared" si="10"/>
        <v>0</v>
      </c>
    </row>
    <row r="540" spans="2:6" hidden="1" x14ac:dyDescent="0.25">
      <c r="B540" s="22" t="s">
        <v>1130</v>
      </c>
      <c r="C540" s="8" t="s">
        <v>100</v>
      </c>
      <c r="D540" s="16">
        <f>SUMIFS(Issue!$L$1:$L$4036,Issue!$H$1:$H$4036,'Pending Consumption'!$B540,Issue!$J$1:$J$4036,'Pending Consumption'!$C540,Issue!$B$1:$B$4036,"Transfer")</f>
        <v>0</v>
      </c>
      <c r="E540" s="6">
        <f>SUMIFS(Issue!$L$1:$L$4036,Issue!$E$1:$E$4036,'Pending Consumption'!B540,Issue!$J$1:$J$4036,'Pending Consumption'!$C540,Issue!$B$1:$B$4036,"Consumed")</f>
        <v>0</v>
      </c>
      <c r="F540" s="16">
        <f t="shared" si="10"/>
        <v>0</v>
      </c>
    </row>
    <row r="541" spans="2:6" hidden="1" x14ac:dyDescent="0.25">
      <c r="B541" s="22" t="s">
        <v>1130</v>
      </c>
      <c r="C541" s="8" t="s">
        <v>101</v>
      </c>
      <c r="D541" s="16">
        <f>SUMIFS(Issue!$L$1:$L$4036,Issue!$H$1:$H$4036,'Pending Consumption'!$B541,Issue!$J$1:$J$4036,'Pending Consumption'!$C541,Issue!$B$1:$B$4036,"Transfer")</f>
        <v>0</v>
      </c>
      <c r="E541" s="6">
        <f>SUMIFS(Issue!$L$1:$L$4036,Issue!$E$1:$E$4036,'Pending Consumption'!B541,Issue!$J$1:$J$4036,'Pending Consumption'!$C541,Issue!$B$1:$B$4036,"Consumed")</f>
        <v>0</v>
      </c>
      <c r="F541" s="16">
        <f t="shared" si="10"/>
        <v>0</v>
      </c>
    </row>
    <row r="542" spans="2:6" hidden="1" x14ac:dyDescent="0.25">
      <c r="B542" s="22" t="s">
        <v>1130</v>
      </c>
      <c r="C542" s="8" t="s">
        <v>102</v>
      </c>
      <c r="D542" s="16">
        <f>SUMIFS(Issue!$L$1:$L$4036,Issue!$H$1:$H$4036,'Pending Consumption'!$B542,Issue!$J$1:$J$4036,'Pending Consumption'!$C542,Issue!$B$1:$B$4036,"Transfer")</f>
        <v>0</v>
      </c>
      <c r="E542" s="6">
        <f>SUMIFS(Issue!$L$1:$L$4036,Issue!$E$1:$E$4036,'Pending Consumption'!B542,Issue!$J$1:$J$4036,'Pending Consumption'!$C542,Issue!$B$1:$B$4036,"Consumed")</f>
        <v>0</v>
      </c>
      <c r="F542" s="16">
        <f t="shared" si="10"/>
        <v>0</v>
      </c>
    </row>
    <row r="543" spans="2:6" hidden="1" x14ac:dyDescent="0.25">
      <c r="B543" s="22" t="s">
        <v>1130</v>
      </c>
      <c r="C543" s="8" t="s">
        <v>103</v>
      </c>
      <c r="D543" s="16">
        <f>SUMIFS(Issue!$L$1:$L$4036,Issue!$H$1:$H$4036,'Pending Consumption'!$B543,Issue!$J$1:$J$4036,'Pending Consumption'!$C543,Issue!$B$1:$B$4036,"Transfer")</f>
        <v>0</v>
      </c>
      <c r="E543" s="6">
        <f>SUMIFS(Issue!$L$1:$L$4036,Issue!$E$1:$E$4036,'Pending Consumption'!B543,Issue!$J$1:$J$4036,'Pending Consumption'!$C543,Issue!$B$1:$B$4036,"Consumed")</f>
        <v>0</v>
      </c>
      <c r="F543" s="16">
        <f t="shared" si="10"/>
        <v>0</v>
      </c>
    </row>
    <row r="544" spans="2:6" hidden="1" x14ac:dyDescent="0.25">
      <c r="B544" s="22" t="s">
        <v>1130</v>
      </c>
      <c r="C544" s="8" t="s">
        <v>104</v>
      </c>
      <c r="D544" s="16">
        <f>SUMIFS(Issue!$L$1:$L$4036,Issue!$H$1:$H$4036,'Pending Consumption'!$B544,Issue!$J$1:$J$4036,'Pending Consumption'!$C544,Issue!$B$1:$B$4036,"Transfer")</f>
        <v>0</v>
      </c>
      <c r="E544" s="6">
        <f>SUMIFS(Issue!$L$1:$L$4036,Issue!$E$1:$E$4036,'Pending Consumption'!B544,Issue!$J$1:$J$4036,'Pending Consumption'!$C544,Issue!$B$1:$B$4036,"Consumed")</f>
        <v>0</v>
      </c>
      <c r="F544" s="16">
        <f t="shared" si="10"/>
        <v>0</v>
      </c>
    </row>
    <row r="545" spans="2:6" hidden="1" x14ac:dyDescent="0.25">
      <c r="B545" s="22" t="s">
        <v>1130</v>
      </c>
      <c r="C545" s="8" t="s">
        <v>105</v>
      </c>
      <c r="D545" s="16">
        <f>SUMIFS(Issue!$L$1:$L$4036,Issue!$H$1:$H$4036,'Pending Consumption'!$B545,Issue!$J$1:$J$4036,'Pending Consumption'!$C545,Issue!$B$1:$B$4036,"Transfer")</f>
        <v>0</v>
      </c>
      <c r="E545" s="6">
        <f>SUMIFS(Issue!$L$1:$L$4036,Issue!$E$1:$E$4036,'Pending Consumption'!B545,Issue!$J$1:$J$4036,'Pending Consumption'!$C545,Issue!$B$1:$B$4036,"Consumed")</f>
        <v>0</v>
      </c>
      <c r="F545" s="16">
        <f t="shared" si="10"/>
        <v>0</v>
      </c>
    </row>
    <row r="546" spans="2:6" hidden="1" x14ac:dyDescent="0.25">
      <c r="B546" s="22" t="s">
        <v>1130</v>
      </c>
      <c r="C546" s="8" t="s">
        <v>106</v>
      </c>
      <c r="D546" s="16">
        <f>SUMIFS(Issue!$L$1:$L$4036,Issue!$H$1:$H$4036,'Pending Consumption'!$B546,Issue!$J$1:$J$4036,'Pending Consumption'!$C546,Issue!$B$1:$B$4036,"Transfer")</f>
        <v>0</v>
      </c>
      <c r="E546" s="6">
        <f>SUMIFS(Issue!$L$1:$L$4036,Issue!$E$1:$E$4036,'Pending Consumption'!B546,Issue!$J$1:$J$4036,'Pending Consumption'!$C546,Issue!$B$1:$B$4036,"Consumed")</f>
        <v>0</v>
      </c>
      <c r="F546" s="16">
        <f t="shared" si="10"/>
        <v>0</v>
      </c>
    </row>
    <row r="547" spans="2:6" hidden="1" x14ac:dyDescent="0.25">
      <c r="B547" s="22" t="s">
        <v>1130</v>
      </c>
      <c r="C547" s="8" t="s">
        <v>107</v>
      </c>
      <c r="D547" s="16">
        <f>SUMIFS(Issue!$L$1:$L$4036,Issue!$H$1:$H$4036,'Pending Consumption'!$B547,Issue!$J$1:$J$4036,'Pending Consumption'!$C547,Issue!$B$1:$B$4036,"Transfer")</f>
        <v>0</v>
      </c>
      <c r="E547" s="6">
        <f>SUMIFS(Issue!$L$1:$L$4036,Issue!$E$1:$E$4036,'Pending Consumption'!B547,Issue!$J$1:$J$4036,'Pending Consumption'!$C547,Issue!$B$1:$B$4036,"Consumed")</f>
        <v>0</v>
      </c>
      <c r="F547" s="16">
        <f t="shared" ref="F547:F577" si="11">+D547-E547</f>
        <v>0</v>
      </c>
    </row>
    <row r="548" spans="2:6" x14ac:dyDescent="0.25">
      <c r="B548" s="22" t="s">
        <v>1130</v>
      </c>
      <c r="C548" s="8" t="s">
        <v>108</v>
      </c>
      <c r="D548" s="16">
        <f>SUMIFS(Issue!$L$1:$L$4036,Issue!$H$1:$H$4036,'Pending Consumption'!$B548,Issue!$J$1:$J$4036,'Pending Consumption'!$C548,Issue!$B$1:$B$4036,"Transfer")</f>
        <v>26</v>
      </c>
      <c r="E548" s="6">
        <f>SUMIFS(Issue!$L$1:$L$4036,Issue!$E$1:$E$4036,'Pending Consumption'!B548,Issue!$J$1:$J$4036,'Pending Consumption'!$C548,Issue!$B$1:$B$4036,"Consumed")</f>
        <v>0</v>
      </c>
      <c r="F548" s="16">
        <f t="shared" si="11"/>
        <v>26</v>
      </c>
    </row>
    <row r="549" spans="2:6" hidden="1" x14ac:dyDescent="0.25">
      <c r="B549" s="22" t="s">
        <v>1130</v>
      </c>
      <c r="C549" s="8" t="s">
        <v>109</v>
      </c>
      <c r="D549" s="16">
        <f>SUMIFS(Issue!$L$1:$L$4036,Issue!$H$1:$H$4036,'Pending Consumption'!$B549,Issue!$J$1:$J$4036,'Pending Consumption'!$C549,Issue!$B$1:$B$4036,"Transfer")</f>
        <v>0</v>
      </c>
      <c r="E549" s="6">
        <f>SUMIFS(Issue!$L$1:$L$4036,Issue!$E$1:$E$4036,'Pending Consumption'!B549,Issue!$J$1:$J$4036,'Pending Consumption'!$C549,Issue!$B$1:$B$4036,"Consumed")</f>
        <v>0</v>
      </c>
      <c r="F549" s="16">
        <f t="shared" si="11"/>
        <v>0</v>
      </c>
    </row>
    <row r="550" spans="2:6" hidden="1" x14ac:dyDescent="0.25">
      <c r="B550" s="22" t="s">
        <v>1130</v>
      </c>
      <c r="C550" s="8" t="s">
        <v>110</v>
      </c>
      <c r="D550" s="16">
        <f>SUMIFS(Issue!$L$1:$L$4036,Issue!$H$1:$H$4036,'Pending Consumption'!$B550,Issue!$J$1:$J$4036,'Pending Consumption'!$C550,Issue!$B$1:$B$4036,"Transfer")</f>
        <v>0</v>
      </c>
      <c r="E550" s="6">
        <f>SUMIFS(Issue!$L$1:$L$4036,Issue!$E$1:$E$4036,'Pending Consumption'!B550,Issue!$J$1:$J$4036,'Pending Consumption'!$C550,Issue!$B$1:$B$4036,"Consumed")</f>
        <v>0</v>
      </c>
      <c r="F550" s="16">
        <f t="shared" si="11"/>
        <v>0</v>
      </c>
    </row>
    <row r="551" spans="2:6" hidden="1" x14ac:dyDescent="0.25">
      <c r="B551" s="22" t="s">
        <v>1130</v>
      </c>
      <c r="C551" s="8" t="s">
        <v>111</v>
      </c>
      <c r="D551" s="16">
        <f>SUMIFS(Issue!$L$1:$L$4036,Issue!$H$1:$H$4036,'Pending Consumption'!$B551,Issue!$J$1:$J$4036,'Pending Consumption'!$C551,Issue!$B$1:$B$4036,"Transfer")</f>
        <v>0</v>
      </c>
      <c r="E551" s="6">
        <f>SUMIFS(Issue!$L$1:$L$4036,Issue!$E$1:$E$4036,'Pending Consumption'!B551,Issue!$J$1:$J$4036,'Pending Consumption'!$C551,Issue!$B$1:$B$4036,"Consumed")</f>
        <v>0</v>
      </c>
      <c r="F551" s="16">
        <f t="shared" si="11"/>
        <v>0</v>
      </c>
    </row>
    <row r="552" spans="2:6" hidden="1" x14ac:dyDescent="0.25">
      <c r="B552" s="22" t="s">
        <v>1130</v>
      </c>
      <c r="C552" s="8" t="s">
        <v>112</v>
      </c>
      <c r="D552" s="16">
        <f>SUMIFS(Issue!$L$1:$L$4036,Issue!$H$1:$H$4036,'Pending Consumption'!$B552,Issue!$J$1:$J$4036,'Pending Consumption'!$C552,Issue!$B$1:$B$4036,"Transfer")</f>
        <v>0</v>
      </c>
      <c r="E552" s="6">
        <f>SUMIFS(Issue!$L$1:$L$4036,Issue!$E$1:$E$4036,'Pending Consumption'!B552,Issue!$J$1:$J$4036,'Pending Consumption'!$C552,Issue!$B$1:$B$4036,"Consumed")</f>
        <v>0</v>
      </c>
      <c r="F552" s="16">
        <f t="shared" si="11"/>
        <v>0</v>
      </c>
    </row>
    <row r="553" spans="2:6" hidden="1" x14ac:dyDescent="0.25">
      <c r="B553" s="22" t="s">
        <v>1130</v>
      </c>
      <c r="C553" s="8" t="s">
        <v>113</v>
      </c>
      <c r="D553" s="16">
        <f>SUMIFS(Issue!$L$1:$L$4036,Issue!$H$1:$H$4036,'Pending Consumption'!$B553,Issue!$J$1:$J$4036,'Pending Consumption'!$C553,Issue!$B$1:$B$4036,"Transfer")</f>
        <v>0</v>
      </c>
      <c r="E553" s="6">
        <f>SUMIFS(Issue!$L$1:$L$4036,Issue!$E$1:$E$4036,'Pending Consumption'!B553,Issue!$J$1:$J$4036,'Pending Consumption'!$C553,Issue!$B$1:$B$4036,"Consumed")</f>
        <v>0</v>
      </c>
      <c r="F553" s="16">
        <f t="shared" si="11"/>
        <v>0</v>
      </c>
    </row>
    <row r="554" spans="2:6" hidden="1" x14ac:dyDescent="0.25">
      <c r="B554" s="22" t="s">
        <v>1130</v>
      </c>
      <c r="C554" s="8" t="s">
        <v>114</v>
      </c>
      <c r="D554" s="16">
        <f>SUMIFS(Issue!$L$1:$L$4036,Issue!$H$1:$H$4036,'Pending Consumption'!$B554,Issue!$J$1:$J$4036,'Pending Consumption'!$C554,Issue!$B$1:$B$4036,"Transfer")</f>
        <v>0</v>
      </c>
      <c r="E554" s="6">
        <f>SUMIFS(Issue!$L$1:$L$4036,Issue!$E$1:$E$4036,'Pending Consumption'!B554,Issue!$J$1:$J$4036,'Pending Consumption'!$C554,Issue!$B$1:$B$4036,"Consumed")</f>
        <v>0</v>
      </c>
      <c r="F554" s="16">
        <f t="shared" si="11"/>
        <v>0</v>
      </c>
    </row>
    <row r="555" spans="2:6" hidden="1" x14ac:dyDescent="0.25">
      <c r="B555" s="22" t="s">
        <v>1130</v>
      </c>
      <c r="C555" s="8" t="s">
        <v>115</v>
      </c>
      <c r="D555" s="16">
        <f>SUMIFS(Issue!$L$1:$L$4036,Issue!$H$1:$H$4036,'Pending Consumption'!$B555,Issue!$J$1:$J$4036,'Pending Consumption'!$C555,Issue!$B$1:$B$4036,"Transfer")</f>
        <v>0</v>
      </c>
      <c r="E555" s="6">
        <f>SUMIFS(Issue!$L$1:$L$4036,Issue!$E$1:$E$4036,'Pending Consumption'!B555,Issue!$J$1:$J$4036,'Pending Consumption'!$C555,Issue!$B$1:$B$4036,"Consumed")</f>
        <v>0</v>
      </c>
      <c r="F555" s="16">
        <f t="shared" si="11"/>
        <v>0</v>
      </c>
    </row>
    <row r="556" spans="2:6" x14ac:dyDescent="0.25">
      <c r="B556" s="22" t="s">
        <v>1130</v>
      </c>
      <c r="C556" s="8" t="s">
        <v>116</v>
      </c>
      <c r="D556" s="16">
        <f>SUMIFS(Issue!$L$1:$L$4036,Issue!$H$1:$H$4036,'Pending Consumption'!$B556,Issue!$J$1:$J$4036,'Pending Consumption'!$C556,Issue!$B$1:$B$4036,"Transfer")</f>
        <v>50</v>
      </c>
      <c r="E556" s="6">
        <f>SUMIFS(Issue!$L$1:$L$4036,Issue!$E$1:$E$4036,'Pending Consumption'!B556,Issue!$J$1:$J$4036,'Pending Consumption'!$C556,Issue!$B$1:$B$4036,"Consumed")</f>
        <v>0</v>
      </c>
      <c r="F556" s="16">
        <f t="shared" si="11"/>
        <v>50</v>
      </c>
    </row>
    <row r="557" spans="2:6" hidden="1" x14ac:dyDescent="0.25">
      <c r="B557" s="22" t="s">
        <v>1130</v>
      </c>
      <c r="C557" s="8" t="s">
        <v>117</v>
      </c>
      <c r="D557" s="16">
        <f>SUMIFS(Issue!$L$1:$L$4036,Issue!$H$1:$H$4036,'Pending Consumption'!$B557,Issue!$J$1:$J$4036,'Pending Consumption'!$C557,Issue!$B$1:$B$4036,"Transfer")</f>
        <v>0</v>
      </c>
      <c r="E557" s="6">
        <f>SUMIFS(Issue!$L$1:$L$4036,Issue!$E$1:$E$4036,'Pending Consumption'!B557,Issue!$J$1:$J$4036,'Pending Consumption'!$C557,Issue!$B$1:$B$4036,"Consumed")</f>
        <v>0</v>
      </c>
      <c r="F557" s="16">
        <f t="shared" si="11"/>
        <v>0</v>
      </c>
    </row>
    <row r="558" spans="2:6" hidden="1" x14ac:dyDescent="0.25">
      <c r="B558" s="22" t="s">
        <v>1130</v>
      </c>
      <c r="C558" s="8" t="s">
        <v>118</v>
      </c>
      <c r="D558" s="16">
        <f>SUMIFS(Issue!$L$1:$L$4036,Issue!$H$1:$H$4036,'Pending Consumption'!$B558,Issue!$J$1:$J$4036,'Pending Consumption'!$C558,Issue!$B$1:$B$4036,"Transfer")</f>
        <v>0</v>
      </c>
      <c r="E558" s="6">
        <f>SUMIFS(Issue!$L$1:$L$4036,Issue!$E$1:$E$4036,'Pending Consumption'!B558,Issue!$J$1:$J$4036,'Pending Consumption'!$C558,Issue!$B$1:$B$4036,"Consumed")</f>
        <v>0</v>
      </c>
      <c r="F558" s="16">
        <f t="shared" si="11"/>
        <v>0</v>
      </c>
    </row>
    <row r="559" spans="2:6" hidden="1" x14ac:dyDescent="0.25">
      <c r="B559" s="22" t="s">
        <v>1130</v>
      </c>
      <c r="C559" s="8" t="s">
        <v>119</v>
      </c>
      <c r="D559" s="16">
        <f>SUMIFS(Issue!$L$1:$L$4036,Issue!$H$1:$H$4036,'Pending Consumption'!$B559,Issue!$J$1:$J$4036,'Pending Consumption'!$C559,Issue!$B$1:$B$4036,"Transfer")</f>
        <v>0</v>
      </c>
      <c r="E559" s="6">
        <f>SUMIFS(Issue!$L$1:$L$4036,Issue!$E$1:$E$4036,'Pending Consumption'!B559,Issue!$J$1:$J$4036,'Pending Consumption'!$C559,Issue!$B$1:$B$4036,"Consumed")</f>
        <v>0</v>
      </c>
      <c r="F559" s="16">
        <f t="shared" si="11"/>
        <v>0</v>
      </c>
    </row>
    <row r="560" spans="2:6" hidden="1" x14ac:dyDescent="0.25">
      <c r="B560" s="22" t="s">
        <v>1130</v>
      </c>
      <c r="C560" s="8" t="s">
        <v>120</v>
      </c>
      <c r="D560" s="16">
        <f>SUMIFS(Issue!$L$1:$L$4036,Issue!$H$1:$H$4036,'Pending Consumption'!$B560,Issue!$J$1:$J$4036,'Pending Consumption'!$C560,Issue!$B$1:$B$4036,"Transfer")</f>
        <v>0</v>
      </c>
      <c r="E560" s="6">
        <f>SUMIFS(Issue!$L$1:$L$4036,Issue!$E$1:$E$4036,'Pending Consumption'!B560,Issue!$J$1:$J$4036,'Pending Consumption'!$C560,Issue!$B$1:$B$4036,"Consumed")</f>
        <v>0</v>
      </c>
      <c r="F560" s="16">
        <f t="shared" si="11"/>
        <v>0</v>
      </c>
    </row>
    <row r="561" spans="2:6" hidden="1" x14ac:dyDescent="0.25">
      <c r="B561" s="22" t="s">
        <v>1130</v>
      </c>
      <c r="C561" s="8" t="s">
        <v>121</v>
      </c>
      <c r="D561" s="16">
        <f>SUMIFS(Issue!$L$1:$L$4036,Issue!$H$1:$H$4036,'Pending Consumption'!$B561,Issue!$J$1:$J$4036,'Pending Consumption'!$C561,Issue!$B$1:$B$4036,"Transfer")</f>
        <v>0</v>
      </c>
      <c r="E561" s="6">
        <f>SUMIFS(Issue!$L$1:$L$4036,Issue!$E$1:$E$4036,'Pending Consumption'!B561,Issue!$J$1:$J$4036,'Pending Consumption'!$C561,Issue!$B$1:$B$4036,"Consumed")</f>
        <v>0</v>
      </c>
      <c r="F561" s="16">
        <f t="shared" si="11"/>
        <v>0</v>
      </c>
    </row>
    <row r="562" spans="2:6" hidden="1" x14ac:dyDescent="0.25">
      <c r="B562" s="22" t="s">
        <v>1130</v>
      </c>
      <c r="C562" s="8" t="s">
        <v>122</v>
      </c>
      <c r="D562" s="16">
        <f>SUMIFS(Issue!$L$1:$L$4036,Issue!$H$1:$H$4036,'Pending Consumption'!$B562,Issue!$J$1:$J$4036,'Pending Consumption'!$C562,Issue!$B$1:$B$4036,"Transfer")</f>
        <v>0</v>
      </c>
      <c r="E562" s="6">
        <f>SUMIFS(Issue!$L$1:$L$4036,Issue!$E$1:$E$4036,'Pending Consumption'!B562,Issue!$J$1:$J$4036,'Pending Consumption'!$C562,Issue!$B$1:$B$4036,"Consumed")</f>
        <v>0</v>
      </c>
      <c r="F562" s="16">
        <f t="shared" si="11"/>
        <v>0</v>
      </c>
    </row>
    <row r="563" spans="2:6" hidden="1" x14ac:dyDescent="0.25">
      <c r="B563" s="22" t="s">
        <v>1130</v>
      </c>
      <c r="C563" s="8" t="s">
        <v>123</v>
      </c>
      <c r="D563" s="16">
        <f>SUMIFS(Issue!$L$1:$L$4036,Issue!$H$1:$H$4036,'Pending Consumption'!$B563,Issue!$J$1:$J$4036,'Pending Consumption'!$C563,Issue!$B$1:$B$4036,"Transfer")</f>
        <v>0</v>
      </c>
      <c r="E563" s="6">
        <f>SUMIFS(Issue!$L$1:$L$4036,Issue!$E$1:$E$4036,'Pending Consumption'!B563,Issue!$J$1:$J$4036,'Pending Consumption'!$C563,Issue!$B$1:$B$4036,"Consumed")</f>
        <v>0</v>
      </c>
      <c r="F563" s="16">
        <f t="shared" si="11"/>
        <v>0</v>
      </c>
    </row>
    <row r="564" spans="2:6" hidden="1" x14ac:dyDescent="0.25">
      <c r="B564" s="22" t="s">
        <v>1130</v>
      </c>
      <c r="C564" s="8" t="s">
        <v>124</v>
      </c>
      <c r="D564" s="16">
        <f>SUMIFS(Issue!$L$1:$L$4036,Issue!$H$1:$H$4036,'Pending Consumption'!$B564,Issue!$J$1:$J$4036,'Pending Consumption'!$C564,Issue!$B$1:$B$4036,"Transfer")</f>
        <v>0</v>
      </c>
      <c r="E564" s="6">
        <f>SUMIFS(Issue!$L$1:$L$4036,Issue!$E$1:$E$4036,'Pending Consumption'!B564,Issue!$J$1:$J$4036,'Pending Consumption'!$C564,Issue!$B$1:$B$4036,"Consumed")</f>
        <v>0</v>
      </c>
      <c r="F564" s="16">
        <f t="shared" si="11"/>
        <v>0</v>
      </c>
    </row>
    <row r="565" spans="2:6" hidden="1" x14ac:dyDescent="0.25">
      <c r="B565" s="22" t="s">
        <v>1130</v>
      </c>
      <c r="C565" s="8" t="s">
        <v>125</v>
      </c>
      <c r="D565" s="16">
        <f>SUMIFS(Issue!$L$1:$L$4036,Issue!$H$1:$H$4036,'Pending Consumption'!$B565,Issue!$J$1:$J$4036,'Pending Consumption'!$C565,Issue!$B$1:$B$4036,"Transfer")</f>
        <v>0</v>
      </c>
      <c r="E565" s="6">
        <f>SUMIFS(Issue!$L$1:$L$4036,Issue!$E$1:$E$4036,'Pending Consumption'!B565,Issue!$J$1:$J$4036,'Pending Consumption'!$C565,Issue!$B$1:$B$4036,"Consumed")</f>
        <v>0</v>
      </c>
      <c r="F565" s="16">
        <f t="shared" si="11"/>
        <v>0</v>
      </c>
    </row>
    <row r="566" spans="2:6" hidden="1" x14ac:dyDescent="0.25">
      <c r="B566" s="22" t="s">
        <v>1130</v>
      </c>
      <c r="C566" s="8" t="s">
        <v>126</v>
      </c>
      <c r="D566" s="16">
        <f>SUMIFS(Issue!$L$1:$L$4036,Issue!$H$1:$H$4036,'Pending Consumption'!$B566,Issue!$J$1:$J$4036,'Pending Consumption'!$C566,Issue!$B$1:$B$4036,"Transfer")</f>
        <v>0</v>
      </c>
      <c r="E566" s="6">
        <f>SUMIFS(Issue!$L$1:$L$4036,Issue!$E$1:$E$4036,'Pending Consumption'!B566,Issue!$J$1:$J$4036,'Pending Consumption'!$C566,Issue!$B$1:$B$4036,"Consumed")</f>
        <v>0</v>
      </c>
      <c r="F566" s="16">
        <f t="shared" si="11"/>
        <v>0</v>
      </c>
    </row>
    <row r="567" spans="2:6" hidden="1" x14ac:dyDescent="0.25">
      <c r="B567" s="22" t="s">
        <v>1130</v>
      </c>
      <c r="C567" s="8" t="s">
        <v>127</v>
      </c>
      <c r="D567" s="16">
        <f>SUMIFS(Issue!$L$1:$L$4036,Issue!$H$1:$H$4036,'Pending Consumption'!$B567,Issue!$J$1:$J$4036,'Pending Consumption'!$C567,Issue!$B$1:$B$4036,"Transfer")</f>
        <v>0</v>
      </c>
      <c r="E567" s="6">
        <f>SUMIFS(Issue!$L$1:$L$4036,Issue!$E$1:$E$4036,'Pending Consumption'!B567,Issue!$J$1:$J$4036,'Pending Consumption'!$C567,Issue!$B$1:$B$4036,"Consumed")</f>
        <v>0</v>
      </c>
      <c r="F567" s="16">
        <f t="shared" si="11"/>
        <v>0</v>
      </c>
    </row>
    <row r="568" spans="2:6" hidden="1" x14ac:dyDescent="0.25">
      <c r="B568" s="22" t="s">
        <v>1130</v>
      </c>
      <c r="C568" s="8" t="s">
        <v>128</v>
      </c>
      <c r="D568" s="16">
        <f>SUMIFS(Issue!$L$1:$L$4036,Issue!$H$1:$H$4036,'Pending Consumption'!$B568,Issue!$J$1:$J$4036,'Pending Consumption'!$C568,Issue!$B$1:$B$4036,"Transfer")</f>
        <v>0</v>
      </c>
      <c r="E568" s="6">
        <f>SUMIFS(Issue!$L$1:$L$4036,Issue!$E$1:$E$4036,'Pending Consumption'!B568,Issue!$J$1:$J$4036,'Pending Consumption'!$C568,Issue!$B$1:$B$4036,"Consumed")</f>
        <v>0</v>
      </c>
      <c r="F568" s="16">
        <f t="shared" si="11"/>
        <v>0</v>
      </c>
    </row>
    <row r="569" spans="2:6" hidden="1" x14ac:dyDescent="0.25">
      <c r="B569" s="22" t="s">
        <v>1130</v>
      </c>
      <c r="C569" s="8" t="s">
        <v>129</v>
      </c>
      <c r="D569" s="16">
        <f>SUMIFS(Issue!$L$1:$L$4036,Issue!$H$1:$H$4036,'Pending Consumption'!$B569,Issue!$J$1:$J$4036,'Pending Consumption'!$C569,Issue!$B$1:$B$4036,"Transfer")</f>
        <v>0</v>
      </c>
      <c r="E569" s="6">
        <f>SUMIFS(Issue!$L$1:$L$4036,Issue!$E$1:$E$4036,'Pending Consumption'!B569,Issue!$J$1:$J$4036,'Pending Consumption'!$C569,Issue!$B$1:$B$4036,"Consumed")</f>
        <v>0</v>
      </c>
      <c r="F569" s="16">
        <f t="shared" si="11"/>
        <v>0</v>
      </c>
    </row>
    <row r="570" spans="2:6" hidden="1" x14ac:dyDescent="0.25">
      <c r="B570" s="22" t="s">
        <v>1130</v>
      </c>
      <c r="C570" s="8" t="s">
        <v>130</v>
      </c>
      <c r="D570" s="16">
        <f>SUMIFS(Issue!$L$1:$L$4036,Issue!$H$1:$H$4036,'Pending Consumption'!$B570,Issue!$J$1:$J$4036,'Pending Consumption'!$C570,Issue!$B$1:$B$4036,"Transfer")</f>
        <v>0</v>
      </c>
      <c r="E570" s="6">
        <f>SUMIFS(Issue!$L$1:$L$4036,Issue!$E$1:$E$4036,'Pending Consumption'!B570,Issue!$J$1:$J$4036,'Pending Consumption'!$C570,Issue!$B$1:$B$4036,"Consumed")</f>
        <v>0</v>
      </c>
      <c r="F570" s="16">
        <f t="shared" si="11"/>
        <v>0</v>
      </c>
    </row>
    <row r="571" spans="2:6" hidden="1" x14ac:dyDescent="0.25">
      <c r="B571" s="22" t="s">
        <v>1130</v>
      </c>
      <c r="C571" s="8" t="s">
        <v>131</v>
      </c>
      <c r="D571" s="16">
        <f>SUMIFS(Issue!$L$1:$L$4036,Issue!$H$1:$H$4036,'Pending Consumption'!$B571,Issue!$J$1:$J$4036,'Pending Consumption'!$C571,Issue!$B$1:$B$4036,"Transfer")</f>
        <v>0</v>
      </c>
      <c r="E571" s="6">
        <f>SUMIFS(Issue!$L$1:$L$4036,Issue!$E$1:$E$4036,'Pending Consumption'!B571,Issue!$J$1:$J$4036,'Pending Consumption'!$C571,Issue!$B$1:$B$4036,"Consumed")</f>
        <v>0</v>
      </c>
      <c r="F571" s="16">
        <f t="shared" si="11"/>
        <v>0</v>
      </c>
    </row>
    <row r="572" spans="2:6" hidden="1" x14ac:dyDescent="0.25">
      <c r="B572" s="22" t="s">
        <v>1130</v>
      </c>
      <c r="C572" s="8" t="s">
        <v>132</v>
      </c>
      <c r="D572" s="16">
        <f>SUMIFS(Issue!$L$1:$L$4036,Issue!$H$1:$H$4036,'Pending Consumption'!$B572,Issue!$J$1:$J$4036,'Pending Consumption'!$C572,Issue!$B$1:$B$4036,"Transfer")</f>
        <v>0</v>
      </c>
      <c r="E572" s="6">
        <f>SUMIFS(Issue!$L$1:$L$4036,Issue!$E$1:$E$4036,'Pending Consumption'!B572,Issue!$J$1:$J$4036,'Pending Consumption'!$C572,Issue!$B$1:$B$4036,"Consumed")</f>
        <v>0</v>
      </c>
      <c r="F572" s="16">
        <f t="shared" si="11"/>
        <v>0</v>
      </c>
    </row>
    <row r="573" spans="2:6" x14ac:dyDescent="0.25">
      <c r="B573" s="22" t="s">
        <v>1130</v>
      </c>
      <c r="C573" s="8" t="s">
        <v>133</v>
      </c>
      <c r="D573" s="16">
        <f>SUMIFS(Issue!$L$1:$L$4036,Issue!$H$1:$H$4036,'Pending Consumption'!$B573,Issue!$J$1:$J$4036,'Pending Consumption'!$C573,Issue!$B$1:$B$4036,"Transfer")</f>
        <v>260</v>
      </c>
      <c r="E573" s="6">
        <f>SUMIFS(Issue!$L$1:$L$4036,Issue!$E$1:$E$4036,'Pending Consumption'!B573,Issue!$J$1:$J$4036,'Pending Consumption'!$C573,Issue!$B$1:$B$4036,"Consumed")</f>
        <v>0</v>
      </c>
      <c r="F573" s="16">
        <f t="shared" si="11"/>
        <v>260</v>
      </c>
    </row>
    <row r="574" spans="2:6" hidden="1" x14ac:dyDescent="0.25">
      <c r="B574" s="22" t="s">
        <v>1130</v>
      </c>
      <c r="C574" s="8" t="s">
        <v>134</v>
      </c>
      <c r="D574" s="16">
        <f>SUMIFS(Issue!$L$1:$L$4036,Issue!$H$1:$H$4036,'Pending Consumption'!$B574,Issue!$J$1:$J$4036,'Pending Consumption'!$C574,Issue!$B$1:$B$4036,"Transfer")</f>
        <v>0</v>
      </c>
      <c r="E574" s="6">
        <f>SUMIFS(Issue!$L$1:$L$4036,Issue!$E$1:$E$4036,'Pending Consumption'!B574,Issue!$J$1:$J$4036,'Pending Consumption'!$C574,Issue!$B$1:$B$4036,"Consumed")</f>
        <v>0</v>
      </c>
      <c r="F574" s="16">
        <f t="shared" si="11"/>
        <v>0</v>
      </c>
    </row>
    <row r="575" spans="2:6" hidden="1" x14ac:dyDescent="0.25">
      <c r="B575" s="22" t="s">
        <v>1130</v>
      </c>
      <c r="C575" s="8" t="s">
        <v>135</v>
      </c>
      <c r="D575" s="16">
        <f>SUMIFS(Issue!$L$1:$L$4036,Issue!$H$1:$H$4036,'Pending Consumption'!$B575,Issue!$J$1:$J$4036,'Pending Consumption'!$C575,Issue!$B$1:$B$4036,"Transfer")</f>
        <v>0</v>
      </c>
      <c r="E575" s="6">
        <f>SUMIFS(Issue!$L$1:$L$4036,Issue!$E$1:$E$4036,'Pending Consumption'!B575,Issue!$J$1:$J$4036,'Pending Consumption'!$C575,Issue!$B$1:$B$4036,"Consumed")</f>
        <v>0</v>
      </c>
      <c r="F575" s="16">
        <f t="shared" si="11"/>
        <v>0</v>
      </c>
    </row>
    <row r="576" spans="2:6" hidden="1" x14ac:dyDescent="0.25">
      <c r="B576" s="22" t="s">
        <v>1130</v>
      </c>
      <c r="C576" s="8" t="s">
        <v>136</v>
      </c>
      <c r="D576" s="16">
        <f>SUMIFS(Issue!$L$1:$L$4036,Issue!$H$1:$H$4036,'Pending Consumption'!$B576,Issue!$J$1:$J$4036,'Pending Consumption'!$C576,Issue!$B$1:$B$4036,"Transfer")</f>
        <v>0</v>
      </c>
      <c r="E576" s="6">
        <f>SUMIFS(Issue!$L$1:$L$4036,Issue!$E$1:$E$4036,'Pending Consumption'!B576,Issue!$J$1:$J$4036,'Pending Consumption'!$C576,Issue!$B$1:$B$4036,"Consumed")</f>
        <v>0</v>
      </c>
      <c r="F576" s="16">
        <f t="shared" si="11"/>
        <v>0</v>
      </c>
    </row>
    <row r="577" spans="2:6" hidden="1" x14ac:dyDescent="0.25">
      <c r="B577" s="22" t="s">
        <v>1130</v>
      </c>
      <c r="C577" s="8" t="s">
        <v>137</v>
      </c>
      <c r="D577" s="16">
        <f>SUMIFS(Issue!$L$1:$L$4036,Issue!$H$1:$H$4036,'Pending Consumption'!$B577,Issue!$J$1:$J$4036,'Pending Consumption'!$C577,Issue!$B$1:$B$4036,"Transfer")</f>
        <v>0</v>
      </c>
      <c r="E577" s="6">
        <f>SUMIFS(Issue!$L$1:$L$4036,Issue!$E$1:$E$4036,'Pending Consumption'!B577,Issue!$J$1:$J$4036,'Pending Consumption'!$C577,Issue!$B$1:$B$4036,"Consumed")</f>
        <v>0</v>
      </c>
      <c r="F577" s="16">
        <f t="shared" si="11"/>
        <v>0</v>
      </c>
    </row>
    <row r="578" spans="2:6" hidden="1" x14ac:dyDescent="0.25">
      <c r="B578" s="22" t="s">
        <v>982</v>
      </c>
      <c r="C578" s="23" t="s">
        <v>42</v>
      </c>
      <c r="D578" s="16">
        <f>SUMIFS(Issue!$L$1:$L$4036,Issue!$H$1:$H$4036,'Pending Consumption'!$B578,Issue!$J$1:$J$4036,'Pending Consumption'!$C578,Issue!$B$1:$B$4036,"Transfer")</f>
        <v>0</v>
      </c>
      <c r="E578" s="6">
        <f>SUMIFS(Issue!$L$1:$L$4036,Issue!$E$1:$E$4036,'Pending Consumption'!B578,Issue!$J$1:$J$4036,'Pending Consumption'!$C578,Issue!$B$1:$B$4036,"Consumed")</f>
        <v>0</v>
      </c>
      <c r="F578" s="24">
        <f>+D578-E578</f>
        <v>0</v>
      </c>
    </row>
    <row r="579" spans="2:6" hidden="1" x14ac:dyDescent="0.25">
      <c r="B579" s="22" t="s">
        <v>982</v>
      </c>
      <c r="C579" s="8" t="s">
        <v>43</v>
      </c>
      <c r="D579" s="16">
        <f>SUMIFS(Issue!$L$1:$L$4036,Issue!$H$1:$H$4036,'Pending Consumption'!$B579,Issue!$J$1:$J$4036,'Pending Consumption'!$C579,Issue!$B$1:$B$4036,"Transfer")</f>
        <v>0</v>
      </c>
      <c r="E579" s="6">
        <f>SUMIFS(Issue!$L$1:$L$4036,Issue!$E$1:$E$4036,'Pending Consumption'!B579,Issue!$J$1:$J$4036,'Pending Consumption'!$C579,Issue!$B$1:$B$4036,"Consumed")</f>
        <v>0</v>
      </c>
      <c r="F579" s="16">
        <f t="shared" ref="F579:F642" si="12">+D579-E579</f>
        <v>0</v>
      </c>
    </row>
    <row r="580" spans="2:6" hidden="1" x14ac:dyDescent="0.25">
      <c r="B580" s="22" t="s">
        <v>982</v>
      </c>
      <c r="C580" s="8" t="s">
        <v>44</v>
      </c>
      <c r="D580" s="16">
        <f>SUMIFS(Issue!$L$1:$L$4036,Issue!$H$1:$H$4036,'Pending Consumption'!$B580,Issue!$J$1:$J$4036,'Pending Consumption'!$C580,Issue!$B$1:$B$4036,"Transfer")</f>
        <v>0</v>
      </c>
      <c r="E580" s="6">
        <f>SUMIFS(Issue!$L$1:$L$4036,Issue!$E$1:$E$4036,'Pending Consumption'!B580,Issue!$J$1:$J$4036,'Pending Consumption'!$C580,Issue!$B$1:$B$4036,"Consumed")</f>
        <v>0</v>
      </c>
      <c r="F580" s="16">
        <f t="shared" si="12"/>
        <v>0</v>
      </c>
    </row>
    <row r="581" spans="2:6" hidden="1" x14ac:dyDescent="0.25">
      <c r="B581" s="22" t="s">
        <v>982</v>
      </c>
      <c r="C581" s="8" t="s">
        <v>45</v>
      </c>
      <c r="D581" s="16">
        <f>SUMIFS(Issue!$L$1:$L$4036,Issue!$H$1:$H$4036,'Pending Consumption'!$B581,Issue!$J$1:$J$4036,'Pending Consumption'!$C581,Issue!$B$1:$B$4036,"Transfer")</f>
        <v>0</v>
      </c>
      <c r="E581" s="6">
        <f>SUMIFS(Issue!$L$1:$L$4036,Issue!$E$1:$E$4036,'Pending Consumption'!B581,Issue!$J$1:$J$4036,'Pending Consumption'!$C581,Issue!$B$1:$B$4036,"Consumed")</f>
        <v>0</v>
      </c>
      <c r="F581" s="16">
        <f t="shared" si="12"/>
        <v>0</v>
      </c>
    </row>
    <row r="582" spans="2:6" hidden="1" x14ac:dyDescent="0.25">
      <c r="B582" s="22" t="s">
        <v>982</v>
      </c>
      <c r="C582" s="20" t="s">
        <v>46</v>
      </c>
      <c r="D582" s="6">
        <f>SUMIFS(Issue!$L$1:$L$4036,Issue!$H$1:$H$4036,'Pending Consumption'!$B582,Issue!$J$1:$J$4036,'Pending Consumption'!$C582,Issue!$B$1:$B$4036,"Transfer")</f>
        <v>0</v>
      </c>
      <c r="E582" s="6">
        <f>SUMIFS(Issue!$L$1:$L$4036,Issue!$E$1:$E$4036,'Pending Consumption'!B582,Issue!$J$1:$J$4036,'Pending Consumption'!$C582,Issue!$B$1:$B$4036,"Consumed")</f>
        <v>0</v>
      </c>
      <c r="F582" s="6">
        <f t="shared" si="12"/>
        <v>0</v>
      </c>
    </row>
    <row r="583" spans="2:6" hidden="1" x14ac:dyDescent="0.25">
      <c r="B583" s="22" t="s">
        <v>982</v>
      </c>
      <c r="C583" s="8" t="s">
        <v>47</v>
      </c>
      <c r="D583" s="16">
        <f>SUMIFS(Issue!$L$1:$L$4036,Issue!$H$1:$H$4036,'Pending Consumption'!$B583,Issue!$J$1:$J$4036,'Pending Consumption'!$C583,Issue!$B$1:$B$4036,"Transfer")</f>
        <v>0</v>
      </c>
      <c r="E583" s="6">
        <f>SUMIFS(Issue!$L$1:$L$4036,Issue!$E$1:$E$4036,'Pending Consumption'!B583,Issue!$J$1:$J$4036,'Pending Consumption'!$C583,Issue!$B$1:$B$4036,"Consumed")</f>
        <v>0</v>
      </c>
      <c r="F583" s="16">
        <f t="shared" si="12"/>
        <v>0</v>
      </c>
    </row>
    <row r="584" spans="2:6" hidden="1" x14ac:dyDescent="0.25">
      <c r="B584" s="22" t="s">
        <v>982</v>
      </c>
      <c r="C584" s="8" t="s">
        <v>48</v>
      </c>
      <c r="D584" s="16">
        <f>SUMIFS(Issue!$L$1:$L$4036,Issue!$H$1:$H$4036,'Pending Consumption'!$B584,Issue!$J$1:$J$4036,'Pending Consumption'!$C584,Issue!$B$1:$B$4036,"Transfer")</f>
        <v>0</v>
      </c>
      <c r="E584" s="6">
        <f>SUMIFS(Issue!$L$1:$L$4036,Issue!$E$1:$E$4036,'Pending Consumption'!B584,Issue!$J$1:$J$4036,'Pending Consumption'!$C584,Issue!$B$1:$B$4036,"Consumed")</f>
        <v>0</v>
      </c>
      <c r="F584" s="16">
        <f t="shared" si="12"/>
        <v>0</v>
      </c>
    </row>
    <row r="585" spans="2:6" hidden="1" x14ac:dyDescent="0.25">
      <c r="B585" s="22" t="s">
        <v>982</v>
      </c>
      <c r="C585" s="8" t="s">
        <v>49</v>
      </c>
      <c r="D585" s="16">
        <f>SUMIFS(Issue!$L$1:$L$4036,Issue!$H$1:$H$4036,'Pending Consumption'!$B585,Issue!$J$1:$J$4036,'Pending Consumption'!$C585,Issue!$B$1:$B$4036,"Transfer")</f>
        <v>0</v>
      </c>
      <c r="E585" s="6">
        <f>SUMIFS(Issue!$L$1:$L$4036,Issue!$E$1:$E$4036,'Pending Consumption'!B585,Issue!$J$1:$J$4036,'Pending Consumption'!$C585,Issue!$B$1:$B$4036,"Consumed")</f>
        <v>0</v>
      </c>
      <c r="F585" s="16">
        <f t="shared" si="12"/>
        <v>0</v>
      </c>
    </row>
    <row r="586" spans="2:6" hidden="1" x14ac:dyDescent="0.25">
      <c r="B586" s="22" t="s">
        <v>982</v>
      </c>
      <c r="C586" s="8" t="s">
        <v>50</v>
      </c>
      <c r="D586" s="16">
        <f>SUMIFS(Issue!$L$1:$L$4036,Issue!$H$1:$H$4036,'Pending Consumption'!$B586,Issue!$J$1:$J$4036,'Pending Consumption'!$C586,Issue!$B$1:$B$4036,"Transfer")</f>
        <v>0</v>
      </c>
      <c r="E586" s="6">
        <f>SUMIFS(Issue!$L$1:$L$4036,Issue!$E$1:$E$4036,'Pending Consumption'!B586,Issue!$J$1:$J$4036,'Pending Consumption'!$C586,Issue!$B$1:$B$4036,"Consumed")</f>
        <v>0</v>
      </c>
      <c r="F586" s="16">
        <f t="shared" si="12"/>
        <v>0</v>
      </c>
    </row>
    <row r="587" spans="2:6" hidden="1" x14ac:dyDescent="0.25">
      <c r="B587" s="22" t="s">
        <v>982</v>
      </c>
      <c r="C587" s="8" t="s">
        <v>51</v>
      </c>
      <c r="D587" s="16">
        <f>SUMIFS(Issue!$L$1:$L$4036,Issue!$H$1:$H$4036,'Pending Consumption'!$B587,Issue!$J$1:$J$4036,'Pending Consumption'!$C587,Issue!$B$1:$B$4036,"Transfer")</f>
        <v>0</v>
      </c>
      <c r="E587" s="6">
        <f>SUMIFS(Issue!$L$1:$L$4036,Issue!$E$1:$E$4036,'Pending Consumption'!B587,Issue!$J$1:$J$4036,'Pending Consumption'!$C587,Issue!$B$1:$B$4036,"Consumed")</f>
        <v>0</v>
      </c>
      <c r="F587" s="16">
        <f t="shared" si="12"/>
        <v>0</v>
      </c>
    </row>
    <row r="588" spans="2:6" hidden="1" x14ac:dyDescent="0.25">
      <c r="B588" s="22" t="s">
        <v>982</v>
      </c>
      <c r="C588" s="8" t="s">
        <v>52</v>
      </c>
      <c r="D588" s="16">
        <f>SUMIFS(Issue!$L$1:$L$4036,Issue!$H$1:$H$4036,'Pending Consumption'!$B588,Issue!$J$1:$J$4036,'Pending Consumption'!$C588,Issue!$B$1:$B$4036,"Transfer")</f>
        <v>0</v>
      </c>
      <c r="E588" s="6">
        <f>SUMIFS(Issue!$L$1:$L$4036,Issue!$E$1:$E$4036,'Pending Consumption'!B588,Issue!$J$1:$J$4036,'Pending Consumption'!$C588,Issue!$B$1:$B$4036,"Consumed")</f>
        <v>0</v>
      </c>
      <c r="F588" s="16">
        <f t="shared" si="12"/>
        <v>0</v>
      </c>
    </row>
    <row r="589" spans="2:6" hidden="1" x14ac:dyDescent="0.25">
      <c r="B589" s="22" t="s">
        <v>982</v>
      </c>
      <c r="C589" s="8" t="s">
        <v>53</v>
      </c>
      <c r="D589" s="16">
        <f>SUMIFS(Issue!$L$1:$L$4036,Issue!$H$1:$H$4036,'Pending Consumption'!$B589,Issue!$J$1:$J$4036,'Pending Consumption'!$C589,Issue!$B$1:$B$4036,"Transfer")</f>
        <v>0</v>
      </c>
      <c r="E589" s="6">
        <f>SUMIFS(Issue!$L$1:$L$4036,Issue!$E$1:$E$4036,'Pending Consumption'!B589,Issue!$J$1:$J$4036,'Pending Consumption'!$C589,Issue!$B$1:$B$4036,"Consumed")</f>
        <v>0</v>
      </c>
      <c r="F589" s="16">
        <f t="shared" si="12"/>
        <v>0</v>
      </c>
    </row>
    <row r="590" spans="2:6" hidden="1" x14ac:dyDescent="0.25">
      <c r="B590" s="22" t="s">
        <v>982</v>
      </c>
      <c r="C590" s="8" t="s">
        <v>54</v>
      </c>
      <c r="D590" s="16">
        <f>SUMIFS(Issue!$L$1:$L$4036,Issue!$H$1:$H$4036,'Pending Consumption'!$B590,Issue!$J$1:$J$4036,'Pending Consumption'!$C590,Issue!$B$1:$B$4036,"Transfer")</f>
        <v>0</v>
      </c>
      <c r="E590" s="6">
        <f>SUMIFS(Issue!$L$1:$L$4036,Issue!$E$1:$E$4036,'Pending Consumption'!B590,Issue!$J$1:$J$4036,'Pending Consumption'!$C590,Issue!$B$1:$B$4036,"Consumed")</f>
        <v>0</v>
      </c>
      <c r="F590" s="16">
        <f t="shared" si="12"/>
        <v>0</v>
      </c>
    </row>
    <row r="591" spans="2:6" hidden="1" x14ac:dyDescent="0.25">
      <c r="B591" s="22" t="s">
        <v>982</v>
      </c>
      <c r="C591" s="8" t="s">
        <v>55</v>
      </c>
      <c r="D591" s="16">
        <f>SUMIFS(Issue!$L$1:$L$4036,Issue!$H$1:$H$4036,'Pending Consumption'!$B591,Issue!$J$1:$J$4036,'Pending Consumption'!$C591,Issue!$B$1:$B$4036,"Transfer")</f>
        <v>0</v>
      </c>
      <c r="E591" s="6">
        <f>SUMIFS(Issue!$L$1:$L$4036,Issue!$E$1:$E$4036,'Pending Consumption'!B591,Issue!$J$1:$J$4036,'Pending Consumption'!$C591,Issue!$B$1:$B$4036,"Consumed")</f>
        <v>0</v>
      </c>
      <c r="F591" s="16">
        <f t="shared" si="12"/>
        <v>0</v>
      </c>
    </row>
    <row r="592" spans="2:6" hidden="1" x14ac:dyDescent="0.25">
      <c r="B592" s="22" t="s">
        <v>982</v>
      </c>
      <c r="C592" s="8" t="s">
        <v>56</v>
      </c>
      <c r="D592" s="16">
        <f>SUMIFS(Issue!$L$1:$L$4036,Issue!$H$1:$H$4036,'Pending Consumption'!$B592,Issue!$J$1:$J$4036,'Pending Consumption'!$C592,Issue!$B$1:$B$4036,"Transfer")</f>
        <v>0</v>
      </c>
      <c r="E592" s="6">
        <f>SUMIFS(Issue!$L$1:$L$4036,Issue!$E$1:$E$4036,'Pending Consumption'!B592,Issue!$J$1:$J$4036,'Pending Consumption'!$C592,Issue!$B$1:$B$4036,"Consumed")</f>
        <v>0</v>
      </c>
      <c r="F592" s="16">
        <f t="shared" si="12"/>
        <v>0</v>
      </c>
    </row>
    <row r="593" spans="2:6" hidden="1" x14ac:dyDescent="0.25">
      <c r="B593" s="22" t="s">
        <v>982</v>
      </c>
      <c r="C593" s="8" t="s">
        <v>57</v>
      </c>
      <c r="D593" s="16">
        <f>SUMIFS(Issue!$L$1:$L$4036,Issue!$H$1:$H$4036,'Pending Consumption'!$B593,Issue!$J$1:$J$4036,'Pending Consumption'!$C593,Issue!$B$1:$B$4036,"Transfer")</f>
        <v>0</v>
      </c>
      <c r="E593" s="6">
        <f>SUMIFS(Issue!$L$1:$L$4036,Issue!$E$1:$E$4036,'Pending Consumption'!B593,Issue!$J$1:$J$4036,'Pending Consumption'!$C593,Issue!$B$1:$B$4036,"Consumed")</f>
        <v>0</v>
      </c>
      <c r="F593" s="16">
        <f t="shared" si="12"/>
        <v>0</v>
      </c>
    </row>
    <row r="594" spans="2:6" hidden="1" x14ac:dyDescent="0.25">
      <c r="B594" s="22" t="s">
        <v>982</v>
      </c>
      <c r="C594" s="8" t="s">
        <v>58</v>
      </c>
      <c r="D594" s="16">
        <f>SUMIFS(Issue!$L$1:$L$4036,Issue!$H$1:$H$4036,'Pending Consumption'!$B594,Issue!$J$1:$J$4036,'Pending Consumption'!$C594,Issue!$B$1:$B$4036,"Transfer")</f>
        <v>0</v>
      </c>
      <c r="E594" s="6">
        <f>SUMIFS(Issue!$L$1:$L$4036,Issue!$E$1:$E$4036,'Pending Consumption'!B594,Issue!$J$1:$J$4036,'Pending Consumption'!$C594,Issue!$B$1:$B$4036,"Consumed")</f>
        <v>0</v>
      </c>
      <c r="F594" s="16">
        <f t="shared" si="12"/>
        <v>0</v>
      </c>
    </row>
    <row r="595" spans="2:6" hidden="1" x14ac:dyDescent="0.25">
      <c r="B595" s="22" t="s">
        <v>982</v>
      </c>
      <c r="C595" s="20" t="s">
        <v>59</v>
      </c>
      <c r="D595" s="6">
        <f>SUMIFS(Issue!$L$1:$L$4036,Issue!$H$1:$H$4036,'Pending Consumption'!$B595,Issue!$J$1:$J$4036,'Pending Consumption'!$C595,Issue!$B$1:$B$4036,"Transfer")</f>
        <v>0</v>
      </c>
      <c r="E595" s="6">
        <f>SUMIFS(Issue!$L$1:$L$4036,Issue!$E$1:$E$4036,'Pending Consumption'!B595,Issue!$J$1:$J$4036,'Pending Consumption'!$C595,Issue!$B$1:$B$4036,"Consumed")</f>
        <v>0</v>
      </c>
      <c r="F595" s="6">
        <f t="shared" si="12"/>
        <v>0</v>
      </c>
    </row>
    <row r="596" spans="2:6" hidden="1" x14ac:dyDescent="0.25">
      <c r="B596" s="22" t="s">
        <v>982</v>
      </c>
      <c r="C596" s="8" t="s">
        <v>60</v>
      </c>
      <c r="D596" s="16">
        <f>SUMIFS(Issue!$L$1:$L$4036,Issue!$H$1:$H$4036,'Pending Consumption'!$B596,Issue!$J$1:$J$4036,'Pending Consumption'!$C596,Issue!$B$1:$B$4036,"Transfer")</f>
        <v>0</v>
      </c>
      <c r="E596" s="6">
        <f>SUMIFS(Issue!$L$1:$L$4036,Issue!$E$1:$E$4036,'Pending Consumption'!B596,Issue!$J$1:$J$4036,'Pending Consumption'!$C596,Issue!$B$1:$B$4036,"Consumed")</f>
        <v>0</v>
      </c>
      <c r="F596" s="16">
        <f t="shared" si="12"/>
        <v>0</v>
      </c>
    </row>
    <row r="597" spans="2:6" hidden="1" x14ac:dyDescent="0.25">
      <c r="B597" s="22" t="s">
        <v>982</v>
      </c>
      <c r="C597" s="8" t="s">
        <v>61</v>
      </c>
      <c r="D597" s="16">
        <f>SUMIFS(Issue!$L$1:$L$4036,Issue!$H$1:$H$4036,'Pending Consumption'!$B597,Issue!$J$1:$J$4036,'Pending Consumption'!$C597,Issue!$B$1:$B$4036,"Transfer")</f>
        <v>0</v>
      </c>
      <c r="E597" s="6">
        <f>SUMIFS(Issue!$L$1:$L$4036,Issue!$E$1:$E$4036,'Pending Consumption'!B597,Issue!$J$1:$J$4036,'Pending Consumption'!$C597,Issue!$B$1:$B$4036,"Consumed")</f>
        <v>0</v>
      </c>
      <c r="F597" s="16">
        <f t="shared" si="12"/>
        <v>0</v>
      </c>
    </row>
    <row r="598" spans="2:6" hidden="1" x14ac:dyDescent="0.25">
      <c r="B598" s="22" t="s">
        <v>982</v>
      </c>
      <c r="C598" s="8" t="s">
        <v>62</v>
      </c>
      <c r="D598" s="16">
        <f>SUMIFS(Issue!$L$1:$L$4036,Issue!$H$1:$H$4036,'Pending Consumption'!$B598,Issue!$J$1:$J$4036,'Pending Consumption'!$C598,Issue!$B$1:$B$4036,"Transfer")</f>
        <v>0</v>
      </c>
      <c r="E598" s="6">
        <f>SUMIFS(Issue!$L$1:$L$4036,Issue!$E$1:$E$4036,'Pending Consumption'!B598,Issue!$J$1:$J$4036,'Pending Consumption'!$C598,Issue!$B$1:$B$4036,"Consumed")</f>
        <v>0</v>
      </c>
      <c r="F598" s="16">
        <f t="shared" si="12"/>
        <v>0</v>
      </c>
    </row>
    <row r="599" spans="2:6" hidden="1" x14ac:dyDescent="0.25">
      <c r="B599" s="22" t="s">
        <v>982</v>
      </c>
      <c r="C599" s="8" t="s">
        <v>63</v>
      </c>
      <c r="D599" s="16">
        <f>SUMIFS(Issue!$L$1:$L$4036,Issue!$H$1:$H$4036,'Pending Consumption'!$B599,Issue!$J$1:$J$4036,'Pending Consumption'!$C599,Issue!$B$1:$B$4036,"Transfer")</f>
        <v>0</v>
      </c>
      <c r="E599" s="6">
        <f>SUMIFS(Issue!$L$1:$L$4036,Issue!$E$1:$E$4036,'Pending Consumption'!B599,Issue!$J$1:$J$4036,'Pending Consumption'!$C599,Issue!$B$1:$B$4036,"Consumed")</f>
        <v>0</v>
      </c>
      <c r="F599" s="16">
        <f t="shared" si="12"/>
        <v>0</v>
      </c>
    </row>
    <row r="600" spans="2:6" hidden="1" x14ac:dyDescent="0.25">
      <c r="B600" s="22" t="s">
        <v>982</v>
      </c>
      <c r="C600" s="8" t="s">
        <v>64</v>
      </c>
      <c r="D600" s="16">
        <f>SUMIFS(Issue!$L$1:$L$4036,Issue!$H$1:$H$4036,'Pending Consumption'!$B600,Issue!$J$1:$J$4036,'Pending Consumption'!$C600,Issue!$B$1:$B$4036,"Transfer")</f>
        <v>0</v>
      </c>
      <c r="E600" s="6">
        <f>SUMIFS(Issue!$L$1:$L$4036,Issue!$E$1:$E$4036,'Pending Consumption'!B600,Issue!$J$1:$J$4036,'Pending Consumption'!$C600,Issue!$B$1:$B$4036,"Consumed")</f>
        <v>0</v>
      </c>
      <c r="F600" s="16">
        <f t="shared" si="12"/>
        <v>0</v>
      </c>
    </row>
    <row r="601" spans="2:6" hidden="1" x14ac:dyDescent="0.25">
      <c r="B601" s="22" t="s">
        <v>982</v>
      </c>
      <c r="C601" s="8" t="s">
        <v>65</v>
      </c>
      <c r="D601" s="16">
        <f>SUMIFS(Issue!$L$1:$L$4036,Issue!$H$1:$H$4036,'Pending Consumption'!$B601,Issue!$J$1:$J$4036,'Pending Consumption'!$C601,Issue!$B$1:$B$4036,"Transfer")</f>
        <v>0</v>
      </c>
      <c r="E601" s="6">
        <f>SUMIFS(Issue!$L$1:$L$4036,Issue!$E$1:$E$4036,'Pending Consumption'!B601,Issue!$J$1:$J$4036,'Pending Consumption'!$C601,Issue!$B$1:$B$4036,"Consumed")</f>
        <v>0</v>
      </c>
      <c r="F601" s="16">
        <f t="shared" si="12"/>
        <v>0</v>
      </c>
    </row>
    <row r="602" spans="2:6" hidden="1" x14ac:dyDescent="0.25">
      <c r="B602" s="22" t="s">
        <v>982</v>
      </c>
      <c r="C602" s="8" t="s">
        <v>66</v>
      </c>
      <c r="D602" s="16">
        <f>SUMIFS(Issue!$L$1:$L$4036,Issue!$H$1:$H$4036,'Pending Consumption'!$B602,Issue!$J$1:$J$4036,'Pending Consumption'!$C602,Issue!$B$1:$B$4036,"Transfer")</f>
        <v>0</v>
      </c>
      <c r="E602" s="6">
        <f>SUMIFS(Issue!$L$1:$L$4036,Issue!$E$1:$E$4036,'Pending Consumption'!B602,Issue!$J$1:$J$4036,'Pending Consumption'!$C602,Issue!$B$1:$B$4036,"Consumed")</f>
        <v>0</v>
      </c>
      <c r="F602" s="16">
        <f t="shared" si="12"/>
        <v>0</v>
      </c>
    </row>
    <row r="603" spans="2:6" hidden="1" x14ac:dyDescent="0.25">
      <c r="B603" s="22" t="s">
        <v>982</v>
      </c>
      <c r="C603" s="8" t="s">
        <v>67</v>
      </c>
      <c r="D603" s="16">
        <f>SUMIFS(Issue!$L$1:$L$4036,Issue!$H$1:$H$4036,'Pending Consumption'!$B603,Issue!$J$1:$J$4036,'Pending Consumption'!$C603,Issue!$B$1:$B$4036,"Transfer")</f>
        <v>0</v>
      </c>
      <c r="E603" s="6">
        <f>SUMIFS(Issue!$L$1:$L$4036,Issue!$E$1:$E$4036,'Pending Consumption'!B603,Issue!$J$1:$J$4036,'Pending Consumption'!$C603,Issue!$B$1:$B$4036,"Consumed")</f>
        <v>0</v>
      </c>
      <c r="F603" s="16">
        <f t="shared" si="12"/>
        <v>0</v>
      </c>
    </row>
    <row r="604" spans="2:6" hidden="1" x14ac:dyDescent="0.25">
      <c r="B604" s="22" t="s">
        <v>982</v>
      </c>
      <c r="C604" s="8" t="s">
        <v>68</v>
      </c>
      <c r="D604" s="16">
        <f>SUMIFS(Issue!$L$1:$L$4036,Issue!$H$1:$H$4036,'Pending Consumption'!$B604,Issue!$J$1:$J$4036,'Pending Consumption'!$C604,Issue!$B$1:$B$4036,"Transfer")</f>
        <v>0</v>
      </c>
      <c r="E604" s="6">
        <f>SUMIFS(Issue!$L$1:$L$4036,Issue!$E$1:$E$4036,'Pending Consumption'!B604,Issue!$J$1:$J$4036,'Pending Consumption'!$C604,Issue!$B$1:$B$4036,"Consumed")</f>
        <v>0</v>
      </c>
      <c r="F604" s="16">
        <f t="shared" si="12"/>
        <v>0</v>
      </c>
    </row>
    <row r="605" spans="2:6" hidden="1" x14ac:dyDescent="0.25">
      <c r="B605" s="22" t="s">
        <v>982</v>
      </c>
      <c r="C605" s="8" t="s">
        <v>69</v>
      </c>
      <c r="D605" s="16">
        <f>SUMIFS(Issue!$L$1:$L$4036,Issue!$H$1:$H$4036,'Pending Consumption'!$B605,Issue!$J$1:$J$4036,'Pending Consumption'!$C605,Issue!$B$1:$B$4036,"Transfer")</f>
        <v>0</v>
      </c>
      <c r="E605" s="6">
        <f>SUMIFS(Issue!$L$1:$L$4036,Issue!$E$1:$E$4036,'Pending Consumption'!B605,Issue!$J$1:$J$4036,'Pending Consumption'!$C605,Issue!$B$1:$B$4036,"Consumed")</f>
        <v>0</v>
      </c>
      <c r="F605" s="16">
        <f t="shared" si="12"/>
        <v>0</v>
      </c>
    </row>
    <row r="606" spans="2:6" hidden="1" x14ac:dyDescent="0.25">
      <c r="B606" s="22" t="s">
        <v>982</v>
      </c>
      <c r="C606" s="8" t="s">
        <v>70</v>
      </c>
      <c r="D606" s="16">
        <f>SUMIFS(Issue!$L$1:$L$4036,Issue!$H$1:$H$4036,'Pending Consumption'!$B606,Issue!$J$1:$J$4036,'Pending Consumption'!$C606,Issue!$B$1:$B$4036,"Transfer")</f>
        <v>0</v>
      </c>
      <c r="E606" s="6">
        <f>SUMIFS(Issue!$L$1:$L$4036,Issue!$E$1:$E$4036,'Pending Consumption'!B606,Issue!$J$1:$J$4036,'Pending Consumption'!$C606,Issue!$B$1:$B$4036,"Consumed")</f>
        <v>0</v>
      </c>
      <c r="F606" s="16">
        <f t="shared" si="12"/>
        <v>0</v>
      </c>
    </row>
    <row r="607" spans="2:6" hidden="1" x14ac:dyDescent="0.25">
      <c r="B607" s="22" t="s">
        <v>982</v>
      </c>
      <c r="C607" s="8" t="s">
        <v>71</v>
      </c>
      <c r="D607" s="16">
        <f>SUMIFS(Issue!$L$1:$L$4036,Issue!$H$1:$H$4036,'Pending Consumption'!$B607,Issue!$J$1:$J$4036,'Pending Consumption'!$C607,Issue!$B$1:$B$4036,"Transfer")</f>
        <v>0</v>
      </c>
      <c r="E607" s="6">
        <f>SUMIFS(Issue!$L$1:$L$4036,Issue!$E$1:$E$4036,'Pending Consumption'!B607,Issue!$J$1:$J$4036,'Pending Consumption'!$C607,Issue!$B$1:$B$4036,"Consumed")</f>
        <v>0</v>
      </c>
      <c r="F607" s="16">
        <f t="shared" si="12"/>
        <v>0</v>
      </c>
    </row>
    <row r="608" spans="2:6" hidden="1" x14ac:dyDescent="0.25">
      <c r="B608" s="22" t="s">
        <v>982</v>
      </c>
      <c r="C608" s="8" t="s">
        <v>72</v>
      </c>
      <c r="D608" s="16">
        <f>SUMIFS(Issue!$L$1:$L$4036,Issue!$H$1:$H$4036,'Pending Consumption'!$B608,Issue!$J$1:$J$4036,'Pending Consumption'!$C608,Issue!$B$1:$B$4036,"Transfer")</f>
        <v>0</v>
      </c>
      <c r="E608" s="6">
        <f>SUMIFS(Issue!$L$1:$L$4036,Issue!$E$1:$E$4036,'Pending Consumption'!B608,Issue!$J$1:$J$4036,'Pending Consumption'!$C608,Issue!$B$1:$B$4036,"Consumed")</f>
        <v>0</v>
      </c>
      <c r="F608" s="16">
        <f t="shared" si="12"/>
        <v>0</v>
      </c>
    </row>
    <row r="609" spans="2:6" hidden="1" x14ac:dyDescent="0.25">
      <c r="B609" s="22" t="s">
        <v>982</v>
      </c>
      <c r="C609" s="8" t="s">
        <v>73</v>
      </c>
      <c r="D609" s="16">
        <f>SUMIFS(Issue!$L$1:$L$4036,Issue!$H$1:$H$4036,'Pending Consumption'!$B609,Issue!$J$1:$J$4036,'Pending Consumption'!$C609,Issue!$B$1:$B$4036,"Transfer")</f>
        <v>0</v>
      </c>
      <c r="E609" s="6">
        <f>SUMIFS(Issue!$L$1:$L$4036,Issue!$E$1:$E$4036,'Pending Consumption'!B609,Issue!$J$1:$J$4036,'Pending Consumption'!$C609,Issue!$B$1:$B$4036,"Consumed")</f>
        <v>0</v>
      </c>
      <c r="F609" s="16">
        <f t="shared" si="12"/>
        <v>0</v>
      </c>
    </row>
    <row r="610" spans="2:6" hidden="1" x14ac:dyDescent="0.25">
      <c r="B610" s="22" t="s">
        <v>982</v>
      </c>
      <c r="C610" s="8" t="s">
        <v>74</v>
      </c>
      <c r="D610" s="16">
        <f>SUMIFS(Issue!$L$1:$L$4036,Issue!$H$1:$H$4036,'Pending Consumption'!$B610,Issue!$J$1:$J$4036,'Pending Consumption'!$C610,Issue!$B$1:$B$4036,"Transfer")</f>
        <v>0</v>
      </c>
      <c r="E610" s="6">
        <f>SUMIFS(Issue!$L$1:$L$4036,Issue!$E$1:$E$4036,'Pending Consumption'!B610,Issue!$J$1:$J$4036,'Pending Consumption'!$C610,Issue!$B$1:$B$4036,"Consumed")</f>
        <v>0</v>
      </c>
      <c r="F610" s="16">
        <f t="shared" si="12"/>
        <v>0</v>
      </c>
    </row>
    <row r="611" spans="2:6" hidden="1" x14ac:dyDescent="0.25">
      <c r="B611" s="22" t="s">
        <v>982</v>
      </c>
      <c r="C611" s="8" t="s">
        <v>75</v>
      </c>
      <c r="D611" s="16">
        <f>SUMIFS(Issue!$L$1:$L$4036,Issue!$H$1:$H$4036,'Pending Consumption'!$B611,Issue!$J$1:$J$4036,'Pending Consumption'!$C611,Issue!$B$1:$B$4036,"Transfer")</f>
        <v>0</v>
      </c>
      <c r="E611" s="6">
        <f>SUMIFS(Issue!$L$1:$L$4036,Issue!$E$1:$E$4036,'Pending Consumption'!B611,Issue!$J$1:$J$4036,'Pending Consumption'!$C611,Issue!$B$1:$B$4036,"Consumed")</f>
        <v>0</v>
      </c>
      <c r="F611" s="16">
        <f t="shared" si="12"/>
        <v>0</v>
      </c>
    </row>
    <row r="612" spans="2:6" hidden="1" x14ac:dyDescent="0.25">
      <c r="B612" s="22" t="s">
        <v>982</v>
      </c>
      <c r="C612" s="8" t="s">
        <v>76</v>
      </c>
      <c r="D612" s="16">
        <f>SUMIFS(Issue!$L$1:$L$4036,Issue!$H$1:$H$4036,'Pending Consumption'!$B612,Issue!$J$1:$J$4036,'Pending Consumption'!$C612,Issue!$B$1:$B$4036,"Transfer")</f>
        <v>0</v>
      </c>
      <c r="E612" s="6">
        <f>SUMIFS(Issue!$L$1:$L$4036,Issue!$E$1:$E$4036,'Pending Consumption'!B612,Issue!$J$1:$J$4036,'Pending Consumption'!$C612,Issue!$B$1:$B$4036,"Consumed")</f>
        <v>0</v>
      </c>
      <c r="F612" s="16">
        <f t="shared" si="12"/>
        <v>0</v>
      </c>
    </row>
    <row r="613" spans="2:6" hidden="1" x14ac:dyDescent="0.25">
      <c r="B613" s="22" t="s">
        <v>982</v>
      </c>
      <c r="C613" s="8" t="s">
        <v>77</v>
      </c>
      <c r="D613" s="16">
        <f>SUMIFS(Issue!$L$1:$L$4036,Issue!$H$1:$H$4036,'Pending Consumption'!$B613,Issue!$J$1:$J$4036,'Pending Consumption'!$C613,Issue!$B$1:$B$4036,"Transfer")</f>
        <v>0</v>
      </c>
      <c r="E613" s="6">
        <f>SUMIFS(Issue!$L$1:$L$4036,Issue!$E$1:$E$4036,'Pending Consumption'!B613,Issue!$J$1:$J$4036,'Pending Consumption'!$C613,Issue!$B$1:$B$4036,"Consumed")</f>
        <v>0</v>
      </c>
      <c r="F613" s="16">
        <f t="shared" si="12"/>
        <v>0</v>
      </c>
    </row>
    <row r="614" spans="2:6" hidden="1" x14ac:dyDescent="0.25">
      <c r="B614" s="22" t="s">
        <v>982</v>
      </c>
      <c r="C614" s="8" t="s">
        <v>78</v>
      </c>
      <c r="D614" s="16">
        <f>SUMIFS(Issue!$L$1:$L$4036,Issue!$H$1:$H$4036,'Pending Consumption'!$B614,Issue!$J$1:$J$4036,'Pending Consumption'!$C614,Issue!$B$1:$B$4036,"Transfer")</f>
        <v>0</v>
      </c>
      <c r="E614" s="6">
        <f>SUMIFS(Issue!$L$1:$L$4036,Issue!$E$1:$E$4036,'Pending Consumption'!B614,Issue!$J$1:$J$4036,'Pending Consumption'!$C614,Issue!$B$1:$B$4036,"Consumed")</f>
        <v>0</v>
      </c>
      <c r="F614" s="16">
        <f t="shared" si="12"/>
        <v>0</v>
      </c>
    </row>
    <row r="615" spans="2:6" hidden="1" x14ac:dyDescent="0.25">
      <c r="B615" s="22" t="s">
        <v>982</v>
      </c>
      <c r="C615" s="8" t="s">
        <v>79</v>
      </c>
      <c r="D615" s="16">
        <f>SUMIFS(Issue!$L$1:$L$4036,Issue!$H$1:$H$4036,'Pending Consumption'!$B615,Issue!$J$1:$J$4036,'Pending Consumption'!$C615,Issue!$B$1:$B$4036,"Transfer")</f>
        <v>0</v>
      </c>
      <c r="E615" s="6">
        <f>SUMIFS(Issue!$L$1:$L$4036,Issue!$E$1:$E$4036,'Pending Consumption'!B615,Issue!$J$1:$J$4036,'Pending Consumption'!$C615,Issue!$B$1:$B$4036,"Consumed")</f>
        <v>0</v>
      </c>
      <c r="F615" s="16">
        <f t="shared" si="12"/>
        <v>0</v>
      </c>
    </row>
    <row r="616" spans="2:6" hidden="1" x14ac:dyDescent="0.25">
      <c r="B616" s="22" t="s">
        <v>982</v>
      </c>
      <c r="C616" s="8" t="s">
        <v>80</v>
      </c>
      <c r="D616" s="16">
        <f>SUMIFS(Issue!$L$1:$L$4036,Issue!$H$1:$H$4036,'Pending Consumption'!$B616,Issue!$J$1:$J$4036,'Pending Consumption'!$C616,Issue!$B$1:$B$4036,"Transfer")</f>
        <v>0</v>
      </c>
      <c r="E616" s="6">
        <f>SUMIFS(Issue!$L$1:$L$4036,Issue!$E$1:$E$4036,'Pending Consumption'!B616,Issue!$J$1:$J$4036,'Pending Consumption'!$C616,Issue!$B$1:$B$4036,"Consumed")</f>
        <v>0</v>
      </c>
      <c r="F616" s="16">
        <f t="shared" si="12"/>
        <v>0</v>
      </c>
    </row>
    <row r="617" spans="2:6" hidden="1" x14ac:dyDescent="0.25">
      <c r="B617" s="22" t="s">
        <v>982</v>
      </c>
      <c r="C617" s="8" t="s">
        <v>81</v>
      </c>
      <c r="D617" s="16">
        <f>SUMIFS(Issue!$L$1:$L$4036,Issue!$H$1:$H$4036,'Pending Consumption'!$B617,Issue!$J$1:$J$4036,'Pending Consumption'!$C617,Issue!$B$1:$B$4036,"Transfer")</f>
        <v>0</v>
      </c>
      <c r="E617" s="6">
        <f>SUMIFS(Issue!$L$1:$L$4036,Issue!$E$1:$E$4036,'Pending Consumption'!B617,Issue!$J$1:$J$4036,'Pending Consumption'!$C617,Issue!$B$1:$B$4036,"Consumed")</f>
        <v>0</v>
      </c>
      <c r="F617" s="16">
        <f t="shared" si="12"/>
        <v>0</v>
      </c>
    </row>
    <row r="618" spans="2:6" hidden="1" x14ac:dyDescent="0.25">
      <c r="B618" s="22" t="s">
        <v>982</v>
      </c>
      <c r="C618" s="8" t="s">
        <v>82</v>
      </c>
      <c r="D618" s="16">
        <f>SUMIFS(Issue!$L$1:$L$4036,Issue!$H$1:$H$4036,'Pending Consumption'!$B618,Issue!$J$1:$J$4036,'Pending Consumption'!$C618,Issue!$B$1:$B$4036,"Transfer")</f>
        <v>0</v>
      </c>
      <c r="E618" s="6">
        <f>SUMIFS(Issue!$L$1:$L$4036,Issue!$E$1:$E$4036,'Pending Consumption'!B618,Issue!$J$1:$J$4036,'Pending Consumption'!$C618,Issue!$B$1:$B$4036,"Consumed")</f>
        <v>0</v>
      </c>
      <c r="F618" s="16">
        <f t="shared" si="12"/>
        <v>0</v>
      </c>
    </row>
    <row r="619" spans="2:6" hidden="1" x14ac:dyDescent="0.25">
      <c r="B619" s="22" t="s">
        <v>982</v>
      </c>
      <c r="C619" s="8" t="s">
        <v>83</v>
      </c>
      <c r="D619" s="16">
        <f>SUMIFS(Issue!$L$1:$L$4036,Issue!$H$1:$H$4036,'Pending Consumption'!$B619,Issue!$J$1:$J$4036,'Pending Consumption'!$C619,Issue!$B$1:$B$4036,"Transfer")</f>
        <v>0</v>
      </c>
      <c r="E619" s="6">
        <f>SUMIFS(Issue!$L$1:$L$4036,Issue!$E$1:$E$4036,'Pending Consumption'!B619,Issue!$J$1:$J$4036,'Pending Consumption'!$C619,Issue!$B$1:$B$4036,"Consumed")</f>
        <v>0</v>
      </c>
      <c r="F619" s="16">
        <f t="shared" si="12"/>
        <v>0</v>
      </c>
    </row>
    <row r="620" spans="2:6" hidden="1" x14ac:dyDescent="0.25">
      <c r="B620" s="22" t="s">
        <v>982</v>
      </c>
      <c r="C620" s="8" t="s">
        <v>84</v>
      </c>
      <c r="D620" s="16">
        <f>SUMIFS(Issue!$L$1:$L$4036,Issue!$H$1:$H$4036,'Pending Consumption'!$B620,Issue!$J$1:$J$4036,'Pending Consumption'!$C620,Issue!$B$1:$B$4036,"Transfer")</f>
        <v>0</v>
      </c>
      <c r="E620" s="6">
        <f>SUMIFS(Issue!$L$1:$L$4036,Issue!$E$1:$E$4036,'Pending Consumption'!B620,Issue!$J$1:$J$4036,'Pending Consumption'!$C620,Issue!$B$1:$B$4036,"Consumed")</f>
        <v>0</v>
      </c>
      <c r="F620" s="16">
        <f t="shared" si="12"/>
        <v>0</v>
      </c>
    </row>
    <row r="621" spans="2:6" hidden="1" x14ac:dyDescent="0.25">
      <c r="B621" s="22" t="s">
        <v>982</v>
      </c>
      <c r="C621" s="8" t="s">
        <v>85</v>
      </c>
      <c r="D621" s="16">
        <f>SUMIFS(Issue!$L$1:$L$4036,Issue!$H$1:$H$4036,'Pending Consumption'!$B621,Issue!$J$1:$J$4036,'Pending Consumption'!$C621,Issue!$B$1:$B$4036,"Transfer")</f>
        <v>0</v>
      </c>
      <c r="E621" s="6">
        <f>SUMIFS(Issue!$L$1:$L$4036,Issue!$E$1:$E$4036,'Pending Consumption'!B621,Issue!$J$1:$J$4036,'Pending Consumption'!$C621,Issue!$B$1:$B$4036,"Consumed")</f>
        <v>0</v>
      </c>
      <c r="F621" s="16">
        <f t="shared" si="12"/>
        <v>0</v>
      </c>
    </row>
    <row r="622" spans="2:6" hidden="1" x14ac:dyDescent="0.25">
      <c r="B622" s="22" t="s">
        <v>982</v>
      </c>
      <c r="C622" s="8" t="s">
        <v>86</v>
      </c>
      <c r="D622" s="16">
        <f>SUMIFS(Issue!$L$1:$L$4036,Issue!$H$1:$H$4036,'Pending Consumption'!$B622,Issue!$J$1:$J$4036,'Pending Consumption'!$C622,Issue!$B$1:$B$4036,"Transfer")</f>
        <v>0</v>
      </c>
      <c r="E622" s="6">
        <f>SUMIFS(Issue!$L$1:$L$4036,Issue!$E$1:$E$4036,'Pending Consumption'!B622,Issue!$J$1:$J$4036,'Pending Consumption'!$C622,Issue!$B$1:$B$4036,"Consumed")</f>
        <v>0</v>
      </c>
      <c r="F622" s="16">
        <f t="shared" si="12"/>
        <v>0</v>
      </c>
    </row>
    <row r="623" spans="2:6" hidden="1" x14ac:dyDescent="0.25">
      <c r="B623" s="22" t="s">
        <v>982</v>
      </c>
      <c r="C623" s="8" t="s">
        <v>87</v>
      </c>
      <c r="D623" s="16">
        <f>SUMIFS(Issue!$L$1:$L$4036,Issue!$H$1:$H$4036,'Pending Consumption'!$B623,Issue!$J$1:$J$4036,'Pending Consumption'!$C623,Issue!$B$1:$B$4036,"Transfer")</f>
        <v>0</v>
      </c>
      <c r="E623" s="6">
        <f>SUMIFS(Issue!$L$1:$L$4036,Issue!$E$1:$E$4036,'Pending Consumption'!B623,Issue!$J$1:$J$4036,'Pending Consumption'!$C623,Issue!$B$1:$B$4036,"Consumed")</f>
        <v>0</v>
      </c>
      <c r="F623" s="16">
        <f t="shared" si="12"/>
        <v>0</v>
      </c>
    </row>
    <row r="624" spans="2:6" hidden="1" x14ac:dyDescent="0.25">
      <c r="B624" s="22" t="s">
        <v>982</v>
      </c>
      <c r="C624" s="8" t="s">
        <v>88</v>
      </c>
      <c r="D624" s="16">
        <f>SUMIFS(Issue!$L$1:$L$4036,Issue!$H$1:$H$4036,'Pending Consumption'!$B624,Issue!$J$1:$J$4036,'Pending Consumption'!$C624,Issue!$B$1:$B$4036,"Transfer")</f>
        <v>0</v>
      </c>
      <c r="E624" s="6">
        <f>SUMIFS(Issue!$L$1:$L$4036,Issue!$E$1:$E$4036,'Pending Consumption'!B624,Issue!$J$1:$J$4036,'Pending Consumption'!$C624,Issue!$B$1:$B$4036,"Consumed")</f>
        <v>0</v>
      </c>
      <c r="F624" s="16">
        <f t="shared" si="12"/>
        <v>0</v>
      </c>
    </row>
    <row r="625" spans="2:6" hidden="1" x14ac:dyDescent="0.25">
      <c r="B625" s="22" t="s">
        <v>982</v>
      </c>
      <c r="C625" s="8" t="s">
        <v>89</v>
      </c>
      <c r="D625" s="16">
        <f>SUMIFS(Issue!$L$1:$L$4036,Issue!$H$1:$H$4036,'Pending Consumption'!$B625,Issue!$J$1:$J$4036,'Pending Consumption'!$C625,Issue!$B$1:$B$4036,"Transfer")</f>
        <v>0</v>
      </c>
      <c r="E625" s="6">
        <f>SUMIFS(Issue!$L$1:$L$4036,Issue!$E$1:$E$4036,'Pending Consumption'!B625,Issue!$J$1:$J$4036,'Pending Consumption'!$C625,Issue!$B$1:$B$4036,"Consumed")</f>
        <v>0</v>
      </c>
      <c r="F625" s="16">
        <f t="shared" si="12"/>
        <v>0</v>
      </c>
    </row>
    <row r="626" spans="2:6" hidden="1" x14ac:dyDescent="0.25">
      <c r="B626" s="22" t="s">
        <v>982</v>
      </c>
      <c r="C626" s="8" t="s">
        <v>90</v>
      </c>
      <c r="D626" s="16">
        <f>SUMIFS(Issue!$L$1:$L$4036,Issue!$H$1:$H$4036,'Pending Consumption'!$B626,Issue!$J$1:$J$4036,'Pending Consumption'!$C626,Issue!$B$1:$B$4036,"Transfer")</f>
        <v>0</v>
      </c>
      <c r="E626" s="6">
        <f>SUMIFS(Issue!$L$1:$L$4036,Issue!$E$1:$E$4036,'Pending Consumption'!B626,Issue!$J$1:$J$4036,'Pending Consumption'!$C626,Issue!$B$1:$B$4036,"Consumed")</f>
        <v>0</v>
      </c>
      <c r="F626" s="16">
        <f t="shared" si="12"/>
        <v>0</v>
      </c>
    </row>
    <row r="627" spans="2:6" hidden="1" x14ac:dyDescent="0.25">
      <c r="B627" s="22" t="s">
        <v>982</v>
      </c>
      <c r="C627" s="8" t="s">
        <v>91</v>
      </c>
      <c r="D627" s="16">
        <f>SUMIFS(Issue!$L$1:$L$4036,Issue!$H$1:$H$4036,'Pending Consumption'!$B627,Issue!$J$1:$J$4036,'Pending Consumption'!$C627,Issue!$B$1:$B$4036,"Transfer")</f>
        <v>0</v>
      </c>
      <c r="E627" s="6">
        <f>SUMIFS(Issue!$L$1:$L$4036,Issue!$E$1:$E$4036,'Pending Consumption'!B627,Issue!$J$1:$J$4036,'Pending Consumption'!$C627,Issue!$B$1:$B$4036,"Consumed")</f>
        <v>0</v>
      </c>
      <c r="F627" s="16">
        <f t="shared" si="12"/>
        <v>0</v>
      </c>
    </row>
    <row r="628" spans="2:6" hidden="1" x14ac:dyDescent="0.25">
      <c r="B628" s="22" t="s">
        <v>982</v>
      </c>
      <c r="C628" s="8" t="s">
        <v>92</v>
      </c>
      <c r="D628" s="16">
        <f>SUMIFS(Issue!$L$1:$L$4036,Issue!$H$1:$H$4036,'Pending Consumption'!$B628,Issue!$J$1:$J$4036,'Pending Consumption'!$C628,Issue!$B$1:$B$4036,"Transfer")</f>
        <v>0</v>
      </c>
      <c r="E628" s="6">
        <f>SUMIFS(Issue!$L$1:$L$4036,Issue!$E$1:$E$4036,'Pending Consumption'!B628,Issue!$J$1:$J$4036,'Pending Consumption'!$C628,Issue!$B$1:$B$4036,"Consumed")</f>
        <v>0</v>
      </c>
      <c r="F628" s="16">
        <f t="shared" si="12"/>
        <v>0</v>
      </c>
    </row>
    <row r="629" spans="2:6" hidden="1" x14ac:dyDescent="0.25">
      <c r="B629" s="22" t="s">
        <v>982</v>
      </c>
      <c r="C629" s="8" t="s">
        <v>93</v>
      </c>
      <c r="D629" s="16">
        <f>SUMIFS(Issue!$L$1:$L$4036,Issue!$H$1:$H$4036,'Pending Consumption'!$B629,Issue!$J$1:$J$4036,'Pending Consumption'!$C629,Issue!$B$1:$B$4036,"Transfer")</f>
        <v>0</v>
      </c>
      <c r="E629" s="6">
        <f>SUMIFS(Issue!$L$1:$L$4036,Issue!$E$1:$E$4036,'Pending Consumption'!B629,Issue!$J$1:$J$4036,'Pending Consumption'!$C629,Issue!$B$1:$B$4036,"Consumed")</f>
        <v>0</v>
      </c>
      <c r="F629" s="16">
        <f t="shared" si="12"/>
        <v>0</v>
      </c>
    </row>
    <row r="630" spans="2:6" hidden="1" x14ac:dyDescent="0.25">
      <c r="B630" s="22" t="s">
        <v>982</v>
      </c>
      <c r="C630" s="8" t="s">
        <v>94</v>
      </c>
      <c r="D630" s="16">
        <f>SUMIFS(Issue!$L$1:$L$4036,Issue!$H$1:$H$4036,'Pending Consumption'!$B630,Issue!$J$1:$J$4036,'Pending Consumption'!$C630,Issue!$B$1:$B$4036,"Transfer")</f>
        <v>0</v>
      </c>
      <c r="E630" s="6">
        <f>SUMIFS(Issue!$L$1:$L$4036,Issue!$E$1:$E$4036,'Pending Consumption'!B630,Issue!$J$1:$J$4036,'Pending Consumption'!$C630,Issue!$B$1:$B$4036,"Consumed")</f>
        <v>0</v>
      </c>
      <c r="F630" s="16">
        <f t="shared" si="12"/>
        <v>0</v>
      </c>
    </row>
    <row r="631" spans="2:6" hidden="1" x14ac:dyDescent="0.25">
      <c r="B631" s="22" t="s">
        <v>982</v>
      </c>
      <c r="C631" s="8" t="s">
        <v>95</v>
      </c>
      <c r="D631" s="16">
        <f>SUMIFS(Issue!$L$1:$L$4036,Issue!$H$1:$H$4036,'Pending Consumption'!$B631,Issue!$J$1:$J$4036,'Pending Consumption'!$C631,Issue!$B$1:$B$4036,"Transfer")</f>
        <v>0</v>
      </c>
      <c r="E631" s="6">
        <f>SUMIFS(Issue!$L$1:$L$4036,Issue!$E$1:$E$4036,'Pending Consumption'!B631,Issue!$J$1:$J$4036,'Pending Consumption'!$C631,Issue!$B$1:$B$4036,"Consumed")</f>
        <v>0</v>
      </c>
      <c r="F631" s="16">
        <f t="shared" si="12"/>
        <v>0</v>
      </c>
    </row>
    <row r="632" spans="2:6" hidden="1" x14ac:dyDescent="0.25">
      <c r="B632" s="22" t="s">
        <v>982</v>
      </c>
      <c r="C632" s="8" t="s">
        <v>96</v>
      </c>
      <c r="D632" s="16">
        <f>SUMIFS(Issue!$L$1:$L$4036,Issue!$H$1:$H$4036,'Pending Consumption'!$B632,Issue!$J$1:$J$4036,'Pending Consumption'!$C632,Issue!$B$1:$B$4036,"Transfer")</f>
        <v>0</v>
      </c>
      <c r="E632" s="6">
        <f>SUMIFS(Issue!$L$1:$L$4036,Issue!$E$1:$E$4036,'Pending Consumption'!B632,Issue!$J$1:$J$4036,'Pending Consumption'!$C632,Issue!$B$1:$B$4036,"Consumed")</f>
        <v>0</v>
      </c>
      <c r="F632" s="16">
        <f t="shared" si="12"/>
        <v>0</v>
      </c>
    </row>
    <row r="633" spans="2:6" hidden="1" x14ac:dyDescent="0.25">
      <c r="B633" s="22" t="s">
        <v>982</v>
      </c>
      <c r="C633" s="8" t="s">
        <v>97</v>
      </c>
      <c r="D633" s="16">
        <f>SUMIFS(Issue!$L$1:$L$4036,Issue!$H$1:$H$4036,'Pending Consumption'!$B633,Issue!$J$1:$J$4036,'Pending Consumption'!$C633,Issue!$B$1:$B$4036,"Transfer")</f>
        <v>0</v>
      </c>
      <c r="E633" s="6">
        <f>SUMIFS(Issue!$L$1:$L$4036,Issue!$E$1:$E$4036,'Pending Consumption'!B633,Issue!$J$1:$J$4036,'Pending Consumption'!$C633,Issue!$B$1:$B$4036,"Consumed")</f>
        <v>0</v>
      </c>
      <c r="F633" s="16">
        <f t="shared" si="12"/>
        <v>0</v>
      </c>
    </row>
    <row r="634" spans="2:6" hidden="1" x14ac:dyDescent="0.25">
      <c r="B634" s="22" t="s">
        <v>982</v>
      </c>
      <c r="C634" s="8" t="s">
        <v>98</v>
      </c>
      <c r="D634" s="16">
        <f>SUMIFS(Issue!$L$1:$L$4036,Issue!$H$1:$H$4036,'Pending Consumption'!$B634,Issue!$J$1:$J$4036,'Pending Consumption'!$C634,Issue!$B$1:$B$4036,"Transfer")</f>
        <v>0</v>
      </c>
      <c r="E634" s="6">
        <f>SUMIFS(Issue!$L$1:$L$4036,Issue!$E$1:$E$4036,'Pending Consumption'!B634,Issue!$J$1:$J$4036,'Pending Consumption'!$C634,Issue!$B$1:$B$4036,"Consumed")</f>
        <v>0</v>
      </c>
      <c r="F634" s="16">
        <f t="shared" si="12"/>
        <v>0</v>
      </c>
    </row>
    <row r="635" spans="2:6" hidden="1" x14ac:dyDescent="0.25">
      <c r="B635" s="22" t="s">
        <v>982</v>
      </c>
      <c r="C635" s="8" t="s">
        <v>99</v>
      </c>
      <c r="D635" s="16">
        <f>SUMIFS(Issue!$L$1:$L$4036,Issue!$H$1:$H$4036,'Pending Consumption'!$B635,Issue!$J$1:$J$4036,'Pending Consumption'!$C635,Issue!$B$1:$B$4036,"Transfer")</f>
        <v>0</v>
      </c>
      <c r="E635" s="6">
        <f>SUMIFS(Issue!$L$1:$L$4036,Issue!$E$1:$E$4036,'Pending Consumption'!B635,Issue!$J$1:$J$4036,'Pending Consumption'!$C635,Issue!$B$1:$B$4036,"Consumed")</f>
        <v>0</v>
      </c>
      <c r="F635" s="16">
        <f t="shared" si="12"/>
        <v>0</v>
      </c>
    </row>
    <row r="636" spans="2:6" hidden="1" x14ac:dyDescent="0.25">
      <c r="B636" s="22" t="s">
        <v>982</v>
      </c>
      <c r="C636" s="8" t="s">
        <v>100</v>
      </c>
      <c r="D636" s="16">
        <f>SUMIFS(Issue!$L$1:$L$4036,Issue!$H$1:$H$4036,'Pending Consumption'!$B636,Issue!$J$1:$J$4036,'Pending Consumption'!$C636,Issue!$B$1:$B$4036,"Transfer")</f>
        <v>0</v>
      </c>
      <c r="E636" s="6">
        <f>SUMIFS(Issue!$L$1:$L$4036,Issue!$E$1:$E$4036,'Pending Consumption'!B636,Issue!$J$1:$J$4036,'Pending Consumption'!$C636,Issue!$B$1:$B$4036,"Consumed")</f>
        <v>0</v>
      </c>
      <c r="F636" s="16">
        <f t="shared" si="12"/>
        <v>0</v>
      </c>
    </row>
    <row r="637" spans="2:6" hidden="1" x14ac:dyDescent="0.25">
      <c r="B637" s="22" t="s">
        <v>982</v>
      </c>
      <c r="C637" s="8" t="s">
        <v>101</v>
      </c>
      <c r="D637" s="16">
        <f>SUMIFS(Issue!$L$1:$L$4036,Issue!$H$1:$H$4036,'Pending Consumption'!$B637,Issue!$J$1:$J$4036,'Pending Consumption'!$C637,Issue!$B$1:$B$4036,"Transfer")</f>
        <v>0</v>
      </c>
      <c r="E637" s="6">
        <f>SUMIFS(Issue!$L$1:$L$4036,Issue!$E$1:$E$4036,'Pending Consumption'!B637,Issue!$J$1:$J$4036,'Pending Consumption'!$C637,Issue!$B$1:$B$4036,"Consumed")</f>
        <v>0</v>
      </c>
      <c r="F637" s="16">
        <f t="shared" si="12"/>
        <v>0</v>
      </c>
    </row>
    <row r="638" spans="2:6" hidden="1" x14ac:dyDescent="0.25">
      <c r="B638" s="22" t="s">
        <v>982</v>
      </c>
      <c r="C638" s="8" t="s">
        <v>102</v>
      </c>
      <c r="D638" s="16">
        <f>SUMIFS(Issue!$L$1:$L$4036,Issue!$H$1:$H$4036,'Pending Consumption'!$B638,Issue!$J$1:$J$4036,'Pending Consumption'!$C638,Issue!$B$1:$B$4036,"Transfer")</f>
        <v>0</v>
      </c>
      <c r="E638" s="6">
        <f>SUMIFS(Issue!$L$1:$L$4036,Issue!$E$1:$E$4036,'Pending Consumption'!B638,Issue!$J$1:$J$4036,'Pending Consumption'!$C638,Issue!$B$1:$B$4036,"Consumed")</f>
        <v>0</v>
      </c>
      <c r="F638" s="16">
        <f t="shared" si="12"/>
        <v>0</v>
      </c>
    </row>
    <row r="639" spans="2:6" hidden="1" x14ac:dyDescent="0.25">
      <c r="B639" s="22" t="s">
        <v>982</v>
      </c>
      <c r="C639" s="8" t="s">
        <v>103</v>
      </c>
      <c r="D639" s="16">
        <f>SUMIFS(Issue!$L$1:$L$4036,Issue!$H$1:$H$4036,'Pending Consumption'!$B639,Issue!$J$1:$J$4036,'Pending Consumption'!$C639,Issue!$B$1:$B$4036,"Transfer")</f>
        <v>0</v>
      </c>
      <c r="E639" s="6">
        <f>SUMIFS(Issue!$L$1:$L$4036,Issue!$E$1:$E$4036,'Pending Consumption'!B639,Issue!$J$1:$J$4036,'Pending Consumption'!$C639,Issue!$B$1:$B$4036,"Consumed")</f>
        <v>0</v>
      </c>
      <c r="F639" s="16">
        <f t="shared" si="12"/>
        <v>0</v>
      </c>
    </row>
    <row r="640" spans="2:6" hidden="1" x14ac:dyDescent="0.25">
      <c r="B640" s="22" t="s">
        <v>982</v>
      </c>
      <c r="C640" s="8" t="s">
        <v>104</v>
      </c>
      <c r="D640" s="16">
        <f>SUMIFS(Issue!$L$1:$L$4036,Issue!$H$1:$H$4036,'Pending Consumption'!$B640,Issue!$J$1:$J$4036,'Pending Consumption'!$C640,Issue!$B$1:$B$4036,"Transfer")</f>
        <v>0</v>
      </c>
      <c r="E640" s="6">
        <f>SUMIFS(Issue!$L$1:$L$4036,Issue!$E$1:$E$4036,'Pending Consumption'!B640,Issue!$J$1:$J$4036,'Pending Consumption'!$C640,Issue!$B$1:$B$4036,"Consumed")</f>
        <v>0</v>
      </c>
      <c r="F640" s="16">
        <f t="shared" si="12"/>
        <v>0</v>
      </c>
    </row>
    <row r="641" spans="2:6" hidden="1" x14ac:dyDescent="0.25">
      <c r="B641" s="22" t="s">
        <v>982</v>
      </c>
      <c r="C641" s="8" t="s">
        <v>105</v>
      </c>
      <c r="D641" s="16">
        <f>SUMIFS(Issue!$L$1:$L$4036,Issue!$H$1:$H$4036,'Pending Consumption'!$B641,Issue!$J$1:$J$4036,'Pending Consumption'!$C641,Issue!$B$1:$B$4036,"Transfer")</f>
        <v>0</v>
      </c>
      <c r="E641" s="6">
        <f>SUMIFS(Issue!$L$1:$L$4036,Issue!$E$1:$E$4036,'Pending Consumption'!B641,Issue!$J$1:$J$4036,'Pending Consumption'!$C641,Issue!$B$1:$B$4036,"Consumed")</f>
        <v>0</v>
      </c>
      <c r="F641" s="16">
        <f t="shared" si="12"/>
        <v>0</v>
      </c>
    </row>
    <row r="642" spans="2:6" hidden="1" x14ac:dyDescent="0.25">
      <c r="B642" s="22" t="s">
        <v>982</v>
      </c>
      <c r="C642" s="8" t="s">
        <v>106</v>
      </c>
      <c r="D642" s="16">
        <f>SUMIFS(Issue!$L$1:$L$4036,Issue!$H$1:$H$4036,'Pending Consumption'!$B642,Issue!$J$1:$J$4036,'Pending Consumption'!$C642,Issue!$B$1:$B$4036,"Transfer")</f>
        <v>0</v>
      </c>
      <c r="E642" s="6">
        <f>SUMIFS(Issue!$L$1:$L$4036,Issue!$E$1:$E$4036,'Pending Consumption'!B642,Issue!$J$1:$J$4036,'Pending Consumption'!$C642,Issue!$B$1:$B$4036,"Consumed")</f>
        <v>0</v>
      </c>
      <c r="F642" s="16">
        <f t="shared" si="12"/>
        <v>0</v>
      </c>
    </row>
    <row r="643" spans="2:6" hidden="1" x14ac:dyDescent="0.25">
      <c r="B643" s="22" t="s">
        <v>982</v>
      </c>
      <c r="C643" s="8" t="s">
        <v>107</v>
      </c>
      <c r="D643" s="16">
        <f>SUMIFS(Issue!$L$1:$L$4036,Issue!$H$1:$H$4036,'Pending Consumption'!$B643,Issue!$J$1:$J$4036,'Pending Consumption'!$C643,Issue!$B$1:$B$4036,"Transfer")</f>
        <v>0</v>
      </c>
      <c r="E643" s="6">
        <f>SUMIFS(Issue!$L$1:$L$4036,Issue!$E$1:$E$4036,'Pending Consumption'!B643,Issue!$J$1:$J$4036,'Pending Consumption'!$C643,Issue!$B$1:$B$4036,"Consumed")</f>
        <v>0</v>
      </c>
      <c r="F643" s="16">
        <f t="shared" ref="F643:F673" si="13">+D643-E643</f>
        <v>0</v>
      </c>
    </row>
    <row r="644" spans="2:6" hidden="1" x14ac:dyDescent="0.25">
      <c r="B644" s="22" t="s">
        <v>982</v>
      </c>
      <c r="C644" s="8" t="s">
        <v>108</v>
      </c>
      <c r="D644" s="16">
        <f>SUMIFS(Issue!$L$1:$L$4036,Issue!$H$1:$H$4036,'Pending Consumption'!$B644,Issue!$J$1:$J$4036,'Pending Consumption'!$C644,Issue!$B$1:$B$4036,"Transfer")</f>
        <v>0</v>
      </c>
      <c r="E644" s="6">
        <f>SUMIFS(Issue!$L$1:$L$4036,Issue!$E$1:$E$4036,'Pending Consumption'!B644,Issue!$J$1:$J$4036,'Pending Consumption'!$C644,Issue!$B$1:$B$4036,"Consumed")</f>
        <v>0</v>
      </c>
      <c r="F644" s="16">
        <f t="shared" si="13"/>
        <v>0</v>
      </c>
    </row>
    <row r="645" spans="2:6" hidden="1" x14ac:dyDescent="0.25">
      <c r="B645" s="22" t="s">
        <v>982</v>
      </c>
      <c r="C645" s="8" t="s">
        <v>109</v>
      </c>
      <c r="D645" s="16">
        <f>SUMIFS(Issue!$L$1:$L$4036,Issue!$H$1:$H$4036,'Pending Consumption'!$B645,Issue!$J$1:$J$4036,'Pending Consumption'!$C645,Issue!$B$1:$B$4036,"Transfer")</f>
        <v>0</v>
      </c>
      <c r="E645" s="6">
        <f>SUMIFS(Issue!$L$1:$L$4036,Issue!$E$1:$E$4036,'Pending Consumption'!B645,Issue!$J$1:$J$4036,'Pending Consumption'!$C645,Issue!$B$1:$B$4036,"Consumed")</f>
        <v>0</v>
      </c>
      <c r="F645" s="16">
        <f t="shared" si="13"/>
        <v>0</v>
      </c>
    </row>
    <row r="646" spans="2:6" hidden="1" x14ac:dyDescent="0.25">
      <c r="B646" s="22" t="s">
        <v>982</v>
      </c>
      <c r="C646" s="8" t="s">
        <v>110</v>
      </c>
      <c r="D646" s="16">
        <f>SUMIFS(Issue!$L$1:$L$4036,Issue!$H$1:$H$4036,'Pending Consumption'!$B646,Issue!$J$1:$J$4036,'Pending Consumption'!$C646,Issue!$B$1:$B$4036,"Transfer")</f>
        <v>0</v>
      </c>
      <c r="E646" s="6">
        <f>SUMIFS(Issue!$L$1:$L$4036,Issue!$E$1:$E$4036,'Pending Consumption'!B646,Issue!$J$1:$J$4036,'Pending Consumption'!$C646,Issue!$B$1:$B$4036,"Consumed")</f>
        <v>0</v>
      </c>
      <c r="F646" s="16">
        <f t="shared" si="13"/>
        <v>0</v>
      </c>
    </row>
    <row r="647" spans="2:6" hidden="1" x14ac:dyDescent="0.25">
      <c r="B647" s="22" t="s">
        <v>982</v>
      </c>
      <c r="C647" s="8" t="s">
        <v>111</v>
      </c>
      <c r="D647" s="16">
        <f>SUMIFS(Issue!$L$1:$L$4036,Issue!$H$1:$H$4036,'Pending Consumption'!$B647,Issue!$J$1:$J$4036,'Pending Consumption'!$C647,Issue!$B$1:$B$4036,"Transfer")</f>
        <v>0</v>
      </c>
      <c r="E647" s="6">
        <f>SUMIFS(Issue!$L$1:$L$4036,Issue!$E$1:$E$4036,'Pending Consumption'!B647,Issue!$J$1:$J$4036,'Pending Consumption'!$C647,Issue!$B$1:$B$4036,"Consumed")</f>
        <v>0</v>
      </c>
      <c r="F647" s="16">
        <f t="shared" si="13"/>
        <v>0</v>
      </c>
    </row>
    <row r="648" spans="2:6" hidden="1" x14ac:dyDescent="0.25">
      <c r="B648" s="22" t="s">
        <v>982</v>
      </c>
      <c r="C648" s="8" t="s">
        <v>112</v>
      </c>
      <c r="D648" s="16">
        <f>SUMIFS(Issue!$L$1:$L$4036,Issue!$H$1:$H$4036,'Pending Consumption'!$B648,Issue!$J$1:$J$4036,'Pending Consumption'!$C648,Issue!$B$1:$B$4036,"Transfer")</f>
        <v>0</v>
      </c>
      <c r="E648" s="6">
        <f>SUMIFS(Issue!$L$1:$L$4036,Issue!$E$1:$E$4036,'Pending Consumption'!B648,Issue!$J$1:$J$4036,'Pending Consumption'!$C648,Issue!$B$1:$B$4036,"Consumed")</f>
        <v>0</v>
      </c>
      <c r="F648" s="16">
        <f t="shared" si="13"/>
        <v>0</v>
      </c>
    </row>
    <row r="649" spans="2:6" hidden="1" x14ac:dyDescent="0.25">
      <c r="B649" s="22" t="s">
        <v>982</v>
      </c>
      <c r="C649" s="8" t="s">
        <v>113</v>
      </c>
      <c r="D649" s="16">
        <f>SUMIFS(Issue!$L$1:$L$4036,Issue!$H$1:$H$4036,'Pending Consumption'!$B649,Issue!$J$1:$J$4036,'Pending Consumption'!$C649,Issue!$B$1:$B$4036,"Transfer")</f>
        <v>0</v>
      </c>
      <c r="E649" s="6">
        <f>SUMIFS(Issue!$L$1:$L$4036,Issue!$E$1:$E$4036,'Pending Consumption'!B649,Issue!$J$1:$J$4036,'Pending Consumption'!$C649,Issue!$B$1:$B$4036,"Consumed")</f>
        <v>0</v>
      </c>
      <c r="F649" s="16">
        <f t="shared" si="13"/>
        <v>0</v>
      </c>
    </row>
    <row r="650" spans="2:6" hidden="1" x14ac:dyDescent="0.25">
      <c r="B650" s="22" t="s">
        <v>982</v>
      </c>
      <c r="C650" s="8" t="s">
        <v>114</v>
      </c>
      <c r="D650" s="16">
        <f>SUMIFS(Issue!$L$1:$L$4036,Issue!$H$1:$H$4036,'Pending Consumption'!$B650,Issue!$J$1:$J$4036,'Pending Consumption'!$C650,Issue!$B$1:$B$4036,"Transfer")</f>
        <v>0</v>
      </c>
      <c r="E650" s="6">
        <f>SUMIFS(Issue!$L$1:$L$4036,Issue!$E$1:$E$4036,'Pending Consumption'!B650,Issue!$J$1:$J$4036,'Pending Consumption'!$C650,Issue!$B$1:$B$4036,"Consumed")</f>
        <v>0</v>
      </c>
      <c r="F650" s="16">
        <f t="shared" si="13"/>
        <v>0</v>
      </c>
    </row>
    <row r="651" spans="2:6" hidden="1" x14ac:dyDescent="0.25">
      <c r="B651" s="22" t="s">
        <v>982</v>
      </c>
      <c r="C651" s="8" t="s">
        <v>115</v>
      </c>
      <c r="D651" s="16">
        <f>SUMIFS(Issue!$L$1:$L$4036,Issue!$H$1:$H$4036,'Pending Consumption'!$B651,Issue!$J$1:$J$4036,'Pending Consumption'!$C651,Issue!$B$1:$B$4036,"Transfer")</f>
        <v>0</v>
      </c>
      <c r="E651" s="6">
        <f>SUMIFS(Issue!$L$1:$L$4036,Issue!$E$1:$E$4036,'Pending Consumption'!B651,Issue!$J$1:$J$4036,'Pending Consumption'!$C651,Issue!$B$1:$B$4036,"Consumed")</f>
        <v>0</v>
      </c>
      <c r="F651" s="16">
        <f t="shared" si="13"/>
        <v>0</v>
      </c>
    </row>
    <row r="652" spans="2:6" hidden="1" x14ac:dyDescent="0.25">
      <c r="B652" s="22" t="s">
        <v>982</v>
      </c>
      <c r="C652" s="8" t="s">
        <v>116</v>
      </c>
      <c r="D652" s="16">
        <f>SUMIFS(Issue!$L$1:$L$4036,Issue!$H$1:$H$4036,'Pending Consumption'!$B652,Issue!$J$1:$J$4036,'Pending Consumption'!$C652,Issue!$B$1:$B$4036,"Transfer")</f>
        <v>0</v>
      </c>
      <c r="E652" s="6">
        <f>SUMIFS(Issue!$L$1:$L$4036,Issue!$E$1:$E$4036,'Pending Consumption'!B652,Issue!$J$1:$J$4036,'Pending Consumption'!$C652,Issue!$B$1:$B$4036,"Consumed")</f>
        <v>0</v>
      </c>
      <c r="F652" s="16">
        <f t="shared" si="13"/>
        <v>0</v>
      </c>
    </row>
    <row r="653" spans="2:6" hidden="1" x14ac:dyDescent="0.25">
      <c r="B653" s="22" t="s">
        <v>982</v>
      </c>
      <c r="C653" s="8" t="s">
        <v>117</v>
      </c>
      <c r="D653" s="16">
        <f>SUMIFS(Issue!$L$1:$L$4036,Issue!$H$1:$H$4036,'Pending Consumption'!$B653,Issue!$J$1:$J$4036,'Pending Consumption'!$C653,Issue!$B$1:$B$4036,"Transfer")</f>
        <v>0</v>
      </c>
      <c r="E653" s="6">
        <f>SUMIFS(Issue!$L$1:$L$4036,Issue!$E$1:$E$4036,'Pending Consumption'!B653,Issue!$J$1:$J$4036,'Pending Consumption'!$C653,Issue!$B$1:$B$4036,"Consumed")</f>
        <v>0</v>
      </c>
      <c r="F653" s="16">
        <f t="shared" si="13"/>
        <v>0</v>
      </c>
    </row>
    <row r="654" spans="2:6" hidden="1" x14ac:dyDescent="0.25">
      <c r="B654" s="22" t="s">
        <v>982</v>
      </c>
      <c r="C654" s="8" t="s">
        <v>118</v>
      </c>
      <c r="D654" s="16">
        <f>SUMIFS(Issue!$L$1:$L$4036,Issue!$H$1:$H$4036,'Pending Consumption'!$B654,Issue!$J$1:$J$4036,'Pending Consumption'!$C654,Issue!$B$1:$B$4036,"Transfer")</f>
        <v>0</v>
      </c>
      <c r="E654" s="6">
        <f>SUMIFS(Issue!$L$1:$L$4036,Issue!$E$1:$E$4036,'Pending Consumption'!B654,Issue!$J$1:$J$4036,'Pending Consumption'!$C654,Issue!$B$1:$B$4036,"Consumed")</f>
        <v>0</v>
      </c>
      <c r="F654" s="16">
        <f t="shared" si="13"/>
        <v>0</v>
      </c>
    </row>
    <row r="655" spans="2:6" hidden="1" x14ac:dyDescent="0.25">
      <c r="B655" s="22" t="s">
        <v>982</v>
      </c>
      <c r="C655" s="8" t="s">
        <v>119</v>
      </c>
      <c r="D655" s="16">
        <f>SUMIFS(Issue!$L$1:$L$4036,Issue!$H$1:$H$4036,'Pending Consumption'!$B655,Issue!$J$1:$J$4036,'Pending Consumption'!$C655,Issue!$B$1:$B$4036,"Transfer")</f>
        <v>0</v>
      </c>
      <c r="E655" s="6">
        <f>SUMIFS(Issue!$L$1:$L$4036,Issue!$E$1:$E$4036,'Pending Consumption'!B655,Issue!$J$1:$J$4036,'Pending Consumption'!$C655,Issue!$B$1:$B$4036,"Consumed")</f>
        <v>0</v>
      </c>
      <c r="F655" s="16">
        <f t="shared" si="13"/>
        <v>0</v>
      </c>
    </row>
    <row r="656" spans="2:6" hidden="1" x14ac:dyDescent="0.25">
      <c r="B656" s="22" t="s">
        <v>982</v>
      </c>
      <c r="C656" s="8" t="s">
        <v>120</v>
      </c>
      <c r="D656" s="16">
        <f>SUMIFS(Issue!$L$1:$L$4036,Issue!$H$1:$H$4036,'Pending Consumption'!$B656,Issue!$J$1:$J$4036,'Pending Consumption'!$C656,Issue!$B$1:$B$4036,"Transfer")</f>
        <v>0</v>
      </c>
      <c r="E656" s="6">
        <f>SUMIFS(Issue!$L$1:$L$4036,Issue!$E$1:$E$4036,'Pending Consumption'!B656,Issue!$J$1:$J$4036,'Pending Consumption'!$C656,Issue!$B$1:$B$4036,"Consumed")</f>
        <v>0</v>
      </c>
      <c r="F656" s="16">
        <f t="shared" si="13"/>
        <v>0</v>
      </c>
    </row>
    <row r="657" spans="2:6" hidden="1" x14ac:dyDescent="0.25">
      <c r="B657" s="22" t="s">
        <v>982</v>
      </c>
      <c r="C657" s="8" t="s">
        <v>121</v>
      </c>
      <c r="D657" s="16">
        <f>SUMIFS(Issue!$L$1:$L$4036,Issue!$H$1:$H$4036,'Pending Consumption'!$B657,Issue!$J$1:$J$4036,'Pending Consumption'!$C657,Issue!$B$1:$B$4036,"Transfer")</f>
        <v>0</v>
      </c>
      <c r="E657" s="6">
        <f>SUMIFS(Issue!$L$1:$L$4036,Issue!$E$1:$E$4036,'Pending Consumption'!B657,Issue!$J$1:$J$4036,'Pending Consumption'!$C657,Issue!$B$1:$B$4036,"Consumed")</f>
        <v>0</v>
      </c>
      <c r="F657" s="16">
        <f t="shared" si="13"/>
        <v>0</v>
      </c>
    </row>
    <row r="658" spans="2:6" hidden="1" x14ac:dyDescent="0.25">
      <c r="B658" s="22" t="s">
        <v>982</v>
      </c>
      <c r="C658" s="8" t="s">
        <v>122</v>
      </c>
      <c r="D658" s="16">
        <f>SUMIFS(Issue!$L$1:$L$4036,Issue!$H$1:$H$4036,'Pending Consumption'!$B658,Issue!$J$1:$J$4036,'Pending Consumption'!$C658,Issue!$B$1:$B$4036,"Transfer")</f>
        <v>0</v>
      </c>
      <c r="E658" s="6">
        <f>SUMIFS(Issue!$L$1:$L$4036,Issue!$E$1:$E$4036,'Pending Consumption'!B658,Issue!$J$1:$J$4036,'Pending Consumption'!$C658,Issue!$B$1:$B$4036,"Consumed")</f>
        <v>0</v>
      </c>
      <c r="F658" s="16">
        <f t="shared" si="13"/>
        <v>0</v>
      </c>
    </row>
    <row r="659" spans="2:6" hidden="1" x14ac:dyDescent="0.25">
      <c r="B659" s="22" t="s">
        <v>982</v>
      </c>
      <c r="C659" s="8" t="s">
        <v>123</v>
      </c>
      <c r="D659" s="16">
        <f>SUMIFS(Issue!$L$1:$L$4036,Issue!$H$1:$H$4036,'Pending Consumption'!$B659,Issue!$J$1:$J$4036,'Pending Consumption'!$C659,Issue!$B$1:$B$4036,"Transfer")</f>
        <v>0</v>
      </c>
      <c r="E659" s="6">
        <f>SUMIFS(Issue!$L$1:$L$4036,Issue!$E$1:$E$4036,'Pending Consumption'!B659,Issue!$J$1:$J$4036,'Pending Consumption'!$C659,Issue!$B$1:$B$4036,"Consumed")</f>
        <v>0</v>
      </c>
      <c r="F659" s="16">
        <f t="shared" si="13"/>
        <v>0</v>
      </c>
    </row>
    <row r="660" spans="2:6" hidden="1" x14ac:dyDescent="0.25">
      <c r="B660" s="22" t="s">
        <v>982</v>
      </c>
      <c r="C660" s="8" t="s">
        <v>124</v>
      </c>
      <c r="D660" s="16">
        <f>SUMIFS(Issue!$L$1:$L$4036,Issue!$H$1:$H$4036,'Pending Consumption'!$B660,Issue!$J$1:$J$4036,'Pending Consumption'!$C660,Issue!$B$1:$B$4036,"Transfer")</f>
        <v>0</v>
      </c>
      <c r="E660" s="6">
        <f>SUMIFS(Issue!$L$1:$L$4036,Issue!$E$1:$E$4036,'Pending Consumption'!B660,Issue!$J$1:$J$4036,'Pending Consumption'!$C660,Issue!$B$1:$B$4036,"Consumed")</f>
        <v>0</v>
      </c>
      <c r="F660" s="16">
        <f t="shared" si="13"/>
        <v>0</v>
      </c>
    </row>
    <row r="661" spans="2:6" hidden="1" x14ac:dyDescent="0.25">
      <c r="B661" s="22" t="s">
        <v>982</v>
      </c>
      <c r="C661" s="8" t="s">
        <v>125</v>
      </c>
      <c r="D661" s="16">
        <f>SUMIFS(Issue!$L$1:$L$4036,Issue!$H$1:$H$4036,'Pending Consumption'!$B661,Issue!$J$1:$J$4036,'Pending Consumption'!$C661,Issue!$B$1:$B$4036,"Transfer")</f>
        <v>0</v>
      </c>
      <c r="E661" s="6">
        <f>SUMIFS(Issue!$L$1:$L$4036,Issue!$E$1:$E$4036,'Pending Consumption'!B661,Issue!$J$1:$J$4036,'Pending Consumption'!$C661,Issue!$B$1:$B$4036,"Consumed")</f>
        <v>0</v>
      </c>
      <c r="F661" s="16">
        <f t="shared" si="13"/>
        <v>0</v>
      </c>
    </row>
    <row r="662" spans="2:6" hidden="1" x14ac:dyDescent="0.25">
      <c r="B662" s="22" t="s">
        <v>982</v>
      </c>
      <c r="C662" s="8" t="s">
        <v>126</v>
      </c>
      <c r="D662" s="16">
        <f>SUMIFS(Issue!$L$1:$L$4036,Issue!$H$1:$H$4036,'Pending Consumption'!$B662,Issue!$J$1:$J$4036,'Pending Consumption'!$C662,Issue!$B$1:$B$4036,"Transfer")</f>
        <v>0</v>
      </c>
      <c r="E662" s="6">
        <f>SUMIFS(Issue!$L$1:$L$4036,Issue!$E$1:$E$4036,'Pending Consumption'!B662,Issue!$J$1:$J$4036,'Pending Consumption'!$C662,Issue!$B$1:$B$4036,"Consumed")</f>
        <v>0</v>
      </c>
      <c r="F662" s="16">
        <f t="shared" si="13"/>
        <v>0</v>
      </c>
    </row>
    <row r="663" spans="2:6" hidden="1" x14ac:dyDescent="0.25">
      <c r="B663" s="22" t="s">
        <v>982</v>
      </c>
      <c r="C663" s="8" t="s">
        <v>127</v>
      </c>
      <c r="D663" s="16">
        <f>SUMIFS(Issue!$L$1:$L$4036,Issue!$H$1:$H$4036,'Pending Consumption'!$B663,Issue!$J$1:$J$4036,'Pending Consumption'!$C663,Issue!$B$1:$B$4036,"Transfer")</f>
        <v>0</v>
      </c>
      <c r="E663" s="6">
        <f>SUMIFS(Issue!$L$1:$L$4036,Issue!$E$1:$E$4036,'Pending Consumption'!B663,Issue!$J$1:$J$4036,'Pending Consumption'!$C663,Issue!$B$1:$B$4036,"Consumed")</f>
        <v>0</v>
      </c>
      <c r="F663" s="16">
        <f t="shared" si="13"/>
        <v>0</v>
      </c>
    </row>
    <row r="664" spans="2:6" hidden="1" x14ac:dyDescent="0.25">
      <c r="B664" s="22" t="s">
        <v>982</v>
      </c>
      <c r="C664" s="8" t="s">
        <v>128</v>
      </c>
      <c r="D664" s="16">
        <f>SUMIFS(Issue!$L$1:$L$4036,Issue!$H$1:$H$4036,'Pending Consumption'!$B664,Issue!$J$1:$J$4036,'Pending Consumption'!$C664,Issue!$B$1:$B$4036,"Transfer")</f>
        <v>0</v>
      </c>
      <c r="E664" s="6">
        <f>SUMIFS(Issue!$L$1:$L$4036,Issue!$E$1:$E$4036,'Pending Consumption'!B664,Issue!$J$1:$J$4036,'Pending Consumption'!$C664,Issue!$B$1:$B$4036,"Consumed")</f>
        <v>0</v>
      </c>
      <c r="F664" s="16">
        <f t="shared" si="13"/>
        <v>0</v>
      </c>
    </row>
    <row r="665" spans="2:6" hidden="1" x14ac:dyDescent="0.25">
      <c r="B665" s="22" t="s">
        <v>982</v>
      </c>
      <c r="C665" s="8" t="s">
        <v>129</v>
      </c>
      <c r="D665" s="16">
        <f>SUMIFS(Issue!$L$1:$L$4036,Issue!$H$1:$H$4036,'Pending Consumption'!$B665,Issue!$J$1:$J$4036,'Pending Consumption'!$C665,Issue!$B$1:$B$4036,"Transfer")</f>
        <v>0</v>
      </c>
      <c r="E665" s="6">
        <f>SUMIFS(Issue!$L$1:$L$4036,Issue!$E$1:$E$4036,'Pending Consumption'!B665,Issue!$J$1:$J$4036,'Pending Consumption'!$C665,Issue!$B$1:$B$4036,"Consumed")</f>
        <v>0</v>
      </c>
      <c r="F665" s="16">
        <f t="shared" si="13"/>
        <v>0</v>
      </c>
    </row>
    <row r="666" spans="2:6" hidden="1" x14ac:dyDescent="0.25">
      <c r="B666" s="22" t="s">
        <v>982</v>
      </c>
      <c r="C666" s="8" t="s">
        <v>130</v>
      </c>
      <c r="D666" s="16">
        <f>SUMIFS(Issue!$L$1:$L$4036,Issue!$H$1:$H$4036,'Pending Consumption'!$B666,Issue!$J$1:$J$4036,'Pending Consumption'!$C666,Issue!$B$1:$B$4036,"Transfer")</f>
        <v>0</v>
      </c>
      <c r="E666" s="6">
        <f>SUMIFS(Issue!$L$1:$L$4036,Issue!$E$1:$E$4036,'Pending Consumption'!B666,Issue!$J$1:$J$4036,'Pending Consumption'!$C666,Issue!$B$1:$B$4036,"Consumed")</f>
        <v>0</v>
      </c>
      <c r="F666" s="16">
        <f t="shared" si="13"/>
        <v>0</v>
      </c>
    </row>
    <row r="667" spans="2:6" hidden="1" x14ac:dyDescent="0.25">
      <c r="B667" s="22" t="s">
        <v>982</v>
      </c>
      <c r="C667" s="8" t="s">
        <v>131</v>
      </c>
      <c r="D667" s="16">
        <f>SUMIFS(Issue!$L$1:$L$4036,Issue!$H$1:$H$4036,'Pending Consumption'!$B667,Issue!$J$1:$J$4036,'Pending Consumption'!$C667,Issue!$B$1:$B$4036,"Transfer")</f>
        <v>0</v>
      </c>
      <c r="E667" s="6">
        <f>SUMIFS(Issue!$L$1:$L$4036,Issue!$E$1:$E$4036,'Pending Consumption'!B667,Issue!$J$1:$J$4036,'Pending Consumption'!$C667,Issue!$B$1:$B$4036,"Consumed")</f>
        <v>0</v>
      </c>
      <c r="F667" s="16">
        <f t="shared" si="13"/>
        <v>0</v>
      </c>
    </row>
    <row r="668" spans="2:6" hidden="1" x14ac:dyDescent="0.25">
      <c r="B668" s="22" t="s">
        <v>982</v>
      </c>
      <c r="C668" s="8" t="s">
        <v>132</v>
      </c>
      <c r="D668" s="16">
        <f>SUMIFS(Issue!$L$1:$L$4036,Issue!$H$1:$H$4036,'Pending Consumption'!$B668,Issue!$J$1:$J$4036,'Pending Consumption'!$C668,Issue!$B$1:$B$4036,"Transfer")</f>
        <v>0</v>
      </c>
      <c r="E668" s="6">
        <f>SUMIFS(Issue!$L$1:$L$4036,Issue!$E$1:$E$4036,'Pending Consumption'!B668,Issue!$J$1:$J$4036,'Pending Consumption'!$C668,Issue!$B$1:$B$4036,"Consumed")</f>
        <v>0</v>
      </c>
      <c r="F668" s="16">
        <f t="shared" si="13"/>
        <v>0</v>
      </c>
    </row>
    <row r="669" spans="2:6" hidden="1" x14ac:dyDescent="0.25">
      <c r="B669" s="22" t="s">
        <v>982</v>
      </c>
      <c r="C669" s="8" t="s">
        <v>133</v>
      </c>
      <c r="D669" s="16">
        <f>SUMIFS(Issue!$L$1:$L$4036,Issue!$H$1:$H$4036,'Pending Consumption'!$B669,Issue!$J$1:$J$4036,'Pending Consumption'!$C669,Issue!$B$1:$B$4036,"Transfer")</f>
        <v>0</v>
      </c>
      <c r="E669" s="6">
        <f>SUMIFS(Issue!$L$1:$L$4036,Issue!$E$1:$E$4036,'Pending Consumption'!B669,Issue!$J$1:$J$4036,'Pending Consumption'!$C669,Issue!$B$1:$B$4036,"Consumed")</f>
        <v>0</v>
      </c>
      <c r="F669" s="16">
        <f t="shared" si="13"/>
        <v>0</v>
      </c>
    </row>
    <row r="670" spans="2:6" hidden="1" x14ac:dyDescent="0.25">
      <c r="B670" s="22" t="s">
        <v>982</v>
      </c>
      <c r="C670" s="8" t="s">
        <v>134</v>
      </c>
      <c r="D670" s="16">
        <f>SUMIFS(Issue!$L$1:$L$4036,Issue!$H$1:$H$4036,'Pending Consumption'!$B670,Issue!$J$1:$J$4036,'Pending Consumption'!$C670,Issue!$B$1:$B$4036,"Transfer")</f>
        <v>0</v>
      </c>
      <c r="E670" s="6">
        <f>SUMIFS(Issue!$L$1:$L$4036,Issue!$E$1:$E$4036,'Pending Consumption'!B670,Issue!$J$1:$J$4036,'Pending Consumption'!$C670,Issue!$B$1:$B$4036,"Consumed")</f>
        <v>0</v>
      </c>
      <c r="F670" s="16">
        <f t="shared" si="13"/>
        <v>0</v>
      </c>
    </row>
    <row r="671" spans="2:6" hidden="1" x14ac:dyDescent="0.25">
      <c r="B671" s="22" t="s">
        <v>982</v>
      </c>
      <c r="C671" s="8" t="s">
        <v>135</v>
      </c>
      <c r="D671" s="16">
        <f>SUMIFS(Issue!$L$1:$L$4036,Issue!$H$1:$H$4036,'Pending Consumption'!$B671,Issue!$J$1:$J$4036,'Pending Consumption'!$C671,Issue!$B$1:$B$4036,"Transfer")</f>
        <v>0</v>
      </c>
      <c r="E671" s="6">
        <f>SUMIFS(Issue!$L$1:$L$4036,Issue!$E$1:$E$4036,'Pending Consumption'!B671,Issue!$J$1:$J$4036,'Pending Consumption'!$C671,Issue!$B$1:$B$4036,"Consumed")</f>
        <v>0</v>
      </c>
      <c r="F671" s="16">
        <f t="shared" si="13"/>
        <v>0</v>
      </c>
    </row>
    <row r="672" spans="2:6" hidden="1" x14ac:dyDescent="0.25">
      <c r="B672" s="22" t="s">
        <v>982</v>
      </c>
      <c r="C672" s="8" t="s">
        <v>136</v>
      </c>
      <c r="D672" s="16">
        <f>SUMIFS(Issue!$L$1:$L$4036,Issue!$H$1:$H$4036,'Pending Consumption'!$B672,Issue!$J$1:$J$4036,'Pending Consumption'!$C672,Issue!$B$1:$B$4036,"Transfer")</f>
        <v>0</v>
      </c>
      <c r="E672" s="6">
        <f>SUMIFS(Issue!$L$1:$L$4036,Issue!$E$1:$E$4036,'Pending Consumption'!B672,Issue!$J$1:$J$4036,'Pending Consumption'!$C672,Issue!$B$1:$B$4036,"Consumed")</f>
        <v>0</v>
      </c>
      <c r="F672" s="16">
        <f t="shared" si="13"/>
        <v>0</v>
      </c>
    </row>
    <row r="673" spans="2:6" hidden="1" x14ac:dyDescent="0.25">
      <c r="B673" s="22" t="s">
        <v>982</v>
      </c>
      <c r="C673" s="8" t="s">
        <v>137</v>
      </c>
      <c r="D673" s="16">
        <f>SUMIFS(Issue!$L$1:$L$4036,Issue!$H$1:$H$4036,'Pending Consumption'!$B673,Issue!$J$1:$J$4036,'Pending Consumption'!$C673,Issue!$B$1:$B$4036,"Transfer")</f>
        <v>0</v>
      </c>
      <c r="E673" s="6">
        <f>SUMIFS(Issue!$L$1:$L$4036,Issue!$E$1:$E$4036,'Pending Consumption'!B673,Issue!$J$1:$J$4036,'Pending Consumption'!$C673,Issue!$B$1:$B$4036,"Consumed")</f>
        <v>0</v>
      </c>
      <c r="F673" s="16">
        <f t="shared" si="13"/>
        <v>0</v>
      </c>
    </row>
    <row r="674" spans="2:6" hidden="1" x14ac:dyDescent="0.25">
      <c r="B674" s="22" t="s">
        <v>633</v>
      </c>
      <c r="C674" s="23" t="s">
        <v>42</v>
      </c>
      <c r="D674" s="16">
        <f>SUMIFS(Issue!$L$1:$L$4036,Issue!$H$1:$H$4036,'Pending Consumption'!$B674,Issue!$J$1:$J$4036,'Pending Consumption'!$C674,Issue!$B$1:$B$4036,"Transfer")</f>
        <v>0</v>
      </c>
      <c r="E674" s="6">
        <f>SUMIFS(Issue!$L$1:$L$4036,Issue!$E$1:$E$4036,'Pending Consumption'!B674,Issue!$J$1:$J$4036,'Pending Consumption'!$C674,Issue!$B$1:$B$4036,"Consumed")</f>
        <v>0</v>
      </c>
      <c r="F674" s="24">
        <f>+D674-E674</f>
        <v>0</v>
      </c>
    </row>
    <row r="675" spans="2:6" hidden="1" x14ac:dyDescent="0.25">
      <c r="B675" s="22" t="s">
        <v>633</v>
      </c>
      <c r="C675" s="8" t="s">
        <v>43</v>
      </c>
      <c r="D675" s="16">
        <f>SUMIFS(Issue!$L$1:$L$4036,Issue!$H$1:$H$4036,'Pending Consumption'!$B675,Issue!$J$1:$J$4036,'Pending Consumption'!$C675,Issue!$B$1:$B$4036,"Transfer")</f>
        <v>0</v>
      </c>
      <c r="E675" s="6">
        <f>SUMIFS(Issue!$L$1:$L$4036,Issue!$E$1:$E$4036,'Pending Consumption'!B675,Issue!$J$1:$J$4036,'Pending Consumption'!$C675,Issue!$B$1:$B$4036,"Consumed")</f>
        <v>0</v>
      </c>
      <c r="F675" s="16">
        <f t="shared" ref="F675:F738" si="14">+D675-E675</f>
        <v>0</v>
      </c>
    </row>
    <row r="676" spans="2:6" hidden="1" x14ac:dyDescent="0.25">
      <c r="B676" s="22" t="s">
        <v>633</v>
      </c>
      <c r="C676" s="8" t="s">
        <v>44</v>
      </c>
      <c r="D676" s="16">
        <f>SUMIFS(Issue!$L$1:$L$4036,Issue!$H$1:$H$4036,'Pending Consumption'!$B676,Issue!$J$1:$J$4036,'Pending Consumption'!$C676,Issue!$B$1:$B$4036,"Transfer")</f>
        <v>0</v>
      </c>
      <c r="E676" s="6">
        <f>SUMIFS(Issue!$L$1:$L$4036,Issue!$E$1:$E$4036,'Pending Consumption'!B676,Issue!$J$1:$J$4036,'Pending Consumption'!$C676,Issue!$B$1:$B$4036,"Consumed")</f>
        <v>0</v>
      </c>
      <c r="F676" s="16">
        <f t="shared" si="14"/>
        <v>0</v>
      </c>
    </row>
    <row r="677" spans="2:6" hidden="1" x14ac:dyDescent="0.25">
      <c r="B677" s="22" t="s">
        <v>633</v>
      </c>
      <c r="C677" s="8" t="s">
        <v>45</v>
      </c>
      <c r="D677" s="16">
        <f>SUMIFS(Issue!$L$1:$L$4036,Issue!$H$1:$H$4036,'Pending Consumption'!$B677,Issue!$J$1:$J$4036,'Pending Consumption'!$C677,Issue!$B$1:$B$4036,"Transfer")</f>
        <v>0</v>
      </c>
      <c r="E677" s="6">
        <f>SUMIFS(Issue!$L$1:$L$4036,Issue!$E$1:$E$4036,'Pending Consumption'!B677,Issue!$J$1:$J$4036,'Pending Consumption'!$C677,Issue!$B$1:$B$4036,"Consumed")</f>
        <v>0</v>
      </c>
      <c r="F677" s="16">
        <f t="shared" si="14"/>
        <v>0</v>
      </c>
    </row>
    <row r="678" spans="2:6" hidden="1" x14ac:dyDescent="0.25">
      <c r="B678" s="22" t="s">
        <v>633</v>
      </c>
      <c r="C678" s="20" t="s">
        <v>46</v>
      </c>
      <c r="D678" s="6">
        <f>SUMIFS(Issue!$L$1:$L$4036,Issue!$H$1:$H$4036,'Pending Consumption'!$B678,Issue!$J$1:$J$4036,'Pending Consumption'!$C678,Issue!$B$1:$B$4036,"Transfer")</f>
        <v>0</v>
      </c>
      <c r="E678" s="6">
        <f>SUMIFS(Issue!$L$1:$L$4036,Issue!$E$1:$E$4036,'Pending Consumption'!B678,Issue!$J$1:$J$4036,'Pending Consumption'!$C678,Issue!$B$1:$B$4036,"Consumed")</f>
        <v>0</v>
      </c>
      <c r="F678" s="6">
        <f t="shared" si="14"/>
        <v>0</v>
      </c>
    </row>
    <row r="679" spans="2:6" hidden="1" x14ac:dyDescent="0.25">
      <c r="B679" s="22" t="s">
        <v>633</v>
      </c>
      <c r="C679" s="8" t="s">
        <v>47</v>
      </c>
      <c r="D679" s="16">
        <f>SUMIFS(Issue!$L$1:$L$4036,Issue!$H$1:$H$4036,'Pending Consumption'!$B679,Issue!$J$1:$J$4036,'Pending Consumption'!$C679,Issue!$B$1:$B$4036,"Transfer")</f>
        <v>0</v>
      </c>
      <c r="E679" s="6">
        <f>SUMIFS(Issue!$L$1:$L$4036,Issue!$E$1:$E$4036,'Pending Consumption'!B679,Issue!$J$1:$J$4036,'Pending Consumption'!$C679,Issue!$B$1:$B$4036,"Consumed")</f>
        <v>0</v>
      </c>
      <c r="F679" s="16">
        <f t="shared" si="14"/>
        <v>0</v>
      </c>
    </row>
    <row r="680" spans="2:6" hidden="1" x14ac:dyDescent="0.25">
      <c r="B680" s="22" t="s">
        <v>633</v>
      </c>
      <c r="C680" s="8" t="s">
        <v>48</v>
      </c>
      <c r="D680" s="16">
        <f>SUMIFS(Issue!$L$1:$L$4036,Issue!$H$1:$H$4036,'Pending Consumption'!$B680,Issue!$J$1:$J$4036,'Pending Consumption'!$C680,Issue!$B$1:$B$4036,"Transfer")</f>
        <v>0</v>
      </c>
      <c r="E680" s="6">
        <f>SUMIFS(Issue!$L$1:$L$4036,Issue!$E$1:$E$4036,'Pending Consumption'!B680,Issue!$J$1:$J$4036,'Pending Consumption'!$C680,Issue!$B$1:$B$4036,"Consumed")</f>
        <v>0</v>
      </c>
      <c r="F680" s="16">
        <f t="shared" si="14"/>
        <v>0</v>
      </c>
    </row>
    <row r="681" spans="2:6" hidden="1" x14ac:dyDescent="0.25">
      <c r="B681" s="22" t="s">
        <v>633</v>
      </c>
      <c r="C681" s="8" t="s">
        <v>49</v>
      </c>
      <c r="D681" s="16">
        <f>SUMIFS(Issue!$L$1:$L$4036,Issue!$H$1:$H$4036,'Pending Consumption'!$B681,Issue!$J$1:$J$4036,'Pending Consumption'!$C681,Issue!$B$1:$B$4036,"Transfer")</f>
        <v>0</v>
      </c>
      <c r="E681" s="6">
        <f>SUMIFS(Issue!$L$1:$L$4036,Issue!$E$1:$E$4036,'Pending Consumption'!B681,Issue!$J$1:$J$4036,'Pending Consumption'!$C681,Issue!$B$1:$B$4036,"Consumed")</f>
        <v>0</v>
      </c>
      <c r="F681" s="16">
        <f t="shared" si="14"/>
        <v>0</v>
      </c>
    </row>
    <row r="682" spans="2:6" hidden="1" x14ac:dyDescent="0.25">
      <c r="B682" s="22" t="s">
        <v>633</v>
      </c>
      <c r="C682" s="8" t="s">
        <v>50</v>
      </c>
      <c r="D682" s="16">
        <f>SUMIFS(Issue!$L$1:$L$4036,Issue!$H$1:$H$4036,'Pending Consumption'!$B682,Issue!$J$1:$J$4036,'Pending Consumption'!$C682,Issue!$B$1:$B$4036,"Transfer")</f>
        <v>0</v>
      </c>
      <c r="E682" s="6">
        <f>SUMIFS(Issue!$L$1:$L$4036,Issue!$E$1:$E$4036,'Pending Consumption'!B682,Issue!$J$1:$J$4036,'Pending Consumption'!$C682,Issue!$B$1:$B$4036,"Consumed")</f>
        <v>0</v>
      </c>
      <c r="F682" s="16">
        <f t="shared" si="14"/>
        <v>0</v>
      </c>
    </row>
    <row r="683" spans="2:6" hidden="1" x14ac:dyDescent="0.25">
      <c r="B683" s="22" t="s">
        <v>633</v>
      </c>
      <c r="C683" s="8" t="s">
        <v>51</v>
      </c>
      <c r="D683" s="16">
        <f>SUMIFS(Issue!$L$1:$L$4036,Issue!$H$1:$H$4036,'Pending Consumption'!$B683,Issue!$J$1:$J$4036,'Pending Consumption'!$C683,Issue!$B$1:$B$4036,"Transfer")</f>
        <v>0</v>
      </c>
      <c r="E683" s="6">
        <f>SUMIFS(Issue!$L$1:$L$4036,Issue!$E$1:$E$4036,'Pending Consumption'!B683,Issue!$J$1:$J$4036,'Pending Consumption'!$C683,Issue!$B$1:$B$4036,"Consumed")</f>
        <v>0</v>
      </c>
      <c r="F683" s="16">
        <f t="shared" si="14"/>
        <v>0</v>
      </c>
    </row>
    <row r="684" spans="2:6" hidden="1" x14ac:dyDescent="0.25">
      <c r="B684" s="22" t="s">
        <v>633</v>
      </c>
      <c r="C684" s="8" t="s">
        <v>52</v>
      </c>
      <c r="D684" s="16">
        <f>SUMIFS(Issue!$L$1:$L$4036,Issue!$H$1:$H$4036,'Pending Consumption'!$B684,Issue!$J$1:$J$4036,'Pending Consumption'!$C684,Issue!$B$1:$B$4036,"Transfer")</f>
        <v>0</v>
      </c>
      <c r="E684" s="6">
        <f>SUMIFS(Issue!$L$1:$L$4036,Issue!$E$1:$E$4036,'Pending Consumption'!B684,Issue!$J$1:$J$4036,'Pending Consumption'!$C684,Issue!$B$1:$B$4036,"Consumed")</f>
        <v>0</v>
      </c>
      <c r="F684" s="16">
        <f t="shared" si="14"/>
        <v>0</v>
      </c>
    </row>
    <row r="685" spans="2:6" hidden="1" x14ac:dyDescent="0.25">
      <c r="B685" s="22" t="s">
        <v>633</v>
      </c>
      <c r="C685" s="8" t="s">
        <v>53</v>
      </c>
      <c r="D685" s="16">
        <f>SUMIFS(Issue!$L$1:$L$4036,Issue!$H$1:$H$4036,'Pending Consumption'!$B685,Issue!$J$1:$J$4036,'Pending Consumption'!$C685,Issue!$B$1:$B$4036,"Transfer")</f>
        <v>0</v>
      </c>
      <c r="E685" s="6">
        <f>SUMIFS(Issue!$L$1:$L$4036,Issue!$E$1:$E$4036,'Pending Consumption'!B685,Issue!$J$1:$J$4036,'Pending Consumption'!$C685,Issue!$B$1:$B$4036,"Consumed")</f>
        <v>0</v>
      </c>
      <c r="F685" s="16">
        <f t="shared" si="14"/>
        <v>0</v>
      </c>
    </row>
    <row r="686" spans="2:6" hidden="1" x14ac:dyDescent="0.25">
      <c r="B686" s="22" t="s">
        <v>633</v>
      </c>
      <c r="C686" s="8" t="s">
        <v>54</v>
      </c>
      <c r="D686" s="16">
        <f>SUMIFS(Issue!$L$1:$L$4036,Issue!$H$1:$H$4036,'Pending Consumption'!$B686,Issue!$J$1:$J$4036,'Pending Consumption'!$C686,Issue!$B$1:$B$4036,"Transfer")</f>
        <v>0</v>
      </c>
      <c r="E686" s="6">
        <f>SUMIFS(Issue!$L$1:$L$4036,Issue!$E$1:$E$4036,'Pending Consumption'!B686,Issue!$J$1:$J$4036,'Pending Consumption'!$C686,Issue!$B$1:$B$4036,"Consumed")</f>
        <v>0</v>
      </c>
      <c r="F686" s="16">
        <f t="shared" si="14"/>
        <v>0</v>
      </c>
    </row>
    <row r="687" spans="2:6" hidden="1" x14ac:dyDescent="0.25">
      <c r="B687" s="22" t="s">
        <v>633</v>
      </c>
      <c r="C687" s="8" t="s">
        <v>55</v>
      </c>
      <c r="D687" s="16">
        <f>SUMIFS(Issue!$L$1:$L$4036,Issue!$H$1:$H$4036,'Pending Consumption'!$B687,Issue!$J$1:$J$4036,'Pending Consumption'!$C687,Issue!$B$1:$B$4036,"Transfer")</f>
        <v>0</v>
      </c>
      <c r="E687" s="6">
        <f>SUMIFS(Issue!$L$1:$L$4036,Issue!$E$1:$E$4036,'Pending Consumption'!B687,Issue!$J$1:$J$4036,'Pending Consumption'!$C687,Issue!$B$1:$B$4036,"Consumed")</f>
        <v>0</v>
      </c>
      <c r="F687" s="16">
        <f t="shared" si="14"/>
        <v>0</v>
      </c>
    </row>
    <row r="688" spans="2:6" hidden="1" x14ac:dyDescent="0.25">
      <c r="B688" s="22" t="s">
        <v>633</v>
      </c>
      <c r="C688" s="8" t="s">
        <v>56</v>
      </c>
      <c r="D688" s="16">
        <f>SUMIFS(Issue!$L$1:$L$4036,Issue!$H$1:$H$4036,'Pending Consumption'!$B688,Issue!$J$1:$J$4036,'Pending Consumption'!$C688,Issue!$B$1:$B$4036,"Transfer")</f>
        <v>0</v>
      </c>
      <c r="E688" s="6">
        <f>SUMIFS(Issue!$L$1:$L$4036,Issue!$E$1:$E$4036,'Pending Consumption'!B688,Issue!$J$1:$J$4036,'Pending Consumption'!$C688,Issue!$B$1:$B$4036,"Consumed")</f>
        <v>0</v>
      </c>
      <c r="F688" s="16">
        <f t="shared" si="14"/>
        <v>0</v>
      </c>
    </row>
    <row r="689" spans="2:6" hidden="1" x14ac:dyDescent="0.25">
      <c r="B689" s="22" t="s">
        <v>633</v>
      </c>
      <c r="C689" s="8" t="s">
        <v>57</v>
      </c>
      <c r="D689" s="16">
        <f>SUMIFS(Issue!$L$1:$L$4036,Issue!$H$1:$H$4036,'Pending Consumption'!$B689,Issue!$J$1:$J$4036,'Pending Consumption'!$C689,Issue!$B$1:$B$4036,"Transfer")</f>
        <v>0</v>
      </c>
      <c r="E689" s="6">
        <f>SUMIFS(Issue!$L$1:$L$4036,Issue!$E$1:$E$4036,'Pending Consumption'!B689,Issue!$J$1:$J$4036,'Pending Consumption'!$C689,Issue!$B$1:$B$4036,"Consumed")</f>
        <v>0</v>
      </c>
      <c r="F689" s="16">
        <f t="shared" si="14"/>
        <v>0</v>
      </c>
    </row>
    <row r="690" spans="2:6" hidden="1" x14ac:dyDescent="0.25">
      <c r="B690" s="22" t="s">
        <v>633</v>
      </c>
      <c r="C690" s="8" t="s">
        <v>58</v>
      </c>
      <c r="D690" s="16">
        <f>SUMIFS(Issue!$L$1:$L$4036,Issue!$H$1:$H$4036,'Pending Consumption'!$B690,Issue!$J$1:$J$4036,'Pending Consumption'!$C690,Issue!$B$1:$B$4036,"Transfer")</f>
        <v>0</v>
      </c>
      <c r="E690" s="6">
        <f>SUMIFS(Issue!$L$1:$L$4036,Issue!$E$1:$E$4036,'Pending Consumption'!B690,Issue!$J$1:$J$4036,'Pending Consumption'!$C690,Issue!$B$1:$B$4036,"Consumed")</f>
        <v>0</v>
      </c>
      <c r="F690" s="16">
        <f t="shared" si="14"/>
        <v>0</v>
      </c>
    </row>
    <row r="691" spans="2:6" hidden="1" x14ac:dyDescent="0.25">
      <c r="B691" s="22" t="s">
        <v>633</v>
      </c>
      <c r="C691" s="20" t="s">
        <v>59</v>
      </c>
      <c r="D691" s="6">
        <f>SUMIFS(Issue!$L$1:$L$4036,Issue!$H$1:$H$4036,'Pending Consumption'!$B691,Issue!$J$1:$J$4036,'Pending Consumption'!$C691,Issue!$B$1:$B$4036,"Transfer")</f>
        <v>0</v>
      </c>
      <c r="E691" s="6">
        <f>SUMIFS(Issue!$L$1:$L$4036,Issue!$E$1:$E$4036,'Pending Consumption'!B691,Issue!$J$1:$J$4036,'Pending Consumption'!$C691,Issue!$B$1:$B$4036,"Consumed")</f>
        <v>0</v>
      </c>
      <c r="F691" s="6">
        <f t="shared" si="14"/>
        <v>0</v>
      </c>
    </row>
    <row r="692" spans="2:6" hidden="1" x14ac:dyDescent="0.25">
      <c r="B692" s="22" t="s">
        <v>633</v>
      </c>
      <c r="C692" s="8" t="s">
        <v>60</v>
      </c>
      <c r="D692" s="16">
        <f>SUMIFS(Issue!$L$1:$L$4036,Issue!$H$1:$H$4036,'Pending Consumption'!$B692,Issue!$J$1:$J$4036,'Pending Consumption'!$C692,Issue!$B$1:$B$4036,"Transfer")</f>
        <v>0</v>
      </c>
      <c r="E692" s="6">
        <f>SUMIFS(Issue!$L$1:$L$4036,Issue!$E$1:$E$4036,'Pending Consumption'!B692,Issue!$J$1:$J$4036,'Pending Consumption'!$C692,Issue!$B$1:$B$4036,"Consumed")</f>
        <v>0</v>
      </c>
      <c r="F692" s="16">
        <f t="shared" si="14"/>
        <v>0</v>
      </c>
    </row>
    <row r="693" spans="2:6" hidden="1" x14ac:dyDescent="0.25">
      <c r="B693" s="22" t="s">
        <v>633</v>
      </c>
      <c r="C693" s="8" t="s">
        <v>61</v>
      </c>
      <c r="D693" s="16">
        <f>SUMIFS(Issue!$L$1:$L$4036,Issue!$H$1:$H$4036,'Pending Consumption'!$B693,Issue!$J$1:$J$4036,'Pending Consumption'!$C693,Issue!$B$1:$B$4036,"Transfer")</f>
        <v>0</v>
      </c>
      <c r="E693" s="6">
        <f>SUMIFS(Issue!$L$1:$L$4036,Issue!$E$1:$E$4036,'Pending Consumption'!B693,Issue!$J$1:$J$4036,'Pending Consumption'!$C693,Issue!$B$1:$B$4036,"Consumed")</f>
        <v>0</v>
      </c>
      <c r="F693" s="16">
        <f t="shared" si="14"/>
        <v>0</v>
      </c>
    </row>
    <row r="694" spans="2:6" hidden="1" x14ac:dyDescent="0.25">
      <c r="B694" s="22" t="s">
        <v>633</v>
      </c>
      <c r="C694" s="8" t="s">
        <v>62</v>
      </c>
      <c r="D694" s="16">
        <f>SUMIFS(Issue!$L$1:$L$4036,Issue!$H$1:$H$4036,'Pending Consumption'!$B694,Issue!$J$1:$J$4036,'Pending Consumption'!$C694,Issue!$B$1:$B$4036,"Transfer")</f>
        <v>0</v>
      </c>
      <c r="E694" s="6">
        <f>SUMIFS(Issue!$L$1:$L$4036,Issue!$E$1:$E$4036,'Pending Consumption'!B694,Issue!$J$1:$J$4036,'Pending Consumption'!$C694,Issue!$B$1:$B$4036,"Consumed")</f>
        <v>0</v>
      </c>
      <c r="F694" s="16">
        <f t="shared" si="14"/>
        <v>0</v>
      </c>
    </row>
    <row r="695" spans="2:6" hidden="1" x14ac:dyDescent="0.25">
      <c r="B695" s="22" t="s">
        <v>633</v>
      </c>
      <c r="C695" s="8" t="s">
        <v>63</v>
      </c>
      <c r="D695" s="16">
        <f>SUMIFS(Issue!$L$1:$L$4036,Issue!$H$1:$H$4036,'Pending Consumption'!$B695,Issue!$J$1:$J$4036,'Pending Consumption'!$C695,Issue!$B$1:$B$4036,"Transfer")</f>
        <v>0</v>
      </c>
      <c r="E695" s="6">
        <f>SUMIFS(Issue!$L$1:$L$4036,Issue!$E$1:$E$4036,'Pending Consumption'!B695,Issue!$J$1:$J$4036,'Pending Consumption'!$C695,Issue!$B$1:$B$4036,"Consumed")</f>
        <v>0</v>
      </c>
      <c r="F695" s="16">
        <f t="shared" si="14"/>
        <v>0</v>
      </c>
    </row>
    <row r="696" spans="2:6" hidden="1" x14ac:dyDescent="0.25">
      <c r="B696" s="22" t="s">
        <v>633</v>
      </c>
      <c r="C696" s="8" t="s">
        <v>64</v>
      </c>
      <c r="D696" s="16">
        <f>SUMIFS(Issue!$L$1:$L$4036,Issue!$H$1:$H$4036,'Pending Consumption'!$B696,Issue!$J$1:$J$4036,'Pending Consumption'!$C696,Issue!$B$1:$B$4036,"Transfer")</f>
        <v>0</v>
      </c>
      <c r="E696" s="6">
        <f>SUMIFS(Issue!$L$1:$L$4036,Issue!$E$1:$E$4036,'Pending Consumption'!B696,Issue!$J$1:$J$4036,'Pending Consumption'!$C696,Issue!$B$1:$B$4036,"Consumed")</f>
        <v>0</v>
      </c>
      <c r="F696" s="16">
        <f t="shared" si="14"/>
        <v>0</v>
      </c>
    </row>
    <row r="697" spans="2:6" hidden="1" x14ac:dyDescent="0.25">
      <c r="B697" s="22" t="s">
        <v>633</v>
      </c>
      <c r="C697" s="8" t="s">
        <v>65</v>
      </c>
      <c r="D697" s="16">
        <f>SUMIFS(Issue!$L$1:$L$4036,Issue!$H$1:$H$4036,'Pending Consumption'!$B697,Issue!$J$1:$J$4036,'Pending Consumption'!$C697,Issue!$B$1:$B$4036,"Transfer")</f>
        <v>0</v>
      </c>
      <c r="E697" s="6">
        <f>SUMIFS(Issue!$L$1:$L$4036,Issue!$E$1:$E$4036,'Pending Consumption'!B697,Issue!$J$1:$J$4036,'Pending Consumption'!$C697,Issue!$B$1:$B$4036,"Consumed")</f>
        <v>0</v>
      </c>
      <c r="F697" s="16">
        <f t="shared" si="14"/>
        <v>0</v>
      </c>
    </row>
    <row r="698" spans="2:6" hidden="1" x14ac:dyDescent="0.25">
      <c r="B698" s="22" t="s">
        <v>633</v>
      </c>
      <c r="C698" s="8" t="s">
        <v>66</v>
      </c>
      <c r="D698" s="16">
        <f>SUMIFS(Issue!$L$1:$L$4036,Issue!$H$1:$H$4036,'Pending Consumption'!$B698,Issue!$J$1:$J$4036,'Pending Consumption'!$C698,Issue!$B$1:$B$4036,"Transfer")</f>
        <v>0</v>
      </c>
      <c r="E698" s="6">
        <f>SUMIFS(Issue!$L$1:$L$4036,Issue!$E$1:$E$4036,'Pending Consumption'!B698,Issue!$J$1:$J$4036,'Pending Consumption'!$C698,Issue!$B$1:$B$4036,"Consumed")</f>
        <v>0</v>
      </c>
      <c r="F698" s="16">
        <f t="shared" si="14"/>
        <v>0</v>
      </c>
    </row>
    <row r="699" spans="2:6" hidden="1" x14ac:dyDescent="0.25">
      <c r="B699" s="22" t="s">
        <v>633</v>
      </c>
      <c r="C699" s="8" t="s">
        <v>67</v>
      </c>
      <c r="D699" s="16">
        <f>SUMIFS(Issue!$L$1:$L$4036,Issue!$H$1:$H$4036,'Pending Consumption'!$B699,Issue!$J$1:$J$4036,'Pending Consumption'!$C699,Issue!$B$1:$B$4036,"Transfer")</f>
        <v>0</v>
      </c>
      <c r="E699" s="6">
        <f>SUMIFS(Issue!$L$1:$L$4036,Issue!$E$1:$E$4036,'Pending Consumption'!B699,Issue!$J$1:$J$4036,'Pending Consumption'!$C699,Issue!$B$1:$B$4036,"Consumed")</f>
        <v>0</v>
      </c>
      <c r="F699" s="16">
        <f t="shared" si="14"/>
        <v>0</v>
      </c>
    </row>
    <row r="700" spans="2:6" hidden="1" x14ac:dyDescent="0.25">
      <c r="B700" s="22" t="s">
        <v>633</v>
      </c>
      <c r="C700" s="8" t="s">
        <v>68</v>
      </c>
      <c r="D700" s="16">
        <f>SUMIFS(Issue!$L$1:$L$4036,Issue!$H$1:$H$4036,'Pending Consumption'!$B700,Issue!$J$1:$J$4036,'Pending Consumption'!$C700,Issue!$B$1:$B$4036,"Transfer")</f>
        <v>0</v>
      </c>
      <c r="E700" s="6">
        <f>SUMIFS(Issue!$L$1:$L$4036,Issue!$E$1:$E$4036,'Pending Consumption'!B700,Issue!$J$1:$J$4036,'Pending Consumption'!$C700,Issue!$B$1:$B$4036,"Consumed")</f>
        <v>0</v>
      </c>
      <c r="F700" s="16">
        <f t="shared" si="14"/>
        <v>0</v>
      </c>
    </row>
    <row r="701" spans="2:6" hidden="1" x14ac:dyDescent="0.25">
      <c r="B701" s="22" t="s">
        <v>633</v>
      </c>
      <c r="C701" s="8" t="s">
        <v>69</v>
      </c>
      <c r="D701" s="16">
        <f>SUMIFS(Issue!$L$1:$L$4036,Issue!$H$1:$H$4036,'Pending Consumption'!$B701,Issue!$J$1:$J$4036,'Pending Consumption'!$C701,Issue!$B$1:$B$4036,"Transfer")</f>
        <v>0</v>
      </c>
      <c r="E701" s="6">
        <f>SUMIFS(Issue!$L$1:$L$4036,Issue!$E$1:$E$4036,'Pending Consumption'!B701,Issue!$J$1:$J$4036,'Pending Consumption'!$C701,Issue!$B$1:$B$4036,"Consumed")</f>
        <v>0</v>
      </c>
      <c r="F701" s="16">
        <f t="shared" si="14"/>
        <v>0</v>
      </c>
    </row>
    <row r="702" spans="2:6" hidden="1" x14ac:dyDescent="0.25">
      <c r="B702" s="22" t="s">
        <v>633</v>
      </c>
      <c r="C702" s="8" t="s">
        <v>70</v>
      </c>
      <c r="D702" s="16">
        <f>SUMIFS(Issue!$L$1:$L$4036,Issue!$H$1:$H$4036,'Pending Consumption'!$B702,Issue!$J$1:$J$4036,'Pending Consumption'!$C702,Issue!$B$1:$B$4036,"Transfer")</f>
        <v>0</v>
      </c>
      <c r="E702" s="6">
        <f>SUMIFS(Issue!$L$1:$L$4036,Issue!$E$1:$E$4036,'Pending Consumption'!B702,Issue!$J$1:$J$4036,'Pending Consumption'!$C702,Issue!$B$1:$B$4036,"Consumed")</f>
        <v>0</v>
      </c>
      <c r="F702" s="16">
        <f t="shared" si="14"/>
        <v>0</v>
      </c>
    </row>
    <row r="703" spans="2:6" hidden="1" x14ac:dyDescent="0.25">
      <c r="B703" s="22" t="s">
        <v>633</v>
      </c>
      <c r="C703" s="8" t="s">
        <v>71</v>
      </c>
      <c r="D703" s="16">
        <f>SUMIFS(Issue!$L$1:$L$4036,Issue!$H$1:$H$4036,'Pending Consumption'!$B703,Issue!$J$1:$J$4036,'Pending Consumption'!$C703,Issue!$B$1:$B$4036,"Transfer")</f>
        <v>0</v>
      </c>
      <c r="E703" s="6">
        <f>SUMIFS(Issue!$L$1:$L$4036,Issue!$E$1:$E$4036,'Pending Consumption'!B703,Issue!$J$1:$J$4036,'Pending Consumption'!$C703,Issue!$B$1:$B$4036,"Consumed")</f>
        <v>0</v>
      </c>
      <c r="F703" s="16">
        <f t="shared" si="14"/>
        <v>0</v>
      </c>
    </row>
    <row r="704" spans="2:6" hidden="1" x14ac:dyDescent="0.25">
      <c r="B704" s="22" t="s">
        <v>633</v>
      </c>
      <c r="C704" s="8" t="s">
        <v>72</v>
      </c>
      <c r="D704" s="16">
        <f>SUMIFS(Issue!$L$1:$L$4036,Issue!$H$1:$H$4036,'Pending Consumption'!$B704,Issue!$J$1:$J$4036,'Pending Consumption'!$C704,Issue!$B$1:$B$4036,"Transfer")</f>
        <v>0</v>
      </c>
      <c r="E704" s="6">
        <f>SUMIFS(Issue!$L$1:$L$4036,Issue!$E$1:$E$4036,'Pending Consumption'!B704,Issue!$J$1:$J$4036,'Pending Consumption'!$C704,Issue!$B$1:$B$4036,"Consumed")</f>
        <v>0</v>
      </c>
      <c r="F704" s="16">
        <f t="shared" si="14"/>
        <v>0</v>
      </c>
    </row>
    <row r="705" spans="2:6" hidden="1" x14ac:dyDescent="0.25">
      <c r="B705" s="22" t="s">
        <v>633</v>
      </c>
      <c r="C705" s="8" t="s">
        <v>73</v>
      </c>
      <c r="D705" s="16">
        <f>SUMIFS(Issue!$L$1:$L$4036,Issue!$H$1:$H$4036,'Pending Consumption'!$B705,Issue!$J$1:$J$4036,'Pending Consumption'!$C705,Issue!$B$1:$B$4036,"Transfer")</f>
        <v>0</v>
      </c>
      <c r="E705" s="6">
        <f>SUMIFS(Issue!$L$1:$L$4036,Issue!$E$1:$E$4036,'Pending Consumption'!B705,Issue!$J$1:$J$4036,'Pending Consumption'!$C705,Issue!$B$1:$B$4036,"Consumed")</f>
        <v>0</v>
      </c>
      <c r="F705" s="16">
        <f t="shared" si="14"/>
        <v>0</v>
      </c>
    </row>
    <row r="706" spans="2:6" hidden="1" x14ac:dyDescent="0.25">
      <c r="B706" s="22" t="s">
        <v>633</v>
      </c>
      <c r="C706" s="8" t="s">
        <v>74</v>
      </c>
      <c r="D706" s="16">
        <f>SUMIFS(Issue!$L$1:$L$4036,Issue!$H$1:$H$4036,'Pending Consumption'!$B706,Issue!$J$1:$J$4036,'Pending Consumption'!$C706,Issue!$B$1:$B$4036,"Transfer")</f>
        <v>0</v>
      </c>
      <c r="E706" s="6">
        <f>SUMIFS(Issue!$L$1:$L$4036,Issue!$E$1:$E$4036,'Pending Consumption'!B706,Issue!$J$1:$J$4036,'Pending Consumption'!$C706,Issue!$B$1:$B$4036,"Consumed")</f>
        <v>0</v>
      </c>
      <c r="F706" s="16">
        <f t="shared" si="14"/>
        <v>0</v>
      </c>
    </row>
    <row r="707" spans="2:6" hidden="1" x14ac:dyDescent="0.25">
      <c r="B707" s="22" t="s">
        <v>633</v>
      </c>
      <c r="C707" s="8" t="s">
        <v>75</v>
      </c>
      <c r="D707" s="16">
        <f>SUMIFS(Issue!$L$1:$L$4036,Issue!$H$1:$H$4036,'Pending Consumption'!$B707,Issue!$J$1:$J$4036,'Pending Consumption'!$C707,Issue!$B$1:$B$4036,"Transfer")</f>
        <v>0</v>
      </c>
      <c r="E707" s="6">
        <f>SUMIFS(Issue!$L$1:$L$4036,Issue!$E$1:$E$4036,'Pending Consumption'!B707,Issue!$J$1:$J$4036,'Pending Consumption'!$C707,Issue!$B$1:$B$4036,"Consumed")</f>
        <v>0</v>
      </c>
      <c r="F707" s="16">
        <f t="shared" si="14"/>
        <v>0</v>
      </c>
    </row>
    <row r="708" spans="2:6" hidden="1" x14ac:dyDescent="0.25">
      <c r="B708" s="22" t="s">
        <v>633</v>
      </c>
      <c r="C708" s="8" t="s">
        <v>76</v>
      </c>
      <c r="D708" s="16">
        <f>SUMIFS(Issue!$L$1:$L$4036,Issue!$H$1:$H$4036,'Pending Consumption'!$B708,Issue!$J$1:$J$4036,'Pending Consumption'!$C708,Issue!$B$1:$B$4036,"Transfer")</f>
        <v>0</v>
      </c>
      <c r="E708" s="6">
        <f>SUMIFS(Issue!$L$1:$L$4036,Issue!$E$1:$E$4036,'Pending Consumption'!B708,Issue!$J$1:$J$4036,'Pending Consumption'!$C708,Issue!$B$1:$B$4036,"Consumed")</f>
        <v>0</v>
      </c>
      <c r="F708" s="16">
        <f t="shared" si="14"/>
        <v>0</v>
      </c>
    </row>
    <row r="709" spans="2:6" hidden="1" x14ac:dyDescent="0.25">
      <c r="B709" s="22" t="s">
        <v>633</v>
      </c>
      <c r="C709" s="8" t="s">
        <v>77</v>
      </c>
      <c r="D709" s="16">
        <f>SUMIFS(Issue!$L$1:$L$4036,Issue!$H$1:$H$4036,'Pending Consumption'!$B709,Issue!$J$1:$J$4036,'Pending Consumption'!$C709,Issue!$B$1:$B$4036,"Transfer")</f>
        <v>0</v>
      </c>
      <c r="E709" s="6">
        <f>SUMIFS(Issue!$L$1:$L$4036,Issue!$E$1:$E$4036,'Pending Consumption'!B709,Issue!$J$1:$J$4036,'Pending Consumption'!$C709,Issue!$B$1:$B$4036,"Consumed")</f>
        <v>0</v>
      </c>
      <c r="F709" s="16">
        <f t="shared" si="14"/>
        <v>0</v>
      </c>
    </row>
    <row r="710" spans="2:6" hidden="1" x14ac:dyDescent="0.25">
      <c r="B710" s="22" t="s">
        <v>633</v>
      </c>
      <c r="C710" s="8" t="s">
        <v>78</v>
      </c>
      <c r="D710" s="16">
        <f>SUMIFS(Issue!$L$1:$L$4036,Issue!$H$1:$H$4036,'Pending Consumption'!$B710,Issue!$J$1:$J$4036,'Pending Consumption'!$C710,Issue!$B$1:$B$4036,"Transfer")</f>
        <v>0</v>
      </c>
      <c r="E710" s="6">
        <f>SUMIFS(Issue!$L$1:$L$4036,Issue!$E$1:$E$4036,'Pending Consumption'!B710,Issue!$J$1:$J$4036,'Pending Consumption'!$C710,Issue!$B$1:$B$4036,"Consumed")</f>
        <v>0</v>
      </c>
      <c r="F710" s="16">
        <f t="shared" si="14"/>
        <v>0</v>
      </c>
    </row>
    <row r="711" spans="2:6" hidden="1" x14ac:dyDescent="0.25">
      <c r="B711" s="22" t="s">
        <v>633</v>
      </c>
      <c r="C711" s="8" t="s">
        <v>79</v>
      </c>
      <c r="D711" s="16">
        <f>SUMIFS(Issue!$L$1:$L$4036,Issue!$H$1:$H$4036,'Pending Consumption'!$B711,Issue!$J$1:$J$4036,'Pending Consumption'!$C711,Issue!$B$1:$B$4036,"Transfer")</f>
        <v>0</v>
      </c>
      <c r="E711" s="6">
        <f>SUMIFS(Issue!$L$1:$L$4036,Issue!$E$1:$E$4036,'Pending Consumption'!B711,Issue!$J$1:$J$4036,'Pending Consumption'!$C711,Issue!$B$1:$B$4036,"Consumed")</f>
        <v>0</v>
      </c>
      <c r="F711" s="16">
        <f t="shared" si="14"/>
        <v>0</v>
      </c>
    </row>
    <row r="712" spans="2:6" hidden="1" x14ac:dyDescent="0.25">
      <c r="B712" s="22" t="s">
        <v>633</v>
      </c>
      <c r="C712" s="8" t="s">
        <v>80</v>
      </c>
      <c r="D712" s="16">
        <f>SUMIFS(Issue!$L$1:$L$4036,Issue!$H$1:$H$4036,'Pending Consumption'!$B712,Issue!$J$1:$J$4036,'Pending Consumption'!$C712,Issue!$B$1:$B$4036,"Transfer")</f>
        <v>0</v>
      </c>
      <c r="E712" s="6">
        <f>SUMIFS(Issue!$L$1:$L$4036,Issue!$E$1:$E$4036,'Pending Consumption'!B712,Issue!$J$1:$J$4036,'Pending Consumption'!$C712,Issue!$B$1:$B$4036,"Consumed")</f>
        <v>0</v>
      </c>
      <c r="F712" s="16">
        <f t="shared" si="14"/>
        <v>0</v>
      </c>
    </row>
    <row r="713" spans="2:6" hidden="1" x14ac:dyDescent="0.25">
      <c r="B713" s="22" t="s">
        <v>633</v>
      </c>
      <c r="C713" s="8" t="s">
        <v>81</v>
      </c>
      <c r="D713" s="16">
        <f>SUMIFS(Issue!$L$1:$L$4036,Issue!$H$1:$H$4036,'Pending Consumption'!$B713,Issue!$J$1:$J$4036,'Pending Consumption'!$C713,Issue!$B$1:$B$4036,"Transfer")</f>
        <v>0</v>
      </c>
      <c r="E713" s="6">
        <f>SUMIFS(Issue!$L$1:$L$4036,Issue!$E$1:$E$4036,'Pending Consumption'!B713,Issue!$J$1:$J$4036,'Pending Consumption'!$C713,Issue!$B$1:$B$4036,"Consumed")</f>
        <v>0</v>
      </c>
      <c r="F713" s="16">
        <f t="shared" si="14"/>
        <v>0</v>
      </c>
    </row>
    <row r="714" spans="2:6" hidden="1" x14ac:dyDescent="0.25">
      <c r="B714" s="22" t="s">
        <v>633</v>
      </c>
      <c r="C714" s="8" t="s">
        <v>82</v>
      </c>
      <c r="D714" s="16">
        <f>SUMIFS(Issue!$L$1:$L$4036,Issue!$H$1:$H$4036,'Pending Consumption'!$B714,Issue!$J$1:$J$4036,'Pending Consumption'!$C714,Issue!$B$1:$B$4036,"Transfer")</f>
        <v>0</v>
      </c>
      <c r="E714" s="6">
        <f>SUMIFS(Issue!$L$1:$L$4036,Issue!$E$1:$E$4036,'Pending Consumption'!B714,Issue!$J$1:$J$4036,'Pending Consumption'!$C714,Issue!$B$1:$B$4036,"Consumed")</f>
        <v>0</v>
      </c>
      <c r="F714" s="16">
        <f t="shared" si="14"/>
        <v>0</v>
      </c>
    </row>
    <row r="715" spans="2:6" hidden="1" x14ac:dyDescent="0.25">
      <c r="B715" s="22" t="s">
        <v>633</v>
      </c>
      <c r="C715" s="8" t="s">
        <v>83</v>
      </c>
      <c r="D715" s="16">
        <f>SUMIFS(Issue!$L$1:$L$4036,Issue!$H$1:$H$4036,'Pending Consumption'!$B715,Issue!$J$1:$J$4036,'Pending Consumption'!$C715,Issue!$B$1:$B$4036,"Transfer")</f>
        <v>0</v>
      </c>
      <c r="E715" s="6">
        <f>SUMIFS(Issue!$L$1:$L$4036,Issue!$E$1:$E$4036,'Pending Consumption'!B715,Issue!$J$1:$J$4036,'Pending Consumption'!$C715,Issue!$B$1:$B$4036,"Consumed")</f>
        <v>0</v>
      </c>
      <c r="F715" s="16">
        <f t="shared" si="14"/>
        <v>0</v>
      </c>
    </row>
    <row r="716" spans="2:6" hidden="1" x14ac:dyDescent="0.25">
      <c r="B716" s="22" t="s">
        <v>633</v>
      </c>
      <c r="C716" s="8" t="s">
        <v>84</v>
      </c>
      <c r="D716" s="16">
        <f>SUMIFS(Issue!$L$1:$L$4036,Issue!$H$1:$H$4036,'Pending Consumption'!$B716,Issue!$J$1:$J$4036,'Pending Consumption'!$C716,Issue!$B$1:$B$4036,"Transfer")</f>
        <v>0</v>
      </c>
      <c r="E716" s="6">
        <f>SUMIFS(Issue!$L$1:$L$4036,Issue!$E$1:$E$4036,'Pending Consumption'!B716,Issue!$J$1:$J$4036,'Pending Consumption'!$C716,Issue!$B$1:$B$4036,"Consumed")</f>
        <v>0</v>
      </c>
      <c r="F716" s="16">
        <f t="shared" si="14"/>
        <v>0</v>
      </c>
    </row>
    <row r="717" spans="2:6" hidden="1" x14ac:dyDescent="0.25">
      <c r="B717" s="22" t="s">
        <v>633</v>
      </c>
      <c r="C717" s="8" t="s">
        <v>85</v>
      </c>
      <c r="D717" s="16">
        <f>SUMIFS(Issue!$L$1:$L$4036,Issue!$H$1:$H$4036,'Pending Consumption'!$B717,Issue!$J$1:$J$4036,'Pending Consumption'!$C717,Issue!$B$1:$B$4036,"Transfer")</f>
        <v>0</v>
      </c>
      <c r="E717" s="6">
        <f>SUMIFS(Issue!$L$1:$L$4036,Issue!$E$1:$E$4036,'Pending Consumption'!B717,Issue!$J$1:$J$4036,'Pending Consumption'!$C717,Issue!$B$1:$B$4036,"Consumed")</f>
        <v>0</v>
      </c>
      <c r="F717" s="16">
        <f t="shared" si="14"/>
        <v>0</v>
      </c>
    </row>
    <row r="718" spans="2:6" hidden="1" x14ac:dyDescent="0.25">
      <c r="B718" s="22" t="s">
        <v>633</v>
      </c>
      <c r="C718" s="8" t="s">
        <v>86</v>
      </c>
      <c r="D718" s="16">
        <f>SUMIFS(Issue!$L$1:$L$4036,Issue!$H$1:$H$4036,'Pending Consumption'!$B718,Issue!$J$1:$J$4036,'Pending Consumption'!$C718,Issue!$B$1:$B$4036,"Transfer")</f>
        <v>0</v>
      </c>
      <c r="E718" s="6">
        <f>SUMIFS(Issue!$L$1:$L$4036,Issue!$E$1:$E$4036,'Pending Consumption'!B718,Issue!$J$1:$J$4036,'Pending Consumption'!$C718,Issue!$B$1:$B$4036,"Consumed")</f>
        <v>0</v>
      </c>
      <c r="F718" s="16">
        <f t="shared" si="14"/>
        <v>0</v>
      </c>
    </row>
    <row r="719" spans="2:6" hidden="1" x14ac:dyDescent="0.25">
      <c r="B719" s="22" t="s">
        <v>633</v>
      </c>
      <c r="C719" s="8" t="s">
        <v>87</v>
      </c>
      <c r="D719" s="16">
        <f>SUMIFS(Issue!$L$1:$L$4036,Issue!$H$1:$H$4036,'Pending Consumption'!$B719,Issue!$J$1:$J$4036,'Pending Consumption'!$C719,Issue!$B$1:$B$4036,"Transfer")</f>
        <v>0</v>
      </c>
      <c r="E719" s="6">
        <f>SUMIFS(Issue!$L$1:$L$4036,Issue!$E$1:$E$4036,'Pending Consumption'!B719,Issue!$J$1:$J$4036,'Pending Consumption'!$C719,Issue!$B$1:$B$4036,"Consumed")</f>
        <v>0</v>
      </c>
      <c r="F719" s="16">
        <f t="shared" si="14"/>
        <v>0</v>
      </c>
    </row>
    <row r="720" spans="2:6" hidden="1" x14ac:dyDescent="0.25">
      <c r="B720" s="22" t="s">
        <v>633</v>
      </c>
      <c r="C720" s="8" t="s">
        <v>88</v>
      </c>
      <c r="D720" s="16">
        <f>SUMIFS(Issue!$L$1:$L$4036,Issue!$H$1:$H$4036,'Pending Consumption'!$B720,Issue!$J$1:$J$4036,'Pending Consumption'!$C720,Issue!$B$1:$B$4036,"Transfer")</f>
        <v>0</v>
      </c>
      <c r="E720" s="6">
        <f>SUMIFS(Issue!$L$1:$L$4036,Issue!$E$1:$E$4036,'Pending Consumption'!B720,Issue!$J$1:$J$4036,'Pending Consumption'!$C720,Issue!$B$1:$B$4036,"Consumed")</f>
        <v>0</v>
      </c>
      <c r="F720" s="16">
        <f t="shared" si="14"/>
        <v>0</v>
      </c>
    </row>
    <row r="721" spans="2:6" hidden="1" x14ac:dyDescent="0.25">
      <c r="B721" s="22" t="s">
        <v>633</v>
      </c>
      <c r="C721" s="8" t="s">
        <v>89</v>
      </c>
      <c r="D721" s="16">
        <f>SUMIFS(Issue!$L$1:$L$4036,Issue!$H$1:$H$4036,'Pending Consumption'!$B721,Issue!$J$1:$J$4036,'Pending Consumption'!$C721,Issue!$B$1:$B$4036,"Transfer")</f>
        <v>0</v>
      </c>
      <c r="E721" s="6">
        <f>SUMIFS(Issue!$L$1:$L$4036,Issue!$E$1:$E$4036,'Pending Consumption'!B721,Issue!$J$1:$J$4036,'Pending Consumption'!$C721,Issue!$B$1:$B$4036,"Consumed")</f>
        <v>0</v>
      </c>
      <c r="F721" s="16">
        <f t="shared" si="14"/>
        <v>0</v>
      </c>
    </row>
    <row r="722" spans="2:6" hidden="1" x14ac:dyDescent="0.25">
      <c r="B722" s="22" t="s">
        <v>633</v>
      </c>
      <c r="C722" s="8" t="s">
        <v>90</v>
      </c>
      <c r="D722" s="16">
        <f>SUMIFS(Issue!$L$1:$L$4036,Issue!$H$1:$H$4036,'Pending Consumption'!$B722,Issue!$J$1:$J$4036,'Pending Consumption'!$C722,Issue!$B$1:$B$4036,"Transfer")</f>
        <v>0</v>
      </c>
      <c r="E722" s="6">
        <f>SUMIFS(Issue!$L$1:$L$4036,Issue!$E$1:$E$4036,'Pending Consumption'!B722,Issue!$J$1:$J$4036,'Pending Consumption'!$C722,Issue!$B$1:$B$4036,"Consumed")</f>
        <v>0</v>
      </c>
      <c r="F722" s="16">
        <f t="shared" si="14"/>
        <v>0</v>
      </c>
    </row>
    <row r="723" spans="2:6" hidden="1" x14ac:dyDescent="0.25">
      <c r="B723" s="22" t="s">
        <v>633</v>
      </c>
      <c r="C723" s="8" t="s">
        <v>91</v>
      </c>
      <c r="D723" s="16">
        <f>SUMIFS(Issue!$L$1:$L$4036,Issue!$H$1:$H$4036,'Pending Consumption'!$B723,Issue!$J$1:$J$4036,'Pending Consumption'!$C723,Issue!$B$1:$B$4036,"Transfer")</f>
        <v>0</v>
      </c>
      <c r="E723" s="6">
        <f>SUMIFS(Issue!$L$1:$L$4036,Issue!$E$1:$E$4036,'Pending Consumption'!B723,Issue!$J$1:$J$4036,'Pending Consumption'!$C723,Issue!$B$1:$B$4036,"Consumed")</f>
        <v>0</v>
      </c>
      <c r="F723" s="16">
        <f t="shared" si="14"/>
        <v>0</v>
      </c>
    </row>
    <row r="724" spans="2:6" hidden="1" x14ac:dyDescent="0.25">
      <c r="B724" s="22" t="s">
        <v>633</v>
      </c>
      <c r="C724" s="8" t="s">
        <v>92</v>
      </c>
      <c r="D724" s="16">
        <f>SUMIFS(Issue!$L$1:$L$4036,Issue!$H$1:$H$4036,'Pending Consumption'!$B724,Issue!$J$1:$J$4036,'Pending Consumption'!$C724,Issue!$B$1:$B$4036,"Transfer")</f>
        <v>0</v>
      </c>
      <c r="E724" s="6">
        <f>SUMIFS(Issue!$L$1:$L$4036,Issue!$E$1:$E$4036,'Pending Consumption'!B724,Issue!$J$1:$J$4036,'Pending Consumption'!$C724,Issue!$B$1:$B$4036,"Consumed")</f>
        <v>0</v>
      </c>
      <c r="F724" s="16">
        <f t="shared" si="14"/>
        <v>0</v>
      </c>
    </row>
    <row r="725" spans="2:6" hidden="1" x14ac:dyDescent="0.25">
      <c r="B725" s="22" t="s">
        <v>633</v>
      </c>
      <c r="C725" s="8" t="s">
        <v>93</v>
      </c>
      <c r="D725" s="16">
        <f>SUMIFS(Issue!$L$1:$L$4036,Issue!$H$1:$H$4036,'Pending Consumption'!$B725,Issue!$J$1:$J$4036,'Pending Consumption'!$C725,Issue!$B$1:$B$4036,"Transfer")</f>
        <v>0</v>
      </c>
      <c r="E725" s="6">
        <f>SUMIFS(Issue!$L$1:$L$4036,Issue!$E$1:$E$4036,'Pending Consumption'!B725,Issue!$J$1:$J$4036,'Pending Consumption'!$C725,Issue!$B$1:$B$4036,"Consumed")</f>
        <v>0</v>
      </c>
      <c r="F725" s="16">
        <f t="shared" si="14"/>
        <v>0</v>
      </c>
    </row>
    <row r="726" spans="2:6" hidden="1" x14ac:dyDescent="0.25">
      <c r="B726" s="22" t="s">
        <v>633</v>
      </c>
      <c r="C726" s="8" t="s">
        <v>94</v>
      </c>
      <c r="D726" s="16">
        <f>SUMIFS(Issue!$L$1:$L$4036,Issue!$H$1:$H$4036,'Pending Consumption'!$B726,Issue!$J$1:$J$4036,'Pending Consumption'!$C726,Issue!$B$1:$B$4036,"Transfer")</f>
        <v>0</v>
      </c>
      <c r="E726" s="6">
        <f>SUMIFS(Issue!$L$1:$L$4036,Issue!$E$1:$E$4036,'Pending Consumption'!B726,Issue!$J$1:$J$4036,'Pending Consumption'!$C726,Issue!$B$1:$B$4036,"Consumed")</f>
        <v>0</v>
      </c>
      <c r="F726" s="16">
        <f t="shared" si="14"/>
        <v>0</v>
      </c>
    </row>
    <row r="727" spans="2:6" hidden="1" x14ac:dyDescent="0.25">
      <c r="B727" s="22" t="s">
        <v>633</v>
      </c>
      <c r="C727" s="8" t="s">
        <v>95</v>
      </c>
      <c r="D727" s="16">
        <f>SUMIFS(Issue!$L$1:$L$4036,Issue!$H$1:$H$4036,'Pending Consumption'!$B727,Issue!$J$1:$J$4036,'Pending Consumption'!$C727,Issue!$B$1:$B$4036,"Transfer")</f>
        <v>0</v>
      </c>
      <c r="E727" s="6">
        <f>SUMIFS(Issue!$L$1:$L$4036,Issue!$E$1:$E$4036,'Pending Consumption'!B727,Issue!$J$1:$J$4036,'Pending Consumption'!$C727,Issue!$B$1:$B$4036,"Consumed")</f>
        <v>0</v>
      </c>
      <c r="F727" s="16">
        <f t="shared" si="14"/>
        <v>0</v>
      </c>
    </row>
    <row r="728" spans="2:6" hidden="1" x14ac:dyDescent="0.25">
      <c r="B728" s="22" t="s">
        <v>633</v>
      </c>
      <c r="C728" s="8" t="s">
        <v>96</v>
      </c>
      <c r="D728" s="16">
        <f>SUMIFS(Issue!$L$1:$L$4036,Issue!$H$1:$H$4036,'Pending Consumption'!$B728,Issue!$J$1:$J$4036,'Pending Consumption'!$C728,Issue!$B$1:$B$4036,"Transfer")</f>
        <v>0</v>
      </c>
      <c r="E728" s="6">
        <f>SUMIFS(Issue!$L$1:$L$4036,Issue!$E$1:$E$4036,'Pending Consumption'!B728,Issue!$J$1:$J$4036,'Pending Consumption'!$C728,Issue!$B$1:$B$4036,"Consumed")</f>
        <v>0</v>
      </c>
      <c r="F728" s="16">
        <f t="shared" si="14"/>
        <v>0</v>
      </c>
    </row>
    <row r="729" spans="2:6" hidden="1" x14ac:dyDescent="0.25">
      <c r="B729" s="22" t="s">
        <v>633</v>
      </c>
      <c r="C729" s="8" t="s">
        <v>97</v>
      </c>
      <c r="D729" s="16">
        <f>SUMIFS(Issue!$L$1:$L$4036,Issue!$H$1:$H$4036,'Pending Consumption'!$B729,Issue!$J$1:$J$4036,'Pending Consumption'!$C729,Issue!$B$1:$B$4036,"Transfer")</f>
        <v>0</v>
      </c>
      <c r="E729" s="6">
        <f>SUMIFS(Issue!$L$1:$L$4036,Issue!$E$1:$E$4036,'Pending Consumption'!B729,Issue!$J$1:$J$4036,'Pending Consumption'!$C729,Issue!$B$1:$B$4036,"Consumed")</f>
        <v>0</v>
      </c>
      <c r="F729" s="16">
        <f t="shared" si="14"/>
        <v>0</v>
      </c>
    </row>
    <row r="730" spans="2:6" hidden="1" x14ac:dyDescent="0.25">
      <c r="B730" s="22" t="s">
        <v>633</v>
      </c>
      <c r="C730" s="8" t="s">
        <v>98</v>
      </c>
      <c r="D730" s="16">
        <f>SUMIFS(Issue!$L$1:$L$4036,Issue!$H$1:$H$4036,'Pending Consumption'!$B730,Issue!$J$1:$J$4036,'Pending Consumption'!$C730,Issue!$B$1:$B$4036,"Transfer")</f>
        <v>0</v>
      </c>
      <c r="E730" s="6">
        <f>SUMIFS(Issue!$L$1:$L$4036,Issue!$E$1:$E$4036,'Pending Consumption'!B730,Issue!$J$1:$J$4036,'Pending Consumption'!$C730,Issue!$B$1:$B$4036,"Consumed")</f>
        <v>0</v>
      </c>
      <c r="F730" s="16">
        <f t="shared" si="14"/>
        <v>0</v>
      </c>
    </row>
    <row r="731" spans="2:6" hidden="1" x14ac:dyDescent="0.25">
      <c r="B731" s="22" t="s">
        <v>633</v>
      </c>
      <c r="C731" s="8" t="s">
        <v>99</v>
      </c>
      <c r="D731" s="16">
        <f>SUMIFS(Issue!$L$1:$L$4036,Issue!$H$1:$H$4036,'Pending Consumption'!$B731,Issue!$J$1:$J$4036,'Pending Consumption'!$C731,Issue!$B$1:$B$4036,"Transfer")</f>
        <v>0</v>
      </c>
      <c r="E731" s="6">
        <f>SUMIFS(Issue!$L$1:$L$4036,Issue!$E$1:$E$4036,'Pending Consumption'!B731,Issue!$J$1:$J$4036,'Pending Consumption'!$C731,Issue!$B$1:$B$4036,"Consumed")</f>
        <v>0</v>
      </c>
      <c r="F731" s="16">
        <f t="shared" si="14"/>
        <v>0</v>
      </c>
    </row>
    <row r="732" spans="2:6" hidden="1" x14ac:dyDescent="0.25">
      <c r="B732" s="22" t="s">
        <v>633</v>
      </c>
      <c r="C732" s="8" t="s">
        <v>100</v>
      </c>
      <c r="D732" s="16">
        <f>SUMIFS(Issue!$L$1:$L$4036,Issue!$H$1:$H$4036,'Pending Consumption'!$B732,Issue!$J$1:$J$4036,'Pending Consumption'!$C732,Issue!$B$1:$B$4036,"Transfer")</f>
        <v>0</v>
      </c>
      <c r="E732" s="6">
        <f>SUMIFS(Issue!$L$1:$L$4036,Issue!$E$1:$E$4036,'Pending Consumption'!B732,Issue!$J$1:$J$4036,'Pending Consumption'!$C732,Issue!$B$1:$B$4036,"Consumed")</f>
        <v>0</v>
      </c>
      <c r="F732" s="16">
        <f t="shared" si="14"/>
        <v>0</v>
      </c>
    </row>
    <row r="733" spans="2:6" hidden="1" x14ac:dyDescent="0.25">
      <c r="B733" s="22" t="s">
        <v>633</v>
      </c>
      <c r="C733" s="8" t="s">
        <v>101</v>
      </c>
      <c r="D733" s="16">
        <f>SUMIFS(Issue!$L$1:$L$4036,Issue!$H$1:$H$4036,'Pending Consumption'!$B733,Issue!$J$1:$J$4036,'Pending Consumption'!$C733,Issue!$B$1:$B$4036,"Transfer")</f>
        <v>0</v>
      </c>
      <c r="E733" s="6">
        <f>SUMIFS(Issue!$L$1:$L$4036,Issue!$E$1:$E$4036,'Pending Consumption'!B733,Issue!$J$1:$J$4036,'Pending Consumption'!$C733,Issue!$B$1:$B$4036,"Consumed")</f>
        <v>0</v>
      </c>
      <c r="F733" s="16">
        <f t="shared" si="14"/>
        <v>0</v>
      </c>
    </row>
    <row r="734" spans="2:6" hidden="1" x14ac:dyDescent="0.25">
      <c r="B734" s="22" t="s">
        <v>633</v>
      </c>
      <c r="C734" s="8" t="s">
        <v>102</v>
      </c>
      <c r="D734" s="16">
        <f>SUMIFS(Issue!$L$1:$L$4036,Issue!$H$1:$H$4036,'Pending Consumption'!$B734,Issue!$J$1:$J$4036,'Pending Consumption'!$C734,Issue!$B$1:$B$4036,"Transfer")</f>
        <v>0</v>
      </c>
      <c r="E734" s="6">
        <f>SUMIFS(Issue!$L$1:$L$4036,Issue!$E$1:$E$4036,'Pending Consumption'!B734,Issue!$J$1:$J$4036,'Pending Consumption'!$C734,Issue!$B$1:$B$4036,"Consumed")</f>
        <v>0</v>
      </c>
      <c r="F734" s="16">
        <f t="shared" si="14"/>
        <v>0</v>
      </c>
    </row>
    <row r="735" spans="2:6" hidden="1" x14ac:dyDescent="0.25">
      <c r="B735" s="22" t="s">
        <v>633</v>
      </c>
      <c r="C735" s="8" t="s">
        <v>103</v>
      </c>
      <c r="D735" s="16">
        <f>SUMIFS(Issue!$L$1:$L$4036,Issue!$H$1:$H$4036,'Pending Consumption'!$B735,Issue!$J$1:$J$4036,'Pending Consumption'!$C735,Issue!$B$1:$B$4036,"Transfer")</f>
        <v>0</v>
      </c>
      <c r="E735" s="6">
        <f>SUMIFS(Issue!$L$1:$L$4036,Issue!$E$1:$E$4036,'Pending Consumption'!B735,Issue!$J$1:$J$4036,'Pending Consumption'!$C735,Issue!$B$1:$B$4036,"Consumed")</f>
        <v>0</v>
      </c>
      <c r="F735" s="16">
        <f t="shared" si="14"/>
        <v>0</v>
      </c>
    </row>
    <row r="736" spans="2:6" hidden="1" x14ac:dyDescent="0.25">
      <c r="B736" s="22" t="s">
        <v>633</v>
      </c>
      <c r="C736" s="8" t="s">
        <v>104</v>
      </c>
      <c r="D736" s="16">
        <f>SUMIFS(Issue!$L$1:$L$4036,Issue!$H$1:$H$4036,'Pending Consumption'!$B736,Issue!$J$1:$J$4036,'Pending Consumption'!$C736,Issue!$B$1:$B$4036,"Transfer")</f>
        <v>0</v>
      </c>
      <c r="E736" s="6">
        <f>SUMIFS(Issue!$L$1:$L$4036,Issue!$E$1:$E$4036,'Pending Consumption'!B736,Issue!$J$1:$J$4036,'Pending Consumption'!$C736,Issue!$B$1:$B$4036,"Consumed")</f>
        <v>0</v>
      </c>
      <c r="F736" s="16">
        <f t="shared" si="14"/>
        <v>0</v>
      </c>
    </row>
    <row r="737" spans="2:6" hidden="1" x14ac:dyDescent="0.25">
      <c r="B737" s="22" t="s">
        <v>633</v>
      </c>
      <c r="C737" s="8" t="s">
        <v>105</v>
      </c>
      <c r="D737" s="16">
        <f>SUMIFS(Issue!$L$1:$L$4036,Issue!$H$1:$H$4036,'Pending Consumption'!$B737,Issue!$J$1:$J$4036,'Pending Consumption'!$C737,Issue!$B$1:$B$4036,"Transfer")</f>
        <v>0</v>
      </c>
      <c r="E737" s="6">
        <f>SUMIFS(Issue!$L$1:$L$4036,Issue!$E$1:$E$4036,'Pending Consumption'!B737,Issue!$J$1:$J$4036,'Pending Consumption'!$C737,Issue!$B$1:$B$4036,"Consumed")</f>
        <v>0</v>
      </c>
      <c r="F737" s="16">
        <f t="shared" si="14"/>
        <v>0</v>
      </c>
    </row>
    <row r="738" spans="2:6" hidden="1" x14ac:dyDescent="0.25">
      <c r="B738" s="22" t="s">
        <v>633</v>
      </c>
      <c r="C738" s="8" t="s">
        <v>106</v>
      </c>
      <c r="D738" s="16">
        <f>SUMIFS(Issue!$L$1:$L$4036,Issue!$H$1:$H$4036,'Pending Consumption'!$B738,Issue!$J$1:$J$4036,'Pending Consumption'!$C738,Issue!$B$1:$B$4036,"Transfer")</f>
        <v>0</v>
      </c>
      <c r="E738" s="6">
        <f>SUMIFS(Issue!$L$1:$L$4036,Issue!$E$1:$E$4036,'Pending Consumption'!B738,Issue!$J$1:$J$4036,'Pending Consumption'!$C738,Issue!$B$1:$B$4036,"Consumed")</f>
        <v>0</v>
      </c>
      <c r="F738" s="16">
        <f t="shared" si="14"/>
        <v>0</v>
      </c>
    </row>
    <row r="739" spans="2:6" hidden="1" x14ac:dyDescent="0.25">
      <c r="B739" s="22" t="s">
        <v>633</v>
      </c>
      <c r="C739" s="8" t="s">
        <v>107</v>
      </c>
      <c r="D739" s="16">
        <f>SUMIFS(Issue!$L$1:$L$4036,Issue!$H$1:$H$4036,'Pending Consumption'!$B739,Issue!$J$1:$J$4036,'Pending Consumption'!$C739,Issue!$B$1:$B$4036,"Transfer")</f>
        <v>0</v>
      </c>
      <c r="E739" s="6">
        <f>SUMIFS(Issue!$L$1:$L$4036,Issue!$E$1:$E$4036,'Pending Consumption'!B739,Issue!$J$1:$J$4036,'Pending Consumption'!$C739,Issue!$B$1:$B$4036,"Consumed")</f>
        <v>0</v>
      </c>
      <c r="F739" s="16">
        <f t="shared" ref="F739:F769" si="15">+D739-E739</f>
        <v>0</v>
      </c>
    </row>
    <row r="740" spans="2:6" hidden="1" x14ac:dyDescent="0.25">
      <c r="B740" s="22" t="s">
        <v>633</v>
      </c>
      <c r="C740" s="8" t="s">
        <v>108</v>
      </c>
      <c r="D740" s="16">
        <f>SUMIFS(Issue!$L$1:$L$4036,Issue!$H$1:$H$4036,'Pending Consumption'!$B740,Issue!$J$1:$J$4036,'Pending Consumption'!$C740,Issue!$B$1:$B$4036,"Transfer")</f>
        <v>0</v>
      </c>
      <c r="E740" s="6">
        <f>SUMIFS(Issue!$L$1:$L$4036,Issue!$E$1:$E$4036,'Pending Consumption'!B740,Issue!$J$1:$J$4036,'Pending Consumption'!$C740,Issue!$B$1:$B$4036,"Consumed")</f>
        <v>0</v>
      </c>
      <c r="F740" s="16">
        <f t="shared" si="15"/>
        <v>0</v>
      </c>
    </row>
    <row r="741" spans="2:6" hidden="1" x14ac:dyDescent="0.25">
      <c r="B741" s="22" t="s">
        <v>633</v>
      </c>
      <c r="C741" s="8" t="s">
        <v>109</v>
      </c>
      <c r="D741" s="16">
        <f>SUMIFS(Issue!$L$1:$L$4036,Issue!$H$1:$H$4036,'Pending Consumption'!$B741,Issue!$J$1:$J$4036,'Pending Consumption'!$C741,Issue!$B$1:$B$4036,"Transfer")</f>
        <v>0</v>
      </c>
      <c r="E741" s="6">
        <f>SUMIFS(Issue!$L$1:$L$4036,Issue!$E$1:$E$4036,'Pending Consumption'!B741,Issue!$J$1:$J$4036,'Pending Consumption'!$C741,Issue!$B$1:$B$4036,"Consumed")</f>
        <v>0</v>
      </c>
      <c r="F741" s="16">
        <f t="shared" si="15"/>
        <v>0</v>
      </c>
    </row>
    <row r="742" spans="2:6" hidden="1" x14ac:dyDescent="0.25">
      <c r="B742" s="22" t="s">
        <v>633</v>
      </c>
      <c r="C742" s="8" t="s">
        <v>110</v>
      </c>
      <c r="D742" s="16">
        <f>SUMIFS(Issue!$L$1:$L$4036,Issue!$H$1:$H$4036,'Pending Consumption'!$B742,Issue!$J$1:$J$4036,'Pending Consumption'!$C742,Issue!$B$1:$B$4036,"Transfer")</f>
        <v>0</v>
      </c>
      <c r="E742" s="6">
        <f>SUMIFS(Issue!$L$1:$L$4036,Issue!$E$1:$E$4036,'Pending Consumption'!B742,Issue!$J$1:$J$4036,'Pending Consumption'!$C742,Issue!$B$1:$B$4036,"Consumed")</f>
        <v>0</v>
      </c>
      <c r="F742" s="16">
        <f t="shared" si="15"/>
        <v>0</v>
      </c>
    </row>
    <row r="743" spans="2:6" hidden="1" x14ac:dyDescent="0.25">
      <c r="B743" s="22" t="s">
        <v>633</v>
      </c>
      <c r="C743" s="8" t="s">
        <v>111</v>
      </c>
      <c r="D743" s="16">
        <f>SUMIFS(Issue!$L$1:$L$4036,Issue!$H$1:$H$4036,'Pending Consumption'!$B743,Issue!$J$1:$J$4036,'Pending Consumption'!$C743,Issue!$B$1:$B$4036,"Transfer")</f>
        <v>0</v>
      </c>
      <c r="E743" s="6">
        <f>SUMIFS(Issue!$L$1:$L$4036,Issue!$E$1:$E$4036,'Pending Consumption'!B743,Issue!$J$1:$J$4036,'Pending Consumption'!$C743,Issue!$B$1:$B$4036,"Consumed")</f>
        <v>0</v>
      </c>
      <c r="F743" s="16">
        <f t="shared" si="15"/>
        <v>0</v>
      </c>
    </row>
    <row r="744" spans="2:6" hidden="1" x14ac:dyDescent="0.25">
      <c r="B744" s="22" t="s">
        <v>633</v>
      </c>
      <c r="C744" s="8" t="s">
        <v>112</v>
      </c>
      <c r="D744" s="16">
        <f>SUMIFS(Issue!$L$1:$L$4036,Issue!$H$1:$H$4036,'Pending Consumption'!$B744,Issue!$J$1:$J$4036,'Pending Consumption'!$C744,Issue!$B$1:$B$4036,"Transfer")</f>
        <v>0</v>
      </c>
      <c r="E744" s="6">
        <f>SUMIFS(Issue!$L$1:$L$4036,Issue!$E$1:$E$4036,'Pending Consumption'!B744,Issue!$J$1:$J$4036,'Pending Consumption'!$C744,Issue!$B$1:$B$4036,"Consumed")</f>
        <v>0</v>
      </c>
      <c r="F744" s="16">
        <f t="shared" si="15"/>
        <v>0</v>
      </c>
    </row>
    <row r="745" spans="2:6" hidden="1" x14ac:dyDescent="0.25">
      <c r="B745" s="22" t="s">
        <v>633</v>
      </c>
      <c r="C745" s="8" t="s">
        <v>113</v>
      </c>
      <c r="D745" s="16">
        <f>SUMIFS(Issue!$L$1:$L$4036,Issue!$H$1:$H$4036,'Pending Consumption'!$B745,Issue!$J$1:$J$4036,'Pending Consumption'!$C745,Issue!$B$1:$B$4036,"Transfer")</f>
        <v>0</v>
      </c>
      <c r="E745" s="6">
        <f>SUMIFS(Issue!$L$1:$L$4036,Issue!$E$1:$E$4036,'Pending Consumption'!B745,Issue!$J$1:$J$4036,'Pending Consumption'!$C745,Issue!$B$1:$B$4036,"Consumed")</f>
        <v>0</v>
      </c>
      <c r="F745" s="16">
        <f t="shared" si="15"/>
        <v>0</v>
      </c>
    </row>
    <row r="746" spans="2:6" hidden="1" x14ac:dyDescent="0.25">
      <c r="B746" s="22" t="s">
        <v>633</v>
      </c>
      <c r="C746" s="8" t="s">
        <v>114</v>
      </c>
      <c r="D746" s="16">
        <f>SUMIFS(Issue!$L$1:$L$4036,Issue!$H$1:$H$4036,'Pending Consumption'!$B746,Issue!$J$1:$J$4036,'Pending Consumption'!$C746,Issue!$B$1:$B$4036,"Transfer")</f>
        <v>0</v>
      </c>
      <c r="E746" s="6">
        <f>SUMIFS(Issue!$L$1:$L$4036,Issue!$E$1:$E$4036,'Pending Consumption'!B746,Issue!$J$1:$J$4036,'Pending Consumption'!$C746,Issue!$B$1:$B$4036,"Consumed")</f>
        <v>0</v>
      </c>
      <c r="F746" s="16">
        <f t="shared" si="15"/>
        <v>0</v>
      </c>
    </row>
    <row r="747" spans="2:6" hidden="1" x14ac:dyDescent="0.25">
      <c r="B747" s="22" t="s">
        <v>633</v>
      </c>
      <c r="C747" s="8" t="s">
        <v>115</v>
      </c>
      <c r="D747" s="16">
        <f>SUMIFS(Issue!$L$1:$L$4036,Issue!$H$1:$H$4036,'Pending Consumption'!$B747,Issue!$J$1:$J$4036,'Pending Consumption'!$C747,Issue!$B$1:$B$4036,"Transfer")</f>
        <v>0</v>
      </c>
      <c r="E747" s="6">
        <f>SUMIFS(Issue!$L$1:$L$4036,Issue!$E$1:$E$4036,'Pending Consumption'!B747,Issue!$J$1:$J$4036,'Pending Consumption'!$C747,Issue!$B$1:$B$4036,"Consumed")</f>
        <v>0</v>
      </c>
      <c r="F747" s="16">
        <f t="shared" si="15"/>
        <v>0</v>
      </c>
    </row>
    <row r="748" spans="2:6" hidden="1" x14ac:dyDescent="0.25">
      <c r="B748" s="22" t="s">
        <v>633</v>
      </c>
      <c r="C748" s="8" t="s">
        <v>116</v>
      </c>
      <c r="D748" s="16">
        <f>SUMIFS(Issue!$L$1:$L$4036,Issue!$H$1:$H$4036,'Pending Consumption'!$B748,Issue!$J$1:$J$4036,'Pending Consumption'!$C748,Issue!$B$1:$B$4036,"Transfer")</f>
        <v>0</v>
      </c>
      <c r="E748" s="6">
        <f>SUMIFS(Issue!$L$1:$L$4036,Issue!$E$1:$E$4036,'Pending Consumption'!B748,Issue!$J$1:$J$4036,'Pending Consumption'!$C748,Issue!$B$1:$B$4036,"Consumed")</f>
        <v>0</v>
      </c>
      <c r="F748" s="16">
        <f t="shared" si="15"/>
        <v>0</v>
      </c>
    </row>
    <row r="749" spans="2:6" hidden="1" x14ac:dyDescent="0.25">
      <c r="B749" s="22" t="s">
        <v>633</v>
      </c>
      <c r="C749" s="8" t="s">
        <v>117</v>
      </c>
      <c r="D749" s="16">
        <f>SUMIFS(Issue!$L$1:$L$4036,Issue!$H$1:$H$4036,'Pending Consumption'!$B749,Issue!$J$1:$J$4036,'Pending Consumption'!$C749,Issue!$B$1:$B$4036,"Transfer")</f>
        <v>0</v>
      </c>
      <c r="E749" s="6">
        <f>SUMIFS(Issue!$L$1:$L$4036,Issue!$E$1:$E$4036,'Pending Consumption'!B749,Issue!$J$1:$J$4036,'Pending Consumption'!$C749,Issue!$B$1:$B$4036,"Consumed")</f>
        <v>0</v>
      </c>
      <c r="F749" s="16">
        <f t="shared" si="15"/>
        <v>0</v>
      </c>
    </row>
    <row r="750" spans="2:6" hidden="1" x14ac:dyDescent="0.25">
      <c r="B750" s="22" t="s">
        <v>633</v>
      </c>
      <c r="C750" s="8" t="s">
        <v>118</v>
      </c>
      <c r="D750" s="16">
        <f>SUMIFS(Issue!$L$1:$L$4036,Issue!$H$1:$H$4036,'Pending Consumption'!$B750,Issue!$J$1:$J$4036,'Pending Consumption'!$C750,Issue!$B$1:$B$4036,"Transfer")</f>
        <v>0</v>
      </c>
      <c r="E750" s="6">
        <f>SUMIFS(Issue!$L$1:$L$4036,Issue!$E$1:$E$4036,'Pending Consumption'!B750,Issue!$J$1:$J$4036,'Pending Consumption'!$C750,Issue!$B$1:$B$4036,"Consumed")</f>
        <v>0</v>
      </c>
      <c r="F750" s="16">
        <f t="shared" si="15"/>
        <v>0</v>
      </c>
    </row>
    <row r="751" spans="2:6" hidden="1" x14ac:dyDescent="0.25">
      <c r="B751" s="22" t="s">
        <v>633</v>
      </c>
      <c r="C751" s="8" t="s">
        <v>119</v>
      </c>
      <c r="D751" s="16">
        <f>SUMIFS(Issue!$L$1:$L$4036,Issue!$H$1:$H$4036,'Pending Consumption'!$B751,Issue!$J$1:$J$4036,'Pending Consumption'!$C751,Issue!$B$1:$B$4036,"Transfer")</f>
        <v>0</v>
      </c>
      <c r="E751" s="6">
        <f>SUMIFS(Issue!$L$1:$L$4036,Issue!$E$1:$E$4036,'Pending Consumption'!B751,Issue!$J$1:$J$4036,'Pending Consumption'!$C751,Issue!$B$1:$B$4036,"Consumed")</f>
        <v>0</v>
      </c>
      <c r="F751" s="16">
        <f t="shared" si="15"/>
        <v>0</v>
      </c>
    </row>
    <row r="752" spans="2:6" hidden="1" x14ac:dyDescent="0.25">
      <c r="B752" s="22" t="s">
        <v>633</v>
      </c>
      <c r="C752" s="8" t="s">
        <v>120</v>
      </c>
      <c r="D752" s="16">
        <f>SUMIFS(Issue!$L$1:$L$4036,Issue!$H$1:$H$4036,'Pending Consumption'!$B752,Issue!$J$1:$J$4036,'Pending Consumption'!$C752,Issue!$B$1:$B$4036,"Transfer")</f>
        <v>0</v>
      </c>
      <c r="E752" s="6">
        <f>SUMIFS(Issue!$L$1:$L$4036,Issue!$E$1:$E$4036,'Pending Consumption'!B752,Issue!$J$1:$J$4036,'Pending Consumption'!$C752,Issue!$B$1:$B$4036,"Consumed")</f>
        <v>0</v>
      </c>
      <c r="F752" s="16">
        <f t="shared" si="15"/>
        <v>0</v>
      </c>
    </row>
    <row r="753" spans="2:6" hidden="1" x14ac:dyDescent="0.25">
      <c r="B753" s="22" t="s">
        <v>633</v>
      </c>
      <c r="C753" s="8" t="s">
        <v>121</v>
      </c>
      <c r="D753" s="16">
        <f>SUMIFS(Issue!$L$1:$L$4036,Issue!$H$1:$H$4036,'Pending Consumption'!$B753,Issue!$J$1:$J$4036,'Pending Consumption'!$C753,Issue!$B$1:$B$4036,"Transfer")</f>
        <v>0</v>
      </c>
      <c r="E753" s="6">
        <f>SUMIFS(Issue!$L$1:$L$4036,Issue!$E$1:$E$4036,'Pending Consumption'!B753,Issue!$J$1:$J$4036,'Pending Consumption'!$C753,Issue!$B$1:$B$4036,"Consumed")</f>
        <v>0</v>
      </c>
      <c r="F753" s="16">
        <f t="shared" si="15"/>
        <v>0</v>
      </c>
    </row>
    <row r="754" spans="2:6" hidden="1" x14ac:dyDescent="0.25">
      <c r="B754" s="22" t="s">
        <v>633</v>
      </c>
      <c r="C754" s="8" t="s">
        <v>122</v>
      </c>
      <c r="D754" s="16">
        <f>SUMIFS(Issue!$L$1:$L$4036,Issue!$H$1:$H$4036,'Pending Consumption'!$B754,Issue!$J$1:$J$4036,'Pending Consumption'!$C754,Issue!$B$1:$B$4036,"Transfer")</f>
        <v>0</v>
      </c>
      <c r="E754" s="6">
        <f>SUMIFS(Issue!$L$1:$L$4036,Issue!$E$1:$E$4036,'Pending Consumption'!B754,Issue!$J$1:$J$4036,'Pending Consumption'!$C754,Issue!$B$1:$B$4036,"Consumed")</f>
        <v>0</v>
      </c>
      <c r="F754" s="16">
        <f t="shared" si="15"/>
        <v>0</v>
      </c>
    </row>
    <row r="755" spans="2:6" hidden="1" x14ac:dyDescent="0.25">
      <c r="B755" s="22" t="s">
        <v>633</v>
      </c>
      <c r="C755" s="8" t="s">
        <v>123</v>
      </c>
      <c r="D755" s="16">
        <f>SUMIFS(Issue!$L$1:$L$4036,Issue!$H$1:$H$4036,'Pending Consumption'!$B755,Issue!$J$1:$J$4036,'Pending Consumption'!$C755,Issue!$B$1:$B$4036,"Transfer")</f>
        <v>0</v>
      </c>
      <c r="E755" s="6">
        <f>SUMIFS(Issue!$L$1:$L$4036,Issue!$E$1:$E$4036,'Pending Consumption'!B755,Issue!$J$1:$J$4036,'Pending Consumption'!$C755,Issue!$B$1:$B$4036,"Consumed")</f>
        <v>0</v>
      </c>
      <c r="F755" s="16">
        <f t="shared" si="15"/>
        <v>0</v>
      </c>
    </row>
    <row r="756" spans="2:6" hidden="1" x14ac:dyDescent="0.25">
      <c r="B756" s="22" t="s">
        <v>633</v>
      </c>
      <c r="C756" s="8" t="s">
        <v>124</v>
      </c>
      <c r="D756" s="16">
        <f>SUMIFS(Issue!$L$1:$L$4036,Issue!$H$1:$H$4036,'Pending Consumption'!$B756,Issue!$J$1:$J$4036,'Pending Consumption'!$C756,Issue!$B$1:$B$4036,"Transfer")</f>
        <v>0</v>
      </c>
      <c r="E756" s="6">
        <f>SUMIFS(Issue!$L$1:$L$4036,Issue!$E$1:$E$4036,'Pending Consumption'!B756,Issue!$J$1:$J$4036,'Pending Consumption'!$C756,Issue!$B$1:$B$4036,"Consumed")</f>
        <v>0</v>
      </c>
      <c r="F756" s="16">
        <f t="shared" si="15"/>
        <v>0</v>
      </c>
    </row>
    <row r="757" spans="2:6" hidden="1" x14ac:dyDescent="0.25">
      <c r="B757" s="22" t="s">
        <v>633</v>
      </c>
      <c r="C757" s="8" t="s">
        <v>125</v>
      </c>
      <c r="D757" s="16">
        <f>SUMIFS(Issue!$L$1:$L$4036,Issue!$H$1:$H$4036,'Pending Consumption'!$B757,Issue!$J$1:$J$4036,'Pending Consumption'!$C757,Issue!$B$1:$B$4036,"Transfer")</f>
        <v>0</v>
      </c>
      <c r="E757" s="6">
        <f>SUMIFS(Issue!$L$1:$L$4036,Issue!$E$1:$E$4036,'Pending Consumption'!B757,Issue!$J$1:$J$4036,'Pending Consumption'!$C757,Issue!$B$1:$B$4036,"Consumed")</f>
        <v>0</v>
      </c>
      <c r="F757" s="16">
        <f t="shared" si="15"/>
        <v>0</v>
      </c>
    </row>
    <row r="758" spans="2:6" hidden="1" x14ac:dyDescent="0.25">
      <c r="B758" s="22" t="s">
        <v>633</v>
      </c>
      <c r="C758" s="8" t="s">
        <v>126</v>
      </c>
      <c r="D758" s="16">
        <f>SUMIFS(Issue!$L$1:$L$4036,Issue!$H$1:$H$4036,'Pending Consumption'!$B758,Issue!$J$1:$J$4036,'Pending Consumption'!$C758,Issue!$B$1:$B$4036,"Transfer")</f>
        <v>0</v>
      </c>
      <c r="E758" s="6">
        <f>SUMIFS(Issue!$L$1:$L$4036,Issue!$E$1:$E$4036,'Pending Consumption'!B758,Issue!$J$1:$J$4036,'Pending Consumption'!$C758,Issue!$B$1:$B$4036,"Consumed")</f>
        <v>0</v>
      </c>
      <c r="F758" s="16">
        <f t="shared" si="15"/>
        <v>0</v>
      </c>
    </row>
    <row r="759" spans="2:6" hidden="1" x14ac:dyDescent="0.25">
      <c r="B759" s="22" t="s">
        <v>633</v>
      </c>
      <c r="C759" s="8" t="s">
        <v>127</v>
      </c>
      <c r="D759" s="16">
        <f>SUMIFS(Issue!$L$1:$L$4036,Issue!$H$1:$H$4036,'Pending Consumption'!$B759,Issue!$J$1:$J$4036,'Pending Consumption'!$C759,Issue!$B$1:$B$4036,"Transfer")</f>
        <v>0</v>
      </c>
      <c r="E759" s="6">
        <f>SUMIFS(Issue!$L$1:$L$4036,Issue!$E$1:$E$4036,'Pending Consumption'!B759,Issue!$J$1:$J$4036,'Pending Consumption'!$C759,Issue!$B$1:$B$4036,"Consumed")</f>
        <v>0</v>
      </c>
      <c r="F759" s="16">
        <f t="shared" si="15"/>
        <v>0</v>
      </c>
    </row>
    <row r="760" spans="2:6" hidden="1" x14ac:dyDescent="0.25">
      <c r="B760" s="22" t="s">
        <v>633</v>
      </c>
      <c r="C760" s="8" t="s">
        <v>128</v>
      </c>
      <c r="D760" s="16">
        <f>SUMIFS(Issue!$L$1:$L$4036,Issue!$H$1:$H$4036,'Pending Consumption'!$B760,Issue!$J$1:$J$4036,'Pending Consumption'!$C760,Issue!$B$1:$B$4036,"Transfer")</f>
        <v>0</v>
      </c>
      <c r="E760" s="6">
        <f>SUMIFS(Issue!$L$1:$L$4036,Issue!$E$1:$E$4036,'Pending Consumption'!B760,Issue!$J$1:$J$4036,'Pending Consumption'!$C760,Issue!$B$1:$B$4036,"Consumed")</f>
        <v>0</v>
      </c>
      <c r="F760" s="16">
        <f t="shared" si="15"/>
        <v>0</v>
      </c>
    </row>
    <row r="761" spans="2:6" hidden="1" x14ac:dyDescent="0.25">
      <c r="B761" s="22" t="s">
        <v>633</v>
      </c>
      <c r="C761" s="8" t="s">
        <v>129</v>
      </c>
      <c r="D761" s="16">
        <f>SUMIFS(Issue!$L$1:$L$4036,Issue!$H$1:$H$4036,'Pending Consumption'!$B761,Issue!$J$1:$J$4036,'Pending Consumption'!$C761,Issue!$B$1:$B$4036,"Transfer")</f>
        <v>0</v>
      </c>
      <c r="E761" s="6">
        <f>SUMIFS(Issue!$L$1:$L$4036,Issue!$E$1:$E$4036,'Pending Consumption'!B761,Issue!$J$1:$J$4036,'Pending Consumption'!$C761,Issue!$B$1:$B$4036,"Consumed")</f>
        <v>0</v>
      </c>
      <c r="F761" s="16">
        <f t="shared" si="15"/>
        <v>0</v>
      </c>
    </row>
    <row r="762" spans="2:6" hidden="1" x14ac:dyDescent="0.25">
      <c r="B762" s="22" t="s">
        <v>633</v>
      </c>
      <c r="C762" s="8" t="s">
        <v>130</v>
      </c>
      <c r="D762" s="16">
        <f>SUMIFS(Issue!$L$1:$L$4036,Issue!$H$1:$H$4036,'Pending Consumption'!$B762,Issue!$J$1:$J$4036,'Pending Consumption'!$C762,Issue!$B$1:$B$4036,"Transfer")</f>
        <v>0</v>
      </c>
      <c r="E762" s="6">
        <f>SUMIFS(Issue!$L$1:$L$4036,Issue!$E$1:$E$4036,'Pending Consumption'!B762,Issue!$J$1:$J$4036,'Pending Consumption'!$C762,Issue!$B$1:$B$4036,"Consumed")</f>
        <v>0</v>
      </c>
      <c r="F762" s="16">
        <f t="shared" si="15"/>
        <v>0</v>
      </c>
    </row>
    <row r="763" spans="2:6" hidden="1" x14ac:dyDescent="0.25">
      <c r="B763" s="22" t="s">
        <v>633</v>
      </c>
      <c r="C763" s="8" t="s">
        <v>131</v>
      </c>
      <c r="D763" s="16">
        <f>SUMIFS(Issue!$L$1:$L$4036,Issue!$H$1:$H$4036,'Pending Consumption'!$B763,Issue!$J$1:$J$4036,'Pending Consumption'!$C763,Issue!$B$1:$B$4036,"Transfer")</f>
        <v>0</v>
      </c>
      <c r="E763" s="6">
        <f>SUMIFS(Issue!$L$1:$L$4036,Issue!$E$1:$E$4036,'Pending Consumption'!B763,Issue!$J$1:$J$4036,'Pending Consumption'!$C763,Issue!$B$1:$B$4036,"Consumed")</f>
        <v>0</v>
      </c>
      <c r="F763" s="16">
        <f t="shared" si="15"/>
        <v>0</v>
      </c>
    </row>
    <row r="764" spans="2:6" hidden="1" x14ac:dyDescent="0.25">
      <c r="B764" s="22" t="s">
        <v>633</v>
      </c>
      <c r="C764" s="8" t="s">
        <v>132</v>
      </c>
      <c r="D764" s="16">
        <f>SUMIFS(Issue!$L$1:$L$4036,Issue!$H$1:$H$4036,'Pending Consumption'!$B764,Issue!$J$1:$J$4036,'Pending Consumption'!$C764,Issue!$B$1:$B$4036,"Transfer")</f>
        <v>0</v>
      </c>
      <c r="E764" s="6">
        <f>SUMIFS(Issue!$L$1:$L$4036,Issue!$E$1:$E$4036,'Pending Consumption'!B764,Issue!$J$1:$J$4036,'Pending Consumption'!$C764,Issue!$B$1:$B$4036,"Consumed")</f>
        <v>0</v>
      </c>
      <c r="F764" s="16">
        <f t="shared" si="15"/>
        <v>0</v>
      </c>
    </row>
    <row r="765" spans="2:6" hidden="1" x14ac:dyDescent="0.25">
      <c r="B765" s="22" t="s">
        <v>633</v>
      </c>
      <c r="C765" s="8" t="s">
        <v>133</v>
      </c>
      <c r="D765" s="16">
        <f>SUMIFS(Issue!$L$1:$L$4036,Issue!$H$1:$H$4036,'Pending Consumption'!$B765,Issue!$J$1:$J$4036,'Pending Consumption'!$C765,Issue!$B$1:$B$4036,"Transfer")</f>
        <v>0</v>
      </c>
      <c r="E765" s="6">
        <f>SUMIFS(Issue!$L$1:$L$4036,Issue!$E$1:$E$4036,'Pending Consumption'!B765,Issue!$J$1:$J$4036,'Pending Consumption'!$C765,Issue!$B$1:$B$4036,"Consumed")</f>
        <v>0</v>
      </c>
      <c r="F765" s="16">
        <f t="shared" si="15"/>
        <v>0</v>
      </c>
    </row>
    <row r="766" spans="2:6" hidden="1" x14ac:dyDescent="0.25">
      <c r="B766" s="22" t="s">
        <v>633</v>
      </c>
      <c r="C766" s="8" t="s">
        <v>134</v>
      </c>
      <c r="D766" s="16">
        <f>SUMIFS(Issue!$L$1:$L$4036,Issue!$H$1:$H$4036,'Pending Consumption'!$B766,Issue!$J$1:$J$4036,'Pending Consumption'!$C766,Issue!$B$1:$B$4036,"Transfer")</f>
        <v>0</v>
      </c>
      <c r="E766" s="6">
        <f>SUMIFS(Issue!$L$1:$L$4036,Issue!$E$1:$E$4036,'Pending Consumption'!B766,Issue!$J$1:$J$4036,'Pending Consumption'!$C766,Issue!$B$1:$B$4036,"Consumed")</f>
        <v>0</v>
      </c>
      <c r="F766" s="16">
        <f t="shared" si="15"/>
        <v>0</v>
      </c>
    </row>
    <row r="767" spans="2:6" hidden="1" x14ac:dyDescent="0.25">
      <c r="B767" s="22" t="s">
        <v>633</v>
      </c>
      <c r="C767" s="8" t="s">
        <v>135</v>
      </c>
      <c r="D767" s="16">
        <f>SUMIFS(Issue!$L$1:$L$4036,Issue!$H$1:$H$4036,'Pending Consumption'!$B767,Issue!$J$1:$J$4036,'Pending Consumption'!$C767,Issue!$B$1:$B$4036,"Transfer")</f>
        <v>0</v>
      </c>
      <c r="E767" s="6">
        <f>SUMIFS(Issue!$L$1:$L$4036,Issue!$E$1:$E$4036,'Pending Consumption'!B767,Issue!$J$1:$J$4036,'Pending Consumption'!$C767,Issue!$B$1:$B$4036,"Consumed")</f>
        <v>0</v>
      </c>
      <c r="F767" s="16">
        <f t="shared" si="15"/>
        <v>0</v>
      </c>
    </row>
    <row r="768" spans="2:6" hidden="1" x14ac:dyDescent="0.25">
      <c r="B768" s="22" t="s">
        <v>633</v>
      </c>
      <c r="C768" s="8" t="s">
        <v>136</v>
      </c>
      <c r="D768" s="16">
        <f>SUMIFS(Issue!$L$1:$L$4036,Issue!$H$1:$H$4036,'Pending Consumption'!$B768,Issue!$J$1:$J$4036,'Pending Consumption'!$C768,Issue!$B$1:$B$4036,"Transfer")</f>
        <v>0</v>
      </c>
      <c r="E768" s="6">
        <f>SUMIFS(Issue!$L$1:$L$4036,Issue!$E$1:$E$4036,'Pending Consumption'!B768,Issue!$J$1:$J$4036,'Pending Consumption'!$C768,Issue!$B$1:$B$4036,"Consumed")</f>
        <v>0</v>
      </c>
      <c r="F768" s="16">
        <f t="shared" si="15"/>
        <v>0</v>
      </c>
    </row>
    <row r="769" spans="2:6" hidden="1" x14ac:dyDescent="0.25">
      <c r="B769" s="22" t="s">
        <v>633</v>
      </c>
      <c r="C769" s="8" t="s">
        <v>137</v>
      </c>
      <c r="D769" s="16">
        <f>SUMIFS(Issue!$L$1:$L$4036,Issue!$H$1:$H$4036,'Pending Consumption'!$B769,Issue!$J$1:$J$4036,'Pending Consumption'!$C769,Issue!$B$1:$B$4036,"Transfer")</f>
        <v>0</v>
      </c>
      <c r="E769" s="6">
        <f>SUMIFS(Issue!$L$1:$L$4036,Issue!$E$1:$E$4036,'Pending Consumption'!B769,Issue!$J$1:$J$4036,'Pending Consumption'!$C769,Issue!$B$1:$B$4036,"Consumed")</f>
        <v>0</v>
      </c>
      <c r="F769" s="16">
        <f t="shared" si="15"/>
        <v>0</v>
      </c>
    </row>
    <row r="770" spans="2:6" hidden="1" x14ac:dyDescent="0.25">
      <c r="B770" s="22" t="s">
        <v>298</v>
      </c>
      <c r="C770" s="23" t="s">
        <v>42</v>
      </c>
      <c r="D770" s="16">
        <f>SUMIFS(Issue!$L$1:$L$4036,Issue!$H$1:$H$4036,'Pending Consumption'!$B770,Issue!$J$1:$J$4036,'Pending Consumption'!$C770,Issue!$B$1:$B$4036,"Transfer")</f>
        <v>0</v>
      </c>
      <c r="E770" s="6">
        <f>SUMIFS(Issue!$L$1:$L$4036,Issue!$E$1:$E$4036,'Pending Consumption'!B770,Issue!$J$1:$J$4036,'Pending Consumption'!$C770,Issue!$B$1:$B$4036,"Consumed")</f>
        <v>0</v>
      </c>
      <c r="F770" s="24">
        <f>+D770-E770</f>
        <v>0</v>
      </c>
    </row>
    <row r="771" spans="2:6" hidden="1" x14ac:dyDescent="0.25">
      <c r="B771" s="22" t="s">
        <v>298</v>
      </c>
      <c r="C771" s="8" t="s">
        <v>43</v>
      </c>
      <c r="D771" s="16">
        <f>SUMIFS(Issue!$L$1:$L$4036,Issue!$H$1:$H$4036,'Pending Consumption'!$B771,Issue!$J$1:$J$4036,'Pending Consumption'!$C771,Issue!$B$1:$B$4036,"Transfer")</f>
        <v>0</v>
      </c>
      <c r="E771" s="6">
        <f>SUMIFS(Issue!$L$1:$L$4036,Issue!$E$1:$E$4036,'Pending Consumption'!B771,Issue!$J$1:$J$4036,'Pending Consumption'!$C771,Issue!$B$1:$B$4036,"Consumed")</f>
        <v>0</v>
      </c>
      <c r="F771" s="16">
        <f t="shared" ref="F771:F834" si="16">+D771-E771</f>
        <v>0</v>
      </c>
    </row>
    <row r="772" spans="2:6" hidden="1" x14ac:dyDescent="0.25">
      <c r="B772" s="22" t="s">
        <v>298</v>
      </c>
      <c r="C772" s="8" t="s">
        <v>44</v>
      </c>
      <c r="D772" s="16">
        <f>SUMIFS(Issue!$L$1:$L$4036,Issue!$H$1:$H$4036,'Pending Consumption'!$B772,Issue!$J$1:$J$4036,'Pending Consumption'!$C772,Issue!$B$1:$B$4036,"Transfer")</f>
        <v>0</v>
      </c>
      <c r="E772" s="6">
        <f>SUMIFS(Issue!$L$1:$L$4036,Issue!$E$1:$E$4036,'Pending Consumption'!B772,Issue!$J$1:$J$4036,'Pending Consumption'!$C772,Issue!$B$1:$B$4036,"Consumed")</f>
        <v>0</v>
      </c>
      <c r="F772" s="16">
        <f t="shared" si="16"/>
        <v>0</v>
      </c>
    </row>
    <row r="773" spans="2:6" hidden="1" x14ac:dyDescent="0.25">
      <c r="B773" s="22" t="s">
        <v>298</v>
      </c>
      <c r="C773" s="8" t="s">
        <v>45</v>
      </c>
      <c r="D773" s="16">
        <f>SUMIFS(Issue!$L$1:$L$4036,Issue!$H$1:$H$4036,'Pending Consumption'!$B773,Issue!$J$1:$J$4036,'Pending Consumption'!$C773,Issue!$B$1:$B$4036,"Transfer")</f>
        <v>0</v>
      </c>
      <c r="E773" s="6">
        <f>SUMIFS(Issue!$L$1:$L$4036,Issue!$E$1:$E$4036,'Pending Consumption'!B773,Issue!$J$1:$J$4036,'Pending Consumption'!$C773,Issue!$B$1:$B$4036,"Consumed")</f>
        <v>0</v>
      </c>
      <c r="F773" s="16">
        <f t="shared" si="16"/>
        <v>0</v>
      </c>
    </row>
    <row r="774" spans="2:6" hidden="1" x14ac:dyDescent="0.25">
      <c r="B774" s="22" t="s">
        <v>298</v>
      </c>
      <c r="C774" s="20" t="s">
        <v>46</v>
      </c>
      <c r="D774" s="6">
        <f>SUMIFS(Issue!$L$1:$L$4036,Issue!$H$1:$H$4036,'Pending Consumption'!$B774,Issue!$J$1:$J$4036,'Pending Consumption'!$C774,Issue!$B$1:$B$4036,"Transfer")</f>
        <v>0</v>
      </c>
      <c r="E774" s="6">
        <f>SUMIFS(Issue!$L$1:$L$4036,Issue!$E$1:$E$4036,'Pending Consumption'!B774,Issue!$J$1:$J$4036,'Pending Consumption'!$C774,Issue!$B$1:$B$4036,"Consumed")</f>
        <v>0</v>
      </c>
      <c r="F774" s="6">
        <f t="shared" si="16"/>
        <v>0</v>
      </c>
    </row>
    <row r="775" spans="2:6" hidden="1" x14ac:dyDescent="0.25">
      <c r="B775" s="22" t="s">
        <v>298</v>
      </c>
      <c r="C775" s="8" t="s">
        <v>47</v>
      </c>
      <c r="D775" s="16">
        <f>SUMIFS(Issue!$L$1:$L$4036,Issue!$H$1:$H$4036,'Pending Consumption'!$B775,Issue!$J$1:$J$4036,'Pending Consumption'!$C775,Issue!$B$1:$B$4036,"Transfer")</f>
        <v>0</v>
      </c>
      <c r="E775" s="6">
        <f>SUMIFS(Issue!$L$1:$L$4036,Issue!$E$1:$E$4036,'Pending Consumption'!B775,Issue!$J$1:$J$4036,'Pending Consumption'!$C775,Issue!$B$1:$B$4036,"Consumed")</f>
        <v>0</v>
      </c>
      <c r="F775" s="16">
        <f t="shared" si="16"/>
        <v>0</v>
      </c>
    </row>
    <row r="776" spans="2:6" hidden="1" x14ac:dyDescent="0.25">
      <c r="B776" s="22" t="s">
        <v>298</v>
      </c>
      <c r="C776" s="8" t="s">
        <v>48</v>
      </c>
      <c r="D776" s="16">
        <f>SUMIFS(Issue!$L$1:$L$4036,Issue!$H$1:$H$4036,'Pending Consumption'!$B776,Issue!$J$1:$J$4036,'Pending Consumption'!$C776,Issue!$B$1:$B$4036,"Transfer")</f>
        <v>0</v>
      </c>
      <c r="E776" s="6">
        <f>SUMIFS(Issue!$L$1:$L$4036,Issue!$E$1:$E$4036,'Pending Consumption'!B776,Issue!$J$1:$J$4036,'Pending Consumption'!$C776,Issue!$B$1:$B$4036,"Consumed")</f>
        <v>0</v>
      </c>
      <c r="F776" s="16">
        <f t="shared" si="16"/>
        <v>0</v>
      </c>
    </row>
    <row r="777" spans="2:6" hidden="1" x14ac:dyDescent="0.25">
      <c r="B777" s="22" t="s">
        <v>298</v>
      </c>
      <c r="C777" s="8" t="s">
        <v>49</v>
      </c>
      <c r="D777" s="16">
        <f>SUMIFS(Issue!$L$1:$L$4036,Issue!$H$1:$H$4036,'Pending Consumption'!$B777,Issue!$J$1:$J$4036,'Pending Consumption'!$C777,Issue!$B$1:$B$4036,"Transfer")</f>
        <v>0</v>
      </c>
      <c r="E777" s="6">
        <f>SUMIFS(Issue!$L$1:$L$4036,Issue!$E$1:$E$4036,'Pending Consumption'!B777,Issue!$J$1:$J$4036,'Pending Consumption'!$C777,Issue!$B$1:$B$4036,"Consumed")</f>
        <v>0</v>
      </c>
      <c r="F777" s="16">
        <f t="shared" si="16"/>
        <v>0</v>
      </c>
    </row>
    <row r="778" spans="2:6" hidden="1" x14ac:dyDescent="0.25">
      <c r="B778" s="22" t="s">
        <v>298</v>
      </c>
      <c r="C778" s="8" t="s">
        <v>50</v>
      </c>
      <c r="D778" s="16">
        <f>SUMIFS(Issue!$L$1:$L$4036,Issue!$H$1:$H$4036,'Pending Consumption'!$B778,Issue!$J$1:$J$4036,'Pending Consumption'!$C778,Issue!$B$1:$B$4036,"Transfer")</f>
        <v>0</v>
      </c>
      <c r="E778" s="6">
        <f>SUMIFS(Issue!$L$1:$L$4036,Issue!$E$1:$E$4036,'Pending Consumption'!B778,Issue!$J$1:$J$4036,'Pending Consumption'!$C778,Issue!$B$1:$B$4036,"Consumed")</f>
        <v>0</v>
      </c>
      <c r="F778" s="16">
        <f t="shared" si="16"/>
        <v>0</v>
      </c>
    </row>
    <row r="779" spans="2:6" hidden="1" x14ac:dyDescent="0.25">
      <c r="B779" s="22" t="s">
        <v>298</v>
      </c>
      <c r="C779" s="8" t="s">
        <v>51</v>
      </c>
      <c r="D779" s="16">
        <f>SUMIFS(Issue!$L$1:$L$4036,Issue!$H$1:$H$4036,'Pending Consumption'!$B779,Issue!$J$1:$J$4036,'Pending Consumption'!$C779,Issue!$B$1:$B$4036,"Transfer")</f>
        <v>0</v>
      </c>
      <c r="E779" s="6">
        <f>SUMIFS(Issue!$L$1:$L$4036,Issue!$E$1:$E$4036,'Pending Consumption'!B779,Issue!$J$1:$J$4036,'Pending Consumption'!$C779,Issue!$B$1:$B$4036,"Consumed")</f>
        <v>0</v>
      </c>
      <c r="F779" s="16">
        <f t="shared" si="16"/>
        <v>0</v>
      </c>
    </row>
    <row r="780" spans="2:6" hidden="1" x14ac:dyDescent="0.25">
      <c r="B780" s="22" t="s">
        <v>298</v>
      </c>
      <c r="C780" s="8" t="s">
        <v>52</v>
      </c>
      <c r="D780" s="16">
        <f>SUMIFS(Issue!$L$1:$L$4036,Issue!$H$1:$H$4036,'Pending Consumption'!$B780,Issue!$J$1:$J$4036,'Pending Consumption'!$C780,Issue!$B$1:$B$4036,"Transfer")</f>
        <v>0</v>
      </c>
      <c r="E780" s="6">
        <f>SUMIFS(Issue!$L$1:$L$4036,Issue!$E$1:$E$4036,'Pending Consumption'!B780,Issue!$J$1:$J$4036,'Pending Consumption'!$C780,Issue!$B$1:$B$4036,"Consumed")</f>
        <v>0</v>
      </c>
      <c r="F780" s="16">
        <f t="shared" si="16"/>
        <v>0</v>
      </c>
    </row>
    <row r="781" spans="2:6" hidden="1" x14ac:dyDescent="0.25">
      <c r="B781" s="22" t="s">
        <v>298</v>
      </c>
      <c r="C781" s="8" t="s">
        <v>53</v>
      </c>
      <c r="D781" s="16">
        <f>SUMIFS(Issue!$L$1:$L$4036,Issue!$H$1:$H$4036,'Pending Consumption'!$B781,Issue!$J$1:$J$4036,'Pending Consumption'!$C781,Issue!$B$1:$B$4036,"Transfer")</f>
        <v>0</v>
      </c>
      <c r="E781" s="6">
        <f>SUMIFS(Issue!$L$1:$L$4036,Issue!$E$1:$E$4036,'Pending Consumption'!B781,Issue!$J$1:$J$4036,'Pending Consumption'!$C781,Issue!$B$1:$B$4036,"Consumed")</f>
        <v>0</v>
      </c>
      <c r="F781" s="16">
        <f t="shared" si="16"/>
        <v>0</v>
      </c>
    </row>
    <row r="782" spans="2:6" hidden="1" x14ac:dyDescent="0.25">
      <c r="B782" s="22" t="s">
        <v>298</v>
      </c>
      <c r="C782" s="8" t="s">
        <v>54</v>
      </c>
      <c r="D782" s="16">
        <f>SUMIFS(Issue!$L$1:$L$4036,Issue!$H$1:$H$4036,'Pending Consumption'!$B782,Issue!$J$1:$J$4036,'Pending Consumption'!$C782,Issue!$B$1:$B$4036,"Transfer")</f>
        <v>0</v>
      </c>
      <c r="E782" s="6">
        <f>SUMIFS(Issue!$L$1:$L$4036,Issue!$E$1:$E$4036,'Pending Consumption'!B782,Issue!$J$1:$J$4036,'Pending Consumption'!$C782,Issue!$B$1:$B$4036,"Consumed")</f>
        <v>0</v>
      </c>
      <c r="F782" s="16">
        <f t="shared" si="16"/>
        <v>0</v>
      </c>
    </row>
    <row r="783" spans="2:6" hidden="1" x14ac:dyDescent="0.25">
      <c r="B783" s="22" t="s">
        <v>298</v>
      </c>
      <c r="C783" s="8" t="s">
        <v>55</v>
      </c>
      <c r="D783" s="16">
        <f>SUMIFS(Issue!$L$1:$L$4036,Issue!$H$1:$H$4036,'Pending Consumption'!$B783,Issue!$J$1:$J$4036,'Pending Consumption'!$C783,Issue!$B$1:$B$4036,"Transfer")</f>
        <v>0</v>
      </c>
      <c r="E783" s="6">
        <f>SUMIFS(Issue!$L$1:$L$4036,Issue!$E$1:$E$4036,'Pending Consumption'!B783,Issue!$J$1:$J$4036,'Pending Consumption'!$C783,Issue!$B$1:$B$4036,"Consumed")</f>
        <v>0</v>
      </c>
      <c r="F783" s="16">
        <f t="shared" si="16"/>
        <v>0</v>
      </c>
    </row>
    <row r="784" spans="2:6" hidden="1" x14ac:dyDescent="0.25">
      <c r="B784" s="22" t="s">
        <v>298</v>
      </c>
      <c r="C784" s="8" t="s">
        <v>56</v>
      </c>
      <c r="D784" s="16">
        <f>SUMIFS(Issue!$L$1:$L$4036,Issue!$H$1:$H$4036,'Pending Consumption'!$B784,Issue!$J$1:$J$4036,'Pending Consumption'!$C784,Issue!$B$1:$B$4036,"Transfer")</f>
        <v>0</v>
      </c>
      <c r="E784" s="6">
        <f>SUMIFS(Issue!$L$1:$L$4036,Issue!$E$1:$E$4036,'Pending Consumption'!B784,Issue!$J$1:$J$4036,'Pending Consumption'!$C784,Issue!$B$1:$B$4036,"Consumed")</f>
        <v>0</v>
      </c>
      <c r="F784" s="16">
        <f t="shared" si="16"/>
        <v>0</v>
      </c>
    </row>
    <row r="785" spans="2:6" hidden="1" x14ac:dyDescent="0.25">
      <c r="B785" s="22" t="s">
        <v>298</v>
      </c>
      <c r="C785" s="8" t="s">
        <v>57</v>
      </c>
      <c r="D785" s="16">
        <f>SUMIFS(Issue!$L$1:$L$4036,Issue!$H$1:$H$4036,'Pending Consumption'!$B785,Issue!$J$1:$J$4036,'Pending Consumption'!$C785,Issue!$B$1:$B$4036,"Transfer")</f>
        <v>0</v>
      </c>
      <c r="E785" s="6">
        <f>SUMIFS(Issue!$L$1:$L$4036,Issue!$E$1:$E$4036,'Pending Consumption'!B785,Issue!$J$1:$J$4036,'Pending Consumption'!$C785,Issue!$B$1:$B$4036,"Consumed")</f>
        <v>0</v>
      </c>
      <c r="F785" s="16">
        <f t="shared" si="16"/>
        <v>0</v>
      </c>
    </row>
    <row r="786" spans="2:6" hidden="1" x14ac:dyDescent="0.25">
      <c r="B786" s="22" t="s">
        <v>298</v>
      </c>
      <c r="C786" s="8" t="s">
        <v>58</v>
      </c>
      <c r="D786" s="16">
        <f>SUMIFS(Issue!$L$1:$L$4036,Issue!$H$1:$H$4036,'Pending Consumption'!$B786,Issue!$J$1:$J$4036,'Pending Consumption'!$C786,Issue!$B$1:$B$4036,"Transfer")</f>
        <v>0</v>
      </c>
      <c r="E786" s="6">
        <f>SUMIFS(Issue!$L$1:$L$4036,Issue!$E$1:$E$4036,'Pending Consumption'!B786,Issue!$J$1:$J$4036,'Pending Consumption'!$C786,Issue!$B$1:$B$4036,"Consumed")</f>
        <v>0</v>
      </c>
      <c r="F786" s="16">
        <f t="shared" si="16"/>
        <v>0</v>
      </c>
    </row>
    <row r="787" spans="2:6" hidden="1" x14ac:dyDescent="0.25">
      <c r="B787" s="22" t="s">
        <v>298</v>
      </c>
      <c r="C787" s="20" t="s">
        <v>59</v>
      </c>
      <c r="D787" s="6">
        <f>SUMIFS(Issue!$L$1:$L$4036,Issue!$H$1:$H$4036,'Pending Consumption'!$B787,Issue!$J$1:$J$4036,'Pending Consumption'!$C787,Issue!$B$1:$B$4036,"Transfer")</f>
        <v>0</v>
      </c>
      <c r="E787" s="6">
        <f>SUMIFS(Issue!$L$1:$L$4036,Issue!$E$1:$E$4036,'Pending Consumption'!B787,Issue!$J$1:$J$4036,'Pending Consumption'!$C787,Issue!$B$1:$B$4036,"Consumed")</f>
        <v>0</v>
      </c>
      <c r="F787" s="6">
        <f t="shared" si="16"/>
        <v>0</v>
      </c>
    </row>
    <row r="788" spans="2:6" hidden="1" x14ac:dyDescent="0.25">
      <c r="B788" s="22" t="s">
        <v>298</v>
      </c>
      <c r="C788" s="8" t="s">
        <v>60</v>
      </c>
      <c r="D788" s="16">
        <f>SUMIFS(Issue!$L$1:$L$4036,Issue!$H$1:$H$4036,'Pending Consumption'!$B788,Issue!$J$1:$J$4036,'Pending Consumption'!$C788,Issue!$B$1:$B$4036,"Transfer")</f>
        <v>0</v>
      </c>
      <c r="E788" s="6">
        <f>SUMIFS(Issue!$L$1:$L$4036,Issue!$E$1:$E$4036,'Pending Consumption'!B788,Issue!$J$1:$J$4036,'Pending Consumption'!$C788,Issue!$B$1:$B$4036,"Consumed")</f>
        <v>0</v>
      </c>
      <c r="F788" s="16">
        <f t="shared" si="16"/>
        <v>0</v>
      </c>
    </row>
    <row r="789" spans="2:6" hidden="1" x14ac:dyDescent="0.25">
      <c r="B789" s="22" t="s">
        <v>298</v>
      </c>
      <c r="C789" s="8" t="s">
        <v>61</v>
      </c>
      <c r="D789" s="16">
        <f>SUMIFS(Issue!$L$1:$L$4036,Issue!$H$1:$H$4036,'Pending Consumption'!$B789,Issue!$J$1:$J$4036,'Pending Consumption'!$C789,Issue!$B$1:$B$4036,"Transfer")</f>
        <v>0</v>
      </c>
      <c r="E789" s="6">
        <f>SUMIFS(Issue!$L$1:$L$4036,Issue!$E$1:$E$4036,'Pending Consumption'!B789,Issue!$J$1:$J$4036,'Pending Consumption'!$C789,Issue!$B$1:$B$4036,"Consumed")</f>
        <v>0</v>
      </c>
      <c r="F789" s="16">
        <f t="shared" si="16"/>
        <v>0</v>
      </c>
    </row>
    <row r="790" spans="2:6" hidden="1" x14ac:dyDescent="0.25">
      <c r="B790" s="22" t="s">
        <v>298</v>
      </c>
      <c r="C790" s="8" t="s">
        <v>62</v>
      </c>
      <c r="D790" s="16">
        <f>SUMIFS(Issue!$L$1:$L$4036,Issue!$H$1:$H$4036,'Pending Consumption'!$B790,Issue!$J$1:$J$4036,'Pending Consumption'!$C790,Issue!$B$1:$B$4036,"Transfer")</f>
        <v>0</v>
      </c>
      <c r="E790" s="6">
        <f>SUMIFS(Issue!$L$1:$L$4036,Issue!$E$1:$E$4036,'Pending Consumption'!B790,Issue!$J$1:$J$4036,'Pending Consumption'!$C790,Issue!$B$1:$B$4036,"Consumed")</f>
        <v>0</v>
      </c>
      <c r="F790" s="16">
        <f t="shared" si="16"/>
        <v>0</v>
      </c>
    </row>
    <row r="791" spans="2:6" hidden="1" x14ac:dyDescent="0.25">
      <c r="B791" s="22" t="s">
        <v>298</v>
      </c>
      <c r="C791" s="8" t="s">
        <v>63</v>
      </c>
      <c r="D791" s="16">
        <f>SUMIFS(Issue!$L$1:$L$4036,Issue!$H$1:$H$4036,'Pending Consumption'!$B791,Issue!$J$1:$J$4036,'Pending Consumption'!$C791,Issue!$B$1:$B$4036,"Transfer")</f>
        <v>0</v>
      </c>
      <c r="E791" s="6">
        <f>SUMIFS(Issue!$L$1:$L$4036,Issue!$E$1:$E$4036,'Pending Consumption'!B791,Issue!$J$1:$J$4036,'Pending Consumption'!$C791,Issue!$B$1:$B$4036,"Consumed")</f>
        <v>0</v>
      </c>
      <c r="F791" s="16">
        <f t="shared" si="16"/>
        <v>0</v>
      </c>
    </row>
    <row r="792" spans="2:6" hidden="1" x14ac:dyDescent="0.25">
      <c r="B792" s="22" t="s">
        <v>298</v>
      </c>
      <c r="C792" s="8" t="s">
        <v>64</v>
      </c>
      <c r="D792" s="16">
        <f>SUMIFS(Issue!$L$1:$L$4036,Issue!$H$1:$H$4036,'Pending Consumption'!$B792,Issue!$J$1:$J$4036,'Pending Consumption'!$C792,Issue!$B$1:$B$4036,"Transfer")</f>
        <v>0</v>
      </c>
      <c r="E792" s="6">
        <f>SUMIFS(Issue!$L$1:$L$4036,Issue!$E$1:$E$4036,'Pending Consumption'!B792,Issue!$J$1:$J$4036,'Pending Consumption'!$C792,Issue!$B$1:$B$4036,"Consumed")</f>
        <v>0</v>
      </c>
      <c r="F792" s="16">
        <f t="shared" si="16"/>
        <v>0</v>
      </c>
    </row>
    <row r="793" spans="2:6" hidden="1" x14ac:dyDescent="0.25">
      <c r="B793" s="22" t="s">
        <v>298</v>
      </c>
      <c r="C793" s="8" t="s">
        <v>65</v>
      </c>
      <c r="D793" s="16">
        <f>SUMIFS(Issue!$L$1:$L$4036,Issue!$H$1:$H$4036,'Pending Consumption'!$B793,Issue!$J$1:$J$4036,'Pending Consumption'!$C793,Issue!$B$1:$B$4036,"Transfer")</f>
        <v>0</v>
      </c>
      <c r="E793" s="6">
        <f>SUMIFS(Issue!$L$1:$L$4036,Issue!$E$1:$E$4036,'Pending Consumption'!B793,Issue!$J$1:$J$4036,'Pending Consumption'!$C793,Issue!$B$1:$B$4036,"Consumed")</f>
        <v>0</v>
      </c>
      <c r="F793" s="16">
        <f t="shared" si="16"/>
        <v>0</v>
      </c>
    </row>
    <row r="794" spans="2:6" hidden="1" x14ac:dyDescent="0.25">
      <c r="B794" s="22" t="s">
        <v>298</v>
      </c>
      <c r="C794" s="8" t="s">
        <v>66</v>
      </c>
      <c r="D794" s="16">
        <f>SUMIFS(Issue!$L$1:$L$4036,Issue!$H$1:$H$4036,'Pending Consumption'!$B794,Issue!$J$1:$J$4036,'Pending Consumption'!$C794,Issue!$B$1:$B$4036,"Transfer")</f>
        <v>0</v>
      </c>
      <c r="E794" s="6">
        <f>SUMIFS(Issue!$L$1:$L$4036,Issue!$E$1:$E$4036,'Pending Consumption'!B794,Issue!$J$1:$J$4036,'Pending Consumption'!$C794,Issue!$B$1:$B$4036,"Consumed")</f>
        <v>0</v>
      </c>
      <c r="F794" s="16">
        <f t="shared" si="16"/>
        <v>0</v>
      </c>
    </row>
    <row r="795" spans="2:6" hidden="1" x14ac:dyDescent="0.25">
      <c r="B795" s="22" t="s">
        <v>298</v>
      </c>
      <c r="C795" s="8" t="s">
        <v>67</v>
      </c>
      <c r="D795" s="16">
        <f>SUMIFS(Issue!$L$1:$L$4036,Issue!$H$1:$H$4036,'Pending Consumption'!$B795,Issue!$J$1:$J$4036,'Pending Consumption'!$C795,Issue!$B$1:$B$4036,"Transfer")</f>
        <v>0</v>
      </c>
      <c r="E795" s="6">
        <f>SUMIFS(Issue!$L$1:$L$4036,Issue!$E$1:$E$4036,'Pending Consumption'!B795,Issue!$J$1:$J$4036,'Pending Consumption'!$C795,Issue!$B$1:$B$4036,"Consumed")</f>
        <v>0</v>
      </c>
      <c r="F795" s="16">
        <f t="shared" si="16"/>
        <v>0</v>
      </c>
    </row>
    <row r="796" spans="2:6" x14ac:dyDescent="0.25">
      <c r="B796" s="22" t="s">
        <v>298</v>
      </c>
      <c r="C796" s="8" t="s">
        <v>68</v>
      </c>
      <c r="D796" s="16">
        <f>SUMIFS(Issue!$L$1:$L$4036,Issue!$H$1:$H$4036,'Pending Consumption'!$B796,Issue!$J$1:$J$4036,'Pending Consumption'!$C796,Issue!$B$1:$B$4036,"Transfer")</f>
        <v>55</v>
      </c>
      <c r="E796" s="6">
        <f>SUMIFS(Issue!$L$1:$L$4036,Issue!$E$1:$E$4036,'Pending Consumption'!B796,Issue!$J$1:$J$4036,'Pending Consumption'!$C796,Issue!$B$1:$B$4036,"Consumed")</f>
        <v>0</v>
      </c>
      <c r="F796" s="16">
        <f t="shared" si="16"/>
        <v>55</v>
      </c>
    </row>
    <row r="797" spans="2:6" hidden="1" x14ac:dyDescent="0.25">
      <c r="B797" s="22" t="s">
        <v>298</v>
      </c>
      <c r="C797" s="8" t="s">
        <v>69</v>
      </c>
      <c r="D797" s="16">
        <f>SUMIFS(Issue!$L$1:$L$4036,Issue!$H$1:$H$4036,'Pending Consumption'!$B797,Issue!$J$1:$J$4036,'Pending Consumption'!$C797,Issue!$B$1:$B$4036,"Transfer")</f>
        <v>0</v>
      </c>
      <c r="E797" s="6">
        <f>SUMIFS(Issue!$L$1:$L$4036,Issue!$E$1:$E$4036,'Pending Consumption'!B797,Issue!$J$1:$J$4036,'Pending Consumption'!$C797,Issue!$B$1:$B$4036,"Consumed")</f>
        <v>0</v>
      </c>
      <c r="F797" s="16">
        <f t="shared" si="16"/>
        <v>0</v>
      </c>
    </row>
    <row r="798" spans="2:6" hidden="1" x14ac:dyDescent="0.25">
      <c r="B798" s="22" t="s">
        <v>298</v>
      </c>
      <c r="C798" s="8" t="s">
        <v>70</v>
      </c>
      <c r="D798" s="16">
        <f>SUMIFS(Issue!$L$1:$L$4036,Issue!$H$1:$H$4036,'Pending Consumption'!$B798,Issue!$J$1:$J$4036,'Pending Consumption'!$C798,Issue!$B$1:$B$4036,"Transfer")</f>
        <v>0</v>
      </c>
      <c r="E798" s="6">
        <f>SUMIFS(Issue!$L$1:$L$4036,Issue!$E$1:$E$4036,'Pending Consumption'!B798,Issue!$J$1:$J$4036,'Pending Consumption'!$C798,Issue!$B$1:$B$4036,"Consumed")</f>
        <v>0</v>
      </c>
      <c r="F798" s="16">
        <f t="shared" si="16"/>
        <v>0</v>
      </c>
    </row>
    <row r="799" spans="2:6" hidden="1" x14ac:dyDescent="0.25">
      <c r="B799" s="22" t="s">
        <v>298</v>
      </c>
      <c r="C799" s="8" t="s">
        <v>71</v>
      </c>
      <c r="D799" s="16">
        <f>SUMIFS(Issue!$L$1:$L$4036,Issue!$H$1:$H$4036,'Pending Consumption'!$B799,Issue!$J$1:$J$4036,'Pending Consumption'!$C799,Issue!$B$1:$B$4036,"Transfer")</f>
        <v>0</v>
      </c>
      <c r="E799" s="6">
        <f>SUMIFS(Issue!$L$1:$L$4036,Issue!$E$1:$E$4036,'Pending Consumption'!B799,Issue!$J$1:$J$4036,'Pending Consumption'!$C799,Issue!$B$1:$B$4036,"Consumed")</f>
        <v>0</v>
      </c>
      <c r="F799" s="16">
        <f t="shared" si="16"/>
        <v>0</v>
      </c>
    </row>
    <row r="800" spans="2:6" hidden="1" x14ac:dyDescent="0.25">
      <c r="B800" s="22" t="s">
        <v>298</v>
      </c>
      <c r="C800" s="8" t="s">
        <v>72</v>
      </c>
      <c r="D800" s="16">
        <f>SUMIFS(Issue!$L$1:$L$4036,Issue!$H$1:$H$4036,'Pending Consumption'!$B800,Issue!$J$1:$J$4036,'Pending Consumption'!$C800,Issue!$B$1:$B$4036,"Transfer")</f>
        <v>0</v>
      </c>
      <c r="E800" s="6">
        <f>SUMIFS(Issue!$L$1:$L$4036,Issue!$E$1:$E$4036,'Pending Consumption'!B800,Issue!$J$1:$J$4036,'Pending Consumption'!$C800,Issue!$B$1:$B$4036,"Consumed")</f>
        <v>0</v>
      </c>
      <c r="F800" s="16">
        <f t="shared" si="16"/>
        <v>0</v>
      </c>
    </row>
    <row r="801" spans="2:6" hidden="1" x14ac:dyDescent="0.25">
      <c r="B801" s="22" t="s">
        <v>298</v>
      </c>
      <c r="C801" s="8" t="s">
        <v>73</v>
      </c>
      <c r="D801" s="16">
        <f>SUMIFS(Issue!$L$1:$L$4036,Issue!$H$1:$H$4036,'Pending Consumption'!$B801,Issue!$J$1:$J$4036,'Pending Consumption'!$C801,Issue!$B$1:$B$4036,"Transfer")</f>
        <v>0</v>
      </c>
      <c r="E801" s="6">
        <f>SUMIFS(Issue!$L$1:$L$4036,Issue!$E$1:$E$4036,'Pending Consumption'!B801,Issue!$J$1:$J$4036,'Pending Consumption'!$C801,Issue!$B$1:$B$4036,"Consumed")</f>
        <v>0</v>
      </c>
      <c r="F801" s="16">
        <f t="shared" si="16"/>
        <v>0</v>
      </c>
    </row>
    <row r="802" spans="2:6" hidden="1" x14ac:dyDescent="0.25">
      <c r="B802" s="22" t="s">
        <v>298</v>
      </c>
      <c r="C802" s="8" t="s">
        <v>74</v>
      </c>
      <c r="D802" s="16">
        <f>SUMIFS(Issue!$L$1:$L$4036,Issue!$H$1:$H$4036,'Pending Consumption'!$B802,Issue!$J$1:$J$4036,'Pending Consumption'!$C802,Issue!$B$1:$B$4036,"Transfer")</f>
        <v>0</v>
      </c>
      <c r="E802" s="6">
        <f>SUMIFS(Issue!$L$1:$L$4036,Issue!$E$1:$E$4036,'Pending Consumption'!B802,Issue!$J$1:$J$4036,'Pending Consumption'!$C802,Issue!$B$1:$B$4036,"Consumed")</f>
        <v>0</v>
      </c>
      <c r="F802" s="16">
        <f t="shared" si="16"/>
        <v>0</v>
      </c>
    </row>
    <row r="803" spans="2:6" hidden="1" x14ac:dyDescent="0.25">
      <c r="B803" s="22" t="s">
        <v>298</v>
      </c>
      <c r="C803" s="8" t="s">
        <v>75</v>
      </c>
      <c r="D803" s="16">
        <f>SUMIFS(Issue!$L$1:$L$4036,Issue!$H$1:$H$4036,'Pending Consumption'!$B803,Issue!$J$1:$J$4036,'Pending Consumption'!$C803,Issue!$B$1:$B$4036,"Transfer")</f>
        <v>0</v>
      </c>
      <c r="E803" s="6">
        <f>SUMIFS(Issue!$L$1:$L$4036,Issue!$E$1:$E$4036,'Pending Consumption'!B803,Issue!$J$1:$J$4036,'Pending Consumption'!$C803,Issue!$B$1:$B$4036,"Consumed")</f>
        <v>0</v>
      </c>
      <c r="F803" s="16">
        <f t="shared" si="16"/>
        <v>0</v>
      </c>
    </row>
    <row r="804" spans="2:6" hidden="1" x14ac:dyDescent="0.25">
      <c r="B804" s="22" t="s">
        <v>298</v>
      </c>
      <c r="C804" s="8" t="s">
        <v>76</v>
      </c>
      <c r="D804" s="16">
        <f>SUMIFS(Issue!$L$1:$L$4036,Issue!$H$1:$H$4036,'Pending Consumption'!$B804,Issue!$J$1:$J$4036,'Pending Consumption'!$C804,Issue!$B$1:$B$4036,"Transfer")</f>
        <v>0</v>
      </c>
      <c r="E804" s="6">
        <f>SUMIFS(Issue!$L$1:$L$4036,Issue!$E$1:$E$4036,'Pending Consumption'!B804,Issue!$J$1:$J$4036,'Pending Consumption'!$C804,Issue!$B$1:$B$4036,"Consumed")</f>
        <v>0</v>
      </c>
      <c r="F804" s="16">
        <f t="shared" si="16"/>
        <v>0</v>
      </c>
    </row>
    <row r="805" spans="2:6" hidden="1" x14ac:dyDescent="0.25">
      <c r="B805" s="22" t="s">
        <v>298</v>
      </c>
      <c r="C805" s="8" t="s">
        <v>77</v>
      </c>
      <c r="D805" s="16">
        <f>SUMIFS(Issue!$L$1:$L$4036,Issue!$H$1:$H$4036,'Pending Consumption'!$B805,Issue!$J$1:$J$4036,'Pending Consumption'!$C805,Issue!$B$1:$B$4036,"Transfer")</f>
        <v>0</v>
      </c>
      <c r="E805" s="6">
        <f>SUMIFS(Issue!$L$1:$L$4036,Issue!$E$1:$E$4036,'Pending Consumption'!B805,Issue!$J$1:$J$4036,'Pending Consumption'!$C805,Issue!$B$1:$B$4036,"Consumed")</f>
        <v>0</v>
      </c>
      <c r="F805" s="16">
        <f t="shared" si="16"/>
        <v>0</v>
      </c>
    </row>
    <row r="806" spans="2:6" hidden="1" x14ac:dyDescent="0.25">
      <c r="B806" s="22" t="s">
        <v>298</v>
      </c>
      <c r="C806" s="8" t="s">
        <v>78</v>
      </c>
      <c r="D806" s="16">
        <f>SUMIFS(Issue!$L$1:$L$4036,Issue!$H$1:$H$4036,'Pending Consumption'!$B806,Issue!$J$1:$J$4036,'Pending Consumption'!$C806,Issue!$B$1:$B$4036,"Transfer")</f>
        <v>0</v>
      </c>
      <c r="E806" s="6">
        <f>SUMIFS(Issue!$L$1:$L$4036,Issue!$E$1:$E$4036,'Pending Consumption'!B806,Issue!$J$1:$J$4036,'Pending Consumption'!$C806,Issue!$B$1:$B$4036,"Consumed")</f>
        <v>0</v>
      </c>
      <c r="F806" s="16">
        <f t="shared" si="16"/>
        <v>0</v>
      </c>
    </row>
    <row r="807" spans="2:6" hidden="1" x14ac:dyDescent="0.25">
      <c r="B807" s="22" t="s">
        <v>298</v>
      </c>
      <c r="C807" s="8" t="s">
        <v>79</v>
      </c>
      <c r="D807" s="16">
        <f>SUMIFS(Issue!$L$1:$L$4036,Issue!$H$1:$H$4036,'Pending Consumption'!$B807,Issue!$J$1:$J$4036,'Pending Consumption'!$C807,Issue!$B$1:$B$4036,"Transfer")</f>
        <v>0</v>
      </c>
      <c r="E807" s="6">
        <f>SUMIFS(Issue!$L$1:$L$4036,Issue!$E$1:$E$4036,'Pending Consumption'!B807,Issue!$J$1:$J$4036,'Pending Consumption'!$C807,Issue!$B$1:$B$4036,"Consumed")</f>
        <v>0</v>
      </c>
      <c r="F807" s="16">
        <f t="shared" si="16"/>
        <v>0</v>
      </c>
    </row>
    <row r="808" spans="2:6" hidden="1" x14ac:dyDescent="0.25">
      <c r="B808" s="22" t="s">
        <v>298</v>
      </c>
      <c r="C808" s="8" t="s">
        <v>80</v>
      </c>
      <c r="D808" s="16">
        <f>SUMIFS(Issue!$L$1:$L$4036,Issue!$H$1:$H$4036,'Pending Consumption'!$B808,Issue!$J$1:$J$4036,'Pending Consumption'!$C808,Issue!$B$1:$B$4036,"Transfer")</f>
        <v>0</v>
      </c>
      <c r="E808" s="6">
        <f>SUMIFS(Issue!$L$1:$L$4036,Issue!$E$1:$E$4036,'Pending Consumption'!B808,Issue!$J$1:$J$4036,'Pending Consumption'!$C808,Issue!$B$1:$B$4036,"Consumed")</f>
        <v>0</v>
      </c>
      <c r="F808" s="16">
        <f t="shared" si="16"/>
        <v>0</v>
      </c>
    </row>
    <row r="809" spans="2:6" hidden="1" x14ac:dyDescent="0.25">
      <c r="B809" s="22" t="s">
        <v>298</v>
      </c>
      <c r="C809" s="8" t="s">
        <v>81</v>
      </c>
      <c r="D809" s="16">
        <f>SUMIFS(Issue!$L$1:$L$4036,Issue!$H$1:$H$4036,'Pending Consumption'!$B809,Issue!$J$1:$J$4036,'Pending Consumption'!$C809,Issue!$B$1:$B$4036,"Transfer")</f>
        <v>0</v>
      </c>
      <c r="E809" s="6">
        <f>SUMIFS(Issue!$L$1:$L$4036,Issue!$E$1:$E$4036,'Pending Consumption'!B809,Issue!$J$1:$J$4036,'Pending Consumption'!$C809,Issue!$B$1:$B$4036,"Consumed")</f>
        <v>0</v>
      </c>
      <c r="F809" s="16">
        <f t="shared" si="16"/>
        <v>0</v>
      </c>
    </row>
    <row r="810" spans="2:6" hidden="1" x14ac:dyDescent="0.25">
      <c r="B810" s="22" t="s">
        <v>298</v>
      </c>
      <c r="C810" s="8" t="s">
        <v>82</v>
      </c>
      <c r="D810" s="16">
        <f>SUMIFS(Issue!$L$1:$L$4036,Issue!$H$1:$H$4036,'Pending Consumption'!$B810,Issue!$J$1:$J$4036,'Pending Consumption'!$C810,Issue!$B$1:$B$4036,"Transfer")</f>
        <v>0</v>
      </c>
      <c r="E810" s="6">
        <f>SUMIFS(Issue!$L$1:$L$4036,Issue!$E$1:$E$4036,'Pending Consumption'!B810,Issue!$J$1:$J$4036,'Pending Consumption'!$C810,Issue!$B$1:$B$4036,"Consumed")</f>
        <v>0</v>
      </c>
      <c r="F810" s="16">
        <f t="shared" si="16"/>
        <v>0</v>
      </c>
    </row>
    <row r="811" spans="2:6" hidden="1" x14ac:dyDescent="0.25">
      <c r="B811" s="22" t="s">
        <v>298</v>
      </c>
      <c r="C811" s="8" t="s">
        <v>83</v>
      </c>
      <c r="D811" s="16">
        <f>SUMIFS(Issue!$L$1:$L$4036,Issue!$H$1:$H$4036,'Pending Consumption'!$B811,Issue!$J$1:$J$4036,'Pending Consumption'!$C811,Issue!$B$1:$B$4036,"Transfer")</f>
        <v>0</v>
      </c>
      <c r="E811" s="6">
        <f>SUMIFS(Issue!$L$1:$L$4036,Issue!$E$1:$E$4036,'Pending Consumption'!B811,Issue!$J$1:$J$4036,'Pending Consumption'!$C811,Issue!$B$1:$B$4036,"Consumed")</f>
        <v>0</v>
      </c>
      <c r="F811" s="16">
        <f t="shared" si="16"/>
        <v>0</v>
      </c>
    </row>
    <row r="812" spans="2:6" hidden="1" x14ac:dyDescent="0.25">
      <c r="B812" s="22" t="s">
        <v>298</v>
      </c>
      <c r="C812" s="8" t="s">
        <v>84</v>
      </c>
      <c r="D812" s="16">
        <f>SUMIFS(Issue!$L$1:$L$4036,Issue!$H$1:$H$4036,'Pending Consumption'!$B812,Issue!$J$1:$J$4036,'Pending Consumption'!$C812,Issue!$B$1:$B$4036,"Transfer")</f>
        <v>0</v>
      </c>
      <c r="E812" s="6">
        <f>SUMIFS(Issue!$L$1:$L$4036,Issue!$E$1:$E$4036,'Pending Consumption'!B812,Issue!$J$1:$J$4036,'Pending Consumption'!$C812,Issue!$B$1:$B$4036,"Consumed")</f>
        <v>0</v>
      </c>
      <c r="F812" s="16">
        <f t="shared" si="16"/>
        <v>0</v>
      </c>
    </row>
    <row r="813" spans="2:6" hidden="1" x14ac:dyDescent="0.25">
      <c r="B813" s="22" t="s">
        <v>298</v>
      </c>
      <c r="C813" s="8" t="s">
        <v>85</v>
      </c>
      <c r="D813" s="16">
        <f>SUMIFS(Issue!$L$1:$L$4036,Issue!$H$1:$H$4036,'Pending Consumption'!$B813,Issue!$J$1:$J$4036,'Pending Consumption'!$C813,Issue!$B$1:$B$4036,"Transfer")</f>
        <v>0</v>
      </c>
      <c r="E813" s="6">
        <f>SUMIFS(Issue!$L$1:$L$4036,Issue!$E$1:$E$4036,'Pending Consumption'!B813,Issue!$J$1:$J$4036,'Pending Consumption'!$C813,Issue!$B$1:$B$4036,"Consumed")</f>
        <v>0</v>
      </c>
      <c r="F813" s="16">
        <f t="shared" si="16"/>
        <v>0</v>
      </c>
    </row>
    <row r="814" spans="2:6" hidden="1" x14ac:dyDescent="0.25">
      <c r="B814" s="22" t="s">
        <v>298</v>
      </c>
      <c r="C814" s="8" t="s">
        <v>86</v>
      </c>
      <c r="D814" s="16">
        <f>SUMIFS(Issue!$L$1:$L$4036,Issue!$H$1:$H$4036,'Pending Consumption'!$B814,Issue!$J$1:$J$4036,'Pending Consumption'!$C814,Issue!$B$1:$B$4036,"Transfer")</f>
        <v>0</v>
      </c>
      <c r="E814" s="6">
        <f>SUMIFS(Issue!$L$1:$L$4036,Issue!$E$1:$E$4036,'Pending Consumption'!B814,Issue!$J$1:$J$4036,'Pending Consumption'!$C814,Issue!$B$1:$B$4036,"Consumed")</f>
        <v>0</v>
      </c>
      <c r="F814" s="16">
        <f t="shared" si="16"/>
        <v>0</v>
      </c>
    </row>
    <row r="815" spans="2:6" hidden="1" x14ac:dyDescent="0.25">
      <c r="B815" s="22" t="s">
        <v>298</v>
      </c>
      <c r="C815" s="8" t="s">
        <v>87</v>
      </c>
      <c r="D815" s="16">
        <f>SUMIFS(Issue!$L$1:$L$4036,Issue!$H$1:$H$4036,'Pending Consumption'!$B815,Issue!$J$1:$J$4036,'Pending Consumption'!$C815,Issue!$B$1:$B$4036,"Transfer")</f>
        <v>0</v>
      </c>
      <c r="E815" s="6">
        <f>SUMIFS(Issue!$L$1:$L$4036,Issue!$E$1:$E$4036,'Pending Consumption'!B815,Issue!$J$1:$J$4036,'Pending Consumption'!$C815,Issue!$B$1:$B$4036,"Consumed")</f>
        <v>0</v>
      </c>
      <c r="F815" s="16">
        <f t="shared" si="16"/>
        <v>0</v>
      </c>
    </row>
    <row r="816" spans="2:6" hidden="1" x14ac:dyDescent="0.25">
      <c r="B816" s="22" t="s">
        <v>298</v>
      </c>
      <c r="C816" s="8" t="s">
        <v>88</v>
      </c>
      <c r="D816" s="16">
        <f>SUMIFS(Issue!$L$1:$L$4036,Issue!$H$1:$H$4036,'Pending Consumption'!$B816,Issue!$J$1:$J$4036,'Pending Consumption'!$C816,Issue!$B$1:$B$4036,"Transfer")</f>
        <v>0</v>
      </c>
      <c r="E816" s="6">
        <f>SUMIFS(Issue!$L$1:$L$4036,Issue!$E$1:$E$4036,'Pending Consumption'!B816,Issue!$J$1:$J$4036,'Pending Consumption'!$C816,Issue!$B$1:$B$4036,"Consumed")</f>
        <v>0</v>
      </c>
      <c r="F816" s="16">
        <f t="shared" si="16"/>
        <v>0</v>
      </c>
    </row>
    <row r="817" spans="2:6" hidden="1" x14ac:dyDescent="0.25">
      <c r="B817" s="22" t="s">
        <v>298</v>
      </c>
      <c r="C817" s="8" t="s">
        <v>89</v>
      </c>
      <c r="D817" s="16">
        <f>SUMIFS(Issue!$L$1:$L$4036,Issue!$H$1:$H$4036,'Pending Consumption'!$B817,Issue!$J$1:$J$4036,'Pending Consumption'!$C817,Issue!$B$1:$B$4036,"Transfer")</f>
        <v>0</v>
      </c>
      <c r="E817" s="6">
        <f>SUMIFS(Issue!$L$1:$L$4036,Issue!$E$1:$E$4036,'Pending Consumption'!B817,Issue!$J$1:$J$4036,'Pending Consumption'!$C817,Issue!$B$1:$B$4036,"Consumed")</f>
        <v>0</v>
      </c>
      <c r="F817" s="16">
        <f t="shared" si="16"/>
        <v>0</v>
      </c>
    </row>
    <row r="818" spans="2:6" hidden="1" x14ac:dyDescent="0.25">
      <c r="B818" s="22" t="s">
        <v>298</v>
      </c>
      <c r="C818" s="8" t="s">
        <v>90</v>
      </c>
      <c r="D818" s="16">
        <f>SUMIFS(Issue!$L$1:$L$4036,Issue!$H$1:$H$4036,'Pending Consumption'!$B818,Issue!$J$1:$J$4036,'Pending Consumption'!$C818,Issue!$B$1:$B$4036,"Transfer")</f>
        <v>0</v>
      </c>
      <c r="E818" s="6">
        <f>SUMIFS(Issue!$L$1:$L$4036,Issue!$E$1:$E$4036,'Pending Consumption'!B818,Issue!$J$1:$J$4036,'Pending Consumption'!$C818,Issue!$B$1:$B$4036,"Consumed")</f>
        <v>0</v>
      </c>
      <c r="F818" s="16">
        <f t="shared" si="16"/>
        <v>0</v>
      </c>
    </row>
    <row r="819" spans="2:6" hidden="1" x14ac:dyDescent="0.25">
      <c r="B819" s="22" t="s">
        <v>298</v>
      </c>
      <c r="C819" s="8" t="s">
        <v>91</v>
      </c>
      <c r="D819" s="16">
        <f>SUMIFS(Issue!$L$1:$L$4036,Issue!$H$1:$H$4036,'Pending Consumption'!$B819,Issue!$J$1:$J$4036,'Pending Consumption'!$C819,Issue!$B$1:$B$4036,"Transfer")</f>
        <v>0</v>
      </c>
      <c r="E819" s="6">
        <f>SUMIFS(Issue!$L$1:$L$4036,Issue!$E$1:$E$4036,'Pending Consumption'!B819,Issue!$J$1:$J$4036,'Pending Consumption'!$C819,Issue!$B$1:$B$4036,"Consumed")</f>
        <v>0</v>
      </c>
      <c r="F819" s="16">
        <f t="shared" si="16"/>
        <v>0</v>
      </c>
    </row>
    <row r="820" spans="2:6" hidden="1" x14ac:dyDescent="0.25">
      <c r="B820" s="22" t="s">
        <v>298</v>
      </c>
      <c r="C820" s="8" t="s">
        <v>92</v>
      </c>
      <c r="D820" s="16">
        <f>SUMIFS(Issue!$L$1:$L$4036,Issue!$H$1:$H$4036,'Pending Consumption'!$B820,Issue!$J$1:$J$4036,'Pending Consumption'!$C820,Issue!$B$1:$B$4036,"Transfer")</f>
        <v>0</v>
      </c>
      <c r="E820" s="6">
        <f>SUMIFS(Issue!$L$1:$L$4036,Issue!$E$1:$E$4036,'Pending Consumption'!B820,Issue!$J$1:$J$4036,'Pending Consumption'!$C820,Issue!$B$1:$B$4036,"Consumed")</f>
        <v>0</v>
      </c>
      <c r="F820" s="16">
        <f t="shared" si="16"/>
        <v>0</v>
      </c>
    </row>
    <row r="821" spans="2:6" hidden="1" x14ac:dyDescent="0.25">
      <c r="B821" s="22" t="s">
        <v>298</v>
      </c>
      <c r="C821" s="8" t="s">
        <v>93</v>
      </c>
      <c r="D821" s="16">
        <f>SUMIFS(Issue!$L$1:$L$4036,Issue!$H$1:$H$4036,'Pending Consumption'!$B821,Issue!$J$1:$J$4036,'Pending Consumption'!$C821,Issue!$B$1:$B$4036,"Transfer")</f>
        <v>0</v>
      </c>
      <c r="E821" s="6">
        <f>SUMIFS(Issue!$L$1:$L$4036,Issue!$E$1:$E$4036,'Pending Consumption'!B821,Issue!$J$1:$J$4036,'Pending Consumption'!$C821,Issue!$B$1:$B$4036,"Consumed")</f>
        <v>0</v>
      </c>
      <c r="F821" s="16">
        <f t="shared" si="16"/>
        <v>0</v>
      </c>
    </row>
    <row r="822" spans="2:6" hidden="1" x14ac:dyDescent="0.25">
      <c r="B822" s="22" t="s">
        <v>298</v>
      </c>
      <c r="C822" s="8" t="s">
        <v>94</v>
      </c>
      <c r="D822" s="16">
        <f>SUMIFS(Issue!$L$1:$L$4036,Issue!$H$1:$H$4036,'Pending Consumption'!$B822,Issue!$J$1:$J$4036,'Pending Consumption'!$C822,Issue!$B$1:$B$4036,"Transfer")</f>
        <v>0</v>
      </c>
      <c r="E822" s="6">
        <f>SUMIFS(Issue!$L$1:$L$4036,Issue!$E$1:$E$4036,'Pending Consumption'!B822,Issue!$J$1:$J$4036,'Pending Consumption'!$C822,Issue!$B$1:$B$4036,"Consumed")</f>
        <v>0</v>
      </c>
      <c r="F822" s="16">
        <f t="shared" si="16"/>
        <v>0</v>
      </c>
    </row>
    <row r="823" spans="2:6" x14ac:dyDescent="0.25">
      <c r="B823" s="22" t="s">
        <v>298</v>
      </c>
      <c r="C823" s="8" t="s">
        <v>95</v>
      </c>
      <c r="D823" s="16">
        <f>SUMIFS(Issue!$L$1:$L$4036,Issue!$H$1:$H$4036,'Pending Consumption'!$B823,Issue!$J$1:$J$4036,'Pending Consumption'!$C823,Issue!$B$1:$B$4036,"Transfer")</f>
        <v>20</v>
      </c>
      <c r="E823" s="6">
        <f>SUMIFS(Issue!$L$1:$L$4036,Issue!$E$1:$E$4036,'Pending Consumption'!B823,Issue!$J$1:$J$4036,'Pending Consumption'!$C823,Issue!$B$1:$B$4036,"Consumed")</f>
        <v>0</v>
      </c>
      <c r="F823" s="16">
        <f t="shared" si="16"/>
        <v>20</v>
      </c>
    </row>
    <row r="824" spans="2:6" hidden="1" x14ac:dyDescent="0.25">
      <c r="B824" s="22" t="s">
        <v>298</v>
      </c>
      <c r="C824" s="8" t="s">
        <v>96</v>
      </c>
      <c r="D824" s="16">
        <f>SUMIFS(Issue!$L$1:$L$4036,Issue!$H$1:$H$4036,'Pending Consumption'!$B824,Issue!$J$1:$J$4036,'Pending Consumption'!$C824,Issue!$B$1:$B$4036,"Transfer")</f>
        <v>0</v>
      </c>
      <c r="E824" s="6">
        <f>SUMIFS(Issue!$L$1:$L$4036,Issue!$E$1:$E$4036,'Pending Consumption'!B824,Issue!$J$1:$J$4036,'Pending Consumption'!$C824,Issue!$B$1:$B$4036,"Consumed")</f>
        <v>0</v>
      </c>
      <c r="F824" s="16">
        <f t="shared" si="16"/>
        <v>0</v>
      </c>
    </row>
    <row r="825" spans="2:6" hidden="1" x14ac:dyDescent="0.25">
      <c r="B825" s="22" t="s">
        <v>298</v>
      </c>
      <c r="C825" s="8" t="s">
        <v>97</v>
      </c>
      <c r="D825" s="16">
        <f>SUMIFS(Issue!$L$1:$L$4036,Issue!$H$1:$H$4036,'Pending Consumption'!$B825,Issue!$J$1:$J$4036,'Pending Consumption'!$C825,Issue!$B$1:$B$4036,"Transfer")</f>
        <v>0</v>
      </c>
      <c r="E825" s="6">
        <f>SUMIFS(Issue!$L$1:$L$4036,Issue!$E$1:$E$4036,'Pending Consumption'!B825,Issue!$J$1:$J$4036,'Pending Consumption'!$C825,Issue!$B$1:$B$4036,"Consumed")</f>
        <v>0</v>
      </c>
      <c r="F825" s="16">
        <f t="shared" si="16"/>
        <v>0</v>
      </c>
    </row>
    <row r="826" spans="2:6" hidden="1" x14ac:dyDescent="0.25">
      <c r="B826" s="22" t="s">
        <v>298</v>
      </c>
      <c r="C826" s="8" t="s">
        <v>98</v>
      </c>
      <c r="D826" s="16">
        <f>SUMIFS(Issue!$L$1:$L$4036,Issue!$H$1:$H$4036,'Pending Consumption'!$B826,Issue!$J$1:$J$4036,'Pending Consumption'!$C826,Issue!$B$1:$B$4036,"Transfer")</f>
        <v>0</v>
      </c>
      <c r="E826" s="6">
        <f>SUMIFS(Issue!$L$1:$L$4036,Issue!$E$1:$E$4036,'Pending Consumption'!B826,Issue!$J$1:$J$4036,'Pending Consumption'!$C826,Issue!$B$1:$B$4036,"Consumed")</f>
        <v>0</v>
      </c>
      <c r="F826" s="16">
        <f t="shared" si="16"/>
        <v>0</v>
      </c>
    </row>
    <row r="827" spans="2:6" hidden="1" x14ac:dyDescent="0.25">
      <c r="B827" s="22" t="s">
        <v>298</v>
      </c>
      <c r="C827" s="8" t="s">
        <v>99</v>
      </c>
      <c r="D827" s="16">
        <f>SUMIFS(Issue!$L$1:$L$4036,Issue!$H$1:$H$4036,'Pending Consumption'!$B827,Issue!$J$1:$J$4036,'Pending Consumption'!$C827,Issue!$B$1:$B$4036,"Transfer")</f>
        <v>0</v>
      </c>
      <c r="E827" s="6">
        <f>SUMIFS(Issue!$L$1:$L$4036,Issue!$E$1:$E$4036,'Pending Consumption'!B827,Issue!$J$1:$J$4036,'Pending Consumption'!$C827,Issue!$B$1:$B$4036,"Consumed")</f>
        <v>0</v>
      </c>
      <c r="F827" s="16">
        <f t="shared" si="16"/>
        <v>0</v>
      </c>
    </row>
    <row r="828" spans="2:6" hidden="1" x14ac:dyDescent="0.25">
      <c r="B828" s="22" t="s">
        <v>298</v>
      </c>
      <c r="C828" s="8" t="s">
        <v>100</v>
      </c>
      <c r="D828" s="16">
        <f>SUMIFS(Issue!$L$1:$L$4036,Issue!$H$1:$H$4036,'Pending Consumption'!$B828,Issue!$J$1:$J$4036,'Pending Consumption'!$C828,Issue!$B$1:$B$4036,"Transfer")</f>
        <v>0</v>
      </c>
      <c r="E828" s="6">
        <f>SUMIFS(Issue!$L$1:$L$4036,Issue!$E$1:$E$4036,'Pending Consumption'!B828,Issue!$J$1:$J$4036,'Pending Consumption'!$C828,Issue!$B$1:$B$4036,"Consumed")</f>
        <v>0</v>
      </c>
      <c r="F828" s="16">
        <f t="shared" si="16"/>
        <v>0</v>
      </c>
    </row>
    <row r="829" spans="2:6" hidden="1" x14ac:dyDescent="0.25">
      <c r="B829" s="22" t="s">
        <v>298</v>
      </c>
      <c r="C829" s="8" t="s">
        <v>101</v>
      </c>
      <c r="D829" s="16">
        <f>SUMIFS(Issue!$L$1:$L$4036,Issue!$H$1:$H$4036,'Pending Consumption'!$B829,Issue!$J$1:$J$4036,'Pending Consumption'!$C829,Issue!$B$1:$B$4036,"Transfer")</f>
        <v>0</v>
      </c>
      <c r="E829" s="6">
        <f>SUMIFS(Issue!$L$1:$L$4036,Issue!$E$1:$E$4036,'Pending Consumption'!B829,Issue!$J$1:$J$4036,'Pending Consumption'!$C829,Issue!$B$1:$B$4036,"Consumed")</f>
        <v>0</v>
      </c>
      <c r="F829" s="16">
        <f t="shared" si="16"/>
        <v>0</v>
      </c>
    </row>
    <row r="830" spans="2:6" hidden="1" x14ac:dyDescent="0.25">
      <c r="B830" s="22" t="s">
        <v>298</v>
      </c>
      <c r="C830" s="8" t="s">
        <v>102</v>
      </c>
      <c r="D830" s="16">
        <f>SUMIFS(Issue!$L$1:$L$4036,Issue!$H$1:$H$4036,'Pending Consumption'!$B830,Issue!$J$1:$J$4036,'Pending Consumption'!$C830,Issue!$B$1:$B$4036,"Transfer")</f>
        <v>0</v>
      </c>
      <c r="E830" s="6">
        <f>SUMIFS(Issue!$L$1:$L$4036,Issue!$E$1:$E$4036,'Pending Consumption'!B830,Issue!$J$1:$J$4036,'Pending Consumption'!$C830,Issue!$B$1:$B$4036,"Consumed")</f>
        <v>0</v>
      </c>
      <c r="F830" s="16">
        <f t="shared" si="16"/>
        <v>0</v>
      </c>
    </row>
    <row r="831" spans="2:6" hidden="1" x14ac:dyDescent="0.25">
      <c r="B831" s="22" t="s">
        <v>298</v>
      </c>
      <c r="C831" s="8" t="s">
        <v>103</v>
      </c>
      <c r="D831" s="16">
        <f>SUMIFS(Issue!$L$1:$L$4036,Issue!$H$1:$H$4036,'Pending Consumption'!$B831,Issue!$J$1:$J$4036,'Pending Consumption'!$C831,Issue!$B$1:$B$4036,"Transfer")</f>
        <v>0</v>
      </c>
      <c r="E831" s="6">
        <f>SUMIFS(Issue!$L$1:$L$4036,Issue!$E$1:$E$4036,'Pending Consumption'!B831,Issue!$J$1:$J$4036,'Pending Consumption'!$C831,Issue!$B$1:$B$4036,"Consumed")</f>
        <v>0</v>
      </c>
      <c r="F831" s="16">
        <f t="shared" si="16"/>
        <v>0</v>
      </c>
    </row>
    <row r="832" spans="2:6" hidden="1" x14ac:dyDescent="0.25">
      <c r="B832" s="22" t="s">
        <v>298</v>
      </c>
      <c r="C832" s="8" t="s">
        <v>104</v>
      </c>
      <c r="D832" s="16">
        <f>SUMIFS(Issue!$L$1:$L$4036,Issue!$H$1:$H$4036,'Pending Consumption'!$B832,Issue!$J$1:$J$4036,'Pending Consumption'!$C832,Issue!$B$1:$B$4036,"Transfer")</f>
        <v>0</v>
      </c>
      <c r="E832" s="6">
        <f>SUMIFS(Issue!$L$1:$L$4036,Issue!$E$1:$E$4036,'Pending Consumption'!B832,Issue!$J$1:$J$4036,'Pending Consumption'!$C832,Issue!$B$1:$B$4036,"Consumed")</f>
        <v>0</v>
      </c>
      <c r="F832" s="16">
        <f t="shared" si="16"/>
        <v>0</v>
      </c>
    </row>
    <row r="833" spans="2:6" hidden="1" x14ac:dyDescent="0.25">
      <c r="B833" s="22" t="s">
        <v>298</v>
      </c>
      <c r="C833" s="8" t="s">
        <v>105</v>
      </c>
      <c r="D833" s="16">
        <f>SUMIFS(Issue!$L$1:$L$4036,Issue!$H$1:$H$4036,'Pending Consumption'!$B833,Issue!$J$1:$J$4036,'Pending Consumption'!$C833,Issue!$B$1:$B$4036,"Transfer")</f>
        <v>0</v>
      </c>
      <c r="E833" s="6">
        <f>SUMIFS(Issue!$L$1:$L$4036,Issue!$E$1:$E$4036,'Pending Consumption'!B833,Issue!$J$1:$J$4036,'Pending Consumption'!$C833,Issue!$B$1:$B$4036,"Consumed")</f>
        <v>0</v>
      </c>
      <c r="F833" s="16">
        <f t="shared" si="16"/>
        <v>0</v>
      </c>
    </row>
    <row r="834" spans="2:6" hidden="1" x14ac:dyDescent="0.25">
      <c r="B834" s="22" t="s">
        <v>298</v>
      </c>
      <c r="C834" s="8" t="s">
        <v>106</v>
      </c>
      <c r="D834" s="16">
        <f>SUMIFS(Issue!$L$1:$L$4036,Issue!$H$1:$H$4036,'Pending Consumption'!$B834,Issue!$J$1:$J$4036,'Pending Consumption'!$C834,Issue!$B$1:$B$4036,"Transfer")</f>
        <v>0</v>
      </c>
      <c r="E834" s="6">
        <f>SUMIFS(Issue!$L$1:$L$4036,Issue!$E$1:$E$4036,'Pending Consumption'!B834,Issue!$J$1:$J$4036,'Pending Consumption'!$C834,Issue!$B$1:$B$4036,"Consumed")</f>
        <v>0</v>
      </c>
      <c r="F834" s="16">
        <f t="shared" si="16"/>
        <v>0</v>
      </c>
    </row>
    <row r="835" spans="2:6" hidden="1" x14ac:dyDescent="0.25">
      <c r="B835" s="22" t="s">
        <v>298</v>
      </c>
      <c r="C835" s="8" t="s">
        <v>107</v>
      </c>
      <c r="D835" s="16">
        <f>SUMIFS(Issue!$L$1:$L$4036,Issue!$H$1:$H$4036,'Pending Consumption'!$B835,Issue!$J$1:$J$4036,'Pending Consumption'!$C835,Issue!$B$1:$B$4036,"Transfer")</f>
        <v>0</v>
      </c>
      <c r="E835" s="6">
        <f>SUMIFS(Issue!$L$1:$L$4036,Issue!$E$1:$E$4036,'Pending Consumption'!B835,Issue!$J$1:$J$4036,'Pending Consumption'!$C835,Issue!$B$1:$B$4036,"Consumed")</f>
        <v>0</v>
      </c>
      <c r="F835" s="16">
        <f t="shared" ref="F835:F865" si="17">+D835-E835</f>
        <v>0</v>
      </c>
    </row>
    <row r="836" spans="2:6" hidden="1" x14ac:dyDescent="0.25">
      <c r="B836" s="22" t="s">
        <v>298</v>
      </c>
      <c r="C836" s="8" t="s">
        <v>108</v>
      </c>
      <c r="D836" s="16">
        <f>SUMIFS(Issue!$L$1:$L$4036,Issue!$H$1:$H$4036,'Pending Consumption'!$B836,Issue!$J$1:$J$4036,'Pending Consumption'!$C836,Issue!$B$1:$B$4036,"Transfer")</f>
        <v>0</v>
      </c>
      <c r="E836" s="6">
        <f>SUMIFS(Issue!$L$1:$L$4036,Issue!$E$1:$E$4036,'Pending Consumption'!B836,Issue!$J$1:$J$4036,'Pending Consumption'!$C836,Issue!$B$1:$B$4036,"Consumed")</f>
        <v>0</v>
      </c>
      <c r="F836" s="16">
        <f t="shared" si="17"/>
        <v>0</v>
      </c>
    </row>
    <row r="837" spans="2:6" hidden="1" x14ac:dyDescent="0.25">
      <c r="B837" s="22" t="s">
        <v>298</v>
      </c>
      <c r="C837" s="8" t="s">
        <v>109</v>
      </c>
      <c r="D837" s="16">
        <f>SUMIFS(Issue!$L$1:$L$4036,Issue!$H$1:$H$4036,'Pending Consumption'!$B837,Issue!$J$1:$J$4036,'Pending Consumption'!$C837,Issue!$B$1:$B$4036,"Transfer")</f>
        <v>0</v>
      </c>
      <c r="E837" s="6">
        <f>SUMIFS(Issue!$L$1:$L$4036,Issue!$E$1:$E$4036,'Pending Consumption'!B837,Issue!$J$1:$J$4036,'Pending Consumption'!$C837,Issue!$B$1:$B$4036,"Consumed")</f>
        <v>0</v>
      </c>
      <c r="F837" s="16">
        <f t="shared" si="17"/>
        <v>0</v>
      </c>
    </row>
    <row r="838" spans="2:6" hidden="1" x14ac:dyDescent="0.25">
      <c r="B838" s="22" t="s">
        <v>298</v>
      </c>
      <c r="C838" s="8" t="s">
        <v>110</v>
      </c>
      <c r="D838" s="16">
        <f>SUMIFS(Issue!$L$1:$L$4036,Issue!$H$1:$H$4036,'Pending Consumption'!$B838,Issue!$J$1:$J$4036,'Pending Consumption'!$C838,Issue!$B$1:$B$4036,"Transfer")</f>
        <v>0</v>
      </c>
      <c r="E838" s="6">
        <f>SUMIFS(Issue!$L$1:$L$4036,Issue!$E$1:$E$4036,'Pending Consumption'!B838,Issue!$J$1:$J$4036,'Pending Consumption'!$C838,Issue!$B$1:$B$4036,"Consumed")</f>
        <v>0</v>
      </c>
      <c r="F838" s="16">
        <f t="shared" si="17"/>
        <v>0</v>
      </c>
    </row>
    <row r="839" spans="2:6" hidden="1" x14ac:dyDescent="0.25">
      <c r="B839" s="22" t="s">
        <v>298</v>
      </c>
      <c r="C839" s="8" t="s">
        <v>111</v>
      </c>
      <c r="D839" s="16">
        <f>SUMIFS(Issue!$L$1:$L$4036,Issue!$H$1:$H$4036,'Pending Consumption'!$B839,Issue!$J$1:$J$4036,'Pending Consumption'!$C839,Issue!$B$1:$B$4036,"Transfer")</f>
        <v>0</v>
      </c>
      <c r="E839" s="6">
        <f>SUMIFS(Issue!$L$1:$L$4036,Issue!$E$1:$E$4036,'Pending Consumption'!B839,Issue!$J$1:$J$4036,'Pending Consumption'!$C839,Issue!$B$1:$B$4036,"Consumed")</f>
        <v>0</v>
      </c>
      <c r="F839" s="16">
        <f t="shared" si="17"/>
        <v>0</v>
      </c>
    </row>
    <row r="840" spans="2:6" hidden="1" x14ac:dyDescent="0.25">
      <c r="B840" s="22" t="s">
        <v>298</v>
      </c>
      <c r="C840" s="8" t="s">
        <v>112</v>
      </c>
      <c r="D840" s="16">
        <f>SUMIFS(Issue!$L$1:$L$4036,Issue!$H$1:$H$4036,'Pending Consumption'!$B840,Issue!$J$1:$J$4036,'Pending Consumption'!$C840,Issue!$B$1:$B$4036,"Transfer")</f>
        <v>0</v>
      </c>
      <c r="E840" s="6">
        <f>SUMIFS(Issue!$L$1:$L$4036,Issue!$E$1:$E$4036,'Pending Consumption'!B840,Issue!$J$1:$J$4036,'Pending Consumption'!$C840,Issue!$B$1:$B$4036,"Consumed")</f>
        <v>0</v>
      </c>
      <c r="F840" s="16">
        <f t="shared" si="17"/>
        <v>0</v>
      </c>
    </row>
    <row r="841" spans="2:6" hidden="1" x14ac:dyDescent="0.25">
      <c r="B841" s="22" t="s">
        <v>298</v>
      </c>
      <c r="C841" s="8" t="s">
        <v>113</v>
      </c>
      <c r="D841" s="16">
        <f>SUMIFS(Issue!$L$1:$L$4036,Issue!$H$1:$H$4036,'Pending Consumption'!$B841,Issue!$J$1:$J$4036,'Pending Consumption'!$C841,Issue!$B$1:$B$4036,"Transfer")</f>
        <v>0</v>
      </c>
      <c r="E841" s="6">
        <f>SUMIFS(Issue!$L$1:$L$4036,Issue!$E$1:$E$4036,'Pending Consumption'!B841,Issue!$J$1:$J$4036,'Pending Consumption'!$C841,Issue!$B$1:$B$4036,"Consumed")</f>
        <v>0</v>
      </c>
      <c r="F841" s="16">
        <f t="shared" si="17"/>
        <v>0</v>
      </c>
    </row>
    <row r="842" spans="2:6" hidden="1" x14ac:dyDescent="0.25">
      <c r="B842" s="22" t="s">
        <v>298</v>
      </c>
      <c r="C842" s="8" t="s">
        <v>114</v>
      </c>
      <c r="D842" s="16">
        <f>SUMIFS(Issue!$L$1:$L$4036,Issue!$H$1:$H$4036,'Pending Consumption'!$B842,Issue!$J$1:$J$4036,'Pending Consumption'!$C842,Issue!$B$1:$B$4036,"Transfer")</f>
        <v>0</v>
      </c>
      <c r="E842" s="6">
        <f>SUMIFS(Issue!$L$1:$L$4036,Issue!$E$1:$E$4036,'Pending Consumption'!B842,Issue!$J$1:$J$4036,'Pending Consumption'!$C842,Issue!$B$1:$B$4036,"Consumed")</f>
        <v>0</v>
      </c>
      <c r="F842" s="16">
        <f t="shared" si="17"/>
        <v>0</v>
      </c>
    </row>
    <row r="843" spans="2:6" hidden="1" x14ac:dyDescent="0.25">
      <c r="B843" s="22" t="s">
        <v>298</v>
      </c>
      <c r="C843" s="8" t="s">
        <v>115</v>
      </c>
      <c r="D843" s="16">
        <f>SUMIFS(Issue!$L$1:$L$4036,Issue!$H$1:$H$4036,'Pending Consumption'!$B843,Issue!$J$1:$J$4036,'Pending Consumption'!$C843,Issue!$B$1:$B$4036,"Transfer")</f>
        <v>0</v>
      </c>
      <c r="E843" s="6">
        <f>SUMIFS(Issue!$L$1:$L$4036,Issue!$E$1:$E$4036,'Pending Consumption'!B843,Issue!$J$1:$J$4036,'Pending Consumption'!$C843,Issue!$B$1:$B$4036,"Consumed")</f>
        <v>0</v>
      </c>
      <c r="F843" s="16">
        <f t="shared" si="17"/>
        <v>0</v>
      </c>
    </row>
    <row r="844" spans="2:6" hidden="1" x14ac:dyDescent="0.25">
      <c r="B844" s="22" t="s">
        <v>298</v>
      </c>
      <c r="C844" s="8" t="s">
        <v>116</v>
      </c>
      <c r="D844" s="16">
        <f>SUMIFS(Issue!$L$1:$L$4036,Issue!$H$1:$H$4036,'Pending Consumption'!$B844,Issue!$J$1:$J$4036,'Pending Consumption'!$C844,Issue!$B$1:$B$4036,"Transfer")</f>
        <v>0</v>
      </c>
      <c r="E844" s="6">
        <f>SUMIFS(Issue!$L$1:$L$4036,Issue!$E$1:$E$4036,'Pending Consumption'!B844,Issue!$J$1:$J$4036,'Pending Consumption'!$C844,Issue!$B$1:$B$4036,"Consumed")</f>
        <v>0</v>
      </c>
      <c r="F844" s="16">
        <f t="shared" si="17"/>
        <v>0</v>
      </c>
    </row>
    <row r="845" spans="2:6" hidden="1" x14ac:dyDescent="0.25">
      <c r="B845" s="22" t="s">
        <v>298</v>
      </c>
      <c r="C845" s="8" t="s">
        <v>117</v>
      </c>
      <c r="D845" s="16">
        <f>SUMIFS(Issue!$L$1:$L$4036,Issue!$H$1:$H$4036,'Pending Consumption'!$B845,Issue!$J$1:$J$4036,'Pending Consumption'!$C845,Issue!$B$1:$B$4036,"Transfer")</f>
        <v>0</v>
      </c>
      <c r="E845" s="6">
        <f>SUMIFS(Issue!$L$1:$L$4036,Issue!$E$1:$E$4036,'Pending Consumption'!B845,Issue!$J$1:$J$4036,'Pending Consumption'!$C845,Issue!$B$1:$B$4036,"Consumed")</f>
        <v>0</v>
      </c>
      <c r="F845" s="16">
        <f t="shared" si="17"/>
        <v>0</v>
      </c>
    </row>
    <row r="846" spans="2:6" hidden="1" x14ac:dyDescent="0.25">
      <c r="B846" s="22" t="s">
        <v>298</v>
      </c>
      <c r="C846" s="8" t="s">
        <v>118</v>
      </c>
      <c r="D846" s="16">
        <f>SUMIFS(Issue!$L$1:$L$4036,Issue!$H$1:$H$4036,'Pending Consumption'!$B846,Issue!$J$1:$J$4036,'Pending Consumption'!$C846,Issue!$B$1:$B$4036,"Transfer")</f>
        <v>0</v>
      </c>
      <c r="E846" s="6">
        <f>SUMIFS(Issue!$L$1:$L$4036,Issue!$E$1:$E$4036,'Pending Consumption'!B846,Issue!$J$1:$J$4036,'Pending Consumption'!$C846,Issue!$B$1:$B$4036,"Consumed")</f>
        <v>0</v>
      </c>
      <c r="F846" s="16">
        <f t="shared" si="17"/>
        <v>0</v>
      </c>
    </row>
    <row r="847" spans="2:6" hidden="1" x14ac:dyDescent="0.25">
      <c r="B847" s="22" t="s">
        <v>298</v>
      </c>
      <c r="C847" s="8" t="s">
        <v>119</v>
      </c>
      <c r="D847" s="16">
        <f>SUMIFS(Issue!$L$1:$L$4036,Issue!$H$1:$H$4036,'Pending Consumption'!$B847,Issue!$J$1:$J$4036,'Pending Consumption'!$C847,Issue!$B$1:$B$4036,"Transfer")</f>
        <v>0</v>
      </c>
      <c r="E847" s="6">
        <f>SUMIFS(Issue!$L$1:$L$4036,Issue!$E$1:$E$4036,'Pending Consumption'!B847,Issue!$J$1:$J$4036,'Pending Consumption'!$C847,Issue!$B$1:$B$4036,"Consumed")</f>
        <v>0</v>
      </c>
      <c r="F847" s="16">
        <f t="shared" si="17"/>
        <v>0</v>
      </c>
    </row>
    <row r="848" spans="2:6" hidden="1" x14ac:dyDescent="0.25">
      <c r="B848" s="22" t="s">
        <v>298</v>
      </c>
      <c r="C848" s="8" t="s">
        <v>120</v>
      </c>
      <c r="D848" s="16">
        <f>SUMIFS(Issue!$L$1:$L$4036,Issue!$H$1:$H$4036,'Pending Consumption'!$B848,Issue!$J$1:$J$4036,'Pending Consumption'!$C848,Issue!$B$1:$B$4036,"Transfer")</f>
        <v>0</v>
      </c>
      <c r="E848" s="6">
        <f>SUMIFS(Issue!$L$1:$L$4036,Issue!$E$1:$E$4036,'Pending Consumption'!B848,Issue!$J$1:$J$4036,'Pending Consumption'!$C848,Issue!$B$1:$B$4036,"Consumed")</f>
        <v>0</v>
      </c>
      <c r="F848" s="16">
        <f t="shared" si="17"/>
        <v>0</v>
      </c>
    </row>
    <row r="849" spans="2:6" hidden="1" x14ac:dyDescent="0.25">
      <c r="B849" s="22" t="s">
        <v>298</v>
      </c>
      <c r="C849" s="8" t="s">
        <v>121</v>
      </c>
      <c r="D849" s="16">
        <f>SUMIFS(Issue!$L$1:$L$4036,Issue!$H$1:$H$4036,'Pending Consumption'!$B849,Issue!$J$1:$J$4036,'Pending Consumption'!$C849,Issue!$B$1:$B$4036,"Transfer")</f>
        <v>0</v>
      </c>
      <c r="E849" s="6">
        <f>SUMIFS(Issue!$L$1:$L$4036,Issue!$E$1:$E$4036,'Pending Consumption'!B849,Issue!$J$1:$J$4036,'Pending Consumption'!$C849,Issue!$B$1:$B$4036,"Consumed")</f>
        <v>0</v>
      </c>
      <c r="F849" s="16">
        <f t="shared" si="17"/>
        <v>0</v>
      </c>
    </row>
    <row r="850" spans="2:6" hidden="1" x14ac:dyDescent="0.25">
      <c r="B850" s="22" t="s">
        <v>298</v>
      </c>
      <c r="C850" s="8" t="s">
        <v>122</v>
      </c>
      <c r="D850" s="16">
        <f>SUMIFS(Issue!$L$1:$L$4036,Issue!$H$1:$H$4036,'Pending Consumption'!$B850,Issue!$J$1:$J$4036,'Pending Consumption'!$C850,Issue!$B$1:$B$4036,"Transfer")</f>
        <v>0</v>
      </c>
      <c r="E850" s="6">
        <f>SUMIFS(Issue!$L$1:$L$4036,Issue!$E$1:$E$4036,'Pending Consumption'!B850,Issue!$J$1:$J$4036,'Pending Consumption'!$C850,Issue!$B$1:$B$4036,"Consumed")</f>
        <v>0</v>
      </c>
      <c r="F850" s="16">
        <f t="shared" si="17"/>
        <v>0</v>
      </c>
    </row>
    <row r="851" spans="2:6" hidden="1" x14ac:dyDescent="0.25">
      <c r="B851" s="22" t="s">
        <v>298</v>
      </c>
      <c r="C851" s="8" t="s">
        <v>123</v>
      </c>
      <c r="D851" s="16">
        <f>SUMIFS(Issue!$L$1:$L$4036,Issue!$H$1:$H$4036,'Pending Consumption'!$B851,Issue!$J$1:$J$4036,'Pending Consumption'!$C851,Issue!$B$1:$B$4036,"Transfer")</f>
        <v>0</v>
      </c>
      <c r="E851" s="6">
        <f>SUMIFS(Issue!$L$1:$L$4036,Issue!$E$1:$E$4036,'Pending Consumption'!B851,Issue!$J$1:$J$4036,'Pending Consumption'!$C851,Issue!$B$1:$B$4036,"Consumed")</f>
        <v>0</v>
      </c>
      <c r="F851" s="16">
        <f t="shared" si="17"/>
        <v>0</v>
      </c>
    </row>
    <row r="852" spans="2:6" hidden="1" x14ac:dyDescent="0.25">
      <c r="B852" s="22" t="s">
        <v>298</v>
      </c>
      <c r="C852" s="8" t="s">
        <v>124</v>
      </c>
      <c r="D852" s="16">
        <f>SUMIFS(Issue!$L$1:$L$4036,Issue!$H$1:$H$4036,'Pending Consumption'!$B852,Issue!$J$1:$J$4036,'Pending Consumption'!$C852,Issue!$B$1:$B$4036,"Transfer")</f>
        <v>0</v>
      </c>
      <c r="E852" s="6">
        <f>SUMIFS(Issue!$L$1:$L$4036,Issue!$E$1:$E$4036,'Pending Consumption'!B852,Issue!$J$1:$J$4036,'Pending Consumption'!$C852,Issue!$B$1:$B$4036,"Consumed")</f>
        <v>0</v>
      </c>
      <c r="F852" s="16">
        <f t="shared" si="17"/>
        <v>0</v>
      </c>
    </row>
    <row r="853" spans="2:6" hidden="1" x14ac:dyDescent="0.25">
      <c r="B853" s="22" t="s">
        <v>298</v>
      </c>
      <c r="C853" s="8" t="s">
        <v>125</v>
      </c>
      <c r="D853" s="16">
        <f>SUMIFS(Issue!$L$1:$L$4036,Issue!$H$1:$H$4036,'Pending Consumption'!$B853,Issue!$J$1:$J$4036,'Pending Consumption'!$C853,Issue!$B$1:$B$4036,"Transfer")</f>
        <v>0</v>
      </c>
      <c r="E853" s="6">
        <f>SUMIFS(Issue!$L$1:$L$4036,Issue!$E$1:$E$4036,'Pending Consumption'!B853,Issue!$J$1:$J$4036,'Pending Consumption'!$C853,Issue!$B$1:$B$4036,"Consumed")</f>
        <v>0</v>
      </c>
      <c r="F853" s="16">
        <f t="shared" si="17"/>
        <v>0</v>
      </c>
    </row>
    <row r="854" spans="2:6" hidden="1" x14ac:dyDescent="0.25">
      <c r="B854" s="22" t="s">
        <v>298</v>
      </c>
      <c r="C854" s="8" t="s">
        <v>126</v>
      </c>
      <c r="D854" s="16">
        <f>SUMIFS(Issue!$L$1:$L$4036,Issue!$H$1:$H$4036,'Pending Consumption'!$B854,Issue!$J$1:$J$4036,'Pending Consumption'!$C854,Issue!$B$1:$B$4036,"Transfer")</f>
        <v>0</v>
      </c>
      <c r="E854" s="6">
        <f>SUMIFS(Issue!$L$1:$L$4036,Issue!$E$1:$E$4036,'Pending Consumption'!B854,Issue!$J$1:$J$4036,'Pending Consumption'!$C854,Issue!$B$1:$B$4036,"Consumed")</f>
        <v>0</v>
      </c>
      <c r="F854" s="16">
        <f t="shared" si="17"/>
        <v>0</v>
      </c>
    </row>
    <row r="855" spans="2:6" hidden="1" x14ac:dyDescent="0.25">
      <c r="B855" s="22" t="s">
        <v>298</v>
      </c>
      <c r="C855" s="8" t="s">
        <v>127</v>
      </c>
      <c r="D855" s="16">
        <f>SUMIFS(Issue!$L$1:$L$4036,Issue!$H$1:$H$4036,'Pending Consumption'!$B855,Issue!$J$1:$J$4036,'Pending Consumption'!$C855,Issue!$B$1:$B$4036,"Transfer")</f>
        <v>0</v>
      </c>
      <c r="E855" s="6">
        <f>SUMIFS(Issue!$L$1:$L$4036,Issue!$E$1:$E$4036,'Pending Consumption'!B855,Issue!$J$1:$J$4036,'Pending Consumption'!$C855,Issue!$B$1:$B$4036,"Consumed")</f>
        <v>0</v>
      </c>
      <c r="F855" s="16">
        <f t="shared" si="17"/>
        <v>0</v>
      </c>
    </row>
    <row r="856" spans="2:6" hidden="1" x14ac:dyDescent="0.25">
      <c r="B856" s="22" t="s">
        <v>298</v>
      </c>
      <c r="C856" s="8" t="s">
        <v>128</v>
      </c>
      <c r="D856" s="16">
        <f>SUMIFS(Issue!$L$1:$L$4036,Issue!$H$1:$H$4036,'Pending Consumption'!$B856,Issue!$J$1:$J$4036,'Pending Consumption'!$C856,Issue!$B$1:$B$4036,"Transfer")</f>
        <v>0</v>
      </c>
      <c r="E856" s="6">
        <f>SUMIFS(Issue!$L$1:$L$4036,Issue!$E$1:$E$4036,'Pending Consumption'!B856,Issue!$J$1:$J$4036,'Pending Consumption'!$C856,Issue!$B$1:$B$4036,"Consumed")</f>
        <v>0</v>
      </c>
      <c r="F856" s="16">
        <f t="shared" si="17"/>
        <v>0</v>
      </c>
    </row>
    <row r="857" spans="2:6" hidden="1" x14ac:dyDescent="0.25">
      <c r="B857" s="22" t="s">
        <v>298</v>
      </c>
      <c r="C857" s="8" t="s">
        <v>129</v>
      </c>
      <c r="D857" s="16">
        <f>SUMIFS(Issue!$L$1:$L$4036,Issue!$H$1:$H$4036,'Pending Consumption'!$B857,Issue!$J$1:$J$4036,'Pending Consumption'!$C857,Issue!$B$1:$B$4036,"Transfer")</f>
        <v>0</v>
      </c>
      <c r="E857" s="6">
        <f>SUMIFS(Issue!$L$1:$L$4036,Issue!$E$1:$E$4036,'Pending Consumption'!B857,Issue!$J$1:$J$4036,'Pending Consumption'!$C857,Issue!$B$1:$B$4036,"Consumed")</f>
        <v>0</v>
      </c>
      <c r="F857" s="16">
        <f t="shared" si="17"/>
        <v>0</v>
      </c>
    </row>
    <row r="858" spans="2:6" hidden="1" x14ac:dyDescent="0.25">
      <c r="B858" s="22" t="s">
        <v>298</v>
      </c>
      <c r="C858" s="8" t="s">
        <v>130</v>
      </c>
      <c r="D858" s="16">
        <f>SUMIFS(Issue!$L$1:$L$4036,Issue!$H$1:$H$4036,'Pending Consumption'!$B858,Issue!$J$1:$J$4036,'Pending Consumption'!$C858,Issue!$B$1:$B$4036,"Transfer")</f>
        <v>0</v>
      </c>
      <c r="E858" s="6">
        <f>SUMIFS(Issue!$L$1:$L$4036,Issue!$E$1:$E$4036,'Pending Consumption'!B858,Issue!$J$1:$J$4036,'Pending Consumption'!$C858,Issue!$B$1:$B$4036,"Consumed")</f>
        <v>0</v>
      </c>
      <c r="F858" s="16">
        <f t="shared" si="17"/>
        <v>0</v>
      </c>
    </row>
    <row r="859" spans="2:6" hidden="1" x14ac:dyDescent="0.25">
      <c r="B859" s="22" t="s">
        <v>298</v>
      </c>
      <c r="C859" s="8" t="s">
        <v>131</v>
      </c>
      <c r="D859" s="16">
        <f>SUMIFS(Issue!$L$1:$L$4036,Issue!$H$1:$H$4036,'Pending Consumption'!$B859,Issue!$J$1:$J$4036,'Pending Consumption'!$C859,Issue!$B$1:$B$4036,"Transfer")</f>
        <v>0</v>
      </c>
      <c r="E859" s="6">
        <f>SUMIFS(Issue!$L$1:$L$4036,Issue!$E$1:$E$4036,'Pending Consumption'!B859,Issue!$J$1:$J$4036,'Pending Consumption'!$C859,Issue!$B$1:$B$4036,"Consumed")</f>
        <v>0</v>
      </c>
      <c r="F859" s="16">
        <f t="shared" si="17"/>
        <v>0</v>
      </c>
    </row>
    <row r="860" spans="2:6" hidden="1" x14ac:dyDescent="0.25">
      <c r="B860" s="22" t="s">
        <v>298</v>
      </c>
      <c r="C860" s="8" t="s">
        <v>132</v>
      </c>
      <c r="D860" s="16">
        <f>SUMIFS(Issue!$L$1:$L$4036,Issue!$H$1:$H$4036,'Pending Consumption'!$B860,Issue!$J$1:$J$4036,'Pending Consumption'!$C860,Issue!$B$1:$B$4036,"Transfer")</f>
        <v>0</v>
      </c>
      <c r="E860" s="6">
        <f>SUMIFS(Issue!$L$1:$L$4036,Issue!$E$1:$E$4036,'Pending Consumption'!B860,Issue!$J$1:$J$4036,'Pending Consumption'!$C860,Issue!$B$1:$B$4036,"Consumed")</f>
        <v>0</v>
      </c>
      <c r="F860" s="16">
        <f t="shared" si="17"/>
        <v>0</v>
      </c>
    </row>
    <row r="861" spans="2:6" hidden="1" x14ac:dyDescent="0.25">
      <c r="B861" s="22" t="s">
        <v>298</v>
      </c>
      <c r="C861" s="8" t="s">
        <v>133</v>
      </c>
      <c r="D861" s="16">
        <f>SUMIFS(Issue!$L$1:$L$4036,Issue!$H$1:$H$4036,'Pending Consumption'!$B861,Issue!$J$1:$J$4036,'Pending Consumption'!$C861,Issue!$B$1:$B$4036,"Transfer")</f>
        <v>0</v>
      </c>
      <c r="E861" s="6">
        <f>SUMIFS(Issue!$L$1:$L$4036,Issue!$E$1:$E$4036,'Pending Consumption'!B861,Issue!$J$1:$J$4036,'Pending Consumption'!$C861,Issue!$B$1:$B$4036,"Consumed")</f>
        <v>0</v>
      </c>
      <c r="F861" s="16">
        <f t="shared" si="17"/>
        <v>0</v>
      </c>
    </row>
    <row r="862" spans="2:6" hidden="1" x14ac:dyDescent="0.25">
      <c r="B862" s="22" t="s">
        <v>298</v>
      </c>
      <c r="C862" s="8" t="s">
        <v>134</v>
      </c>
      <c r="D862" s="16">
        <f>SUMIFS(Issue!$L$1:$L$4036,Issue!$H$1:$H$4036,'Pending Consumption'!$B862,Issue!$J$1:$J$4036,'Pending Consumption'!$C862,Issue!$B$1:$B$4036,"Transfer")</f>
        <v>0</v>
      </c>
      <c r="E862" s="6">
        <f>SUMIFS(Issue!$L$1:$L$4036,Issue!$E$1:$E$4036,'Pending Consumption'!B862,Issue!$J$1:$J$4036,'Pending Consumption'!$C862,Issue!$B$1:$B$4036,"Consumed")</f>
        <v>0</v>
      </c>
      <c r="F862" s="16">
        <f t="shared" si="17"/>
        <v>0</v>
      </c>
    </row>
    <row r="863" spans="2:6" hidden="1" x14ac:dyDescent="0.25">
      <c r="B863" s="22" t="s">
        <v>298</v>
      </c>
      <c r="C863" s="8" t="s">
        <v>135</v>
      </c>
      <c r="D863" s="16">
        <f>SUMIFS(Issue!$L$1:$L$4036,Issue!$H$1:$H$4036,'Pending Consumption'!$B863,Issue!$J$1:$J$4036,'Pending Consumption'!$C863,Issue!$B$1:$B$4036,"Transfer")</f>
        <v>0</v>
      </c>
      <c r="E863" s="6">
        <f>SUMIFS(Issue!$L$1:$L$4036,Issue!$E$1:$E$4036,'Pending Consumption'!B863,Issue!$J$1:$J$4036,'Pending Consumption'!$C863,Issue!$B$1:$B$4036,"Consumed")</f>
        <v>0</v>
      </c>
      <c r="F863" s="16">
        <f t="shared" si="17"/>
        <v>0</v>
      </c>
    </row>
    <row r="864" spans="2:6" hidden="1" x14ac:dyDescent="0.25">
      <c r="B864" s="22" t="s">
        <v>298</v>
      </c>
      <c r="C864" s="8" t="s">
        <v>136</v>
      </c>
      <c r="D864" s="16">
        <f>SUMIFS(Issue!$L$1:$L$4036,Issue!$H$1:$H$4036,'Pending Consumption'!$B864,Issue!$J$1:$J$4036,'Pending Consumption'!$C864,Issue!$B$1:$B$4036,"Transfer")</f>
        <v>0</v>
      </c>
      <c r="E864" s="6">
        <f>SUMIFS(Issue!$L$1:$L$4036,Issue!$E$1:$E$4036,'Pending Consumption'!B864,Issue!$J$1:$J$4036,'Pending Consumption'!$C864,Issue!$B$1:$B$4036,"Consumed")</f>
        <v>0</v>
      </c>
      <c r="F864" s="16">
        <f t="shared" si="17"/>
        <v>0</v>
      </c>
    </row>
    <row r="865" spans="2:6" hidden="1" x14ac:dyDescent="0.25">
      <c r="B865" s="22" t="s">
        <v>298</v>
      </c>
      <c r="C865" s="8" t="s">
        <v>137</v>
      </c>
      <c r="D865" s="16">
        <f>SUMIFS(Issue!$L$1:$L$4036,Issue!$H$1:$H$4036,'Pending Consumption'!$B865,Issue!$J$1:$J$4036,'Pending Consumption'!$C865,Issue!$B$1:$B$4036,"Transfer")</f>
        <v>0</v>
      </c>
      <c r="E865" s="6">
        <f>SUMIFS(Issue!$L$1:$L$4036,Issue!$E$1:$E$4036,'Pending Consumption'!B865,Issue!$J$1:$J$4036,'Pending Consumption'!$C865,Issue!$B$1:$B$4036,"Consumed")</f>
        <v>0</v>
      </c>
      <c r="F865" s="16">
        <f t="shared" si="17"/>
        <v>0</v>
      </c>
    </row>
    <row r="866" spans="2:6" hidden="1" x14ac:dyDescent="0.25">
      <c r="B866" s="22" t="s">
        <v>678</v>
      </c>
      <c r="C866" s="23" t="s">
        <v>42</v>
      </c>
      <c r="D866" s="16">
        <f>SUMIFS(Issue!$L$1:$L$4036,Issue!$H$1:$H$4036,'Pending Consumption'!$B866,Issue!$J$1:$J$4036,'Pending Consumption'!$C866,Issue!$B$1:$B$4036,"Transfer")</f>
        <v>0</v>
      </c>
      <c r="E866" s="6">
        <f>SUMIFS(Issue!$L$1:$L$4036,Issue!$E$1:$E$4036,'Pending Consumption'!B866,Issue!$J$1:$J$4036,'Pending Consumption'!$C866,Issue!$B$1:$B$4036,"Consumed")</f>
        <v>0</v>
      </c>
      <c r="F866" s="24">
        <f>+D866-E866</f>
        <v>0</v>
      </c>
    </row>
    <row r="867" spans="2:6" hidden="1" x14ac:dyDescent="0.25">
      <c r="B867" s="22" t="s">
        <v>678</v>
      </c>
      <c r="C867" s="8" t="s">
        <v>43</v>
      </c>
      <c r="D867" s="16">
        <f>SUMIFS(Issue!$L$1:$L$4036,Issue!$H$1:$H$4036,'Pending Consumption'!$B867,Issue!$J$1:$J$4036,'Pending Consumption'!$C867,Issue!$B$1:$B$4036,"Transfer")</f>
        <v>0</v>
      </c>
      <c r="E867" s="6">
        <f>SUMIFS(Issue!$L$1:$L$4036,Issue!$E$1:$E$4036,'Pending Consumption'!B867,Issue!$J$1:$J$4036,'Pending Consumption'!$C867,Issue!$B$1:$B$4036,"Consumed")</f>
        <v>0</v>
      </c>
      <c r="F867" s="16">
        <f t="shared" ref="F867:F930" si="18">+D867-E867</f>
        <v>0</v>
      </c>
    </row>
    <row r="868" spans="2:6" hidden="1" x14ac:dyDescent="0.25">
      <c r="B868" s="22" t="s">
        <v>678</v>
      </c>
      <c r="C868" s="8" t="s">
        <v>44</v>
      </c>
      <c r="D868" s="16">
        <f>SUMIFS(Issue!$L$1:$L$4036,Issue!$H$1:$H$4036,'Pending Consumption'!$B868,Issue!$J$1:$J$4036,'Pending Consumption'!$C868,Issue!$B$1:$B$4036,"Transfer")</f>
        <v>0</v>
      </c>
      <c r="E868" s="6">
        <f>SUMIFS(Issue!$L$1:$L$4036,Issue!$E$1:$E$4036,'Pending Consumption'!B868,Issue!$J$1:$J$4036,'Pending Consumption'!$C868,Issue!$B$1:$B$4036,"Consumed")</f>
        <v>0</v>
      </c>
      <c r="F868" s="16">
        <f t="shared" si="18"/>
        <v>0</v>
      </c>
    </row>
    <row r="869" spans="2:6" hidden="1" x14ac:dyDescent="0.25">
      <c r="B869" s="22" t="s">
        <v>678</v>
      </c>
      <c r="C869" s="8" t="s">
        <v>45</v>
      </c>
      <c r="D869" s="16">
        <f>SUMIFS(Issue!$L$1:$L$4036,Issue!$H$1:$H$4036,'Pending Consumption'!$B869,Issue!$J$1:$J$4036,'Pending Consumption'!$C869,Issue!$B$1:$B$4036,"Transfer")</f>
        <v>0</v>
      </c>
      <c r="E869" s="6">
        <f>SUMIFS(Issue!$L$1:$L$4036,Issue!$E$1:$E$4036,'Pending Consumption'!B869,Issue!$J$1:$J$4036,'Pending Consumption'!$C869,Issue!$B$1:$B$4036,"Consumed")</f>
        <v>0</v>
      </c>
      <c r="F869" s="16">
        <f t="shared" si="18"/>
        <v>0</v>
      </c>
    </row>
    <row r="870" spans="2:6" hidden="1" x14ac:dyDescent="0.25">
      <c r="B870" s="22" t="s">
        <v>678</v>
      </c>
      <c r="C870" s="20" t="s">
        <v>46</v>
      </c>
      <c r="D870" s="6">
        <f>SUMIFS(Issue!$L$1:$L$4036,Issue!$H$1:$H$4036,'Pending Consumption'!$B870,Issue!$J$1:$J$4036,'Pending Consumption'!$C870,Issue!$B$1:$B$4036,"Transfer")</f>
        <v>0</v>
      </c>
      <c r="E870" s="6">
        <f>SUMIFS(Issue!$L$1:$L$4036,Issue!$E$1:$E$4036,'Pending Consumption'!B870,Issue!$J$1:$J$4036,'Pending Consumption'!$C870,Issue!$B$1:$B$4036,"Consumed")</f>
        <v>0</v>
      </c>
      <c r="F870" s="6">
        <f t="shared" si="18"/>
        <v>0</v>
      </c>
    </row>
    <row r="871" spans="2:6" hidden="1" x14ac:dyDescent="0.25">
      <c r="B871" s="22" t="s">
        <v>678</v>
      </c>
      <c r="C871" s="8" t="s">
        <v>47</v>
      </c>
      <c r="D871" s="16">
        <f>SUMIFS(Issue!$L$1:$L$4036,Issue!$H$1:$H$4036,'Pending Consumption'!$B871,Issue!$J$1:$J$4036,'Pending Consumption'!$C871,Issue!$B$1:$B$4036,"Transfer")</f>
        <v>0</v>
      </c>
      <c r="E871" s="6">
        <f>SUMIFS(Issue!$L$1:$L$4036,Issue!$E$1:$E$4036,'Pending Consumption'!B871,Issue!$J$1:$J$4036,'Pending Consumption'!$C871,Issue!$B$1:$B$4036,"Consumed")</f>
        <v>0</v>
      </c>
      <c r="F871" s="16">
        <f t="shared" si="18"/>
        <v>0</v>
      </c>
    </row>
    <row r="872" spans="2:6" hidden="1" x14ac:dyDescent="0.25">
      <c r="B872" s="22" t="s">
        <v>678</v>
      </c>
      <c r="C872" s="8" t="s">
        <v>48</v>
      </c>
      <c r="D872" s="16">
        <f>SUMIFS(Issue!$L$1:$L$4036,Issue!$H$1:$H$4036,'Pending Consumption'!$B872,Issue!$J$1:$J$4036,'Pending Consumption'!$C872,Issue!$B$1:$B$4036,"Transfer")</f>
        <v>0</v>
      </c>
      <c r="E872" s="6">
        <f>SUMIFS(Issue!$L$1:$L$4036,Issue!$E$1:$E$4036,'Pending Consumption'!B872,Issue!$J$1:$J$4036,'Pending Consumption'!$C872,Issue!$B$1:$B$4036,"Consumed")</f>
        <v>0</v>
      </c>
      <c r="F872" s="16">
        <f t="shared" si="18"/>
        <v>0</v>
      </c>
    </row>
    <row r="873" spans="2:6" hidden="1" x14ac:dyDescent="0.25">
      <c r="B873" s="22" t="s">
        <v>678</v>
      </c>
      <c r="C873" s="8" t="s">
        <v>49</v>
      </c>
      <c r="D873" s="16">
        <f>SUMIFS(Issue!$L$1:$L$4036,Issue!$H$1:$H$4036,'Pending Consumption'!$B873,Issue!$J$1:$J$4036,'Pending Consumption'!$C873,Issue!$B$1:$B$4036,"Transfer")</f>
        <v>0</v>
      </c>
      <c r="E873" s="6">
        <f>SUMIFS(Issue!$L$1:$L$4036,Issue!$E$1:$E$4036,'Pending Consumption'!B873,Issue!$J$1:$J$4036,'Pending Consumption'!$C873,Issue!$B$1:$B$4036,"Consumed")</f>
        <v>0</v>
      </c>
      <c r="F873" s="16">
        <f t="shared" si="18"/>
        <v>0</v>
      </c>
    </row>
    <row r="874" spans="2:6" hidden="1" x14ac:dyDescent="0.25">
      <c r="B874" s="22" t="s">
        <v>678</v>
      </c>
      <c r="C874" s="8" t="s">
        <v>50</v>
      </c>
      <c r="D874" s="16">
        <f>SUMIFS(Issue!$L$1:$L$4036,Issue!$H$1:$H$4036,'Pending Consumption'!$B874,Issue!$J$1:$J$4036,'Pending Consumption'!$C874,Issue!$B$1:$B$4036,"Transfer")</f>
        <v>0</v>
      </c>
      <c r="E874" s="6">
        <f>SUMIFS(Issue!$L$1:$L$4036,Issue!$E$1:$E$4036,'Pending Consumption'!B874,Issue!$J$1:$J$4036,'Pending Consumption'!$C874,Issue!$B$1:$B$4036,"Consumed")</f>
        <v>0</v>
      </c>
      <c r="F874" s="16">
        <f t="shared" si="18"/>
        <v>0</v>
      </c>
    </row>
    <row r="875" spans="2:6" hidden="1" x14ac:dyDescent="0.25">
      <c r="B875" s="22" t="s">
        <v>678</v>
      </c>
      <c r="C875" s="8" t="s">
        <v>51</v>
      </c>
      <c r="D875" s="16">
        <f>SUMIFS(Issue!$L$1:$L$4036,Issue!$H$1:$H$4036,'Pending Consumption'!$B875,Issue!$J$1:$J$4036,'Pending Consumption'!$C875,Issue!$B$1:$B$4036,"Transfer")</f>
        <v>0</v>
      </c>
      <c r="E875" s="6">
        <f>SUMIFS(Issue!$L$1:$L$4036,Issue!$E$1:$E$4036,'Pending Consumption'!B875,Issue!$J$1:$J$4036,'Pending Consumption'!$C875,Issue!$B$1:$B$4036,"Consumed")</f>
        <v>0</v>
      </c>
      <c r="F875" s="16">
        <f t="shared" si="18"/>
        <v>0</v>
      </c>
    </row>
    <row r="876" spans="2:6" hidden="1" x14ac:dyDescent="0.25">
      <c r="B876" s="22" t="s">
        <v>678</v>
      </c>
      <c r="C876" s="8" t="s">
        <v>52</v>
      </c>
      <c r="D876" s="16">
        <f>SUMIFS(Issue!$L$1:$L$4036,Issue!$H$1:$H$4036,'Pending Consumption'!$B876,Issue!$J$1:$J$4036,'Pending Consumption'!$C876,Issue!$B$1:$B$4036,"Transfer")</f>
        <v>0</v>
      </c>
      <c r="E876" s="6">
        <f>SUMIFS(Issue!$L$1:$L$4036,Issue!$E$1:$E$4036,'Pending Consumption'!B876,Issue!$J$1:$J$4036,'Pending Consumption'!$C876,Issue!$B$1:$B$4036,"Consumed")</f>
        <v>0</v>
      </c>
      <c r="F876" s="16">
        <f t="shared" si="18"/>
        <v>0</v>
      </c>
    </row>
    <row r="877" spans="2:6" hidden="1" x14ac:dyDescent="0.25">
      <c r="B877" s="22" t="s">
        <v>678</v>
      </c>
      <c r="C877" s="8" t="s">
        <v>53</v>
      </c>
      <c r="D877" s="16">
        <f>SUMIFS(Issue!$L$1:$L$4036,Issue!$H$1:$H$4036,'Pending Consumption'!$B877,Issue!$J$1:$J$4036,'Pending Consumption'!$C877,Issue!$B$1:$B$4036,"Transfer")</f>
        <v>0</v>
      </c>
      <c r="E877" s="6">
        <f>SUMIFS(Issue!$L$1:$L$4036,Issue!$E$1:$E$4036,'Pending Consumption'!B877,Issue!$J$1:$J$4036,'Pending Consumption'!$C877,Issue!$B$1:$B$4036,"Consumed")</f>
        <v>0</v>
      </c>
      <c r="F877" s="16">
        <f t="shared" si="18"/>
        <v>0</v>
      </c>
    </row>
    <row r="878" spans="2:6" hidden="1" x14ac:dyDescent="0.25">
      <c r="B878" s="22" t="s">
        <v>678</v>
      </c>
      <c r="C878" s="8" t="s">
        <v>54</v>
      </c>
      <c r="D878" s="16">
        <f>SUMIFS(Issue!$L$1:$L$4036,Issue!$H$1:$H$4036,'Pending Consumption'!$B878,Issue!$J$1:$J$4036,'Pending Consumption'!$C878,Issue!$B$1:$B$4036,"Transfer")</f>
        <v>0</v>
      </c>
      <c r="E878" s="6">
        <f>SUMIFS(Issue!$L$1:$L$4036,Issue!$E$1:$E$4036,'Pending Consumption'!B878,Issue!$J$1:$J$4036,'Pending Consumption'!$C878,Issue!$B$1:$B$4036,"Consumed")</f>
        <v>0</v>
      </c>
      <c r="F878" s="16">
        <f t="shared" si="18"/>
        <v>0</v>
      </c>
    </row>
    <row r="879" spans="2:6" hidden="1" x14ac:dyDescent="0.25">
      <c r="B879" s="22" t="s">
        <v>678</v>
      </c>
      <c r="C879" s="8" t="s">
        <v>55</v>
      </c>
      <c r="D879" s="16">
        <f>SUMIFS(Issue!$L$1:$L$4036,Issue!$H$1:$H$4036,'Pending Consumption'!$B879,Issue!$J$1:$J$4036,'Pending Consumption'!$C879,Issue!$B$1:$B$4036,"Transfer")</f>
        <v>0</v>
      </c>
      <c r="E879" s="6">
        <f>SUMIFS(Issue!$L$1:$L$4036,Issue!$E$1:$E$4036,'Pending Consumption'!B879,Issue!$J$1:$J$4036,'Pending Consumption'!$C879,Issue!$B$1:$B$4036,"Consumed")</f>
        <v>0</v>
      </c>
      <c r="F879" s="16">
        <f t="shared" si="18"/>
        <v>0</v>
      </c>
    </row>
    <row r="880" spans="2:6" hidden="1" x14ac:dyDescent="0.25">
      <c r="B880" s="22" t="s">
        <v>678</v>
      </c>
      <c r="C880" s="8" t="s">
        <v>56</v>
      </c>
      <c r="D880" s="16">
        <f>SUMIFS(Issue!$L$1:$L$4036,Issue!$H$1:$H$4036,'Pending Consumption'!$B880,Issue!$J$1:$J$4036,'Pending Consumption'!$C880,Issue!$B$1:$B$4036,"Transfer")</f>
        <v>0</v>
      </c>
      <c r="E880" s="6">
        <f>SUMIFS(Issue!$L$1:$L$4036,Issue!$E$1:$E$4036,'Pending Consumption'!B880,Issue!$J$1:$J$4036,'Pending Consumption'!$C880,Issue!$B$1:$B$4036,"Consumed")</f>
        <v>0</v>
      </c>
      <c r="F880" s="16">
        <f t="shared" si="18"/>
        <v>0</v>
      </c>
    </row>
    <row r="881" spans="2:6" hidden="1" x14ac:dyDescent="0.25">
      <c r="B881" s="22" t="s">
        <v>678</v>
      </c>
      <c r="C881" s="8" t="s">
        <v>57</v>
      </c>
      <c r="D881" s="16">
        <f>SUMIFS(Issue!$L$1:$L$4036,Issue!$H$1:$H$4036,'Pending Consumption'!$B881,Issue!$J$1:$J$4036,'Pending Consumption'!$C881,Issue!$B$1:$B$4036,"Transfer")</f>
        <v>0</v>
      </c>
      <c r="E881" s="6">
        <f>SUMIFS(Issue!$L$1:$L$4036,Issue!$E$1:$E$4036,'Pending Consumption'!B881,Issue!$J$1:$J$4036,'Pending Consumption'!$C881,Issue!$B$1:$B$4036,"Consumed")</f>
        <v>0</v>
      </c>
      <c r="F881" s="16">
        <f t="shared" si="18"/>
        <v>0</v>
      </c>
    </row>
    <row r="882" spans="2:6" hidden="1" x14ac:dyDescent="0.25">
      <c r="B882" s="22" t="s">
        <v>678</v>
      </c>
      <c r="C882" s="8" t="s">
        <v>58</v>
      </c>
      <c r="D882" s="16">
        <f>SUMIFS(Issue!$L$1:$L$4036,Issue!$H$1:$H$4036,'Pending Consumption'!$B882,Issue!$J$1:$J$4036,'Pending Consumption'!$C882,Issue!$B$1:$B$4036,"Transfer")</f>
        <v>0</v>
      </c>
      <c r="E882" s="6">
        <f>SUMIFS(Issue!$L$1:$L$4036,Issue!$E$1:$E$4036,'Pending Consumption'!B882,Issue!$J$1:$J$4036,'Pending Consumption'!$C882,Issue!$B$1:$B$4036,"Consumed")</f>
        <v>0</v>
      </c>
      <c r="F882" s="16">
        <f t="shared" si="18"/>
        <v>0</v>
      </c>
    </row>
    <row r="883" spans="2:6" hidden="1" x14ac:dyDescent="0.25">
      <c r="B883" s="22" t="s">
        <v>678</v>
      </c>
      <c r="C883" s="20" t="s">
        <v>59</v>
      </c>
      <c r="D883" s="6">
        <f>SUMIFS(Issue!$L$1:$L$4036,Issue!$H$1:$H$4036,'Pending Consumption'!$B883,Issue!$J$1:$J$4036,'Pending Consumption'!$C883,Issue!$B$1:$B$4036,"Transfer")</f>
        <v>0</v>
      </c>
      <c r="E883" s="6">
        <f>SUMIFS(Issue!$L$1:$L$4036,Issue!$E$1:$E$4036,'Pending Consumption'!B883,Issue!$J$1:$J$4036,'Pending Consumption'!$C883,Issue!$B$1:$B$4036,"Consumed")</f>
        <v>0</v>
      </c>
      <c r="F883" s="6">
        <f t="shared" si="18"/>
        <v>0</v>
      </c>
    </row>
    <row r="884" spans="2:6" hidden="1" x14ac:dyDescent="0.25">
      <c r="B884" s="22" t="s">
        <v>678</v>
      </c>
      <c r="C884" s="8" t="s">
        <v>60</v>
      </c>
      <c r="D884" s="16">
        <f>SUMIFS(Issue!$L$1:$L$4036,Issue!$H$1:$H$4036,'Pending Consumption'!$B884,Issue!$J$1:$J$4036,'Pending Consumption'!$C884,Issue!$B$1:$B$4036,"Transfer")</f>
        <v>0</v>
      </c>
      <c r="E884" s="6">
        <f>SUMIFS(Issue!$L$1:$L$4036,Issue!$E$1:$E$4036,'Pending Consumption'!B884,Issue!$J$1:$J$4036,'Pending Consumption'!$C884,Issue!$B$1:$B$4036,"Consumed")</f>
        <v>0</v>
      </c>
      <c r="F884" s="16">
        <f t="shared" si="18"/>
        <v>0</v>
      </c>
    </row>
    <row r="885" spans="2:6" hidden="1" x14ac:dyDescent="0.25">
      <c r="B885" s="22" t="s">
        <v>678</v>
      </c>
      <c r="C885" s="8" t="s">
        <v>61</v>
      </c>
      <c r="D885" s="16">
        <f>SUMIFS(Issue!$L$1:$L$4036,Issue!$H$1:$H$4036,'Pending Consumption'!$B885,Issue!$J$1:$J$4036,'Pending Consumption'!$C885,Issue!$B$1:$B$4036,"Transfer")</f>
        <v>0</v>
      </c>
      <c r="E885" s="6">
        <f>SUMIFS(Issue!$L$1:$L$4036,Issue!$E$1:$E$4036,'Pending Consumption'!B885,Issue!$J$1:$J$4036,'Pending Consumption'!$C885,Issue!$B$1:$B$4036,"Consumed")</f>
        <v>0</v>
      </c>
      <c r="F885" s="16">
        <f t="shared" si="18"/>
        <v>0</v>
      </c>
    </row>
    <row r="886" spans="2:6" hidden="1" x14ac:dyDescent="0.25">
      <c r="B886" s="22" t="s">
        <v>678</v>
      </c>
      <c r="C886" s="8" t="s">
        <v>62</v>
      </c>
      <c r="D886" s="16">
        <f>SUMIFS(Issue!$L$1:$L$4036,Issue!$H$1:$H$4036,'Pending Consumption'!$B886,Issue!$J$1:$J$4036,'Pending Consumption'!$C886,Issue!$B$1:$B$4036,"Transfer")</f>
        <v>0</v>
      </c>
      <c r="E886" s="6">
        <f>SUMIFS(Issue!$L$1:$L$4036,Issue!$E$1:$E$4036,'Pending Consumption'!B886,Issue!$J$1:$J$4036,'Pending Consumption'!$C886,Issue!$B$1:$B$4036,"Consumed")</f>
        <v>0</v>
      </c>
      <c r="F886" s="16">
        <f t="shared" si="18"/>
        <v>0</v>
      </c>
    </row>
    <row r="887" spans="2:6" hidden="1" x14ac:dyDescent="0.25">
      <c r="B887" s="22" t="s">
        <v>678</v>
      </c>
      <c r="C887" s="8" t="s">
        <v>63</v>
      </c>
      <c r="D887" s="16">
        <f>SUMIFS(Issue!$L$1:$L$4036,Issue!$H$1:$H$4036,'Pending Consumption'!$B887,Issue!$J$1:$J$4036,'Pending Consumption'!$C887,Issue!$B$1:$B$4036,"Transfer")</f>
        <v>0</v>
      </c>
      <c r="E887" s="6">
        <f>SUMIFS(Issue!$L$1:$L$4036,Issue!$E$1:$E$4036,'Pending Consumption'!B887,Issue!$J$1:$J$4036,'Pending Consumption'!$C887,Issue!$B$1:$B$4036,"Consumed")</f>
        <v>0</v>
      </c>
      <c r="F887" s="16">
        <f t="shared" si="18"/>
        <v>0</v>
      </c>
    </row>
    <row r="888" spans="2:6" hidden="1" x14ac:dyDescent="0.25">
      <c r="B888" s="22" t="s">
        <v>678</v>
      </c>
      <c r="C888" s="8" t="s">
        <v>64</v>
      </c>
      <c r="D888" s="16">
        <f>SUMIFS(Issue!$L$1:$L$4036,Issue!$H$1:$H$4036,'Pending Consumption'!$B888,Issue!$J$1:$J$4036,'Pending Consumption'!$C888,Issue!$B$1:$B$4036,"Transfer")</f>
        <v>0</v>
      </c>
      <c r="E888" s="6">
        <f>SUMIFS(Issue!$L$1:$L$4036,Issue!$E$1:$E$4036,'Pending Consumption'!B888,Issue!$J$1:$J$4036,'Pending Consumption'!$C888,Issue!$B$1:$B$4036,"Consumed")</f>
        <v>0</v>
      </c>
      <c r="F888" s="16">
        <f t="shared" si="18"/>
        <v>0</v>
      </c>
    </row>
    <row r="889" spans="2:6" hidden="1" x14ac:dyDescent="0.25">
      <c r="B889" s="22" t="s">
        <v>678</v>
      </c>
      <c r="C889" s="8" t="s">
        <v>65</v>
      </c>
      <c r="D889" s="16">
        <f>SUMIFS(Issue!$L$1:$L$4036,Issue!$H$1:$H$4036,'Pending Consumption'!$B889,Issue!$J$1:$J$4036,'Pending Consumption'!$C889,Issue!$B$1:$B$4036,"Transfer")</f>
        <v>0</v>
      </c>
      <c r="E889" s="6">
        <f>SUMIFS(Issue!$L$1:$L$4036,Issue!$E$1:$E$4036,'Pending Consumption'!B889,Issue!$J$1:$J$4036,'Pending Consumption'!$C889,Issue!$B$1:$B$4036,"Consumed")</f>
        <v>0</v>
      </c>
      <c r="F889" s="16">
        <f t="shared" si="18"/>
        <v>0</v>
      </c>
    </row>
    <row r="890" spans="2:6" hidden="1" x14ac:dyDescent="0.25">
      <c r="B890" s="22" t="s">
        <v>678</v>
      </c>
      <c r="C890" s="8" t="s">
        <v>66</v>
      </c>
      <c r="D890" s="16">
        <f>SUMIFS(Issue!$L$1:$L$4036,Issue!$H$1:$H$4036,'Pending Consumption'!$B890,Issue!$J$1:$J$4036,'Pending Consumption'!$C890,Issue!$B$1:$B$4036,"Transfer")</f>
        <v>0</v>
      </c>
      <c r="E890" s="6">
        <f>SUMIFS(Issue!$L$1:$L$4036,Issue!$E$1:$E$4036,'Pending Consumption'!B890,Issue!$J$1:$J$4036,'Pending Consumption'!$C890,Issue!$B$1:$B$4036,"Consumed")</f>
        <v>0</v>
      </c>
      <c r="F890" s="16">
        <f t="shared" si="18"/>
        <v>0</v>
      </c>
    </row>
    <row r="891" spans="2:6" hidden="1" x14ac:dyDescent="0.25">
      <c r="B891" s="22" t="s">
        <v>678</v>
      </c>
      <c r="C891" s="8" t="s">
        <v>67</v>
      </c>
      <c r="D891" s="16">
        <f>SUMIFS(Issue!$L$1:$L$4036,Issue!$H$1:$H$4036,'Pending Consumption'!$B891,Issue!$J$1:$J$4036,'Pending Consumption'!$C891,Issue!$B$1:$B$4036,"Transfer")</f>
        <v>0</v>
      </c>
      <c r="E891" s="6">
        <f>SUMIFS(Issue!$L$1:$L$4036,Issue!$E$1:$E$4036,'Pending Consumption'!B891,Issue!$J$1:$J$4036,'Pending Consumption'!$C891,Issue!$B$1:$B$4036,"Consumed")</f>
        <v>0</v>
      </c>
      <c r="F891" s="16">
        <f t="shared" si="18"/>
        <v>0</v>
      </c>
    </row>
    <row r="892" spans="2:6" hidden="1" x14ac:dyDescent="0.25">
      <c r="B892" s="22" t="s">
        <v>678</v>
      </c>
      <c r="C892" s="8" t="s">
        <v>68</v>
      </c>
      <c r="D892" s="16">
        <f>SUMIFS(Issue!$L$1:$L$4036,Issue!$H$1:$H$4036,'Pending Consumption'!$B892,Issue!$J$1:$J$4036,'Pending Consumption'!$C892,Issue!$B$1:$B$4036,"Transfer")</f>
        <v>0</v>
      </c>
      <c r="E892" s="6">
        <f>SUMIFS(Issue!$L$1:$L$4036,Issue!$E$1:$E$4036,'Pending Consumption'!B892,Issue!$J$1:$J$4036,'Pending Consumption'!$C892,Issue!$B$1:$B$4036,"Consumed")</f>
        <v>0</v>
      </c>
      <c r="F892" s="16">
        <f t="shared" si="18"/>
        <v>0</v>
      </c>
    </row>
    <row r="893" spans="2:6" hidden="1" x14ac:dyDescent="0.25">
      <c r="B893" s="22" t="s">
        <v>678</v>
      </c>
      <c r="C893" s="8" t="s">
        <v>69</v>
      </c>
      <c r="D893" s="16">
        <f>SUMIFS(Issue!$L$1:$L$4036,Issue!$H$1:$H$4036,'Pending Consumption'!$B893,Issue!$J$1:$J$4036,'Pending Consumption'!$C893,Issue!$B$1:$B$4036,"Transfer")</f>
        <v>0</v>
      </c>
      <c r="E893" s="6">
        <f>SUMIFS(Issue!$L$1:$L$4036,Issue!$E$1:$E$4036,'Pending Consumption'!B893,Issue!$J$1:$J$4036,'Pending Consumption'!$C893,Issue!$B$1:$B$4036,"Consumed")</f>
        <v>0</v>
      </c>
      <c r="F893" s="16">
        <f t="shared" si="18"/>
        <v>0</v>
      </c>
    </row>
    <row r="894" spans="2:6" hidden="1" x14ac:dyDescent="0.25">
      <c r="B894" s="22" t="s">
        <v>678</v>
      </c>
      <c r="C894" s="8" t="s">
        <v>70</v>
      </c>
      <c r="D894" s="16">
        <f>SUMIFS(Issue!$L$1:$L$4036,Issue!$H$1:$H$4036,'Pending Consumption'!$B894,Issue!$J$1:$J$4036,'Pending Consumption'!$C894,Issue!$B$1:$B$4036,"Transfer")</f>
        <v>0</v>
      </c>
      <c r="E894" s="6">
        <f>SUMIFS(Issue!$L$1:$L$4036,Issue!$E$1:$E$4036,'Pending Consumption'!B894,Issue!$J$1:$J$4036,'Pending Consumption'!$C894,Issue!$B$1:$B$4036,"Consumed")</f>
        <v>0</v>
      </c>
      <c r="F894" s="16">
        <f t="shared" si="18"/>
        <v>0</v>
      </c>
    </row>
    <row r="895" spans="2:6" hidden="1" x14ac:dyDescent="0.25">
      <c r="B895" s="22" t="s">
        <v>678</v>
      </c>
      <c r="C895" s="8" t="s">
        <v>71</v>
      </c>
      <c r="D895" s="16">
        <f>SUMIFS(Issue!$L$1:$L$4036,Issue!$H$1:$H$4036,'Pending Consumption'!$B895,Issue!$J$1:$J$4036,'Pending Consumption'!$C895,Issue!$B$1:$B$4036,"Transfer")</f>
        <v>0</v>
      </c>
      <c r="E895" s="6">
        <f>SUMIFS(Issue!$L$1:$L$4036,Issue!$E$1:$E$4036,'Pending Consumption'!B895,Issue!$J$1:$J$4036,'Pending Consumption'!$C895,Issue!$B$1:$B$4036,"Consumed")</f>
        <v>0</v>
      </c>
      <c r="F895" s="16">
        <f t="shared" si="18"/>
        <v>0</v>
      </c>
    </row>
    <row r="896" spans="2:6" hidden="1" x14ac:dyDescent="0.25">
      <c r="B896" s="22" t="s">
        <v>678</v>
      </c>
      <c r="C896" s="8" t="s">
        <v>72</v>
      </c>
      <c r="D896" s="16">
        <f>SUMIFS(Issue!$L$1:$L$4036,Issue!$H$1:$H$4036,'Pending Consumption'!$B896,Issue!$J$1:$J$4036,'Pending Consumption'!$C896,Issue!$B$1:$B$4036,"Transfer")</f>
        <v>0</v>
      </c>
      <c r="E896" s="6">
        <f>SUMIFS(Issue!$L$1:$L$4036,Issue!$E$1:$E$4036,'Pending Consumption'!B896,Issue!$J$1:$J$4036,'Pending Consumption'!$C896,Issue!$B$1:$B$4036,"Consumed")</f>
        <v>0</v>
      </c>
      <c r="F896" s="16">
        <f t="shared" si="18"/>
        <v>0</v>
      </c>
    </row>
    <row r="897" spans="2:6" hidden="1" x14ac:dyDescent="0.25">
      <c r="B897" s="22" t="s">
        <v>678</v>
      </c>
      <c r="C897" s="8" t="s">
        <v>73</v>
      </c>
      <c r="D897" s="16">
        <f>SUMIFS(Issue!$L$1:$L$4036,Issue!$H$1:$H$4036,'Pending Consumption'!$B897,Issue!$J$1:$J$4036,'Pending Consumption'!$C897,Issue!$B$1:$B$4036,"Transfer")</f>
        <v>0</v>
      </c>
      <c r="E897" s="6">
        <f>SUMIFS(Issue!$L$1:$L$4036,Issue!$E$1:$E$4036,'Pending Consumption'!B897,Issue!$J$1:$J$4036,'Pending Consumption'!$C897,Issue!$B$1:$B$4036,"Consumed")</f>
        <v>0</v>
      </c>
      <c r="F897" s="16">
        <f t="shared" si="18"/>
        <v>0</v>
      </c>
    </row>
    <row r="898" spans="2:6" hidden="1" x14ac:dyDescent="0.25">
      <c r="B898" s="22" t="s">
        <v>678</v>
      </c>
      <c r="C898" s="8" t="s">
        <v>74</v>
      </c>
      <c r="D898" s="16">
        <f>SUMIFS(Issue!$L$1:$L$4036,Issue!$H$1:$H$4036,'Pending Consumption'!$B898,Issue!$J$1:$J$4036,'Pending Consumption'!$C898,Issue!$B$1:$B$4036,"Transfer")</f>
        <v>0</v>
      </c>
      <c r="E898" s="6">
        <f>SUMIFS(Issue!$L$1:$L$4036,Issue!$E$1:$E$4036,'Pending Consumption'!B898,Issue!$J$1:$J$4036,'Pending Consumption'!$C898,Issue!$B$1:$B$4036,"Consumed")</f>
        <v>0</v>
      </c>
      <c r="F898" s="16">
        <f t="shared" si="18"/>
        <v>0</v>
      </c>
    </row>
    <row r="899" spans="2:6" hidden="1" x14ac:dyDescent="0.25">
      <c r="B899" s="22" t="s">
        <v>678</v>
      </c>
      <c r="C899" s="8" t="s">
        <v>75</v>
      </c>
      <c r="D899" s="16">
        <f>SUMIFS(Issue!$L$1:$L$4036,Issue!$H$1:$H$4036,'Pending Consumption'!$B899,Issue!$J$1:$J$4036,'Pending Consumption'!$C899,Issue!$B$1:$B$4036,"Transfer")</f>
        <v>0</v>
      </c>
      <c r="E899" s="6">
        <f>SUMIFS(Issue!$L$1:$L$4036,Issue!$E$1:$E$4036,'Pending Consumption'!B899,Issue!$J$1:$J$4036,'Pending Consumption'!$C899,Issue!$B$1:$B$4036,"Consumed")</f>
        <v>0</v>
      </c>
      <c r="F899" s="16">
        <f t="shared" si="18"/>
        <v>0</v>
      </c>
    </row>
    <row r="900" spans="2:6" hidden="1" x14ac:dyDescent="0.25">
      <c r="B900" s="22" t="s">
        <v>678</v>
      </c>
      <c r="C900" s="8" t="s">
        <v>76</v>
      </c>
      <c r="D900" s="16">
        <f>SUMIFS(Issue!$L$1:$L$4036,Issue!$H$1:$H$4036,'Pending Consumption'!$B900,Issue!$J$1:$J$4036,'Pending Consumption'!$C900,Issue!$B$1:$B$4036,"Transfer")</f>
        <v>0</v>
      </c>
      <c r="E900" s="6">
        <f>SUMIFS(Issue!$L$1:$L$4036,Issue!$E$1:$E$4036,'Pending Consumption'!B900,Issue!$J$1:$J$4036,'Pending Consumption'!$C900,Issue!$B$1:$B$4036,"Consumed")</f>
        <v>0</v>
      </c>
      <c r="F900" s="16">
        <f t="shared" si="18"/>
        <v>0</v>
      </c>
    </row>
    <row r="901" spans="2:6" hidden="1" x14ac:dyDescent="0.25">
      <c r="B901" s="22" t="s">
        <v>678</v>
      </c>
      <c r="C901" s="8" t="s">
        <v>77</v>
      </c>
      <c r="D901" s="16">
        <f>SUMIFS(Issue!$L$1:$L$4036,Issue!$H$1:$H$4036,'Pending Consumption'!$B901,Issue!$J$1:$J$4036,'Pending Consumption'!$C901,Issue!$B$1:$B$4036,"Transfer")</f>
        <v>0</v>
      </c>
      <c r="E901" s="6">
        <f>SUMIFS(Issue!$L$1:$L$4036,Issue!$E$1:$E$4036,'Pending Consumption'!B901,Issue!$J$1:$J$4036,'Pending Consumption'!$C901,Issue!$B$1:$B$4036,"Consumed")</f>
        <v>0</v>
      </c>
      <c r="F901" s="16">
        <f t="shared" si="18"/>
        <v>0</v>
      </c>
    </row>
    <row r="902" spans="2:6" hidden="1" x14ac:dyDescent="0.25">
      <c r="B902" s="22" t="s">
        <v>678</v>
      </c>
      <c r="C902" s="8" t="s">
        <v>78</v>
      </c>
      <c r="D902" s="16">
        <f>SUMIFS(Issue!$L$1:$L$4036,Issue!$H$1:$H$4036,'Pending Consumption'!$B902,Issue!$J$1:$J$4036,'Pending Consumption'!$C902,Issue!$B$1:$B$4036,"Transfer")</f>
        <v>0</v>
      </c>
      <c r="E902" s="6">
        <f>SUMIFS(Issue!$L$1:$L$4036,Issue!$E$1:$E$4036,'Pending Consumption'!B902,Issue!$J$1:$J$4036,'Pending Consumption'!$C902,Issue!$B$1:$B$4036,"Consumed")</f>
        <v>0</v>
      </c>
      <c r="F902" s="16">
        <f t="shared" si="18"/>
        <v>0</v>
      </c>
    </row>
    <row r="903" spans="2:6" hidden="1" x14ac:dyDescent="0.25">
      <c r="B903" s="22" t="s">
        <v>678</v>
      </c>
      <c r="C903" s="8" t="s">
        <v>79</v>
      </c>
      <c r="D903" s="16">
        <f>SUMIFS(Issue!$L$1:$L$4036,Issue!$H$1:$H$4036,'Pending Consumption'!$B903,Issue!$J$1:$J$4036,'Pending Consumption'!$C903,Issue!$B$1:$B$4036,"Transfer")</f>
        <v>0</v>
      </c>
      <c r="E903" s="6">
        <f>SUMIFS(Issue!$L$1:$L$4036,Issue!$E$1:$E$4036,'Pending Consumption'!B903,Issue!$J$1:$J$4036,'Pending Consumption'!$C903,Issue!$B$1:$B$4036,"Consumed")</f>
        <v>0</v>
      </c>
      <c r="F903" s="16">
        <f t="shared" si="18"/>
        <v>0</v>
      </c>
    </row>
    <row r="904" spans="2:6" hidden="1" x14ac:dyDescent="0.25">
      <c r="B904" s="22" t="s">
        <v>678</v>
      </c>
      <c r="C904" s="8" t="s">
        <v>80</v>
      </c>
      <c r="D904" s="16">
        <f>SUMIFS(Issue!$L$1:$L$4036,Issue!$H$1:$H$4036,'Pending Consumption'!$B904,Issue!$J$1:$J$4036,'Pending Consumption'!$C904,Issue!$B$1:$B$4036,"Transfer")</f>
        <v>0</v>
      </c>
      <c r="E904" s="6">
        <f>SUMIFS(Issue!$L$1:$L$4036,Issue!$E$1:$E$4036,'Pending Consumption'!B904,Issue!$J$1:$J$4036,'Pending Consumption'!$C904,Issue!$B$1:$B$4036,"Consumed")</f>
        <v>0</v>
      </c>
      <c r="F904" s="16">
        <f t="shared" si="18"/>
        <v>0</v>
      </c>
    </row>
    <row r="905" spans="2:6" hidden="1" x14ac:dyDescent="0.25">
      <c r="B905" s="22" t="s">
        <v>678</v>
      </c>
      <c r="C905" s="8" t="s">
        <v>81</v>
      </c>
      <c r="D905" s="16">
        <f>SUMIFS(Issue!$L$1:$L$4036,Issue!$H$1:$H$4036,'Pending Consumption'!$B905,Issue!$J$1:$J$4036,'Pending Consumption'!$C905,Issue!$B$1:$B$4036,"Transfer")</f>
        <v>0</v>
      </c>
      <c r="E905" s="6">
        <f>SUMIFS(Issue!$L$1:$L$4036,Issue!$E$1:$E$4036,'Pending Consumption'!B905,Issue!$J$1:$J$4036,'Pending Consumption'!$C905,Issue!$B$1:$B$4036,"Consumed")</f>
        <v>0</v>
      </c>
      <c r="F905" s="16">
        <f t="shared" si="18"/>
        <v>0</v>
      </c>
    </row>
    <row r="906" spans="2:6" hidden="1" x14ac:dyDescent="0.25">
      <c r="B906" s="22" t="s">
        <v>678</v>
      </c>
      <c r="C906" s="8" t="s">
        <v>82</v>
      </c>
      <c r="D906" s="16">
        <f>SUMIFS(Issue!$L$1:$L$4036,Issue!$H$1:$H$4036,'Pending Consumption'!$B906,Issue!$J$1:$J$4036,'Pending Consumption'!$C906,Issue!$B$1:$B$4036,"Transfer")</f>
        <v>0</v>
      </c>
      <c r="E906" s="6">
        <f>SUMIFS(Issue!$L$1:$L$4036,Issue!$E$1:$E$4036,'Pending Consumption'!B906,Issue!$J$1:$J$4036,'Pending Consumption'!$C906,Issue!$B$1:$B$4036,"Consumed")</f>
        <v>0</v>
      </c>
      <c r="F906" s="16">
        <f t="shared" si="18"/>
        <v>0</v>
      </c>
    </row>
    <row r="907" spans="2:6" hidden="1" x14ac:dyDescent="0.25">
      <c r="B907" s="22" t="s">
        <v>678</v>
      </c>
      <c r="C907" s="8" t="s">
        <v>83</v>
      </c>
      <c r="D907" s="16">
        <f>SUMIFS(Issue!$L$1:$L$4036,Issue!$H$1:$H$4036,'Pending Consumption'!$B907,Issue!$J$1:$J$4036,'Pending Consumption'!$C907,Issue!$B$1:$B$4036,"Transfer")</f>
        <v>0</v>
      </c>
      <c r="E907" s="6">
        <f>SUMIFS(Issue!$L$1:$L$4036,Issue!$E$1:$E$4036,'Pending Consumption'!B907,Issue!$J$1:$J$4036,'Pending Consumption'!$C907,Issue!$B$1:$B$4036,"Consumed")</f>
        <v>0</v>
      </c>
      <c r="F907" s="16">
        <f t="shared" si="18"/>
        <v>0</v>
      </c>
    </row>
    <row r="908" spans="2:6" hidden="1" x14ac:dyDescent="0.25">
      <c r="B908" s="22" t="s">
        <v>678</v>
      </c>
      <c r="C908" s="8" t="s">
        <v>84</v>
      </c>
      <c r="D908" s="16">
        <f>SUMIFS(Issue!$L$1:$L$4036,Issue!$H$1:$H$4036,'Pending Consumption'!$B908,Issue!$J$1:$J$4036,'Pending Consumption'!$C908,Issue!$B$1:$B$4036,"Transfer")</f>
        <v>0</v>
      </c>
      <c r="E908" s="6">
        <f>SUMIFS(Issue!$L$1:$L$4036,Issue!$E$1:$E$4036,'Pending Consumption'!B908,Issue!$J$1:$J$4036,'Pending Consumption'!$C908,Issue!$B$1:$B$4036,"Consumed")</f>
        <v>0</v>
      </c>
      <c r="F908" s="16">
        <f t="shared" si="18"/>
        <v>0</v>
      </c>
    </row>
    <row r="909" spans="2:6" hidden="1" x14ac:dyDescent="0.25">
      <c r="B909" s="22" t="s">
        <v>678</v>
      </c>
      <c r="C909" s="8" t="s">
        <v>85</v>
      </c>
      <c r="D909" s="16">
        <f>SUMIFS(Issue!$L$1:$L$4036,Issue!$H$1:$H$4036,'Pending Consumption'!$B909,Issue!$J$1:$J$4036,'Pending Consumption'!$C909,Issue!$B$1:$B$4036,"Transfer")</f>
        <v>0</v>
      </c>
      <c r="E909" s="6">
        <f>SUMIFS(Issue!$L$1:$L$4036,Issue!$E$1:$E$4036,'Pending Consumption'!B909,Issue!$J$1:$J$4036,'Pending Consumption'!$C909,Issue!$B$1:$B$4036,"Consumed")</f>
        <v>0</v>
      </c>
      <c r="F909" s="16">
        <f t="shared" si="18"/>
        <v>0</v>
      </c>
    </row>
    <row r="910" spans="2:6" hidden="1" x14ac:dyDescent="0.25">
      <c r="B910" s="22" t="s">
        <v>678</v>
      </c>
      <c r="C910" s="8" t="s">
        <v>86</v>
      </c>
      <c r="D910" s="16">
        <f>SUMIFS(Issue!$L$1:$L$4036,Issue!$H$1:$H$4036,'Pending Consumption'!$B910,Issue!$J$1:$J$4036,'Pending Consumption'!$C910,Issue!$B$1:$B$4036,"Transfer")</f>
        <v>0</v>
      </c>
      <c r="E910" s="6">
        <f>SUMIFS(Issue!$L$1:$L$4036,Issue!$E$1:$E$4036,'Pending Consumption'!B910,Issue!$J$1:$J$4036,'Pending Consumption'!$C910,Issue!$B$1:$B$4036,"Consumed")</f>
        <v>0</v>
      </c>
      <c r="F910" s="16">
        <f t="shared" si="18"/>
        <v>0</v>
      </c>
    </row>
    <row r="911" spans="2:6" hidden="1" x14ac:dyDescent="0.25">
      <c r="B911" s="22" t="s">
        <v>678</v>
      </c>
      <c r="C911" s="8" t="s">
        <v>87</v>
      </c>
      <c r="D911" s="16">
        <f>SUMIFS(Issue!$L$1:$L$4036,Issue!$H$1:$H$4036,'Pending Consumption'!$B911,Issue!$J$1:$J$4036,'Pending Consumption'!$C911,Issue!$B$1:$B$4036,"Transfer")</f>
        <v>0</v>
      </c>
      <c r="E911" s="6">
        <f>SUMIFS(Issue!$L$1:$L$4036,Issue!$E$1:$E$4036,'Pending Consumption'!B911,Issue!$J$1:$J$4036,'Pending Consumption'!$C911,Issue!$B$1:$B$4036,"Consumed")</f>
        <v>0</v>
      </c>
      <c r="F911" s="16">
        <f t="shared" si="18"/>
        <v>0</v>
      </c>
    </row>
    <row r="912" spans="2:6" hidden="1" x14ac:dyDescent="0.25">
      <c r="B912" s="22" t="s">
        <v>678</v>
      </c>
      <c r="C912" s="8" t="s">
        <v>88</v>
      </c>
      <c r="D912" s="16">
        <f>SUMIFS(Issue!$L$1:$L$4036,Issue!$H$1:$H$4036,'Pending Consumption'!$B912,Issue!$J$1:$J$4036,'Pending Consumption'!$C912,Issue!$B$1:$B$4036,"Transfer")</f>
        <v>0</v>
      </c>
      <c r="E912" s="6">
        <f>SUMIFS(Issue!$L$1:$L$4036,Issue!$E$1:$E$4036,'Pending Consumption'!B912,Issue!$J$1:$J$4036,'Pending Consumption'!$C912,Issue!$B$1:$B$4036,"Consumed")</f>
        <v>0</v>
      </c>
      <c r="F912" s="16">
        <f t="shared" si="18"/>
        <v>0</v>
      </c>
    </row>
    <row r="913" spans="2:6" hidden="1" x14ac:dyDescent="0.25">
      <c r="B913" s="22" t="s">
        <v>678</v>
      </c>
      <c r="C913" s="8" t="s">
        <v>89</v>
      </c>
      <c r="D913" s="16">
        <f>SUMIFS(Issue!$L$1:$L$4036,Issue!$H$1:$H$4036,'Pending Consumption'!$B913,Issue!$J$1:$J$4036,'Pending Consumption'!$C913,Issue!$B$1:$B$4036,"Transfer")</f>
        <v>0</v>
      </c>
      <c r="E913" s="6">
        <f>SUMIFS(Issue!$L$1:$L$4036,Issue!$E$1:$E$4036,'Pending Consumption'!B913,Issue!$J$1:$J$4036,'Pending Consumption'!$C913,Issue!$B$1:$B$4036,"Consumed")</f>
        <v>0</v>
      </c>
      <c r="F913" s="16">
        <f t="shared" si="18"/>
        <v>0</v>
      </c>
    </row>
    <row r="914" spans="2:6" hidden="1" x14ac:dyDescent="0.25">
      <c r="B914" s="22" t="s">
        <v>678</v>
      </c>
      <c r="C914" s="8" t="s">
        <v>90</v>
      </c>
      <c r="D914" s="16">
        <f>SUMIFS(Issue!$L$1:$L$4036,Issue!$H$1:$H$4036,'Pending Consumption'!$B914,Issue!$J$1:$J$4036,'Pending Consumption'!$C914,Issue!$B$1:$B$4036,"Transfer")</f>
        <v>0</v>
      </c>
      <c r="E914" s="6">
        <f>SUMIFS(Issue!$L$1:$L$4036,Issue!$E$1:$E$4036,'Pending Consumption'!B914,Issue!$J$1:$J$4036,'Pending Consumption'!$C914,Issue!$B$1:$B$4036,"Consumed")</f>
        <v>0</v>
      </c>
      <c r="F914" s="16">
        <f t="shared" si="18"/>
        <v>0</v>
      </c>
    </row>
    <row r="915" spans="2:6" hidden="1" x14ac:dyDescent="0.25">
      <c r="B915" s="22" t="s">
        <v>678</v>
      </c>
      <c r="C915" s="8" t="s">
        <v>91</v>
      </c>
      <c r="D915" s="16">
        <f>SUMIFS(Issue!$L$1:$L$4036,Issue!$H$1:$H$4036,'Pending Consumption'!$B915,Issue!$J$1:$J$4036,'Pending Consumption'!$C915,Issue!$B$1:$B$4036,"Transfer")</f>
        <v>0</v>
      </c>
      <c r="E915" s="6">
        <f>SUMIFS(Issue!$L$1:$L$4036,Issue!$E$1:$E$4036,'Pending Consumption'!B915,Issue!$J$1:$J$4036,'Pending Consumption'!$C915,Issue!$B$1:$B$4036,"Consumed")</f>
        <v>0</v>
      </c>
      <c r="F915" s="16">
        <f t="shared" si="18"/>
        <v>0</v>
      </c>
    </row>
    <row r="916" spans="2:6" hidden="1" x14ac:dyDescent="0.25">
      <c r="B916" s="22" t="s">
        <v>678</v>
      </c>
      <c r="C916" s="8" t="s">
        <v>92</v>
      </c>
      <c r="D916" s="16">
        <f>SUMIFS(Issue!$L$1:$L$4036,Issue!$H$1:$H$4036,'Pending Consumption'!$B916,Issue!$J$1:$J$4036,'Pending Consumption'!$C916,Issue!$B$1:$B$4036,"Transfer")</f>
        <v>0</v>
      </c>
      <c r="E916" s="6">
        <f>SUMIFS(Issue!$L$1:$L$4036,Issue!$E$1:$E$4036,'Pending Consumption'!B916,Issue!$J$1:$J$4036,'Pending Consumption'!$C916,Issue!$B$1:$B$4036,"Consumed")</f>
        <v>0</v>
      </c>
      <c r="F916" s="16">
        <f t="shared" si="18"/>
        <v>0</v>
      </c>
    </row>
    <row r="917" spans="2:6" hidden="1" x14ac:dyDescent="0.25">
      <c r="B917" s="22" t="s">
        <v>678</v>
      </c>
      <c r="C917" s="8" t="s">
        <v>93</v>
      </c>
      <c r="D917" s="16">
        <f>SUMIFS(Issue!$L$1:$L$4036,Issue!$H$1:$H$4036,'Pending Consumption'!$B917,Issue!$J$1:$J$4036,'Pending Consumption'!$C917,Issue!$B$1:$B$4036,"Transfer")</f>
        <v>0</v>
      </c>
      <c r="E917" s="6">
        <f>SUMIFS(Issue!$L$1:$L$4036,Issue!$E$1:$E$4036,'Pending Consumption'!B917,Issue!$J$1:$J$4036,'Pending Consumption'!$C917,Issue!$B$1:$B$4036,"Consumed")</f>
        <v>0</v>
      </c>
      <c r="F917" s="16">
        <f t="shared" si="18"/>
        <v>0</v>
      </c>
    </row>
    <row r="918" spans="2:6" hidden="1" x14ac:dyDescent="0.25">
      <c r="B918" s="22" t="s">
        <v>678</v>
      </c>
      <c r="C918" s="8" t="s">
        <v>94</v>
      </c>
      <c r="D918" s="16">
        <f>SUMIFS(Issue!$L$1:$L$4036,Issue!$H$1:$H$4036,'Pending Consumption'!$B918,Issue!$J$1:$J$4036,'Pending Consumption'!$C918,Issue!$B$1:$B$4036,"Transfer")</f>
        <v>0</v>
      </c>
      <c r="E918" s="6">
        <f>SUMIFS(Issue!$L$1:$L$4036,Issue!$E$1:$E$4036,'Pending Consumption'!B918,Issue!$J$1:$J$4036,'Pending Consumption'!$C918,Issue!$B$1:$B$4036,"Consumed")</f>
        <v>0</v>
      </c>
      <c r="F918" s="16">
        <f t="shared" si="18"/>
        <v>0</v>
      </c>
    </row>
    <row r="919" spans="2:6" hidden="1" x14ac:dyDescent="0.25">
      <c r="B919" s="22" t="s">
        <v>678</v>
      </c>
      <c r="C919" s="8" t="s">
        <v>95</v>
      </c>
      <c r="D919" s="16">
        <f>SUMIFS(Issue!$L$1:$L$4036,Issue!$H$1:$H$4036,'Pending Consumption'!$B919,Issue!$J$1:$J$4036,'Pending Consumption'!$C919,Issue!$B$1:$B$4036,"Transfer")</f>
        <v>0</v>
      </c>
      <c r="E919" s="6">
        <f>SUMIFS(Issue!$L$1:$L$4036,Issue!$E$1:$E$4036,'Pending Consumption'!B919,Issue!$J$1:$J$4036,'Pending Consumption'!$C919,Issue!$B$1:$B$4036,"Consumed")</f>
        <v>0</v>
      </c>
      <c r="F919" s="16">
        <f t="shared" si="18"/>
        <v>0</v>
      </c>
    </row>
    <row r="920" spans="2:6" hidden="1" x14ac:dyDescent="0.25">
      <c r="B920" s="22" t="s">
        <v>678</v>
      </c>
      <c r="C920" s="8" t="s">
        <v>96</v>
      </c>
      <c r="D920" s="16">
        <f>SUMIFS(Issue!$L$1:$L$4036,Issue!$H$1:$H$4036,'Pending Consumption'!$B920,Issue!$J$1:$J$4036,'Pending Consumption'!$C920,Issue!$B$1:$B$4036,"Transfer")</f>
        <v>0</v>
      </c>
      <c r="E920" s="6">
        <f>SUMIFS(Issue!$L$1:$L$4036,Issue!$E$1:$E$4036,'Pending Consumption'!B920,Issue!$J$1:$J$4036,'Pending Consumption'!$C920,Issue!$B$1:$B$4036,"Consumed")</f>
        <v>0</v>
      </c>
      <c r="F920" s="16">
        <f t="shared" si="18"/>
        <v>0</v>
      </c>
    </row>
    <row r="921" spans="2:6" hidden="1" x14ac:dyDescent="0.25">
      <c r="B921" s="22" t="s">
        <v>678</v>
      </c>
      <c r="C921" s="8" t="s">
        <v>97</v>
      </c>
      <c r="D921" s="16">
        <f>SUMIFS(Issue!$L$1:$L$4036,Issue!$H$1:$H$4036,'Pending Consumption'!$B921,Issue!$J$1:$J$4036,'Pending Consumption'!$C921,Issue!$B$1:$B$4036,"Transfer")</f>
        <v>0</v>
      </c>
      <c r="E921" s="6">
        <f>SUMIFS(Issue!$L$1:$L$4036,Issue!$E$1:$E$4036,'Pending Consumption'!B921,Issue!$J$1:$J$4036,'Pending Consumption'!$C921,Issue!$B$1:$B$4036,"Consumed")</f>
        <v>0</v>
      </c>
      <c r="F921" s="16">
        <f t="shared" si="18"/>
        <v>0</v>
      </c>
    </row>
    <row r="922" spans="2:6" hidden="1" x14ac:dyDescent="0.25">
      <c r="B922" s="22" t="s">
        <v>678</v>
      </c>
      <c r="C922" s="8" t="s">
        <v>98</v>
      </c>
      <c r="D922" s="16">
        <f>SUMIFS(Issue!$L$1:$L$4036,Issue!$H$1:$H$4036,'Pending Consumption'!$B922,Issue!$J$1:$J$4036,'Pending Consumption'!$C922,Issue!$B$1:$B$4036,"Transfer")</f>
        <v>0</v>
      </c>
      <c r="E922" s="6">
        <f>SUMIFS(Issue!$L$1:$L$4036,Issue!$E$1:$E$4036,'Pending Consumption'!B922,Issue!$J$1:$J$4036,'Pending Consumption'!$C922,Issue!$B$1:$B$4036,"Consumed")</f>
        <v>0</v>
      </c>
      <c r="F922" s="16">
        <f t="shared" si="18"/>
        <v>0</v>
      </c>
    </row>
    <row r="923" spans="2:6" hidden="1" x14ac:dyDescent="0.25">
      <c r="B923" s="22" t="s">
        <v>678</v>
      </c>
      <c r="C923" s="8" t="s">
        <v>99</v>
      </c>
      <c r="D923" s="16">
        <f>SUMIFS(Issue!$L$1:$L$4036,Issue!$H$1:$H$4036,'Pending Consumption'!$B923,Issue!$J$1:$J$4036,'Pending Consumption'!$C923,Issue!$B$1:$B$4036,"Transfer")</f>
        <v>0</v>
      </c>
      <c r="E923" s="6">
        <f>SUMIFS(Issue!$L$1:$L$4036,Issue!$E$1:$E$4036,'Pending Consumption'!B923,Issue!$J$1:$J$4036,'Pending Consumption'!$C923,Issue!$B$1:$B$4036,"Consumed")</f>
        <v>0</v>
      </c>
      <c r="F923" s="16">
        <f t="shared" si="18"/>
        <v>0</v>
      </c>
    </row>
    <row r="924" spans="2:6" hidden="1" x14ac:dyDescent="0.25">
      <c r="B924" s="22" t="s">
        <v>678</v>
      </c>
      <c r="C924" s="8" t="s">
        <v>100</v>
      </c>
      <c r="D924" s="16">
        <f>SUMIFS(Issue!$L$1:$L$4036,Issue!$H$1:$H$4036,'Pending Consumption'!$B924,Issue!$J$1:$J$4036,'Pending Consumption'!$C924,Issue!$B$1:$B$4036,"Transfer")</f>
        <v>0</v>
      </c>
      <c r="E924" s="6">
        <f>SUMIFS(Issue!$L$1:$L$4036,Issue!$E$1:$E$4036,'Pending Consumption'!B924,Issue!$J$1:$J$4036,'Pending Consumption'!$C924,Issue!$B$1:$B$4036,"Consumed")</f>
        <v>0</v>
      </c>
      <c r="F924" s="16">
        <f t="shared" si="18"/>
        <v>0</v>
      </c>
    </row>
    <row r="925" spans="2:6" hidden="1" x14ac:dyDescent="0.25">
      <c r="B925" s="22" t="s">
        <v>678</v>
      </c>
      <c r="C925" s="8" t="s">
        <v>101</v>
      </c>
      <c r="D925" s="16">
        <f>SUMIFS(Issue!$L$1:$L$4036,Issue!$H$1:$H$4036,'Pending Consumption'!$B925,Issue!$J$1:$J$4036,'Pending Consumption'!$C925,Issue!$B$1:$B$4036,"Transfer")</f>
        <v>0</v>
      </c>
      <c r="E925" s="6">
        <f>SUMIFS(Issue!$L$1:$L$4036,Issue!$E$1:$E$4036,'Pending Consumption'!B925,Issue!$J$1:$J$4036,'Pending Consumption'!$C925,Issue!$B$1:$B$4036,"Consumed")</f>
        <v>0</v>
      </c>
      <c r="F925" s="16">
        <f t="shared" si="18"/>
        <v>0</v>
      </c>
    </row>
    <row r="926" spans="2:6" hidden="1" x14ac:dyDescent="0.25">
      <c r="B926" s="22" t="s">
        <v>678</v>
      </c>
      <c r="C926" s="8" t="s">
        <v>102</v>
      </c>
      <c r="D926" s="16">
        <f>SUMIFS(Issue!$L$1:$L$4036,Issue!$H$1:$H$4036,'Pending Consumption'!$B926,Issue!$J$1:$J$4036,'Pending Consumption'!$C926,Issue!$B$1:$B$4036,"Transfer")</f>
        <v>0</v>
      </c>
      <c r="E926" s="6">
        <f>SUMIFS(Issue!$L$1:$L$4036,Issue!$E$1:$E$4036,'Pending Consumption'!B926,Issue!$J$1:$J$4036,'Pending Consumption'!$C926,Issue!$B$1:$B$4036,"Consumed")</f>
        <v>0</v>
      </c>
      <c r="F926" s="16">
        <f t="shared" si="18"/>
        <v>0</v>
      </c>
    </row>
    <row r="927" spans="2:6" hidden="1" x14ac:dyDescent="0.25">
      <c r="B927" s="22" t="s">
        <v>678</v>
      </c>
      <c r="C927" s="8" t="s">
        <v>103</v>
      </c>
      <c r="D927" s="16">
        <f>SUMIFS(Issue!$L$1:$L$4036,Issue!$H$1:$H$4036,'Pending Consumption'!$B927,Issue!$J$1:$J$4036,'Pending Consumption'!$C927,Issue!$B$1:$B$4036,"Transfer")</f>
        <v>0</v>
      </c>
      <c r="E927" s="6">
        <f>SUMIFS(Issue!$L$1:$L$4036,Issue!$E$1:$E$4036,'Pending Consumption'!B927,Issue!$J$1:$J$4036,'Pending Consumption'!$C927,Issue!$B$1:$B$4036,"Consumed")</f>
        <v>0</v>
      </c>
      <c r="F927" s="16">
        <f t="shared" si="18"/>
        <v>0</v>
      </c>
    </row>
    <row r="928" spans="2:6" hidden="1" x14ac:dyDescent="0.25">
      <c r="B928" s="22" t="s">
        <v>678</v>
      </c>
      <c r="C928" s="8" t="s">
        <v>104</v>
      </c>
      <c r="D928" s="16">
        <f>SUMIFS(Issue!$L$1:$L$4036,Issue!$H$1:$H$4036,'Pending Consumption'!$B928,Issue!$J$1:$J$4036,'Pending Consumption'!$C928,Issue!$B$1:$B$4036,"Transfer")</f>
        <v>0</v>
      </c>
      <c r="E928" s="6">
        <f>SUMIFS(Issue!$L$1:$L$4036,Issue!$E$1:$E$4036,'Pending Consumption'!B928,Issue!$J$1:$J$4036,'Pending Consumption'!$C928,Issue!$B$1:$B$4036,"Consumed")</f>
        <v>0</v>
      </c>
      <c r="F928" s="16">
        <f t="shared" si="18"/>
        <v>0</v>
      </c>
    </row>
    <row r="929" spans="2:6" hidden="1" x14ac:dyDescent="0.25">
      <c r="B929" s="22" t="s">
        <v>678</v>
      </c>
      <c r="C929" s="8" t="s">
        <v>105</v>
      </c>
      <c r="D929" s="16">
        <f>SUMIFS(Issue!$L$1:$L$4036,Issue!$H$1:$H$4036,'Pending Consumption'!$B929,Issue!$J$1:$J$4036,'Pending Consumption'!$C929,Issue!$B$1:$B$4036,"Transfer")</f>
        <v>0</v>
      </c>
      <c r="E929" s="6">
        <f>SUMIFS(Issue!$L$1:$L$4036,Issue!$E$1:$E$4036,'Pending Consumption'!B929,Issue!$J$1:$J$4036,'Pending Consumption'!$C929,Issue!$B$1:$B$4036,"Consumed")</f>
        <v>0</v>
      </c>
      <c r="F929" s="16">
        <f t="shared" si="18"/>
        <v>0</v>
      </c>
    </row>
    <row r="930" spans="2:6" hidden="1" x14ac:dyDescent="0.25">
      <c r="B930" s="22" t="s">
        <v>678</v>
      </c>
      <c r="C930" s="8" t="s">
        <v>106</v>
      </c>
      <c r="D930" s="16">
        <f>SUMIFS(Issue!$L$1:$L$4036,Issue!$H$1:$H$4036,'Pending Consumption'!$B930,Issue!$J$1:$J$4036,'Pending Consumption'!$C930,Issue!$B$1:$B$4036,"Transfer")</f>
        <v>0</v>
      </c>
      <c r="E930" s="6">
        <f>SUMIFS(Issue!$L$1:$L$4036,Issue!$E$1:$E$4036,'Pending Consumption'!B930,Issue!$J$1:$J$4036,'Pending Consumption'!$C930,Issue!$B$1:$B$4036,"Consumed")</f>
        <v>0</v>
      </c>
      <c r="F930" s="16">
        <f t="shared" si="18"/>
        <v>0</v>
      </c>
    </row>
    <row r="931" spans="2:6" hidden="1" x14ac:dyDescent="0.25">
      <c r="B931" s="22" t="s">
        <v>678</v>
      </c>
      <c r="C931" s="8" t="s">
        <v>107</v>
      </c>
      <c r="D931" s="16">
        <f>SUMIFS(Issue!$L$1:$L$4036,Issue!$H$1:$H$4036,'Pending Consumption'!$B931,Issue!$J$1:$J$4036,'Pending Consumption'!$C931,Issue!$B$1:$B$4036,"Transfer")</f>
        <v>0</v>
      </c>
      <c r="E931" s="6">
        <f>SUMIFS(Issue!$L$1:$L$4036,Issue!$E$1:$E$4036,'Pending Consumption'!B931,Issue!$J$1:$J$4036,'Pending Consumption'!$C931,Issue!$B$1:$B$4036,"Consumed")</f>
        <v>0</v>
      </c>
      <c r="F931" s="16">
        <f t="shared" ref="F931:F961" si="19">+D931-E931</f>
        <v>0</v>
      </c>
    </row>
    <row r="932" spans="2:6" hidden="1" x14ac:dyDescent="0.25">
      <c r="B932" s="22" t="s">
        <v>678</v>
      </c>
      <c r="C932" s="8" t="s">
        <v>108</v>
      </c>
      <c r="D932" s="16">
        <f>SUMIFS(Issue!$L$1:$L$4036,Issue!$H$1:$H$4036,'Pending Consumption'!$B932,Issue!$J$1:$J$4036,'Pending Consumption'!$C932,Issue!$B$1:$B$4036,"Transfer")</f>
        <v>0</v>
      </c>
      <c r="E932" s="6">
        <f>SUMIFS(Issue!$L$1:$L$4036,Issue!$E$1:$E$4036,'Pending Consumption'!B932,Issue!$J$1:$J$4036,'Pending Consumption'!$C932,Issue!$B$1:$B$4036,"Consumed")</f>
        <v>0</v>
      </c>
      <c r="F932" s="16">
        <f t="shared" si="19"/>
        <v>0</v>
      </c>
    </row>
    <row r="933" spans="2:6" hidden="1" x14ac:dyDescent="0.25">
      <c r="B933" s="22" t="s">
        <v>678</v>
      </c>
      <c r="C933" s="8" t="s">
        <v>109</v>
      </c>
      <c r="D933" s="16">
        <f>SUMIFS(Issue!$L$1:$L$4036,Issue!$H$1:$H$4036,'Pending Consumption'!$B933,Issue!$J$1:$J$4036,'Pending Consumption'!$C933,Issue!$B$1:$B$4036,"Transfer")</f>
        <v>0</v>
      </c>
      <c r="E933" s="6">
        <f>SUMIFS(Issue!$L$1:$L$4036,Issue!$E$1:$E$4036,'Pending Consumption'!B933,Issue!$J$1:$J$4036,'Pending Consumption'!$C933,Issue!$B$1:$B$4036,"Consumed")</f>
        <v>0</v>
      </c>
      <c r="F933" s="16">
        <f t="shared" si="19"/>
        <v>0</v>
      </c>
    </row>
    <row r="934" spans="2:6" hidden="1" x14ac:dyDescent="0.25">
      <c r="B934" s="22" t="s">
        <v>678</v>
      </c>
      <c r="C934" s="8" t="s">
        <v>110</v>
      </c>
      <c r="D934" s="16">
        <f>SUMIFS(Issue!$L$1:$L$4036,Issue!$H$1:$H$4036,'Pending Consumption'!$B934,Issue!$J$1:$J$4036,'Pending Consumption'!$C934,Issue!$B$1:$B$4036,"Transfer")</f>
        <v>0</v>
      </c>
      <c r="E934" s="6">
        <f>SUMIFS(Issue!$L$1:$L$4036,Issue!$E$1:$E$4036,'Pending Consumption'!B934,Issue!$J$1:$J$4036,'Pending Consumption'!$C934,Issue!$B$1:$B$4036,"Consumed")</f>
        <v>0</v>
      </c>
      <c r="F934" s="16">
        <f t="shared" si="19"/>
        <v>0</v>
      </c>
    </row>
    <row r="935" spans="2:6" hidden="1" x14ac:dyDescent="0.25">
      <c r="B935" s="22" t="s">
        <v>678</v>
      </c>
      <c r="C935" s="8" t="s">
        <v>111</v>
      </c>
      <c r="D935" s="16">
        <f>SUMIFS(Issue!$L$1:$L$4036,Issue!$H$1:$H$4036,'Pending Consumption'!$B935,Issue!$J$1:$J$4036,'Pending Consumption'!$C935,Issue!$B$1:$B$4036,"Transfer")</f>
        <v>0</v>
      </c>
      <c r="E935" s="6">
        <f>SUMIFS(Issue!$L$1:$L$4036,Issue!$E$1:$E$4036,'Pending Consumption'!B935,Issue!$J$1:$J$4036,'Pending Consumption'!$C935,Issue!$B$1:$B$4036,"Consumed")</f>
        <v>0</v>
      </c>
      <c r="F935" s="16">
        <f t="shared" si="19"/>
        <v>0</v>
      </c>
    </row>
    <row r="936" spans="2:6" hidden="1" x14ac:dyDescent="0.25">
      <c r="B936" s="22" t="s">
        <v>678</v>
      </c>
      <c r="C936" s="8" t="s">
        <v>112</v>
      </c>
      <c r="D936" s="16">
        <f>SUMIFS(Issue!$L$1:$L$4036,Issue!$H$1:$H$4036,'Pending Consumption'!$B936,Issue!$J$1:$J$4036,'Pending Consumption'!$C936,Issue!$B$1:$B$4036,"Transfer")</f>
        <v>0</v>
      </c>
      <c r="E936" s="6">
        <f>SUMIFS(Issue!$L$1:$L$4036,Issue!$E$1:$E$4036,'Pending Consumption'!B936,Issue!$J$1:$J$4036,'Pending Consumption'!$C936,Issue!$B$1:$B$4036,"Consumed")</f>
        <v>0</v>
      </c>
      <c r="F936" s="16">
        <f t="shared" si="19"/>
        <v>0</v>
      </c>
    </row>
    <row r="937" spans="2:6" hidden="1" x14ac:dyDescent="0.25">
      <c r="B937" s="22" t="s">
        <v>678</v>
      </c>
      <c r="C937" s="8" t="s">
        <v>113</v>
      </c>
      <c r="D937" s="16">
        <f>SUMIFS(Issue!$L$1:$L$4036,Issue!$H$1:$H$4036,'Pending Consumption'!$B937,Issue!$J$1:$J$4036,'Pending Consumption'!$C937,Issue!$B$1:$B$4036,"Transfer")</f>
        <v>0</v>
      </c>
      <c r="E937" s="6">
        <f>SUMIFS(Issue!$L$1:$L$4036,Issue!$E$1:$E$4036,'Pending Consumption'!B937,Issue!$J$1:$J$4036,'Pending Consumption'!$C937,Issue!$B$1:$B$4036,"Consumed")</f>
        <v>0</v>
      </c>
      <c r="F937" s="16">
        <f t="shared" si="19"/>
        <v>0</v>
      </c>
    </row>
    <row r="938" spans="2:6" hidden="1" x14ac:dyDescent="0.25">
      <c r="B938" s="22" t="s">
        <v>678</v>
      </c>
      <c r="C938" s="8" t="s">
        <v>114</v>
      </c>
      <c r="D938" s="16">
        <f>SUMIFS(Issue!$L$1:$L$4036,Issue!$H$1:$H$4036,'Pending Consumption'!$B938,Issue!$J$1:$J$4036,'Pending Consumption'!$C938,Issue!$B$1:$B$4036,"Transfer")</f>
        <v>0</v>
      </c>
      <c r="E938" s="6">
        <f>SUMIFS(Issue!$L$1:$L$4036,Issue!$E$1:$E$4036,'Pending Consumption'!B938,Issue!$J$1:$J$4036,'Pending Consumption'!$C938,Issue!$B$1:$B$4036,"Consumed")</f>
        <v>0</v>
      </c>
      <c r="F938" s="16">
        <f t="shared" si="19"/>
        <v>0</v>
      </c>
    </row>
    <row r="939" spans="2:6" hidden="1" x14ac:dyDescent="0.25">
      <c r="B939" s="22" t="s">
        <v>678</v>
      </c>
      <c r="C939" s="8" t="s">
        <v>115</v>
      </c>
      <c r="D939" s="16">
        <f>SUMIFS(Issue!$L$1:$L$4036,Issue!$H$1:$H$4036,'Pending Consumption'!$B939,Issue!$J$1:$J$4036,'Pending Consumption'!$C939,Issue!$B$1:$B$4036,"Transfer")</f>
        <v>0</v>
      </c>
      <c r="E939" s="6">
        <f>SUMIFS(Issue!$L$1:$L$4036,Issue!$E$1:$E$4036,'Pending Consumption'!B939,Issue!$J$1:$J$4036,'Pending Consumption'!$C939,Issue!$B$1:$B$4036,"Consumed")</f>
        <v>0</v>
      </c>
      <c r="F939" s="16">
        <f t="shared" si="19"/>
        <v>0</v>
      </c>
    </row>
    <row r="940" spans="2:6" hidden="1" x14ac:dyDescent="0.25">
      <c r="B940" s="22" t="s">
        <v>678</v>
      </c>
      <c r="C940" s="8" t="s">
        <v>116</v>
      </c>
      <c r="D940" s="16">
        <f>SUMIFS(Issue!$L$1:$L$4036,Issue!$H$1:$H$4036,'Pending Consumption'!$B940,Issue!$J$1:$J$4036,'Pending Consumption'!$C940,Issue!$B$1:$B$4036,"Transfer")</f>
        <v>0</v>
      </c>
      <c r="E940" s="6">
        <f>SUMIFS(Issue!$L$1:$L$4036,Issue!$E$1:$E$4036,'Pending Consumption'!B940,Issue!$J$1:$J$4036,'Pending Consumption'!$C940,Issue!$B$1:$B$4036,"Consumed")</f>
        <v>0</v>
      </c>
      <c r="F940" s="16">
        <f t="shared" si="19"/>
        <v>0</v>
      </c>
    </row>
    <row r="941" spans="2:6" hidden="1" x14ac:dyDescent="0.25">
      <c r="B941" s="22" t="s">
        <v>678</v>
      </c>
      <c r="C941" s="8" t="s">
        <v>117</v>
      </c>
      <c r="D941" s="16">
        <f>SUMIFS(Issue!$L$1:$L$4036,Issue!$H$1:$H$4036,'Pending Consumption'!$B941,Issue!$J$1:$J$4036,'Pending Consumption'!$C941,Issue!$B$1:$B$4036,"Transfer")</f>
        <v>0</v>
      </c>
      <c r="E941" s="6">
        <f>SUMIFS(Issue!$L$1:$L$4036,Issue!$E$1:$E$4036,'Pending Consumption'!B941,Issue!$J$1:$J$4036,'Pending Consumption'!$C941,Issue!$B$1:$B$4036,"Consumed")</f>
        <v>0</v>
      </c>
      <c r="F941" s="16">
        <f t="shared" si="19"/>
        <v>0</v>
      </c>
    </row>
    <row r="942" spans="2:6" hidden="1" x14ac:dyDescent="0.25">
      <c r="B942" s="22" t="s">
        <v>678</v>
      </c>
      <c r="C942" s="8" t="s">
        <v>118</v>
      </c>
      <c r="D942" s="16">
        <f>SUMIFS(Issue!$L$1:$L$4036,Issue!$H$1:$H$4036,'Pending Consumption'!$B942,Issue!$J$1:$J$4036,'Pending Consumption'!$C942,Issue!$B$1:$B$4036,"Transfer")</f>
        <v>0</v>
      </c>
      <c r="E942" s="6">
        <f>SUMIFS(Issue!$L$1:$L$4036,Issue!$E$1:$E$4036,'Pending Consumption'!B942,Issue!$J$1:$J$4036,'Pending Consumption'!$C942,Issue!$B$1:$B$4036,"Consumed")</f>
        <v>0</v>
      </c>
      <c r="F942" s="16">
        <f t="shared" si="19"/>
        <v>0</v>
      </c>
    </row>
    <row r="943" spans="2:6" hidden="1" x14ac:dyDescent="0.25">
      <c r="B943" s="22" t="s">
        <v>678</v>
      </c>
      <c r="C943" s="8" t="s">
        <v>119</v>
      </c>
      <c r="D943" s="16">
        <f>SUMIFS(Issue!$L$1:$L$4036,Issue!$H$1:$H$4036,'Pending Consumption'!$B943,Issue!$J$1:$J$4036,'Pending Consumption'!$C943,Issue!$B$1:$B$4036,"Transfer")</f>
        <v>0</v>
      </c>
      <c r="E943" s="6">
        <f>SUMIFS(Issue!$L$1:$L$4036,Issue!$E$1:$E$4036,'Pending Consumption'!B943,Issue!$J$1:$J$4036,'Pending Consumption'!$C943,Issue!$B$1:$B$4036,"Consumed")</f>
        <v>0</v>
      </c>
      <c r="F943" s="16">
        <f t="shared" si="19"/>
        <v>0</v>
      </c>
    </row>
    <row r="944" spans="2:6" hidden="1" x14ac:dyDescent="0.25">
      <c r="B944" s="22" t="s">
        <v>678</v>
      </c>
      <c r="C944" s="8" t="s">
        <v>120</v>
      </c>
      <c r="D944" s="16">
        <f>SUMIFS(Issue!$L$1:$L$4036,Issue!$H$1:$H$4036,'Pending Consumption'!$B944,Issue!$J$1:$J$4036,'Pending Consumption'!$C944,Issue!$B$1:$B$4036,"Transfer")</f>
        <v>0</v>
      </c>
      <c r="E944" s="6">
        <f>SUMIFS(Issue!$L$1:$L$4036,Issue!$E$1:$E$4036,'Pending Consumption'!B944,Issue!$J$1:$J$4036,'Pending Consumption'!$C944,Issue!$B$1:$B$4036,"Consumed")</f>
        <v>0</v>
      </c>
      <c r="F944" s="16">
        <f t="shared" si="19"/>
        <v>0</v>
      </c>
    </row>
    <row r="945" spans="2:6" hidden="1" x14ac:dyDescent="0.25">
      <c r="B945" s="22" t="s">
        <v>678</v>
      </c>
      <c r="C945" s="8" t="s">
        <v>121</v>
      </c>
      <c r="D945" s="16">
        <f>SUMIFS(Issue!$L$1:$L$4036,Issue!$H$1:$H$4036,'Pending Consumption'!$B945,Issue!$J$1:$J$4036,'Pending Consumption'!$C945,Issue!$B$1:$B$4036,"Transfer")</f>
        <v>0</v>
      </c>
      <c r="E945" s="6">
        <f>SUMIFS(Issue!$L$1:$L$4036,Issue!$E$1:$E$4036,'Pending Consumption'!B945,Issue!$J$1:$J$4036,'Pending Consumption'!$C945,Issue!$B$1:$B$4036,"Consumed")</f>
        <v>0</v>
      </c>
      <c r="F945" s="16">
        <f t="shared" si="19"/>
        <v>0</v>
      </c>
    </row>
    <row r="946" spans="2:6" hidden="1" x14ac:dyDescent="0.25">
      <c r="B946" s="22" t="s">
        <v>678</v>
      </c>
      <c r="C946" s="8" t="s">
        <v>122</v>
      </c>
      <c r="D946" s="16">
        <f>SUMIFS(Issue!$L$1:$L$4036,Issue!$H$1:$H$4036,'Pending Consumption'!$B946,Issue!$J$1:$J$4036,'Pending Consumption'!$C946,Issue!$B$1:$B$4036,"Transfer")</f>
        <v>0</v>
      </c>
      <c r="E946" s="6">
        <f>SUMIFS(Issue!$L$1:$L$4036,Issue!$E$1:$E$4036,'Pending Consumption'!B946,Issue!$J$1:$J$4036,'Pending Consumption'!$C946,Issue!$B$1:$B$4036,"Consumed")</f>
        <v>0</v>
      </c>
      <c r="F946" s="16">
        <f t="shared" si="19"/>
        <v>0</v>
      </c>
    </row>
    <row r="947" spans="2:6" hidden="1" x14ac:dyDescent="0.25">
      <c r="B947" s="22" t="s">
        <v>678</v>
      </c>
      <c r="C947" s="8" t="s">
        <v>123</v>
      </c>
      <c r="D947" s="16">
        <f>SUMIFS(Issue!$L$1:$L$4036,Issue!$H$1:$H$4036,'Pending Consumption'!$B947,Issue!$J$1:$J$4036,'Pending Consumption'!$C947,Issue!$B$1:$B$4036,"Transfer")</f>
        <v>0</v>
      </c>
      <c r="E947" s="6">
        <f>SUMIFS(Issue!$L$1:$L$4036,Issue!$E$1:$E$4036,'Pending Consumption'!B947,Issue!$J$1:$J$4036,'Pending Consumption'!$C947,Issue!$B$1:$B$4036,"Consumed")</f>
        <v>0</v>
      </c>
      <c r="F947" s="16">
        <f t="shared" si="19"/>
        <v>0</v>
      </c>
    </row>
    <row r="948" spans="2:6" hidden="1" x14ac:dyDescent="0.25">
      <c r="B948" s="22" t="s">
        <v>678</v>
      </c>
      <c r="C948" s="8" t="s">
        <v>124</v>
      </c>
      <c r="D948" s="16">
        <f>SUMIFS(Issue!$L$1:$L$4036,Issue!$H$1:$H$4036,'Pending Consumption'!$B948,Issue!$J$1:$J$4036,'Pending Consumption'!$C948,Issue!$B$1:$B$4036,"Transfer")</f>
        <v>0</v>
      </c>
      <c r="E948" s="6">
        <f>SUMIFS(Issue!$L$1:$L$4036,Issue!$E$1:$E$4036,'Pending Consumption'!B948,Issue!$J$1:$J$4036,'Pending Consumption'!$C948,Issue!$B$1:$B$4036,"Consumed")</f>
        <v>0</v>
      </c>
      <c r="F948" s="16">
        <f t="shared" si="19"/>
        <v>0</v>
      </c>
    </row>
    <row r="949" spans="2:6" hidden="1" x14ac:dyDescent="0.25">
      <c r="B949" s="22" t="s">
        <v>678</v>
      </c>
      <c r="C949" s="8" t="s">
        <v>125</v>
      </c>
      <c r="D949" s="16">
        <f>SUMIFS(Issue!$L$1:$L$4036,Issue!$H$1:$H$4036,'Pending Consumption'!$B949,Issue!$J$1:$J$4036,'Pending Consumption'!$C949,Issue!$B$1:$B$4036,"Transfer")</f>
        <v>0</v>
      </c>
      <c r="E949" s="6">
        <f>SUMIFS(Issue!$L$1:$L$4036,Issue!$E$1:$E$4036,'Pending Consumption'!B949,Issue!$J$1:$J$4036,'Pending Consumption'!$C949,Issue!$B$1:$B$4036,"Consumed")</f>
        <v>0</v>
      </c>
      <c r="F949" s="16">
        <f t="shared" si="19"/>
        <v>0</v>
      </c>
    </row>
    <row r="950" spans="2:6" hidden="1" x14ac:dyDescent="0.25">
      <c r="B950" s="22" t="s">
        <v>678</v>
      </c>
      <c r="C950" s="8" t="s">
        <v>126</v>
      </c>
      <c r="D950" s="16">
        <f>SUMIFS(Issue!$L$1:$L$4036,Issue!$H$1:$H$4036,'Pending Consumption'!$B950,Issue!$J$1:$J$4036,'Pending Consumption'!$C950,Issue!$B$1:$B$4036,"Transfer")</f>
        <v>0</v>
      </c>
      <c r="E950" s="6">
        <f>SUMIFS(Issue!$L$1:$L$4036,Issue!$E$1:$E$4036,'Pending Consumption'!B950,Issue!$J$1:$J$4036,'Pending Consumption'!$C950,Issue!$B$1:$B$4036,"Consumed")</f>
        <v>0</v>
      </c>
      <c r="F950" s="16">
        <f t="shared" si="19"/>
        <v>0</v>
      </c>
    </row>
    <row r="951" spans="2:6" hidden="1" x14ac:dyDescent="0.25">
      <c r="B951" s="22" t="s">
        <v>678</v>
      </c>
      <c r="C951" s="8" t="s">
        <v>127</v>
      </c>
      <c r="D951" s="16">
        <f>SUMIFS(Issue!$L$1:$L$4036,Issue!$H$1:$H$4036,'Pending Consumption'!$B951,Issue!$J$1:$J$4036,'Pending Consumption'!$C951,Issue!$B$1:$B$4036,"Transfer")</f>
        <v>0</v>
      </c>
      <c r="E951" s="6">
        <f>SUMIFS(Issue!$L$1:$L$4036,Issue!$E$1:$E$4036,'Pending Consumption'!B951,Issue!$J$1:$J$4036,'Pending Consumption'!$C951,Issue!$B$1:$B$4036,"Consumed")</f>
        <v>0</v>
      </c>
      <c r="F951" s="16">
        <f t="shared" si="19"/>
        <v>0</v>
      </c>
    </row>
    <row r="952" spans="2:6" hidden="1" x14ac:dyDescent="0.25">
      <c r="B952" s="22" t="s">
        <v>678</v>
      </c>
      <c r="C952" s="8" t="s">
        <v>128</v>
      </c>
      <c r="D952" s="16">
        <f>SUMIFS(Issue!$L$1:$L$4036,Issue!$H$1:$H$4036,'Pending Consumption'!$B952,Issue!$J$1:$J$4036,'Pending Consumption'!$C952,Issue!$B$1:$B$4036,"Transfer")</f>
        <v>0</v>
      </c>
      <c r="E952" s="6">
        <f>SUMIFS(Issue!$L$1:$L$4036,Issue!$E$1:$E$4036,'Pending Consumption'!B952,Issue!$J$1:$J$4036,'Pending Consumption'!$C952,Issue!$B$1:$B$4036,"Consumed")</f>
        <v>0</v>
      </c>
      <c r="F952" s="16">
        <f t="shared" si="19"/>
        <v>0</v>
      </c>
    </row>
    <row r="953" spans="2:6" hidden="1" x14ac:dyDescent="0.25">
      <c r="B953" s="22" t="s">
        <v>678</v>
      </c>
      <c r="C953" s="8" t="s">
        <v>129</v>
      </c>
      <c r="D953" s="16">
        <f>SUMIFS(Issue!$L$1:$L$4036,Issue!$H$1:$H$4036,'Pending Consumption'!$B953,Issue!$J$1:$J$4036,'Pending Consumption'!$C953,Issue!$B$1:$B$4036,"Transfer")</f>
        <v>0</v>
      </c>
      <c r="E953" s="6">
        <f>SUMIFS(Issue!$L$1:$L$4036,Issue!$E$1:$E$4036,'Pending Consumption'!B953,Issue!$J$1:$J$4036,'Pending Consumption'!$C953,Issue!$B$1:$B$4036,"Consumed")</f>
        <v>0</v>
      </c>
      <c r="F953" s="16">
        <f t="shared" si="19"/>
        <v>0</v>
      </c>
    </row>
    <row r="954" spans="2:6" hidden="1" x14ac:dyDescent="0.25">
      <c r="B954" s="22" t="s">
        <v>678</v>
      </c>
      <c r="C954" s="8" t="s">
        <v>130</v>
      </c>
      <c r="D954" s="16">
        <f>SUMIFS(Issue!$L$1:$L$4036,Issue!$H$1:$H$4036,'Pending Consumption'!$B954,Issue!$J$1:$J$4036,'Pending Consumption'!$C954,Issue!$B$1:$B$4036,"Transfer")</f>
        <v>0</v>
      </c>
      <c r="E954" s="6">
        <f>SUMIFS(Issue!$L$1:$L$4036,Issue!$E$1:$E$4036,'Pending Consumption'!B954,Issue!$J$1:$J$4036,'Pending Consumption'!$C954,Issue!$B$1:$B$4036,"Consumed")</f>
        <v>0</v>
      </c>
      <c r="F954" s="16">
        <f t="shared" si="19"/>
        <v>0</v>
      </c>
    </row>
    <row r="955" spans="2:6" hidden="1" x14ac:dyDescent="0.25">
      <c r="B955" s="22" t="s">
        <v>678</v>
      </c>
      <c r="C955" s="8" t="s">
        <v>131</v>
      </c>
      <c r="D955" s="16">
        <f>SUMIFS(Issue!$L$1:$L$4036,Issue!$H$1:$H$4036,'Pending Consumption'!$B955,Issue!$J$1:$J$4036,'Pending Consumption'!$C955,Issue!$B$1:$B$4036,"Transfer")</f>
        <v>0</v>
      </c>
      <c r="E955" s="6">
        <f>SUMIFS(Issue!$L$1:$L$4036,Issue!$E$1:$E$4036,'Pending Consumption'!B955,Issue!$J$1:$J$4036,'Pending Consumption'!$C955,Issue!$B$1:$B$4036,"Consumed")</f>
        <v>0</v>
      </c>
      <c r="F955" s="16">
        <f t="shared" si="19"/>
        <v>0</v>
      </c>
    </row>
    <row r="956" spans="2:6" hidden="1" x14ac:dyDescent="0.25">
      <c r="B956" s="22" t="s">
        <v>678</v>
      </c>
      <c r="C956" s="8" t="s">
        <v>132</v>
      </c>
      <c r="D956" s="16">
        <f>SUMIFS(Issue!$L$1:$L$4036,Issue!$H$1:$H$4036,'Pending Consumption'!$B956,Issue!$J$1:$J$4036,'Pending Consumption'!$C956,Issue!$B$1:$B$4036,"Transfer")</f>
        <v>0</v>
      </c>
      <c r="E956" s="6">
        <f>SUMIFS(Issue!$L$1:$L$4036,Issue!$E$1:$E$4036,'Pending Consumption'!B956,Issue!$J$1:$J$4036,'Pending Consumption'!$C956,Issue!$B$1:$B$4036,"Consumed")</f>
        <v>0</v>
      </c>
      <c r="F956" s="16">
        <f t="shared" si="19"/>
        <v>0</v>
      </c>
    </row>
    <row r="957" spans="2:6" hidden="1" x14ac:dyDescent="0.25">
      <c r="B957" s="22" t="s">
        <v>678</v>
      </c>
      <c r="C957" s="8" t="s">
        <v>133</v>
      </c>
      <c r="D957" s="16">
        <f>SUMIFS(Issue!$L$1:$L$4036,Issue!$H$1:$H$4036,'Pending Consumption'!$B957,Issue!$J$1:$J$4036,'Pending Consumption'!$C957,Issue!$B$1:$B$4036,"Transfer")</f>
        <v>0</v>
      </c>
      <c r="E957" s="6">
        <f>SUMIFS(Issue!$L$1:$L$4036,Issue!$E$1:$E$4036,'Pending Consumption'!B957,Issue!$J$1:$J$4036,'Pending Consumption'!$C957,Issue!$B$1:$B$4036,"Consumed")</f>
        <v>0</v>
      </c>
      <c r="F957" s="16">
        <f t="shared" si="19"/>
        <v>0</v>
      </c>
    </row>
    <row r="958" spans="2:6" hidden="1" x14ac:dyDescent="0.25">
      <c r="B958" s="22" t="s">
        <v>678</v>
      </c>
      <c r="C958" s="8" t="s">
        <v>134</v>
      </c>
      <c r="D958" s="16">
        <f>SUMIFS(Issue!$L$1:$L$4036,Issue!$H$1:$H$4036,'Pending Consumption'!$B958,Issue!$J$1:$J$4036,'Pending Consumption'!$C958,Issue!$B$1:$B$4036,"Transfer")</f>
        <v>0</v>
      </c>
      <c r="E958" s="6">
        <f>SUMIFS(Issue!$L$1:$L$4036,Issue!$E$1:$E$4036,'Pending Consumption'!B958,Issue!$J$1:$J$4036,'Pending Consumption'!$C958,Issue!$B$1:$B$4036,"Consumed")</f>
        <v>0</v>
      </c>
      <c r="F958" s="16">
        <f t="shared" si="19"/>
        <v>0</v>
      </c>
    </row>
    <row r="959" spans="2:6" hidden="1" x14ac:dyDescent="0.25">
      <c r="B959" s="22" t="s">
        <v>678</v>
      </c>
      <c r="C959" s="8" t="s">
        <v>135</v>
      </c>
      <c r="D959" s="16">
        <f>SUMIFS(Issue!$L$1:$L$4036,Issue!$H$1:$H$4036,'Pending Consumption'!$B959,Issue!$J$1:$J$4036,'Pending Consumption'!$C959,Issue!$B$1:$B$4036,"Transfer")</f>
        <v>0</v>
      </c>
      <c r="E959" s="6">
        <f>SUMIFS(Issue!$L$1:$L$4036,Issue!$E$1:$E$4036,'Pending Consumption'!B959,Issue!$J$1:$J$4036,'Pending Consumption'!$C959,Issue!$B$1:$B$4036,"Consumed")</f>
        <v>0</v>
      </c>
      <c r="F959" s="16">
        <f t="shared" si="19"/>
        <v>0</v>
      </c>
    </row>
    <row r="960" spans="2:6" hidden="1" x14ac:dyDescent="0.25">
      <c r="B960" s="22" t="s">
        <v>678</v>
      </c>
      <c r="C960" s="8" t="s">
        <v>136</v>
      </c>
      <c r="D960" s="16">
        <f>SUMIFS(Issue!$L$1:$L$4036,Issue!$H$1:$H$4036,'Pending Consumption'!$B960,Issue!$J$1:$J$4036,'Pending Consumption'!$C960,Issue!$B$1:$B$4036,"Transfer")</f>
        <v>0</v>
      </c>
      <c r="E960" s="6">
        <f>SUMIFS(Issue!$L$1:$L$4036,Issue!$E$1:$E$4036,'Pending Consumption'!B960,Issue!$J$1:$J$4036,'Pending Consumption'!$C960,Issue!$B$1:$B$4036,"Consumed")</f>
        <v>0</v>
      </c>
      <c r="F960" s="16">
        <f t="shared" si="19"/>
        <v>0</v>
      </c>
    </row>
    <row r="961" spans="2:6" hidden="1" x14ac:dyDescent="0.25">
      <c r="B961" s="22" t="s">
        <v>678</v>
      </c>
      <c r="C961" s="8" t="s">
        <v>137</v>
      </c>
      <c r="D961" s="16">
        <f>SUMIFS(Issue!$L$1:$L$4036,Issue!$H$1:$H$4036,'Pending Consumption'!$B961,Issue!$J$1:$J$4036,'Pending Consumption'!$C961,Issue!$B$1:$B$4036,"Transfer")</f>
        <v>0</v>
      </c>
      <c r="E961" s="6">
        <f>SUMIFS(Issue!$L$1:$L$4036,Issue!$E$1:$E$4036,'Pending Consumption'!B961,Issue!$J$1:$J$4036,'Pending Consumption'!$C961,Issue!$B$1:$B$4036,"Consumed")</f>
        <v>0</v>
      </c>
      <c r="F961" s="16">
        <f t="shared" si="19"/>
        <v>0</v>
      </c>
    </row>
    <row r="962" spans="2:6" hidden="1" x14ac:dyDescent="0.25">
      <c r="B962" s="22" t="s">
        <v>460</v>
      </c>
      <c r="C962" s="23" t="s">
        <v>42</v>
      </c>
      <c r="D962" s="16">
        <f>SUMIFS(Issue!$L$1:$L$4036,Issue!$H$1:$H$4036,'Pending Consumption'!$B962,Issue!$J$1:$J$4036,'Pending Consumption'!$C962,Issue!$B$1:$B$4036,"Transfer")</f>
        <v>0</v>
      </c>
      <c r="E962" s="6">
        <f>SUMIFS(Issue!$L$1:$L$4036,Issue!$E$1:$E$4036,'Pending Consumption'!B962,Issue!$J$1:$J$4036,'Pending Consumption'!$C962,Issue!$B$1:$B$4036,"Consumed")</f>
        <v>0</v>
      </c>
      <c r="F962" s="24">
        <f>+D962-E962</f>
        <v>0</v>
      </c>
    </row>
    <row r="963" spans="2:6" hidden="1" x14ac:dyDescent="0.25">
      <c r="B963" s="22" t="s">
        <v>460</v>
      </c>
      <c r="C963" s="8" t="s">
        <v>43</v>
      </c>
      <c r="D963" s="16">
        <f>SUMIFS(Issue!$L$1:$L$4036,Issue!$H$1:$H$4036,'Pending Consumption'!$B963,Issue!$J$1:$J$4036,'Pending Consumption'!$C963,Issue!$B$1:$B$4036,"Transfer")</f>
        <v>0</v>
      </c>
      <c r="E963" s="6">
        <f>SUMIFS(Issue!$L$1:$L$4036,Issue!$E$1:$E$4036,'Pending Consumption'!B963,Issue!$J$1:$J$4036,'Pending Consumption'!$C963,Issue!$B$1:$B$4036,"Consumed")</f>
        <v>0</v>
      </c>
      <c r="F963" s="16">
        <f t="shared" ref="F963:F1026" si="20">+D963-E963</f>
        <v>0</v>
      </c>
    </row>
    <row r="964" spans="2:6" hidden="1" x14ac:dyDescent="0.25">
      <c r="B964" s="22" t="s">
        <v>460</v>
      </c>
      <c r="C964" s="8" t="s">
        <v>44</v>
      </c>
      <c r="D964" s="16">
        <f>SUMIFS(Issue!$L$1:$L$4036,Issue!$H$1:$H$4036,'Pending Consumption'!$B964,Issue!$J$1:$J$4036,'Pending Consumption'!$C964,Issue!$B$1:$B$4036,"Transfer")</f>
        <v>0</v>
      </c>
      <c r="E964" s="6">
        <f>SUMIFS(Issue!$L$1:$L$4036,Issue!$E$1:$E$4036,'Pending Consumption'!B964,Issue!$J$1:$J$4036,'Pending Consumption'!$C964,Issue!$B$1:$B$4036,"Consumed")</f>
        <v>0</v>
      </c>
      <c r="F964" s="16">
        <f t="shared" si="20"/>
        <v>0</v>
      </c>
    </row>
    <row r="965" spans="2:6" hidden="1" x14ac:dyDescent="0.25">
      <c r="B965" s="22" t="s">
        <v>460</v>
      </c>
      <c r="C965" s="8" t="s">
        <v>45</v>
      </c>
      <c r="D965" s="16">
        <f>SUMIFS(Issue!$L$1:$L$4036,Issue!$H$1:$H$4036,'Pending Consumption'!$B965,Issue!$J$1:$J$4036,'Pending Consumption'!$C965,Issue!$B$1:$B$4036,"Transfer")</f>
        <v>0</v>
      </c>
      <c r="E965" s="6">
        <f>SUMIFS(Issue!$L$1:$L$4036,Issue!$E$1:$E$4036,'Pending Consumption'!B965,Issue!$J$1:$J$4036,'Pending Consumption'!$C965,Issue!$B$1:$B$4036,"Consumed")</f>
        <v>0</v>
      </c>
      <c r="F965" s="16">
        <f t="shared" si="20"/>
        <v>0</v>
      </c>
    </row>
    <row r="966" spans="2:6" hidden="1" x14ac:dyDescent="0.25">
      <c r="B966" s="22" t="s">
        <v>460</v>
      </c>
      <c r="C966" s="20" t="s">
        <v>46</v>
      </c>
      <c r="D966" s="6">
        <f>SUMIFS(Issue!$L$1:$L$4036,Issue!$H$1:$H$4036,'Pending Consumption'!$B966,Issue!$J$1:$J$4036,'Pending Consumption'!$C966,Issue!$B$1:$B$4036,"Transfer")</f>
        <v>0</v>
      </c>
      <c r="E966" s="6">
        <f>SUMIFS(Issue!$L$1:$L$4036,Issue!$E$1:$E$4036,'Pending Consumption'!B966,Issue!$J$1:$J$4036,'Pending Consumption'!$C966,Issue!$B$1:$B$4036,"Consumed")</f>
        <v>0</v>
      </c>
      <c r="F966" s="6">
        <f t="shared" si="20"/>
        <v>0</v>
      </c>
    </row>
    <row r="967" spans="2:6" hidden="1" x14ac:dyDescent="0.25">
      <c r="B967" s="22" t="s">
        <v>460</v>
      </c>
      <c r="C967" s="8" t="s">
        <v>47</v>
      </c>
      <c r="D967" s="16">
        <f>SUMIFS(Issue!$L$1:$L$4036,Issue!$H$1:$H$4036,'Pending Consumption'!$B967,Issue!$J$1:$J$4036,'Pending Consumption'!$C967,Issue!$B$1:$B$4036,"Transfer")</f>
        <v>0</v>
      </c>
      <c r="E967" s="6">
        <f>SUMIFS(Issue!$L$1:$L$4036,Issue!$E$1:$E$4036,'Pending Consumption'!B967,Issue!$J$1:$J$4036,'Pending Consumption'!$C967,Issue!$B$1:$B$4036,"Consumed")</f>
        <v>0</v>
      </c>
      <c r="F967" s="16">
        <f t="shared" si="20"/>
        <v>0</v>
      </c>
    </row>
    <row r="968" spans="2:6" hidden="1" x14ac:dyDescent="0.25">
      <c r="B968" s="22" t="s">
        <v>460</v>
      </c>
      <c r="C968" s="8" t="s">
        <v>48</v>
      </c>
      <c r="D968" s="16">
        <f>SUMIFS(Issue!$L$1:$L$4036,Issue!$H$1:$H$4036,'Pending Consumption'!$B968,Issue!$J$1:$J$4036,'Pending Consumption'!$C968,Issue!$B$1:$B$4036,"Transfer")</f>
        <v>0</v>
      </c>
      <c r="E968" s="6">
        <f>SUMIFS(Issue!$L$1:$L$4036,Issue!$E$1:$E$4036,'Pending Consumption'!B968,Issue!$J$1:$J$4036,'Pending Consumption'!$C968,Issue!$B$1:$B$4036,"Consumed")</f>
        <v>0</v>
      </c>
      <c r="F968" s="16">
        <f t="shared" si="20"/>
        <v>0</v>
      </c>
    </row>
    <row r="969" spans="2:6" hidden="1" x14ac:dyDescent="0.25">
      <c r="B969" s="22" t="s">
        <v>460</v>
      </c>
      <c r="C969" s="8" t="s">
        <v>49</v>
      </c>
      <c r="D969" s="16">
        <f>SUMIFS(Issue!$L$1:$L$4036,Issue!$H$1:$H$4036,'Pending Consumption'!$B969,Issue!$J$1:$J$4036,'Pending Consumption'!$C969,Issue!$B$1:$B$4036,"Transfer")</f>
        <v>0</v>
      </c>
      <c r="E969" s="6">
        <f>SUMIFS(Issue!$L$1:$L$4036,Issue!$E$1:$E$4036,'Pending Consumption'!B969,Issue!$J$1:$J$4036,'Pending Consumption'!$C969,Issue!$B$1:$B$4036,"Consumed")</f>
        <v>0</v>
      </c>
      <c r="F969" s="16">
        <f t="shared" si="20"/>
        <v>0</v>
      </c>
    </row>
    <row r="970" spans="2:6" hidden="1" x14ac:dyDescent="0.25">
      <c r="B970" s="22" t="s">
        <v>460</v>
      </c>
      <c r="C970" s="8" t="s">
        <v>50</v>
      </c>
      <c r="D970" s="16">
        <f>SUMIFS(Issue!$L$1:$L$4036,Issue!$H$1:$H$4036,'Pending Consumption'!$B970,Issue!$J$1:$J$4036,'Pending Consumption'!$C970,Issue!$B$1:$B$4036,"Transfer")</f>
        <v>0</v>
      </c>
      <c r="E970" s="6">
        <f>SUMIFS(Issue!$L$1:$L$4036,Issue!$E$1:$E$4036,'Pending Consumption'!B970,Issue!$J$1:$J$4036,'Pending Consumption'!$C970,Issue!$B$1:$B$4036,"Consumed")</f>
        <v>0</v>
      </c>
      <c r="F970" s="16">
        <f t="shared" si="20"/>
        <v>0</v>
      </c>
    </row>
    <row r="971" spans="2:6" hidden="1" x14ac:dyDescent="0.25">
      <c r="B971" s="22" t="s">
        <v>460</v>
      </c>
      <c r="C971" s="8" t="s">
        <v>51</v>
      </c>
      <c r="D971" s="16">
        <f>SUMIFS(Issue!$L$1:$L$4036,Issue!$H$1:$H$4036,'Pending Consumption'!$B971,Issue!$J$1:$J$4036,'Pending Consumption'!$C971,Issue!$B$1:$B$4036,"Transfer")</f>
        <v>0</v>
      </c>
      <c r="E971" s="6">
        <f>SUMIFS(Issue!$L$1:$L$4036,Issue!$E$1:$E$4036,'Pending Consumption'!B971,Issue!$J$1:$J$4036,'Pending Consumption'!$C971,Issue!$B$1:$B$4036,"Consumed")</f>
        <v>0</v>
      </c>
      <c r="F971" s="16">
        <f t="shared" si="20"/>
        <v>0</v>
      </c>
    </row>
    <row r="972" spans="2:6" hidden="1" x14ac:dyDescent="0.25">
      <c r="B972" s="22" t="s">
        <v>460</v>
      </c>
      <c r="C972" s="8" t="s">
        <v>52</v>
      </c>
      <c r="D972" s="16">
        <f>SUMIFS(Issue!$L$1:$L$4036,Issue!$H$1:$H$4036,'Pending Consumption'!$B972,Issue!$J$1:$J$4036,'Pending Consumption'!$C972,Issue!$B$1:$B$4036,"Transfer")</f>
        <v>0</v>
      </c>
      <c r="E972" s="6">
        <f>SUMIFS(Issue!$L$1:$L$4036,Issue!$E$1:$E$4036,'Pending Consumption'!B972,Issue!$J$1:$J$4036,'Pending Consumption'!$C972,Issue!$B$1:$B$4036,"Consumed")</f>
        <v>0</v>
      </c>
      <c r="F972" s="16">
        <f t="shared" si="20"/>
        <v>0</v>
      </c>
    </row>
    <row r="973" spans="2:6" hidden="1" x14ac:dyDescent="0.25">
      <c r="B973" s="22" t="s">
        <v>460</v>
      </c>
      <c r="C973" s="8" t="s">
        <v>53</v>
      </c>
      <c r="D973" s="16">
        <f>SUMIFS(Issue!$L$1:$L$4036,Issue!$H$1:$H$4036,'Pending Consumption'!$B973,Issue!$J$1:$J$4036,'Pending Consumption'!$C973,Issue!$B$1:$B$4036,"Transfer")</f>
        <v>0</v>
      </c>
      <c r="E973" s="6">
        <f>SUMIFS(Issue!$L$1:$L$4036,Issue!$E$1:$E$4036,'Pending Consumption'!B973,Issue!$J$1:$J$4036,'Pending Consumption'!$C973,Issue!$B$1:$B$4036,"Consumed")</f>
        <v>0</v>
      </c>
      <c r="F973" s="16">
        <f t="shared" si="20"/>
        <v>0</v>
      </c>
    </row>
    <row r="974" spans="2:6" hidden="1" x14ac:dyDescent="0.25">
      <c r="B974" s="22" t="s">
        <v>460</v>
      </c>
      <c r="C974" s="8" t="s">
        <v>54</v>
      </c>
      <c r="D974" s="16">
        <f>SUMIFS(Issue!$L$1:$L$4036,Issue!$H$1:$H$4036,'Pending Consumption'!$B974,Issue!$J$1:$J$4036,'Pending Consumption'!$C974,Issue!$B$1:$B$4036,"Transfer")</f>
        <v>0</v>
      </c>
      <c r="E974" s="6">
        <f>SUMIFS(Issue!$L$1:$L$4036,Issue!$E$1:$E$4036,'Pending Consumption'!B974,Issue!$J$1:$J$4036,'Pending Consumption'!$C974,Issue!$B$1:$B$4036,"Consumed")</f>
        <v>0</v>
      </c>
      <c r="F974" s="16">
        <f t="shared" si="20"/>
        <v>0</v>
      </c>
    </row>
    <row r="975" spans="2:6" hidden="1" x14ac:dyDescent="0.25">
      <c r="B975" s="22" t="s">
        <v>460</v>
      </c>
      <c r="C975" s="8" t="s">
        <v>55</v>
      </c>
      <c r="D975" s="16">
        <f>SUMIFS(Issue!$L$1:$L$4036,Issue!$H$1:$H$4036,'Pending Consumption'!$B975,Issue!$J$1:$J$4036,'Pending Consumption'!$C975,Issue!$B$1:$B$4036,"Transfer")</f>
        <v>0</v>
      </c>
      <c r="E975" s="6">
        <f>SUMIFS(Issue!$L$1:$L$4036,Issue!$E$1:$E$4036,'Pending Consumption'!B975,Issue!$J$1:$J$4036,'Pending Consumption'!$C975,Issue!$B$1:$B$4036,"Consumed")</f>
        <v>0</v>
      </c>
      <c r="F975" s="16">
        <f t="shared" si="20"/>
        <v>0</v>
      </c>
    </row>
    <row r="976" spans="2:6" hidden="1" x14ac:dyDescent="0.25">
      <c r="B976" s="22" t="s">
        <v>460</v>
      </c>
      <c r="C976" s="8" t="s">
        <v>56</v>
      </c>
      <c r="D976" s="16">
        <f>SUMIFS(Issue!$L$1:$L$4036,Issue!$H$1:$H$4036,'Pending Consumption'!$B976,Issue!$J$1:$J$4036,'Pending Consumption'!$C976,Issue!$B$1:$B$4036,"Transfer")</f>
        <v>0</v>
      </c>
      <c r="E976" s="6">
        <f>SUMIFS(Issue!$L$1:$L$4036,Issue!$E$1:$E$4036,'Pending Consumption'!B976,Issue!$J$1:$J$4036,'Pending Consumption'!$C976,Issue!$B$1:$B$4036,"Consumed")</f>
        <v>0</v>
      </c>
      <c r="F976" s="16">
        <f t="shared" si="20"/>
        <v>0</v>
      </c>
    </row>
    <row r="977" spans="2:6" hidden="1" x14ac:dyDescent="0.25">
      <c r="B977" s="22" t="s">
        <v>460</v>
      </c>
      <c r="C977" s="8" t="s">
        <v>57</v>
      </c>
      <c r="D977" s="16">
        <f>SUMIFS(Issue!$L$1:$L$4036,Issue!$H$1:$H$4036,'Pending Consumption'!$B977,Issue!$J$1:$J$4036,'Pending Consumption'!$C977,Issue!$B$1:$B$4036,"Transfer")</f>
        <v>0</v>
      </c>
      <c r="E977" s="6">
        <f>SUMIFS(Issue!$L$1:$L$4036,Issue!$E$1:$E$4036,'Pending Consumption'!B977,Issue!$J$1:$J$4036,'Pending Consumption'!$C977,Issue!$B$1:$B$4036,"Consumed")</f>
        <v>0</v>
      </c>
      <c r="F977" s="16">
        <f t="shared" si="20"/>
        <v>0</v>
      </c>
    </row>
    <row r="978" spans="2:6" hidden="1" x14ac:dyDescent="0.25">
      <c r="B978" s="22" t="s">
        <v>460</v>
      </c>
      <c r="C978" s="8" t="s">
        <v>58</v>
      </c>
      <c r="D978" s="16">
        <f>SUMIFS(Issue!$L$1:$L$4036,Issue!$H$1:$H$4036,'Pending Consumption'!$B978,Issue!$J$1:$J$4036,'Pending Consumption'!$C978,Issue!$B$1:$B$4036,"Transfer")</f>
        <v>0</v>
      </c>
      <c r="E978" s="6">
        <f>SUMIFS(Issue!$L$1:$L$4036,Issue!$E$1:$E$4036,'Pending Consumption'!B978,Issue!$J$1:$J$4036,'Pending Consumption'!$C978,Issue!$B$1:$B$4036,"Consumed")</f>
        <v>0</v>
      </c>
      <c r="F978" s="16">
        <f t="shared" si="20"/>
        <v>0</v>
      </c>
    </row>
    <row r="979" spans="2:6" hidden="1" x14ac:dyDescent="0.25">
      <c r="B979" s="22" t="s">
        <v>460</v>
      </c>
      <c r="C979" s="20" t="s">
        <v>59</v>
      </c>
      <c r="D979" s="6">
        <f>SUMIFS(Issue!$L$1:$L$4036,Issue!$H$1:$H$4036,'Pending Consumption'!$B979,Issue!$J$1:$J$4036,'Pending Consumption'!$C979,Issue!$B$1:$B$4036,"Transfer")</f>
        <v>0</v>
      </c>
      <c r="E979" s="6">
        <f>SUMIFS(Issue!$L$1:$L$4036,Issue!$E$1:$E$4036,'Pending Consumption'!B979,Issue!$J$1:$J$4036,'Pending Consumption'!$C979,Issue!$B$1:$B$4036,"Consumed")</f>
        <v>0</v>
      </c>
      <c r="F979" s="6">
        <f t="shared" si="20"/>
        <v>0</v>
      </c>
    </row>
    <row r="980" spans="2:6" hidden="1" x14ac:dyDescent="0.25">
      <c r="B980" s="22" t="s">
        <v>460</v>
      </c>
      <c r="C980" s="8" t="s">
        <v>60</v>
      </c>
      <c r="D980" s="16">
        <f>SUMIFS(Issue!$L$1:$L$4036,Issue!$H$1:$H$4036,'Pending Consumption'!$B980,Issue!$J$1:$J$4036,'Pending Consumption'!$C980,Issue!$B$1:$B$4036,"Transfer")</f>
        <v>0</v>
      </c>
      <c r="E980" s="6">
        <f>SUMIFS(Issue!$L$1:$L$4036,Issue!$E$1:$E$4036,'Pending Consumption'!B980,Issue!$J$1:$J$4036,'Pending Consumption'!$C980,Issue!$B$1:$B$4036,"Consumed")</f>
        <v>0</v>
      </c>
      <c r="F980" s="16">
        <f t="shared" si="20"/>
        <v>0</v>
      </c>
    </row>
    <row r="981" spans="2:6" hidden="1" x14ac:dyDescent="0.25">
      <c r="B981" s="22" t="s">
        <v>460</v>
      </c>
      <c r="C981" s="8" t="s">
        <v>61</v>
      </c>
      <c r="D981" s="16">
        <f>SUMIFS(Issue!$L$1:$L$4036,Issue!$H$1:$H$4036,'Pending Consumption'!$B981,Issue!$J$1:$J$4036,'Pending Consumption'!$C981,Issue!$B$1:$B$4036,"Transfer")</f>
        <v>0</v>
      </c>
      <c r="E981" s="6">
        <f>SUMIFS(Issue!$L$1:$L$4036,Issue!$E$1:$E$4036,'Pending Consumption'!B981,Issue!$J$1:$J$4036,'Pending Consumption'!$C981,Issue!$B$1:$B$4036,"Consumed")</f>
        <v>0</v>
      </c>
      <c r="F981" s="16">
        <f t="shared" si="20"/>
        <v>0</v>
      </c>
    </row>
    <row r="982" spans="2:6" hidden="1" x14ac:dyDescent="0.25">
      <c r="B982" s="22" t="s">
        <v>460</v>
      </c>
      <c r="C982" s="8" t="s">
        <v>62</v>
      </c>
      <c r="D982" s="16">
        <f>SUMIFS(Issue!$L$1:$L$4036,Issue!$H$1:$H$4036,'Pending Consumption'!$B982,Issue!$J$1:$J$4036,'Pending Consumption'!$C982,Issue!$B$1:$B$4036,"Transfer")</f>
        <v>0</v>
      </c>
      <c r="E982" s="6">
        <f>SUMIFS(Issue!$L$1:$L$4036,Issue!$E$1:$E$4036,'Pending Consumption'!B982,Issue!$J$1:$J$4036,'Pending Consumption'!$C982,Issue!$B$1:$B$4036,"Consumed")</f>
        <v>0</v>
      </c>
      <c r="F982" s="16">
        <f t="shared" si="20"/>
        <v>0</v>
      </c>
    </row>
    <row r="983" spans="2:6" hidden="1" x14ac:dyDescent="0.25">
      <c r="B983" s="22" t="s">
        <v>460</v>
      </c>
      <c r="C983" s="8" t="s">
        <v>63</v>
      </c>
      <c r="D983" s="16">
        <f>SUMIFS(Issue!$L$1:$L$4036,Issue!$H$1:$H$4036,'Pending Consumption'!$B983,Issue!$J$1:$J$4036,'Pending Consumption'!$C983,Issue!$B$1:$B$4036,"Transfer")</f>
        <v>0</v>
      </c>
      <c r="E983" s="6">
        <f>SUMIFS(Issue!$L$1:$L$4036,Issue!$E$1:$E$4036,'Pending Consumption'!B983,Issue!$J$1:$J$4036,'Pending Consumption'!$C983,Issue!$B$1:$B$4036,"Consumed")</f>
        <v>0</v>
      </c>
      <c r="F983" s="16">
        <f t="shared" si="20"/>
        <v>0</v>
      </c>
    </row>
    <row r="984" spans="2:6" hidden="1" x14ac:dyDescent="0.25">
      <c r="B984" s="22" t="s">
        <v>460</v>
      </c>
      <c r="C984" s="8" t="s">
        <v>64</v>
      </c>
      <c r="D984" s="16">
        <f>SUMIFS(Issue!$L$1:$L$4036,Issue!$H$1:$H$4036,'Pending Consumption'!$B984,Issue!$J$1:$J$4036,'Pending Consumption'!$C984,Issue!$B$1:$B$4036,"Transfer")</f>
        <v>0</v>
      </c>
      <c r="E984" s="6">
        <f>SUMIFS(Issue!$L$1:$L$4036,Issue!$E$1:$E$4036,'Pending Consumption'!B984,Issue!$J$1:$J$4036,'Pending Consumption'!$C984,Issue!$B$1:$B$4036,"Consumed")</f>
        <v>0</v>
      </c>
      <c r="F984" s="16">
        <f t="shared" si="20"/>
        <v>0</v>
      </c>
    </row>
    <row r="985" spans="2:6" hidden="1" x14ac:dyDescent="0.25">
      <c r="B985" s="22" t="s">
        <v>460</v>
      </c>
      <c r="C985" s="8" t="s">
        <v>65</v>
      </c>
      <c r="D985" s="16">
        <f>SUMIFS(Issue!$L$1:$L$4036,Issue!$H$1:$H$4036,'Pending Consumption'!$B985,Issue!$J$1:$J$4036,'Pending Consumption'!$C985,Issue!$B$1:$B$4036,"Transfer")</f>
        <v>0</v>
      </c>
      <c r="E985" s="6">
        <f>SUMIFS(Issue!$L$1:$L$4036,Issue!$E$1:$E$4036,'Pending Consumption'!B985,Issue!$J$1:$J$4036,'Pending Consumption'!$C985,Issue!$B$1:$B$4036,"Consumed")</f>
        <v>0</v>
      </c>
      <c r="F985" s="16">
        <f t="shared" si="20"/>
        <v>0</v>
      </c>
    </row>
    <row r="986" spans="2:6" hidden="1" x14ac:dyDescent="0.25">
      <c r="B986" s="22" t="s">
        <v>460</v>
      </c>
      <c r="C986" s="8" t="s">
        <v>66</v>
      </c>
      <c r="D986" s="16">
        <f>SUMIFS(Issue!$L$1:$L$4036,Issue!$H$1:$H$4036,'Pending Consumption'!$B986,Issue!$J$1:$J$4036,'Pending Consumption'!$C986,Issue!$B$1:$B$4036,"Transfer")</f>
        <v>0</v>
      </c>
      <c r="E986" s="6">
        <f>SUMIFS(Issue!$L$1:$L$4036,Issue!$E$1:$E$4036,'Pending Consumption'!B986,Issue!$J$1:$J$4036,'Pending Consumption'!$C986,Issue!$B$1:$B$4036,"Consumed")</f>
        <v>0</v>
      </c>
      <c r="F986" s="16">
        <f t="shared" si="20"/>
        <v>0</v>
      </c>
    </row>
    <row r="987" spans="2:6" hidden="1" x14ac:dyDescent="0.25">
      <c r="B987" s="22" t="s">
        <v>460</v>
      </c>
      <c r="C987" s="8" t="s">
        <v>67</v>
      </c>
      <c r="D987" s="16">
        <f>SUMIFS(Issue!$L$1:$L$4036,Issue!$H$1:$H$4036,'Pending Consumption'!$B987,Issue!$J$1:$J$4036,'Pending Consumption'!$C987,Issue!$B$1:$B$4036,"Transfer")</f>
        <v>0</v>
      </c>
      <c r="E987" s="6">
        <f>SUMIFS(Issue!$L$1:$L$4036,Issue!$E$1:$E$4036,'Pending Consumption'!B987,Issue!$J$1:$J$4036,'Pending Consumption'!$C987,Issue!$B$1:$B$4036,"Consumed")</f>
        <v>0</v>
      </c>
      <c r="F987" s="16">
        <f t="shared" si="20"/>
        <v>0</v>
      </c>
    </row>
    <row r="988" spans="2:6" hidden="1" x14ac:dyDescent="0.25">
      <c r="B988" s="22" t="s">
        <v>460</v>
      </c>
      <c r="C988" s="8" t="s">
        <v>68</v>
      </c>
      <c r="D988" s="16">
        <f>SUMIFS(Issue!$L$1:$L$4036,Issue!$H$1:$H$4036,'Pending Consumption'!$B988,Issue!$J$1:$J$4036,'Pending Consumption'!$C988,Issue!$B$1:$B$4036,"Transfer")</f>
        <v>0</v>
      </c>
      <c r="E988" s="6">
        <f>SUMIFS(Issue!$L$1:$L$4036,Issue!$E$1:$E$4036,'Pending Consumption'!B988,Issue!$J$1:$J$4036,'Pending Consumption'!$C988,Issue!$B$1:$B$4036,"Consumed")</f>
        <v>0</v>
      </c>
      <c r="F988" s="16">
        <f t="shared" si="20"/>
        <v>0</v>
      </c>
    </row>
    <row r="989" spans="2:6" hidden="1" x14ac:dyDescent="0.25">
      <c r="B989" s="22" t="s">
        <v>460</v>
      </c>
      <c r="C989" s="8" t="s">
        <v>69</v>
      </c>
      <c r="D989" s="16">
        <f>SUMIFS(Issue!$L$1:$L$4036,Issue!$H$1:$H$4036,'Pending Consumption'!$B989,Issue!$J$1:$J$4036,'Pending Consumption'!$C989,Issue!$B$1:$B$4036,"Transfer")</f>
        <v>0</v>
      </c>
      <c r="E989" s="6">
        <f>SUMIFS(Issue!$L$1:$L$4036,Issue!$E$1:$E$4036,'Pending Consumption'!B989,Issue!$J$1:$J$4036,'Pending Consumption'!$C989,Issue!$B$1:$B$4036,"Consumed")</f>
        <v>0</v>
      </c>
      <c r="F989" s="16">
        <f t="shared" si="20"/>
        <v>0</v>
      </c>
    </row>
    <row r="990" spans="2:6" hidden="1" x14ac:dyDescent="0.25">
      <c r="B990" s="22" t="s">
        <v>460</v>
      </c>
      <c r="C990" s="8" t="s">
        <v>70</v>
      </c>
      <c r="D990" s="16">
        <f>SUMIFS(Issue!$L$1:$L$4036,Issue!$H$1:$H$4036,'Pending Consumption'!$B990,Issue!$J$1:$J$4036,'Pending Consumption'!$C990,Issue!$B$1:$B$4036,"Transfer")</f>
        <v>0</v>
      </c>
      <c r="E990" s="6">
        <f>SUMIFS(Issue!$L$1:$L$4036,Issue!$E$1:$E$4036,'Pending Consumption'!B990,Issue!$J$1:$J$4036,'Pending Consumption'!$C990,Issue!$B$1:$B$4036,"Consumed")</f>
        <v>0</v>
      </c>
      <c r="F990" s="16">
        <f t="shared" si="20"/>
        <v>0</v>
      </c>
    </row>
    <row r="991" spans="2:6" hidden="1" x14ac:dyDescent="0.25">
      <c r="B991" s="22" t="s">
        <v>460</v>
      </c>
      <c r="C991" s="8" t="s">
        <v>71</v>
      </c>
      <c r="D991" s="16">
        <f>SUMIFS(Issue!$L$1:$L$4036,Issue!$H$1:$H$4036,'Pending Consumption'!$B991,Issue!$J$1:$J$4036,'Pending Consumption'!$C991,Issue!$B$1:$B$4036,"Transfer")</f>
        <v>0</v>
      </c>
      <c r="E991" s="6">
        <f>SUMIFS(Issue!$L$1:$L$4036,Issue!$E$1:$E$4036,'Pending Consumption'!B991,Issue!$J$1:$J$4036,'Pending Consumption'!$C991,Issue!$B$1:$B$4036,"Consumed")</f>
        <v>0</v>
      </c>
      <c r="F991" s="16">
        <f t="shared" si="20"/>
        <v>0</v>
      </c>
    </row>
    <row r="992" spans="2:6" hidden="1" x14ac:dyDescent="0.25">
      <c r="B992" s="22" t="s">
        <v>460</v>
      </c>
      <c r="C992" s="8" t="s">
        <v>72</v>
      </c>
      <c r="D992" s="16">
        <f>SUMIFS(Issue!$L$1:$L$4036,Issue!$H$1:$H$4036,'Pending Consumption'!$B992,Issue!$J$1:$J$4036,'Pending Consumption'!$C992,Issue!$B$1:$B$4036,"Transfer")</f>
        <v>0</v>
      </c>
      <c r="E992" s="6">
        <f>SUMIFS(Issue!$L$1:$L$4036,Issue!$E$1:$E$4036,'Pending Consumption'!B992,Issue!$J$1:$J$4036,'Pending Consumption'!$C992,Issue!$B$1:$B$4036,"Consumed")</f>
        <v>0</v>
      </c>
      <c r="F992" s="16">
        <f t="shared" si="20"/>
        <v>0</v>
      </c>
    </row>
    <row r="993" spans="2:6" hidden="1" x14ac:dyDescent="0.25">
      <c r="B993" s="22" t="s">
        <v>460</v>
      </c>
      <c r="C993" s="8" t="s">
        <v>73</v>
      </c>
      <c r="D993" s="16">
        <f>SUMIFS(Issue!$L$1:$L$4036,Issue!$H$1:$H$4036,'Pending Consumption'!$B993,Issue!$J$1:$J$4036,'Pending Consumption'!$C993,Issue!$B$1:$B$4036,"Transfer")</f>
        <v>0</v>
      </c>
      <c r="E993" s="6">
        <f>SUMIFS(Issue!$L$1:$L$4036,Issue!$E$1:$E$4036,'Pending Consumption'!B993,Issue!$J$1:$J$4036,'Pending Consumption'!$C993,Issue!$B$1:$B$4036,"Consumed")</f>
        <v>0</v>
      </c>
      <c r="F993" s="16">
        <f t="shared" si="20"/>
        <v>0</v>
      </c>
    </row>
    <row r="994" spans="2:6" hidden="1" x14ac:dyDescent="0.25">
      <c r="B994" s="22" t="s">
        <v>460</v>
      </c>
      <c r="C994" s="8" t="s">
        <v>74</v>
      </c>
      <c r="D994" s="16">
        <f>SUMIFS(Issue!$L$1:$L$4036,Issue!$H$1:$H$4036,'Pending Consumption'!$B994,Issue!$J$1:$J$4036,'Pending Consumption'!$C994,Issue!$B$1:$B$4036,"Transfer")</f>
        <v>0</v>
      </c>
      <c r="E994" s="6">
        <f>SUMIFS(Issue!$L$1:$L$4036,Issue!$E$1:$E$4036,'Pending Consumption'!B994,Issue!$J$1:$J$4036,'Pending Consumption'!$C994,Issue!$B$1:$B$4036,"Consumed")</f>
        <v>0</v>
      </c>
      <c r="F994" s="16">
        <f t="shared" si="20"/>
        <v>0</v>
      </c>
    </row>
    <row r="995" spans="2:6" hidden="1" x14ac:dyDescent="0.25">
      <c r="B995" s="22" t="s">
        <v>460</v>
      </c>
      <c r="C995" s="8" t="s">
        <v>75</v>
      </c>
      <c r="D995" s="16">
        <f>SUMIFS(Issue!$L$1:$L$4036,Issue!$H$1:$H$4036,'Pending Consumption'!$B995,Issue!$J$1:$J$4036,'Pending Consumption'!$C995,Issue!$B$1:$B$4036,"Transfer")</f>
        <v>0</v>
      </c>
      <c r="E995" s="6">
        <f>SUMIFS(Issue!$L$1:$L$4036,Issue!$E$1:$E$4036,'Pending Consumption'!B995,Issue!$J$1:$J$4036,'Pending Consumption'!$C995,Issue!$B$1:$B$4036,"Consumed")</f>
        <v>0</v>
      </c>
      <c r="F995" s="16">
        <f t="shared" si="20"/>
        <v>0</v>
      </c>
    </row>
    <row r="996" spans="2:6" hidden="1" x14ac:dyDescent="0.25">
      <c r="B996" s="22" t="s">
        <v>460</v>
      </c>
      <c r="C996" s="8" t="s">
        <v>76</v>
      </c>
      <c r="D996" s="16">
        <f>SUMIFS(Issue!$L$1:$L$4036,Issue!$H$1:$H$4036,'Pending Consumption'!$B996,Issue!$J$1:$J$4036,'Pending Consumption'!$C996,Issue!$B$1:$B$4036,"Transfer")</f>
        <v>0</v>
      </c>
      <c r="E996" s="6">
        <f>SUMIFS(Issue!$L$1:$L$4036,Issue!$E$1:$E$4036,'Pending Consumption'!B996,Issue!$J$1:$J$4036,'Pending Consumption'!$C996,Issue!$B$1:$B$4036,"Consumed")</f>
        <v>0</v>
      </c>
      <c r="F996" s="16">
        <f t="shared" si="20"/>
        <v>0</v>
      </c>
    </row>
    <row r="997" spans="2:6" hidden="1" x14ac:dyDescent="0.25">
      <c r="B997" s="22" t="s">
        <v>460</v>
      </c>
      <c r="C997" s="8" t="s">
        <v>77</v>
      </c>
      <c r="D997" s="16">
        <f>SUMIFS(Issue!$L$1:$L$4036,Issue!$H$1:$H$4036,'Pending Consumption'!$B997,Issue!$J$1:$J$4036,'Pending Consumption'!$C997,Issue!$B$1:$B$4036,"Transfer")</f>
        <v>0</v>
      </c>
      <c r="E997" s="6">
        <f>SUMIFS(Issue!$L$1:$L$4036,Issue!$E$1:$E$4036,'Pending Consumption'!B997,Issue!$J$1:$J$4036,'Pending Consumption'!$C997,Issue!$B$1:$B$4036,"Consumed")</f>
        <v>0</v>
      </c>
      <c r="F997" s="16">
        <f t="shared" si="20"/>
        <v>0</v>
      </c>
    </row>
    <row r="998" spans="2:6" hidden="1" x14ac:dyDescent="0.25">
      <c r="B998" s="22" t="s">
        <v>460</v>
      </c>
      <c r="C998" s="8" t="s">
        <v>78</v>
      </c>
      <c r="D998" s="16">
        <f>SUMIFS(Issue!$L$1:$L$4036,Issue!$H$1:$H$4036,'Pending Consumption'!$B998,Issue!$J$1:$J$4036,'Pending Consumption'!$C998,Issue!$B$1:$B$4036,"Transfer")</f>
        <v>0</v>
      </c>
      <c r="E998" s="6">
        <f>SUMIFS(Issue!$L$1:$L$4036,Issue!$E$1:$E$4036,'Pending Consumption'!B998,Issue!$J$1:$J$4036,'Pending Consumption'!$C998,Issue!$B$1:$B$4036,"Consumed")</f>
        <v>0</v>
      </c>
      <c r="F998" s="16">
        <f t="shared" si="20"/>
        <v>0</v>
      </c>
    </row>
    <row r="999" spans="2:6" hidden="1" x14ac:dyDescent="0.25">
      <c r="B999" s="22" t="s">
        <v>460</v>
      </c>
      <c r="C999" s="8" t="s">
        <v>79</v>
      </c>
      <c r="D999" s="16">
        <f>SUMIFS(Issue!$L$1:$L$4036,Issue!$H$1:$H$4036,'Pending Consumption'!$B999,Issue!$J$1:$J$4036,'Pending Consumption'!$C999,Issue!$B$1:$B$4036,"Transfer")</f>
        <v>0</v>
      </c>
      <c r="E999" s="6">
        <f>SUMIFS(Issue!$L$1:$L$4036,Issue!$E$1:$E$4036,'Pending Consumption'!B999,Issue!$J$1:$J$4036,'Pending Consumption'!$C999,Issue!$B$1:$B$4036,"Consumed")</f>
        <v>0</v>
      </c>
      <c r="F999" s="16">
        <f t="shared" si="20"/>
        <v>0</v>
      </c>
    </row>
    <row r="1000" spans="2:6" hidden="1" x14ac:dyDescent="0.25">
      <c r="B1000" s="22" t="s">
        <v>460</v>
      </c>
      <c r="C1000" s="8" t="s">
        <v>80</v>
      </c>
      <c r="D1000" s="16">
        <f>SUMIFS(Issue!$L$1:$L$4036,Issue!$H$1:$H$4036,'Pending Consumption'!$B1000,Issue!$J$1:$J$4036,'Pending Consumption'!$C1000,Issue!$B$1:$B$4036,"Transfer")</f>
        <v>0</v>
      </c>
      <c r="E1000" s="6">
        <f>SUMIFS(Issue!$L$1:$L$4036,Issue!$E$1:$E$4036,'Pending Consumption'!B1000,Issue!$J$1:$J$4036,'Pending Consumption'!$C1000,Issue!$B$1:$B$4036,"Consumed")</f>
        <v>0</v>
      </c>
      <c r="F1000" s="16">
        <f t="shared" si="20"/>
        <v>0</v>
      </c>
    </row>
    <row r="1001" spans="2:6" hidden="1" x14ac:dyDescent="0.25">
      <c r="B1001" s="22" t="s">
        <v>460</v>
      </c>
      <c r="C1001" s="8" t="s">
        <v>81</v>
      </c>
      <c r="D1001" s="16">
        <f>SUMIFS(Issue!$L$1:$L$4036,Issue!$H$1:$H$4036,'Pending Consumption'!$B1001,Issue!$J$1:$J$4036,'Pending Consumption'!$C1001,Issue!$B$1:$B$4036,"Transfer")</f>
        <v>0</v>
      </c>
      <c r="E1001" s="6">
        <f>SUMIFS(Issue!$L$1:$L$4036,Issue!$E$1:$E$4036,'Pending Consumption'!B1001,Issue!$J$1:$J$4036,'Pending Consumption'!$C1001,Issue!$B$1:$B$4036,"Consumed")</f>
        <v>0</v>
      </c>
      <c r="F1001" s="16">
        <f t="shared" si="20"/>
        <v>0</v>
      </c>
    </row>
    <row r="1002" spans="2:6" hidden="1" x14ac:dyDescent="0.25">
      <c r="B1002" s="22" t="s">
        <v>460</v>
      </c>
      <c r="C1002" s="8" t="s">
        <v>82</v>
      </c>
      <c r="D1002" s="16">
        <f>SUMIFS(Issue!$L$1:$L$4036,Issue!$H$1:$H$4036,'Pending Consumption'!$B1002,Issue!$J$1:$J$4036,'Pending Consumption'!$C1002,Issue!$B$1:$B$4036,"Transfer")</f>
        <v>0</v>
      </c>
      <c r="E1002" s="6">
        <f>SUMIFS(Issue!$L$1:$L$4036,Issue!$E$1:$E$4036,'Pending Consumption'!B1002,Issue!$J$1:$J$4036,'Pending Consumption'!$C1002,Issue!$B$1:$B$4036,"Consumed")</f>
        <v>0</v>
      </c>
      <c r="F1002" s="16">
        <f t="shared" si="20"/>
        <v>0</v>
      </c>
    </row>
    <row r="1003" spans="2:6" hidden="1" x14ac:dyDescent="0.25">
      <c r="B1003" s="22" t="s">
        <v>460</v>
      </c>
      <c r="C1003" s="8" t="s">
        <v>83</v>
      </c>
      <c r="D1003" s="16">
        <f>SUMIFS(Issue!$L$1:$L$4036,Issue!$H$1:$H$4036,'Pending Consumption'!$B1003,Issue!$J$1:$J$4036,'Pending Consumption'!$C1003,Issue!$B$1:$B$4036,"Transfer")</f>
        <v>0</v>
      </c>
      <c r="E1003" s="6">
        <f>SUMIFS(Issue!$L$1:$L$4036,Issue!$E$1:$E$4036,'Pending Consumption'!B1003,Issue!$J$1:$J$4036,'Pending Consumption'!$C1003,Issue!$B$1:$B$4036,"Consumed")</f>
        <v>0</v>
      </c>
      <c r="F1003" s="16">
        <f t="shared" si="20"/>
        <v>0</v>
      </c>
    </row>
    <row r="1004" spans="2:6" hidden="1" x14ac:dyDescent="0.25">
      <c r="B1004" s="22" t="s">
        <v>460</v>
      </c>
      <c r="C1004" s="8" t="s">
        <v>84</v>
      </c>
      <c r="D1004" s="16">
        <f>SUMIFS(Issue!$L$1:$L$4036,Issue!$H$1:$H$4036,'Pending Consumption'!$B1004,Issue!$J$1:$J$4036,'Pending Consumption'!$C1004,Issue!$B$1:$B$4036,"Transfer")</f>
        <v>0</v>
      </c>
      <c r="E1004" s="6">
        <f>SUMIFS(Issue!$L$1:$L$4036,Issue!$E$1:$E$4036,'Pending Consumption'!B1004,Issue!$J$1:$J$4036,'Pending Consumption'!$C1004,Issue!$B$1:$B$4036,"Consumed")</f>
        <v>0</v>
      </c>
      <c r="F1004" s="16">
        <f t="shared" si="20"/>
        <v>0</v>
      </c>
    </row>
    <row r="1005" spans="2:6" hidden="1" x14ac:dyDescent="0.25">
      <c r="B1005" s="22" t="s">
        <v>460</v>
      </c>
      <c r="C1005" s="8" t="s">
        <v>85</v>
      </c>
      <c r="D1005" s="16">
        <f>SUMIFS(Issue!$L$1:$L$4036,Issue!$H$1:$H$4036,'Pending Consumption'!$B1005,Issue!$J$1:$J$4036,'Pending Consumption'!$C1005,Issue!$B$1:$B$4036,"Transfer")</f>
        <v>0</v>
      </c>
      <c r="E1005" s="6">
        <f>SUMIFS(Issue!$L$1:$L$4036,Issue!$E$1:$E$4036,'Pending Consumption'!B1005,Issue!$J$1:$J$4036,'Pending Consumption'!$C1005,Issue!$B$1:$B$4036,"Consumed")</f>
        <v>0</v>
      </c>
      <c r="F1005" s="16">
        <f t="shared" si="20"/>
        <v>0</v>
      </c>
    </row>
    <row r="1006" spans="2:6" hidden="1" x14ac:dyDescent="0.25">
      <c r="B1006" s="22" t="s">
        <v>460</v>
      </c>
      <c r="C1006" s="8" t="s">
        <v>86</v>
      </c>
      <c r="D1006" s="16">
        <f>SUMIFS(Issue!$L$1:$L$4036,Issue!$H$1:$H$4036,'Pending Consumption'!$B1006,Issue!$J$1:$J$4036,'Pending Consumption'!$C1006,Issue!$B$1:$B$4036,"Transfer")</f>
        <v>0</v>
      </c>
      <c r="E1006" s="6">
        <f>SUMIFS(Issue!$L$1:$L$4036,Issue!$E$1:$E$4036,'Pending Consumption'!B1006,Issue!$J$1:$J$4036,'Pending Consumption'!$C1006,Issue!$B$1:$B$4036,"Consumed")</f>
        <v>0</v>
      </c>
      <c r="F1006" s="16">
        <f t="shared" si="20"/>
        <v>0</v>
      </c>
    </row>
    <row r="1007" spans="2:6" hidden="1" x14ac:dyDescent="0.25">
      <c r="B1007" s="22" t="s">
        <v>460</v>
      </c>
      <c r="C1007" s="8" t="s">
        <v>87</v>
      </c>
      <c r="D1007" s="16">
        <f>SUMIFS(Issue!$L$1:$L$4036,Issue!$H$1:$H$4036,'Pending Consumption'!$B1007,Issue!$J$1:$J$4036,'Pending Consumption'!$C1007,Issue!$B$1:$B$4036,"Transfer")</f>
        <v>0</v>
      </c>
      <c r="E1007" s="6">
        <f>SUMIFS(Issue!$L$1:$L$4036,Issue!$E$1:$E$4036,'Pending Consumption'!B1007,Issue!$J$1:$J$4036,'Pending Consumption'!$C1007,Issue!$B$1:$B$4036,"Consumed")</f>
        <v>0</v>
      </c>
      <c r="F1007" s="16">
        <f t="shared" si="20"/>
        <v>0</v>
      </c>
    </row>
    <row r="1008" spans="2:6" hidden="1" x14ac:dyDescent="0.25">
      <c r="B1008" s="22" t="s">
        <v>460</v>
      </c>
      <c r="C1008" s="8" t="s">
        <v>88</v>
      </c>
      <c r="D1008" s="16">
        <f>SUMIFS(Issue!$L$1:$L$4036,Issue!$H$1:$H$4036,'Pending Consumption'!$B1008,Issue!$J$1:$J$4036,'Pending Consumption'!$C1008,Issue!$B$1:$B$4036,"Transfer")</f>
        <v>0</v>
      </c>
      <c r="E1008" s="6">
        <f>SUMIFS(Issue!$L$1:$L$4036,Issue!$E$1:$E$4036,'Pending Consumption'!B1008,Issue!$J$1:$J$4036,'Pending Consumption'!$C1008,Issue!$B$1:$B$4036,"Consumed")</f>
        <v>0</v>
      </c>
      <c r="F1008" s="16">
        <f t="shared" si="20"/>
        <v>0</v>
      </c>
    </row>
    <row r="1009" spans="2:6" hidden="1" x14ac:dyDescent="0.25">
      <c r="B1009" s="22" t="s">
        <v>460</v>
      </c>
      <c r="C1009" s="8" t="s">
        <v>89</v>
      </c>
      <c r="D1009" s="16">
        <f>SUMIFS(Issue!$L$1:$L$4036,Issue!$H$1:$H$4036,'Pending Consumption'!$B1009,Issue!$J$1:$J$4036,'Pending Consumption'!$C1009,Issue!$B$1:$B$4036,"Transfer")</f>
        <v>0</v>
      </c>
      <c r="E1009" s="6">
        <f>SUMIFS(Issue!$L$1:$L$4036,Issue!$E$1:$E$4036,'Pending Consumption'!B1009,Issue!$J$1:$J$4036,'Pending Consumption'!$C1009,Issue!$B$1:$B$4036,"Consumed")</f>
        <v>0</v>
      </c>
      <c r="F1009" s="16">
        <f t="shared" si="20"/>
        <v>0</v>
      </c>
    </row>
    <row r="1010" spans="2:6" hidden="1" x14ac:dyDescent="0.25">
      <c r="B1010" s="22" t="s">
        <v>460</v>
      </c>
      <c r="C1010" s="8" t="s">
        <v>90</v>
      </c>
      <c r="D1010" s="16">
        <f>SUMIFS(Issue!$L$1:$L$4036,Issue!$H$1:$H$4036,'Pending Consumption'!$B1010,Issue!$J$1:$J$4036,'Pending Consumption'!$C1010,Issue!$B$1:$B$4036,"Transfer")</f>
        <v>0</v>
      </c>
      <c r="E1010" s="6">
        <f>SUMIFS(Issue!$L$1:$L$4036,Issue!$E$1:$E$4036,'Pending Consumption'!B1010,Issue!$J$1:$J$4036,'Pending Consumption'!$C1010,Issue!$B$1:$B$4036,"Consumed")</f>
        <v>0</v>
      </c>
      <c r="F1010" s="16">
        <f t="shared" si="20"/>
        <v>0</v>
      </c>
    </row>
    <row r="1011" spans="2:6" hidden="1" x14ac:dyDescent="0.25">
      <c r="B1011" s="22" t="s">
        <v>460</v>
      </c>
      <c r="C1011" s="8" t="s">
        <v>91</v>
      </c>
      <c r="D1011" s="16">
        <f>SUMIFS(Issue!$L$1:$L$4036,Issue!$H$1:$H$4036,'Pending Consumption'!$B1011,Issue!$J$1:$J$4036,'Pending Consumption'!$C1011,Issue!$B$1:$B$4036,"Transfer")</f>
        <v>0</v>
      </c>
      <c r="E1011" s="6">
        <f>SUMIFS(Issue!$L$1:$L$4036,Issue!$E$1:$E$4036,'Pending Consumption'!B1011,Issue!$J$1:$J$4036,'Pending Consumption'!$C1011,Issue!$B$1:$B$4036,"Consumed")</f>
        <v>0</v>
      </c>
      <c r="F1011" s="16">
        <f t="shared" si="20"/>
        <v>0</v>
      </c>
    </row>
    <row r="1012" spans="2:6" hidden="1" x14ac:dyDescent="0.25">
      <c r="B1012" s="22" t="s">
        <v>460</v>
      </c>
      <c r="C1012" s="8" t="s">
        <v>92</v>
      </c>
      <c r="D1012" s="16">
        <f>SUMIFS(Issue!$L$1:$L$4036,Issue!$H$1:$H$4036,'Pending Consumption'!$B1012,Issue!$J$1:$J$4036,'Pending Consumption'!$C1012,Issue!$B$1:$B$4036,"Transfer")</f>
        <v>0</v>
      </c>
      <c r="E1012" s="6">
        <f>SUMIFS(Issue!$L$1:$L$4036,Issue!$E$1:$E$4036,'Pending Consumption'!B1012,Issue!$J$1:$J$4036,'Pending Consumption'!$C1012,Issue!$B$1:$B$4036,"Consumed")</f>
        <v>0</v>
      </c>
      <c r="F1012" s="16">
        <f t="shared" si="20"/>
        <v>0</v>
      </c>
    </row>
    <row r="1013" spans="2:6" hidden="1" x14ac:dyDescent="0.25">
      <c r="B1013" s="22" t="s">
        <v>460</v>
      </c>
      <c r="C1013" s="8" t="s">
        <v>93</v>
      </c>
      <c r="D1013" s="16">
        <f>SUMIFS(Issue!$L$1:$L$4036,Issue!$H$1:$H$4036,'Pending Consumption'!$B1013,Issue!$J$1:$J$4036,'Pending Consumption'!$C1013,Issue!$B$1:$B$4036,"Transfer")</f>
        <v>0</v>
      </c>
      <c r="E1013" s="6">
        <f>SUMIFS(Issue!$L$1:$L$4036,Issue!$E$1:$E$4036,'Pending Consumption'!B1013,Issue!$J$1:$J$4036,'Pending Consumption'!$C1013,Issue!$B$1:$B$4036,"Consumed")</f>
        <v>0</v>
      </c>
      <c r="F1013" s="16">
        <f t="shared" si="20"/>
        <v>0</v>
      </c>
    </row>
    <row r="1014" spans="2:6" hidden="1" x14ac:dyDescent="0.25">
      <c r="B1014" s="22" t="s">
        <v>460</v>
      </c>
      <c r="C1014" s="8" t="s">
        <v>94</v>
      </c>
      <c r="D1014" s="16">
        <f>SUMIFS(Issue!$L$1:$L$4036,Issue!$H$1:$H$4036,'Pending Consumption'!$B1014,Issue!$J$1:$J$4036,'Pending Consumption'!$C1014,Issue!$B$1:$B$4036,"Transfer")</f>
        <v>0</v>
      </c>
      <c r="E1014" s="6">
        <f>SUMIFS(Issue!$L$1:$L$4036,Issue!$E$1:$E$4036,'Pending Consumption'!B1014,Issue!$J$1:$J$4036,'Pending Consumption'!$C1014,Issue!$B$1:$B$4036,"Consumed")</f>
        <v>0</v>
      </c>
      <c r="F1014" s="16">
        <f t="shared" si="20"/>
        <v>0</v>
      </c>
    </row>
    <row r="1015" spans="2:6" hidden="1" x14ac:dyDescent="0.25">
      <c r="B1015" s="22" t="s">
        <v>460</v>
      </c>
      <c r="C1015" s="8" t="s">
        <v>95</v>
      </c>
      <c r="D1015" s="16">
        <f>SUMIFS(Issue!$L$1:$L$4036,Issue!$H$1:$H$4036,'Pending Consumption'!$B1015,Issue!$J$1:$J$4036,'Pending Consumption'!$C1015,Issue!$B$1:$B$4036,"Transfer")</f>
        <v>0</v>
      </c>
      <c r="E1015" s="6">
        <f>SUMIFS(Issue!$L$1:$L$4036,Issue!$E$1:$E$4036,'Pending Consumption'!B1015,Issue!$J$1:$J$4036,'Pending Consumption'!$C1015,Issue!$B$1:$B$4036,"Consumed")</f>
        <v>0</v>
      </c>
      <c r="F1015" s="16">
        <f t="shared" si="20"/>
        <v>0</v>
      </c>
    </row>
    <row r="1016" spans="2:6" hidden="1" x14ac:dyDescent="0.25">
      <c r="B1016" s="22" t="s">
        <v>460</v>
      </c>
      <c r="C1016" s="8" t="s">
        <v>96</v>
      </c>
      <c r="D1016" s="16">
        <f>SUMIFS(Issue!$L$1:$L$4036,Issue!$H$1:$H$4036,'Pending Consumption'!$B1016,Issue!$J$1:$J$4036,'Pending Consumption'!$C1016,Issue!$B$1:$B$4036,"Transfer")</f>
        <v>0</v>
      </c>
      <c r="E1016" s="6">
        <f>SUMIFS(Issue!$L$1:$L$4036,Issue!$E$1:$E$4036,'Pending Consumption'!B1016,Issue!$J$1:$J$4036,'Pending Consumption'!$C1016,Issue!$B$1:$B$4036,"Consumed")</f>
        <v>0</v>
      </c>
      <c r="F1016" s="16">
        <f t="shared" si="20"/>
        <v>0</v>
      </c>
    </row>
    <row r="1017" spans="2:6" hidden="1" x14ac:dyDescent="0.25">
      <c r="B1017" s="22" t="s">
        <v>460</v>
      </c>
      <c r="C1017" s="8" t="s">
        <v>97</v>
      </c>
      <c r="D1017" s="16">
        <f>SUMIFS(Issue!$L$1:$L$4036,Issue!$H$1:$H$4036,'Pending Consumption'!$B1017,Issue!$J$1:$J$4036,'Pending Consumption'!$C1017,Issue!$B$1:$B$4036,"Transfer")</f>
        <v>0</v>
      </c>
      <c r="E1017" s="6">
        <f>SUMIFS(Issue!$L$1:$L$4036,Issue!$E$1:$E$4036,'Pending Consumption'!B1017,Issue!$J$1:$J$4036,'Pending Consumption'!$C1017,Issue!$B$1:$B$4036,"Consumed")</f>
        <v>0</v>
      </c>
      <c r="F1017" s="16">
        <f t="shared" si="20"/>
        <v>0</v>
      </c>
    </row>
    <row r="1018" spans="2:6" hidden="1" x14ac:dyDescent="0.25">
      <c r="B1018" s="22" t="s">
        <v>460</v>
      </c>
      <c r="C1018" s="8" t="s">
        <v>98</v>
      </c>
      <c r="D1018" s="16">
        <f>SUMIFS(Issue!$L$1:$L$4036,Issue!$H$1:$H$4036,'Pending Consumption'!$B1018,Issue!$J$1:$J$4036,'Pending Consumption'!$C1018,Issue!$B$1:$B$4036,"Transfer")</f>
        <v>0</v>
      </c>
      <c r="E1018" s="6">
        <f>SUMIFS(Issue!$L$1:$L$4036,Issue!$E$1:$E$4036,'Pending Consumption'!B1018,Issue!$J$1:$J$4036,'Pending Consumption'!$C1018,Issue!$B$1:$B$4036,"Consumed")</f>
        <v>0</v>
      </c>
      <c r="F1018" s="16">
        <f t="shared" si="20"/>
        <v>0</v>
      </c>
    </row>
    <row r="1019" spans="2:6" hidden="1" x14ac:dyDescent="0.25">
      <c r="B1019" s="22" t="s">
        <v>460</v>
      </c>
      <c r="C1019" s="8" t="s">
        <v>99</v>
      </c>
      <c r="D1019" s="16">
        <f>SUMIFS(Issue!$L$1:$L$4036,Issue!$H$1:$H$4036,'Pending Consumption'!$B1019,Issue!$J$1:$J$4036,'Pending Consumption'!$C1019,Issue!$B$1:$B$4036,"Transfer")</f>
        <v>0</v>
      </c>
      <c r="E1019" s="6">
        <f>SUMIFS(Issue!$L$1:$L$4036,Issue!$E$1:$E$4036,'Pending Consumption'!B1019,Issue!$J$1:$J$4036,'Pending Consumption'!$C1019,Issue!$B$1:$B$4036,"Consumed")</f>
        <v>0</v>
      </c>
      <c r="F1019" s="16">
        <f t="shared" si="20"/>
        <v>0</v>
      </c>
    </row>
    <row r="1020" spans="2:6" hidden="1" x14ac:dyDescent="0.25">
      <c r="B1020" s="22" t="s">
        <v>460</v>
      </c>
      <c r="C1020" s="8" t="s">
        <v>100</v>
      </c>
      <c r="D1020" s="16">
        <f>SUMIFS(Issue!$L$1:$L$4036,Issue!$H$1:$H$4036,'Pending Consumption'!$B1020,Issue!$J$1:$J$4036,'Pending Consumption'!$C1020,Issue!$B$1:$B$4036,"Transfer")</f>
        <v>0</v>
      </c>
      <c r="E1020" s="6">
        <f>SUMIFS(Issue!$L$1:$L$4036,Issue!$E$1:$E$4036,'Pending Consumption'!B1020,Issue!$J$1:$J$4036,'Pending Consumption'!$C1020,Issue!$B$1:$B$4036,"Consumed")</f>
        <v>0</v>
      </c>
      <c r="F1020" s="16">
        <f t="shared" si="20"/>
        <v>0</v>
      </c>
    </row>
    <row r="1021" spans="2:6" hidden="1" x14ac:dyDescent="0.25">
      <c r="B1021" s="22" t="s">
        <v>460</v>
      </c>
      <c r="C1021" s="8" t="s">
        <v>101</v>
      </c>
      <c r="D1021" s="16">
        <f>SUMIFS(Issue!$L$1:$L$4036,Issue!$H$1:$H$4036,'Pending Consumption'!$B1021,Issue!$J$1:$J$4036,'Pending Consumption'!$C1021,Issue!$B$1:$B$4036,"Transfer")</f>
        <v>0</v>
      </c>
      <c r="E1021" s="6">
        <f>SUMIFS(Issue!$L$1:$L$4036,Issue!$E$1:$E$4036,'Pending Consumption'!B1021,Issue!$J$1:$J$4036,'Pending Consumption'!$C1021,Issue!$B$1:$B$4036,"Consumed")</f>
        <v>0</v>
      </c>
      <c r="F1021" s="16">
        <f t="shared" si="20"/>
        <v>0</v>
      </c>
    </row>
    <row r="1022" spans="2:6" hidden="1" x14ac:dyDescent="0.25">
      <c r="B1022" s="22" t="s">
        <v>460</v>
      </c>
      <c r="C1022" s="8" t="s">
        <v>102</v>
      </c>
      <c r="D1022" s="16">
        <f>SUMIFS(Issue!$L$1:$L$4036,Issue!$H$1:$H$4036,'Pending Consumption'!$B1022,Issue!$J$1:$J$4036,'Pending Consumption'!$C1022,Issue!$B$1:$B$4036,"Transfer")</f>
        <v>0</v>
      </c>
      <c r="E1022" s="6">
        <f>SUMIFS(Issue!$L$1:$L$4036,Issue!$E$1:$E$4036,'Pending Consumption'!B1022,Issue!$J$1:$J$4036,'Pending Consumption'!$C1022,Issue!$B$1:$B$4036,"Consumed")</f>
        <v>0</v>
      </c>
      <c r="F1022" s="16">
        <f t="shared" si="20"/>
        <v>0</v>
      </c>
    </row>
    <row r="1023" spans="2:6" hidden="1" x14ac:dyDescent="0.25">
      <c r="B1023" s="22" t="s">
        <v>460</v>
      </c>
      <c r="C1023" s="8" t="s">
        <v>103</v>
      </c>
      <c r="D1023" s="16">
        <f>SUMIFS(Issue!$L$1:$L$4036,Issue!$H$1:$H$4036,'Pending Consumption'!$B1023,Issue!$J$1:$J$4036,'Pending Consumption'!$C1023,Issue!$B$1:$B$4036,"Transfer")</f>
        <v>0</v>
      </c>
      <c r="E1023" s="6">
        <f>SUMIFS(Issue!$L$1:$L$4036,Issue!$E$1:$E$4036,'Pending Consumption'!B1023,Issue!$J$1:$J$4036,'Pending Consumption'!$C1023,Issue!$B$1:$B$4036,"Consumed")</f>
        <v>0</v>
      </c>
      <c r="F1023" s="16">
        <f t="shared" si="20"/>
        <v>0</v>
      </c>
    </row>
    <row r="1024" spans="2:6" hidden="1" x14ac:dyDescent="0.25">
      <c r="B1024" s="22" t="s">
        <v>460</v>
      </c>
      <c r="C1024" s="8" t="s">
        <v>104</v>
      </c>
      <c r="D1024" s="16">
        <f>SUMIFS(Issue!$L$1:$L$4036,Issue!$H$1:$H$4036,'Pending Consumption'!$B1024,Issue!$J$1:$J$4036,'Pending Consumption'!$C1024,Issue!$B$1:$B$4036,"Transfer")</f>
        <v>0</v>
      </c>
      <c r="E1024" s="6">
        <f>SUMIFS(Issue!$L$1:$L$4036,Issue!$E$1:$E$4036,'Pending Consumption'!B1024,Issue!$J$1:$J$4036,'Pending Consumption'!$C1024,Issue!$B$1:$B$4036,"Consumed")</f>
        <v>0</v>
      </c>
      <c r="F1024" s="16">
        <f t="shared" si="20"/>
        <v>0</v>
      </c>
    </row>
    <row r="1025" spans="2:6" hidden="1" x14ac:dyDescent="0.25">
      <c r="B1025" s="22" t="s">
        <v>460</v>
      </c>
      <c r="C1025" s="8" t="s">
        <v>105</v>
      </c>
      <c r="D1025" s="16">
        <f>SUMIFS(Issue!$L$1:$L$4036,Issue!$H$1:$H$4036,'Pending Consumption'!$B1025,Issue!$J$1:$J$4036,'Pending Consumption'!$C1025,Issue!$B$1:$B$4036,"Transfer")</f>
        <v>0</v>
      </c>
      <c r="E1025" s="6">
        <f>SUMIFS(Issue!$L$1:$L$4036,Issue!$E$1:$E$4036,'Pending Consumption'!B1025,Issue!$J$1:$J$4036,'Pending Consumption'!$C1025,Issue!$B$1:$B$4036,"Consumed")</f>
        <v>0</v>
      </c>
      <c r="F1025" s="16">
        <f t="shared" si="20"/>
        <v>0</v>
      </c>
    </row>
    <row r="1026" spans="2:6" hidden="1" x14ac:dyDescent="0.25">
      <c r="B1026" s="22" t="s">
        <v>460</v>
      </c>
      <c r="C1026" s="8" t="s">
        <v>106</v>
      </c>
      <c r="D1026" s="16">
        <f>SUMIFS(Issue!$L$1:$L$4036,Issue!$H$1:$H$4036,'Pending Consumption'!$B1026,Issue!$J$1:$J$4036,'Pending Consumption'!$C1026,Issue!$B$1:$B$4036,"Transfer")</f>
        <v>0</v>
      </c>
      <c r="E1026" s="6">
        <f>SUMIFS(Issue!$L$1:$L$4036,Issue!$E$1:$E$4036,'Pending Consumption'!B1026,Issue!$J$1:$J$4036,'Pending Consumption'!$C1026,Issue!$B$1:$B$4036,"Consumed")</f>
        <v>0</v>
      </c>
      <c r="F1026" s="16">
        <f t="shared" si="20"/>
        <v>0</v>
      </c>
    </row>
    <row r="1027" spans="2:6" hidden="1" x14ac:dyDescent="0.25">
      <c r="B1027" s="22" t="s">
        <v>460</v>
      </c>
      <c r="C1027" s="8" t="s">
        <v>107</v>
      </c>
      <c r="D1027" s="16">
        <f>SUMIFS(Issue!$L$1:$L$4036,Issue!$H$1:$H$4036,'Pending Consumption'!$B1027,Issue!$J$1:$J$4036,'Pending Consumption'!$C1027,Issue!$B$1:$B$4036,"Transfer")</f>
        <v>0</v>
      </c>
      <c r="E1027" s="6">
        <f>SUMIFS(Issue!$L$1:$L$4036,Issue!$E$1:$E$4036,'Pending Consumption'!B1027,Issue!$J$1:$J$4036,'Pending Consumption'!$C1027,Issue!$B$1:$B$4036,"Consumed")</f>
        <v>0</v>
      </c>
      <c r="F1027" s="16">
        <f t="shared" ref="F1027:F1057" si="21">+D1027-E1027</f>
        <v>0</v>
      </c>
    </row>
    <row r="1028" spans="2:6" hidden="1" x14ac:dyDescent="0.25">
      <c r="B1028" s="22" t="s">
        <v>460</v>
      </c>
      <c r="C1028" s="8" t="s">
        <v>108</v>
      </c>
      <c r="D1028" s="16">
        <f>SUMIFS(Issue!$L$1:$L$4036,Issue!$H$1:$H$4036,'Pending Consumption'!$B1028,Issue!$J$1:$J$4036,'Pending Consumption'!$C1028,Issue!$B$1:$B$4036,"Transfer")</f>
        <v>0</v>
      </c>
      <c r="E1028" s="6">
        <f>SUMIFS(Issue!$L$1:$L$4036,Issue!$E$1:$E$4036,'Pending Consumption'!B1028,Issue!$J$1:$J$4036,'Pending Consumption'!$C1028,Issue!$B$1:$B$4036,"Consumed")</f>
        <v>0</v>
      </c>
      <c r="F1028" s="16">
        <f t="shared" si="21"/>
        <v>0</v>
      </c>
    </row>
    <row r="1029" spans="2:6" hidden="1" x14ac:dyDescent="0.25">
      <c r="B1029" s="22" t="s">
        <v>460</v>
      </c>
      <c r="C1029" s="8" t="s">
        <v>109</v>
      </c>
      <c r="D1029" s="16">
        <f>SUMIFS(Issue!$L$1:$L$4036,Issue!$H$1:$H$4036,'Pending Consumption'!$B1029,Issue!$J$1:$J$4036,'Pending Consumption'!$C1029,Issue!$B$1:$B$4036,"Transfer")</f>
        <v>0</v>
      </c>
      <c r="E1029" s="6">
        <f>SUMIFS(Issue!$L$1:$L$4036,Issue!$E$1:$E$4036,'Pending Consumption'!B1029,Issue!$J$1:$J$4036,'Pending Consumption'!$C1029,Issue!$B$1:$B$4036,"Consumed")</f>
        <v>0</v>
      </c>
      <c r="F1029" s="16">
        <f t="shared" si="21"/>
        <v>0</v>
      </c>
    </row>
    <row r="1030" spans="2:6" hidden="1" x14ac:dyDescent="0.25">
      <c r="B1030" s="22" t="s">
        <v>460</v>
      </c>
      <c r="C1030" s="8" t="s">
        <v>110</v>
      </c>
      <c r="D1030" s="16">
        <f>SUMIFS(Issue!$L$1:$L$4036,Issue!$H$1:$H$4036,'Pending Consumption'!$B1030,Issue!$J$1:$J$4036,'Pending Consumption'!$C1030,Issue!$B$1:$B$4036,"Transfer")</f>
        <v>0</v>
      </c>
      <c r="E1030" s="6">
        <f>SUMIFS(Issue!$L$1:$L$4036,Issue!$E$1:$E$4036,'Pending Consumption'!B1030,Issue!$J$1:$J$4036,'Pending Consumption'!$C1030,Issue!$B$1:$B$4036,"Consumed")</f>
        <v>0</v>
      </c>
      <c r="F1030" s="16">
        <f t="shared" si="21"/>
        <v>0</v>
      </c>
    </row>
    <row r="1031" spans="2:6" hidden="1" x14ac:dyDescent="0.25">
      <c r="B1031" s="22" t="s">
        <v>460</v>
      </c>
      <c r="C1031" s="8" t="s">
        <v>111</v>
      </c>
      <c r="D1031" s="16">
        <f>SUMIFS(Issue!$L$1:$L$4036,Issue!$H$1:$H$4036,'Pending Consumption'!$B1031,Issue!$J$1:$J$4036,'Pending Consumption'!$C1031,Issue!$B$1:$B$4036,"Transfer")</f>
        <v>0</v>
      </c>
      <c r="E1031" s="6">
        <f>SUMIFS(Issue!$L$1:$L$4036,Issue!$E$1:$E$4036,'Pending Consumption'!B1031,Issue!$J$1:$J$4036,'Pending Consumption'!$C1031,Issue!$B$1:$B$4036,"Consumed")</f>
        <v>0</v>
      </c>
      <c r="F1031" s="16">
        <f t="shared" si="21"/>
        <v>0</v>
      </c>
    </row>
    <row r="1032" spans="2:6" hidden="1" x14ac:dyDescent="0.25">
      <c r="B1032" s="22" t="s">
        <v>460</v>
      </c>
      <c r="C1032" s="8" t="s">
        <v>112</v>
      </c>
      <c r="D1032" s="16">
        <f>SUMIFS(Issue!$L$1:$L$4036,Issue!$H$1:$H$4036,'Pending Consumption'!$B1032,Issue!$J$1:$J$4036,'Pending Consumption'!$C1032,Issue!$B$1:$B$4036,"Transfer")</f>
        <v>0</v>
      </c>
      <c r="E1032" s="6">
        <f>SUMIFS(Issue!$L$1:$L$4036,Issue!$E$1:$E$4036,'Pending Consumption'!B1032,Issue!$J$1:$J$4036,'Pending Consumption'!$C1032,Issue!$B$1:$B$4036,"Consumed")</f>
        <v>0</v>
      </c>
      <c r="F1032" s="16">
        <f t="shared" si="21"/>
        <v>0</v>
      </c>
    </row>
    <row r="1033" spans="2:6" hidden="1" x14ac:dyDescent="0.25">
      <c r="B1033" s="22" t="s">
        <v>460</v>
      </c>
      <c r="C1033" s="8" t="s">
        <v>113</v>
      </c>
      <c r="D1033" s="16">
        <f>SUMIFS(Issue!$L$1:$L$4036,Issue!$H$1:$H$4036,'Pending Consumption'!$B1033,Issue!$J$1:$J$4036,'Pending Consumption'!$C1033,Issue!$B$1:$B$4036,"Transfer")</f>
        <v>0</v>
      </c>
      <c r="E1033" s="6">
        <f>SUMIFS(Issue!$L$1:$L$4036,Issue!$E$1:$E$4036,'Pending Consumption'!B1033,Issue!$J$1:$J$4036,'Pending Consumption'!$C1033,Issue!$B$1:$B$4036,"Consumed")</f>
        <v>0</v>
      </c>
      <c r="F1033" s="16">
        <f t="shared" si="21"/>
        <v>0</v>
      </c>
    </row>
    <row r="1034" spans="2:6" hidden="1" x14ac:dyDescent="0.25">
      <c r="B1034" s="22" t="s">
        <v>460</v>
      </c>
      <c r="C1034" s="8" t="s">
        <v>114</v>
      </c>
      <c r="D1034" s="16">
        <f>SUMIFS(Issue!$L$1:$L$4036,Issue!$H$1:$H$4036,'Pending Consumption'!$B1034,Issue!$J$1:$J$4036,'Pending Consumption'!$C1034,Issue!$B$1:$B$4036,"Transfer")</f>
        <v>0</v>
      </c>
      <c r="E1034" s="6">
        <f>SUMIFS(Issue!$L$1:$L$4036,Issue!$E$1:$E$4036,'Pending Consumption'!B1034,Issue!$J$1:$J$4036,'Pending Consumption'!$C1034,Issue!$B$1:$B$4036,"Consumed")</f>
        <v>0</v>
      </c>
      <c r="F1034" s="16">
        <f t="shared" si="21"/>
        <v>0</v>
      </c>
    </row>
    <row r="1035" spans="2:6" hidden="1" x14ac:dyDescent="0.25">
      <c r="B1035" s="22" t="s">
        <v>460</v>
      </c>
      <c r="C1035" s="8" t="s">
        <v>115</v>
      </c>
      <c r="D1035" s="16">
        <f>SUMIFS(Issue!$L$1:$L$4036,Issue!$H$1:$H$4036,'Pending Consumption'!$B1035,Issue!$J$1:$J$4036,'Pending Consumption'!$C1035,Issue!$B$1:$B$4036,"Transfer")</f>
        <v>0</v>
      </c>
      <c r="E1035" s="6">
        <f>SUMIFS(Issue!$L$1:$L$4036,Issue!$E$1:$E$4036,'Pending Consumption'!B1035,Issue!$J$1:$J$4036,'Pending Consumption'!$C1035,Issue!$B$1:$B$4036,"Consumed")</f>
        <v>0</v>
      </c>
      <c r="F1035" s="16">
        <f t="shared" si="21"/>
        <v>0</v>
      </c>
    </row>
    <row r="1036" spans="2:6" hidden="1" x14ac:dyDescent="0.25">
      <c r="B1036" s="22" t="s">
        <v>460</v>
      </c>
      <c r="C1036" s="8" t="s">
        <v>116</v>
      </c>
      <c r="D1036" s="16">
        <f>SUMIFS(Issue!$L$1:$L$4036,Issue!$H$1:$H$4036,'Pending Consumption'!$B1036,Issue!$J$1:$J$4036,'Pending Consumption'!$C1036,Issue!$B$1:$B$4036,"Transfer")</f>
        <v>0</v>
      </c>
      <c r="E1036" s="6">
        <f>SUMIFS(Issue!$L$1:$L$4036,Issue!$E$1:$E$4036,'Pending Consumption'!B1036,Issue!$J$1:$J$4036,'Pending Consumption'!$C1036,Issue!$B$1:$B$4036,"Consumed")</f>
        <v>0</v>
      </c>
      <c r="F1036" s="16">
        <f t="shared" si="21"/>
        <v>0</v>
      </c>
    </row>
    <row r="1037" spans="2:6" hidden="1" x14ac:dyDescent="0.25">
      <c r="B1037" s="22" t="s">
        <v>460</v>
      </c>
      <c r="C1037" s="8" t="s">
        <v>117</v>
      </c>
      <c r="D1037" s="16">
        <f>SUMIFS(Issue!$L$1:$L$4036,Issue!$H$1:$H$4036,'Pending Consumption'!$B1037,Issue!$J$1:$J$4036,'Pending Consumption'!$C1037,Issue!$B$1:$B$4036,"Transfer")</f>
        <v>0</v>
      </c>
      <c r="E1037" s="6">
        <f>SUMIFS(Issue!$L$1:$L$4036,Issue!$E$1:$E$4036,'Pending Consumption'!B1037,Issue!$J$1:$J$4036,'Pending Consumption'!$C1037,Issue!$B$1:$B$4036,"Consumed")</f>
        <v>0</v>
      </c>
      <c r="F1037" s="16">
        <f t="shared" si="21"/>
        <v>0</v>
      </c>
    </row>
    <row r="1038" spans="2:6" hidden="1" x14ac:dyDescent="0.25">
      <c r="B1038" s="22" t="s">
        <v>460</v>
      </c>
      <c r="C1038" s="8" t="s">
        <v>118</v>
      </c>
      <c r="D1038" s="16">
        <f>SUMIFS(Issue!$L$1:$L$4036,Issue!$H$1:$H$4036,'Pending Consumption'!$B1038,Issue!$J$1:$J$4036,'Pending Consumption'!$C1038,Issue!$B$1:$B$4036,"Transfer")</f>
        <v>0</v>
      </c>
      <c r="E1038" s="6">
        <f>SUMIFS(Issue!$L$1:$L$4036,Issue!$E$1:$E$4036,'Pending Consumption'!B1038,Issue!$J$1:$J$4036,'Pending Consumption'!$C1038,Issue!$B$1:$B$4036,"Consumed")</f>
        <v>0</v>
      </c>
      <c r="F1038" s="16">
        <f t="shared" si="21"/>
        <v>0</v>
      </c>
    </row>
    <row r="1039" spans="2:6" hidden="1" x14ac:dyDescent="0.25">
      <c r="B1039" s="22" t="s">
        <v>460</v>
      </c>
      <c r="C1039" s="8" t="s">
        <v>119</v>
      </c>
      <c r="D1039" s="16">
        <f>SUMIFS(Issue!$L$1:$L$4036,Issue!$H$1:$H$4036,'Pending Consumption'!$B1039,Issue!$J$1:$J$4036,'Pending Consumption'!$C1039,Issue!$B$1:$B$4036,"Transfer")</f>
        <v>0</v>
      </c>
      <c r="E1039" s="6">
        <f>SUMIFS(Issue!$L$1:$L$4036,Issue!$E$1:$E$4036,'Pending Consumption'!B1039,Issue!$J$1:$J$4036,'Pending Consumption'!$C1039,Issue!$B$1:$B$4036,"Consumed")</f>
        <v>0</v>
      </c>
      <c r="F1039" s="16">
        <f t="shared" si="21"/>
        <v>0</v>
      </c>
    </row>
    <row r="1040" spans="2:6" hidden="1" x14ac:dyDescent="0.25">
      <c r="B1040" s="22" t="s">
        <v>460</v>
      </c>
      <c r="C1040" s="8" t="s">
        <v>120</v>
      </c>
      <c r="D1040" s="16">
        <f>SUMIFS(Issue!$L$1:$L$4036,Issue!$H$1:$H$4036,'Pending Consumption'!$B1040,Issue!$J$1:$J$4036,'Pending Consumption'!$C1040,Issue!$B$1:$B$4036,"Transfer")</f>
        <v>0</v>
      </c>
      <c r="E1040" s="6">
        <f>SUMIFS(Issue!$L$1:$L$4036,Issue!$E$1:$E$4036,'Pending Consumption'!B1040,Issue!$J$1:$J$4036,'Pending Consumption'!$C1040,Issue!$B$1:$B$4036,"Consumed")</f>
        <v>0</v>
      </c>
      <c r="F1040" s="16">
        <f t="shared" si="21"/>
        <v>0</v>
      </c>
    </row>
    <row r="1041" spans="2:6" hidden="1" x14ac:dyDescent="0.25">
      <c r="B1041" s="22" t="s">
        <v>460</v>
      </c>
      <c r="C1041" s="8" t="s">
        <v>121</v>
      </c>
      <c r="D1041" s="16">
        <f>SUMIFS(Issue!$L$1:$L$4036,Issue!$H$1:$H$4036,'Pending Consumption'!$B1041,Issue!$J$1:$J$4036,'Pending Consumption'!$C1041,Issue!$B$1:$B$4036,"Transfer")</f>
        <v>0</v>
      </c>
      <c r="E1041" s="6">
        <f>SUMIFS(Issue!$L$1:$L$4036,Issue!$E$1:$E$4036,'Pending Consumption'!B1041,Issue!$J$1:$J$4036,'Pending Consumption'!$C1041,Issue!$B$1:$B$4036,"Consumed")</f>
        <v>0</v>
      </c>
      <c r="F1041" s="16">
        <f t="shared" si="21"/>
        <v>0</v>
      </c>
    </row>
    <row r="1042" spans="2:6" hidden="1" x14ac:dyDescent="0.25">
      <c r="B1042" s="22" t="s">
        <v>460</v>
      </c>
      <c r="C1042" s="8" t="s">
        <v>122</v>
      </c>
      <c r="D1042" s="16">
        <f>SUMIFS(Issue!$L$1:$L$4036,Issue!$H$1:$H$4036,'Pending Consumption'!$B1042,Issue!$J$1:$J$4036,'Pending Consumption'!$C1042,Issue!$B$1:$B$4036,"Transfer")</f>
        <v>0</v>
      </c>
      <c r="E1042" s="6">
        <f>SUMIFS(Issue!$L$1:$L$4036,Issue!$E$1:$E$4036,'Pending Consumption'!B1042,Issue!$J$1:$J$4036,'Pending Consumption'!$C1042,Issue!$B$1:$B$4036,"Consumed")</f>
        <v>0</v>
      </c>
      <c r="F1042" s="16">
        <f t="shared" si="21"/>
        <v>0</v>
      </c>
    </row>
    <row r="1043" spans="2:6" hidden="1" x14ac:dyDescent="0.25">
      <c r="B1043" s="22" t="s">
        <v>460</v>
      </c>
      <c r="C1043" s="8" t="s">
        <v>123</v>
      </c>
      <c r="D1043" s="16">
        <f>SUMIFS(Issue!$L$1:$L$4036,Issue!$H$1:$H$4036,'Pending Consumption'!$B1043,Issue!$J$1:$J$4036,'Pending Consumption'!$C1043,Issue!$B$1:$B$4036,"Transfer")</f>
        <v>0</v>
      </c>
      <c r="E1043" s="6">
        <f>SUMIFS(Issue!$L$1:$L$4036,Issue!$E$1:$E$4036,'Pending Consumption'!B1043,Issue!$J$1:$J$4036,'Pending Consumption'!$C1043,Issue!$B$1:$B$4036,"Consumed")</f>
        <v>0</v>
      </c>
      <c r="F1043" s="16">
        <f t="shared" si="21"/>
        <v>0</v>
      </c>
    </row>
    <row r="1044" spans="2:6" hidden="1" x14ac:dyDescent="0.25">
      <c r="B1044" s="22" t="s">
        <v>460</v>
      </c>
      <c r="C1044" s="8" t="s">
        <v>124</v>
      </c>
      <c r="D1044" s="16">
        <f>SUMIFS(Issue!$L$1:$L$4036,Issue!$H$1:$H$4036,'Pending Consumption'!$B1044,Issue!$J$1:$J$4036,'Pending Consumption'!$C1044,Issue!$B$1:$B$4036,"Transfer")</f>
        <v>0</v>
      </c>
      <c r="E1044" s="6">
        <f>SUMIFS(Issue!$L$1:$L$4036,Issue!$E$1:$E$4036,'Pending Consumption'!B1044,Issue!$J$1:$J$4036,'Pending Consumption'!$C1044,Issue!$B$1:$B$4036,"Consumed")</f>
        <v>0</v>
      </c>
      <c r="F1044" s="16">
        <f t="shared" si="21"/>
        <v>0</v>
      </c>
    </row>
    <row r="1045" spans="2:6" hidden="1" x14ac:dyDescent="0.25">
      <c r="B1045" s="22" t="s">
        <v>460</v>
      </c>
      <c r="C1045" s="8" t="s">
        <v>125</v>
      </c>
      <c r="D1045" s="16">
        <f>SUMIFS(Issue!$L$1:$L$4036,Issue!$H$1:$H$4036,'Pending Consumption'!$B1045,Issue!$J$1:$J$4036,'Pending Consumption'!$C1045,Issue!$B$1:$B$4036,"Transfer")</f>
        <v>0</v>
      </c>
      <c r="E1045" s="6">
        <f>SUMIFS(Issue!$L$1:$L$4036,Issue!$E$1:$E$4036,'Pending Consumption'!B1045,Issue!$J$1:$J$4036,'Pending Consumption'!$C1045,Issue!$B$1:$B$4036,"Consumed")</f>
        <v>0</v>
      </c>
      <c r="F1045" s="16">
        <f t="shared" si="21"/>
        <v>0</v>
      </c>
    </row>
    <row r="1046" spans="2:6" hidden="1" x14ac:dyDescent="0.25">
      <c r="B1046" s="22" t="s">
        <v>460</v>
      </c>
      <c r="C1046" s="8" t="s">
        <v>126</v>
      </c>
      <c r="D1046" s="16">
        <f>SUMIFS(Issue!$L$1:$L$4036,Issue!$H$1:$H$4036,'Pending Consumption'!$B1046,Issue!$J$1:$J$4036,'Pending Consumption'!$C1046,Issue!$B$1:$B$4036,"Transfer")</f>
        <v>0</v>
      </c>
      <c r="E1046" s="6">
        <f>SUMIFS(Issue!$L$1:$L$4036,Issue!$E$1:$E$4036,'Pending Consumption'!B1046,Issue!$J$1:$J$4036,'Pending Consumption'!$C1046,Issue!$B$1:$B$4036,"Consumed")</f>
        <v>0</v>
      </c>
      <c r="F1046" s="16">
        <f t="shared" si="21"/>
        <v>0</v>
      </c>
    </row>
    <row r="1047" spans="2:6" hidden="1" x14ac:dyDescent="0.25">
      <c r="B1047" s="22" t="s">
        <v>460</v>
      </c>
      <c r="C1047" s="8" t="s">
        <v>127</v>
      </c>
      <c r="D1047" s="16">
        <f>SUMIFS(Issue!$L$1:$L$4036,Issue!$H$1:$H$4036,'Pending Consumption'!$B1047,Issue!$J$1:$J$4036,'Pending Consumption'!$C1047,Issue!$B$1:$B$4036,"Transfer")</f>
        <v>0</v>
      </c>
      <c r="E1047" s="6">
        <f>SUMIFS(Issue!$L$1:$L$4036,Issue!$E$1:$E$4036,'Pending Consumption'!B1047,Issue!$J$1:$J$4036,'Pending Consumption'!$C1047,Issue!$B$1:$B$4036,"Consumed")</f>
        <v>0</v>
      </c>
      <c r="F1047" s="16">
        <f t="shared" si="21"/>
        <v>0</v>
      </c>
    </row>
    <row r="1048" spans="2:6" hidden="1" x14ac:dyDescent="0.25">
      <c r="B1048" s="22" t="s">
        <v>460</v>
      </c>
      <c r="C1048" s="8" t="s">
        <v>128</v>
      </c>
      <c r="D1048" s="16">
        <f>SUMIFS(Issue!$L$1:$L$4036,Issue!$H$1:$H$4036,'Pending Consumption'!$B1048,Issue!$J$1:$J$4036,'Pending Consumption'!$C1048,Issue!$B$1:$B$4036,"Transfer")</f>
        <v>0</v>
      </c>
      <c r="E1048" s="6">
        <f>SUMIFS(Issue!$L$1:$L$4036,Issue!$E$1:$E$4036,'Pending Consumption'!B1048,Issue!$J$1:$J$4036,'Pending Consumption'!$C1048,Issue!$B$1:$B$4036,"Consumed")</f>
        <v>0</v>
      </c>
      <c r="F1048" s="16">
        <f t="shared" si="21"/>
        <v>0</v>
      </c>
    </row>
    <row r="1049" spans="2:6" hidden="1" x14ac:dyDescent="0.25">
      <c r="B1049" s="22" t="s">
        <v>460</v>
      </c>
      <c r="C1049" s="8" t="s">
        <v>129</v>
      </c>
      <c r="D1049" s="16">
        <f>SUMIFS(Issue!$L$1:$L$4036,Issue!$H$1:$H$4036,'Pending Consumption'!$B1049,Issue!$J$1:$J$4036,'Pending Consumption'!$C1049,Issue!$B$1:$B$4036,"Transfer")</f>
        <v>0</v>
      </c>
      <c r="E1049" s="6">
        <f>SUMIFS(Issue!$L$1:$L$4036,Issue!$E$1:$E$4036,'Pending Consumption'!B1049,Issue!$J$1:$J$4036,'Pending Consumption'!$C1049,Issue!$B$1:$B$4036,"Consumed")</f>
        <v>0</v>
      </c>
      <c r="F1049" s="16">
        <f t="shared" si="21"/>
        <v>0</v>
      </c>
    </row>
    <row r="1050" spans="2:6" hidden="1" x14ac:dyDescent="0.25">
      <c r="B1050" s="22" t="s">
        <v>460</v>
      </c>
      <c r="C1050" s="8" t="s">
        <v>130</v>
      </c>
      <c r="D1050" s="16">
        <f>SUMIFS(Issue!$L$1:$L$4036,Issue!$H$1:$H$4036,'Pending Consumption'!$B1050,Issue!$J$1:$J$4036,'Pending Consumption'!$C1050,Issue!$B$1:$B$4036,"Transfer")</f>
        <v>0</v>
      </c>
      <c r="E1050" s="6">
        <f>SUMIFS(Issue!$L$1:$L$4036,Issue!$E$1:$E$4036,'Pending Consumption'!B1050,Issue!$J$1:$J$4036,'Pending Consumption'!$C1050,Issue!$B$1:$B$4036,"Consumed")</f>
        <v>0</v>
      </c>
      <c r="F1050" s="16">
        <f t="shared" si="21"/>
        <v>0</v>
      </c>
    </row>
    <row r="1051" spans="2:6" hidden="1" x14ac:dyDescent="0.25">
      <c r="B1051" s="22" t="s">
        <v>460</v>
      </c>
      <c r="C1051" s="8" t="s">
        <v>131</v>
      </c>
      <c r="D1051" s="16">
        <f>SUMIFS(Issue!$L$1:$L$4036,Issue!$H$1:$H$4036,'Pending Consumption'!$B1051,Issue!$J$1:$J$4036,'Pending Consumption'!$C1051,Issue!$B$1:$B$4036,"Transfer")</f>
        <v>0</v>
      </c>
      <c r="E1051" s="6">
        <f>SUMIFS(Issue!$L$1:$L$4036,Issue!$E$1:$E$4036,'Pending Consumption'!B1051,Issue!$J$1:$J$4036,'Pending Consumption'!$C1051,Issue!$B$1:$B$4036,"Consumed")</f>
        <v>0</v>
      </c>
      <c r="F1051" s="16">
        <f t="shared" si="21"/>
        <v>0</v>
      </c>
    </row>
    <row r="1052" spans="2:6" hidden="1" x14ac:dyDescent="0.25">
      <c r="B1052" s="22" t="s">
        <v>460</v>
      </c>
      <c r="C1052" s="8" t="s">
        <v>132</v>
      </c>
      <c r="D1052" s="16">
        <f>SUMIFS(Issue!$L$1:$L$4036,Issue!$H$1:$H$4036,'Pending Consumption'!$B1052,Issue!$J$1:$J$4036,'Pending Consumption'!$C1052,Issue!$B$1:$B$4036,"Transfer")</f>
        <v>0</v>
      </c>
      <c r="E1052" s="6">
        <f>SUMIFS(Issue!$L$1:$L$4036,Issue!$E$1:$E$4036,'Pending Consumption'!B1052,Issue!$J$1:$J$4036,'Pending Consumption'!$C1052,Issue!$B$1:$B$4036,"Consumed")</f>
        <v>0</v>
      </c>
      <c r="F1052" s="16">
        <f t="shared" si="21"/>
        <v>0</v>
      </c>
    </row>
    <row r="1053" spans="2:6" hidden="1" x14ac:dyDescent="0.25">
      <c r="B1053" s="22" t="s">
        <v>460</v>
      </c>
      <c r="C1053" s="8" t="s">
        <v>133</v>
      </c>
      <c r="D1053" s="16">
        <f>SUMIFS(Issue!$L$1:$L$4036,Issue!$H$1:$H$4036,'Pending Consumption'!$B1053,Issue!$J$1:$J$4036,'Pending Consumption'!$C1053,Issue!$B$1:$B$4036,"Transfer")</f>
        <v>0</v>
      </c>
      <c r="E1053" s="6">
        <f>SUMIFS(Issue!$L$1:$L$4036,Issue!$E$1:$E$4036,'Pending Consumption'!B1053,Issue!$J$1:$J$4036,'Pending Consumption'!$C1053,Issue!$B$1:$B$4036,"Consumed")</f>
        <v>0</v>
      </c>
      <c r="F1053" s="16">
        <f t="shared" si="21"/>
        <v>0</v>
      </c>
    </row>
    <row r="1054" spans="2:6" hidden="1" x14ac:dyDescent="0.25">
      <c r="B1054" s="22" t="s">
        <v>460</v>
      </c>
      <c r="C1054" s="8" t="s">
        <v>134</v>
      </c>
      <c r="D1054" s="16">
        <f>SUMIFS(Issue!$L$1:$L$4036,Issue!$H$1:$H$4036,'Pending Consumption'!$B1054,Issue!$J$1:$J$4036,'Pending Consumption'!$C1054,Issue!$B$1:$B$4036,"Transfer")</f>
        <v>0</v>
      </c>
      <c r="E1054" s="6">
        <f>SUMIFS(Issue!$L$1:$L$4036,Issue!$E$1:$E$4036,'Pending Consumption'!B1054,Issue!$J$1:$J$4036,'Pending Consumption'!$C1054,Issue!$B$1:$B$4036,"Consumed")</f>
        <v>0</v>
      </c>
      <c r="F1054" s="16">
        <f t="shared" si="21"/>
        <v>0</v>
      </c>
    </row>
    <row r="1055" spans="2:6" hidden="1" x14ac:dyDescent="0.25">
      <c r="B1055" s="22" t="s">
        <v>460</v>
      </c>
      <c r="C1055" s="8" t="s">
        <v>135</v>
      </c>
      <c r="D1055" s="16">
        <f>SUMIFS(Issue!$L$1:$L$4036,Issue!$H$1:$H$4036,'Pending Consumption'!$B1055,Issue!$J$1:$J$4036,'Pending Consumption'!$C1055,Issue!$B$1:$B$4036,"Transfer")</f>
        <v>0</v>
      </c>
      <c r="E1055" s="6">
        <f>SUMIFS(Issue!$L$1:$L$4036,Issue!$E$1:$E$4036,'Pending Consumption'!B1055,Issue!$J$1:$J$4036,'Pending Consumption'!$C1055,Issue!$B$1:$B$4036,"Consumed")</f>
        <v>0</v>
      </c>
      <c r="F1055" s="16">
        <f t="shared" si="21"/>
        <v>0</v>
      </c>
    </row>
    <row r="1056" spans="2:6" hidden="1" x14ac:dyDescent="0.25">
      <c r="B1056" s="22" t="s">
        <v>460</v>
      </c>
      <c r="C1056" s="8" t="s">
        <v>136</v>
      </c>
      <c r="D1056" s="16">
        <f>SUMIFS(Issue!$L$1:$L$4036,Issue!$H$1:$H$4036,'Pending Consumption'!$B1056,Issue!$J$1:$J$4036,'Pending Consumption'!$C1056,Issue!$B$1:$B$4036,"Transfer")</f>
        <v>0</v>
      </c>
      <c r="E1056" s="6">
        <f>SUMIFS(Issue!$L$1:$L$4036,Issue!$E$1:$E$4036,'Pending Consumption'!B1056,Issue!$J$1:$J$4036,'Pending Consumption'!$C1056,Issue!$B$1:$B$4036,"Consumed")</f>
        <v>0</v>
      </c>
      <c r="F1056" s="16">
        <f t="shared" si="21"/>
        <v>0</v>
      </c>
    </row>
    <row r="1057" spans="2:6" hidden="1" x14ac:dyDescent="0.25">
      <c r="B1057" s="22" t="s">
        <v>460</v>
      </c>
      <c r="C1057" s="8" t="s">
        <v>137</v>
      </c>
      <c r="D1057" s="16">
        <f>SUMIFS(Issue!$L$1:$L$4036,Issue!$H$1:$H$4036,'Pending Consumption'!$B1057,Issue!$J$1:$J$4036,'Pending Consumption'!$C1057,Issue!$B$1:$B$4036,"Transfer")</f>
        <v>0</v>
      </c>
      <c r="E1057" s="6">
        <f>SUMIFS(Issue!$L$1:$L$4036,Issue!$E$1:$E$4036,'Pending Consumption'!B1057,Issue!$J$1:$J$4036,'Pending Consumption'!$C1057,Issue!$B$1:$B$4036,"Consumed")</f>
        <v>0</v>
      </c>
      <c r="F1057" s="16">
        <f t="shared" si="21"/>
        <v>0</v>
      </c>
    </row>
    <row r="1058" spans="2:6" hidden="1" x14ac:dyDescent="0.25">
      <c r="B1058" s="22" t="s">
        <v>818</v>
      </c>
      <c r="C1058" s="23" t="s">
        <v>42</v>
      </c>
      <c r="D1058" s="16">
        <f>SUMIFS(Issue!$L$1:$L$4036,Issue!$H$1:$H$4036,'Pending Consumption'!$B1058,Issue!$J$1:$J$4036,'Pending Consumption'!$C1058,Issue!$B$1:$B$4036,"Transfer")</f>
        <v>0</v>
      </c>
      <c r="E1058" s="6">
        <f>SUMIFS(Issue!$L$1:$L$4036,Issue!$E$1:$E$4036,'Pending Consumption'!B1058,Issue!$J$1:$J$4036,'Pending Consumption'!$C1058,Issue!$B$1:$B$4036,"Consumed")</f>
        <v>0</v>
      </c>
      <c r="F1058" s="24">
        <f>+D1058-E1058</f>
        <v>0</v>
      </c>
    </row>
    <row r="1059" spans="2:6" hidden="1" x14ac:dyDescent="0.25">
      <c r="B1059" s="22" t="s">
        <v>818</v>
      </c>
      <c r="C1059" s="8" t="s">
        <v>43</v>
      </c>
      <c r="D1059" s="16">
        <f>SUMIFS(Issue!$L$1:$L$4036,Issue!$H$1:$H$4036,'Pending Consumption'!$B1059,Issue!$J$1:$J$4036,'Pending Consumption'!$C1059,Issue!$B$1:$B$4036,"Transfer")</f>
        <v>0</v>
      </c>
      <c r="E1059" s="6">
        <f>SUMIFS(Issue!$L$1:$L$4036,Issue!$E$1:$E$4036,'Pending Consumption'!B1059,Issue!$J$1:$J$4036,'Pending Consumption'!$C1059,Issue!$B$1:$B$4036,"Consumed")</f>
        <v>0</v>
      </c>
      <c r="F1059" s="16">
        <f t="shared" ref="F1059:F1122" si="22">+D1059-E1059</f>
        <v>0</v>
      </c>
    </row>
    <row r="1060" spans="2:6" hidden="1" x14ac:dyDescent="0.25">
      <c r="B1060" s="22" t="s">
        <v>818</v>
      </c>
      <c r="C1060" s="8" t="s">
        <v>44</v>
      </c>
      <c r="D1060" s="16">
        <f>SUMIFS(Issue!$L$1:$L$4036,Issue!$H$1:$H$4036,'Pending Consumption'!$B1060,Issue!$J$1:$J$4036,'Pending Consumption'!$C1060,Issue!$B$1:$B$4036,"Transfer")</f>
        <v>0</v>
      </c>
      <c r="E1060" s="6">
        <f>SUMIFS(Issue!$L$1:$L$4036,Issue!$E$1:$E$4036,'Pending Consumption'!B1060,Issue!$J$1:$J$4036,'Pending Consumption'!$C1060,Issue!$B$1:$B$4036,"Consumed")</f>
        <v>0</v>
      </c>
      <c r="F1060" s="16">
        <f t="shared" si="22"/>
        <v>0</v>
      </c>
    </row>
    <row r="1061" spans="2:6" hidden="1" x14ac:dyDescent="0.25">
      <c r="B1061" s="22" t="s">
        <v>818</v>
      </c>
      <c r="C1061" s="8" t="s">
        <v>45</v>
      </c>
      <c r="D1061" s="16">
        <f>SUMIFS(Issue!$L$1:$L$4036,Issue!$H$1:$H$4036,'Pending Consumption'!$B1061,Issue!$J$1:$J$4036,'Pending Consumption'!$C1061,Issue!$B$1:$B$4036,"Transfer")</f>
        <v>0</v>
      </c>
      <c r="E1061" s="6">
        <f>SUMIFS(Issue!$L$1:$L$4036,Issue!$E$1:$E$4036,'Pending Consumption'!B1061,Issue!$J$1:$J$4036,'Pending Consumption'!$C1061,Issue!$B$1:$B$4036,"Consumed")</f>
        <v>0</v>
      </c>
      <c r="F1061" s="16">
        <f t="shared" si="22"/>
        <v>0</v>
      </c>
    </row>
    <row r="1062" spans="2:6" hidden="1" x14ac:dyDescent="0.25">
      <c r="B1062" s="22" t="s">
        <v>818</v>
      </c>
      <c r="C1062" s="20" t="s">
        <v>46</v>
      </c>
      <c r="D1062" s="6">
        <f>SUMIFS(Issue!$L$1:$L$4036,Issue!$H$1:$H$4036,'Pending Consumption'!$B1062,Issue!$J$1:$J$4036,'Pending Consumption'!$C1062,Issue!$B$1:$B$4036,"Transfer")</f>
        <v>0</v>
      </c>
      <c r="E1062" s="6">
        <f>SUMIFS(Issue!$L$1:$L$4036,Issue!$E$1:$E$4036,'Pending Consumption'!B1062,Issue!$J$1:$J$4036,'Pending Consumption'!$C1062,Issue!$B$1:$B$4036,"Consumed")</f>
        <v>0</v>
      </c>
      <c r="F1062" s="6">
        <f t="shared" si="22"/>
        <v>0</v>
      </c>
    </row>
    <row r="1063" spans="2:6" hidden="1" x14ac:dyDescent="0.25">
      <c r="B1063" s="22" t="s">
        <v>818</v>
      </c>
      <c r="C1063" s="8" t="s">
        <v>47</v>
      </c>
      <c r="D1063" s="16">
        <f>SUMIFS(Issue!$L$1:$L$4036,Issue!$H$1:$H$4036,'Pending Consumption'!$B1063,Issue!$J$1:$J$4036,'Pending Consumption'!$C1063,Issue!$B$1:$B$4036,"Transfer")</f>
        <v>0</v>
      </c>
      <c r="E1063" s="6">
        <f>SUMIFS(Issue!$L$1:$L$4036,Issue!$E$1:$E$4036,'Pending Consumption'!B1063,Issue!$J$1:$J$4036,'Pending Consumption'!$C1063,Issue!$B$1:$B$4036,"Consumed")</f>
        <v>0</v>
      </c>
      <c r="F1063" s="16">
        <f t="shared" si="22"/>
        <v>0</v>
      </c>
    </row>
    <row r="1064" spans="2:6" hidden="1" x14ac:dyDescent="0.25">
      <c r="B1064" s="22" t="s">
        <v>818</v>
      </c>
      <c r="C1064" s="8" t="s">
        <v>48</v>
      </c>
      <c r="D1064" s="16">
        <f>SUMIFS(Issue!$L$1:$L$4036,Issue!$H$1:$H$4036,'Pending Consumption'!$B1064,Issue!$J$1:$J$4036,'Pending Consumption'!$C1064,Issue!$B$1:$B$4036,"Transfer")</f>
        <v>0</v>
      </c>
      <c r="E1064" s="6">
        <f>SUMIFS(Issue!$L$1:$L$4036,Issue!$E$1:$E$4036,'Pending Consumption'!B1064,Issue!$J$1:$J$4036,'Pending Consumption'!$C1064,Issue!$B$1:$B$4036,"Consumed")</f>
        <v>0</v>
      </c>
      <c r="F1064" s="16">
        <f t="shared" si="22"/>
        <v>0</v>
      </c>
    </row>
    <row r="1065" spans="2:6" hidden="1" x14ac:dyDescent="0.25">
      <c r="B1065" s="22" t="s">
        <v>818</v>
      </c>
      <c r="C1065" s="8" t="s">
        <v>49</v>
      </c>
      <c r="D1065" s="16">
        <f>SUMIFS(Issue!$L$1:$L$4036,Issue!$H$1:$H$4036,'Pending Consumption'!$B1065,Issue!$J$1:$J$4036,'Pending Consumption'!$C1065,Issue!$B$1:$B$4036,"Transfer")</f>
        <v>0</v>
      </c>
      <c r="E1065" s="6">
        <f>SUMIFS(Issue!$L$1:$L$4036,Issue!$E$1:$E$4036,'Pending Consumption'!B1065,Issue!$J$1:$J$4036,'Pending Consumption'!$C1065,Issue!$B$1:$B$4036,"Consumed")</f>
        <v>0</v>
      </c>
      <c r="F1065" s="16">
        <f t="shared" si="22"/>
        <v>0</v>
      </c>
    </row>
    <row r="1066" spans="2:6" hidden="1" x14ac:dyDescent="0.25">
      <c r="B1066" s="22" t="s">
        <v>818</v>
      </c>
      <c r="C1066" s="8" t="s">
        <v>50</v>
      </c>
      <c r="D1066" s="16">
        <f>SUMIFS(Issue!$L$1:$L$4036,Issue!$H$1:$H$4036,'Pending Consumption'!$B1066,Issue!$J$1:$J$4036,'Pending Consumption'!$C1066,Issue!$B$1:$B$4036,"Transfer")</f>
        <v>0</v>
      </c>
      <c r="E1066" s="6">
        <f>SUMIFS(Issue!$L$1:$L$4036,Issue!$E$1:$E$4036,'Pending Consumption'!B1066,Issue!$J$1:$J$4036,'Pending Consumption'!$C1066,Issue!$B$1:$B$4036,"Consumed")</f>
        <v>0</v>
      </c>
      <c r="F1066" s="16">
        <f t="shared" si="22"/>
        <v>0</v>
      </c>
    </row>
    <row r="1067" spans="2:6" hidden="1" x14ac:dyDescent="0.25">
      <c r="B1067" s="22" t="s">
        <v>818</v>
      </c>
      <c r="C1067" s="8" t="s">
        <v>51</v>
      </c>
      <c r="D1067" s="16">
        <f>SUMIFS(Issue!$L$1:$L$4036,Issue!$H$1:$H$4036,'Pending Consumption'!$B1067,Issue!$J$1:$J$4036,'Pending Consumption'!$C1067,Issue!$B$1:$B$4036,"Transfer")</f>
        <v>0</v>
      </c>
      <c r="E1067" s="6">
        <f>SUMIFS(Issue!$L$1:$L$4036,Issue!$E$1:$E$4036,'Pending Consumption'!B1067,Issue!$J$1:$J$4036,'Pending Consumption'!$C1067,Issue!$B$1:$B$4036,"Consumed")</f>
        <v>0</v>
      </c>
      <c r="F1067" s="16">
        <f t="shared" si="22"/>
        <v>0</v>
      </c>
    </row>
    <row r="1068" spans="2:6" hidden="1" x14ac:dyDescent="0.25">
      <c r="B1068" s="22" t="s">
        <v>818</v>
      </c>
      <c r="C1068" s="8" t="s">
        <v>52</v>
      </c>
      <c r="D1068" s="16">
        <f>SUMIFS(Issue!$L$1:$L$4036,Issue!$H$1:$H$4036,'Pending Consumption'!$B1068,Issue!$J$1:$J$4036,'Pending Consumption'!$C1068,Issue!$B$1:$B$4036,"Transfer")</f>
        <v>0</v>
      </c>
      <c r="E1068" s="6">
        <f>SUMIFS(Issue!$L$1:$L$4036,Issue!$E$1:$E$4036,'Pending Consumption'!B1068,Issue!$J$1:$J$4036,'Pending Consumption'!$C1068,Issue!$B$1:$B$4036,"Consumed")</f>
        <v>0</v>
      </c>
      <c r="F1068" s="16">
        <f t="shared" si="22"/>
        <v>0</v>
      </c>
    </row>
    <row r="1069" spans="2:6" hidden="1" x14ac:dyDescent="0.25">
      <c r="B1069" s="22" t="s">
        <v>818</v>
      </c>
      <c r="C1069" s="8" t="s">
        <v>53</v>
      </c>
      <c r="D1069" s="16">
        <f>SUMIFS(Issue!$L$1:$L$4036,Issue!$H$1:$H$4036,'Pending Consumption'!$B1069,Issue!$J$1:$J$4036,'Pending Consumption'!$C1069,Issue!$B$1:$B$4036,"Transfer")</f>
        <v>0</v>
      </c>
      <c r="E1069" s="6">
        <f>SUMIFS(Issue!$L$1:$L$4036,Issue!$E$1:$E$4036,'Pending Consumption'!B1069,Issue!$J$1:$J$4036,'Pending Consumption'!$C1069,Issue!$B$1:$B$4036,"Consumed")</f>
        <v>0</v>
      </c>
      <c r="F1069" s="16">
        <f t="shared" si="22"/>
        <v>0</v>
      </c>
    </row>
    <row r="1070" spans="2:6" hidden="1" x14ac:dyDescent="0.25">
      <c r="B1070" s="22" t="s">
        <v>818</v>
      </c>
      <c r="C1070" s="8" t="s">
        <v>54</v>
      </c>
      <c r="D1070" s="16">
        <f>SUMIFS(Issue!$L$1:$L$4036,Issue!$H$1:$H$4036,'Pending Consumption'!$B1070,Issue!$J$1:$J$4036,'Pending Consumption'!$C1070,Issue!$B$1:$B$4036,"Transfer")</f>
        <v>0</v>
      </c>
      <c r="E1070" s="6">
        <f>SUMIFS(Issue!$L$1:$L$4036,Issue!$E$1:$E$4036,'Pending Consumption'!B1070,Issue!$J$1:$J$4036,'Pending Consumption'!$C1070,Issue!$B$1:$B$4036,"Consumed")</f>
        <v>0</v>
      </c>
      <c r="F1070" s="16">
        <f t="shared" si="22"/>
        <v>0</v>
      </c>
    </row>
    <row r="1071" spans="2:6" hidden="1" x14ac:dyDescent="0.25">
      <c r="B1071" s="22" t="s">
        <v>818</v>
      </c>
      <c r="C1071" s="8" t="s">
        <v>55</v>
      </c>
      <c r="D1071" s="16">
        <f>SUMIFS(Issue!$L$1:$L$4036,Issue!$H$1:$H$4036,'Pending Consumption'!$B1071,Issue!$J$1:$J$4036,'Pending Consumption'!$C1071,Issue!$B$1:$B$4036,"Transfer")</f>
        <v>0</v>
      </c>
      <c r="E1071" s="6">
        <f>SUMIFS(Issue!$L$1:$L$4036,Issue!$E$1:$E$4036,'Pending Consumption'!B1071,Issue!$J$1:$J$4036,'Pending Consumption'!$C1071,Issue!$B$1:$B$4036,"Consumed")</f>
        <v>0</v>
      </c>
      <c r="F1071" s="16">
        <f t="shared" si="22"/>
        <v>0</v>
      </c>
    </row>
    <row r="1072" spans="2:6" hidden="1" x14ac:dyDescent="0.25">
      <c r="B1072" s="22" t="s">
        <v>818</v>
      </c>
      <c r="C1072" s="8" t="s">
        <v>56</v>
      </c>
      <c r="D1072" s="16">
        <f>SUMIFS(Issue!$L$1:$L$4036,Issue!$H$1:$H$4036,'Pending Consumption'!$B1072,Issue!$J$1:$J$4036,'Pending Consumption'!$C1072,Issue!$B$1:$B$4036,"Transfer")</f>
        <v>0</v>
      </c>
      <c r="E1072" s="6">
        <f>SUMIFS(Issue!$L$1:$L$4036,Issue!$E$1:$E$4036,'Pending Consumption'!B1072,Issue!$J$1:$J$4036,'Pending Consumption'!$C1072,Issue!$B$1:$B$4036,"Consumed")</f>
        <v>0</v>
      </c>
      <c r="F1072" s="16">
        <f t="shared" si="22"/>
        <v>0</v>
      </c>
    </row>
    <row r="1073" spans="2:6" hidden="1" x14ac:dyDescent="0.25">
      <c r="B1073" s="22" t="s">
        <v>818</v>
      </c>
      <c r="C1073" s="8" t="s">
        <v>57</v>
      </c>
      <c r="D1073" s="16">
        <f>SUMIFS(Issue!$L$1:$L$4036,Issue!$H$1:$H$4036,'Pending Consumption'!$B1073,Issue!$J$1:$J$4036,'Pending Consumption'!$C1073,Issue!$B$1:$B$4036,"Transfer")</f>
        <v>0</v>
      </c>
      <c r="E1073" s="6">
        <f>SUMIFS(Issue!$L$1:$L$4036,Issue!$E$1:$E$4036,'Pending Consumption'!B1073,Issue!$J$1:$J$4036,'Pending Consumption'!$C1073,Issue!$B$1:$B$4036,"Consumed")</f>
        <v>0</v>
      </c>
      <c r="F1073" s="16">
        <f t="shared" si="22"/>
        <v>0</v>
      </c>
    </row>
    <row r="1074" spans="2:6" hidden="1" x14ac:dyDescent="0.25">
      <c r="B1074" s="22" t="s">
        <v>818</v>
      </c>
      <c r="C1074" s="8" t="s">
        <v>58</v>
      </c>
      <c r="D1074" s="16">
        <f>SUMIFS(Issue!$L$1:$L$4036,Issue!$H$1:$H$4036,'Pending Consumption'!$B1074,Issue!$J$1:$J$4036,'Pending Consumption'!$C1074,Issue!$B$1:$B$4036,"Transfer")</f>
        <v>0</v>
      </c>
      <c r="E1074" s="6">
        <f>SUMIFS(Issue!$L$1:$L$4036,Issue!$E$1:$E$4036,'Pending Consumption'!B1074,Issue!$J$1:$J$4036,'Pending Consumption'!$C1074,Issue!$B$1:$B$4036,"Consumed")</f>
        <v>0</v>
      </c>
      <c r="F1074" s="16">
        <f t="shared" si="22"/>
        <v>0</v>
      </c>
    </row>
    <row r="1075" spans="2:6" hidden="1" x14ac:dyDescent="0.25">
      <c r="B1075" s="22" t="s">
        <v>818</v>
      </c>
      <c r="C1075" s="20" t="s">
        <v>59</v>
      </c>
      <c r="D1075" s="6">
        <f>SUMIFS(Issue!$L$1:$L$4036,Issue!$H$1:$H$4036,'Pending Consumption'!$B1075,Issue!$J$1:$J$4036,'Pending Consumption'!$C1075,Issue!$B$1:$B$4036,"Transfer")</f>
        <v>0</v>
      </c>
      <c r="E1075" s="6">
        <f>SUMIFS(Issue!$L$1:$L$4036,Issue!$E$1:$E$4036,'Pending Consumption'!B1075,Issue!$J$1:$J$4036,'Pending Consumption'!$C1075,Issue!$B$1:$B$4036,"Consumed")</f>
        <v>0</v>
      </c>
      <c r="F1075" s="6">
        <f t="shared" si="22"/>
        <v>0</v>
      </c>
    </row>
    <row r="1076" spans="2:6" hidden="1" x14ac:dyDescent="0.25">
      <c r="B1076" s="22" t="s">
        <v>818</v>
      </c>
      <c r="C1076" s="8" t="s">
        <v>60</v>
      </c>
      <c r="D1076" s="16">
        <f>SUMIFS(Issue!$L$1:$L$4036,Issue!$H$1:$H$4036,'Pending Consumption'!$B1076,Issue!$J$1:$J$4036,'Pending Consumption'!$C1076,Issue!$B$1:$B$4036,"Transfer")</f>
        <v>0</v>
      </c>
      <c r="E1076" s="6">
        <f>SUMIFS(Issue!$L$1:$L$4036,Issue!$E$1:$E$4036,'Pending Consumption'!B1076,Issue!$J$1:$J$4036,'Pending Consumption'!$C1076,Issue!$B$1:$B$4036,"Consumed")</f>
        <v>0</v>
      </c>
      <c r="F1076" s="16">
        <f t="shared" si="22"/>
        <v>0</v>
      </c>
    </row>
    <row r="1077" spans="2:6" hidden="1" x14ac:dyDescent="0.25">
      <c r="B1077" s="22" t="s">
        <v>818</v>
      </c>
      <c r="C1077" s="8" t="s">
        <v>61</v>
      </c>
      <c r="D1077" s="16">
        <f>SUMIFS(Issue!$L$1:$L$4036,Issue!$H$1:$H$4036,'Pending Consumption'!$B1077,Issue!$J$1:$J$4036,'Pending Consumption'!$C1077,Issue!$B$1:$B$4036,"Transfer")</f>
        <v>0</v>
      </c>
      <c r="E1077" s="6">
        <f>SUMIFS(Issue!$L$1:$L$4036,Issue!$E$1:$E$4036,'Pending Consumption'!B1077,Issue!$J$1:$J$4036,'Pending Consumption'!$C1077,Issue!$B$1:$B$4036,"Consumed")</f>
        <v>0</v>
      </c>
      <c r="F1077" s="16">
        <f t="shared" si="22"/>
        <v>0</v>
      </c>
    </row>
    <row r="1078" spans="2:6" hidden="1" x14ac:dyDescent="0.25">
      <c r="B1078" s="22" t="s">
        <v>818</v>
      </c>
      <c r="C1078" s="8" t="s">
        <v>62</v>
      </c>
      <c r="D1078" s="16">
        <f>SUMIFS(Issue!$L$1:$L$4036,Issue!$H$1:$H$4036,'Pending Consumption'!$B1078,Issue!$J$1:$J$4036,'Pending Consumption'!$C1078,Issue!$B$1:$B$4036,"Transfer")</f>
        <v>0</v>
      </c>
      <c r="E1078" s="6">
        <f>SUMIFS(Issue!$L$1:$L$4036,Issue!$E$1:$E$4036,'Pending Consumption'!B1078,Issue!$J$1:$J$4036,'Pending Consumption'!$C1078,Issue!$B$1:$B$4036,"Consumed")</f>
        <v>0</v>
      </c>
      <c r="F1078" s="16">
        <f t="shared" si="22"/>
        <v>0</v>
      </c>
    </row>
    <row r="1079" spans="2:6" hidden="1" x14ac:dyDescent="0.25">
      <c r="B1079" s="22" t="s">
        <v>818</v>
      </c>
      <c r="C1079" s="8" t="s">
        <v>63</v>
      </c>
      <c r="D1079" s="16">
        <f>SUMIFS(Issue!$L$1:$L$4036,Issue!$H$1:$H$4036,'Pending Consumption'!$B1079,Issue!$J$1:$J$4036,'Pending Consumption'!$C1079,Issue!$B$1:$B$4036,"Transfer")</f>
        <v>0</v>
      </c>
      <c r="E1079" s="6">
        <f>SUMIFS(Issue!$L$1:$L$4036,Issue!$E$1:$E$4036,'Pending Consumption'!B1079,Issue!$J$1:$J$4036,'Pending Consumption'!$C1079,Issue!$B$1:$B$4036,"Consumed")</f>
        <v>0</v>
      </c>
      <c r="F1079" s="16">
        <f t="shared" si="22"/>
        <v>0</v>
      </c>
    </row>
    <row r="1080" spans="2:6" hidden="1" x14ac:dyDescent="0.25">
      <c r="B1080" s="22" t="s">
        <v>818</v>
      </c>
      <c r="C1080" s="8" t="s">
        <v>64</v>
      </c>
      <c r="D1080" s="16">
        <f>SUMIFS(Issue!$L$1:$L$4036,Issue!$H$1:$H$4036,'Pending Consumption'!$B1080,Issue!$J$1:$J$4036,'Pending Consumption'!$C1080,Issue!$B$1:$B$4036,"Transfer")</f>
        <v>0</v>
      </c>
      <c r="E1080" s="6">
        <f>SUMIFS(Issue!$L$1:$L$4036,Issue!$E$1:$E$4036,'Pending Consumption'!B1080,Issue!$J$1:$J$4036,'Pending Consumption'!$C1080,Issue!$B$1:$B$4036,"Consumed")</f>
        <v>0</v>
      </c>
      <c r="F1080" s="16">
        <f t="shared" si="22"/>
        <v>0</v>
      </c>
    </row>
    <row r="1081" spans="2:6" hidden="1" x14ac:dyDescent="0.25">
      <c r="B1081" s="22" t="s">
        <v>818</v>
      </c>
      <c r="C1081" s="8" t="s">
        <v>65</v>
      </c>
      <c r="D1081" s="16">
        <f>SUMIFS(Issue!$L$1:$L$4036,Issue!$H$1:$H$4036,'Pending Consumption'!$B1081,Issue!$J$1:$J$4036,'Pending Consumption'!$C1081,Issue!$B$1:$B$4036,"Transfer")</f>
        <v>0</v>
      </c>
      <c r="E1081" s="6">
        <f>SUMIFS(Issue!$L$1:$L$4036,Issue!$E$1:$E$4036,'Pending Consumption'!B1081,Issue!$J$1:$J$4036,'Pending Consumption'!$C1081,Issue!$B$1:$B$4036,"Consumed")</f>
        <v>0</v>
      </c>
      <c r="F1081" s="16">
        <f t="shared" si="22"/>
        <v>0</v>
      </c>
    </row>
    <row r="1082" spans="2:6" hidden="1" x14ac:dyDescent="0.25">
      <c r="B1082" s="22" t="s">
        <v>818</v>
      </c>
      <c r="C1082" s="8" t="s">
        <v>66</v>
      </c>
      <c r="D1082" s="16">
        <f>SUMIFS(Issue!$L$1:$L$4036,Issue!$H$1:$H$4036,'Pending Consumption'!$B1082,Issue!$J$1:$J$4036,'Pending Consumption'!$C1082,Issue!$B$1:$B$4036,"Transfer")</f>
        <v>0</v>
      </c>
      <c r="E1082" s="6">
        <f>SUMIFS(Issue!$L$1:$L$4036,Issue!$E$1:$E$4036,'Pending Consumption'!B1082,Issue!$J$1:$J$4036,'Pending Consumption'!$C1082,Issue!$B$1:$B$4036,"Consumed")</f>
        <v>0</v>
      </c>
      <c r="F1082" s="16">
        <f t="shared" si="22"/>
        <v>0</v>
      </c>
    </row>
    <row r="1083" spans="2:6" hidden="1" x14ac:dyDescent="0.25">
      <c r="B1083" s="22" t="s">
        <v>818</v>
      </c>
      <c r="C1083" s="8" t="s">
        <v>67</v>
      </c>
      <c r="D1083" s="16">
        <f>SUMIFS(Issue!$L$1:$L$4036,Issue!$H$1:$H$4036,'Pending Consumption'!$B1083,Issue!$J$1:$J$4036,'Pending Consumption'!$C1083,Issue!$B$1:$B$4036,"Transfer")</f>
        <v>0</v>
      </c>
      <c r="E1083" s="6">
        <f>SUMIFS(Issue!$L$1:$L$4036,Issue!$E$1:$E$4036,'Pending Consumption'!B1083,Issue!$J$1:$J$4036,'Pending Consumption'!$C1083,Issue!$B$1:$B$4036,"Consumed")</f>
        <v>0</v>
      </c>
      <c r="F1083" s="16">
        <f t="shared" si="22"/>
        <v>0</v>
      </c>
    </row>
    <row r="1084" spans="2:6" hidden="1" x14ac:dyDescent="0.25">
      <c r="B1084" s="22" t="s">
        <v>818</v>
      </c>
      <c r="C1084" s="8" t="s">
        <v>68</v>
      </c>
      <c r="D1084" s="16">
        <f>SUMIFS(Issue!$L$1:$L$4036,Issue!$H$1:$H$4036,'Pending Consumption'!$B1084,Issue!$J$1:$J$4036,'Pending Consumption'!$C1084,Issue!$B$1:$B$4036,"Transfer")</f>
        <v>0</v>
      </c>
      <c r="E1084" s="6">
        <f>SUMIFS(Issue!$L$1:$L$4036,Issue!$E$1:$E$4036,'Pending Consumption'!B1084,Issue!$J$1:$J$4036,'Pending Consumption'!$C1084,Issue!$B$1:$B$4036,"Consumed")</f>
        <v>0</v>
      </c>
      <c r="F1084" s="16">
        <f t="shared" si="22"/>
        <v>0</v>
      </c>
    </row>
    <row r="1085" spans="2:6" hidden="1" x14ac:dyDescent="0.25">
      <c r="B1085" s="22" t="s">
        <v>818</v>
      </c>
      <c r="C1085" s="8" t="s">
        <v>69</v>
      </c>
      <c r="D1085" s="16">
        <f>SUMIFS(Issue!$L$1:$L$4036,Issue!$H$1:$H$4036,'Pending Consumption'!$B1085,Issue!$J$1:$J$4036,'Pending Consumption'!$C1085,Issue!$B$1:$B$4036,"Transfer")</f>
        <v>0</v>
      </c>
      <c r="E1085" s="6">
        <f>SUMIFS(Issue!$L$1:$L$4036,Issue!$E$1:$E$4036,'Pending Consumption'!B1085,Issue!$J$1:$J$4036,'Pending Consumption'!$C1085,Issue!$B$1:$B$4036,"Consumed")</f>
        <v>0</v>
      </c>
      <c r="F1085" s="16">
        <f t="shared" si="22"/>
        <v>0</v>
      </c>
    </row>
    <row r="1086" spans="2:6" hidden="1" x14ac:dyDescent="0.25">
      <c r="B1086" s="22" t="s">
        <v>818</v>
      </c>
      <c r="C1086" s="8" t="s">
        <v>70</v>
      </c>
      <c r="D1086" s="16">
        <f>SUMIFS(Issue!$L$1:$L$4036,Issue!$H$1:$H$4036,'Pending Consumption'!$B1086,Issue!$J$1:$J$4036,'Pending Consumption'!$C1086,Issue!$B$1:$B$4036,"Transfer")</f>
        <v>0</v>
      </c>
      <c r="E1086" s="6">
        <f>SUMIFS(Issue!$L$1:$L$4036,Issue!$E$1:$E$4036,'Pending Consumption'!B1086,Issue!$J$1:$J$4036,'Pending Consumption'!$C1086,Issue!$B$1:$B$4036,"Consumed")</f>
        <v>0</v>
      </c>
      <c r="F1086" s="16">
        <f t="shared" si="22"/>
        <v>0</v>
      </c>
    </row>
    <row r="1087" spans="2:6" hidden="1" x14ac:dyDescent="0.25">
      <c r="B1087" s="22" t="s">
        <v>818</v>
      </c>
      <c r="C1087" s="8" t="s">
        <v>71</v>
      </c>
      <c r="D1087" s="16">
        <f>SUMIFS(Issue!$L$1:$L$4036,Issue!$H$1:$H$4036,'Pending Consumption'!$B1087,Issue!$J$1:$J$4036,'Pending Consumption'!$C1087,Issue!$B$1:$B$4036,"Transfer")</f>
        <v>0</v>
      </c>
      <c r="E1087" s="6">
        <f>SUMIFS(Issue!$L$1:$L$4036,Issue!$E$1:$E$4036,'Pending Consumption'!B1087,Issue!$J$1:$J$4036,'Pending Consumption'!$C1087,Issue!$B$1:$B$4036,"Consumed")</f>
        <v>0</v>
      </c>
      <c r="F1087" s="16">
        <f t="shared" si="22"/>
        <v>0</v>
      </c>
    </row>
    <row r="1088" spans="2:6" hidden="1" x14ac:dyDescent="0.25">
      <c r="B1088" s="22" t="s">
        <v>818</v>
      </c>
      <c r="C1088" s="8" t="s">
        <v>72</v>
      </c>
      <c r="D1088" s="16">
        <f>SUMIFS(Issue!$L$1:$L$4036,Issue!$H$1:$H$4036,'Pending Consumption'!$B1088,Issue!$J$1:$J$4036,'Pending Consumption'!$C1088,Issue!$B$1:$B$4036,"Transfer")</f>
        <v>0</v>
      </c>
      <c r="E1088" s="6">
        <f>SUMIFS(Issue!$L$1:$L$4036,Issue!$E$1:$E$4036,'Pending Consumption'!B1088,Issue!$J$1:$J$4036,'Pending Consumption'!$C1088,Issue!$B$1:$B$4036,"Consumed")</f>
        <v>0</v>
      </c>
      <c r="F1088" s="16">
        <f t="shared" si="22"/>
        <v>0</v>
      </c>
    </row>
    <row r="1089" spans="2:6" hidden="1" x14ac:dyDescent="0.25">
      <c r="B1089" s="22" t="s">
        <v>818</v>
      </c>
      <c r="C1089" s="8" t="s">
        <v>73</v>
      </c>
      <c r="D1089" s="16">
        <f>SUMIFS(Issue!$L$1:$L$4036,Issue!$H$1:$H$4036,'Pending Consumption'!$B1089,Issue!$J$1:$J$4036,'Pending Consumption'!$C1089,Issue!$B$1:$B$4036,"Transfer")</f>
        <v>0</v>
      </c>
      <c r="E1089" s="6">
        <f>SUMIFS(Issue!$L$1:$L$4036,Issue!$E$1:$E$4036,'Pending Consumption'!B1089,Issue!$J$1:$J$4036,'Pending Consumption'!$C1089,Issue!$B$1:$B$4036,"Consumed")</f>
        <v>0</v>
      </c>
      <c r="F1089" s="16">
        <f t="shared" si="22"/>
        <v>0</v>
      </c>
    </row>
    <row r="1090" spans="2:6" hidden="1" x14ac:dyDescent="0.25">
      <c r="B1090" s="22" t="s">
        <v>818</v>
      </c>
      <c r="C1090" s="8" t="s">
        <v>74</v>
      </c>
      <c r="D1090" s="16">
        <f>SUMIFS(Issue!$L$1:$L$4036,Issue!$H$1:$H$4036,'Pending Consumption'!$B1090,Issue!$J$1:$J$4036,'Pending Consumption'!$C1090,Issue!$B$1:$B$4036,"Transfer")</f>
        <v>0</v>
      </c>
      <c r="E1090" s="6">
        <f>SUMIFS(Issue!$L$1:$L$4036,Issue!$E$1:$E$4036,'Pending Consumption'!B1090,Issue!$J$1:$J$4036,'Pending Consumption'!$C1090,Issue!$B$1:$B$4036,"Consumed")</f>
        <v>0</v>
      </c>
      <c r="F1090" s="16">
        <f t="shared" si="22"/>
        <v>0</v>
      </c>
    </row>
    <row r="1091" spans="2:6" hidden="1" x14ac:dyDescent="0.25">
      <c r="B1091" s="22" t="s">
        <v>818</v>
      </c>
      <c r="C1091" s="8" t="s">
        <v>75</v>
      </c>
      <c r="D1091" s="16">
        <f>SUMIFS(Issue!$L$1:$L$4036,Issue!$H$1:$H$4036,'Pending Consumption'!$B1091,Issue!$J$1:$J$4036,'Pending Consumption'!$C1091,Issue!$B$1:$B$4036,"Transfer")</f>
        <v>0</v>
      </c>
      <c r="E1091" s="6">
        <f>SUMIFS(Issue!$L$1:$L$4036,Issue!$E$1:$E$4036,'Pending Consumption'!B1091,Issue!$J$1:$J$4036,'Pending Consumption'!$C1091,Issue!$B$1:$B$4036,"Consumed")</f>
        <v>0</v>
      </c>
      <c r="F1091" s="16">
        <f t="shared" si="22"/>
        <v>0</v>
      </c>
    </row>
    <row r="1092" spans="2:6" hidden="1" x14ac:dyDescent="0.25">
      <c r="B1092" s="22" t="s">
        <v>818</v>
      </c>
      <c r="C1092" s="8" t="s">
        <v>76</v>
      </c>
      <c r="D1092" s="16">
        <f>SUMIFS(Issue!$L$1:$L$4036,Issue!$H$1:$H$4036,'Pending Consumption'!$B1092,Issue!$J$1:$J$4036,'Pending Consumption'!$C1092,Issue!$B$1:$B$4036,"Transfer")</f>
        <v>0</v>
      </c>
      <c r="E1092" s="6">
        <f>SUMIFS(Issue!$L$1:$L$4036,Issue!$E$1:$E$4036,'Pending Consumption'!B1092,Issue!$J$1:$J$4036,'Pending Consumption'!$C1092,Issue!$B$1:$B$4036,"Consumed")</f>
        <v>0</v>
      </c>
      <c r="F1092" s="16">
        <f t="shared" si="22"/>
        <v>0</v>
      </c>
    </row>
    <row r="1093" spans="2:6" hidden="1" x14ac:dyDescent="0.25">
      <c r="B1093" s="22" t="s">
        <v>818</v>
      </c>
      <c r="C1093" s="8" t="s">
        <v>77</v>
      </c>
      <c r="D1093" s="16">
        <f>SUMIFS(Issue!$L$1:$L$4036,Issue!$H$1:$H$4036,'Pending Consumption'!$B1093,Issue!$J$1:$J$4036,'Pending Consumption'!$C1093,Issue!$B$1:$B$4036,"Transfer")</f>
        <v>0</v>
      </c>
      <c r="E1093" s="6">
        <f>SUMIFS(Issue!$L$1:$L$4036,Issue!$E$1:$E$4036,'Pending Consumption'!B1093,Issue!$J$1:$J$4036,'Pending Consumption'!$C1093,Issue!$B$1:$B$4036,"Consumed")</f>
        <v>0</v>
      </c>
      <c r="F1093" s="16">
        <f t="shared" si="22"/>
        <v>0</v>
      </c>
    </row>
    <row r="1094" spans="2:6" hidden="1" x14ac:dyDescent="0.25">
      <c r="B1094" s="22" t="s">
        <v>818</v>
      </c>
      <c r="C1094" s="8" t="s">
        <v>78</v>
      </c>
      <c r="D1094" s="16">
        <f>SUMIFS(Issue!$L$1:$L$4036,Issue!$H$1:$H$4036,'Pending Consumption'!$B1094,Issue!$J$1:$J$4036,'Pending Consumption'!$C1094,Issue!$B$1:$B$4036,"Transfer")</f>
        <v>0</v>
      </c>
      <c r="E1094" s="6">
        <f>SUMIFS(Issue!$L$1:$L$4036,Issue!$E$1:$E$4036,'Pending Consumption'!B1094,Issue!$J$1:$J$4036,'Pending Consumption'!$C1094,Issue!$B$1:$B$4036,"Consumed")</f>
        <v>0</v>
      </c>
      <c r="F1094" s="16">
        <f t="shared" si="22"/>
        <v>0</v>
      </c>
    </row>
    <row r="1095" spans="2:6" hidden="1" x14ac:dyDescent="0.25">
      <c r="B1095" s="22" t="s">
        <v>818</v>
      </c>
      <c r="C1095" s="8" t="s">
        <v>79</v>
      </c>
      <c r="D1095" s="16">
        <f>SUMIFS(Issue!$L$1:$L$4036,Issue!$H$1:$H$4036,'Pending Consumption'!$B1095,Issue!$J$1:$J$4036,'Pending Consumption'!$C1095,Issue!$B$1:$B$4036,"Transfer")</f>
        <v>0</v>
      </c>
      <c r="E1095" s="6">
        <f>SUMIFS(Issue!$L$1:$L$4036,Issue!$E$1:$E$4036,'Pending Consumption'!B1095,Issue!$J$1:$J$4036,'Pending Consumption'!$C1095,Issue!$B$1:$B$4036,"Consumed")</f>
        <v>0</v>
      </c>
      <c r="F1095" s="16">
        <f t="shared" si="22"/>
        <v>0</v>
      </c>
    </row>
    <row r="1096" spans="2:6" hidden="1" x14ac:dyDescent="0.25">
      <c r="B1096" s="22" t="s">
        <v>818</v>
      </c>
      <c r="C1096" s="8" t="s">
        <v>80</v>
      </c>
      <c r="D1096" s="16">
        <f>SUMIFS(Issue!$L$1:$L$4036,Issue!$H$1:$H$4036,'Pending Consumption'!$B1096,Issue!$J$1:$J$4036,'Pending Consumption'!$C1096,Issue!$B$1:$B$4036,"Transfer")</f>
        <v>0</v>
      </c>
      <c r="E1096" s="6">
        <f>SUMIFS(Issue!$L$1:$L$4036,Issue!$E$1:$E$4036,'Pending Consumption'!B1096,Issue!$J$1:$J$4036,'Pending Consumption'!$C1096,Issue!$B$1:$B$4036,"Consumed")</f>
        <v>0</v>
      </c>
      <c r="F1096" s="16">
        <f t="shared" si="22"/>
        <v>0</v>
      </c>
    </row>
    <row r="1097" spans="2:6" hidden="1" x14ac:dyDescent="0.25">
      <c r="B1097" s="22" t="s">
        <v>818</v>
      </c>
      <c r="C1097" s="8" t="s">
        <v>81</v>
      </c>
      <c r="D1097" s="16">
        <f>SUMIFS(Issue!$L$1:$L$4036,Issue!$H$1:$H$4036,'Pending Consumption'!$B1097,Issue!$J$1:$J$4036,'Pending Consumption'!$C1097,Issue!$B$1:$B$4036,"Transfer")</f>
        <v>0</v>
      </c>
      <c r="E1097" s="6">
        <f>SUMIFS(Issue!$L$1:$L$4036,Issue!$E$1:$E$4036,'Pending Consumption'!B1097,Issue!$J$1:$J$4036,'Pending Consumption'!$C1097,Issue!$B$1:$B$4036,"Consumed")</f>
        <v>0</v>
      </c>
      <c r="F1097" s="16">
        <f t="shared" si="22"/>
        <v>0</v>
      </c>
    </row>
    <row r="1098" spans="2:6" hidden="1" x14ac:dyDescent="0.25">
      <c r="B1098" s="22" t="s">
        <v>818</v>
      </c>
      <c r="C1098" s="8" t="s">
        <v>82</v>
      </c>
      <c r="D1098" s="16">
        <f>SUMIFS(Issue!$L$1:$L$4036,Issue!$H$1:$H$4036,'Pending Consumption'!$B1098,Issue!$J$1:$J$4036,'Pending Consumption'!$C1098,Issue!$B$1:$B$4036,"Transfer")</f>
        <v>0</v>
      </c>
      <c r="E1098" s="6">
        <f>SUMIFS(Issue!$L$1:$L$4036,Issue!$E$1:$E$4036,'Pending Consumption'!B1098,Issue!$J$1:$J$4036,'Pending Consumption'!$C1098,Issue!$B$1:$B$4036,"Consumed")</f>
        <v>0</v>
      </c>
      <c r="F1098" s="16">
        <f t="shared" si="22"/>
        <v>0</v>
      </c>
    </row>
    <row r="1099" spans="2:6" hidden="1" x14ac:dyDescent="0.25">
      <c r="B1099" s="22" t="s">
        <v>818</v>
      </c>
      <c r="C1099" s="8" t="s">
        <v>83</v>
      </c>
      <c r="D1099" s="16">
        <f>SUMIFS(Issue!$L$1:$L$4036,Issue!$H$1:$H$4036,'Pending Consumption'!$B1099,Issue!$J$1:$J$4036,'Pending Consumption'!$C1099,Issue!$B$1:$B$4036,"Transfer")</f>
        <v>0</v>
      </c>
      <c r="E1099" s="6">
        <f>SUMIFS(Issue!$L$1:$L$4036,Issue!$E$1:$E$4036,'Pending Consumption'!B1099,Issue!$J$1:$J$4036,'Pending Consumption'!$C1099,Issue!$B$1:$B$4036,"Consumed")</f>
        <v>0</v>
      </c>
      <c r="F1099" s="16">
        <f t="shared" si="22"/>
        <v>0</v>
      </c>
    </row>
    <row r="1100" spans="2:6" hidden="1" x14ac:dyDescent="0.25">
      <c r="B1100" s="22" t="s">
        <v>818</v>
      </c>
      <c r="C1100" s="8" t="s">
        <v>84</v>
      </c>
      <c r="D1100" s="16">
        <f>SUMIFS(Issue!$L$1:$L$4036,Issue!$H$1:$H$4036,'Pending Consumption'!$B1100,Issue!$J$1:$J$4036,'Pending Consumption'!$C1100,Issue!$B$1:$B$4036,"Transfer")</f>
        <v>0</v>
      </c>
      <c r="E1100" s="6">
        <f>SUMIFS(Issue!$L$1:$L$4036,Issue!$E$1:$E$4036,'Pending Consumption'!B1100,Issue!$J$1:$J$4036,'Pending Consumption'!$C1100,Issue!$B$1:$B$4036,"Consumed")</f>
        <v>0</v>
      </c>
      <c r="F1100" s="16">
        <f t="shared" si="22"/>
        <v>0</v>
      </c>
    </row>
    <row r="1101" spans="2:6" hidden="1" x14ac:dyDescent="0.25">
      <c r="B1101" s="22" t="s">
        <v>818</v>
      </c>
      <c r="C1101" s="8" t="s">
        <v>85</v>
      </c>
      <c r="D1101" s="16">
        <f>SUMIFS(Issue!$L$1:$L$4036,Issue!$H$1:$H$4036,'Pending Consumption'!$B1101,Issue!$J$1:$J$4036,'Pending Consumption'!$C1101,Issue!$B$1:$B$4036,"Transfer")</f>
        <v>0</v>
      </c>
      <c r="E1101" s="6">
        <f>SUMIFS(Issue!$L$1:$L$4036,Issue!$E$1:$E$4036,'Pending Consumption'!B1101,Issue!$J$1:$J$4036,'Pending Consumption'!$C1101,Issue!$B$1:$B$4036,"Consumed")</f>
        <v>0</v>
      </c>
      <c r="F1101" s="16">
        <f t="shared" si="22"/>
        <v>0</v>
      </c>
    </row>
    <row r="1102" spans="2:6" hidden="1" x14ac:dyDescent="0.25">
      <c r="B1102" s="22" t="s">
        <v>818</v>
      </c>
      <c r="C1102" s="8" t="s">
        <v>86</v>
      </c>
      <c r="D1102" s="16">
        <f>SUMIFS(Issue!$L$1:$L$4036,Issue!$H$1:$H$4036,'Pending Consumption'!$B1102,Issue!$J$1:$J$4036,'Pending Consumption'!$C1102,Issue!$B$1:$B$4036,"Transfer")</f>
        <v>0</v>
      </c>
      <c r="E1102" s="6">
        <f>SUMIFS(Issue!$L$1:$L$4036,Issue!$E$1:$E$4036,'Pending Consumption'!B1102,Issue!$J$1:$J$4036,'Pending Consumption'!$C1102,Issue!$B$1:$B$4036,"Consumed")</f>
        <v>0</v>
      </c>
      <c r="F1102" s="16">
        <f t="shared" si="22"/>
        <v>0</v>
      </c>
    </row>
    <row r="1103" spans="2:6" hidden="1" x14ac:dyDescent="0.25">
      <c r="B1103" s="22" t="s">
        <v>818</v>
      </c>
      <c r="C1103" s="8" t="s">
        <v>87</v>
      </c>
      <c r="D1103" s="16">
        <f>SUMIFS(Issue!$L$1:$L$4036,Issue!$H$1:$H$4036,'Pending Consumption'!$B1103,Issue!$J$1:$J$4036,'Pending Consumption'!$C1103,Issue!$B$1:$B$4036,"Transfer")</f>
        <v>0</v>
      </c>
      <c r="E1103" s="6">
        <f>SUMIFS(Issue!$L$1:$L$4036,Issue!$E$1:$E$4036,'Pending Consumption'!B1103,Issue!$J$1:$J$4036,'Pending Consumption'!$C1103,Issue!$B$1:$B$4036,"Consumed")</f>
        <v>0</v>
      </c>
      <c r="F1103" s="16">
        <f t="shared" si="22"/>
        <v>0</v>
      </c>
    </row>
    <row r="1104" spans="2:6" hidden="1" x14ac:dyDescent="0.25">
      <c r="B1104" s="22" t="s">
        <v>818</v>
      </c>
      <c r="C1104" s="8" t="s">
        <v>88</v>
      </c>
      <c r="D1104" s="16">
        <f>SUMIFS(Issue!$L$1:$L$4036,Issue!$H$1:$H$4036,'Pending Consumption'!$B1104,Issue!$J$1:$J$4036,'Pending Consumption'!$C1104,Issue!$B$1:$B$4036,"Transfer")</f>
        <v>0</v>
      </c>
      <c r="E1104" s="6">
        <f>SUMIFS(Issue!$L$1:$L$4036,Issue!$E$1:$E$4036,'Pending Consumption'!B1104,Issue!$J$1:$J$4036,'Pending Consumption'!$C1104,Issue!$B$1:$B$4036,"Consumed")</f>
        <v>0</v>
      </c>
      <c r="F1104" s="16">
        <f t="shared" si="22"/>
        <v>0</v>
      </c>
    </row>
    <row r="1105" spans="2:6" hidden="1" x14ac:dyDescent="0.25">
      <c r="B1105" s="22" t="s">
        <v>818</v>
      </c>
      <c r="C1105" s="8" t="s">
        <v>89</v>
      </c>
      <c r="D1105" s="16">
        <f>SUMIFS(Issue!$L$1:$L$4036,Issue!$H$1:$H$4036,'Pending Consumption'!$B1105,Issue!$J$1:$J$4036,'Pending Consumption'!$C1105,Issue!$B$1:$B$4036,"Transfer")</f>
        <v>0</v>
      </c>
      <c r="E1105" s="6">
        <f>SUMIFS(Issue!$L$1:$L$4036,Issue!$E$1:$E$4036,'Pending Consumption'!B1105,Issue!$J$1:$J$4036,'Pending Consumption'!$C1105,Issue!$B$1:$B$4036,"Consumed")</f>
        <v>0</v>
      </c>
      <c r="F1105" s="16">
        <f t="shared" si="22"/>
        <v>0</v>
      </c>
    </row>
    <row r="1106" spans="2:6" hidden="1" x14ac:dyDescent="0.25">
      <c r="B1106" s="22" t="s">
        <v>818</v>
      </c>
      <c r="C1106" s="8" t="s">
        <v>90</v>
      </c>
      <c r="D1106" s="16">
        <f>SUMIFS(Issue!$L$1:$L$4036,Issue!$H$1:$H$4036,'Pending Consumption'!$B1106,Issue!$J$1:$J$4036,'Pending Consumption'!$C1106,Issue!$B$1:$B$4036,"Transfer")</f>
        <v>0</v>
      </c>
      <c r="E1106" s="6">
        <f>SUMIFS(Issue!$L$1:$L$4036,Issue!$E$1:$E$4036,'Pending Consumption'!B1106,Issue!$J$1:$J$4036,'Pending Consumption'!$C1106,Issue!$B$1:$B$4036,"Consumed")</f>
        <v>0</v>
      </c>
      <c r="F1106" s="16">
        <f t="shared" si="22"/>
        <v>0</v>
      </c>
    </row>
    <row r="1107" spans="2:6" hidden="1" x14ac:dyDescent="0.25">
      <c r="B1107" s="22" t="s">
        <v>818</v>
      </c>
      <c r="C1107" s="8" t="s">
        <v>91</v>
      </c>
      <c r="D1107" s="16">
        <f>SUMIFS(Issue!$L$1:$L$4036,Issue!$H$1:$H$4036,'Pending Consumption'!$B1107,Issue!$J$1:$J$4036,'Pending Consumption'!$C1107,Issue!$B$1:$B$4036,"Transfer")</f>
        <v>0</v>
      </c>
      <c r="E1107" s="6">
        <f>SUMIFS(Issue!$L$1:$L$4036,Issue!$E$1:$E$4036,'Pending Consumption'!B1107,Issue!$J$1:$J$4036,'Pending Consumption'!$C1107,Issue!$B$1:$B$4036,"Consumed")</f>
        <v>0</v>
      </c>
      <c r="F1107" s="16">
        <f t="shared" si="22"/>
        <v>0</v>
      </c>
    </row>
    <row r="1108" spans="2:6" hidden="1" x14ac:dyDescent="0.25">
      <c r="B1108" s="22" t="s">
        <v>818</v>
      </c>
      <c r="C1108" s="8" t="s">
        <v>92</v>
      </c>
      <c r="D1108" s="16">
        <f>SUMIFS(Issue!$L$1:$L$4036,Issue!$H$1:$H$4036,'Pending Consumption'!$B1108,Issue!$J$1:$J$4036,'Pending Consumption'!$C1108,Issue!$B$1:$B$4036,"Transfer")</f>
        <v>0</v>
      </c>
      <c r="E1108" s="6">
        <f>SUMIFS(Issue!$L$1:$L$4036,Issue!$E$1:$E$4036,'Pending Consumption'!B1108,Issue!$J$1:$J$4036,'Pending Consumption'!$C1108,Issue!$B$1:$B$4036,"Consumed")</f>
        <v>0</v>
      </c>
      <c r="F1108" s="16">
        <f t="shared" si="22"/>
        <v>0</v>
      </c>
    </row>
    <row r="1109" spans="2:6" hidden="1" x14ac:dyDescent="0.25">
      <c r="B1109" s="22" t="s">
        <v>818</v>
      </c>
      <c r="C1109" s="8" t="s">
        <v>93</v>
      </c>
      <c r="D1109" s="16">
        <f>SUMIFS(Issue!$L$1:$L$4036,Issue!$H$1:$H$4036,'Pending Consumption'!$B1109,Issue!$J$1:$J$4036,'Pending Consumption'!$C1109,Issue!$B$1:$B$4036,"Transfer")</f>
        <v>0</v>
      </c>
      <c r="E1109" s="6">
        <f>SUMIFS(Issue!$L$1:$L$4036,Issue!$E$1:$E$4036,'Pending Consumption'!B1109,Issue!$J$1:$J$4036,'Pending Consumption'!$C1109,Issue!$B$1:$B$4036,"Consumed")</f>
        <v>0</v>
      </c>
      <c r="F1109" s="16">
        <f t="shared" si="22"/>
        <v>0</v>
      </c>
    </row>
    <row r="1110" spans="2:6" hidden="1" x14ac:dyDescent="0.25">
      <c r="B1110" s="22" t="s">
        <v>818</v>
      </c>
      <c r="C1110" s="8" t="s">
        <v>94</v>
      </c>
      <c r="D1110" s="16">
        <f>SUMIFS(Issue!$L$1:$L$4036,Issue!$H$1:$H$4036,'Pending Consumption'!$B1110,Issue!$J$1:$J$4036,'Pending Consumption'!$C1110,Issue!$B$1:$B$4036,"Transfer")</f>
        <v>0</v>
      </c>
      <c r="E1110" s="6">
        <f>SUMIFS(Issue!$L$1:$L$4036,Issue!$E$1:$E$4036,'Pending Consumption'!B1110,Issue!$J$1:$J$4036,'Pending Consumption'!$C1110,Issue!$B$1:$B$4036,"Consumed")</f>
        <v>0</v>
      </c>
      <c r="F1110" s="16">
        <f t="shared" si="22"/>
        <v>0</v>
      </c>
    </row>
    <row r="1111" spans="2:6" hidden="1" x14ac:dyDescent="0.25">
      <c r="B1111" s="22" t="s">
        <v>818</v>
      </c>
      <c r="C1111" s="8" t="s">
        <v>95</v>
      </c>
      <c r="D1111" s="16">
        <f>SUMIFS(Issue!$L$1:$L$4036,Issue!$H$1:$H$4036,'Pending Consumption'!$B1111,Issue!$J$1:$J$4036,'Pending Consumption'!$C1111,Issue!$B$1:$B$4036,"Transfer")</f>
        <v>0</v>
      </c>
      <c r="E1111" s="6">
        <f>SUMIFS(Issue!$L$1:$L$4036,Issue!$E$1:$E$4036,'Pending Consumption'!B1111,Issue!$J$1:$J$4036,'Pending Consumption'!$C1111,Issue!$B$1:$B$4036,"Consumed")</f>
        <v>0</v>
      </c>
      <c r="F1111" s="16">
        <f t="shared" si="22"/>
        <v>0</v>
      </c>
    </row>
    <row r="1112" spans="2:6" hidden="1" x14ac:dyDescent="0.25">
      <c r="B1112" s="22" t="s">
        <v>818</v>
      </c>
      <c r="C1112" s="8" t="s">
        <v>96</v>
      </c>
      <c r="D1112" s="16">
        <f>SUMIFS(Issue!$L$1:$L$4036,Issue!$H$1:$H$4036,'Pending Consumption'!$B1112,Issue!$J$1:$J$4036,'Pending Consumption'!$C1112,Issue!$B$1:$B$4036,"Transfer")</f>
        <v>0</v>
      </c>
      <c r="E1112" s="6">
        <f>SUMIFS(Issue!$L$1:$L$4036,Issue!$E$1:$E$4036,'Pending Consumption'!B1112,Issue!$J$1:$J$4036,'Pending Consumption'!$C1112,Issue!$B$1:$B$4036,"Consumed")</f>
        <v>0</v>
      </c>
      <c r="F1112" s="16">
        <f t="shared" si="22"/>
        <v>0</v>
      </c>
    </row>
    <row r="1113" spans="2:6" hidden="1" x14ac:dyDescent="0.25">
      <c r="B1113" s="22" t="s">
        <v>818</v>
      </c>
      <c r="C1113" s="8" t="s">
        <v>97</v>
      </c>
      <c r="D1113" s="16">
        <f>SUMIFS(Issue!$L$1:$L$4036,Issue!$H$1:$H$4036,'Pending Consumption'!$B1113,Issue!$J$1:$J$4036,'Pending Consumption'!$C1113,Issue!$B$1:$B$4036,"Transfer")</f>
        <v>0</v>
      </c>
      <c r="E1113" s="6">
        <f>SUMIFS(Issue!$L$1:$L$4036,Issue!$E$1:$E$4036,'Pending Consumption'!B1113,Issue!$J$1:$J$4036,'Pending Consumption'!$C1113,Issue!$B$1:$B$4036,"Consumed")</f>
        <v>0</v>
      </c>
      <c r="F1113" s="16">
        <f t="shared" si="22"/>
        <v>0</v>
      </c>
    </row>
    <row r="1114" spans="2:6" hidden="1" x14ac:dyDescent="0.25">
      <c r="B1114" s="22" t="s">
        <v>818</v>
      </c>
      <c r="C1114" s="8" t="s">
        <v>98</v>
      </c>
      <c r="D1114" s="16">
        <f>SUMIFS(Issue!$L$1:$L$4036,Issue!$H$1:$H$4036,'Pending Consumption'!$B1114,Issue!$J$1:$J$4036,'Pending Consumption'!$C1114,Issue!$B$1:$B$4036,"Transfer")</f>
        <v>0</v>
      </c>
      <c r="E1114" s="6">
        <f>SUMIFS(Issue!$L$1:$L$4036,Issue!$E$1:$E$4036,'Pending Consumption'!B1114,Issue!$J$1:$J$4036,'Pending Consumption'!$C1114,Issue!$B$1:$B$4036,"Consumed")</f>
        <v>0</v>
      </c>
      <c r="F1114" s="16">
        <f t="shared" si="22"/>
        <v>0</v>
      </c>
    </row>
    <row r="1115" spans="2:6" hidden="1" x14ac:dyDescent="0.25">
      <c r="B1115" s="22" t="s">
        <v>818</v>
      </c>
      <c r="C1115" s="8" t="s">
        <v>99</v>
      </c>
      <c r="D1115" s="16">
        <f>SUMIFS(Issue!$L$1:$L$4036,Issue!$H$1:$H$4036,'Pending Consumption'!$B1115,Issue!$J$1:$J$4036,'Pending Consumption'!$C1115,Issue!$B$1:$B$4036,"Transfer")</f>
        <v>0</v>
      </c>
      <c r="E1115" s="6">
        <f>SUMIFS(Issue!$L$1:$L$4036,Issue!$E$1:$E$4036,'Pending Consumption'!B1115,Issue!$J$1:$J$4036,'Pending Consumption'!$C1115,Issue!$B$1:$B$4036,"Consumed")</f>
        <v>0</v>
      </c>
      <c r="F1115" s="16">
        <f t="shared" si="22"/>
        <v>0</v>
      </c>
    </row>
    <row r="1116" spans="2:6" hidden="1" x14ac:dyDescent="0.25">
      <c r="B1116" s="22" t="s">
        <v>818</v>
      </c>
      <c r="C1116" s="8" t="s">
        <v>100</v>
      </c>
      <c r="D1116" s="16">
        <f>SUMIFS(Issue!$L$1:$L$4036,Issue!$H$1:$H$4036,'Pending Consumption'!$B1116,Issue!$J$1:$J$4036,'Pending Consumption'!$C1116,Issue!$B$1:$B$4036,"Transfer")</f>
        <v>0</v>
      </c>
      <c r="E1116" s="6">
        <f>SUMIFS(Issue!$L$1:$L$4036,Issue!$E$1:$E$4036,'Pending Consumption'!B1116,Issue!$J$1:$J$4036,'Pending Consumption'!$C1116,Issue!$B$1:$B$4036,"Consumed")</f>
        <v>0</v>
      </c>
      <c r="F1116" s="16">
        <f t="shared" si="22"/>
        <v>0</v>
      </c>
    </row>
    <row r="1117" spans="2:6" hidden="1" x14ac:dyDescent="0.25">
      <c r="B1117" s="22" t="s">
        <v>818</v>
      </c>
      <c r="C1117" s="8" t="s">
        <v>101</v>
      </c>
      <c r="D1117" s="16">
        <f>SUMIFS(Issue!$L$1:$L$4036,Issue!$H$1:$H$4036,'Pending Consumption'!$B1117,Issue!$J$1:$J$4036,'Pending Consumption'!$C1117,Issue!$B$1:$B$4036,"Transfer")</f>
        <v>0</v>
      </c>
      <c r="E1117" s="6">
        <f>SUMIFS(Issue!$L$1:$L$4036,Issue!$E$1:$E$4036,'Pending Consumption'!B1117,Issue!$J$1:$J$4036,'Pending Consumption'!$C1117,Issue!$B$1:$B$4036,"Consumed")</f>
        <v>0</v>
      </c>
      <c r="F1117" s="16">
        <f t="shared" si="22"/>
        <v>0</v>
      </c>
    </row>
    <row r="1118" spans="2:6" hidden="1" x14ac:dyDescent="0.25">
      <c r="B1118" s="22" t="s">
        <v>818</v>
      </c>
      <c r="C1118" s="8" t="s">
        <v>102</v>
      </c>
      <c r="D1118" s="16">
        <f>SUMIFS(Issue!$L$1:$L$4036,Issue!$H$1:$H$4036,'Pending Consumption'!$B1118,Issue!$J$1:$J$4036,'Pending Consumption'!$C1118,Issue!$B$1:$B$4036,"Transfer")</f>
        <v>0</v>
      </c>
      <c r="E1118" s="6">
        <f>SUMIFS(Issue!$L$1:$L$4036,Issue!$E$1:$E$4036,'Pending Consumption'!B1118,Issue!$J$1:$J$4036,'Pending Consumption'!$C1118,Issue!$B$1:$B$4036,"Consumed")</f>
        <v>0</v>
      </c>
      <c r="F1118" s="16">
        <f t="shared" si="22"/>
        <v>0</v>
      </c>
    </row>
    <row r="1119" spans="2:6" hidden="1" x14ac:dyDescent="0.25">
      <c r="B1119" s="22" t="s">
        <v>818</v>
      </c>
      <c r="C1119" s="8" t="s">
        <v>103</v>
      </c>
      <c r="D1119" s="16">
        <f>SUMIFS(Issue!$L$1:$L$4036,Issue!$H$1:$H$4036,'Pending Consumption'!$B1119,Issue!$J$1:$J$4036,'Pending Consumption'!$C1119,Issue!$B$1:$B$4036,"Transfer")</f>
        <v>0</v>
      </c>
      <c r="E1119" s="6">
        <f>SUMIFS(Issue!$L$1:$L$4036,Issue!$E$1:$E$4036,'Pending Consumption'!B1119,Issue!$J$1:$J$4036,'Pending Consumption'!$C1119,Issue!$B$1:$B$4036,"Consumed")</f>
        <v>0</v>
      </c>
      <c r="F1119" s="16">
        <f t="shared" si="22"/>
        <v>0</v>
      </c>
    </row>
    <row r="1120" spans="2:6" hidden="1" x14ac:dyDescent="0.25">
      <c r="B1120" s="22" t="s">
        <v>818</v>
      </c>
      <c r="C1120" s="8" t="s">
        <v>104</v>
      </c>
      <c r="D1120" s="16">
        <f>SUMIFS(Issue!$L$1:$L$4036,Issue!$H$1:$H$4036,'Pending Consumption'!$B1120,Issue!$J$1:$J$4036,'Pending Consumption'!$C1120,Issue!$B$1:$B$4036,"Transfer")</f>
        <v>0</v>
      </c>
      <c r="E1120" s="6">
        <f>SUMIFS(Issue!$L$1:$L$4036,Issue!$E$1:$E$4036,'Pending Consumption'!B1120,Issue!$J$1:$J$4036,'Pending Consumption'!$C1120,Issue!$B$1:$B$4036,"Consumed")</f>
        <v>0</v>
      </c>
      <c r="F1120" s="16">
        <f t="shared" si="22"/>
        <v>0</v>
      </c>
    </row>
    <row r="1121" spans="2:6" hidden="1" x14ac:dyDescent="0.25">
      <c r="B1121" s="22" t="s">
        <v>818</v>
      </c>
      <c r="C1121" s="8" t="s">
        <v>105</v>
      </c>
      <c r="D1121" s="16">
        <f>SUMIFS(Issue!$L$1:$L$4036,Issue!$H$1:$H$4036,'Pending Consumption'!$B1121,Issue!$J$1:$J$4036,'Pending Consumption'!$C1121,Issue!$B$1:$B$4036,"Transfer")</f>
        <v>0</v>
      </c>
      <c r="E1121" s="6">
        <f>SUMIFS(Issue!$L$1:$L$4036,Issue!$E$1:$E$4036,'Pending Consumption'!B1121,Issue!$J$1:$J$4036,'Pending Consumption'!$C1121,Issue!$B$1:$B$4036,"Consumed")</f>
        <v>0</v>
      </c>
      <c r="F1121" s="16">
        <f t="shared" si="22"/>
        <v>0</v>
      </c>
    </row>
    <row r="1122" spans="2:6" hidden="1" x14ac:dyDescent="0.25">
      <c r="B1122" s="22" t="s">
        <v>818</v>
      </c>
      <c r="C1122" s="8" t="s">
        <v>106</v>
      </c>
      <c r="D1122" s="16">
        <f>SUMIFS(Issue!$L$1:$L$4036,Issue!$H$1:$H$4036,'Pending Consumption'!$B1122,Issue!$J$1:$J$4036,'Pending Consumption'!$C1122,Issue!$B$1:$B$4036,"Transfer")</f>
        <v>0</v>
      </c>
      <c r="E1122" s="6">
        <f>SUMIFS(Issue!$L$1:$L$4036,Issue!$E$1:$E$4036,'Pending Consumption'!B1122,Issue!$J$1:$J$4036,'Pending Consumption'!$C1122,Issue!$B$1:$B$4036,"Consumed")</f>
        <v>0</v>
      </c>
      <c r="F1122" s="16">
        <f t="shared" si="22"/>
        <v>0</v>
      </c>
    </row>
    <row r="1123" spans="2:6" hidden="1" x14ac:dyDescent="0.25">
      <c r="B1123" s="22" t="s">
        <v>818</v>
      </c>
      <c r="C1123" s="8" t="s">
        <v>107</v>
      </c>
      <c r="D1123" s="16">
        <f>SUMIFS(Issue!$L$1:$L$4036,Issue!$H$1:$H$4036,'Pending Consumption'!$B1123,Issue!$J$1:$J$4036,'Pending Consumption'!$C1123,Issue!$B$1:$B$4036,"Transfer")</f>
        <v>0</v>
      </c>
      <c r="E1123" s="6">
        <f>SUMIFS(Issue!$L$1:$L$4036,Issue!$E$1:$E$4036,'Pending Consumption'!B1123,Issue!$J$1:$J$4036,'Pending Consumption'!$C1123,Issue!$B$1:$B$4036,"Consumed")</f>
        <v>0</v>
      </c>
      <c r="F1123" s="16">
        <f t="shared" ref="F1123:F1153" si="23">+D1123-E1123</f>
        <v>0</v>
      </c>
    </row>
    <row r="1124" spans="2:6" hidden="1" x14ac:dyDescent="0.25">
      <c r="B1124" s="22" t="s">
        <v>818</v>
      </c>
      <c r="C1124" s="8" t="s">
        <v>108</v>
      </c>
      <c r="D1124" s="16">
        <f>SUMIFS(Issue!$L$1:$L$4036,Issue!$H$1:$H$4036,'Pending Consumption'!$B1124,Issue!$J$1:$J$4036,'Pending Consumption'!$C1124,Issue!$B$1:$B$4036,"Transfer")</f>
        <v>0</v>
      </c>
      <c r="E1124" s="6">
        <f>SUMIFS(Issue!$L$1:$L$4036,Issue!$E$1:$E$4036,'Pending Consumption'!B1124,Issue!$J$1:$J$4036,'Pending Consumption'!$C1124,Issue!$B$1:$B$4036,"Consumed")</f>
        <v>0</v>
      </c>
      <c r="F1124" s="16">
        <f t="shared" si="23"/>
        <v>0</v>
      </c>
    </row>
    <row r="1125" spans="2:6" hidden="1" x14ac:dyDescent="0.25">
      <c r="B1125" s="22" t="s">
        <v>818</v>
      </c>
      <c r="C1125" s="8" t="s">
        <v>109</v>
      </c>
      <c r="D1125" s="16">
        <f>SUMIFS(Issue!$L$1:$L$4036,Issue!$H$1:$H$4036,'Pending Consumption'!$B1125,Issue!$J$1:$J$4036,'Pending Consumption'!$C1125,Issue!$B$1:$B$4036,"Transfer")</f>
        <v>0</v>
      </c>
      <c r="E1125" s="6">
        <f>SUMIFS(Issue!$L$1:$L$4036,Issue!$E$1:$E$4036,'Pending Consumption'!B1125,Issue!$J$1:$J$4036,'Pending Consumption'!$C1125,Issue!$B$1:$B$4036,"Consumed")</f>
        <v>0</v>
      </c>
      <c r="F1125" s="16">
        <f t="shared" si="23"/>
        <v>0</v>
      </c>
    </row>
    <row r="1126" spans="2:6" hidden="1" x14ac:dyDescent="0.25">
      <c r="B1126" s="22" t="s">
        <v>818</v>
      </c>
      <c r="C1126" s="8" t="s">
        <v>110</v>
      </c>
      <c r="D1126" s="16">
        <f>SUMIFS(Issue!$L$1:$L$4036,Issue!$H$1:$H$4036,'Pending Consumption'!$B1126,Issue!$J$1:$J$4036,'Pending Consumption'!$C1126,Issue!$B$1:$B$4036,"Transfer")</f>
        <v>0</v>
      </c>
      <c r="E1126" s="6">
        <f>SUMIFS(Issue!$L$1:$L$4036,Issue!$E$1:$E$4036,'Pending Consumption'!B1126,Issue!$J$1:$J$4036,'Pending Consumption'!$C1126,Issue!$B$1:$B$4036,"Consumed")</f>
        <v>0</v>
      </c>
      <c r="F1126" s="16">
        <f t="shared" si="23"/>
        <v>0</v>
      </c>
    </row>
    <row r="1127" spans="2:6" hidden="1" x14ac:dyDescent="0.25">
      <c r="B1127" s="22" t="s">
        <v>818</v>
      </c>
      <c r="C1127" s="8" t="s">
        <v>111</v>
      </c>
      <c r="D1127" s="16">
        <f>SUMIFS(Issue!$L$1:$L$4036,Issue!$H$1:$H$4036,'Pending Consumption'!$B1127,Issue!$J$1:$J$4036,'Pending Consumption'!$C1127,Issue!$B$1:$B$4036,"Transfer")</f>
        <v>0</v>
      </c>
      <c r="E1127" s="6">
        <f>SUMIFS(Issue!$L$1:$L$4036,Issue!$E$1:$E$4036,'Pending Consumption'!B1127,Issue!$J$1:$J$4036,'Pending Consumption'!$C1127,Issue!$B$1:$B$4036,"Consumed")</f>
        <v>0</v>
      </c>
      <c r="F1127" s="16">
        <f t="shared" si="23"/>
        <v>0</v>
      </c>
    </row>
    <row r="1128" spans="2:6" hidden="1" x14ac:dyDescent="0.25">
      <c r="B1128" s="22" t="s">
        <v>818</v>
      </c>
      <c r="C1128" s="8" t="s">
        <v>112</v>
      </c>
      <c r="D1128" s="16">
        <f>SUMIFS(Issue!$L$1:$L$4036,Issue!$H$1:$H$4036,'Pending Consumption'!$B1128,Issue!$J$1:$J$4036,'Pending Consumption'!$C1128,Issue!$B$1:$B$4036,"Transfer")</f>
        <v>0</v>
      </c>
      <c r="E1128" s="6">
        <f>SUMIFS(Issue!$L$1:$L$4036,Issue!$E$1:$E$4036,'Pending Consumption'!B1128,Issue!$J$1:$J$4036,'Pending Consumption'!$C1128,Issue!$B$1:$B$4036,"Consumed")</f>
        <v>0</v>
      </c>
      <c r="F1128" s="16">
        <f t="shared" si="23"/>
        <v>0</v>
      </c>
    </row>
    <row r="1129" spans="2:6" hidden="1" x14ac:dyDescent="0.25">
      <c r="B1129" s="22" t="s">
        <v>818</v>
      </c>
      <c r="C1129" s="8" t="s">
        <v>113</v>
      </c>
      <c r="D1129" s="16">
        <f>SUMIFS(Issue!$L$1:$L$4036,Issue!$H$1:$H$4036,'Pending Consumption'!$B1129,Issue!$J$1:$J$4036,'Pending Consumption'!$C1129,Issue!$B$1:$B$4036,"Transfer")</f>
        <v>0</v>
      </c>
      <c r="E1129" s="6">
        <f>SUMIFS(Issue!$L$1:$L$4036,Issue!$E$1:$E$4036,'Pending Consumption'!B1129,Issue!$J$1:$J$4036,'Pending Consumption'!$C1129,Issue!$B$1:$B$4036,"Consumed")</f>
        <v>0</v>
      </c>
      <c r="F1129" s="16">
        <f t="shared" si="23"/>
        <v>0</v>
      </c>
    </row>
    <row r="1130" spans="2:6" hidden="1" x14ac:dyDescent="0.25">
      <c r="B1130" s="22" t="s">
        <v>818</v>
      </c>
      <c r="C1130" s="8" t="s">
        <v>114</v>
      </c>
      <c r="D1130" s="16">
        <f>SUMIFS(Issue!$L$1:$L$4036,Issue!$H$1:$H$4036,'Pending Consumption'!$B1130,Issue!$J$1:$J$4036,'Pending Consumption'!$C1130,Issue!$B$1:$B$4036,"Transfer")</f>
        <v>0</v>
      </c>
      <c r="E1130" s="6">
        <f>SUMIFS(Issue!$L$1:$L$4036,Issue!$E$1:$E$4036,'Pending Consumption'!B1130,Issue!$J$1:$J$4036,'Pending Consumption'!$C1130,Issue!$B$1:$B$4036,"Consumed")</f>
        <v>0</v>
      </c>
      <c r="F1130" s="16">
        <f t="shared" si="23"/>
        <v>0</v>
      </c>
    </row>
    <row r="1131" spans="2:6" hidden="1" x14ac:dyDescent="0.25">
      <c r="B1131" s="22" t="s">
        <v>818</v>
      </c>
      <c r="C1131" s="8" t="s">
        <v>115</v>
      </c>
      <c r="D1131" s="16">
        <f>SUMIFS(Issue!$L$1:$L$4036,Issue!$H$1:$H$4036,'Pending Consumption'!$B1131,Issue!$J$1:$J$4036,'Pending Consumption'!$C1131,Issue!$B$1:$B$4036,"Transfer")</f>
        <v>0</v>
      </c>
      <c r="E1131" s="6">
        <f>SUMIFS(Issue!$L$1:$L$4036,Issue!$E$1:$E$4036,'Pending Consumption'!B1131,Issue!$J$1:$J$4036,'Pending Consumption'!$C1131,Issue!$B$1:$B$4036,"Consumed")</f>
        <v>0</v>
      </c>
      <c r="F1131" s="16">
        <f t="shared" si="23"/>
        <v>0</v>
      </c>
    </row>
    <row r="1132" spans="2:6" hidden="1" x14ac:dyDescent="0.25">
      <c r="B1132" s="22" t="s">
        <v>818</v>
      </c>
      <c r="C1132" s="8" t="s">
        <v>116</v>
      </c>
      <c r="D1132" s="16">
        <f>SUMIFS(Issue!$L$1:$L$4036,Issue!$H$1:$H$4036,'Pending Consumption'!$B1132,Issue!$J$1:$J$4036,'Pending Consumption'!$C1132,Issue!$B$1:$B$4036,"Transfer")</f>
        <v>0</v>
      </c>
      <c r="E1132" s="6">
        <f>SUMIFS(Issue!$L$1:$L$4036,Issue!$E$1:$E$4036,'Pending Consumption'!B1132,Issue!$J$1:$J$4036,'Pending Consumption'!$C1132,Issue!$B$1:$B$4036,"Consumed")</f>
        <v>0</v>
      </c>
      <c r="F1132" s="16">
        <f t="shared" si="23"/>
        <v>0</v>
      </c>
    </row>
    <row r="1133" spans="2:6" hidden="1" x14ac:dyDescent="0.25">
      <c r="B1133" s="22" t="s">
        <v>818</v>
      </c>
      <c r="C1133" s="8" t="s">
        <v>117</v>
      </c>
      <c r="D1133" s="16">
        <f>SUMIFS(Issue!$L$1:$L$4036,Issue!$H$1:$H$4036,'Pending Consumption'!$B1133,Issue!$J$1:$J$4036,'Pending Consumption'!$C1133,Issue!$B$1:$B$4036,"Transfer")</f>
        <v>0</v>
      </c>
      <c r="E1133" s="6">
        <f>SUMIFS(Issue!$L$1:$L$4036,Issue!$E$1:$E$4036,'Pending Consumption'!B1133,Issue!$J$1:$J$4036,'Pending Consumption'!$C1133,Issue!$B$1:$B$4036,"Consumed")</f>
        <v>0</v>
      </c>
      <c r="F1133" s="16">
        <f t="shared" si="23"/>
        <v>0</v>
      </c>
    </row>
    <row r="1134" spans="2:6" hidden="1" x14ac:dyDescent="0.25">
      <c r="B1134" s="22" t="s">
        <v>818</v>
      </c>
      <c r="C1134" s="8" t="s">
        <v>118</v>
      </c>
      <c r="D1134" s="16">
        <f>SUMIFS(Issue!$L$1:$L$4036,Issue!$H$1:$H$4036,'Pending Consumption'!$B1134,Issue!$J$1:$J$4036,'Pending Consumption'!$C1134,Issue!$B$1:$B$4036,"Transfer")</f>
        <v>0</v>
      </c>
      <c r="E1134" s="6">
        <f>SUMIFS(Issue!$L$1:$L$4036,Issue!$E$1:$E$4036,'Pending Consumption'!B1134,Issue!$J$1:$J$4036,'Pending Consumption'!$C1134,Issue!$B$1:$B$4036,"Consumed")</f>
        <v>0</v>
      </c>
      <c r="F1134" s="16">
        <f t="shared" si="23"/>
        <v>0</v>
      </c>
    </row>
    <row r="1135" spans="2:6" hidden="1" x14ac:dyDescent="0.25">
      <c r="B1135" s="22" t="s">
        <v>818</v>
      </c>
      <c r="C1135" s="8" t="s">
        <v>119</v>
      </c>
      <c r="D1135" s="16">
        <f>SUMIFS(Issue!$L$1:$L$4036,Issue!$H$1:$H$4036,'Pending Consumption'!$B1135,Issue!$J$1:$J$4036,'Pending Consumption'!$C1135,Issue!$B$1:$B$4036,"Transfer")</f>
        <v>0</v>
      </c>
      <c r="E1135" s="6">
        <f>SUMIFS(Issue!$L$1:$L$4036,Issue!$E$1:$E$4036,'Pending Consumption'!B1135,Issue!$J$1:$J$4036,'Pending Consumption'!$C1135,Issue!$B$1:$B$4036,"Consumed")</f>
        <v>0</v>
      </c>
      <c r="F1135" s="16">
        <f t="shared" si="23"/>
        <v>0</v>
      </c>
    </row>
    <row r="1136" spans="2:6" hidden="1" x14ac:dyDescent="0.25">
      <c r="B1136" s="22" t="s">
        <v>818</v>
      </c>
      <c r="C1136" s="8" t="s">
        <v>120</v>
      </c>
      <c r="D1136" s="16">
        <f>SUMIFS(Issue!$L$1:$L$4036,Issue!$H$1:$H$4036,'Pending Consumption'!$B1136,Issue!$J$1:$J$4036,'Pending Consumption'!$C1136,Issue!$B$1:$B$4036,"Transfer")</f>
        <v>0</v>
      </c>
      <c r="E1136" s="6">
        <f>SUMIFS(Issue!$L$1:$L$4036,Issue!$E$1:$E$4036,'Pending Consumption'!B1136,Issue!$J$1:$J$4036,'Pending Consumption'!$C1136,Issue!$B$1:$B$4036,"Consumed")</f>
        <v>0</v>
      </c>
      <c r="F1136" s="16">
        <f t="shared" si="23"/>
        <v>0</v>
      </c>
    </row>
    <row r="1137" spans="2:6" hidden="1" x14ac:dyDescent="0.25">
      <c r="B1137" s="22" t="s">
        <v>818</v>
      </c>
      <c r="C1137" s="8" t="s">
        <v>121</v>
      </c>
      <c r="D1137" s="16">
        <f>SUMIFS(Issue!$L$1:$L$4036,Issue!$H$1:$H$4036,'Pending Consumption'!$B1137,Issue!$J$1:$J$4036,'Pending Consumption'!$C1137,Issue!$B$1:$B$4036,"Transfer")</f>
        <v>0</v>
      </c>
      <c r="E1137" s="6">
        <f>SUMIFS(Issue!$L$1:$L$4036,Issue!$E$1:$E$4036,'Pending Consumption'!B1137,Issue!$J$1:$J$4036,'Pending Consumption'!$C1137,Issue!$B$1:$B$4036,"Consumed")</f>
        <v>0</v>
      </c>
      <c r="F1137" s="16">
        <f t="shared" si="23"/>
        <v>0</v>
      </c>
    </row>
    <row r="1138" spans="2:6" hidden="1" x14ac:dyDescent="0.25">
      <c r="B1138" s="22" t="s">
        <v>818</v>
      </c>
      <c r="C1138" s="8" t="s">
        <v>122</v>
      </c>
      <c r="D1138" s="16">
        <f>SUMIFS(Issue!$L$1:$L$4036,Issue!$H$1:$H$4036,'Pending Consumption'!$B1138,Issue!$J$1:$J$4036,'Pending Consumption'!$C1138,Issue!$B$1:$B$4036,"Transfer")</f>
        <v>0</v>
      </c>
      <c r="E1138" s="6">
        <f>SUMIFS(Issue!$L$1:$L$4036,Issue!$E$1:$E$4036,'Pending Consumption'!B1138,Issue!$J$1:$J$4036,'Pending Consumption'!$C1138,Issue!$B$1:$B$4036,"Consumed")</f>
        <v>0</v>
      </c>
      <c r="F1138" s="16">
        <f t="shared" si="23"/>
        <v>0</v>
      </c>
    </row>
    <row r="1139" spans="2:6" hidden="1" x14ac:dyDescent="0.25">
      <c r="B1139" s="22" t="s">
        <v>818</v>
      </c>
      <c r="C1139" s="8" t="s">
        <v>123</v>
      </c>
      <c r="D1139" s="16">
        <f>SUMIFS(Issue!$L$1:$L$4036,Issue!$H$1:$H$4036,'Pending Consumption'!$B1139,Issue!$J$1:$J$4036,'Pending Consumption'!$C1139,Issue!$B$1:$B$4036,"Transfer")</f>
        <v>0</v>
      </c>
      <c r="E1139" s="6">
        <f>SUMIFS(Issue!$L$1:$L$4036,Issue!$E$1:$E$4036,'Pending Consumption'!B1139,Issue!$J$1:$J$4036,'Pending Consumption'!$C1139,Issue!$B$1:$B$4036,"Consumed")</f>
        <v>0</v>
      </c>
      <c r="F1139" s="16">
        <f t="shared" si="23"/>
        <v>0</v>
      </c>
    </row>
    <row r="1140" spans="2:6" hidden="1" x14ac:dyDescent="0.25">
      <c r="B1140" s="22" t="s">
        <v>818</v>
      </c>
      <c r="C1140" s="8" t="s">
        <v>124</v>
      </c>
      <c r="D1140" s="16">
        <f>SUMIFS(Issue!$L$1:$L$4036,Issue!$H$1:$H$4036,'Pending Consumption'!$B1140,Issue!$J$1:$J$4036,'Pending Consumption'!$C1140,Issue!$B$1:$B$4036,"Transfer")</f>
        <v>0</v>
      </c>
      <c r="E1140" s="6">
        <f>SUMIFS(Issue!$L$1:$L$4036,Issue!$E$1:$E$4036,'Pending Consumption'!B1140,Issue!$J$1:$J$4036,'Pending Consumption'!$C1140,Issue!$B$1:$B$4036,"Consumed")</f>
        <v>0</v>
      </c>
      <c r="F1140" s="16">
        <f t="shared" si="23"/>
        <v>0</v>
      </c>
    </row>
    <row r="1141" spans="2:6" hidden="1" x14ac:dyDescent="0.25">
      <c r="B1141" s="22" t="s">
        <v>818</v>
      </c>
      <c r="C1141" s="8" t="s">
        <v>125</v>
      </c>
      <c r="D1141" s="16">
        <f>SUMIFS(Issue!$L$1:$L$4036,Issue!$H$1:$H$4036,'Pending Consumption'!$B1141,Issue!$J$1:$J$4036,'Pending Consumption'!$C1141,Issue!$B$1:$B$4036,"Transfer")</f>
        <v>0</v>
      </c>
      <c r="E1141" s="6">
        <f>SUMIFS(Issue!$L$1:$L$4036,Issue!$E$1:$E$4036,'Pending Consumption'!B1141,Issue!$J$1:$J$4036,'Pending Consumption'!$C1141,Issue!$B$1:$B$4036,"Consumed")</f>
        <v>0</v>
      </c>
      <c r="F1141" s="16">
        <f t="shared" si="23"/>
        <v>0</v>
      </c>
    </row>
    <row r="1142" spans="2:6" hidden="1" x14ac:dyDescent="0.25">
      <c r="B1142" s="22" t="s">
        <v>818</v>
      </c>
      <c r="C1142" s="8" t="s">
        <v>126</v>
      </c>
      <c r="D1142" s="16">
        <f>SUMIFS(Issue!$L$1:$L$4036,Issue!$H$1:$H$4036,'Pending Consumption'!$B1142,Issue!$J$1:$J$4036,'Pending Consumption'!$C1142,Issue!$B$1:$B$4036,"Transfer")</f>
        <v>0</v>
      </c>
      <c r="E1142" s="6">
        <f>SUMIFS(Issue!$L$1:$L$4036,Issue!$E$1:$E$4036,'Pending Consumption'!B1142,Issue!$J$1:$J$4036,'Pending Consumption'!$C1142,Issue!$B$1:$B$4036,"Consumed")</f>
        <v>0</v>
      </c>
      <c r="F1142" s="16">
        <f t="shared" si="23"/>
        <v>0</v>
      </c>
    </row>
    <row r="1143" spans="2:6" hidden="1" x14ac:dyDescent="0.25">
      <c r="B1143" s="22" t="s">
        <v>818</v>
      </c>
      <c r="C1143" s="8" t="s">
        <v>127</v>
      </c>
      <c r="D1143" s="16">
        <f>SUMIFS(Issue!$L$1:$L$4036,Issue!$H$1:$H$4036,'Pending Consumption'!$B1143,Issue!$J$1:$J$4036,'Pending Consumption'!$C1143,Issue!$B$1:$B$4036,"Transfer")</f>
        <v>0</v>
      </c>
      <c r="E1143" s="6">
        <f>SUMIFS(Issue!$L$1:$L$4036,Issue!$E$1:$E$4036,'Pending Consumption'!B1143,Issue!$J$1:$J$4036,'Pending Consumption'!$C1143,Issue!$B$1:$B$4036,"Consumed")</f>
        <v>0</v>
      </c>
      <c r="F1143" s="16">
        <f t="shared" si="23"/>
        <v>0</v>
      </c>
    </row>
    <row r="1144" spans="2:6" hidden="1" x14ac:dyDescent="0.25">
      <c r="B1144" s="22" t="s">
        <v>818</v>
      </c>
      <c r="C1144" s="8" t="s">
        <v>128</v>
      </c>
      <c r="D1144" s="16">
        <f>SUMIFS(Issue!$L$1:$L$4036,Issue!$H$1:$H$4036,'Pending Consumption'!$B1144,Issue!$J$1:$J$4036,'Pending Consumption'!$C1144,Issue!$B$1:$B$4036,"Transfer")</f>
        <v>0</v>
      </c>
      <c r="E1144" s="6">
        <f>SUMIFS(Issue!$L$1:$L$4036,Issue!$E$1:$E$4036,'Pending Consumption'!B1144,Issue!$J$1:$J$4036,'Pending Consumption'!$C1144,Issue!$B$1:$B$4036,"Consumed")</f>
        <v>0</v>
      </c>
      <c r="F1144" s="16">
        <f t="shared" si="23"/>
        <v>0</v>
      </c>
    </row>
    <row r="1145" spans="2:6" hidden="1" x14ac:dyDescent="0.25">
      <c r="B1145" s="22" t="s">
        <v>818</v>
      </c>
      <c r="C1145" s="8" t="s">
        <v>129</v>
      </c>
      <c r="D1145" s="16">
        <f>SUMIFS(Issue!$L$1:$L$4036,Issue!$H$1:$H$4036,'Pending Consumption'!$B1145,Issue!$J$1:$J$4036,'Pending Consumption'!$C1145,Issue!$B$1:$B$4036,"Transfer")</f>
        <v>0</v>
      </c>
      <c r="E1145" s="6">
        <f>SUMIFS(Issue!$L$1:$L$4036,Issue!$E$1:$E$4036,'Pending Consumption'!B1145,Issue!$J$1:$J$4036,'Pending Consumption'!$C1145,Issue!$B$1:$B$4036,"Consumed")</f>
        <v>0</v>
      </c>
      <c r="F1145" s="16">
        <f t="shared" si="23"/>
        <v>0</v>
      </c>
    </row>
    <row r="1146" spans="2:6" hidden="1" x14ac:dyDescent="0.25">
      <c r="B1146" s="22" t="s">
        <v>818</v>
      </c>
      <c r="C1146" s="8" t="s">
        <v>130</v>
      </c>
      <c r="D1146" s="16">
        <f>SUMIFS(Issue!$L$1:$L$4036,Issue!$H$1:$H$4036,'Pending Consumption'!$B1146,Issue!$J$1:$J$4036,'Pending Consumption'!$C1146,Issue!$B$1:$B$4036,"Transfer")</f>
        <v>0</v>
      </c>
      <c r="E1146" s="6">
        <f>SUMIFS(Issue!$L$1:$L$4036,Issue!$E$1:$E$4036,'Pending Consumption'!B1146,Issue!$J$1:$J$4036,'Pending Consumption'!$C1146,Issue!$B$1:$B$4036,"Consumed")</f>
        <v>0</v>
      </c>
      <c r="F1146" s="16">
        <f t="shared" si="23"/>
        <v>0</v>
      </c>
    </row>
    <row r="1147" spans="2:6" hidden="1" x14ac:dyDescent="0.25">
      <c r="B1147" s="22" t="s">
        <v>818</v>
      </c>
      <c r="C1147" s="8" t="s">
        <v>131</v>
      </c>
      <c r="D1147" s="16">
        <f>SUMIFS(Issue!$L$1:$L$4036,Issue!$H$1:$H$4036,'Pending Consumption'!$B1147,Issue!$J$1:$J$4036,'Pending Consumption'!$C1147,Issue!$B$1:$B$4036,"Transfer")</f>
        <v>0</v>
      </c>
      <c r="E1147" s="6">
        <f>SUMIFS(Issue!$L$1:$L$4036,Issue!$E$1:$E$4036,'Pending Consumption'!B1147,Issue!$J$1:$J$4036,'Pending Consumption'!$C1147,Issue!$B$1:$B$4036,"Consumed")</f>
        <v>0</v>
      </c>
      <c r="F1147" s="16">
        <f t="shared" si="23"/>
        <v>0</v>
      </c>
    </row>
    <row r="1148" spans="2:6" hidden="1" x14ac:dyDescent="0.25">
      <c r="B1148" s="22" t="s">
        <v>818</v>
      </c>
      <c r="C1148" s="8" t="s">
        <v>132</v>
      </c>
      <c r="D1148" s="16">
        <f>SUMIFS(Issue!$L$1:$L$4036,Issue!$H$1:$H$4036,'Pending Consumption'!$B1148,Issue!$J$1:$J$4036,'Pending Consumption'!$C1148,Issue!$B$1:$B$4036,"Transfer")</f>
        <v>0</v>
      </c>
      <c r="E1148" s="6">
        <f>SUMIFS(Issue!$L$1:$L$4036,Issue!$E$1:$E$4036,'Pending Consumption'!B1148,Issue!$J$1:$J$4036,'Pending Consumption'!$C1148,Issue!$B$1:$B$4036,"Consumed")</f>
        <v>0</v>
      </c>
      <c r="F1148" s="16">
        <f t="shared" si="23"/>
        <v>0</v>
      </c>
    </row>
    <row r="1149" spans="2:6" hidden="1" x14ac:dyDescent="0.25">
      <c r="B1149" s="22" t="s">
        <v>818</v>
      </c>
      <c r="C1149" s="8" t="s">
        <v>133</v>
      </c>
      <c r="D1149" s="16">
        <f>SUMIFS(Issue!$L$1:$L$4036,Issue!$H$1:$H$4036,'Pending Consumption'!$B1149,Issue!$J$1:$J$4036,'Pending Consumption'!$C1149,Issue!$B$1:$B$4036,"Transfer")</f>
        <v>0</v>
      </c>
      <c r="E1149" s="6">
        <f>SUMIFS(Issue!$L$1:$L$4036,Issue!$E$1:$E$4036,'Pending Consumption'!B1149,Issue!$J$1:$J$4036,'Pending Consumption'!$C1149,Issue!$B$1:$B$4036,"Consumed")</f>
        <v>0</v>
      </c>
      <c r="F1149" s="16">
        <f t="shared" si="23"/>
        <v>0</v>
      </c>
    </row>
    <row r="1150" spans="2:6" hidden="1" x14ac:dyDescent="0.25">
      <c r="B1150" s="22" t="s">
        <v>818</v>
      </c>
      <c r="C1150" s="8" t="s">
        <v>134</v>
      </c>
      <c r="D1150" s="16">
        <f>SUMIFS(Issue!$L$1:$L$4036,Issue!$H$1:$H$4036,'Pending Consumption'!$B1150,Issue!$J$1:$J$4036,'Pending Consumption'!$C1150,Issue!$B$1:$B$4036,"Transfer")</f>
        <v>0</v>
      </c>
      <c r="E1150" s="6">
        <f>SUMIFS(Issue!$L$1:$L$4036,Issue!$E$1:$E$4036,'Pending Consumption'!B1150,Issue!$J$1:$J$4036,'Pending Consumption'!$C1150,Issue!$B$1:$B$4036,"Consumed")</f>
        <v>0</v>
      </c>
      <c r="F1150" s="16">
        <f t="shared" si="23"/>
        <v>0</v>
      </c>
    </row>
    <row r="1151" spans="2:6" hidden="1" x14ac:dyDescent="0.25">
      <c r="B1151" s="22" t="s">
        <v>818</v>
      </c>
      <c r="C1151" s="8" t="s">
        <v>135</v>
      </c>
      <c r="D1151" s="16">
        <f>SUMIFS(Issue!$L$1:$L$4036,Issue!$H$1:$H$4036,'Pending Consumption'!$B1151,Issue!$J$1:$J$4036,'Pending Consumption'!$C1151,Issue!$B$1:$B$4036,"Transfer")</f>
        <v>0</v>
      </c>
      <c r="E1151" s="6">
        <f>SUMIFS(Issue!$L$1:$L$4036,Issue!$E$1:$E$4036,'Pending Consumption'!B1151,Issue!$J$1:$J$4036,'Pending Consumption'!$C1151,Issue!$B$1:$B$4036,"Consumed")</f>
        <v>0</v>
      </c>
      <c r="F1151" s="16">
        <f t="shared" si="23"/>
        <v>0</v>
      </c>
    </row>
    <row r="1152" spans="2:6" hidden="1" x14ac:dyDescent="0.25">
      <c r="B1152" s="22" t="s">
        <v>818</v>
      </c>
      <c r="C1152" s="8" t="s">
        <v>136</v>
      </c>
      <c r="D1152" s="16">
        <f>SUMIFS(Issue!$L$1:$L$4036,Issue!$H$1:$H$4036,'Pending Consumption'!$B1152,Issue!$J$1:$J$4036,'Pending Consumption'!$C1152,Issue!$B$1:$B$4036,"Transfer")</f>
        <v>0</v>
      </c>
      <c r="E1152" s="6">
        <f>SUMIFS(Issue!$L$1:$L$4036,Issue!$E$1:$E$4036,'Pending Consumption'!B1152,Issue!$J$1:$J$4036,'Pending Consumption'!$C1152,Issue!$B$1:$B$4036,"Consumed")</f>
        <v>0</v>
      </c>
      <c r="F1152" s="16">
        <f t="shared" si="23"/>
        <v>0</v>
      </c>
    </row>
    <row r="1153" spans="2:6" hidden="1" x14ac:dyDescent="0.25">
      <c r="B1153" s="22" t="s">
        <v>818</v>
      </c>
      <c r="C1153" s="8" t="s">
        <v>137</v>
      </c>
      <c r="D1153" s="16">
        <f>SUMIFS(Issue!$L$1:$L$4036,Issue!$H$1:$H$4036,'Pending Consumption'!$B1153,Issue!$J$1:$J$4036,'Pending Consumption'!$C1153,Issue!$B$1:$B$4036,"Transfer")</f>
        <v>0</v>
      </c>
      <c r="E1153" s="6">
        <f>SUMIFS(Issue!$L$1:$L$4036,Issue!$E$1:$E$4036,'Pending Consumption'!B1153,Issue!$J$1:$J$4036,'Pending Consumption'!$C1153,Issue!$B$1:$B$4036,"Consumed")</f>
        <v>0</v>
      </c>
      <c r="F1153" s="16">
        <f t="shared" si="23"/>
        <v>0</v>
      </c>
    </row>
    <row r="1154" spans="2:6" hidden="1" x14ac:dyDescent="0.25">
      <c r="B1154" s="6" t="s">
        <v>158</v>
      </c>
      <c r="C1154" s="20" t="s">
        <v>42</v>
      </c>
      <c r="D1154" s="6">
        <f>SUMIFS(Issue!$L$1:$L$4036,Issue!$H$1:$H$4036,'Pending Consumption'!$B1154,Issue!$J$1:$J$4036,'Pending Consumption'!$C1154,Issue!$B$1:$B$4036,"Transfer")</f>
        <v>0</v>
      </c>
      <c r="E1154" s="6">
        <f>SUMIFS(Issue!$L$1:$L$4036,Issue!$E$1:$E$4036,'Pending Consumption'!B1154,Issue!$J$1:$J$4036,'Pending Consumption'!$C1154,Issue!$B$1:$B$4036,"Consumed")</f>
        <v>0</v>
      </c>
      <c r="F1154" s="6">
        <f>+D1154-E1154</f>
        <v>0</v>
      </c>
    </row>
    <row r="1155" spans="2:6" hidden="1" x14ac:dyDescent="0.25">
      <c r="B1155" s="6" t="s">
        <v>158</v>
      </c>
      <c r="C1155" s="8" t="s">
        <v>43</v>
      </c>
      <c r="D1155" s="16">
        <f>SUMIFS(Issue!$L$1:$L$4036,Issue!$H$1:$H$4036,'Pending Consumption'!$B1155,Issue!$J$1:$J$4036,'Pending Consumption'!$C1155,Issue!$B$1:$B$4036,"Transfer")</f>
        <v>0</v>
      </c>
      <c r="E1155" s="6">
        <f>SUMIFS(Issue!$L$1:$L$4036,Issue!$E$1:$E$4036,'Pending Consumption'!B1155,Issue!$J$1:$J$4036,'Pending Consumption'!$C1155,Issue!$B$1:$B$4036,"Consumed")</f>
        <v>0</v>
      </c>
      <c r="F1155" s="16">
        <f t="shared" ref="F1155:F1218" si="24">+D1155-E1155</f>
        <v>0</v>
      </c>
    </row>
    <row r="1156" spans="2:6" hidden="1" x14ac:dyDescent="0.25">
      <c r="B1156" s="6" t="s">
        <v>158</v>
      </c>
      <c r="C1156" s="8" t="s">
        <v>44</v>
      </c>
      <c r="D1156" s="16">
        <f>SUMIFS(Issue!$L$1:$L$4036,Issue!$H$1:$H$4036,'Pending Consumption'!$B1156,Issue!$J$1:$J$4036,'Pending Consumption'!$C1156,Issue!$B$1:$B$4036,"Transfer")</f>
        <v>0</v>
      </c>
      <c r="E1156" s="6">
        <f>SUMIFS(Issue!$L$1:$L$4036,Issue!$E$1:$E$4036,'Pending Consumption'!B1156,Issue!$J$1:$J$4036,'Pending Consumption'!$C1156,Issue!$B$1:$B$4036,"Consumed")</f>
        <v>0</v>
      </c>
      <c r="F1156" s="16">
        <f t="shared" si="24"/>
        <v>0</v>
      </c>
    </row>
    <row r="1157" spans="2:6" hidden="1" x14ac:dyDescent="0.25">
      <c r="B1157" s="6" t="s">
        <v>158</v>
      </c>
      <c r="C1157" s="8" t="s">
        <v>45</v>
      </c>
      <c r="D1157" s="16">
        <f>SUMIFS(Issue!$L$1:$L$4036,Issue!$H$1:$H$4036,'Pending Consumption'!$B1157,Issue!$J$1:$J$4036,'Pending Consumption'!$C1157,Issue!$B$1:$B$4036,"Transfer")</f>
        <v>0</v>
      </c>
      <c r="E1157" s="6">
        <f>SUMIFS(Issue!$L$1:$L$4036,Issue!$E$1:$E$4036,'Pending Consumption'!B1157,Issue!$J$1:$J$4036,'Pending Consumption'!$C1157,Issue!$B$1:$B$4036,"Consumed")</f>
        <v>0</v>
      </c>
      <c r="F1157" s="16">
        <f t="shared" si="24"/>
        <v>0</v>
      </c>
    </row>
    <row r="1158" spans="2:6" hidden="1" x14ac:dyDescent="0.25">
      <c r="B1158" s="6" t="s">
        <v>158</v>
      </c>
      <c r="C1158" s="20" t="s">
        <v>46</v>
      </c>
      <c r="D1158" s="6">
        <f>SUMIFS(Issue!$L$1:$L$4036,Issue!$H$1:$H$4036,'Pending Consumption'!$B1158,Issue!$J$1:$J$4036,'Pending Consumption'!$C1158,Issue!$B$1:$B$4036,"Transfer")</f>
        <v>0</v>
      </c>
      <c r="E1158" s="6">
        <f>SUMIFS(Issue!$L$1:$L$4036,Issue!$E$1:$E$4036,'Pending Consumption'!B1158,Issue!$J$1:$J$4036,'Pending Consumption'!$C1158,Issue!$B$1:$B$4036,"Consumed")</f>
        <v>0</v>
      </c>
      <c r="F1158" s="6">
        <f t="shared" si="24"/>
        <v>0</v>
      </c>
    </row>
    <row r="1159" spans="2:6" hidden="1" x14ac:dyDescent="0.25">
      <c r="B1159" s="6" t="s">
        <v>158</v>
      </c>
      <c r="C1159" s="8" t="s">
        <v>47</v>
      </c>
      <c r="D1159" s="16">
        <f>SUMIFS(Issue!$L$1:$L$4036,Issue!$H$1:$H$4036,'Pending Consumption'!$B1159,Issue!$J$1:$J$4036,'Pending Consumption'!$C1159,Issue!$B$1:$B$4036,"Transfer")</f>
        <v>0</v>
      </c>
      <c r="E1159" s="6">
        <f>SUMIFS(Issue!$L$1:$L$4036,Issue!$E$1:$E$4036,'Pending Consumption'!B1159,Issue!$J$1:$J$4036,'Pending Consumption'!$C1159,Issue!$B$1:$B$4036,"Consumed")</f>
        <v>0</v>
      </c>
      <c r="F1159" s="16">
        <f t="shared" si="24"/>
        <v>0</v>
      </c>
    </row>
    <row r="1160" spans="2:6" hidden="1" x14ac:dyDescent="0.25">
      <c r="B1160" s="6" t="s">
        <v>158</v>
      </c>
      <c r="C1160" s="20" t="s">
        <v>48</v>
      </c>
      <c r="D1160" s="6">
        <f>SUMIFS(Issue!$L$1:$L$4036,Issue!$H$1:$H$4036,'Pending Consumption'!$B1160,Issue!$J$1:$J$4036,'Pending Consumption'!$C1160,Issue!$B$1:$B$4036,"Transfer")</f>
        <v>0</v>
      </c>
      <c r="E1160" s="6">
        <f>SUMIFS(Issue!$L$1:$L$4036,Issue!$E$1:$E$4036,'Pending Consumption'!B1160,Issue!$J$1:$J$4036,'Pending Consumption'!$C1160,Issue!$B$1:$B$4036,"Consumed")</f>
        <v>0</v>
      </c>
      <c r="F1160" s="6">
        <f t="shared" si="24"/>
        <v>0</v>
      </c>
    </row>
    <row r="1161" spans="2:6" hidden="1" x14ac:dyDescent="0.25">
      <c r="B1161" s="6" t="s">
        <v>158</v>
      </c>
      <c r="C1161" s="8" t="s">
        <v>49</v>
      </c>
      <c r="D1161" s="16">
        <f>SUMIFS(Issue!$L$1:$L$4036,Issue!$H$1:$H$4036,'Pending Consumption'!$B1161,Issue!$J$1:$J$4036,'Pending Consumption'!$C1161,Issue!$B$1:$B$4036,"Transfer")</f>
        <v>0</v>
      </c>
      <c r="E1161" s="6">
        <f>SUMIFS(Issue!$L$1:$L$4036,Issue!$E$1:$E$4036,'Pending Consumption'!B1161,Issue!$J$1:$J$4036,'Pending Consumption'!$C1161,Issue!$B$1:$B$4036,"Consumed")</f>
        <v>0</v>
      </c>
      <c r="F1161" s="16">
        <f t="shared" si="24"/>
        <v>0</v>
      </c>
    </row>
    <row r="1162" spans="2:6" hidden="1" x14ac:dyDescent="0.25">
      <c r="B1162" s="6" t="s">
        <v>158</v>
      </c>
      <c r="C1162" s="8" t="s">
        <v>50</v>
      </c>
      <c r="D1162" s="16">
        <f>SUMIFS(Issue!$L$1:$L$4036,Issue!$H$1:$H$4036,'Pending Consumption'!$B1162,Issue!$J$1:$J$4036,'Pending Consumption'!$C1162,Issue!$B$1:$B$4036,"Transfer")</f>
        <v>0</v>
      </c>
      <c r="E1162" s="6">
        <f>SUMIFS(Issue!$L$1:$L$4036,Issue!$E$1:$E$4036,'Pending Consumption'!B1162,Issue!$J$1:$J$4036,'Pending Consumption'!$C1162,Issue!$B$1:$B$4036,"Consumed")</f>
        <v>0</v>
      </c>
      <c r="F1162" s="16">
        <f t="shared" si="24"/>
        <v>0</v>
      </c>
    </row>
    <row r="1163" spans="2:6" hidden="1" x14ac:dyDescent="0.25">
      <c r="B1163" s="6" t="s">
        <v>158</v>
      </c>
      <c r="C1163" s="8" t="s">
        <v>51</v>
      </c>
      <c r="D1163" s="16">
        <f>SUMIFS(Issue!$L$1:$L$4036,Issue!$H$1:$H$4036,'Pending Consumption'!$B1163,Issue!$J$1:$J$4036,'Pending Consumption'!$C1163,Issue!$B$1:$B$4036,"Transfer")</f>
        <v>0</v>
      </c>
      <c r="E1163" s="6">
        <f>SUMIFS(Issue!$L$1:$L$4036,Issue!$E$1:$E$4036,'Pending Consumption'!B1163,Issue!$J$1:$J$4036,'Pending Consumption'!$C1163,Issue!$B$1:$B$4036,"Consumed")</f>
        <v>0</v>
      </c>
      <c r="F1163" s="16">
        <f t="shared" si="24"/>
        <v>0</v>
      </c>
    </row>
    <row r="1164" spans="2:6" hidden="1" x14ac:dyDescent="0.25">
      <c r="B1164" s="6" t="s">
        <v>158</v>
      </c>
      <c r="C1164" s="8" t="s">
        <v>52</v>
      </c>
      <c r="D1164" s="16">
        <f>SUMIFS(Issue!$L$1:$L$4036,Issue!$H$1:$H$4036,'Pending Consumption'!$B1164,Issue!$J$1:$J$4036,'Pending Consumption'!$C1164,Issue!$B$1:$B$4036,"Transfer")</f>
        <v>0</v>
      </c>
      <c r="E1164" s="6">
        <f>SUMIFS(Issue!$L$1:$L$4036,Issue!$E$1:$E$4036,'Pending Consumption'!B1164,Issue!$J$1:$J$4036,'Pending Consumption'!$C1164,Issue!$B$1:$B$4036,"Consumed")</f>
        <v>0</v>
      </c>
      <c r="F1164" s="16">
        <f t="shared" si="24"/>
        <v>0</v>
      </c>
    </row>
    <row r="1165" spans="2:6" hidden="1" x14ac:dyDescent="0.25">
      <c r="B1165" s="6" t="s">
        <v>158</v>
      </c>
      <c r="C1165" s="8" t="s">
        <v>53</v>
      </c>
      <c r="D1165" s="16">
        <f>SUMIFS(Issue!$L$1:$L$4036,Issue!$H$1:$H$4036,'Pending Consumption'!$B1165,Issue!$J$1:$J$4036,'Pending Consumption'!$C1165,Issue!$B$1:$B$4036,"Transfer")</f>
        <v>0</v>
      </c>
      <c r="E1165" s="6">
        <f>SUMIFS(Issue!$L$1:$L$4036,Issue!$E$1:$E$4036,'Pending Consumption'!B1165,Issue!$J$1:$J$4036,'Pending Consumption'!$C1165,Issue!$B$1:$B$4036,"Consumed")</f>
        <v>0</v>
      </c>
      <c r="F1165" s="16">
        <f t="shared" si="24"/>
        <v>0</v>
      </c>
    </row>
    <row r="1166" spans="2:6" hidden="1" x14ac:dyDescent="0.25">
      <c r="B1166" s="6" t="s">
        <v>158</v>
      </c>
      <c r="C1166" s="8" t="s">
        <v>54</v>
      </c>
      <c r="D1166" s="16">
        <f>SUMIFS(Issue!$L$1:$L$4036,Issue!$H$1:$H$4036,'Pending Consumption'!$B1166,Issue!$J$1:$J$4036,'Pending Consumption'!$C1166,Issue!$B$1:$B$4036,"Transfer")</f>
        <v>0</v>
      </c>
      <c r="E1166" s="6">
        <f>SUMIFS(Issue!$L$1:$L$4036,Issue!$E$1:$E$4036,'Pending Consumption'!B1166,Issue!$J$1:$J$4036,'Pending Consumption'!$C1166,Issue!$B$1:$B$4036,"Consumed")</f>
        <v>0</v>
      </c>
      <c r="F1166" s="16">
        <f t="shared" si="24"/>
        <v>0</v>
      </c>
    </row>
    <row r="1167" spans="2:6" hidden="1" x14ac:dyDescent="0.25">
      <c r="B1167" s="6" t="s">
        <v>158</v>
      </c>
      <c r="C1167" s="8" t="s">
        <v>55</v>
      </c>
      <c r="D1167" s="16">
        <f>SUMIFS(Issue!$L$1:$L$4036,Issue!$H$1:$H$4036,'Pending Consumption'!$B1167,Issue!$J$1:$J$4036,'Pending Consumption'!$C1167,Issue!$B$1:$B$4036,"Transfer")</f>
        <v>0</v>
      </c>
      <c r="E1167" s="6">
        <f>SUMIFS(Issue!$L$1:$L$4036,Issue!$E$1:$E$4036,'Pending Consumption'!B1167,Issue!$J$1:$J$4036,'Pending Consumption'!$C1167,Issue!$B$1:$B$4036,"Consumed")</f>
        <v>0</v>
      </c>
      <c r="F1167" s="16">
        <f t="shared" si="24"/>
        <v>0</v>
      </c>
    </row>
    <row r="1168" spans="2:6" hidden="1" x14ac:dyDescent="0.25">
      <c r="B1168" s="6" t="s">
        <v>158</v>
      </c>
      <c r="C1168" s="8" t="s">
        <v>56</v>
      </c>
      <c r="D1168" s="16">
        <f>SUMIFS(Issue!$L$1:$L$4036,Issue!$H$1:$H$4036,'Pending Consumption'!$B1168,Issue!$J$1:$J$4036,'Pending Consumption'!$C1168,Issue!$B$1:$B$4036,"Transfer")</f>
        <v>0</v>
      </c>
      <c r="E1168" s="6">
        <f>SUMIFS(Issue!$L$1:$L$4036,Issue!$E$1:$E$4036,'Pending Consumption'!B1168,Issue!$J$1:$J$4036,'Pending Consumption'!$C1168,Issue!$B$1:$B$4036,"Consumed")</f>
        <v>0</v>
      </c>
      <c r="F1168" s="16">
        <f t="shared" si="24"/>
        <v>0</v>
      </c>
    </row>
    <row r="1169" spans="2:6" hidden="1" x14ac:dyDescent="0.25">
      <c r="B1169" s="6" t="s">
        <v>158</v>
      </c>
      <c r="C1169" s="8" t="s">
        <v>57</v>
      </c>
      <c r="D1169" s="16">
        <f>SUMIFS(Issue!$L$1:$L$4036,Issue!$H$1:$H$4036,'Pending Consumption'!$B1169,Issue!$J$1:$J$4036,'Pending Consumption'!$C1169,Issue!$B$1:$B$4036,"Transfer")</f>
        <v>0</v>
      </c>
      <c r="E1169" s="6">
        <f>SUMIFS(Issue!$L$1:$L$4036,Issue!$E$1:$E$4036,'Pending Consumption'!B1169,Issue!$J$1:$J$4036,'Pending Consumption'!$C1169,Issue!$B$1:$B$4036,"Consumed")</f>
        <v>0</v>
      </c>
      <c r="F1169" s="16">
        <f t="shared" si="24"/>
        <v>0</v>
      </c>
    </row>
    <row r="1170" spans="2:6" hidden="1" x14ac:dyDescent="0.25">
      <c r="B1170" s="6" t="s">
        <v>158</v>
      </c>
      <c r="C1170" s="8" t="s">
        <v>58</v>
      </c>
      <c r="D1170" s="16">
        <f>SUMIFS(Issue!$L$1:$L$4036,Issue!$H$1:$H$4036,'Pending Consumption'!$B1170,Issue!$J$1:$J$4036,'Pending Consumption'!$C1170,Issue!$B$1:$B$4036,"Transfer")</f>
        <v>0</v>
      </c>
      <c r="E1170" s="6">
        <f>SUMIFS(Issue!$L$1:$L$4036,Issue!$E$1:$E$4036,'Pending Consumption'!B1170,Issue!$J$1:$J$4036,'Pending Consumption'!$C1170,Issue!$B$1:$B$4036,"Consumed")</f>
        <v>0</v>
      </c>
      <c r="F1170" s="16">
        <f t="shared" si="24"/>
        <v>0</v>
      </c>
    </row>
    <row r="1171" spans="2:6" hidden="1" x14ac:dyDescent="0.25">
      <c r="B1171" s="6" t="s">
        <v>158</v>
      </c>
      <c r="C1171" s="8" t="s">
        <v>59</v>
      </c>
      <c r="D1171" s="16">
        <f>SUMIFS(Issue!$L$1:$L$4036,Issue!$H$1:$H$4036,'Pending Consumption'!$B1171,Issue!$J$1:$J$4036,'Pending Consumption'!$C1171,Issue!$B$1:$B$4036,"Transfer")</f>
        <v>0</v>
      </c>
      <c r="E1171" s="6">
        <f>SUMIFS(Issue!$L$1:$L$4036,Issue!$E$1:$E$4036,'Pending Consumption'!B1171,Issue!$J$1:$J$4036,'Pending Consumption'!$C1171,Issue!$B$1:$B$4036,"Consumed")</f>
        <v>0</v>
      </c>
      <c r="F1171" s="16">
        <f t="shared" si="24"/>
        <v>0</v>
      </c>
    </row>
    <row r="1172" spans="2:6" hidden="1" x14ac:dyDescent="0.25">
      <c r="B1172" s="6" t="s">
        <v>158</v>
      </c>
      <c r="C1172" s="8" t="s">
        <v>60</v>
      </c>
      <c r="D1172" s="16">
        <f>SUMIFS(Issue!$L$1:$L$4036,Issue!$H$1:$H$4036,'Pending Consumption'!$B1172,Issue!$J$1:$J$4036,'Pending Consumption'!$C1172,Issue!$B$1:$B$4036,"Transfer")</f>
        <v>0</v>
      </c>
      <c r="E1172" s="6">
        <f>SUMIFS(Issue!$L$1:$L$4036,Issue!$E$1:$E$4036,'Pending Consumption'!B1172,Issue!$J$1:$J$4036,'Pending Consumption'!$C1172,Issue!$B$1:$B$4036,"Consumed")</f>
        <v>0</v>
      </c>
      <c r="F1172" s="16">
        <f t="shared" si="24"/>
        <v>0</v>
      </c>
    </row>
    <row r="1173" spans="2:6" hidden="1" x14ac:dyDescent="0.25">
      <c r="B1173" s="6" t="s">
        <v>158</v>
      </c>
      <c r="C1173" s="8" t="s">
        <v>61</v>
      </c>
      <c r="D1173" s="16">
        <f>SUMIFS(Issue!$L$1:$L$4036,Issue!$H$1:$H$4036,'Pending Consumption'!$B1173,Issue!$J$1:$J$4036,'Pending Consumption'!$C1173,Issue!$B$1:$B$4036,"Transfer")</f>
        <v>0</v>
      </c>
      <c r="E1173" s="6">
        <f>SUMIFS(Issue!$L$1:$L$4036,Issue!$E$1:$E$4036,'Pending Consumption'!B1173,Issue!$J$1:$J$4036,'Pending Consumption'!$C1173,Issue!$B$1:$B$4036,"Consumed")</f>
        <v>0</v>
      </c>
      <c r="F1173" s="16">
        <f t="shared" si="24"/>
        <v>0</v>
      </c>
    </row>
    <row r="1174" spans="2:6" hidden="1" x14ac:dyDescent="0.25">
      <c r="B1174" s="6" t="s">
        <v>158</v>
      </c>
      <c r="C1174" s="8" t="s">
        <v>62</v>
      </c>
      <c r="D1174" s="16">
        <f>SUMIFS(Issue!$L$1:$L$4036,Issue!$H$1:$H$4036,'Pending Consumption'!$B1174,Issue!$J$1:$J$4036,'Pending Consumption'!$C1174,Issue!$B$1:$B$4036,"Transfer")</f>
        <v>0</v>
      </c>
      <c r="E1174" s="6">
        <f>SUMIFS(Issue!$L$1:$L$4036,Issue!$E$1:$E$4036,'Pending Consumption'!B1174,Issue!$J$1:$J$4036,'Pending Consumption'!$C1174,Issue!$B$1:$B$4036,"Consumed")</f>
        <v>0</v>
      </c>
      <c r="F1174" s="16">
        <f t="shared" si="24"/>
        <v>0</v>
      </c>
    </row>
    <row r="1175" spans="2:6" hidden="1" x14ac:dyDescent="0.25">
      <c r="B1175" s="6" t="s">
        <v>158</v>
      </c>
      <c r="C1175" s="8" t="s">
        <v>63</v>
      </c>
      <c r="D1175" s="16">
        <f>SUMIFS(Issue!$L$1:$L$4036,Issue!$H$1:$H$4036,'Pending Consumption'!$B1175,Issue!$J$1:$J$4036,'Pending Consumption'!$C1175,Issue!$B$1:$B$4036,"Transfer")</f>
        <v>0</v>
      </c>
      <c r="E1175" s="6">
        <f>SUMIFS(Issue!$L$1:$L$4036,Issue!$E$1:$E$4036,'Pending Consumption'!B1175,Issue!$J$1:$J$4036,'Pending Consumption'!$C1175,Issue!$B$1:$B$4036,"Consumed")</f>
        <v>0</v>
      </c>
      <c r="F1175" s="16">
        <f t="shared" si="24"/>
        <v>0</v>
      </c>
    </row>
    <row r="1176" spans="2:6" hidden="1" x14ac:dyDescent="0.25">
      <c r="B1176" s="6" t="s">
        <v>158</v>
      </c>
      <c r="C1176" s="8" t="s">
        <v>64</v>
      </c>
      <c r="D1176" s="16">
        <f>SUMIFS(Issue!$L$1:$L$4036,Issue!$H$1:$H$4036,'Pending Consumption'!$B1176,Issue!$J$1:$J$4036,'Pending Consumption'!$C1176,Issue!$B$1:$B$4036,"Transfer")</f>
        <v>0</v>
      </c>
      <c r="E1176" s="6">
        <f>SUMIFS(Issue!$L$1:$L$4036,Issue!$E$1:$E$4036,'Pending Consumption'!B1176,Issue!$J$1:$J$4036,'Pending Consumption'!$C1176,Issue!$B$1:$B$4036,"Consumed")</f>
        <v>0</v>
      </c>
      <c r="F1176" s="16">
        <f t="shared" si="24"/>
        <v>0</v>
      </c>
    </row>
    <row r="1177" spans="2:6" hidden="1" x14ac:dyDescent="0.25">
      <c r="B1177" s="6" t="s">
        <v>158</v>
      </c>
      <c r="C1177" s="8" t="s">
        <v>65</v>
      </c>
      <c r="D1177" s="16">
        <f>SUMIFS(Issue!$L$1:$L$4036,Issue!$H$1:$H$4036,'Pending Consumption'!$B1177,Issue!$J$1:$J$4036,'Pending Consumption'!$C1177,Issue!$B$1:$B$4036,"Transfer")</f>
        <v>0</v>
      </c>
      <c r="E1177" s="6">
        <f>SUMIFS(Issue!$L$1:$L$4036,Issue!$E$1:$E$4036,'Pending Consumption'!B1177,Issue!$J$1:$J$4036,'Pending Consumption'!$C1177,Issue!$B$1:$B$4036,"Consumed")</f>
        <v>0</v>
      </c>
      <c r="F1177" s="16">
        <f t="shared" si="24"/>
        <v>0</v>
      </c>
    </row>
    <row r="1178" spans="2:6" hidden="1" x14ac:dyDescent="0.25">
      <c r="B1178" s="6" t="s">
        <v>158</v>
      </c>
      <c r="C1178" s="8" t="s">
        <v>66</v>
      </c>
      <c r="D1178" s="16">
        <f>SUMIFS(Issue!$L$1:$L$4036,Issue!$H$1:$H$4036,'Pending Consumption'!$B1178,Issue!$J$1:$J$4036,'Pending Consumption'!$C1178,Issue!$B$1:$B$4036,"Transfer")</f>
        <v>0</v>
      </c>
      <c r="E1178" s="6">
        <f>SUMIFS(Issue!$L$1:$L$4036,Issue!$E$1:$E$4036,'Pending Consumption'!B1178,Issue!$J$1:$J$4036,'Pending Consumption'!$C1178,Issue!$B$1:$B$4036,"Consumed")</f>
        <v>0</v>
      </c>
      <c r="F1178" s="16">
        <f t="shared" si="24"/>
        <v>0</v>
      </c>
    </row>
    <row r="1179" spans="2:6" hidden="1" x14ac:dyDescent="0.25">
      <c r="B1179" s="6" t="s">
        <v>158</v>
      </c>
      <c r="C1179" s="8" t="s">
        <v>67</v>
      </c>
      <c r="D1179" s="16">
        <f>SUMIFS(Issue!$L$1:$L$4036,Issue!$H$1:$H$4036,'Pending Consumption'!$B1179,Issue!$J$1:$J$4036,'Pending Consumption'!$C1179,Issue!$B$1:$B$4036,"Transfer")</f>
        <v>0</v>
      </c>
      <c r="E1179" s="6">
        <f>SUMIFS(Issue!$L$1:$L$4036,Issue!$E$1:$E$4036,'Pending Consumption'!B1179,Issue!$J$1:$J$4036,'Pending Consumption'!$C1179,Issue!$B$1:$B$4036,"Consumed")</f>
        <v>0</v>
      </c>
      <c r="F1179" s="16">
        <f t="shared" si="24"/>
        <v>0</v>
      </c>
    </row>
    <row r="1180" spans="2:6" hidden="1" x14ac:dyDescent="0.25">
      <c r="B1180" s="6" t="s">
        <v>158</v>
      </c>
      <c r="C1180" s="8" t="s">
        <v>68</v>
      </c>
      <c r="D1180" s="16">
        <f>SUMIFS(Issue!$L$1:$L$4036,Issue!$H$1:$H$4036,'Pending Consumption'!$B1180,Issue!$J$1:$J$4036,'Pending Consumption'!$C1180,Issue!$B$1:$B$4036,"Transfer")</f>
        <v>0</v>
      </c>
      <c r="E1180" s="6">
        <f>SUMIFS(Issue!$L$1:$L$4036,Issue!$E$1:$E$4036,'Pending Consumption'!B1180,Issue!$J$1:$J$4036,'Pending Consumption'!$C1180,Issue!$B$1:$B$4036,"Consumed")</f>
        <v>0</v>
      </c>
      <c r="F1180" s="16">
        <f t="shared" si="24"/>
        <v>0</v>
      </c>
    </row>
    <row r="1181" spans="2:6" hidden="1" x14ac:dyDescent="0.25">
      <c r="B1181" s="6" t="s">
        <v>158</v>
      </c>
      <c r="C1181" s="8" t="s">
        <v>69</v>
      </c>
      <c r="D1181" s="16">
        <f>SUMIFS(Issue!$L$1:$L$4036,Issue!$H$1:$H$4036,'Pending Consumption'!$B1181,Issue!$J$1:$J$4036,'Pending Consumption'!$C1181,Issue!$B$1:$B$4036,"Transfer")</f>
        <v>0</v>
      </c>
      <c r="E1181" s="6">
        <f>SUMIFS(Issue!$L$1:$L$4036,Issue!$E$1:$E$4036,'Pending Consumption'!B1181,Issue!$J$1:$J$4036,'Pending Consumption'!$C1181,Issue!$B$1:$B$4036,"Consumed")</f>
        <v>0</v>
      </c>
      <c r="F1181" s="16">
        <f t="shared" si="24"/>
        <v>0</v>
      </c>
    </row>
    <row r="1182" spans="2:6" hidden="1" x14ac:dyDescent="0.25">
      <c r="B1182" s="6" t="s">
        <v>158</v>
      </c>
      <c r="C1182" s="8" t="s">
        <v>70</v>
      </c>
      <c r="D1182" s="16">
        <f>SUMIFS(Issue!$L$1:$L$4036,Issue!$H$1:$H$4036,'Pending Consumption'!$B1182,Issue!$J$1:$J$4036,'Pending Consumption'!$C1182,Issue!$B$1:$B$4036,"Transfer")</f>
        <v>0</v>
      </c>
      <c r="E1182" s="6">
        <f>SUMIFS(Issue!$L$1:$L$4036,Issue!$E$1:$E$4036,'Pending Consumption'!B1182,Issue!$J$1:$J$4036,'Pending Consumption'!$C1182,Issue!$B$1:$B$4036,"Consumed")</f>
        <v>0</v>
      </c>
      <c r="F1182" s="16">
        <f t="shared" si="24"/>
        <v>0</v>
      </c>
    </row>
    <row r="1183" spans="2:6" hidden="1" x14ac:dyDescent="0.25">
      <c r="B1183" s="6" t="s">
        <v>158</v>
      </c>
      <c r="C1183" s="8" t="s">
        <v>71</v>
      </c>
      <c r="D1183" s="16">
        <f>SUMIFS(Issue!$L$1:$L$4036,Issue!$H$1:$H$4036,'Pending Consumption'!$B1183,Issue!$J$1:$J$4036,'Pending Consumption'!$C1183,Issue!$B$1:$B$4036,"Transfer")</f>
        <v>0</v>
      </c>
      <c r="E1183" s="6">
        <f>SUMIFS(Issue!$L$1:$L$4036,Issue!$E$1:$E$4036,'Pending Consumption'!B1183,Issue!$J$1:$J$4036,'Pending Consumption'!$C1183,Issue!$B$1:$B$4036,"Consumed")</f>
        <v>0</v>
      </c>
      <c r="F1183" s="16">
        <f t="shared" si="24"/>
        <v>0</v>
      </c>
    </row>
    <row r="1184" spans="2:6" hidden="1" x14ac:dyDescent="0.25">
      <c r="B1184" s="6" t="s">
        <v>158</v>
      </c>
      <c r="C1184" s="8" t="s">
        <v>72</v>
      </c>
      <c r="D1184" s="16">
        <f>SUMIFS(Issue!$L$1:$L$4036,Issue!$H$1:$H$4036,'Pending Consumption'!$B1184,Issue!$J$1:$J$4036,'Pending Consumption'!$C1184,Issue!$B$1:$B$4036,"Transfer")</f>
        <v>0</v>
      </c>
      <c r="E1184" s="6">
        <f>SUMIFS(Issue!$L$1:$L$4036,Issue!$E$1:$E$4036,'Pending Consumption'!B1184,Issue!$J$1:$J$4036,'Pending Consumption'!$C1184,Issue!$B$1:$B$4036,"Consumed")</f>
        <v>0</v>
      </c>
      <c r="F1184" s="16">
        <f t="shared" si="24"/>
        <v>0</v>
      </c>
    </row>
    <row r="1185" spans="2:6" hidden="1" x14ac:dyDescent="0.25">
      <c r="B1185" s="6" t="s">
        <v>158</v>
      </c>
      <c r="C1185" s="8" t="s">
        <v>73</v>
      </c>
      <c r="D1185" s="16">
        <f>SUMIFS(Issue!$L$1:$L$4036,Issue!$H$1:$H$4036,'Pending Consumption'!$B1185,Issue!$J$1:$J$4036,'Pending Consumption'!$C1185,Issue!$B$1:$B$4036,"Transfer")</f>
        <v>0</v>
      </c>
      <c r="E1185" s="6">
        <f>SUMIFS(Issue!$L$1:$L$4036,Issue!$E$1:$E$4036,'Pending Consumption'!B1185,Issue!$J$1:$J$4036,'Pending Consumption'!$C1185,Issue!$B$1:$B$4036,"Consumed")</f>
        <v>0</v>
      </c>
      <c r="F1185" s="16">
        <f t="shared" si="24"/>
        <v>0</v>
      </c>
    </row>
    <row r="1186" spans="2:6" hidden="1" x14ac:dyDescent="0.25">
      <c r="B1186" s="6" t="s">
        <v>158</v>
      </c>
      <c r="C1186" s="8" t="s">
        <v>74</v>
      </c>
      <c r="D1186" s="16">
        <f>SUMIFS(Issue!$L$1:$L$4036,Issue!$H$1:$H$4036,'Pending Consumption'!$B1186,Issue!$J$1:$J$4036,'Pending Consumption'!$C1186,Issue!$B$1:$B$4036,"Transfer")</f>
        <v>0</v>
      </c>
      <c r="E1186" s="6">
        <f>SUMIFS(Issue!$L$1:$L$4036,Issue!$E$1:$E$4036,'Pending Consumption'!B1186,Issue!$J$1:$J$4036,'Pending Consumption'!$C1186,Issue!$B$1:$B$4036,"Consumed")</f>
        <v>0</v>
      </c>
      <c r="F1186" s="16">
        <f t="shared" si="24"/>
        <v>0</v>
      </c>
    </row>
    <row r="1187" spans="2:6" hidden="1" x14ac:dyDescent="0.25">
      <c r="B1187" s="6" t="s">
        <v>158</v>
      </c>
      <c r="C1187" s="8" t="s">
        <v>75</v>
      </c>
      <c r="D1187" s="16">
        <f>SUMIFS(Issue!$L$1:$L$4036,Issue!$H$1:$H$4036,'Pending Consumption'!$B1187,Issue!$J$1:$J$4036,'Pending Consumption'!$C1187,Issue!$B$1:$B$4036,"Transfer")</f>
        <v>0</v>
      </c>
      <c r="E1187" s="6">
        <f>SUMIFS(Issue!$L$1:$L$4036,Issue!$E$1:$E$4036,'Pending Consumption'!B1187,Issue!$J$1:$J$4036,'Pending Consumption'!$C1187,Issue!$B$1:$B$4036,"Consumed")</f>
        <v>0</v>
      </c>
      <c r="F1187" s="16">
        <f t="shared" si="24"/>
        <v>0</v>
      </c>
    </row>
    <row r="1188" spans="2:6" hidden="1" x14ac:dyDescent="0.25">
      <c r="B1188" s="6" t="s">
        <v>158</v>
      </c>
      <c r="C1188" s="8" t="s">
        <v>76</v>
      </c>
      <c r="D1188" s="16">
        <f>SUMIFS(Issue!$L$1:$L$4036,Issue!$H$1:$H$4036,'Pending Consumption'!$B1188,Issue!$J$1:$J$4036,'Pending Consumption'!$C1188,Issue!$B$1:$B$4036,"Transfer")</f>
        <v>0</v>
      </c>
      <c r="E1188" s="6">
        <f>SUMIFS(Issue!$L$1:$L$4036,Issue!$E$1:$E$4036,'Pending Consumption'!B1188,Issue!$J$1:$J$4036,'Pending Consumption'!$C1188,Issue!$B$1:$B$4036,"Consumed")</f>
        <v>0</v>
      </c>
      <c r="F1188" s="16">
        <f t="shared" si="24"/>
        <v>0</v>
      </c>
    </row>
    <row r="1189" spans="2:6" hidden="1" x14ac:dyDescent="0.25">
      <c r="B1189" s="6" t="s">
        <v>158</v>
      </c>
      <c r="C1189" s="8" t="s">
        <v>77</v>
      </c>
      <c r="D1189" s="16">
        <f>SUMIFS(Issue!$L$1:$L$4036,Issue!$H$1:$H$4036,'Pending Consumption'!$B1189,Issue!$J$1:$J$4036,'Pending Consumption'!$C1189,Issue!$B$1:$B$4036,"Transfer")</f>
        <v>0</v>
      </c>
      <c r="E1189" s="6">
        <f>SUMIFS(Issue!$L$1:$L$4036,Issue!$E$1:$E$4036,'Pending Consumption'!B1189,Issue!$J$1:$J$4036,'Pending Consumption'!$C1189,Issue!$B$1:$B$4036,"Consumed")</f>
        <v>0</v>
      </c>
      <c r="F1189" s="16">
        <f t="shared" si="24"/>
        <v>0</v>
      </c>
    </row>
    <row r="1190" spans="2:6" hidden="1" x14ac:dyDescent="0.25">
      <c r="B1190" s="6" t="s">
        <v>158</v>
      </c>
      <c r="C1190" s="8" t="s">
        <v>78</v>
      </c>
      <c r="D1190" s="16">
        <f>SUMIFS(Issue!$L$1:$L$4036,Issue!$H$1:$H$4036,'Pending Consumption'!$B1190,Issue!$J$1:$J$4036,'Pending Consumption'!$C1190,Issue!$B$1:$B$4036,"Transfer")</f>
        <v>0</v>
      </c>
      <c r="E1190" s="6">
        <f>SUMIFS(Issue!$L$1:$L$4036,Issue!$E$1:$E$4036,'Pending Consumption'!B1190,Issue!$J$1:$J$4036,'Pending Consumption'!$C1190,Issue!$B$1:$B$4036,"Consumed")</f>
        <v>0</v>
      </c>
      <c r="F1190" s="16">
        <f t="shared" si="24"/>
        <v>0</v>
      </c>
    </row>
    <row r="1191" spans="2:6" hidden="1" x14ac:dyDescent="0.25">
      <c r="B1191" s="6" t="s">
        <v>158</v>
      </c>
      <c r="C1191" s="8" t="s">
        <v>79</v>
      </c>
      <c r="D1191" s="16">
        <f>SUMIFS(Issue!$L$1:$L$4036,Issue!$H$1:$H$4036,'Pending Consumption'!$B1191,Issue!$J$1:$J$4036,'Pending Consumption'!$C1191,Issue!$B$1:$B$4036,"Transfer")</f>
        <v>0</v>
      </c>
      <c r="E1191" s="6">
        <f>SUMIFS(Issue!$L$1:$L$4036,Issue!$E$1:$E$4036,'Pending Consumption'!B1191,Issue!$J$1:$J$4036,'Pending Consumption'!$C1191,Issue!$B$1:$B$4036,"Consumed")</f>
        <v>0</v>
      </c>
      <c r="F1191" s="16">
        <f t="shared" si="24"/>
        <v>0</v>
      </c>
    </row>
    <row r="1192" spans="2:6" hidden="1" x14ac:dyDescent="0.25">
      <c r="B1192" s="6" t="s">
        <v>158</v>
      </c>
      <c r="C1192" s="8" t="s">
        <v>80</v>
      </c>
      <c r="D1192" s="16">
        <f>SUMIFS(Issue!$L$1:$L$4036,Issue!$H$1:$H$4036,'Pending Consumption'!$B1192,Issue!$J$1:$J$4036,'Pending Consumption'!$C1192,Issue!$B$1:$B$4036,"Transfer")</f>
        <v>0</v>
      </c>
      <c r="E1192" s="6">
        <f>SUMIFS(Issue!$L$1:$L$4036,Issue!$E$1:$E$4036,'Pending Consumption'!B1192,Issue!$J$1:$J$4036,'Pending Consumption'!$C1192,Issue!$B$1:$B$4036,"Consumed")</f>
        <v>0</v>
      </c>
      <c r="F1192" s="16">
        <f t="shared" si="24"/>
        <v>0</v>
      </c>
    </row>
    <row r="1193" spans="2:6" hidden="1" x14ac:dyDescent="0.25">
      <c r="B1193" s="6" t="s">
        <v>158</v>
      </c>
      <c r="C1193" s="8" t="s">
        <v>81</v>
      </c>
      <c r="D1193" s="16">
        <f>SUMIFS(Issue!$L$1:$L$4036,Issue!$H$1:$H$4036,'Pending Consumption'!$B1193,Issue!$J$1:$J$4036,'Pending Consumption'!$C1193,Issue!$B$1:$B$4036,"Transfer")</f>
        <v>0</v>
      </c>
      <c r="E1193" s="6">
        <f>SUMIFS(Issue!$L$1:$L$4036,Issue!$E$1:$E$4036,'Pending Consumption'!B1193,Issue!$J$1:$J$4036,'Pending Consumption'!$C1193,Issue!$B$1:$B$4036,"Consumed")</f>
        <v>0</v>
      </c>
      <c r="F1193" s="16">
        <f t="shared" si="24"/>
        <v>0</v>
      </c>
    </row>
    <row r="1194" spans="2:6" hidden="1" x14ac:dyDescent="0.25">
      <c r="B1194" s="6" t="s">
        <v>158</v>
      </c>
      <c r="C1194" s="8" t="s">
        <v>82</v>
      </c>
      <c r="D1194" s="16">
        <f>SUMIFS(Issue!$L$1:$L$4036,Issue!$H$1:$H$4036,'Pending Consumption'!$B1194,Issue!$J$1:$J$4036,'Pending Consumption'!$C1194,Issue!$B$1:$B$4036,"Transfer")</f>
        <v>0</v>
      </c>
      <c r="E1194" s="6">
        <f>SUMIFS(Issue!$L$1:$L$4036,Issue!$E$1:$E$4036,'Pending Consumption'!B1194,Issue!$J$1:$J$4036,'Pending Consumption'!$C1194,Issue!$B$1:$B$4036,"Consumed")</f>
        <v>0</v>
      </c>
      <c r="F1194" s="16">
        <f t="shared" si="24"/>
        <v>0</v>
      </c>
    </row>
    <row r="1195" spans="2:6" hidden="1" x14ac:dyDescent="0.25">
      <c r="B1195" s="6" t="s">
        <v>158</v>
      </c>
      <c r="C1195" s="8" t="s">
        <v>83</v>
      </c>
      <c r="D1195" s="16">
        <f>SUMIFS(Issue!$L$1:$L$4036,Issue!$H$1:$H$4036,'Pending Consumption'!$B1195,Issue!$J$1:$J$4036,'Pending Consumption'!$C1195,Issue!$B$1:$B$4036,"Transfer")</f>
        <v>0</v>
      </c>
      <c r="E1195" s="6">
        <f>SUMIFS(Issue!$L$1:$L$4036,Issue!$E$1:$E$4036,'Pending Consumption'!B1195,Issue!$J$1:$J$4036,'Pending Consumption'!$C1195,Issue!$B$1:$B$4036,"Consumed")</f>
        <v>0</v>
      </c>
      <c r="F1195" s="16">
        <f t="shared" si="24"/>
        <v>0</v>
      </c>
    </row>
    <row r="1196" spans="2:6" hidden="1" x14ac:dyDescent="0.25">
      <c r="B1196" s="6" t="s">
        <v>158</v>
      </c>
      <c r="C1196" s="8" t="s">
        <v>84</v>
      </c>
      <c r="D1196" s="16">
        <f>SUMIFS(Issue!$L$1:$L$4036,Issue!$H$1:$H$4036,'Pending Consumption'!$B1196,Issue!$J$1:$J$4036,'Pending Consumption'!$C1196,Issue!$B$1:$B$4036,"Transfer")</f>
        <v>0</v>
      </c>
      <c r="E1196" s="6">
        <f>SUMIFS(Issue!$L$1:$L$4036,Issue!$E$1:$E$4036,'Pending Consumption'!B1196,Issue!$J$1:$J$4036,'Pending Consumption'!$C1196,Issue!$B$1:$B$4036,"Consumed")</f>
        <v>0</v>
      </c>
      <c r="F1196" s="16">
        <f t="shared" si="24"/>
        <v>0</v>
      </c>
    </row>
    <row r="1197" spans="2:6" hidden="1" x14ac:dyDescent="0.25">
      <c r="B1197" s="6" t="s">
        <v>158</v>
      </c>
      <c r="C1197" s="8" t="s">
        <v>85</v>
      </c>
      <c r="D1197" s="16">
        <f>SUMIFS(Issue!$L$1:$L$4036,Issue!$H$1:$H$4036,'Pending Consumption'!$B1197,Issue!$J$1:$J$4036,'Pending Consumption'!$C1197,Issue!$B$1:$B$4036,"Transfer")</f>
        <v>0</v>
      </c>
      <c r="E1197" s="6">
        <f>SUMIFS(Issue!$L$1:$L$4036,Issue!$E$1:$E$4036,'Pending Consumption'!B1197,Issue!$J$1:$J$4036,'Pending Consumption'!$C1197,Issue!$B$1:$B$4036,"Consumed")</f>
        <v>0</v>
      </c>
      <c r="F1197" s="16">
        <f t="shared" si="24"/>
        <v>0</v>
      </c>
    </row>
    <row r="1198" spans="2:6" hidden="1" x14ac:dyDescent="0.25">
      <c r="B1198" s="6" t="s">
        <v>158</v>
      </c>
      <c r="C1198" s="8" t="s">
        <v>86</v>
      </c>
      <c r="D1198" s="16">
        <f>SUMIFS(Issue!$L$1:$L$4036,Issue!$H$1:$H$4036,'Pending Consumption'!$B1198,Issue!$J$1:$J$4036,'Pending Consumption'!$C1198,Issue!$B$1:$B$4036,"Transfer")</f>
        <v>0</v>
      </c>
      <c r="E1198" s="6">
        <f>SUMIFS(Issue!$L$1:$L$4036,Issue!$E$1:$E$4036,'Pending Consumption'!B1198,Issue!$J$1:$J$4036,'Pending Consumption'!$C1198,Issue!$B$1:$B$4036,"Consumed")</f>
        <v>0</v>
      </c>
      <c r="F1198" s="16">
        <f t="shared" si="24"/>
        <v>0</v>
      </c>
    </row>
    <row r="1199" spans="2:6" hidden="1" x14ac:dyDescent="0.25">
      <c r="B1199" s="6" t="s">
        <v>158</v>
      </c>
      <c r="C1199" s="8" t="s">
        <v>87</v>
      </c>
      <c r="D1199" s="16">
        <f>SUMIFS(Issue!$L$1:$L$4036,Issue!$H$1:$H$4036,'Pending Consumption'!$B1199,Issue!$J$1:$J$4036,'Pending Consumption'!$C1199,Issue!$B$1:$B$4036,"Transfer")</f>
        <v>0</v>
      </c>
      <c r="E1199" s="6">
        <f>SUMIFS(Issue!$L$1:$L$4036,Issue!$E$1:$E$4036,'Pending Consumption'!B1199,Issue!$J$1:$J$4036,'Pending Consumption'!$C1199,Issue!$B$1:$B$4036,"Consumed")</f>
        <v>0</v>
      </c>
      <c r="F1199" s="16">
        <f t="shared" si="24"/>
        <v>0</v>
      </c>
    </row>
    <row r="1200" spans="2:6" hidden="1" x14ac:dyDescent="0.25">
      <c r="B1200" s="6" t="s">
        <v>158</v>
      </c>
      <c r="C1200" s="8" t="s">
        <v>88</v>
      </c>
      <c r="D1200" s="16">
        <f>SUMIFS(Issue!$L$1:$L$4036,Issue!$H$1:$H$4036,'Pending Consumption'!$B1200,Issue!$J$1:$J$4036,'Pending Consumption'!$C1200,Issue!$B$1:$B$4036,"Transfer")</f>
        <v>0</v>
      </c>
      <c r="E1200" s="6">
        <f>SUMIFS(Issue!$L$1:$L$4036,Issue!$E$1:$E$4036,'Pending Consumption'!B1200,Issue!$J$1:$J$4036,'Pending Consumption'!$C1200,Issue!$B$1:$B$4036,"Consumed")</f>
        <v>0</v>
      </c>
      <c r="F1200" s="16">
        <f t="shared" si="24"/>
        <v>0</v>
      </c>
    </row>
    <row r="1201" spans="2:6" hidden="1" x14ac:dyDescent="0.25">
      <c r="B1201" s="6" t="s">
        <v>158</v>
      </c>
      <c r="C1201" s="8" t="s">
        <v>89</v>
      </c>
      <c r="D1201" s="16">
        <f>SUMIFS(Issue!$L$1:$L$4036,Issue!$H$1:$H$4036,'Pending Consumption'!$B1201,Issue!$J$1:$J$4036,'Pending Consumption'!$C1201,Issue!$B$1:$B$4036,"Transfer")</f>
        <v>0</v>
      </c>
      <c r="E1201" s="6">
        <f>SUMIFS(Issue!$L$1:$L$4036,Issue!$E$1:$E$4036,'Pending Consumption'!B1201,Issue!$J$1:$J$4036,'Pending Consumption'!$C1201,Issue!$B$1:$B$4036,"Consumed")</f>
        <v>0</v>
      </c>
      <c r="F1201" s="16">
        <f t="shared" si="24"/>
        <v>0</v>
      </c>
    </row>
    <row r="1202" spans="2:6" hidden="1" x14ac:dyDescent="0.25">
      <c r="B1202" s="6" t="s">
        <v>158</v>
      </c>
      <c r="C1202" s="8" t="s">
        <v>90</v>
      </c>
      <c r="D1202" s="16">
        <f>SUMIFS(Issue!$L$1:$L$4036,Issue!$H$1:$H$4036,'Pending Consumption'!$B1202,Issue!$J$1:$J$4036,'Pending Consumption'!$C1202,Issue!$B$1:$B$4036,"Transfer")</f>
        <v>0</v>
      </c>
      <c r="E1202" s="6">
        <f>SUMIFS(Issue!$L$1:$L$4036,Issue!$E$1:$E$4036,'Pending Consumption'!B1202,Issue!$J$1:$J$4036,'Pending Consumption'!$C1202,Issue!$B$1:$B$4036,"Consumed")</f>
        <v>0</v>
      </c>
      <c r="F1202" s="16">
        <f t="shared" si="24"/>
        <v>0</v>
      </c>
    </row>
    <row r="1203" spans="2:6" hidden="1" x14ac:dyDescent="0.25">
      <c r="B1203" s="6" t="s">
        <v>158</v>
      </c>
      <c r="C1203" s="8" t="s">
        <v>91</v>
      </c>
      <c r="D1203" s="16">
        <f>SUMIFS(Issue!$L$1:$L$4036,Issue!$H$1:$H$4036,'Pending Consumption'!$B1203,Issue!$J$1:$J$4036,'Pending Consumption'!$C1203,Issue!$B$1:$B$4036,"Transfer")</f>
        <v>0</v>
      </c>
      <c r="E1203" s="6">
        <f>SUMIFS(Issue!$L$1:$L$4036,Issue!$E$1:$E$4036,'Pending Consumption'!B1203,Issue!$J$1:$J$4036,'Pending Consumption'!$C1203,Issue!$B$1:$B$4036,"Consumed")</f>
        <v>0</v>
      </c>
      <c r="F1203" s="16">
        <f t="shared" si="24"/>
        <v>0</v>
      </c>
    </row>
    <row r="1204" spans="2:6" hidden="1" x14ac:dyDescent="0.25">
      <c r="B1204" s="6" t="s">
        <v>158</v>
      </c>
      <c r="C1204" s="8" t="s">
        <v>92</v>
      </c>
      <c r="D1204" s="16">
        <f>SUMIFS(Issue!$L$1:$L$4036,Issue!$H$1:$H$4036,'Pending Consumption'!$B1204,Issue!$J$1:$J$4036,'Pending Consumption'!$C1204,Issue!$B$1:$B$4036,"Transfer")</f>
        <v>0</v>
      </c>
      <c r="E1204" s="6">
        <f>SUMIFS(Issue!$L$1:$L$4036,Issue!$E$1:$E$4036,'Pending Consumption'!B1204,Issue!$J$1:$J$4036,'Pending Consumption'!$C1204,Issue!$B$1:$B$4036,"Consumed")</f>
        <v>0</v>
      </c>
      <c r="F1204" s="16">
        <f t="shared" si="24"/>
        <v>0</v>
      </c>
    </row>
    <row r="1205" spans="2:6" hidden="1" x14ac:dyDescent="0.25">
      <c r="B1205" s="6" t="s">
        <v>158</v>
      </c>
      <c r="C1205" s="8" t="s">
        <v>93</v>
      </c>
      <c r="D1205" s="16">
        <f>SUMIFS(Issue!$L$1:$L$4036,Issue!$H$1:$H$4036,'Pending Consumption'!$B1205,Issue!$J$1:$J$4036,'Pending Consumption'!$C1205,Issue!$B$1:$B$4036,"Transfer")</f>
        <v>0</v>
      </c>
      <c r="E1205" s="6">
        <f>SUMIFS(Issue!$L$1:$L$4036,Issue!$E$1:$E$4036,'Pending Consumption'!B1205,Issue!$J$1:$J$4036,'Pending Consumption'!$C1205,Issue!$B$1:$B$4036,"Consumed")</f>
        <v>0</v>
      </c>
      <c r="F1205" s="16">
        <f t="shared" si="24"/>
        <v>0</v>
      </c>
    </row>
    <row r="1206" spans="2:6" hidden="1" x14ac:dyDescent="0.25">
      <c r="B1206" s="6" t="s">
        <v>158</v>
      </c>
      <c r="C1206" s="8" t="s">
        <v>94</v>
      </c>
      <c r="D1206" s="16">
        <f>SUMIFS(Issue!$L$1:$L$4036,Issue!$H$1:$H$4036,'Pending Consumption'!$B1206,Issue!$J$1:$J$4036,'Pending Consumption'!$C1206,Issue!$B$1:$B$4036,"Transfer")</f>
        <v>0</v>
      </c>
      <c r="E1206" s="6">
        <f>SUMIFS(Issue!$L$1:$L$4036,Issue!$E$1:$E$4036,'Pending Consumption'!B1206,Issue!$J$1:$J$4036,'Pending Consumption'!$C1206,Issue!$B$1:$B$4036,"Consumed")</f>
        <v>0</v>
      </c>
      <c r="F1206" s="16">
        <f t="shared" si="24"/>
        <v>0</v>
      </c>
    </row>
    <row r="1207" spans="2:6" hidden="1" x14ac:dyDescent="0.25">
      <c r="B1207" s="6" t="s">
        <v>158</v>
      </c>
      <c r="C1207" s="8" t="s">
        <v>95</v>
      </c>
      <c r="D1207" s="16">
        <f>SUMIFS(Issue!$L$1:$L$4036,Issue!$H$1:$H$4036,'Pending Consumption'!$B1207,Issue!$J$1:$J$4036,'Pending Consumption'!$C1207,Issue!$B$1:$B$4036,"Transfer")</f>
        <v>0</v>
      </c>
      <c r="E1207" s="6">
        <f>SUMIFS(Issue!$L$1:$L$4036,Issue!$E$1:$E$4036,'Pending Consumption'!B1207,Issue!$J$1:$J$4036,'Pending Consumption'!$C1207,Issue!$B$1:$B$4036,"Consumed")</f>
        <v>0</v>
      </c>
      <c r="F1207" s="16">
        <f t="shared" si="24"/>
        <v>0</v>
      </c>
    </row>
    <row r="1208" spans="2:6" hidden="1" x14ac:dyDescent="0.25">
      <c r="B1208" s="6" t="s">
        <v>158</v>
      </c>
      <c r="C1208" s="8" t="s">
        <v>96</v>
      </c>
      <c r="D1208" s="16">
        <f>SUMIFS(Issue!$L$1:$L$4036,Issue!$H$1:$H$4036,'Pending Consumption'!$B1208,Issue!$J$1:$J$4036,'Pending Consumption'!$C1208,Issue!$B$1:$B$4036,"Transfer")</f>
        <v>0</v>
      </c>
      <c r="E1208" s="6">
        <f>SUMIFS(Issue!$L$1:$L$4036,Issue!$E$1:$E$4036,'Pending Consumption'!B1208,Issue!$J$1:$J$4036,'Pending Consumption'!$C1208,Issue!$B$1:$B$4036,"Consumed")</f>
        <v>0</v>
      </c>
      <c r="F1208" s="16">
        <f t="shared" si="24"/>
        <v>0</v>
      </c>
    </row>
    <row r="1209" spans="2:6" hidden="1" x14ac:dyDescent="0.25">
      <c r="B1209" s="6" t="s">
        <v>158</v>
      </c>
      <c r="C1209" s="8" t="s">
        <v>97</v>
      </c>
      <c r="D1209" s="16">
        <f>SUMIFS(Issue!$L$1:$L$4036,Issue!$H$1:$H$4036,'Pending Consumption'!$B1209,Issue!$J$1:$J$4036,'Pending Consumption'!$C1209,Issue!$B$1:$B$4036,"Transfer")</f>
        <v>0</v>
      </c>
      <c r="E1209" s="6">
        <f>SUMIFS(Issue!$L$1:$L$4036,Issue!$E$1:$E$4036,'Pending Consumption'!B1209,Issue!$J$1:$J$4036,'Pending Consumption'!$C1209,Issue!$B$1:$B$4036,"Consumed")</f>
        <v>0</v>
      </c>
      <c r="F1209" s="16">
        <f t="shared" si="24"/>
        <v>0</v>
      </c>
    </row>
    <row r="1210" spans="2:6" hidden="1" x14ac:dyDescent="0.25">
      <c r="B1210" s="6" t="s">
        <v>158</v>
      </c>
      <c r="C1210" s="8" t="s">
        <v>98</v>
      </c>
      <c r="D1210" s="16">
        <f>SUMIFS(Issue!$L$1:$L$4036,Issue!$H$1:$H$4036,'Pending Consumption'!$B1210,Issue!$J$1:$J$4036,'Pending Consumption'!$C1210,Issue!$B$1:$B$4036,"Transfer")</f>
        <v>0</v>
      </c>
      <c r="E1210" s="6">
        <f>SUMIFS(Issue!$L$1:$L$4036,Issue!$E$1:$E$4036,'Pending Consumption'!B1210,Issue!$J$1:$J$4036,'Pending Consumption'!$C1210,Issue!$B$1:$B$4036,"Consumed")</f>
        <v>0</v>
      </c>
      <c r="F1210" s="16">
        <f t="shared" si="24"/>
        <v>0</v>
      </c>
    </row>
    <row r="1211" spans="2:6" hidden="1" x14ac:dyDescent="0.25">
      <c r="B1211" s="6" t="s">
        <v>158</v>
      </c>
      <c r="C1211" s="8" t="s">
        <v>99</v>
      </c>
      <c r="D1211" s="16">
        <f>SUMIFS(Issue!$L$1:$L$4036,Issue!$H$1:$H$4036,'Pending Consumption'!$B1211,Issue!$J$1:$J$4036,'Pending Consumption'!$C1211,Issue!$B$1:$B$4036,"Transfer")</f>
        <v>0</v>
      </c>
      <c r="E1211" s="6">
        <f>SUMIFS(Issue!$L$1:$L$4036,Issue!$E$1:$E$4036,'Pending Consumption'!B1211,Issue!$J$1:$J$4036,'Pending Consumption'!$C1211,Issue!$B$1:$B$4036,"Consumed")</f>
        <v>0</v>
      </c>
      <c r="F1211" s="16">
        <f t="shared" si="24"/>
        <v>0</v>
      </c>
    </row>
    <row r="1212" spans="2:6" hidden="1" x14ac:dyDescent="0.25">
      <c r="B1212" s="6" t="s">
        <v>158</v>
      </c>
      <c r="C1212" s="8" t="s">
        <v>100</v>
      </c>
      <c r="D1212" s="16">
        <f>SUMIFS(Issue!$L$1:$L$4036,Issue!$H$1:$H$4036,'Pending Consumption'!$B1212,Issue!$J$1:$J$4036,'Pending Consumption'!$C1212,Issue!$B$1:$B$4036,"Transfer")</f>
        <v>0</v>
      </c>
      <c r="E1212" s="6">
        <f>SUMIFS(Issue!$L$1:$L$4036,Issue!$E$1:$E$4036,'Pending Consumption'!B1212,Issue!$J$1:$J$4036,'Pending Consumption'!$C1212,Issue!$B$1:$B$4036,"Consumed")</f>
        <v>0</v>
      </c>
      <c r="F1212" s="16">
        <f t="shared" si="24"/>
        <v>0</v>
      </c>
    </row>
    <row r="1213" spans="2:6" hidden="1" x14ac:dyDescent="0.25">
      <c r="B1213" s="6" t="s">
        <v>158</v>
      </c>
      <c r="C1213" s="8" t="s">
        <v>101</v>
      </c>
      <c r="D1213" s="16">
        <f>SUMIFS(Issue!$L$1:$L$4036,Issue!$H$1:$H$4036,'Pending Consumption'!$B1213,Issue!$J$1:$J$4036,'Pending Consumption'!$C1213,Issue!$B$1:$B$4036,"Transfer")</f>
        <v>0</v>
      </c>
      <c r="E1213" s="6">
        <f>SUMIFS(Issue!$L$1:$L$4036,Issue!$E$1:$E$4036,'Pending Consumption'!B1213,Issue!$J$1:$J$4036,'Pending Consumption'!$C1213,Issue!$B$1:$B$4036,"Consumed")</f>
        <v>0</v>
      </c>
      <c r="F1213" s="16">
        <f t="shared" si="24"/>
        <v>0</v>
      </c>
    </row>
    <row r="1214" spans="2:6" hidden="1" x14ac:dyDescent="0.25">
      <c r="B1214" s="6" t="s">
        <v>158</v>
      </c>
      <c r="C1214" s="8" t="s">
        <v>102</v>
      </c>
      <c r="D1214" s="16">
        <f>SUMIFS(Issue!$L$1:$L$4036,Issue!$H$1:$H$4036,'Pending Consumption'!$B1214,Issue!$J$1:$J$4036,'Pending Consumption'!$C1214,Issue!$B$1:$B$4036,"Transfer")</f>
        <v>0</v>
      </c>
      <c r="E1214" s="6">
        <f>SUMIFS(Issue!$L$1:$L$4036,Issue!$E$1:$E$4036,'Pending Consumption'!B1214,Issue!$J$1:$J$4036,'Pending Consumption'!$C1214,Issue!$B$1:$B$4036,"Consumed")</f>
        <v>0</v>
      </c>
      <c r="F1214" s="16">
        <f t="shared" si="24"/>
        <v>0</v>
      </c>
    </row>
    <row r="1215" spans="2:6" hidden="1" x14ac:dyDescent="0.25">
      <c r="B1215" s="6" t="s">
        <v>158</v>
      </c>
      <c r="C1215" s="8" t="s">
        <v>103</v>
      </c>
      <c r="D1215" s="16">
        <f>SUMIFS(Issue!$L$1:$L$4036,Issue!$H$1:$H$4036,'Pending Consumption'!$B1215,Issue!$J$1:$J$4036,'Pending Consumption'!$C1215,Issue!$B$1:$B$4036,"Transfer")</f>
        <v>0</v>
      </c>
      <c r="E1215" s="6">
        <f>SUMIFS(Issue!$L$1:$L$4036,Issue!$E$1:$E$4036,'Pending Consumption'!B1215,Issue!$J$1:$J$4036,'Pending Consumption'!$C1215,Issue!$B$1:$B$4036,"Consumed")</f>
        <v>0</v>
      </c>
      <c r="F1215" s="16">
        <f t="shared" si="24"/>
        <v>0</v>
      </c>
    </row>
    <row r="1216" spans="2:6" hidden="1" x14ac:dyDescent="0.25">
      <c r="B1216" s="6" t="s">
        <v>158</v>
      </c>
      <c r="C1216" s="8" t="s">
        <v>104</v>
      </c>
      <c r="D1216" s="16">
        <f>SUMIFS(Issue!$L$1:$L$4036,Issue!$H$1:$H$4036,'Pending Consumption'!$B1216,Issue!$J$1:$J$4036,'Pending Consumption'!$C1216,Issue!$B$1:$B$4036,"Transfer")</f>
        <v>0</v>
      </c>
      <c r="E1216" s="6">
        <f>SUMIFS(Issue!$L$1:$L$4036,Issue!$E$1:$E$4036,'Pending Consumption'!B1216,Issue!$J$1:$J$4036,'Pending Consumption'!$C1216,Issue!$B$1:$B$4036,"Consumed")</f>
        <v>0</v>
      </c>
      <c r="F1216" s="16">
        <f t="shared" si="24"/>
        <v>0</v>
      </c>
    </row>
    <row r="1217" spans="2:6" hidden="1" x14ac:dyDescent="0.25">
      <c r="B1217" s="6" t="s">
        <v>158</v>
      </c>
      <c r="C1217" s="8" t="s">
        <v>105</v>
      </c>
      <c r="D1217" s="16">
        <f>SUMIFS(Issue!$L$1:$L$4036,Issue!$H$1:$H$4036,'Pending Consumption'!$B1217,Issue!$J$1:$J$4036,'Pending Consumption'!$C1217,Issue!$B$1:$B$4036,"Transfer")</f>
        <v>0</v>
      </c>
      <c r="E1217" s="6">
        <f>SUMIFS(Issue!$L$1:$L$4036,Issue!$E$1:$E$4036,'Pending Consumption'!B1217,Issue!$J$1:$J$4036,'Pending Consumption'!$C1217,Issue!$B$1:$B$4036,"Consumed")</f>
        <v>0</v>
      </c>
      <c r="F1217" s="16">
        <f t="shared" si="24"/>
        <v>0</v>
      </c>
    </row>
    <row r="1218" spans="2:6" hidden="1" x14ac:dyDescent="0.25">
      <c r="B1218" s="6" t="s">
        <v>158</v>
      </c>
      <c r="C1218" s="8" t="s">
        <v>106</v>
      </c>
      <c r="D1218" s="16">
        <f>SUMIFS(Issue!$L$1:$L$4036,Issue!$H$1:$H$4036,'Pending Consumption'!$B1218,Issue!$J$1:$J$4036,'Pending Consumption'!$C1218,Issue!$B$1:$B$4036,"Transfer")</f>
        <v>0</v>
      </c>
      <c r="E1218" s="6">
        <f>SUMIFS(Issue!$L$1:$L$4036,Issue!$E$1:$E$4036,'Pending Consumption'!B1218,Issue!$J$1:$J$4036,'Pending Consumption'!$C1218,Issue!$B$1:$B$4036,"Consumed")</f>
        <v>0</v>
      </c>
      <c r="F1218" s="16">
        <f t="shared" si="24"/>
        <v>0</v>
      </c>
    </row>
    <row r="1219" spans="2:6" hidden="1" x14ac:dyDescent="0.25">
      <c r="B1219" s="6" t="s">
        <v>158</v>
      </c>
      <c r="C1219" s="8" t="s">
        <v>107</v>
      </c>
      <c r="D1219" s="16">
        <f>SUMIFS(Issue!$L$1:$L$4036,Issue!$H$1:$H$4036,'Pending Consumption'!$B1219,Issue!$J$1:$J$4036,'Pending Consumption'!$C1219,Issue!$B$1:$B$4036,"Transfer")</f>
        <v>0</v>
      </c>
      <c r="E1219" s="6">
        <f>SUMIFS(Issue!$L$1:$L$4036,Issue!$E$1:$E$4036,'Pending Consumption'!B1219,Issue!$J$1:$J$4036,'Pending Consumption'!$C1219,Issue!$B$1:$B$4036,"Consumed")</f>
        <v>0</v>
      </c>
      <c r="F1219" s="16">
        <f t="shared" ref="F1219:F1249" si="25">+D1219-E1219</f>
        <v>0</v>
      </c>
    </row>
    <row r="1220" spans="2:6" hidden="1" x14ac:dyDescent="0.25">
      <c r="B1220" s="6" t="s">
        <v>158</v>
      </c>
      <c r="C1220" s="8" t="s">
        <v>108</v>
      </c>
      <c r="D1220" s="16">
        <f>SUMIFS(Issue!$L$1:$L$4036,Issue!$H$1:$H$4036,'Pending Consumption'!$B1220,Issue!$J$1:$J$4036,'Pending Consumption'!$C1220,Issue!$B$1:$B$4036,"Transfer")</f>
        <v>0</v>
      </c>
      <c r="E1220" s="6">
        <f>SUMIFS(Issue!$L$1:$L$4036,Issue!$E$1:$E$4036,'Pending Consumption'!B1220,Issue!$J$1:$J$4036,'Pending Consumption'!$C1220,Issue!$B$1:$B$4036,"Consumed")</f>
        <v>0</v>
      </c>
      <c r="F1220" s="16">
        <f t="shared" si="25"/>
        <v>0</v>
      </c>
    </row>
    <row r="1221" spans="2:6" hidden="1" x14ac:dyDescent="0.25">
      <c r="B1221" s="6" t="s">
        <v>158</v>
      </c>
      <c r="C1221" s="8" t="s">
        <v>109</v>
      </c>
      <c r="D1221" s="16">
        <f>SUMIFS(Issue!$L$1:$L$4036,Issue!$H$1:$H$4036,'Pending Consumption'!$B1221,Issue!$J$1:$J$4036,'Pending Consumption'!$C1221,Issue!$B$1:$B$4036,"Transfer")</f>
        <v>0</v>
      </c>
      <c r="E1221" s="6">
        <f>SUMIFS(Issue!$L$1:$L$4036,Issue!$E$1:$E$4036,'Pending Consumption'!B1221,Issue!$J$1:$J$4036,'Pending Consumption'!$C1221,Issue!$B$1:$B$4036,"Consumed")</f>
        <v>0</v>
      </c>
      <c r="F1221" s="16">
        <f t="shared" si="25"/>
        <v>0</v>
      </c>
    </row>
    <row r="1222" spans="2:6" hidden="1" x14ac:dyDescent="0.25">
      <c r="B1222" s="6" t="s">
        <v>158</v>
      </c>
      <c r="C1222" s="8" t="s">
        <v>110</v>
      </c>
      <c r="D1222" s="16">
        <f>SUMIFS(Issue!$L$1:$L$4036,Issue!$H$1:$H$4036,'Pending Consumption'!$B1222,Issue!$J$1:$J$4036,'Pending Consumption'!$C1222,Issue!$B$1:$B$4036,"Transfer")</f>
        <v>0</v>
      </c>
      <c r="E1222" s="6">
        <f>SUMIFS(Issue!$L$1:$L$4036,Issue!$E$1:$E$4036,'Pending Consumption'!B1222,Issue!$J$1:$J$4036,'Pending Consumption'!$C1222,Issue!$B$1:$B$4036,"Consumed")</f>
        <v>0</v>
      </c>
      <c r="F1222" s="16">
        <f t="shared" si="25"/>
        <v>0</v>
      </c>
    </row>
    <row r="1223" spans="2:6" hidden="1" x14ac:dyDescent="0.25">
      <c r="B1223" s="6" t="s">
        <v>158</v>
      </c>
      <c r="C1223" s="8" t="s">
        <v>111</v>
      </c>
      <c r="D1223" s="16">
        <f>SUMIFS(Issue!$L$1:$L$4036,Issue!$H$1:$H$4036,'Pending Consumption'!$B1223,Issue!$J$1:$J$4036,'Pending Consumption'!$C1223,Issue!$B$1:$B$4036,"Transfer")</f>
        <v>0</v>
      </c>
      <c r="E1223" s="6">
        <f>SUMIFS(Issue!$L$1:$L$4036,Issue!$E$1:$E$4036,'Pending Consumption'!B1223,Issue!$J$1:$J$4036,'Pending Consumption'!$C1223,Issue!$B$1:$B$4036,"Consumed")</f>
        <v>0</v>
      </c>
      <c r="F1223" s="16">
        <f t="shared" si="25"/>
        <v>0</v>
      </c>
    </row>
    <row r="1224" spans="2:6" hidden="1" x14ac:dyDescent="0.25">
      <c r="B1224" s="6" t="s">
        <v>158</v>
      </c>
      <c r="C1224" s="8" t="s">
        <v>112</v>
      </c>
      <c r="D1224" s="16">
        <f>SUMIFS(Issue!$L$1:$L$4036,Issue!$H$1:$H$4036,'Pending Consumption'!$B1224,Issue!$J$1:$J$4036,'Pending Consumption'!$C1224,Issue!$B$1:$B$4036,"Transfer")</f>
        <v>0</v>
      </c>
      <c r="E1224" s="6">
        <f>SUMIFS(Issue!$L$1:$L$4036,Issue!$E$1:$E$4036,'Pending Consumption'!B1224,Issue!$J$1:$J$4036,'Pending Consumption'!$C1224,Issue!$B$1:$B$4036,"Consumed")</f>
        <v>0</v>
      </c>
      <c r="F1224" s="16">
        <f t="shared" si="25"/>
        <v>0</v>
      </c>
    </row>
    <row r="1225" spans="2:6" hidden="1" x14ac:dyDescent="0.25">
      <c r="B1225" s="6" t="s">
        <v>158</v>
      </c>
      <c r="C1225" s="8" t="s">
        <v>113</v>
      </c>
      <c r="D1225" s="16">
        <f>SUMIFS(Issue!$L$1:$L$4036,Issue!$H$1:$H$4036,'Pending Consumption'!$B1225,Issue!$J$1:$J$4036,'Pending Consumption'!$C1225,Issue!$B$1:$B$4036,"Transfer")</f>
        <v>0</v>
      </c>
      <c r="E1225" s="6">
        <f>SUMIFS(Issue!$L$1:$L$4036,Issue!$E$1:$E$4036,'Pending Consumption'!B1225,Issue!$J$1:$J$4036,'Pending Consumption'!$C1225,Issue!$B$1:$B$4036,"Consumed")</f>
        <v>0</v>
      </c>
      <c r="F1225" s="16">
        <f t="shared" si="25"/>
        <v>0</v>
      </c>
    </row>
    <row r="1226" spans="2:6" hidden="1" x14ac:dyDescent="0.25">
      <c r="B1226" s="6" t="s">
        <v>158</v>
      </c>
      <c r="C1226" s="8" t="s">
        <v>114</v>
      </c>
      <c r="D1226" s="16">
        <f>SUMIFS(Issue!$L$1:$L$4036,Issue!$H$1:$H$4036,'Pending Consumption'!$B1226,Issue!$J$1:$J$4036,'Pending Consumption'!$C1226,Issue!$B$1:$B$4036,"Transfer")</f>
        <v>0</v>
      </c>
      <c r="E1226" s="6">
        <f>SUMIFS(Issue!$L$1:$L$4036,Issue!$E$1:$E$4036,'Pending Consumption'!B1226,Issue!$J$1:$J$4036,'Pending Consumption'!$C1226,Issue!$B$1:$B$4036,"Consumed")</f>
        <v>0</v>
      </c>
      <c r="F1226" s="16">
        <f t="shared" si="25"/>
        <v>0</v>
      </c>
    </row>
    <row r="1227" spans="2:6" hidden="1" x14ac:dyDescent="0.25">
      <c r="B1227" s="6" t="s">
        <v>158</v>
      </c>
      <c r="C1227" s="8" t="s">
        <v>115</v>
      </c>
      <c r="D1227" s="16">
        <f>SUMIFS(Issue!$L$1:$L$4036,Issue!$H$1:$H$4036,'Pending Consumption'!$B1227,Issue!$J$1:$J$4036,'Pending Consumption'!$C1227,Issue!$B$1:$B$4036,"Transfer")</f>
        <v>0</v>
      </c>
      <c r="E1227" s="6">
        <f>SUMIFS(Issue!$L$1:$L$4036,Issue!$E$1:$E$4036,'Pending Consumption'!B1227,Issue!$J$1:$J$4036,'Pending Consumption'!$C1227,Issue!$B$1:$B$4036,"Consumed")</f>
        <v>0</v>
      </c>
      <c r="F1227" s="16">
        <f t="shared" si="25"/>
        <v>0</v>
      </c>
    </row>
    <row r="1228" spans="2:6" hidden="1" x14ac:dyDescent="0.25">
      <c r="B1228" s="6" t="s">
        <v>158</v>
      </c>
      <c r="C1228" s="8" t="s">
        <v>116</v>
      </c>
      <c r="D1228" s="16">
        <f>SUMIFS(Issue!$L$1:$L$4036,Issue!$H$1:$H$4036,'Pending Consumption'!$B1228,Issue!$J$1:$J$4036,'Pending Consumption'!$C1228,Issue!$B$1:$B$4036,"Transfer")</f>
        <v>0</v>
      </c>
      <c r="E1228" s="6">
        <f>SUMIFS(Issue!$L$1:$L$4036,Issue!$E$1:$E$4036,'Pending Consumption'!B1228,Issue!$J$1:$J$4036,'Pending Consumption'!$C1228,Issue!$B$1:$B$4036,"Consumed")</f>
        <v>0</v>
      </c>
      <c r="F1228" s="16">
        <f t="shared" si="25"/>
        <v>0</v>
      </c>
    </row>
    <row r="1229" spans="2:6" hidden="1" x14ac:dyDescent="0.25">
      <c r="B1229" s="6" t="s">
        <v>158</v>
      </c>
      <c r="C1229" s="20" t="s">
        <v>117</v>
      </c>
      <c r="D1229" s="6">
        <f>SUMIFS(Issue!$L$1:$L$4036,Issue!$H$1:$H$4036,'Pending Consumption'!$B1229,Issue!$J$1:$J$4036,'Pending Consumption'!$C1229,Issue!$B$1:$B$4036,"Transfer")</f>
        <v>0</v>
      </c>
      <c r="E1229" s="6">
        <f>SUMIFS(Issue!$L$1:$L$4036,Issue!$E$1:$E$4036,'Pending Consumption'!B1229,Issue!$J$1:$J$4036,'Pending Consumption'!$C1229,Issue!$B$1:$B$4036,"Consumed")</f>
        <v>0</v>
      </c>
      <c r="F1229" s="6">
        <f t="shared" si="25"/>
        <v>0</v>
      </c>
    </row>
    <row r="1230" spans="2:6" hidden="1" x14ac:dyDescent="0.25">
      <c r="B1230" s="6" t="s">
        <v>158</v>
      </c>
      <c r="C1230" s="8" t="s">
        <v>118</v>
      </c>
      <c r="D1230" s="16">
        <f>SUMIFS(Issue!$L$1:$L$4036,Issue!$H$1:$H$4036,'Pending Consumption'!$B1230,Issue!$J$1:$J$4036,'Pending Consumption'!$C1230,Issue!$B$1:$B$4036,"Transfer")</f>
        <v>0</v>
      </c>
      <c r="E1230" s="6">
        <f>SUMIFS(Issue!$L$1:$L$4036,Issue!$E$1:$E$4036,'Pending Consumption'!B1230,Issue!$J$1:$J$4036,'Pending Consumption'!$C1230,Issue!$B$1:$B$4036,"Consumed")</f>
        <v>0</v>
      </c>
      <c r="F1230" s="16">
        <f t="shared" si="25"/>
        <v>0</v>
      </c>
    </row>
    <row r="1231" spans="2:6" hidden="1" x14ac:dyDescent="0.25">
      <c r="B1231" s="6" t="s">
        <v>158</v>
      </c>
      <c r="C1231" s="8" t="s">
        <v>119</v>
      </c>
      <c r="D1231" s="16">
        <f>SUMIFS(Issue!$L$1:$L$4036,Issue!$H$1:$H$4036,'Pending Consumption'!$B1231,Issue!$J$1:$J$4036,'Pending Consumption'!$C1231,Issue!$B$1:$B$4036,"Transfer")</f>
        <v>0</v>
      </c>
      <c r="E1231" s="6">
        <f>SUMIFS(Issue!$L$1:$L$4036,Issue!$E$1:$E$4036,'Pending Consumption'!B1231,Issue!$J$1:$J$4036,'Pending Consumption'!$C1231,Issue!$B$1:$B$4036,"Consumed")</f>
        <v>0</v>
      </c>
      <c r="F1231" s="16">
        <f t="shared" si="25"/>
        <v>0</v>
      </c>
    </row>
    <row r="1232" spans="2:6" hidden="1" x14ac:dyDescent="0.25">
      <c r="B1232" s="6" t="s">
        <v>158</v>
      </c>
      <c r="C1232" s="8" t="s">
        <v>120</v>
      </c>
      <c r="D1232" s="16">
        <f>SUMIFS(Issue!$L$1:$L$4036,Issue!$H$1:$H$4036,'Pending Consumption'!$B1232,Issue!$J$1:$J$4036,'Pending Consumption'!$C1232,Issue!$B$1:$B$4036,"Transfer")</f>
        <v>0</v>
      </c>
      <c r="E1232" s="6">
        <f>SUMIFS(Issue!$L$1:$L$4036,Issue!$E$1:$E$4036,'Pending Consumption'!B1232,Issue!$J$1:$J$4036,'Pending Consumption'!$C1232,Issue!$B$1:$B$4036,"Consumed")</f>
        <v>0</v>
      </c>
      <c r="F1232" s="16">
        <f t="shared" si="25"/>
        <v>0</v>
      </c>
    </row>
    <row r="1233" spans="2:6" hidden="1" x14ac:dyDescent="0.25">
      <c r="B1233" s="6" t="s">
        <v>158</v>
      </c>
      <c r="C1233" s="8" t="s">
        <v>121</v>
      </c>
      <c r="D1233" s="16">
        <f>SUMIFS(Issue!$L$1:$L$4036,Issue!$H$1:$H$4036,'Pending Consumption'!$B1233,Issue!$J$1:$J$4036,'Pending Consumption'!$C1233,Issue!$B$1:$B$4036,"Transfer")</f>
        <v>0</v>
      </c>
      <c r="E1233" s="6">
        <f>SUMIFS(Issue!$L$1:$L$4036,Issue!$E$1:$E$4036,'Pending Consumption'!B1233,Issue!$J$1:$J$4036,'Pending Consumption'!$C1233,Issue!$B$1:$B$4036,"Consumed")</f>
        <v>0</v>
      </c>
      <c r="F1233" s="16">
        <f t="shared" si="25"/>
        <v>0</v>
      </c>
    </row>
    <row r="1234" spans="2:6" hidden="1" x14ac:dyDescent="0.25">
      <c r="B1234" s="6" t="s">
        <v>158</v>
      </c>
      <c r="C1234" s="8" t="s">
        <v>122</v>
      </c>
      <c r="D1234" s="16">
        <f>SUMIFS(Issue!$L$1:$L$4036,Issue!$H$1:$H$4036,'Pending Consumption'!$B1234,Issue!$J$1:$J$4036,'Pending Consumption'!$C1234,Issue!$B$1:$B$4036,"Transfer")</f>
        <v>0</v>
      </c>
      <c r="E1234" s="6">
        <f>SUMIFS(Issue!$L$1:$L$4036,Issue!$E$1:$E$4036,'Pending Consumption'!B1234,Issue!$J$1:$J$4036,'Pending Consumption'!$C1234,Issue!$B$1:$B$4036,"Consumed")</f>
        <v>0</v>
      </c>
      <c r="F1234" s="16">
        <f t="shared" si="25"/>
        <v>0</v>
      </c>
    </row>
    <row r="1235" spans="2:6" hidden="1" x14ac:dyDescent="0.25">
      <c r="B1235" s="6" t="s">
        <v>158</v>
      </c>
      <c r="C1235" s="8" t="s">
        <v>123</v>
      </c>
      <c r="D1235" s="16">
        <f>SUMIFS(Issue!$L$1:$L$4036,Issue!$H$1:$H$4036,'Pending Consumption'!$B1235,Issue!$J$1:$J$4036,'Pending Consumption'!$C1235,Issue!$B$1:$B$4036,"Transfer")</f>
        <v>0</v>
      </c>
      <c r="E1235" s="6">
        <f>SUMIFS(Issue!$L$1:$L$4036,Issue!$E$1:$E$4036,'Pending Consumption'!B1235,Issue!$J$1:$J$4036,'Pending Consumption'!$C1235,Issue!$B$1:$B$4036,"Consumed")</f>
        <v>0</v>
      </c>
      <c r="F1235" s="16">
        <f t="shared" si="25"/>
        <v>0</v>
      </c>
    </row>
    <row r="1236" spans="2:6" hidden="1" x14ac:dyDescent="0.25">
      <c r="B1236" s="6" t="s">
        <v>158</v>
      </c>
      <c r="C1236" s="8" t="s">
        <v>124</v>
      </c>
      <c r="D1236" s="16">
        <f>SUMIFS(Issue!$L$1:$L$4036,Issue!$H$1:$H$4036,'Pending Consumption'!$B1236,Issue!$J$1:$J$4036,'Pending Consumption'!$C1236,Issue!$B$1:$B$4036,"Transfer")</f>
        <v>0</v>
      </c>
      <c r="E1236" s="6">
        <f>SUMIFS(Issue!$L$1:$L$4036,Issue!$E$1:$E$4036,'Pending Consumption'!B1236,Issue!$J$1:$J$4036,'Pending Consumption'!$C1236,Issue!$B$1:$B$4036,"Consumed")</f>
        <v>0</v>
      </c>
      <c r="F1236" s="16">
        <f t="shared" si="25"/>
        <v>0</v>
      </c>
    </row>
    <row r="1237" spans="2:6" hidden="1" x14ac:dyDescent="0.25">
      <c r="B1237" s="6" t="s">
        <v>158</v>
      </c>
      <c r="C1237" s="20" t="s">
        <v>125</v>
      </c>
      <c r="D1237" s="6">
        <f>SUMIFS(Issue!$L$1:$L$4036,Issue!$H$1:$H$4036,'Pending Consumption'!$B1237,Issue!$J$1:$J$4036,'Pending Consumption'!$C1237,Issue!$B$1:$B$4036,"Transfer")</f>
        <v>0</v>
      </c>
      <c r="E1237" s="6">
        <f>SUMIFS(Issue!$L$1:$L$4036,Issue!$E$1:$E$4036,'Pending Consumption'!B1237,Issue!$J$1:$J$4036,'Pending Consumption'!$C1237,Issue!$B$1:$B$4036,"Consumed")</f>
        <v>0</v>
      </c>
      <c r="F1237" s="6">
        <f t="shared" si="25"/>
        <v>0</v>
      </c>
    </row>
    <row r="1238" spans="2:6" hidden="1" x14ac:dyDescent="0.25">
      <c r="B1238" s="6" t="s">
        <v>158</v>
      </c>
      <c r="C1238" s="8" t="s">
        <v>126</v>
      </c>
      <c r="D1238" s="16">
        <f>SUMIFS(Issue!$L$1:$L$4036,Issue!$H$1:$H$4036,'Pending Consumption'!$B1238,Issue!$J$1:$J$4036,'Pending Consumption'!$C1238,Issue!$B$1:$B$4036,"Transfer")</f>
        <v>0</v>
      </c>
      <c r="E1238" s="6">
        <f>SUMIFS(Issue!$L$1:$L$4036,Issue!$E$1:$E$4036,'Pending Consumption'!B1238,Issue!$J$1:$J$4036,'Pending Consumption'!$C1238,Issue!$B$1:$B$4036,"Consumed")</f>
        <v>0</v>
      </c>
      <c r="F1238" s="16">
        <f t="shared" si="25"/>
        <v>0</v>
      </c>
    </row>
    <row r="1239" spans="2:6" hidden="1" x14ac:dyDescent="0.25">
      <c r="B1239" s="6" t="s">
        <v>158</v>
      </c>
      <c r="C1239" s="8" t="s">
        <v>127</v>
      </c>
      <c r="D1239" s="16">
        <f>SUMIFS(Issue!$L$1:$L$4036,Issue!$H$1:$H$4036,'Pending Consumption'!$B1239,Issue!$J$1:$J$4036,'Pending Consumption'!$C1239,Issue!$B$1:$B$4036,"Transfer")</f>
        <v>0</v>
      </c>
      <c r="E1239" s="6">
        <f>SUMIFS(Issue!$L$1:$L$4036,Issue!$E$1:$E$4036,'Pending Consumption'!B1239,Issue!$J$1:$J$4036,'Pending Consumption'!$C1239,Issue!$B$1:$B$4036,"Consumed")</f>
        <v>0</v>
      </c>
      <c r="F1239" s="16">
        <f t="shared" si="25"/>
        <v>0</v>
      </c>
    </row>
    <row r="1240" spans="2:6" hidden="1" x14ac:dyDescent="0.25">
      <c r="B1240" s="6" t="s">
        <v>158</v>
      </c>
      <c r="C1240" s="8" t="s">
        <v>128</v>
      </c>
      <c r="D1240" s="16">
        <f>SUMIFS(Issue!$L$1:$L$4036,Issue!$H$1:$H$4036,'Pending Consumption'!$B1240,Issue!$J$1:$J$4036,'Pending Consumption'!$C1240,Issue!$B$1:$B$4036,"Transfer")</f>
        <v>0</v>
      </c>
      <c r="E1240" s="6">
        <f>SUMIFS(Issue!$L$1:$L$4036,Issue!$E$1:$E$4036,'Pending Consumption'!B1240,Issue!$J$1:$J$4036,'Pending Consumption'!$C1240,Issue!$B$1:$B$4036,"Consumed")</f>
        <v>0</v>
      </c>
      <c r="F1240" s="16">
        <f t="shared" si="25"/>
        <v>0</v>
      </c>
    </row>
    <row r="1241" spans="2:6" hidden="1" x14ac:dyDescent="0.25">
      <c r="B1241" s="6" t="s">
        <v>158</v>
      </c>
      <c r="C1241" s="8" t="s">
        <v>129</v>
      </c>
      <c r="D1241" s="16">
        <f>SUMIFS(Issue!$L$1:$L$4036,Issue!$H$1:$H$4036,'Pending Consumption'!$B1241,Issue!$J$1:$J$4036,'Pending Consumption'!$C1241,Issue!$B$1:$B$4036,"Transfer")</f>
        <v>0</v>
      </c>
      <c r="E1241" s="6">
        <f>SUMIFS(Issue!$L$1:$L$4036,Issue!$E$1:$E$4036,'Pending Consumption'!B1241,Issue!$J$1:$J$4036,'Pending Consumption'!$C1241,Issue!$B$1:$B$4036,"Consumed")</f>
        <v>0</v>
      </c>
      <c r="F1241" s="16">
        <f t="shared" si="25"/>
        <v>0</v>
      </c>
    </row>
    <row r="1242" spans="2:6" hidden="1" x14ac:dyDescent="0.25">
      <c r="B1242" s="6" t="s">
        <v>158</v>
      </c>
      <c r="C1242" s="8" t="s">
        <v>130</v>
      </c>
      <c r="D1242" s="16">
        <f>SUMIFS(Issue!$L$1:$L$4036,Issue!$H$1:$H$4036,'Pending Consumption'!$B1242,Issue!$J$1:$J$4036,'Pending Consumption'!$C1242,Issue!$B$1:$B$4036,"Transfer")</f>
        <v>0</v>
      </c>
      <c r="E1242" s="6">
        <f>SUMIFS(Issue!$L$1:$L$4036,Issue!$E$1:$E$4036,'Pending Consumption'!B1242,Issue!$J$1:$J$4036,'Pending Consumption'!$C1242,Issue!$B$1:$B$4036,"Consumed")</f>
        <v>0</v>
      </c>
      <c r="F1242" s="16">
        <f t="shared" si="25"/>
        <v>0</v>
      </c>
    </row>
    <row r="1243" spans="2:6" hidden="1" x14ac:dyDescent="0.25">
      <c r="B1243" s="6" t="s">
        <v>158</v>
      </c>
      <c r="C1243" s="8" t="s">
        <v>131</v>
      </c>
      <c r="D1243" s="16">
        <f>SUMIFS(Issue!$L$1:$L$4036,Issue!$H$1:$H$4036,'Pending Consumption'!$B1243,Issue!$J$1:$J$4036,'Pending Consumption'!$C1243,Issue!$B$1:$B$4036,"Transfer")</f>
        <v>0</v>
      </c>
      <c r="E1243" s="6">
        <f>SUMIFS(Issue!$L$1:$L$4036,Issue!$E$1:$E$4036,'Pending Consumption'!B1243,Issue!$J$1:$J$4036,'Pending Consumption'!$C1243,Issue!$B$1:$B$4036,"Consumed")</f>
        <v>0</v>
      </c>
      <c r="F1243" s="16">
        <f t="shared" si="25"/>
        <v>0</v>
      </c>
    </row>
    <row r="1244" spans="2:6" hidden="1" x14ac:dyDescent="0.25">
      <c r="B1244" s="6" t="s">
        <v>158</v>
      </c>
      <c r="C1244" s="8" t="s">
        <v>132</v>
      </c>
      <c r="D1244" s="16">
        <f>SUMIFS(Issue!$L$1:$L$4036,Issue!$H$1:$H$4036,'Pending Consumption'!$B1244,Issue!$J$1:$J$4036,'Pending Consumption'!$C1244,Issue!$B$1:$B$4036,"Transfer")</f>
        <v>0</v>
      </c>
      <c r="E1244" s="6">
        <f>SUMIFS(Issue!$L$1:$L$4036,Issue!$E$1:$E$4036,'Pending Consumption'!B1244,Issue!$J$1:$J$4036,'Pending Consumption'!$C1244,Issue!$B$1:$B$4036,"Consumed")</f>
        <v>0</v>
      </c>
      <c r="F1244" s="16">
        <f t="shared" si="25"/>
        <v>0</v>
      </c>
    </row>
    <row r="1245" spans="2:6" hidden="1" x14ac:dyDescent="0.25">
      <c r="B1245" s="6" t="s">
        <v>158</v>
      </c>
      <c r="C1245" s="8" t="s">
        <v>133</v>
      </c>
      <c r="D1245" s="16">
        <f>SUMIFS(Issue!$L$1:$L$4036,Issue!$H$1:$H$4036,'Pending Consumption'!$B1245,Issue!$J$1:$J$4036,'Pending Consumption'!$C1245,Issue!$B$1:$B$4036,"Transfer")</f>
        <v>0</v>
      </c>
      <c r="E1245" s="6">
        <f>SUMIFS(Issue!$L$1:$L$4036,Issue!$E$1:$E$4036,'Pending Consumption'!B1245,Issue!$J$1:$J$4036,'Pending Consumption'!$C1245,Issue!$B$1:$B$4036,"Consumed")</f>
        <v>0</v>
      </c>
      <c r="F1245" s="16">
        <f t="shared" si="25"/>
        <v>0</v>
      </c>
    </row>
    <row r="1246" spans="2:6" hidden="1" x14ac:dyDescent="0.25">
      <c r="B1246" s="6" t="s">
        <v>158</v>
      </c>
      <c r="C1246" s="8" t="s">
        <v>134</v>
      </c>
      <c r="D1246" s="16">
        <f>SUMIFS(Issue!$L$1:$L$4036,Issue!$H$1:$H$4036,'Pending Consumption'!$B1246,Issue!$J$1:$J$4036,'Pending Consumption'!$C1246,Issue!$B$1:$B$4036,"Transfer")</f>
        <v>0</v>
      </c>
      <c r="E1246" s="6">
        <f>SUMIFS(Issue!$L$1:$L$4036,Issue!$E$1:$E$4036,'Pending Consumption'!B1246,Issue!$J$1:$J$4036,'Pending Consumption'!$C1246,Issue!$B$1:$B$4036,"Consumed")</f>
        <v>0</v>
      </c>
      <c r="F1246" s="16">
        <f t="shared" si="25"/>
        <v>0</v>
      </c>
    </row>
    <row r="1247" spans="2:6" hidden="1" x14ac:dyDescent="0.25">
      <c r="B1247" s="6" t="s">
        <v>158</v>
      </c>
      <c r="C1247" s="8" t="s">
        <v>135</v>
      </c>
      <c r="D1247" s="16">
        <f>SUMIFS(Issue!$L$1:$L$4036,Issue!$H$1:$H$4036,'Pending Consumption'!$B1247,Issue!$J$1:$J$4036,'Pending Consumption'!$C1247,Issue!$B$1:$B$4036,"Transfer")</f>
        <v>0</v>
      </c>
      <c r="E1247" s="6">
        <f>SUMIFS(Issue!$L$1:$L$4036,Issue!$E$1:$E$4036,'Pending Consumption'!B1247,Issue!$J$1:$J$4036,'Pending Consumption'!$C1247,Issue!$B$1:$B$4036,"Consumed")</f>
        <v>0</v>
      </c>
      <c r="F1247" s="16">
        <f t="shared" si="25"/>
        <v>0</v>
      </c>
    </row>
    <row r="1248" spans="2:6" hidden="1" x14ac:dyDescent="0.25">
      <c r="B1248" s="6" t="s">
        <v>158</v>
      </c>
      <c r="C1248" s="8" t="s">
        <v>136</v>
      </c>
      <c r="D1248" s="16">
        <f>SUMIFS(Issue!$L$1:$L$4036,Issue!$H$1:$H$4036,'Pending Consumption'!$B1248,Issue!$J$1:$J$4036,'Pending Consumption'!$C1248,Issue!$B$1:$B$4036,"Transfer")</f>
        <v>0</v>
      </c>
      <c r="E1248" s="6">
        <f>SUMIFS(Issue!$L$1:$L$4036,Issue!$E$1:$E$4036,'Pending Consumption'!B1248,Issue!$J$1:$J$4036,'Pending Consumption'!$C1248,Issue!$B$1:$B$4036,"Consumed")</f>
        <v>0</v>
      </c>
      <c r="F1248" s="16">
        <f t="shared" si="25"/>
        <v>0</v>
      </c>
    </row>
    <row r="1249" spans="2:6" hidden="1" x14ac:dyDescent="0.25">
      <c r="B1249" s="6" t="s">
        <v>158</v>
      </c>
      <c r="C1249" s="8" t="s">
        <v>137</v>
      </c>
      <c r="D1249" s="16">
        <f>SUMIFS(Issue!$L$1:$L$4036,Issue!$H$1:$H$4036,'Pending Consumption'!$B1249,Issue!$J$1:$J$4036,'Pending Consumption'!$C1249,Issue!$B$1:$B$4036,"Transfer")</f>
        <v>0</v>
      </c>
      <c r="E1249" s="6">
        <f>SUMIFS(Issue!$L$1:$L$4036,Issue!$E$1:$E$4036,'Pending Consumption'!B1249,Issue!$J$1:$J$4036,'Pending Consumption'!$C1249,Issue!$B$1:$B$4036,"Consumed")</f>
        <v>0</v>
      </c>
      <c r="F1249" s="16">
        <f t="shared" si="25"/>
        <v>0</v>
      </c>
    </row>
  </sheetData>
  <autoFilter ref="A1:F1249" xr:uid="{00000000-0001-0000-0300-000000000000}">
    <filterColumn colId="5">
      <filters>
        <filter val="1"/>
        <filter val="10"/>
        <filter val="100"/>
        <filter val="11"/>
        <filter val="13"/>
        <filter val="14"/>
        <filter val="20"/>
        <filter val="200"/>
        <filter val="21"/>
        <filter val="225"/>
        <filter val="24"/>
        <filter val="25"/>
        <filter val="26"/>
        <filter val="260"/>
        <filter val="27"/>
        <filter val="29"/>
        <filter val="374"/>
        <filter val="4"/>
        <filter val="41"/>
        <filter val="50"/>
        <filter val="55"/>
        <filter val="62"/>
        <filter val="644"/>
      </filters>
    </filterColumn>
  </autoFilter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65"/>
  <sheetViews>
    <sheetView topLeftCell="E1" workbookViewId="0">
      <selection activeCell="T2" sqref="T2"/>
    </sheetView>
  </sheetViews>
  <sheetFormatPr defaultRowHeight="15" x14ac:dyDescent="0.25"/>
  <cols>
    <col min="1" max="1" width="11.7109375" bestFit="1" customWidth="1"/>
    <col min="2" max="2" width="24" bestFit="1" customWidth="1"/>
    <col min="3" max="3" width="14.28515625" bestFit="1" customWidth="1"/>
    <col min="4" max="4" width="15.28515625" bestFit="1" customWidth="1"/>
    <col min="5" max="5" width="9.7109375" customWidth="1"/>
    <col min="6" max="6" width="17.7109375" bestFit="1" customWidth="1"/>
    <col min="9" max="9" width="8.85546875" customWidth="1"/>
    <col min="11" max="11" width="35.7109375" bestFit="1" customWidth="1"/>
    <col min="12" max="12" width="5.28515625" customWidth="1"/>
    <col min="13" max="13" width="13.85546875" customWidth="1"/>
    <col min="17" max="17" width="11.5703125" customWidth="1"/>
    <col min="19" max="19" width="10.85546875" customWidth="1"/>
    <col min="20" max="20" width="10.28515625" customWidth="1"/>
  </cols>
  <sheetData>
    <row r="1" spans="1:20" x14ac:dyDescent="0.25">
      <c r="A1" s="6" t="s">
        <v>30</v>
      </c>
      <c r="B1" s="6" t="s">
        <v>1</v>
      </c>
      <c r="C1" s="6" t="s">
        <v>2</v>
      </c>
      <c r="D1" s="6" t="s">
        <v>3</v>
      </c>
      <c r="E1" s="6" t="s">
        <v>5</v>
      </c>
      <c r="F1" s="6" t="s">
        <v>4</v>
      </c>
      <c r="G1" s="6" t="s">
        <v>0</v>
      </c>
      <c r="H1" s="6" t="s">
        <v>139</v>
      </c>
      <c r="I1" s="6" t="s">
        <v>147</v>
      </c>
      <c r="J1" s="6" t="s">
        <v>148</v>
      </c>
      <c r="K1" s="6" t="s">
        <v>6</v>
      </c>
      <c r="L1" s="6" t="s">
        <v>7</v>
      </c>
      <c r="M1" s="6" t="s">
        <v>8</v>
      </c>
      <c r="N1" s="6" t="s">
        <v>9</v>
      </c>
      <c r="O1" s="6" t="s">
        <v>10</v>
      </c>
      <c r="P1" s="6" t="s">
        <v>11</v>
      </c>
      <c r="Q1" s="6" t="s">
        <v>12</v>
      </c>
      <c r="R1" s="6" t="s">
        <v>13</v>
      </c>
      <c r="S1" s="6" t="s">
        <v>14</v>
      </c>
      <c r="T1" s="4" t="s">
        <v>15</v>
      </c>
    </row>
    <row r="2" spans="1:20" x14ac:dyDescent="0.25">
      <c r="A2" s="8">
        <v>6</v>
      </c>
      <c r="B2" s="7" t="str">
        <f>IFERROR(VLOOKUP(Table3[[#This Row],[Vendor ID]],Table6[[Vendor ID]:[Vendor Name]],2,0),"")</f>
        <v>Satol Chemicals LTD</v>
      </c>
      <c r="C2" s="13">
        <v>46142</v>
      </c>
      <c r="D2" s="8" t="s">
        <v>1421</v>
      </c>
      <c r="E2" s="13">
        <v>46139</v>
      </c>
      <c r="F2" s="8" t="s">
        <v>1422</v>
      </c>
      <c r="G2" s="13">
        <v>46156</v>
      </c>
      <c r="H2" s="8">
        <v>1</v>
      </c>
      <c r="I2" s="8">
        <v>1</v>
      </c>
      <c r="J2" s="8" t="str">
        <f>IFERROR(VLOOKUP(Table3[[#This Row],[Receipt Location Code]],Table5[#All],3,0),"")</f>
        <v>Munger</v>
      </c>
      <c r="K2" s="8" t="s">
        <v>128</v>
      </c>
      <c r="L2" s="7" t="str">
        <f>IFERROR(VLOOKUP(Table3[[#This Row],[Item Name]],Table2[[#All],[Item Name]:[Open Rate]],2,0),"")</f>
        <v>Nos</v>
      </c>
      <c r="M2" s="8">
        <v>1000</v>
      </c>
      <c r="N2" s="8">
        <v>44</v>
      </c>
      <c r="O2" s="7">
        <f>+Table3[[#This Row],[Rate]]*Table3[[#This Row],[Qty Received]]</f>
        <v>44000</v>
      </c>
      <c r="P2" s="7">
        <f>+Table3[[#This Row],[Amt]]*0.18</f>
        <v>7920</v>
      </c>
      <c r="Q2" s="7">
        <f>+Table3[[#This Row],[Amt]]+Table3[[#This Row],[GST]]</f>
        <v>51920</v>
      </c>
      <c r="R2" s="8"/>
      <c r="S2" s="7">
        <f>+Table3[[#This Row],[Total Am t]]+Table3[[#This Row],[Frieght]]</f>
        <v>51920</v>
      </c>
      <c r="T2" s="21">
        <f>IFERROR(+Table3[[#This Row],[Total amt]]/Table3[[#This Row],[Qty Received]],0)</f>
        <v>51.92</v>
      </c>
    </row>
    <row r="3" spans="1:20" x14ac:dyDescent="0.25">
      <c r="A3" s="8"/>
      <c r="B3" s="7" t="str">
        <f>IFERROR(VLOOKUP(Table3[[#This Row],[Vendor ID]],Table6[[Vendor ID]:[Vendor Name]],2,0),"")</f>
        <v/>
      </c>
      <c r="C3" s="13"/>
      <c r="D3" s="8"/>
      <c r="E3" s="8"/>
      <c r="F3" s="8"/>
      <c r="G3" s="13"/>
      <c r="H3" s="8"/>
      <c r="I3" s="8"/>
      <c r="J3" s="8" t="str">
        <f>IFERROR(VLOOKUP(Table3[[#This Row],[Receipt Location Code]],Table5[#All],3,0),"")</f>
        <v/>
      </c>
      <c r="K3" s="8"/>
      <c r="L3" s="7" t="str">
        <f>IFERROR(VLOOKUP(Table3[[#This Row],[Item Name]],Table2[[#All],[Item Name]:[Open Rate]],2,0),"")</f>
        <v/>
      </c>
      <c r="M3" s="8"/>
      <c r="N3" s="8"/>
      <c r="O3" s="7">
        <f>+Table3[[#This Row],[Rate]]*Table3[[#This Row],[Qty Received]]</f>
        <v>0</v>
      </c>
      <c r="P3" s="7">
        <f>+Table3[[#This Row],[Amt]]*0.18</f>
        <v>0</v>
      </c>
      <c r="Q3" s="7">
        <f>+Table3[[#This Row],[Amt]]+Table3[[#This Row],[GST]]</f>
        <v>0</v>
      </c>
      <c r="R3" s="8"/>
      <c r="S3" s="7">
        <f>+Table3[[#This Row],[Total Am t]]+Table3[[#This Row],[Frieght]]</f>
        <v>0</v>
      </c>
      <c r="T3" s="7">
        <f>IFERROR(+Table3[[#This Row],[Total amt]]/Table3[[#This Row],[Qty Received]],0)</f>
        <v>0</v>
      </c>
    </row>
    <row r="4" spans="1:20" x14ac:dyDescent="0.25">
      <c r="A4" s="9"/>
      <c r="B4" s="7" t="str">
        <f>IFERROR(VLOOKUP(Table3[[#This Row],[Vendor ID]],Table6[[Vendor ID]:[Vendor Name]],2,0),"")</f>
        <v/>
      </c>
      <c r="C4" s="27"/>
      <c r="D4" s="9"/>
      <c r="E4" s="13"/>
      <c r="F4" s="9"/>
      <c r="G4" s="27"/>
      <c r="H4" s="9"/>
      <c r="I4" s="9"/>
      <c r="J4" s="8" t="str">
        <f>IFERROR(VLOOKUP(Table3[[#This Row],[Receipt Location Code]],Table5[#All],3,0),"")</f>
        <v/>
      </c>
      <c r="K4" s="8"/>
      <c r="L4" s="7" t="str">
        <f>IFERROR(VLOOKUP(Table3[[#This Row],[Item Name]],Table2[[#All],[Item Name]:[Open Rate]],2,0),"")</f>
        <v/>
      </c>
      <c r="M4" s="9"/>
      <c r="N4" s="9"/>
      <c r="O4" s="7">
        <f>+Table3[[#This Row],[Rate]]*Table3[[#This Row],[Qty Received]]</f>
        <v>0</v>
      </c>
      <c r="P4" s="7">
        <f>+Table3[[#This Row],[Amt]]*0.12</f>
        <v>0</v>
      </c>
      <c r="Q4" s="7">
        <f>+Table3[[#This Row],[Amt]]+Table3[[#This Row],[GST]]</f>
        <v>0</v>
      </c>
      <c r="R4" s="9"/>
      <c r="S4" s="7">
        <f>+Table3[[#This Row],[Total Am t]]+Table3[[#This Row],[Frieght]]</f>
        <v>0</v>
      </c>
      <c r="T4" s="7">
        <f>IFERROR(+Table3[[#This Row],[Total amt]]/Table3[[#This Row],[Qty Received]],0)</f>
        <v>0</v>
      </c>
    </row>
    <row r="5" spans="1:20" x14ac:dyDescent="0.25">
      <c r="A5" s="9"/>
      <c r="B5" s="7" t="str">
        <f>IFERROR(VLOOKUP(Table3[[#This Row],[Vendor ID]],Table6[[Vendor ID]:[Vendor Name]],2,0),"")</f>
        <v/>
      </c>
      <c r="C5" s="27"/>
      <c r="D5" s="9"/>
      <c r="E5" s="13"/>
      <c r="F5" s="9"/>
      <c r="G5" s="27"/>
      <c r="H5" s="9"/>
      <c r="I5" s="9"/>
      <c r="J5" s="8" t="str">
        <f>IFERROR(VLOOKUP(Table3[[#This Row],[Receipt Location Code]],Table5[#All],3,0),"")</f>
        <v/>
      </c>
      <c r="K5" s="8"/>
      <c r="L5" s="7" t="str">
        <f>IFERROR(VLOOKUP(Table3[[#This Row],[Item Name]],Table2[[#All],[Item Name]:[Open Rate]],2,0),"")</f>
        <v/>
      </c>
      <c r="M5" s="9"/>
      <c r="N5" s="9"/>
      <c r="O5" s="7">
        <f>+Table3[[#This Row],[Rate]]*Table3[[#This Row],[Qty Received]]</f>
        <v>0</v>
      </c>
      <c r="P5" s="7">
        <f>+Table3[[#This Row],[Amt]]*0.12</f>
        <v>0</v>
      </c>
      <c r="Q5" s="7">
        <f>+Table3[[#This Row],[Amt]]+Table3[[#This Row],[GST]]</f>
        <v>0</v>
      </c>
      <c r="R5" s="9"/>
      <c r="S5" s="7">
        <f>+Table3[[#This Row],[Total Am t]]+Table3[[#This Row],[Frieght]]</f>
        <v>0</v>
      </c>
      <c r="T5" s="7">
        <f>IFERROR(+Table3[[#This Row],[Total amt]]/Table3[[#This Row],[Qty Received]],0)</f>
        <v>0</v>
      </c>
    </row>
    <row r="6" spans="1:20" x14ac:dyDescent="0.25">
      <c r="A6" s="9"/>
      <c r="B6" s="7" t="str">
        <f>IFERROR(VLOOKUP(Table3[[#This Row],[Vendor ID]],Table6[[Vendor ID]:[Vendor Name]],2,0),"")</f>
        <v/>
      </c>
      <c r="C6" s="27"/>
      <c r="D6" s="9"/>
      <c r="E6" s="27"/>
      <c r="F6" s="9"/>
      <c r="G6" s="27"/>
      <c r="H6" s="9"/>
      <c r="I6" s="9"/>
      <c r="J6" s="8" t="str">
        <f>IFERROR(VLOOKUP(Table3[[#This Row],[Receipt Location Code]],Table5[#All],3,0),"")</f>
        <v/>
      </c>
      <c r="K6" s="8"/>
      <c r="L6" s="7" t="str">
        <f>IFERROR(VLOOKUP(Table3[[#This Row],[Item Name]],Table2[[#All],[Item Name]:[Open Rate]],2,0),"")</f>
        <v/>
      </c>
      <c r="M6" s="9"/>
      <c r="N6" s="9"/>
      <c r="O6" s="7">
        <f>+Table3[[#This Row],[Rate]]*Table3[[#This Row],[Qty Received]]</f>
        <v>0</v>
      </c>
      <c r="P6" s="7">
        <f>+Table3[[#This Row],[Amt]]*0.18</f>
        <v>0</v>
      </c>
      <c r="Q6" s="7">
        <f>+Table3[[#This Row],[Amt]]+Table3[[#This Row],[GST]]</f>
        <v>0</v>
      </c>
      <c r="R6" s="9"/>
      <c r="S6" s="7">
        <f>+Table3[[#This Row],[Total Am t]]+Table3[[#This Row],[Frieght]]</f>
        <v>0</v>
      </c>
      <c r="T6" s="7">
        <f>IFERROR(+Table3[[#This Row],[Total amt]]/Table3[[#This Row],[Qty Received]],0)</f>
        <v>0</v>
      </c>
    </row>
    <row r="7" spans="1:20" x14ac:dyDescent="0.25">
      <c r="A7" s="9"/>
      <c r="B7" s="7" t="str">
        <f>IFERROR(VLOOKUP(Table3[[#This Row],[Vendor ID]],Table6[[Vendor ID]:[Vendor Name]],2,0),"")</f>
        <v/>
      </c>
      <c r="C7" s="27"/>
      <c r="D7" s="9"/>
      <c r="E7" s="27"/>
      <c r="F7" s="9"/>
      <c r="G7" s="27"/>
      <c r="H7" s="9"/>
      <c r="I7" s="9"/>
      <c r="J7" s="8" t="str">
        <f>IFERROR(VLOOKUP(Table3[[#This Row],[Receipt Location Code]],Table5[#All],3,0),"")</f>
        <v/>
      </c>
      <c r="K7" s="8"/>
      <c r="L7" s="7" t="str">
        <f>IFERROR(VLOOKUP(Table3[[#This Row],[Item Name]],Table2[[#All],[Item Name]:[Open Rate]],2,0),"")</f>
        <v/>
      </c>
      <c r="M7" s="9"/>
      <c r="N7" s="9"/>
      <c r="O7" s="7">
        <f>+Table3[[#This Row],[Rate]]*Table3[[#This Row],[Qty Received]]</f>
        <v>0</v>
      </c>
      <c r="P7" s="7">
        <f>+Table3[[#This Row],[Amt]]*0.18</f>
        <v>0</v>
      </c>
      <c r="Q7" s="7">
        <f>+Table3[[#This Row],[Amt]]+Table3[[#This Row],[GST]]</f>
        <v>0</v>
      </c>
      <c r="R7" s="9"/>
      <c r="S7" s="7">
        <f>+Table3[[#This Row],[Total Am t]]+Table3[[#This Row],[Frieght]]</f>
        <v>0</v>
      </c>
      <c r="T7" s="7">
        <f>IFERROR(+Table3[[#This Row],[Total amt]]/Table3[[#This Row],[Qty Received]],0)</f>
        <v>0</v>
      </c>
    </row>
    <row r="8" spans="1:20" x14ac:dyDescent="0.25">
      <c r="A8" s="9"/>
      <c r="B8" s="7" t="str">
        <f>IFERROR(VLOOKUP(Table3[[#This Row],[Vendor ID]],Table6[[Vendor ID]:[Vendor Name]],2,0),"")</f>
        <v/>
      </c>
      <c r="C8" s="27"/>
      <c r="D8" s="9"/>
      <c r="E8" s="27"/>
      <c r="F8" s="9"/>
      <c r="G8" s="27"/>
      <c r="H8" s="9"/>
      <c r="I8" s="9"/>
      <c r="J8" s="8" t="str">
        <f>IFERROR(VLOOKUP(Table3[[#This Row],[Receipt Location Code]],Table5[#All],3,0),"")</f>
        <v/>
      </c>
      <c r="K8" s="8"/>
      <c r="L8" s="7" t="str">
        <f>IFERROR(VLOOKUP(Table3[[#This Row],[Item Name]],Table2[[#All],[Item Name]:[Open Rate]],2,0),"")</f>
        <v/>
      </c>
      <c r="M8" s="9"/>
      <c r="N8" s="9"/>
      <c r="O8" s="7">
        <f>+Table3[[#This Row],[Rate]]*Table3[[#This Row],[Qty Received]]</f>
        <v>0</v>
      </c>
      <c r="P8" s="7">
        <f>+Table3[[#This Row],[Amt]]*0.18</f>
        <v>0</v>
      </c>
      <c r="Q8" s="7">
        <f>+Table3[[#This Row],[Amt]]+Table3[[#This Row],[GST]]</f>
        <v>0</v>
      </c>
      <c r="R8" s="9"/>
      <c r="S8" s="7">
        <f>+Table3[[#This Row],[Total Am t]]+Table3[[#This Row],[Frieght]]</f>
        <v>0</v>
      </c>
      <c r="T8" s="7">
        <f>IFERROR(+Table3[[#This Row],[Total amt]]/Table3[[#This Row],[Qty Received]],0)</f>
        <v>0</v>
      </c>
    </row>
    <row r="9" spans="1:20" x14ac:dyDescent="0.25">
      <c r="A9" s="9"/>
      <c r="B9" s="7" t="str">
        <f>IFERROR(VLOOKUP(Table3[[#This Row],[Vendor ID]],Table6[[Vendor ID]:[Vendor Name]],2,0),"")</f>
        <v/>
      </c>
      <c r="C9" s="27"/>
      <c r="D9" s="9"/>
      <c r="E9" s="27"/>
      <c r="F9" s="9"/>
      <c r="G9" s="27"/>
      <c r="H9" s="9"/>
      <c r="I9" s="9"/>
      <c r="J9" s="8" t="str">
        <f>IFERROR(VLOOKUP(Table3[[#This Row],[Receipt Location Code]],Table5[#All],3,0),"")</f>
        <v/>
      </c>
      <c r="K9" s="8"/>
      <c r="L9" s="7" t="str">
        <f>IFERROR(VLOOKUP(Table3[[#This Row],[Item Name]],Table2[[#All],[Item Name]:[Open Rate]],2,0),"")</f>
        <v/>
      </c>
      <c r="M9" s="9"/>
      <c r="N9" s="9"/>
      <c r="O9" s="7">
        <f>+Table3[[#This Row],[Rate]]*Table3[[#This Row],[Qty Received]]</f>
        <v>0</v>
      </c>
      <c r="P9" s="7">
        <f>+Table3[[#This Row],[Amt]]*0.18</f>
        <v>0</v>
      </c>
      <c r="Q9" s="7">
        <f>+Table3[[#This Row],[Amt]]+Table3[[#This Row],[GST]]</f>
        <v>0</v>
      </c>
      <c r="R9" s="9"/>
      <c r="S9" s="7">
        <f>+Table3[[#This Row],[Total Am t]]+Table3[[#This Row],[Frieght]]</f>
        <v>0</v>
      </c>
      <c r="T9" s="7">
        <f>IFERROR(+Table3[[#This Row],[Total amt]]/Table3[[#This Row],[Qty Received]],0)</f>
        <v>0</v>
      </c>
    </row>
    <row r="10" spans="1:20" x14ac:dyDescent="0.25">
      <c r="A10" s="9"/>
      <c r="B10" s="7" t="str">
        <f>IFERROR(VLOOKUP(Table3[[#This Row],[Vendor ID]],Table6[[Vendor ID]:[Vendor Name]],2,0),"")</f>
        <v/>
      </c>
      <c r="C10" s="27"/>
      <c r="D10" s="9"/>
      <c r="E10" s="27"/>
      <c r="F10" s="9"/>
      <c r="G10" s="27"/>
      <c r="H10" s="9"/>
      <c r="I10" s="9"/>
      <c r="J10" s="8" t="str">
        <f>IFERROR(VLOOKUP(Table3[[#This Row],[Receipt Location Code]],Table5[#All],3,0),"")</f>
        <v/>
      </c>
      <c r="K10" s="8"/>
      <c r="L10" s="7" t="str">
        <f>IFERROR(VLOOKUP(Table3[[#This Row],[Item Name]],Table2[[#All],[Item Name]:[Open Rate]],2,0),"")</f>
        <v/>
      </c>
      <c r="M10" s="9"/>
      <c r="N10" s="9"/>
      <c r="O10" s="7">
        <f>+Table3[[#This Row],[Rate]]*Table3[[#This Row],[Qty Received]]</f>
        <v>0</v>
      </c>
      <c r="P10" s="7">
        <f>+Table3[[#This Row],[Amt]]*0.18</f>
        <v>0</v>
      </c>
      <c r="Q10" s="7">
        <f>+Table3[[#This Row],[Amt]]+Table3[[#This Row],[GST]]</f>
        <v>0</v>
      </c>
      <c r="R10" s="9"/>
      <c r="S10" s="7">
        <f>+Table3[[#This Row],[Total Am t]]+Table3[[#This Row],[Frieght]]</f>
        <v>0</v>
      </c>
      <c r="T10" s="7">
        <f>IFERROR(+Table3[[#This Row],[Total amt]]/Table3[[#This Row],[Qty Received]],0)</f>
        <v>0</v>
      </c>
    </row>
    <row r="11" spans="1:20" x14ac:dyDescent="0.25">
      <c r="A11" s="9"/>
      <c r="B11" s="7" t="str">
        <f>IFERROR(VLOOKUP(Table3[[#This Row],[Vendor ID]],Table6[[Vendor ID]:[Vendor Name]],2,0),"")</f>
        <v/>
      </c>
      <c r="C11" s="27"/>
      <c r="D11" s="9"/>
      <c r="E11" s="27"/>
      <c r="F11" s="9"/>
      <c r="G11" s="27"/>
      <c r="H11" s="9"/>
      <c r="I11" s="9"/>
      <c r="J11" s="8" t="str">
        <f>IFERROR(VLOOKUP(Table3[[#This Row],[Receipt Location Code]],Table5[#All],3,0),"")</f>
        <v/>
      </c>
      <c r="K11" s="8"/>
      <c r="L11" s="7" t="str">
        <f>IFERROR(VLOOKUP(Table3[[#This Row],[Item Name]],Table2[[#All],[Item Name]:[Open Rate]],2,0),"")</f>
        <v/>
      </c>
      <c r="M11" s="9"/>
      <c r="N11" s="9"/>
      <c r="O11" s="7">
        <f>+Table3[[#This Row],[Rate]]*Table3[[#This Row],[Qty Received]]</f>
        <v>0</v>
      </c>
      <c r="P11" s="7">
        <f>+Table3[[#This Row],[Amt]]*0.18</f>
        <v>0</v>
      </c>
      <c r="Q11" s="7">
        <f>+Table3[[#This Row],[Amt]]+Table3[[#This Row],[GST]]</f>
        <v>0</v>
      </c>
      <c r="R11" s="9"/>
      <c r="S11" s="7">
        <f>+Table3[[#This Row],[Total Am t]]+Table3[[#This Row],[Frieght]]</f>
        <v>0</v>
      </c>
      <c r="T11" s="7">
        <f>IFERROR(+Table3[[#This Row],[Total amt]]/Table3[[#This Row],[Qty Received]],0)</f>
        <v>0</v>
      </c>
    </row>
    <row r="12" spans="1:20" x14ac:dyDescent="0.25">
      <c r="A12" s="9"/>
      <c r="B12" s="7" t="str">
        <f>IFERROR(VLOOKUP(Table3[[#This Row],[Vendor ID]],Table6[[Vendor ID]:[Vendor Name]],2,0),"")</f>
        <v/>
      </c>
      <c r="C12" s="27"/>
      <c r="D12" s="9"/>
      <c r="E12" s="27"/>
      <c r="F12" s="9"/>
      <c r="G12" s="27"/>
      <c r="H12" s="9"/>
      <c r="I12" s="9"/>
      <c r="J12" s="8" t="str">
        <f>IFERROR(VLOOKUP(Table3[[#This Row],[Receipt Location Code]],Table5[#All],3,0),"")</f>
        <v/>
      </c>
      <c r="K12" s="8"/>
      <c r="L12" s="7" t="str">
        <f>IFERROR(VLOOKUP(Table3[[#This Row],[Item Name]],Table2[[#All],[Item Name]:[Open Rate]],2,0),"")</f>
        <v/>
      </c>
      <c r="M12" s="9"/>
      <c r="N12" s="9"/>
      <c r="O12" s="7">
        <f>+Table3[[#This Row],[Rate]]*Table3[[#This Row],[Qty Received]]</f>
        <v>0</v>
      </c>
      <c r="P12" s="7">
        <f>+Table3[[#This Row],[Amt]]*0.18</f>
        <v>0</v>
      </c>
      <c r="Q12" s="7">
        <f>+Table3[[#This Row],[Amt]]+Table3[[#This Row],[GST]]</f>
        <v>0</v>
      </c>
      <c r="R12" s="9"/>
      <c r="S12" s="7">
        <f>+Table3[[#This Row],[Total Am t]]+Table3[[#This Row],[Frieght]]</f>
        <v>0</v>
      </c>
      <c r="T12" s="7">
        <f>IFERROR(+Table3[[#This Row],[Total amt]]/Table3[[#This Row],[Qty Received]],0)</f>
        <v>0</v>
      </c>
    </row>
    <row r="13" spans="1:20" x14ac:dyDescent="0.25">
      <c r="A13" s="9"/>
      <c r="B13" s="7" t="str">
        <f>IFERROR(VLOOKUP(Table3[[#This Row],[Vendor ID]],Table6[[Vendor ID]:[Vendor Name]],2,0),"")</f>
        <v/>
      </c>
      <c r="C13" s="27"/>
      <c r="D13" s="9"/>
      <c r="E13" s="27"/>
      <c r="F13" s="9"/>
      <c r="G13" s="27"/>
      <c r="H13" s="9"/>
      <c r="I13" s="9"/>
      <c r="J13" s="8" t="str">
        <f>IFERROR(VLOOKUP(Table3[[#This Row],[Receipt Location Code]],Table5[#All],3,0),"")</f>
        <v/>
      </c>
      <c r="K13" s="8"/>
      <c r="L13" s="7" t="str">
        <f>IFERROR(VLOOKUP(Table3[[#This Row],[Item Name]],Table2[[#All],[Item Name]:[Open Rate]],2,0),"")</f>
        <v/>
      </c>
      <c r="M13" s="9"/>
      <c r="N13" s="9"/>
      <c r="O13" s="7">
        <f>+Table3[[#This Row],[Rate]]*Table3[[#This Row],[Qty Received]]</f>
        <v>0</v>
      </c>
      <c r="P13" s="7">
        <f>+Table3[[#This Row],[Amt]]*0.18</f>
        <v>0</v>
      </c>
      <c r="Q13" s="7">
        <f>+Table3[[#This Row],[Amt]]+Table3[[#This Row],[GST]]</f>
        <v>0</v>
      </c>
      <c r="R13" s="9"/>
      <c r="S13" s="7">
        <f>+Table3[[#This Row],[Total Am t]]+Table3[[#This Row],[Frieght]]</f>
        <v>0</v>
      </c>
      <c r="T13" s="7">
        <f>IFERROR(+Table3[[#This Row],[Total amt]]/Table3[[#This Row],[Qty Received]],0)</f>
        <v>0</v>
      </c>
    </row>
    <row r="14" spans="1:20" x14ac:dyDescent="0.25">
      <c r="A14" s="9"/>
      <c r="B14" s="7" t="str">
        <f>IFERROR(VLOOKUP(Table3[[#This Row],[Vendor ID]],Table6[[Vendor ID]:[Vendor Name]],2,0),"")</f>
        <v/>
      </c>
      <c r="C14" s="27"/>
      <c r="D14" s="9"/>
      <c r="E14" s="27"/>
      <c r="F14" s="9"/>
      <c r="G14" s="27"/>
      <c r="H14" s="9"/>
      <c r="I14" s="9"/>
      <c r="J14" s="8" t="str">
        <f>IFERROR(VLOOKUP(Table3[[#This Row],[Receipt Location Code]],Table5[#All],3,0),"")</f>
        <v/>
      </c>
      <c r="K14" s="8"/>
      <c r="L14" s="7" t="str">
        <f>IFERROR(VLOOKUP(Table3[[#This Row],[Item Name]],Table2[[#All],[Item Name]:[Open Rate]],2,0),"")</f>
        <v/>
      </c>
      <c r="M14" s="9"/>
      <c r="N14" s="9"/>
      <c r="O14" s="7">
        <f>+Table3[[#This Row],[Rate]]*Table3[[#This Row],[Qty Received]]</f>
        <v>0</v>
      </c>
      <c r="P14" s="7">
        <f>+Table3[[#This Row],[Amt]]*0.18</f>
        <v>0</v>
      </c>
      <c r="Q14" s="7">
        <f>+Table3[[#This Row],[Amt]]+Table3[[#This Row],[GST]]</f>
        <v>0</v>
      </c>
      <c r="R14" s="9"/>
      <c r="S14" s="7">
        <f>+Table3[[#This Row],[Total Am t]]+Table3[[#This Row],[Frieght]]</f>
        <v>0</v>
      </c>
      <c r="T14" s="7">
        <f>IFERROR(+Table3[[#This Row],[Total amt]]/Table3[[#This Row],[Qty Received]],0)</f>
        <v>0</v>
      </c>
    </row>
    <row r="15" spans="1:20" x14ac:dyDescent="0.25">
      <c r="A15" s="9"/>
      <c r="B15" s="7" t="str">
        <f>IFERROR(VLOOKUP(Table3[[#This Row],[Vendor ID]],Table6[[Vendor ID]:[Vendor Name]],2,0),"")</f>
        <v/>
      </c>
      <c r="C15" s="27"/>
      <c r="D15" s="9"/>
      <c r="E15" s="27"/>
      <c r="F15" s="9"/>
      <c r="G15" s="27"/>
      <c r="H15" s="9"/>
      <c r="I15" s="9"/>
      <c r="J15" s="8" t="str">
        <f>IFERROR(VLOOKUP(Table3[[#This Row],[Receipt Location Code]],Table5[#All],3,0),"")</f>
        <v/>
      </c>
      <c r="K15" s="8"/>
      <c r="L15" s="7" t="str">
        <f>IFERROR(VLOOKUP(Table3[[#This Row],[Item Name]],Table2[[#All],[Item Name]:[Open Rate]],2,0),"")</f>
        <v/>
      </c>
      <c r="M15" s="9"/>
      <c r="N15" s="9"/>
      <c r="O15" s="7">
        <f>+Table3[[#This Row],[Rate]]*Table3[[#This Row],[Qty Received]]</f>
        <v>0</v>
      </c>
      <c r="P15" s="7">
        <f>+Table3[[#This Row],[Amt]]*0.18</f>
        <v>0</v>
      </c>
      <c r="Q15" s="7">
        <f>+Table3[[#This Row],[Amt]]+Table3[[#This Row],[GST]]</f>
        <v>0</v>
      </c>
      <c r="R15" s="9"/>
      <c r="S15" s="7">
        <f>+Table3[[#This Row],[Total Am t]]+Table3[[#This Row],[Frieght]]</f>
        <v>0</v>
      </c>
      <c r="T15" s="7">
        <f>IFERROR(+Table3[[#This Row],[Total amt]]/Table3[[#This Row],[Qty Received]],0)</f>
        <v>0</v>
      </c>
    </row>
    <row r="16" spans="1:20" x14ac:dyDescent="0.25">
      <c r="A16" s="9"/>
      <c r="B16" s="7" t="str">
        <f>IFERROR(VLOOKUP(Table3[[#This Row],[Vendor ID]],Table6[[Vendor ID]:[Vendor Name]],2,0),"")</f>
        <v/>
      </c>
      <c r="C16" s="27"/>
      <c r="D16" s="9"/>
      <c r="E16" s="27"/>
      <c r="F16" s="9"/>
      <c r="G16" s="27"/>
      <c r="H16" s="9"/>
      <c r="I16" s="9"/>
      <c r="J16" s="8" t="str">
        <f>IFERROR(VLOOKUP(Table3[[#This Row],[Receipt Location Code]],Table5[#All],3,0),"")</f>
        <v/>
      </c>
      <c r="K16" s="8"/>
      <c r="L16" s="7" t="str">
        <f>IFERROR(VLOOKUP(Table3[[#This Row],[Item Name]],Table2[[#All],[Item Name]:[Open Rate]],2,0),"")</f>
        <v/>
      </c>
      <c r="M16" s="9"/>
      <c r="N16" s="9"/>
      <c r="O16" s="7">
        <f>+Table3[[#This Row],[Rate]]*Table3[[#This Row],[Qty Received]]</f>
        <v>0</v>
      </c>
      <c r="P16" s="7">
        <f>+Table3[[#This Row],[Amt]]*0.18</f>
        <v>0</v>
      </c>
      <c r="Q16" s="7">
        <f>+Table3[[#This Row],[Amt]]+Table3[[#This Row],[GST]]</f>
        <v>0</v>
      </c>
      <c r="R16" s="9"/>
      <c r="S16" s="7">
        <f>+Table3[[#This Row],[Total Am t]]+Table3[[#This Row],[Frieght]]</f>
        <v>0</v>
      </c>
      <c r="T16" s="7">
        <f>IFERROR(+Table3[[#This Row],[Total amt]]/Table3[[#This Row],[Qty Received]],0)</f>
        <v>0</v>
      </c>
    </row>
    <row r="17" spans="1:20" x14ac:dyDescent="0.25">
      <c r="A17" s="9"/>
      <c r="B17" s="7" t="str">
        <f>IFERROR(VLOOKUP(Table3[[#This Row],[Vendor ID]],Table6[[Vendor ID]:[Vendor Name]],2,0),"")</f>
        <v/>
      </c>
      <c r="C17" s="27"/>
      <c r="D17" s="9"/>
      <c r="E17" s="27"/>
      <c r="F17" s="9"/>
      <c r="G17" s="27"/>
      <c r="H17" s="9"/>
      <c r="I17" s="9"/>
      <c r="J17" s="8" t="str">
        <f>IFERROR(VLOOKUP(Table3[[#This Row],[Receipt Location Code]],Table5[#All],3,0),"")</f>
        <v/>
      </c>
      <c r="K17" s="8"/>
      <c r="L17" s="7" t="str">
        <f>IFERROR(VLOOKUP(Table3[[#This Row],[Item Name]],Table2[[#All],[Item Name]:[Open Rate]],2,0),"")</f>
        <v/>
      </c>
      <c r="M17" s="9"/>
      <c r="N17" s="9"/>
      <c r="O17" s="7">
        <f>+Table3[[#This Row],[Rate]]*Table3[[#This Row],[Qty Received]]</f>
        <v>0</v>
      </c>
      <c r="P17" s="7">
        <f>+Table3[[#This Row],[Amt]]*0.18</f>
        <v>0</v>
      </c>
      <c r="Q17" s="7">
        <f>+Table3[[#This Row],[Amt]]+Table3[[#This Row],[GST]]</f>
        <v>0</v>
      </c>
      <c r="R17" s="9"/>
      <c r="S17" s="7">
        <f>+Table3[[#This Row],[Total Am t]]+Table3[[#This Row],[Frieght]]</f>
        <v>0</v>
      </c>
      <c r="T17" s="7">
        <f>IFERROR(+Table3[[#This Row],[Total amt]]/Table3[[#This Row],[Qty Received]],0)</f>
        <v>0</v>
      </c>
    </row>
    <row r="18" spans="1:20" x14ac:dyDescent="0.25">
      <c r="A18" s="9"/>
      <c r="B18" s="7" t="str">
        <f>IFERROR(VLOOKUP(Table3[[#This Row],[Vendor ID]],Table6[[Vendor ID]:[Vendor Name]],2,0),"")</f>
        <v/>
      </c>
      <c r="C18" s="27"/>
      <c r="D18" s="9"/>
      <c r="E18" s="27"/>
      <c r="F18" s="9"/>
      <c r="G18" s="27"/>
      <c r="H18" s="9"/>
      <c r="I18" s="9"/>
      <c r="J18" s="8" t="str">
        <f>IFERROR(VLOOKUP(Table3[[#This Row],[Receipt Location Code]],Table5[#All],3,0),"")</f>
        <v/>
      </c>
      <c r="K18" s="8"/>
      <c r="L18" s="7" t="str">
        <f>IFERROR(VLOOKUP(Table3[[#This Row],[Item Name]],Table2[[#All],[Item Name]:[Open Rate]],2,0),"")</f>
        <v/>
      </c>
      <c r="M18" s="9"/>
      <c r="N18" s="9"/>
      <c r="O18" s="7">
        <f>+Table3[[#This Row],[Rate]]*Table3[[#This Row],[Qty Received]]</f>
        <v>0</v>
      </c>
      <c r="P18" s="7">
        <f>+Table3[[#This Row],[Amt]]*0.18</f>
        <v>0</v>
      </c>
      <c r="Q18" s="7">
        <f>+Table3[[#This Row],[Amt]]+Table3[[#This Row],[GST]]</f>
        <v>0</v>
      </c>
      <c r="R18" s="9"/>
      <c r="S18" s="7">
        <f>+Table3[[#This Row],[Total Am t]]+Table3[[#This Row],[Frieght]]</f>
        <v>0</v>
      </c>
      <c r="T18" s="7">
        <f>IFERROR(+Table3[[#This Row],[Total amt]]/Table3[[#This Row],[Qty Received]],0)</f>
        <v>0</v>
      </c>
    </row>
    <row r="19" spans="1:20" x14ac:dyDescent="0.25">
      <c r="A19" s="9"/>
      <c r="B19" s="7" t="str">
        <f>IFERROR(VLOOKUP(Table3[[#This Row],[Vendor ID]],Table6[[Vendor ID]:[Vendor Name]],2,0),"")</f>
        <v/>
      </c>
      <c r="C19" s="27"/>
      <c r="D19" s="9"/>
      <c r="E19" s="27"/>
      <c r="F19" s="9"/>
      <c r="G19" s="27"/>
      <c r="H19" s="9"/>
      <c r="I19" s="9"/>
      <c r="J19" s="8" t="str">
        <f>IFERROR(VLOOKUP(Table3[[#This Row],[Receipt Location Code]],Table5[#All],3,0),"")</f>
        <v/>
      </c>
      <c r="K19" s="8"/>
      <c r="L19" s="7" t="str">
        <f>IFERROR(VLOOKUP(Table3[[#This Row],[Item Name]],Table2[[#All],[Item Name]:[Open Rate]],2,0),"")</f>
        <v/>
      </c>
      <c r="M19" s="9"/>
      <c r="N19" s="9"/>
      <c r="O19" s="7">
        <f>+Table3[[#This Row],[Rate]]*Table3[[#This Row],[Qty Received]]</f>
        <v>0</v>
      </c>
      <c r="P19" s="7">
        <f>+Table3[[#This Row],[Amt]]*0.18</f>
        <v>0</v>
      </c>
      <c r="Q19" s="7">
        <f>+Table3[[#This Row],[Amt]]+Table3[[#This Row],[GST]]</f>
        <v>0</v>
      </c>
      <c r="R19" s="9"/>
      <c r="S19" s="7">
        <f>+Table3[[#This Row],[Total Am t]]+Table3[[#This Row],[Frieght]]</f>
        <v>0</v>
      </c>
      <c r="T19" s="7">
        <f>IFERROR(+Table3[[#This Row],[Total amt]]/Table3[[#This Row],[Qty Received]],0)</f>
        <v>0</v>
      </c>
    </row>
    <row r="20" spans="1:20" x14ac:dyDescent="0.25">
      <c r="A20" s="9"/>
      <c r="B20" s="7" t="str">
        <f>IFERROR(VLOOKUP(Table3[[#This Row],[Vendor ID]],Table6[[Vendor ID]:[Vendor Name]],2,0),"")</f>
        <v/>
      </c>
      <c r="C20" s="27"/>
      <c r="D20" s="9"/>
      <c r="E20" s="27"/>
      <c r="F20" s="9"/>
      <c r="G20" s="27"/>
      <c r="H20" s="9"/>
      <c r="I20" s="9"/>
      <c r="J20" s="8" t="str">
        <f>IFERROR(VLOOKUP(Table3[[#This Row],[Receipt Location Code]],Table5[#All],3,0),"")</f>
        <v/>
      </c>
      <c r="K20" s="8"/>
      <c r="L20" s="7" t="str">
        <f>IFERROR(VLOOKUP(Table3[[#This Row],[Item Name]],Table2[[#All],[Item Name]:[Open Rate]],2,0),"")</f>
        <v/>
      </c>
      <c r="M20" s="9"/>
      <c r="N20" s="9"/>
      <c r="O20" s="7">
        <f>+Table3[[#This Row],[Rate]]*Table3[[#This Row],[Qty Received]]</f>
        <v>0</v>
      </c>
      <c r="P20" s="7">
        <f>+Table3[[#This Row],[Amt]]*0.18</f>
        <v>0</v>
      </c>
      <c r="Q20" s="7">
        <f>+Table3[[#This Row],[Amt]]+Table3[[#This Row],[GST]]</f>
        <v>0</v>
      </c>
      <c r="R20" s="9"/>
      <c r="S20" s="7">
        <f>+Table3[[#This Row],[Total Am t]]+Table3[[#This Row],[Frieght]]</f>
        <v>0</v>
      </c>
      <c r="T20" s="7">
        <f>IFERROR(+Table3[[#This Row],[Total amt]]/Table3[[#This Row],[Qty Received]],0)</f>
        <v>0</v>
      </c>
    </row>
    <row r="21" spans="1:20" x14ac:dyDescent="0.25">
      <c r="A21" s="9"/>
      <c r="B21" s="7" t="str">
        <f>IFERROR(VLOOKUP(Table3[[#This Row],[Vendor ID]],Table6[[Vendor ID]:[Vendor Name]],2,0),"")</f>
        <v/>
      </c>
      <c r="C21" s="27"/>
      <c r="D21" s="9"/>
      <c r="E21" s="27"/>
      <c r="F21" s="9"/>
      <c r="G21" s="27"/>
      <c r="H21" s="9"/>
      <c r="I21" s="9"/>
      <c r="J21" s="8" t="str">
        <f>IFERROR(VLOOKUP(Table3[[#This Row],[Receipt Location Code]],Table5[#All],3,0),"")</f>
        <v/>
      </c>
      <c r="K21" s="8"/>
      <c r="L21" s="7" t="str">
        <f>IFERROR(VLOOKUP(Table3[[#This Row],[Item Name]],Table2[[#All],[Item Name]:[Open Rate]],2,0),"")</f>
        <v/>
      </c>
      <c r="M21" s="9"/>
      <c r="N21" s="9"/>
      <c r="O21" s="7">
        <f>+Table3[[#This Row],[Rate]]*Table3[[#This Row],[Qty Received]]</f>
        <v>0</v>
      </c>
      <c r="P21" s="7">
        <f>+Table3[[#This Row],[Amt]]*0.18</f>
        <v>0</v>
      </c>
      <c r="Q21" s="7">
        <f>+Table3[[#This Row],[Amt]]+Table3[[#This Row],[GST]]</f>
        <v>0</v>
      </c>
      <c r="R21" s="9"/>
      <c r="S21" s="7">
        <f>+Table3[[#This Row],[Total Am t]]+Table3[[#This Row],[Frieght]]</f>
        <v>0</v>
      </c>
      <c r="T21" s="7">
        <f>IFERROR(+Table3[[#This Row],[Total amt]]/Table3[[#This Row],[Qty Received]],0)</f>
        <v>0</v>
      </c>
    </row>
    <row r="22" spans="1:20" x14ac:dyDescent="0.25">
      <c r="A22" s="9"/>
      <c r="B22" s="7" t="str">
        <f>IFERROR(VLOOKUP(Table3[[#This Row],[Vendor ID]],Table6[[Vendor ID]:[Vendor Name]],2,0),"")</f>
        <v/>
      </c>
      <c r="C22" s="27"/>
      <c r="D22" s="9"/>
      <c r="E22" s="27"/>
      <c r="F22" s="9"/>
      <c r="G22" s="27"/>
      <c r="H22" s="9"/>
      <c r="I22" s="9"/>
      <c r="J22" s="8" t="str">
        <f>IFERROR(VLOOKUP(Table3[[#This Row],[Receipt Location Code]],Table5[#All],3,0),"")</f>
        <v/>
      </c>
      <c r="K22" s="8"/>
      <c r="L22" s="7" t="str">
        <f>IFERROR(VLOOKUP(Table3[[#This Row],[Item Name]],Table2[[#All],[Item Name]:[Open Rate]],2,0),"")</f>
        <v/>
      </c>
      <c r="M22" s="9"/>
      <c r="N22" s="9"/>
      <c r="O22" s="7">
        <f>+Table3[[#This Row],[Rate]]*Table3[[#This Row],[Qty Received]]</f>
        <v>0</v>
      </c>
      <c r="P22" s="7">
        <f>+Table3[[#This Row],[Amt]]*0.18</f>
        <v>0</v>
      </c>
      <c r="Q22" s="7">
        <f>+Table3[[#This Row],[Amt]]+Table3[[#This Row],[GST]]</f>
        <v>0</v>
      </c>
      <c r="R22" s="9"/>
      <c r="S22" s="7">
        <f>+Table3[[#This Row],[Total Am t]]+Table3[[#This Row],[Frieght]]</f>
        <v>0</v>
      </c>
      <c r="T22" s="7">
        <f>IFERROR(+Table3[[#This Row],[Total amt]]/Table3[[#This Row],[Qty Received]],0)</f>
        <v>0</v>
      </c>
    </row>
    <row r="23" spans="1:20" x14ac:dyDescent="0.25">
      <c r="A23" s="9"/>
      <c r="B23" s="7" t="str">
        <f>IFERROR(VLOOKUP(Table3[[#This Row],[Vendor ID]],Table6[[Vendor ID]:[Vendor Name]],2,0),"")</f>
        <v/>
      </c>
      <c r="C23" s="27"/>
      <c r="D23" s="9"/>
      <c r="E23" s="27"/>
      <c r="F23" s="9"/>
      <c r="G23" s="27"/>
      <c r="H23" s="9"/>
      <c r="I23" s="9"/>
      <c r="J23" s="8" t="str">
        <f>IFERROR(VLOOKUP(Table3[[#This Row],[Receipt Location Code]],Table5[#All],3,0),"")</f>
        <v/>
      </c>
      <c r="K23" s="8"/>
      <c r="L23" s="7" t="str">
        <f>IFERROR(VLOOKUP(Table3[[#This Row],[Item Name]],Table2[[#All],[Item Name]:[Open Rate]],2,0),"")</f>
        <v/>
      </c>
      <c r="M23" s="9"/>
      <c r="N23" s="9"/>
      <c r="O23" s="7">
        <f>+Table3[[#This Row],[Rate]]*Table3[[#This Row],[Qty Received]]</f>
        <v>0</v>
      </c>
      <c r="P23" s="7">
        <f>+Table3[[#This Row],[Amt]]*0.18</f>
        <v>0</v>
      </c>
      <c r="Q23" s="7">
        <f>+Table3[[#This Row],[Amt]]+Table3[[#This Row],[GST]]</f>
        <v>0</v>
      </c>
      <c r="R23" s="9"/>
      <c r="S23" s="7">
        <f>+Table3[[#This Row],[Total Am t]]+Table3[[#This Row],[Frieght]]</f>
        <v>0</v>
      </c>
      <c r="T23" s="7">
        <f>IFERROR(+Table3[[#This Row],[Total amt]]/Table3[[#This Row],[Qty Received]],0)</f>
        <v>0</v>
      </c>
    </row>
    <row r="24" spans="1:20" x14ac:dyDescent="0.25">
      <c r="A24" s="9"/>
      <c r="B24" s="7" t="str">
        <f>IFERROR(VLOOKUP(Table3[[#This Row],[Vendor ID]],Table6[[Vendor ID]:[Vendor Name]],2,0),"")</f>
        <v/>
      </c>
      <c r="C24" s="27"/>
      <c r="D24" s="9"/>
      <c r="E24" s="27"/>
      <c r="F24" s="9"/>
      <c r="G24" s="27"/>
      <c r="H24" s="9"/>
      <c r="I24" s="9"/>
      <c r="J24" s="8" t="str">
        <f>IFERROR(VLOOKUP(Table3[[#This Row],[Receipt Location Code]],Table5[#All],3,0),"")</f>
        <v/>
      </c>
      <c r="K24" s="8"/>
      <c r="L24" s="7" t="str">
        <f>IFERROR(VLOOKUP(Table3[[#This Row],[Item Name]],Table2[[#All],[Item Name]:[Open Rate]],2,0),"")</f>
        <v/>
      </c>
      <c r="M24" s="9"/>
      <c r="N24" s="9"/>
      <c r="O24" s="7">
        <f>+Table3[[#This Row],[Rate]]*Table3[[#This Row],[Qty Received]]</f>
        <v>0</v>
      </c>
      <c r="P24" s="7">
        <f>+Table3[[#This Row],[Amt]]*0.18</f>
        <v>0</v>
      </c>
      <c r="Q24" s="7">
        <f>+Table3[[#This Row],[Amt]]+Table3[[#This Row],[GST]]</f>
        <v>0</v>
      </c>
      <c r="R24" s="9"/>
      <c r="S24" s="7">
        <f>+Table3[[#This Row],[Total Am t]]+Table3[[#This Row],[Frieght]]</f>
        <v>0</v>
      </c>
      <c r="T24" s="7">
        <f>IFERROR(+Table3[[#This Row],[Total amt]]/Table3[[#This Row],[Qty Received]],0)</f>
        <v>0</v>
      </c>
    </row>
    <row r="25" spans="1:20" x14ac:dyDescent="0.25">
      <c r="A25" s="9"/>
      <c r="B25" s="7" t="str">
        <f>IFERROR(VLOOKUP(Table3[[#This Row],[Vendor ID]],Table6[[Vendor ID]:[Vendor Name]],2,0),"")</f>
        <v/>
      </c>
      <c r="C25" s="27"/>
      <c r="D25" s="9"/>
      <c r="E25" s="27"/>
      <c r="F25" s="9"/>
      <c r="G25" s="27"/>
      <c r="H25" s="9"/>
      <c r="I25" s="9"/>
      <c r="J25" s="8" t="str">
        <f>IFERROR(VLOOKUP(Table3[[#This Row],[Receipt Location Code]],Table5[#All],3,0),"")</f>
        <v/>
      </c>
      <c r="K25" s="8"/>
      <c r="L25" s="7" t="str">
        <f>IFERROR(VLOOKUP(Table3[[#This Row],[Item Name]],Table2[[#All],[Item Name]:[Open Rate]],2,0),"")</f>
        <v/>
      </c>
      <c r="M25" s="9"/>
      <c r="N25" s="9"/>
      <c r="O25" s="7">
        <f>+Table3[[#This Row],[Rate]]*Table3[[#This Row],[Qty Received]]</f>
        <v>0</v>
      </c>
      <c r="P25" s="7">
        <f>+Table3[[#This Row],[Amt]]*0.18</f>
        <v>0</v>
      </c>
      <c r="Q25" s="7">
        <f>+Table3[[#This Row],[Amt]]+Table3[[#This Row],[GST]]</f>
        <v>0</v>
      </c>
      <c r="R25" s="9"/>
      <c r="S25" s="7">
        <f>+Table3[[#This Row],[Total Am t]]+Table3[[#This Row],[Frieght]]</f>
        <v>0</v>
      </c>
      <c r="T25" s="7">
        <f>IFERROR(+Table3[[#This Row],[Total amt]]/Table3[[#This Row],[Qty Received]],0)</f>
        <v>0</v>
      </c>
    </row>
    <row r="26" spans="1:20" x14ac:dyDescent="0.25">
      <c r="A26" s="9"/>
      <c r="B26" s="7" t="str">
        <f>IFERROR(VLOOKUP(Table3[[#This Row],[Vendor ID]],Table6[[Vendor ID]:[Vendor Name]],2,0),"")</f>
        <v/>
      </c>
      <c r="C26" s="27"/>
      <c r="D26" s="9"/>
      <c r="E26" s="27"/>
      <c r="F26" s="9"/>
      <c r="G26" s="27"/>
      <c r="H26" s="9"/>
      <c r="I26" s="9"/>
      <c r="J26" s="8" t="str">
        <f>IFERROR(VLOOKUP(Table3[[#This Row],[Receipt Location Code]],Table5[#All],3,0),"")</f>
        <v/>
      </c>
      <c r="K26" s="8"/>
      <c r="L26" s="7" t="str">
        <f>IFERROR(VLOOKUP(Table3[[#This Row],[Item Name]],Table2[[#All],[Item Name]:[Open Rate]],2,0),"")</f>
        <v/>
      </c>
      <c r="M26" s="9"/>
      <c r="N26" s="9"/>
      <c r="O26" s="7">
        <f>+Table3[[#This Row],[Rate]]*Table3[[#This Row],[Qty Received]]</f>
        <v>0</v>
      </c>
      <c r="P26" s="7">
        <f>+Table3[[#This Row],[Amt]]*0.18</f>
        <v>0</v>
      </c>
      <c r="Q26" s="7">
        <f>+Table3[[#This Row],[Amt]]+Table3[[#This Row],[GST]]</f>
        <v>0</v>
      </c>
      <c r="R26" s="9"/>
      <c r="S26" s="7">
        <f>+Table3[[#This Row],[Total Am t]]+Table3[[#This Row],[Frieght]]</f>
        <v>0</v>
      </c>
      <c r="T26" s="7">
        <f>IFERROR(+Table3[[#This Row],[Total amt]]/Table3[[#This Row],[Qty Received]],0)</f>
        <v>0</v>
      </c>
    </row>
    <row r="27" spans="1:20" x14ac:dyDescent="0.25">
      <c r="A27" s="9"/>
      <c r="B27" s="7" t="str">
        <f>IFERROR(VLOOKUP(Table3[[#This Row],[Vendor ID]],Table6[[Vendor ID]:[Vendor Name]],2,0),"")</f>
        <v/>
      </c>
      <c r="C27" s="27"/>
      <c r="D27" s="9"/>
      <c r="E27" s="27"/>
      <c r="F27" s="9"/>
      <c r="G27" s="27"/>
      <c r="H27" s="9"/>
      <c r="I27" s="9"/>
      <c r="J27" s="8" t="str">
        <f>IFERROR(VLOOKUP(Table3[[#This Row],[Receipt Location Code]],Table5[#All],3,0),"")</f>
        <v/>
      </c>
      <c r="K27" s="8"/>
      <c r="L27" s="7" t="str">
        <f>IFERROR(VLOOKUP(Table3[[#This Row],[Item Name]],Table2[[#All],[Item Name]:[Open Rate]],2,0),"")</f>
        <v/>
      </c>
      <c r="M27" s="9"/>
      <c r="N27" s="9"/>
      <c r="O27" s="7">
        <f>+Table3[[#This Row],[Rate]]*Table3[[#This Row],[Qty Received]]</f>
        <v>0</v>
      </c>
      <c r="P27" s="7">
        <f>+Table3[[#This Row],[Amt]]*0.18</f>
        <v>0</v>
      </c>
      <c r="Q27" s="7">
        <f>+Table3[[#This Row],[Amt]]+Table3[[#This Row],[GST]]</f>
        <v>0</v>
      </c>
      <c r="R27" s="9"/>
      <c r="S27" s="7">
        <f>+Table3[[#This Row],[Total Am t]]+Table3[[#This Row],[Frieght]]</f>
        <v>0</v>
      </c>
      <c r="T27" s="7">
        <f>IFERROR(+Table3[[#This Row],[Total amt]]/Table3[[#This Row],[Qty Received]],0)</f>
        <v>0</v>
      </c>
    </row>
    <row r="28" spans="1:20" x14ac:dyDescent="0.25">
      <c r="A28" s="9"/>
      <c r="B28" s="7" t="str">
        <f>IFERROR(VLOOKUP(Table3[[#This Row],[Vendor ID]],Table6[[Vendor ID]:[Vendor Name]],2,0),"")</f>
        <v/>
      </c>
      <c r="C28" s="27"/>
      <c r="D28" s="9"/>
      <c r="E28" s="27"/>
      <c r="F28" s="9"/>
      <c r="G28" s="27"/>
      <c r="H28" s="9"/>
      <c r="I28" s="9"/>
      <c r="J28" s="8" t="str">
        <f>IFERROR(VLOOKUP(Table3[[#This Row],[Receipt Location Code]],Table5[#All],3,0),"")</f>
        <v/>
      </c>
      <c r="K28" s="8"/>
      <c r="L28" s="7" t="str">
        <f>IFERROR(VLOOKUP(Table3[[#This Row],[Item Name]],Table2[[#All],[Item Name]:[Open Rate]],2,0),"")</f>
        <v/>
      </c>
      <c r="M28" s="9"/>
      <c r="N28" s="9"/>
      <c r="O28" s="7">
        <f>+Table3[[#This Row],[Rate]]*Table3[[#This Row],[Qty Received]]</f>
        <v>0</v>
      </c>
      <c r="P28" s="7">
        <f>+Table3[[#This Row],[Amt]]*0.18</f>
        <v>0</v>
      </c>
      <c r="Q28" s="7">
        <f>+Table3[[#This Row],[Amt]]+Table3[[#This Row],[GST]]</f>
        <v>0</v>
      </c>
      <c r="R28" s="9"/>
      <c r="S28" s="7">
        <f>+Table3[[#This Row],[Total Am t]]+Table3[[#This Row],[Frieght]]</f>
        <v>0</v>
      </c>
      <c r="T28" s="7">
        <f>IFERROR(+Table3[[#This Row],[Total amt]]/Table3[[#This Row],[Qty Received]],0)</f>
        <v>0</v>
      </c>
    </row>
    <row r="29" spans="1:20" x14ac:dyDescent="0.25">
      <c r="A29" s="9"/>
      <c r="B29" s="7" t="str">
        <f>IFERROR(VLOOKUP(Table3[[#This Row],[Vendor ID]],Table6[[Vendor ID]:[Vendor Name]],2,0),"")</f>
        <v/>
      </c>
      <c r="C29" s="27"/>
      <c r="D29" s="9"/>
      <c r="E29" s="27"/>
      <c r="F29" s="9"/>
      <c r="G29" s="27"/>
      <c r="H29" s="9"/>
      <c r="I29" s="9"/>
      <c r="J29" s="8" t="str">
        <f>IFERROR(VLOOKUP(Table3[[#This Row],[Receipt Location Code]],Table5[#All],3,0),"")</f>
        <v/>
      </c>
      <c r="K29" s="8"/>
      <c r="L29" s="7" t="str">
        <f>IFERROR(VLOOKUP(Table3[[#This Row],[Item Name]],Table2[[#All],[Item Name]:[Open Rate]],2,0),"")</f>
        <v/>
      </c>
      <c r="M29" s="9"/>
      <c r="N29" s="9"/>
      <c r="O29" s="7">
        <f>+Table3[[#This Row],[Rate]]*Table3[[#This Row],[Qty Received]]</f>
        <v>0</v>
      </c>
      <c r="P29" s="7">
        <f>+Table3[[#This Row],[Amt]]*0.18</f>
        <v>0</v>
      </c>
      <c r="Q29" s="7">
        <f>+Table3[[#This Row],[Amt]]+Table3[[#This Row],[GST]]</f>
        <v>0</v>
      </c>
      <c r="R29" s="9"/>
      <c r="S29" s="7">
        <f>+Table3[[#This Row],[Total Am t]]+Table3[[#This Row],[Frieght]]</f>
        <v>0</v>
      </c>
      <c r="T29" s="7">
        <f>IFERROR(+Table3[[#This Row],[Total amt]]/Table3[[#This Row],[Qty Received]],0)</f>
        <v>0</v>
      </c>
    </row>
    <row r="30" spans="1:20" x14ac:dyDescent="0.25">
      <c r="A30" s="9"/>
      <c r="B30" s="7" t="str">
        <f>IFERROR(VLOOKUP(Table3[[#This Row],[Vendor ID]],Table6[[Vendor ID]:[Vendor Name]],2,0),"")</f>
        <v/>
      </c>
      <c r="C30" s="27"/>
      <c r="D30" s="9"/>
      <c r="E30" s="27"/>
      <c r="F30" s="9"/>
      <c r="G30" s="27"/>
      <c r="H30" s="9"/>
      <c r="I30" s="9"/>
      <c r="J30" s="8" t="str">
        <f>IFERROR(VLOOKUP(Table3[[#This Row],[Receipt Location Code]],Table5[#All],3,0),"")</f>
        <v/>
      </c>
      <c r="K30" s="8"/>
      <c r="L30" s="7" t="str">
        <f>IFERROR(VLOOKUP(Table3[[#This Row],[Item Name]],Table2[[#All],[Item Name]:[Open Rate]],2,0),"")</f>
        <v/>
      </c>
      <c r="M30" s="9"/>
      <c r="N30" s="9"/>
      <c r="O30" s="7">
        <f>+Table3[[#This Row],[Rate]]*Table3[[#This Row],[Qty Received]]</f>
        <v>0</v>
      </c>
      <c r="P30" s="7">
        <f>+Table3[[#This Row],[Amt]]*0.18</f>
        <v>0</v>
      </c>
      <c r="Q30" s="7">
        <f>+Table3[[#This Row],[Amt]]+Table3[[#This Row],[GST]]</f>
        <v>0</v>
      </c>
      <c r="R30" s="9"/>
      <c r="S30" s="7">
        <f>+Table3[[#This Row],[Total Am t]]+Table3[[#This Row],[Frieght]]</f>
        <v>0</v>
      </c>
      <c r="T30" s="7">
        <f>IFERROR(+Table3[[#This Row],[Total amt]]/Table3[[#This Row],[Qty Received]],0)</f>
        <v>0</v>
      </c>
    </row>
    <row r="31" spans="1:20" x14ac:dyDescent="0.25">
      <c r="A31" s="9"/>
      <c r="B31" s="7" t="str">
        <f>IFERROR(VLOOKUP(Table3[[#This Row],[Vendor ID]],Table6[[Vendor ID]:[Vendor Name]],2,0),"")</f>
        <v/>
      </c>
      <c r="C31" s="27"/>
      <c r="D31" s="9"/>
      <c r="E31" s="27"/>
      <c r="F31" s="9"/>
      <c r="G31" s="27"/>
      <c r="H31" s="9"/>
      <c r="I31" s="9"/>
      <c r="J31" s="8" t="str">
        <f>IFERROR(VLOOKUP(Table3[[#This Row],[Receipt Location Code]],Table5[#All],3,0),"")</f>
        <v/>
      </c>
      <c r="K31" s="8"/>
      <c r="L31" s="7" t="str">
        <f>IFERROR(VLOOKUP(Table3[[#This Row],[Item Name]],Table2[[#All],[Item Name]:[Open Rate]],2,0),"")</f>
        <v/>
      </c>
      <c r="M31" s="9"/>
      <c r="N31" s="9"/>
      <c r="O31" s="7">
        <f>+Table3[[#This Row],[Rate]]*Table3[[#This Row],[Qty Received]]</f>
        <v>0</v>
      </c>
      <c r="P31" s="7">
        <f>+Table3[[#This Row],[Amt]]*0.18</f>
        <v>0</v>
      </c>
      <c r="Q31" s="7">
        <f>+Table3[[#This Row],[Amt]]+Table3[[#This Row],[GST]]</f>
        <v>0</v>
      </c>
      <c r="R31" s="9"/>
      <c r="S31" s="7">
        <f>+Table3[[#This Row],[Total Am t]]+Table3[[#This Row],[Frieght]]</f>
        <v>0</v>
      </c>
      <c r="T31" s="7">
        <f>IFERROR(+Table3[[#This Row],[Total amt]]/Table3[[#This Row],[Qty Received]],0)</f>
        <v>0</v>
      </c>
    </row>
    <row r="32" spans="1:20" x14ac:dyDescent="0.25">
      <c r="A32" s="9"/>
      <c r="B32" s="7" t="str">
        <f>IFERROR(VLOOKUP(Table3[[#This Row],[Vendor ID]],Table6[[Vendor ID]:[Vendor Name]],2,0),"")</f>
        <v/>
      </c>
      <c r="C32" s="27"/>
      <c r="D32" s="9"/>
      <c r="E32" s="27"/>
      <c r="F32" s="9"/>
      <c r="G32" s="27"/>
      <c r="H32" s="9"/>
      <c r="I32" s="9"/>
      <c r="J32" s="8" t="str">
        <f>IFERROR(VLOOKUP(Table3[[#This Row],[Receipt Location Code]],Table5[#All],3,0),"")</f>
        <v/>
      </c>
      <c r="K32" s="8"/>
      <c r="L32" s="7" t="str">
        <f>IFERROR(VLOOKUP(Table3[[#This Row],[Item Name]],Table2[[#All],[Item Name]:[Open Rate]],2,0),"")</f>
        <v/>
      </c>
      <c r="M32" s="9"/>
      <c r="N32" s="9"/>
      <c r="O32" s="7">
        <f>+Table3[[#This Row],[Rate]]*Table3[[#This Row],[Qty Received]]</f>
        <v>0</v>
      </c>
      <c r="P32" s="7">
        <f>+Table3[[#This Row],[Amt]]*0.18</f>
        <v>0</v>
      </c>
      <c r="Q32" s="7">
        <f>+Table3[[#This Row],[Amt]]+Table3[[#This Row],[GST]]</f>
        <v>0</v>
      </c>
      <c r="R32" s="9"/>
      <c r="S32" s="7">
        <f>+Table3[[#This Row],[Total Am t]]+Table3[[#This Row],[Frieght]]</f>
        <v>0</v>
      </c>
      <c r="T32" s="7">
        <f>IFERROR(+Table3[[#This Row],[Total amt]]/Table3[[#This Row],[Qty Received]],0)</f>
        <v>0</v>
      </c>
    </row>
    <row r="33" spans="1:20" x14ac:dyDescent="0.25">
      <c r="A33" s="9"/>
      <c r="B33" s="7" t="str">
        <f>IFERROR(VLOOKUP(Table3[[#This Row],[Vendor ID]],Table6[[Vendor ID]:[Vendor Name]],2,0),"")</f>
        <v/>
      </c>
      <c r="C33" s="27"/>
      <c r="D33" s="9"/>
      <c r="E33" s="27"/>
      <c r="F33" s="9"/>
      <c r="G33" s="27"/>
      <c r="H33" s="9"/>
      <c r="I33" s="9"/>
      <c r="J33" s="8" t="str">
        <f>IFERROR(VLOOKUP(Table3[[#This Row],[Receipt Location Code]],Table5[#All],3,0),"")</f>
        <v/>
      </c>
      <c r="K33" s="8"/>
      <c r="L33" s="7" t="str">
        <f>IFERROR(VLOOKUP(Table3[[#This Row],[Item Name]],Table2[[#All],[Item Name]:[Open Rate]],2,0),"")</f>
        <v/>
      </c>
      <c r="M33" s="9"/>
      <c r="N33" s="9"/>
      <c r="O33" s="7">
        <f>+Table3[[#This Row],[Rate]]*Table3[[#This Row],[Qty Received]]</f>
        <v>0</v>
      </c>
      <c r="P33" s="7">
        <f>+Table3[[#This Row],[Amt]]*0.18</f>
        <v>0</v>
      </c>
      <c r="Q33" s="7">
        <f>+Table3[[#This Row],[Amt]]+Table3[[#This Row],[GST]]</f>
        <v>0</v>
      </c>
      <c r="R33" s="9"/>
      <c r="S33" s="7">
        <f>+Table3[[#This Row],[Total Am t]]+Table3[[#This Row],[Frieght]]</f>
        <v>0</v>
      </c>
      <c r="T33" s="7">
        <f>IFERROR(+Table3[[#This Row],[Total amt]]/Table3[[#This Row],[Qty Received]],0)</f>
        <v>0</v>
      </c>
    </row>
    <row r="34" spans="1:20" x14ac:dyDescent="0.25">
      <c r="A34" s="9"/>
      <c r="B34" s="7" t="str">
        <f>IFERROR(VLOOKUP(Table3[[#This Row],[Vendor ID]],Table6[[Vendor ID]:[Vendor Name]],2,0),"")</f>
        <v/>
      </c>
      <c r="C34" s="27"/>
      <c r="D34" s="9"/>
      <c r="E34" s="27"/>
      <c r="F34" s="9"/>
      <c r="G34" s="27"/>
      <c r="H34" s="9"/>
      <c r="I34" s="9"/>
      <c r="J34" s="8" t="str">
        <f>IFERROR(VLOOKUP(Table3[[#This Row],[Receipt Location Code]],Table5[#All],3,0),"")</f>
        <v/>
      </c>
      <c r="K34" s="9"/>
      <c r="L34" s="7" t="str">
        <f>IFERROR(VLOOKUP(Table3[[#This Row],[Item Name]],Table2[[#All],[Item Name]:[Open Rate]],2,0),"")</f>
        <v/>
      </c>
      <c r="M34" s="9"/>
      <c r="N34" s="9"/>
      <c r="O34" s="7">
        <f>+Table3[[#This Row],[Rate]]*Table3[[#This Row],[Qty Received]]</f>
        <v>0</v>
      </c>
      <c r="P34" s="7">
        <f>+Table3[[#This Row],[Amt]]*0.18</f>
        <v>0</v>
      </c>
      <c r="Q34" s="7">
        <f>+Table3[[#This Row],[Amt]]+Table3[[#This Row],[GST]]</f>
        <v>0</v>
      </c>
      <c r="R34" s="9"/>
      <c r="S34" s="7">
        <f>+Table3[[#This Row],[Total Am t]]+Table3[[#This Row],[Frieght]]</f>
        <v>0</v>
      </c>
      <c r="T34" s="7">
        <f>IFERROR(+Table3[[#This Row],[Total amt]]/Table3[[#This Row],[Qty Received]],0)</f>
        <v>0</v>
      </c>
    </row>
    <row r="35" spans="1:20" x14ac:dyDescent="0.25">
      <c r="A35" s="9"/>
      <c r="B35" s="7" t="str">
        <f>IFERROR(VLOOKUP(Table3[[#This Row],[Vendor ID]],Table6[[Vendor ID]:[Vendor Name]],2,0),"")</f>
        <v/>
      </c>
      <c r="C35" s="27"/>
      <c r="D35" s="9"/>
      <c r="E35" s="27"/>
      <c r="F35" s="9"/>
      <c r="G35" s="27"/>
      <c r="H35" s="9"/>
      <c r="I35" s="9"/>
      <c r="J35" s="8" t="str">
        <f>IFERROR(VLOOKUP(Table3[[#This Row],[Receipt Location Code]],Table5[#All],3,0),"")</f>
        <v/>
      </c>
      <c r="K35" s="8"/>
      <c r="L35" s="7" t="str">
        <f>IFERROR(VLOOKUP(Table3[[#This Row],[Item Name]],Table2[[#All],[Item Name]:[Open Rate]],2,0),"")</f>
        <v/>
      </c>
      <c r="M35" s="9"/>
      <c r="N35" s="9"/>
      <c r="O35" s="7">
        <f>+Table3[[#This Row],[Rate]]*Table3[[#This Row],[Qty Received]]</f>
        <v>0</v>
      </c>
      <c r="P35" s="7">
        <f>+Table3[[#This Row],[Amt]]*0.18</f>
        <v>0</v>
      </c>
      <c r="Q35" s="7">
        <f>+Table3[[#This Row],[Amt]]+Table3[[#This Row],[GST]]</f>
        <v>0</v>
      </c>
      <c r="R35" s="9"/>
      <c r="S35" s="7">
        <f>+Table3[[#This Row],[Total Am t]]+Table3[[#This Row],[Frieght]]</f>
        <v>0</v>
      </c>
      <c r="T35" s="7">
        <f>IFERROR(+Table3[[#This Row],[Total amt]]/Table3[[#This Row],[Qty Received]],0)</f>
        <v>0</v>
      </c>
    </row>
    <row r="36" spans="1:20" x14ac:dyDescent="0.25">
      <c r="A36" s="9"/>
      <c r="B36" s="7" t="str">
        <f>IFERROR(VLOOKUP(Table3[[#This Row],[Vendor ID]],Table6[[Vendor ID]:[Vendor Name]],2,0),"")</f>
        <v/>
      </c>
      <c r="C36" s="27"/>
      <c r="D36" s="9"/>
      <c r="E36" s="27"/>
      <c r="F36" s="9"/>
      <c r="G36" s="27"/>
      <c r="H36" s="9"/>
      <c r="I36" s="9"/>
      <c r="J36" s="8" t="str">
        <f>IFERROR(VLOOKUP(Table3[[#This Row],[Receipt Location Code]],Table5[#All],3,0),"")</f>
        <v/>
      </c>
      <c r="K36" s="8"/>
      <c r="L36" s="7" t="str">
        <f>IFERROR(VLOOKUP(Table3[[#This Row],[Item Name]],Table2[[#All],[Item Name]:[Open Rate]],2,0),"")</f>
        <v/>
      </c>
      <c r="M36" s="9"/>
      <c r="N36" s="9"/>
      <c r="O36" s="7">
        <f>+Table3[[#This Row],[Rate]]*Table3[[#This Row],[Qty Received]]</f>
        <v>0</v>
      </c>
      <c r="P36" s="7">
        <f>+Table3[[#This Row],[Amt]]*0.18</f>
        <v>0</v>
      </c>
      <c r="Q36" s="7">
        <f>+Table3[[#This Row],[Amt]]+Table3[[#This Row],[GST]]</f>
        <v>0</v>
      </c>
      <c r="R36" s="9"/>
      <c r="S36" s="7">
        <f>+Table3[[#This Row],[Total Am t]]+Table3[[#This Row],[Frieght]]</f>
        <v>0</v>
      </c>
      <c r="T36" s="7">
        <f>IFERROR(+Table3[[#This Row],[Total amt]]/Table3[[#This Row],[Qty Received]],0)</f>
        <v>0</v>
      </c>
    </row>
    <row r="37" spans="1:20" x14ac:dyDescent="0.25">
      <c r="A37" s="9"/>
      <c r="B37" s="7" t="str">
        <f>IFERROR(VLOOKUP(Table3[[#This Row],[Vendor ID]],Table6[[Vendor ID]:[Vendor Name]],2,0),"")</f>
        <v/>
      </c>
      <c r="C37" s="27"/>
      <c r="D37" s="9"/>
      <c r="E37" s="27"/>
      <c r="F37" s="9"/>
      <c r="G37" s="27"/>
      <c r="H37" s="9"/>
      <c r="I37" s="9"/>
      <c r="J37" s="8" t="str">
        <f>IFERROR(VLOOKUP(Table3[[#This Row],[Receipt Location Code]],Table5[#All],3,0),"")</f>
        <v/>
      </c>
      <c r="K37" s="8"/>
      <c r="L37" s="7" t="str">
        <f>IFERROR(VLOOKUP(Table3[[#This Row],[Item Name]],Table2[[#All],[Item Name]:[Open Rate]],2,0),"")</f>
        <v/>
      </c>
      <c r="M37" s="9"/>
      <c r="N37" s="9"/>
      <c r="O37" s="7">
        <f>+Table3[[#This Row],[Rate]]*Table3[[#This Row],[Qty Received]]</f>
        <v>0</v>
      </c>
      <c r="P37" s="7">
        <f>+Table3[[#This Row],[Amt]]*0.18</f>
        <v>0</v>
      </c>
      <c r="Q37" s="7">
        <f>+Table3[[#This Row],[Amt]]+Table3[[#This Row],[GST]]</f>
        <v>0</v>
      </c>
      <c r="R37" s="9"/>
      <c r="S37" s="7">
        <f>+Table3[[#This Row],[Total Am t]]+Table3[[#This Row],[Frieght]]</f>
        <v>0</v>
      </c>
      <c r="T37" s="7">
        <f>IFERROR(+Table3[[#This Row],[Total amt]]/Table3[[#This Row],[Qty Received]],0)</f>
        <v>0</v>
      </c>
    </row>
    <row r="38" spans="1:20" x14ac:dyDescent="0.25">
      <c r="A38" s="9"/>
      <c r="B38" s="7" t="str">
        <f>IFERROR(VLOOKUP(Table3[[#This Row],[Vendor ID]],Table6[[Vendor ID]:[Vendor Name]],2,0),"")</f>
        <v/>
      </c>
      <c r="C38" s="27"/>
      <c r="D38" s="9"/>
      <c r="E38" s="27"/>
      <c r="F38" s="9"/>
      <c r="G38" s="27"/>
      <c r="H38" s="9"/>
      <c r="I38" s="9"/>
      <c r="J38" s="8" t="str">
        <f>IFERROR(VLOOKUP(Table3[[#This Row],[Receipt Location Code]],Table5[#All],3,0),"")</f>
        <v/>
      </c>
      <c r="K38" s="8"/>
      <c r="L38" s="7" t="str">
        <f>IFERROR(VLOOKUP(Table3[[#This Row],[Item Name]],Table2[[#All],[Item Name]:[Open Rate]],2,0),"")</f>
        <v/>
      </c>
      <c r="M38" s="9"/>
      <c r="N38" s="9"/>
      <c r="O38" s="7">
        <f>+Table3[[#This Row],[Rate]]*Table3[[#This Row],[Qty Received]]</f>
        <v>0</v>
      </c>
      <c r="P38" s="7">
        <f>+Table3[[#This Row],[Amt]]*0.18</f>
        <v>0</v>
      </c>
      <c r="Q38" s="7">
        <f>+Table3[[#This Row],[Amt]]+Table3[[#This Row],[GST]]</f>
        <v>0</v>
      </c>
      <c r="R38" s="9"/>
      <c r="S38" s="7">
        <f>+Table3[[#This Row],[Total Am t]]+Table3[[#This Row],[Frieght]]</f>
        <v>0</v>
      </c>
      <c r="T38" s="7">
        <f>IFERROR(+Table3[[#This Row],[Total amt]]/Table3[[#This Row],[Qty Received]],0)</f>
        <v>0</v>
      </c>
    </row>
    <row r="39" spans="1:20" x14ac:dyDescent="0.25">
      <c r="A39" s="9"/>
      <c r="B39" s="7" t="str">
        <f>IFERROR(VLOOKUP(Table3[[#This Row],[Vendor ID]],Table6[[Vendor ID]:[Vendor Name]],2,0),"")</f>
        <v/>
      </c>
      <c r="C39" s="27"/>
      <c r="D39" s="9"/>
      <c r="E39" s="27"/>
      <c r="F39" s="9"/>
      <c r="G39" s="27"/>
      <c r="H39" s="9"/>
      <c r="I39" s="9"/>
      <c r="J39" s="8" t="str">
        <f>IFERROR(VLOOKUP(Table3[[#This Row],[Receipt Location Code]],Table5[#All],3,0),"")</f>
        <v/>
      </c>
      <c r="K39" s="8"/>
      <c r="L39" s="7" t="str">
        <f>IFERROR(VLOOKUP(Table3[[#This Row],[Item Name]],Table2[[#All],[Item Name]:[Open Rate]],2,0),"")</f>
        <v/>
      </c>
      <c r="M39" s="9"/>
      <c r="N39" s="9"/>
      <c r="O39" s="7">
        <f>+Table3[[#This Row],[Rate]]*Table3[[#This Row],[Qty Received]]</f>
        <v>0</v>
      </c>
      <c r="P39" s="7">
        <f>+Table3[[#This Row],[Amt]]*0.18</f>
        <v>0</v>
      </c>
      <c r="Q39" s="7">
        <f>+Table3[[#This Row],[Amt]]+Table3[[#This Row],[GST]]</f>
        <v>0</v>
      </c>
      <c r="R39" s="9"/>
      <c r="S39" s="7">
        <f>+Table3[[#This Row],[Total Am t]]+Table3[[#This Row],[Frieght]]</f>
        <v>0</v>
      </c>
      <c r="T39" s="7">
        <f>IFERROR(+Table3[[#This Row],[Total amt]]/Table3[[#This Row],[Qty Received]],0)</f>
        <v>0</v>
      </c>
    </row>
    <row r="40" spans="1:20" x14ac:dyDescent="0.25">
      <c r="A40" s="9"/>
      <c r="B40" s="7" t="str">
        <f>IFERROR(VLOOKUP(Table3[[#This Row],[Vendor ID]],Table6[[Vendor ID]:[Vendor Name]],2,0),"")</f>
        <v/>
      </c>
      <c r="C40" s="27"/>
      <c r="D40" s="9"/>
      <c r="E40" s="27"/>
      <c r="F40" s="9"/>
      <c r="G40" s="27"/>
      <c r="H40" s="9"/>
      <c r="I40" s="9"/>
      <c r="J40" s="8" t="str">
        <f>IFERROR(VLOOKUP(Table3[[#This Row],[Receipt Location Code]],Table5[#All],3,0),"")</f>
        <v/>
      </c>
      <c r="K40" s="8"/>
      <c r="L40" s="7" t="str">
        <f>IFERROR(VLOOKUP(Table3[[#This Row],[Item Name]],Table2[[#All],[Item Name]:[Open Rate]],2,0),"")</f>
        <v/>
      </c>
      <c r="M40" s="9"/>
      <c r="N40" s="9"/>
      <c r="O40" s="7">
        <f>+Table3[[#This Row],[Rate]]*Table3[[#This Row],[Qty Received]]</f>
        <v>0</v>
      </c>
      <c r="P40" s="7">
        <f>+Table3[[#This Row],[Amt]]*0.18</f>
        <v>0</v>
      </c>
      <c r="Q40" s="7">
        <f>+Table3[[#This Row],[Amt]]+Table3[[#This Row],[GST]]</f>
        <v>0</v>
      </c>
      <c r="R40" s="9"/>
      <c r="S40" s="7">
        <f>+Table3[[#This Row],[Total Am t]]+Table3[[#This Row],[Frieght]]</f>
        <v>0</v>
      </c>
      <c r="T40" s="7">
        <f>IFERROR(+Table3[[#This Row],[Total amt]]/Table3[[#This Row],[Qty Received]],0)</f>
        <v>0</v>
      </c>
    </row>
    <row r="41" spans="1:20" x14ac:dyDescent="0.25">
      <c r="A41" s="9"/>
      <c r="B41" s="7" t="str">
        <f>IFERROR(VLOOKUP(Table3[[#This Row],[Vendor ID]],Table6[[Vendor ID]:[Vendor Name]],2,0),"")</f>
        <v/>
      </c>
      <c r="C41" s="27"/>
      <c r="D41" s="9"/>
      <c r="E41" s="27"/>
      <c r="F41" s="9"/>
      <c r="G41" s="27"/>
      <c r="H41" s="9"/>
      <c r="I41" s="9"/>
      <c r="J41" s="8" t="str">
        <f>IFERROR(VLOOKUP(Table3[[#This Row],[Receipt Location Code]],Table5[#All],3,0),"")</f>
        <v/>
      </c>
      <c r="K41" s="9"/>
      <c r="L41" s="7" t="str">
        <f>IFERROR(VLOOKUP(Table3[[#This Row],[Item Name]],Table2[[#All],[Item Name]:[Open Rate]],2,0),"")</f>
        <v/>
      </c>
      <c r="M41" s="9"/>
      <c r="N41" s="9"/>
      <c r="O41" s="7">
        <f>+Table3[[#This Row],[Rate]]*Table3[[#This Row],[Qty Received]]</f>
        <v>0</v>
      </c>
      <c r="P41" s="7">
        <f>+Table3[[#This Row],[Amt]]*0.18</f>
        <v>0</v>
      </c>
      <c r="Q41" s="7">
        <f>+Table3[[#This Row],[Amt]]+Table3[[#This Row],[GST]]</f>
        <v>0</v>
      </c>
      <c r="R41" s="9"/>
      <c r="S41" s="7">
        <f>+Table3[[#This Row],[Total Am t]]+Table3[[#This Row],[Frieght]]</f>
        <v>0</v>
      </c>
      <c r="T41" s="7">
        <f>IFERROR(+Table3[[#This Row],[Total amt]]/Table3[[#This Row],[Qty Received]],0)</f>
        <v>0</v>
      </c>
    </row>
    <row r="42" spans="1:20" x14ac:dyDescent="0.25">
      <c r="A42" s="9"/>
      <c r="B42" s="7" t="str">
        <f>IFERROR(VLOOKUP(Table3[[#This Row],[Vendor ID]],Table6[[Vendor ID]:[Vendor Name]],2,0),"")</f>
        <v/>
      </c>
      <c r="C42" s="27"/>
      <c r="D42" s="9"/>
      <c r="E42" s="27"/>
      <c r="F42" s="9"/>
      <c r="G42" s="27"/>
      <c r="H42" s="9"/>
      <c r="I42" s="9"/>
      <c r="J42" s="8" t="str">
        <f>IFERROR(VLOOKUP(Table3[[#This Row],[Receipt Location Code]],Table5[#All],3,0),"")</f>
        <v/>
      </c>
      <c r="K42" s="9"/>
      <c r="L42" s="7" t="str">
        <f>IFERROR(VLOOKUP(Table3[[#This Row],[Item Name]],Table2[[#All],[Item Name]:[Open Rate]],2,0),"")</f>
        <v/>
      </c>
      <c r="M42" s="9"/>
      <c r="N42" s="9"/>
      <c r="O42" s="7">
        <f>+Table3[[#This Row],[Rate]]*Table3[[#This Row],[Qty Received]]</f>
        <v>0</v>
      </c>
      <c r="P42" s="7">
        <f>+Table3[[#This Row],[Amt]]*0.18</f>
        <v>0</v>
      </c>
      <c r="Q42" s="7">
        <f>+Table3[[#This Row],[Amt]]+Table3[[#This Row],[GST]]</f>
        <v>0</v>
      </c>
      <c r="R42" s="9"/>
      <c r="S42" s="7">
        <f>+Table3[[#This Row],[Total Am t]]+Table3[[#This Row],[Frieght]]</f>
        <v>0</v>
      </c>
      <c r="T42" s="7">
        <f>IFERROR(+Table3[[#This Row],[Total amt]]/Table3[[#This Row],[Qty Received]],0)</f>
        <v>0</v>
      </c>
    </row>
    <row r="43" spans="1:20" x14ac:dyDescent="0.25">
      <c r="A43" s="9"/>
      <c r="B43" s="7" t="str">
        <f>IFERROR(VLOOKUP(Table3[[#This Row],[Vendor ID]],Table6[[Vendor ID]:[Vendor Name]],2,0),"")</f>
        <v/>
      </c>
      <c r="C43" s="27"/>
      <c r="D43" s="9"/>
      <c r="E43" s="27"/>
      <c r="F43" s="9"/>
      <c r="G43" s="27"/>
      <c r="H43" s="9"/>
      <c r="I43" s="9"/>
      <c r="J43" s="8" t="str">
        <f>IFERROR(VLOOKUP(Table3[[#This Row],[Receipt Location Code]],Table5[#All],3,0),"")</f>
        <v/>
      </c>
      <c r="K43" s="8"/>
      <c r="L43" s="7" t="str">
        <f>IFERROR(VLOOKUP(Table3[[#This Row],[Item Name]],Table2[[#All],[Item Name]:[Open Rate]],2,0),"")</f>
        <v/>
      </c>
      <c r="M43" s="9"/>
      <c r="N43" s="9"/>
      <c r="O43" s="7">
        <f>+Table3[[#This Row],[Rate]]*Table3[[#This Row],[Qty Received]]</f>
        <v>0</v>
      </c>
      <c r="P43" s="7">
        <f>+Table3[[#This Row],[Amt]]*0.18</f>
        <v>0</v>
      </c>
      <c r="Q43" s="7">
        <f>+Table3[[#This Row],[Amt]]+Table3[[#This Row],[GST]]</f>
        <v>0</v>
      </c>
      <c r="R43" s="9"/>
      <c r="S43" s="7">
        <f>+Table3[[#This Row],[Total Am t]]+Table3[[#This Row],[Frieght]]</f>
        <v>0</v>
      </c>
      <c r="T43" s="7">
        <f>IFERROR(+Table3[[#This Row],[Total amt]]/Table3[[#This Row],[Qty Received]],0)</f>
        <v>0</v>
      </c>
    </row>
    <row r="44" spans="1:20" x14ac:dyDescent="0.25">
      <c r="A44" s="9"/>
      <c r="B44" s="7" t="str">
        <f>IFERROR(VLOOKUP(Table3[[#This Row],[Vendor ID]],Table6[[Vendor ID]:[Vendor Name]],2,0),"")</f>
        <v/>
      </c>
      <c r="C44" s="27"/>
      <c r="D44" s="9"/>
      <c r="E44" s="27"/>
      <c r="F44" s="9"/>
      <c r="G44" s="27"/>
      <c r="H44" s="9"/>
      <c r="I44" s="9"/>
      <c r="J44" s="8" t="str">
        <f>IFERROR(VLOOKUP(Table3[[#This Row],[Receipt Location Code]],Table5[#All],3,0),"")</f>
        <v/>
      </c>
      <c r="K44" s="8"/>
      <c r="L44" s="7" t="str">
        <f>IFERROR(VLOOKUP(Table3[[#This Row],[Item Name]],Table2[[#All],[Item Name]:[Open Rate]],2,0),"")</f>
        <v/>
      </c>
      <c r="M44" s="9"/>
      <c r="N44" s="9"/>
      <c r="O44" s="7">
        <f>+Table3[[#This Row],[Rate]]*Table3[[#This Row],[Qty Received]]</f>
        <v>0</v>
      </c>
      <c r="P44" s="7">
        <f>+Table3[[#This Row],[Amt]]*0.18</f>
        <v>0</v>
      </c>
      <c r="Q44" s="7">
        <f>+Table3[[#This Row],[Amt]]+Table3[[#This Row],[GST]]</f>
        <v>0</v>
      </c>
      <c r="R44" s="9"/>
      <c r="S44" s="7">
        <f>+Table3[[#This Row],[Total Am t]]+Table3[[#This Row],[Frieght]]</f>
        <v>0</v>
      </c>
      <c r="T44" s="7">
        <f>IFERROR(+Table3[[#This Row],[Total amt]]/Table3[[#This Row],[Qty Received]],0)</f>
        <v>0</v>
      </c>
    </row>
    <row r="45" spans="1:20" x14ac:dyDescent="0.25">
      <c r="A45" s="9"/>
      <c r="B45" s="7" t="str">
        <f>IFERROR(VLOOKUP(Table3[[#This Row],[Vendor ID]],Table6[[Vendor ID]:[Vendor Name]],2,0),"")</f>
        <v/>
      </c>
      <c r="C45" s="27"/>
      <c r="D45" s="9"/>
      <c r="E45" s="27"/>
      <c r="F45" s="9"/>
      <c r="G45" s="27"/>
      <c r="H45" s="9"/>
      <c r="I45" s="9"/>
      <c r="J45" s="8" t="str">
        <f>IFERROR(VLOOKUP(Table3[[#This Row],[Receipt Location Code]],Table5[#All],3,0),"")</f>
        <v/>
      </c>
      <c r="K45" s="8"/>
      <c r="L45" s="7" t="str">
        <f>IFERROR(VLOOKUP(Table3[[#This Row],[Item Name]],Table2[[#All],[Item Name]:[Open Rate]],2,0),"")</f>
        <v/>
      </c>
      <c r="M45" s="9"/>
      <c r="N45" s="9"/>
      <c r="O45" s="7">
        <f>+Table3[[#This Row],[Rate]]*Table3[[#This Row],[Qty Received]]</f>
        <v>0</v>
      </c>
      <c r="P45" s="7">
        <f>+Table3[[#This Row],[Amt]]*0.18</f>
        <v>0</v>
      </c>
      <c r="Q45" s="7">
        <f>+Table3[[#This Row],[Amt]]+Table3[[#This Row],[GST]]</f>
        <v>0</v>
      </c>
      <c r="R45" s="9"/>
      <c r="S45" s="7">
        <f>+Table3[[#This Row],[Total Am t]]+Table3[[#This Row],[Frieght]]</f>
        <v>0</v>
      </c>
      <c r="T45" s="7">
        <f>IFERROR(+Table3[[#This Row],[Total amt]]/Table3[[#This Row],[Qty Received]],0)</f>
        <v>0</v>
      </c>
    </row>
    <row r="46" spans="1:20" x14ac:dyDescent="0.25">
      <c r="A46" s="9"/>
      <c r="B46" s="7" t="str">
        <f>IFERROR(VLOOKUP(Table3[[#This Row],[Vendor ID]],Table6[[Vendor ID]:[Vendor Name]],2,0),"")</f>
        <v/>
      </c>
      <c r="C46" s="27"/>
      <c r="D46" s="9"/>
      <c r="E46" s="27"/>
      <c r="F46" s="9"/>
      <c r="G46" s="27"/>
      <c r="H46" s="9"/>
      <c r="I46" s="9"/>
      <c r="J46" s="8" t="str">
        <f>IFERROR(VLOOKUP(Table3[[#This Row],[Receipt Location Code]],Table5[#All],3,0),"")</f>
        <v/>
      </c>
      <c r="K46" s="8"/>
      <c r="L46" s="7" t="str">
        <f>IFERROR(VLOOKUP(Table3[[#This Row],[Item Name]],Table2[[#All],[Item Name]:[Open Rate]],2,0),"")</f>
        <v/>
      </c>
      <c r="M46" s="9"/>
      <c r="N46" s="9"/>
      <c r="O46" s="7">
        <f>+Table3[[#This Row],[Rate]]*Table3[[#This Row],[Qty Received]]</f>
        <v>0</v>
      </c>
      <c r="P46" s="7">
        <f>+Table3[[#This Row],[Amt]]*0.18</f>
        <v>0</v>
      </c>
      <c r="Q46" s="7">
        <f>+Table3[[#This Row],[Amt]]+Table3[[#This Row],[GST]]</f>
        <v>0</v>
      </c>
      <c r="R46" s="9"/>
      <c r="S46" s="7">
        <f>+Table3[[#This Row],[Total Am t]]+Table3[[#This Row],[Frieght]]</f>
        <v>0</v>
      </c>
      <c r="T46" s="7">
        <f>IFERROR(+Table3[[#This Row],[Total amt]]/Table3[[#This Row],[Qty Received]],0)</f>
        <v>0</v>
      </c>
    </row>
    <row r="47" spans="1:20" x14ac:dyDescent="0.25">
      <c r="A47" s="9"/>
      <c r="B47" s="7" t="str">
        <f>IFERROR(VLOOKUP(Table3[[#This Row],[Vendor ID]],Table6[[Vendor ID]:[Vendor Name]],2,0),"")</f>
        <v/>
      </c>
      <c r="C47" s="27"/>
      <c r="D47" s="9"/>
      <c r="E47" s="27"/>
      <c r="F47" s="9"/>
      <c r="G47" s="27"/>
      <c r="H47" s="9"/>
      <c r="I47" s="9"/>
      <c r="J47" s="8" t="str">
        <f>IFERROR(VLOOKUP(Table3[[#This Row],[Receipt Location Code]],Table5[#All],3,0),"")</f>
        <v/>
      </c>
      <c r="K47" s="8"/>
      <c r="L47" s="7" t="str">
        <f>IFERROR(VLOOKUP(Table3[[#This Row],[Item Name]],Table2[[#All],[Item Name]:[Open Rate]],2,0),"")</f>
        <v/>
      </c>
      <c r="M47" s="9"/>
      <c r="N47" s="9"/>
      <c r="O47" s="7">
        <f>+Table3[[#This Row],[Rate]]*Table3[[#This Row],[Qty Received]]</f>
        <v>0</v>
      </c>
      <c r="P47" s="7">
        <f>+Table3[[#This Row],[Amt]]*0.18</f>
        <v>0</v>
      </c>
      <c r="Q47" s="7">
        <f>+Table3[[#This Row],[Amt]]+Table3[[#This Row],[GST]]</f>
        <v>0</v>
      </c>
      <c r="R47" s="9"/>
      <c r="S47" s="7">
        <f>+Table3[[#This Row],[Total Am t]]+Table3[[#This Row],[Frieght]]</f>
        <v>0</v>
      </c>
      <c r="T47" s="7">
        <f>IFERROR(+Table3[[#This Row],[Total amt]]/Table3[[#This Row],[Qty Received]],0)</f>
        <v>0</v>
      </c>
    </row>
    <row r="48" spans="1:20" x14ac:dyDescent="0.25">
      <c r="A48" s="9"/>
      <c r="B48" s="7" t="str">
        <f>IFERROR(VLOOKUP(Table3[[#This Row],[Vendor ID]],Table6[[Vendor ID]:[Vendor Name]],2,0),"")</f>
        <v/>
      </c>
      <c r="C48" s="27"/>
      <c r="D48" s="9"/>
      <c r="E48" s="27"/>
      <c r="F48" s="9"/>
      <c r="G48" s="27"/>
      <c r="H48" s="9"/>
      <c r="I48" s="9"/>
      <c r="J48" s="8" t="str">
        <f>IFERROR(VLOOKUP(Table3[[#This Row],[Receipt Location Code]],Table5[#All],3,0),"")</f>
        <v/>
      </c>
      <c r="K48" s="8"/>
      <c r="L48" s="7" t="str">
        <f>IFERROR(VLOOKUP(Table3[[#This Row],[Item Name]],Table2[[#All],[Item Name]:[Open Rate]],2,0),"")</f>
        <v/>
      </c>
      <c r="M48" s="9"/>
      <c r="N48" s="9"/>
      <c r="O48" s="7">
        <f>+Table3[[#This Row],[Rate]]*Table3[[#This Row],[Qty Received]]</f>
        <v>0</v>
      </c>
      <c r="P48" s="7">
        <f>+Table3[[#This Row],[Amt]]*0.18</f>
        <v>0</v>
      </c>
      <c r="Q48" s="7">
        <f>+Table3[[#This Row],[Amt]]+Table3[[#This Row],[GST]]</f>
        <v>0</v>
      </c>
      <c r="R48" s="9"/>
      <c r="S48" s="7">
        <f>+Table3[[#This Row],[Total Am t]]+Table3[[#This Row],[Frieght]]</f>
        <v>0</v>
      </c>
      <c r="T48" s="7">
        <f>IFERROR(+Table3[[#This Row],[Total amt]]/Table3[[#This Row],[Qty Received]],0)</f>
        <v>0</v>
      </c>
    </row>
    <row r="49" spans="1:20" x14ac:dyDescent="0.25">
      <c r="A49" s="9"/>
      <c r="B49" s="7" t="str">
        <f>IFERROR(VLOOKUP(Table3[[#This Row],[Vendor ID]],Table6[[Vendor ID]:[Vendor Name]],2,0),"")</f>
        <v/>
      </c>
      <c r="C49" s="27"/>
      <c r="D49" s="9"/>
      <c r="E49" s="27"/>
      <c r="F49" s="9"/>
      <c r="G49" s="27"/>
      <c r="H49" s="9"/>
      <c r="I49" s="9"/>
      <c r="J49" s="8" t="str">
        <f>IFERROR(VLOOKUP(Table3[[#This Row],[Receipt Location Code]],Table5[#All],3,0),"")</f>
        <v/>
      </c>
      <c r="K49" s="8"/>
      <c r="L49" s="7" t="str">
        <f>IFERROR(VLOOKUP(Table3[[#This Row],[Item Name]],Table2[[#All],[Item Name]:[Open Rate]],2,0),"")</f>
        <v/>
      </c>
      <c r="M49" s="9"/>
      <c r="N49" s="9"/>
      <c r="O49" s="7">
        <f>+Table3[[#This Row],[Rate]]*Table3[[#This Row],[Qty Received]]</f>
        <v>0</v>
      </c>
      <c r="P49" s="7">
        <f>+Table3[[#This Row],[Amt]]*0.18</f>
        <v>0</v>
      </c>
      <c r="Q49" s="7">
        <f>+Table3[[#This Row],[Amt]]+Table3[[#This Row],[GST]]</f>
        <v>0</v>
      </c>
      <c r="R49" s="9"/>
      <c r="S49" s="7">
        <f>+Table3[[#This Row],[Total Am t]]+Table3[[#This Row],[Frieght]]</f>
        <v>0</v>
      </c>
      <c r="T49" s="7">
        <f>IFERROR(+Table3[[#This Row],[Total amt]]/Table3[[#This Row],[Qty Received]],0)</f>
        <v>0</v>
      </c>
    </row>
    <row r="50" spans="1:20" x14ac:dyDescent="0.25">
      <c r="A50" s="9"/>
      <c r="B50" s="7" t="str">
        <f>IFERROR(VLOOKUP(Table3[[#This Row],[Vendor ID]],Table6[[Vendor ID]:[Vendor Name]],2,0),"")</f>
        <v/>
      </c>
      <c r="C50" s="27"/>
      <c r="D50" s="9"/>
      <c r="E50" s="27"/>
      <c r="F50" s="9"/>
      <c r="G50" s="27"/>
      <c r="H50" s="9"/>
      <c r="I50" s="9"/>
      <c r="J50" s="8" t="str">
        <f>IFERROR(VLOOKUP(Table3[[#This Row],[Receipt Location Code]],Table5[#All],3,0),"")</f>
        <v/>
      </c>
      <c r="K50" s="8"/>
      <c r="L50" s="7" t="str">
        <f>IFERROR(VLOOKUP(Table3[[#This Row],[Item Name]],Table2[[#All],[Item Name]:[Open Rate]],2,0),"")</f>
        <v/>
      </c>
      <c r="M50" s="9"/>
      <c r="N50" s="9"/>
      <c r="O50" s="7">
        <f>+Table3[[#This Row],[Rate]]*Table3[[#This Row],[Qty Received]]</f>
        <v>0</v>
      </c>
      <c r="P50" s="7">
        <f>+Table3[[#This Row],[Amt]]*0.18</f>
        <v>0</v>
      </c>
      <c r="Q50" s="7">
        <f>+Table3[[#This Row],[Amt]]+Table3[[#This Row],[GST]]</f>
        <v>0</v>
      </c>
      <c r="R50" s="9"/>
      <c r="S50" s="7">
        <f>+Table3[[#This Row],[Total Am t]]+Table3[[#This Row],[Frieght]]</f>
        <v>0</v>
      </c>
      <c r="T50" s="7">
        <f>IFERROR(+Table3[[#This Row],[Total amt]]/Table3[[#This Row],[Qty Received]],0)</f>
        <v>0</v>
      </c>
    </row>
    <row r="51" spans="1:20" x14ac:dyDescent="0.25">
      <c r="A51" s="9"/>
      <c r="B51" s="7" t="str">
        <f>IFERROR(VLOOKUP(Table3[[#This Row],[Vendor ID]],Table6[[Vendor ID]:[Vendor Name]],2,0),"")</f>
        <v/>
      </c>
      <c r="C51" s="27"/>
      <c r="D51" s="9"/>
      <c r="E51" s="27"/>
      <c r="F51" s="9"/>
      <c r="G51" s="27"/>
      <c r="H51" s="9"/>
      <c r="I51" s="9"/>
      <c r="J51" s="8" t="str">
        <f>IFERROR(VLOOKUP(Table3[[#This Row],[Receipt Location Code]],Table5[#All],3,0),"")</f>
        <v/>
      </c>
      <c r="K51" s="8"/>
      <c r="L51" s="7" t="str">
        <f>IFERROR(VLOOKUP(Table3[[#This Row],[Item Name]],Table2[[#All],[Item Name]:[Open Rate]],2,0),"")</f>
        <v/>
      </c>
      <c r="M51" s="9"/>
      <c r="N51" s="9"/>
      <c r="O51" s="7">
        <f>+Table3[[#This Row],[Rate]]*Table3[[#This Row],[Qty Received]]</f>
        <v>0</v>
      </c>
      <c r="P51" s="7">
        <f>+Table3[[#This Row],[Amt]]*0.18</f>
        <v>0</v>
      </c>
      <c r="Q51" s="7">
        <f>+Table3[[#This Row],[Amt]]+Table3[[#This Row],[GST]]</f>
        <v>0</v>
      </c>
      <c r="R51" s="9"/>
      <c r="S51" s="7">
        <f>+Table3[[#This Row],[Total Am t]]+Table3[[#This Row],[Frieght]]</f>
        <v>0</v>
      </c>
      <c r="T51" s="7">
        <f>IFERROR(+Table3[[#This Row],[Total amt]]/Table3[[#This Row],[Qty Received]],0)</f>
        <v>0</v>
      </c>
    </row>
    <row r="52" spans="1:20" x14ac:dyDescent="0.25">
      <c r="A52" s="9"/>
      <c r="B52" s="7" t="str">
        <f>IFERROR(VLOOKUP(Table3[[#This Row],[Vendor ID]],Table6[[Vendor ID]:[Vendor Name]],2,0),"")</f>
        <v/>
      </c>
      <c r="C52" s="27"/>
      <c r="D52" s="9"/>
      <c r="E52" s="27"/>
      <c r="F52" s="9"/>
      <c r="G52" s="27"/>
      <c r="H52" s="9"/>
      <c r="I52" s="9"/>
      <c r="J52" s="8" t="str">
        <f>IFERROR(VLOOKUP(Table3[[#This Row],[Receipt Location Code]],Table5[#All],3,0),"")</f>
        <v/>
      </c>
      <c r="K52" s="9"/>
      <c r="L52" s="7" t="str">
        <f>IFERROR(VLOOKUP(Table3[[#This Row],[Item Name]],Table2[[#All],[Item Name]:[Open Rate]],2,0),"")</f>
        <v/>
      </c>
      <c r="M52" s="9"/>
      <c r="N52" s="9"/>
      <c r="O52" s="7">
        <f>+Table3[[#This Row],[Rate]]*Table3[[#This Row],[Qty Received]]</f>
        <v>0</v>
      </c>
      <c r="P52" s="7">
        <f>+Table3[[#This Row],[Amt]]*0.18</f>
        <v>0</v>
      </c>
      <c r="Q52" s="7">
        <f>+Table3[[#This Row],[Amt]]+Table3[[#This Row],[GST]]</f>
        <v>0</v>
      </c>
      <c r="R52" s="9"/>
      <c r="S52" s="7">
        <f>+Table3[[#This Row],[Total Am t]]+Table3[[#This Row],[Frieght]]</f>
        <v>0</v>
      </c>
      <c r="T52" s="7">
        <f>IFERROR(+Table3[[#This Row],[Total amt]]/Table3[[#This Row],[Qty Received]],0)</f>
        <v>0</v>
      </c>
    </row>
    <row r="53" spans="1:20" x14ac:dyDescent="0.25">
      <c r="A53" s="9"/>
      <c r="B53" s="7" t="str">
        <f>IFERROR(VLOOKUP(Table3[[#This Row],[Vendor ID]],Table6[[Vendor ID]:[Vendor Name]],2,0),"")</f>
        <v/>
      </c>
      <c r="C53" s="27"/>
      <c r="D53" s="9"/>
      <c r="E53" s="27"/>
      <c r="F53" s="9"/>
      <c r="G53" s="27"/>
      <c r="H53" s="9"/>
      <c r="I53" s="9"/>
      <c r="J53" s="8" t="str">
        <f>IFERROR(VLOOKUP(Table3[[#This Row],[Receipt Location Code]],Table5[#All],3,0),"")</f>
        <v/>
      </c>
      <c r="K53" s="9"/>
      <c r="L53" s="7" t="str">
        <f>IFERROR(VLOOKUP(Table3[[#This Row],[Item Name]],Table2[[#All],[Item Name]:[Open Rate]],2,0),"")</f>
        <v/>
      </c>
      <c r="M53" s="9"/>
      <c r="N53" s="9"/>
      <c r="O53" s="7">
        <f>+Table3[[#This Row],[Rate]]*Table3[[#This Row],[Qty Received]]</f>
        <v>0</v>
      </c>
      <c r="P53" s="7">
        <f>+Table3[[#This Row],[Amt]]*0.18</f>
        <v>0</v>
      </c>
      <c r="Q53" s="7">
        <f>+Table3[[#This Row],[Amt]]+Table3[[#This Row],[GST]]</f>
        <v>0</v>
      </c>
      <c r="R53" s="9"/>
      <c r="S53" s="7">
        <f>+Table3[[#This Row],[Total Am t]]+Table3[[#This Row],[Frieght]]</f>
        <v>0</v>
      </c>
      <c r="T53" s="7">
        <f>IFERROR(+Table3[[#This Row],[Total amt]]/Table3[[#This Row],[Qty Received]],0)</f>
        <v>0</v>
      </c>
    </row>
    <row r="54" spans="1:20" x14ac:dyDescent="0.25">
      <c r="A54" s="9"/>
      <c r="B54" s="7" t="str">
        <f>IFERROR(VLOOKUP(Table3[[#This Row],[Vendor ID]],Table6[[Vendor ID]:[Vendor Name]],2,0),"")</f>
        <v/>
      </c>
      <c r="C54" s="27"/>
      <c r="D54" s="9"/>
      <c r="E54" s="27"/>
      <c r="F54" s="9"/>
      <c r="G54" s="27"/>
      <c r="H54" s="9"/>
      <c r="I54" s="9"/>
      <c r="J54" s="8" t="str">
        <f>IFERROR(VLOOKUP(Table3[[#This Row],[Receipt Location Code]],Table5[#All],3,0),"")</f>
        <v/>
      </c>
      <c r="K54" s="8"/>
      <c r="L54" s="7" t="str">
        <f>IFERROR(VLOOKUP(Table3[[#This Row],[Item Name]],Table2[[#All],[Item Name]:[Open Rate]],2,0),"")</f>
        <v/>
      </c>
      <c r="M54" s="9"/>
      <c r="N54" s="9"/>
      <c r="O54" s="7">
        <f>+Table3[[#This Row],[Rate]]*Table3[[#This Row],[Qty Received]]</f>
        <v>0</v>
      </c>
      <c r="P54" s="7">
        <f>+Table3[[#This Row],[Amt]]*0.18</f>
        <v>0</v>
      </c>
      <c r="Q54" s="7">
        <f>+Table3[[#This Row],[Amt]]+Table3[[#This Row],[GST]]</f>
        <v>0</v>
      </c>
      <c r="R54" s="9"/>
      <c r="S54" s="7">
        <f>+Table3[[#This Row],[Total Am t]]+Table3[[#This Row],[Frieght]]</f>
        <v>0</v>
      </c>
      <c r="T54" s="7">
        <f>IFERROR(+Table3[[#This Row],[Total amt]]/Table3[[#This Row],[Qty Received]],0)</f>
        <v>0</v>
      </c>
    </row>
    <row r="55" spans="1:20" x14ac:dyDescent="0.25">
      <c r="A55" s="9"/>
      <c r="B55" s="7" t="str">
        <f>IFERROR(VLOOKUP(Table3[[#This Row],[Vendor ID]],Table6[[Vendor ID]:[Vendor Name]],2,0),"")</f>
        <v/>
      </c>
      <c r="C55" s="27"/>
      <c r="D55" s="9"/>
      <c r="E55" s="27"/>
      <c r="F55" s="9"/>
      <c r="G55" s="27"/>
      <c r="H55" s="9"/>
      <c r="I55" s="9"/>
      <c r="J55" s="8" t="str">
        <f>IFERROR(VLOOKUP(Table3[[#This Row],[Receipt Location Code]],Table5[#All],3,0),"")</f>
        <v/>
      </c>
      <c r="K55" s="8"/>
      <c r="L55" s="7" t="str">
        <f>IFERROR(VLOOKUP(Table3[[#This Row],[Item Name]],Table2[[#All],[Item Name]:[Open Rate]],2,0),"")</f>
        <v/>
      </c>
      <c r="M55" s="9"/>
      <c r="N55" s="9"/>
      <c r="O55" s="7">
        <f>+Table3[[#This Row],[Rate]]*Table3[[#This Row],[Qty Received]]</f>
        <v>0</v>
      </c>
      <c r="P55" s="7">
        <f>+Table3[[#This Row],[Amt]]*0.18</f>
        <v>0</v>
      </c>
      <c r="Q55" s="7">
        <f>+Table3[[#This Row],[Amt]]+Table3[[#This Row],[GST]]</f>
        <v>0</v>
      </c>
      <c r="R55" s="9"/>
      <c r="S55" s="7">
        <f>+Table3[[#This Row],[Total Am t]]+Table3[[#This Row],[Frieght]]</f>
        <v>0</v>
      </c>
      <c r="T55" s="7">
        <f>IFERROR(+Table3[[#This Row],[Total amt]]/Table3[[#This Row],[Qty Received]],0)</f>
        <v>0</v>
      </c>
    </row>
    <row r="56" spans="1:20" x14ac:dyDescent="0.25">
      <c r="A56" s="9"/>
      <c r="B56" s="7" t="str">
        <f>IFERROR(VLOOKUP(Table3[[#This Row],[Vendor ID]],Table6[[Vendor ID]:[Vendor Name]],2,0),"")</f>
        <v/>
      </c>
      <c r="C56" s="27"/>
      <c r="D56" s="9"/>
      <c r="E56" s="27"/>
      <c r="F56" s="9"/>
      <c r="G56" s="27"/>
      <c r="H56" s="9"/>
      <c r="I56" s="9"/>
      <c r="J56" s="8" t="str">
        <f>IFERROR(VLOOKUP(Table3[[#This Row],[Receipt Location Code]],Table5[#All],3,0),"")</f>
        <v/>
      </c>
      <c r="K56" s="8"/>
      <c r="L56" s="7" t="str">
        <f>IFERROR(VLOOKUP(Table3[[#This Row],[Item Name]],Table2[[#All],[Item Name]:[Open Rate]],2,0),"")</f>
        <v/>
      </c>
      <c r="M56" s="9"/>
      <c r="N56" s="9"/>
      <c r="O56" s="7">
        <f>+Table3[[#This Row],[Rate]]*Table3[[#This Row],[Qty Received]]</f>
        <v>0</v>
      </c>
      <c r="P56" s="7">
        <f>+Table3[[#This Row],[Amt]]*0.05</f>
        <v>0</v>
      </c>
      <c r="Q56" s="7">
        <f>+Table3[[#This Row],[Amt]]+Table3[[#This Row],[GST]]</f>
        <v>0</v>
      </c>
      <c r="R56" s="9"/>
      <c r="S56" s="7">
        <f>+Table3[[#This Row],[Total Am t]]+Table3[[#This Row],[Frieght]]</f>
        <v>0</v>
      </c>
      <c r="T56" s="7">
        <f>IFERROR(+Table3[[#This Row],[Total amt]]/Table3[[#This Row],[Qty Received]],0)</f>
        <v>0</v>
      </c>
    </row>
    <row r="57" spans="1:20" x14ac:dyDescent="0.25">
      <c r="A57" s="9"/>
      <c r="B57" s="7" t="str">
        <f>IFERROR(VLOOKUP(Table3[[#This Row],[Vendor ID]],Table6[[Vendor ID]:[Vendor Name]],2,0),"")</f>
        <v/>
      </c>
      <c r="C57" s="27"/>
      <c r="D57" s="9"/>
      <c r="E57" s="27"/>
      <c r="F57" s="9"/>
      <c r="G57" s="27"/>
      <c r="H57" s="9"/>
      <c r="I57" s="9"/>
      <c r="J57" s="8" t="str">
        <f>IFERROR(VLOOKUP(Table3[[#This Row],[Receipt Location Code]],Table5[#All],3,0),"")</f>
        <v/>
      </c>
      <c r="K57" s="8"/>
      <c r="L57" s="7" t="str">
        <f>IFERROR(VLOOKUP(Table3[[#This Row],[Item Name]],Table2[[#All],[Item Name]:[Open Rate]],2,0),"")</f>
        <v/>
      </c>
      <c r="M57" s="9"/>
      <c r="N57" s="9"/>
      <c r="O57" s="7">
        <f>+Table3[[#This Row],[Rate]]*Table3[[#This Row],[Qty Received]]</f>
        <v>0</v>
      </c>
      <c r="P57" s="7">
        <f>+Table3[[#This Row],[Amt]]*0.18</f>
        <v>0</v>
      </c>
      <c r="Q57" s="7">
        <f>+Table3[[#This Row],[Amt]]+Table3[[#This Row],[GST]]</f>
        <v>0</v>
      </c>
      <c r="R57" s="9"/>
      <c r="S57" s="7">
        <f>+Table3[[#This Row],[Total Am t]]+Table3[[#This Row],[Frieght]]</f>
        <v>0</v>
      </c>
      <c r="T57" s="7">
        <f>IFERROR(+Table3[[#This Row],[Total amt]]/Table3[[#This Row],[Qty Received]],0)</f>
        <v>0</v>
      </c>
    </row>
    <row r="58" spans="1:20" x14ac:dyDescent="0.25">
      <c r="A58" s="9"/>
      <c r="B58" s="7" t="str">
        <f>IFERROR(VLOOKUP(Table3[[#This Row],[Vendor ID]],Table6[[Vendor ID]:[Vendor Name]],2,0),"")</f>
        <v/>
      </c>
      <c r="C58" s="27"/>
      <c r="D58" s="9"/>
      <c r="E58" s="27"/>
      <c r="F58" s="9"/>
      <c r="G58" s="27"/>
      <c r="H58" s="9"/>
      <c r="I58" s="9"/>
      <c r="J58" s="8" t="str">
        <f>IFERROR(VLOOKUP(Table3[[#This Row],[Receipt Location Code]],Table5[#All],3,0),"")</f>
        <v/>
      </c>
      <c r="K58" s="8"/>
      <c r="L58" s="7" t="str">
        <f>IFERROR(VLOOKUP(Table3[[#This Row],[Item Name]],Table2[[#All],[Item Name]:[Open Rate]],2,0),"")</f>
        <v/>
      </c>
      <c r="M58" s="9"/>
      <c r="N58" s="9"/>
      <c r="O58" s="7">
        <f>+Table3[[#This Row],[Rate]]*Table3[[#This Row],[Qty Received]]</f>
        <v>0</v>
      </c>
      <c r="P58" s="7">
        <f>+Table3[[#This Row],[Amt]]*0.18</f>
        <v>0</v>
      </c>
      <c r="Q58" s="7">
        <f>+Table3[[#This Row],[Amt]]+Table3[[#This Row],[GST]]</f>
        <v>0</v>
      </c>
      <c r="R58" s="9"/>
      <c r="S58" s="7">
        <f>+Table3[[#This Row],[Total Am t]]+Table3[[#This Row],[Frieght]]</f>
        <v>0</v>
      </c>
      <c r="T58" s="7">
        <f>IFERROR(+Table3[[#This Row],[Total amt]]/Table3[[#This Row],[Qty Received]],0)</f>
        <v>0</v>
      </c>
    </row>
    <row r="59" spans="1:20" x14ac:dyDescent="0.25">
      <c r="A59" s="9"/>
      <c r="B59" s="7" t="str">
        <f>IFERROR(VLOOKUP(Table3[[#This Row],[Vendor ID]],Table6[[Vendor ID]:[Vendor Name]],2,0),"")</f>
        <v/>
      </c>
      <c r="C59" s="27"/>
      <c r="D59" s="9"/>
      <c r="E59" s="27"/>
      <c r="F59" s="9"/>
      <c r="G59" s="27"/>
      <c r="H59" s="9"/>
      <c r="I59" s="9"/>
      <c r="J59" s="8" t="str">
        <f>IFERROR(VLOOKUP(Table3[[#This Row],[Receipt Location Code]],Table5[#All],3,0),"")</f>
        <v/>
      </c>
      <c r="K59" s="8"/>
      <c r="L59" s="7" t="str">
        <f>IFERROR(VLOOKUP(Table3[[#This Row],[Item Name]],Table2[[#All],[Item Name]:[Open Rate]],2,0),"")</f>
        <v/>
      </c>
      <c r="M59" s="9"/>
      <c r="N59" s="9"/>
      <c r="O59" s="7">
        <f>+Table3[[#This Row],[Rate]]*Table3[[#This Row],[Qty Received]]</f>
        <v>0</v>
      </c>
      <c r="P59" s="7">
        <f>+Table3[[#This Row],[Amt]]*0.18</f>
        <v>0</v>
      </c>
      <c r="Q59" s="7">
        <f>+Table3[[#This Row],[Amt]]+Table3[[#This Row],[GST]]</f>
        <v>0</v>
      </c>
      <c r="R59" s="9"/>
      <c r="S59" s="7">
        <f>+Table3[[#This Row],[Total Am t]]+Table3[[#This Row],[Frieght]]</f>
        <v>0</v>
      </c>
      <c r="T59" s="7">
        <f>IFERROR(+Table3[[#This Row],[Total amt]]/Table3[[#This Row],[Qty Received]],0)</f>
        <v>0</v>
      </c>
    </row>
    <row r="60" spans="1:20" x14ac:dyDescent="0.25">
      <c r="A60" s="9"/>
      <c r="B60" s="7" t="str">
        <f>IFERROR(VLOOKUP(Table3[[#This Row],[Vendor ID]],Table6[[Vendor ID]:[Vendor Name]],2,0),"")</f>
        <v/>
      </c>
      <c r="C60" s="27"/>
      <c r="D60" s="9"/>
      <c r="E60" s="27"/>
      <c r="F60" s="9"/>
      <c r="G60" s="27"/>
      <c r="H60" s="9"/>
      <c r="I60" s="9"/>
      <c r="J60" s="8" t="str">
        <f>IFERROR(VLOOKUP(Table3[[#This Row],[Receipt Location Code]],Table5[#All],3,0),"")</f>
        <v/>
      </c>
      <c r="K60" s="9"/>
      <c r="L60" s="7" t="str">
        <f>IFERROR(VLOOKUP(Table3[[#This Row],[Item Name]],Table2[[#All],[Item Name]:[Open Rate]],2,0),"")</f>
        <v/>
      </c>
      <c r="M60" s="9"/>
      <c r="N60" s="9"/>
      <c r="O60" s="7">
        <f>+Table3[[#This Row],[Rate]]*Table3[[#This Row],[Qty Received]]</f>
        <v>0</v>
      </c>
      <c r="P60" s="7">
        <f>+Table3[[#This Row],[Amt]]*0.05</f>
        <v>0</v>
      </c>
      <c r="Q60" s="7">
        <f>+Table3[[#This Row],[Amt]]+Table3[[#This Row],[GST]]</f>
        <v>0</v>
      </c>
      <c r="R60" s="9"/>
      <c r="S60" s="7">
        <f>+Table3[[#This Row],[Total Am t]]+Table3[[#This Row],[Frieght]]</f>
        <v>0</v>
      </c>
      <c r="T60" s="7">
        <f>IFERROR(+Table3[[#This Row],[Total amt]]/Table3[[#This Row],[Qty Received]],0)</f>
        <v>0</v>
      </c>
    </row>
    <row r="61" spans="1:20" x14ac:dyDescent="0.25">
      <c r="A61" s="9"/>
      <c r="B61" s="7" t="str">
        <f>IFERROR(VLOOKUP(Table3[[#This Row],[Vendor ID]],Table6[[Vendor ID]:[Vendor Name]],2,0),"")</f>
        <v/>
      </c>
      <c r="C61" s="27"/>
      <c r="D61" s="9"/>
      <c r="E61" s="27"/>
      <c r="F61" s="9"/>
      <c r="G61" s="27"/>
      <c r="H61" s="9"/>
      <c r="I61" s="9"/>
      <c r="J61" s="8" t="str">
        <f>IFERROR(VLOOKUP(Table3[[#This Row],[Receipt Location Code]],Table5[#All],3,0),"")</f>
        <v/>
      </c>
      <c r="K61" s="9"/>
      <c r="L61" s="7" t="str">
        <f>IFERROR(VLOOKUP(Table3[[#This Row],[Item Name]],Table2[[#All],[Item Name]:[Open Rate]],2,0),"")</f>
        <v/>
      </c>
      <c r="M61" s="9"/>
      <c r="N61" s="9"/>
      <c r="O61" s="7">
        <f>+Table3[[#This Row],[Rate]]*Table3[[#This Row],[Qty Received]]</f>
        <v>0</v>
      </c>
      <c r="P61" s="7">
        <f>+Table3[[#This Row],[Amt]]*0.18</f>
        <v>0</v>
      </c>
      <c r="Q61" s="7">
        <f>+Table3[[#This Row],[Amt]]+Table3[[#This Row],[GST]]</f>
        <v>0</v>
      </c>
      <c r="R61" s="9"/>
      <c r="S61" s="7">
        <f>+Table3[[#This Row],[Total Am t]]+Table3[[#This Row],[Frieght]]</f>
        <v>0</v>
      </c>
      <c r="T61" s="7">
        <f>IFERROR(+Table3[[#This Row],[Total amt]]/Table3[[#This Row],[Qty Received]],0)</f>
        <v>0</v>
      </c>
    </row>
    <row r="62" spans="1:20" x14ac:dyDescent="0.25">
      <c r="A62" s="9"/>
      <c r="B62" s="7" t="str">
        <f>IFERROR(VLOOKUP(Table3[[#This Row],[Vendor ID]],Table6[[Vendor ID]:[Vendor Name]],2,0),"")</f>
        <v/>
      </c>
      <c r="C62" s="9"/>
      <c r="D62" s="9"/>
      <c r="E62" s="9"/>
      <c r="F62" s="9"/>
      <c r="G62" s="9"/>
      <c r="H62" s="9"/>
      <c r="I62" s="9"/>
      <c r="J62" s="8" t="str">
        <f>IFERROR(VLOOKUP(Table3[[#This Row],[Receipt Location Code]],Table5[#All],3,0),"")</f>
        <v/>
      </c>
      <c r="K62" s="9"/>
      <c r="L62" s="7" t="str">
        <f>IFERROR(VLOOKUP(Table3[[#This Row],[Item Name]],Table2[[#All],[Item Name]:[Open Rate]],2,0),"")</f>
        <v/>
      </c>
      <c r="M62" s="9"/>
      <c r="N62" s="9"/>
      <c r="O62" s="7">
        <f>+Table3[[#This Row],[Rate]]*Table3[[#This Row],[Qty Received]]</f>
        <v>0</v>
      </c>
      <c r="P62" s="7">
        <f>+Table3[[#This Row],[Amt]]*0.18</f>
        <v>0</v>
      </c>
      <c r="Q62" s="7">
        <f>+Table3[[#This Row],[Amt]]+Table3[[#This Row],[GST]]</f>
        <v>0</v>
      </c>
      <c r="R62" s="9"/>
      <c r="S62" s="7">
        <f>+Table3[[#This Row],[Total Am t]]+Table3[[#This Row],[Frieght]]</f>
        <v>0</v>
      </c>
      <c r="T62" s="7">
        <f>IFERROR(+Table3[[#This Row],[Total amt]]/Table3[[#This Row],[Qty Received]],0)</f>
        <v>0</v>
      </c>
    </row>
    <row r="63" spans="1:20" x14ac:dyDescent="0.25">
      <c r="A63" s="9"/>
      <c r="B63" s="7" t="str">
        <f>IFERROR(VLOOKUP(Table3[[#This Row],[Vendor ID]],Table6[[Vendor ID]:[Vendor Name]],2,0),"")</f>
        <v/>
      </c>
      <c r="C63" s="9"/>
      <c r="D63" s="9"/>
      <c r="E63" s="9"/>
      <c r="F63" s="9"/>
      <c r="G63" s="9"/>
      <c r="H63" s="9"/>
      <c r="I63" s="9"/>
      <c r="J63" s="8" t="str">
        <f>IFERROR(VLOOKUP(Table3[[#This Row],[Receipt Location Code]],Table5[#All],3,0),"")</f>
        <v/>
      </c>
      <c r="K63" s="9"/>
      <c r="L63" s="7" t="str">
        <f>IFERROR(VLOOKUP(Table3[[#This Row],[Item Name]],Table2[[#All],[Item Name]:[Open Rate]],2,0),"")</f>
        <v/>
      </c>
      <c r="M63" s="9"/>
      <c r="N63" s="9"/>
      <c r="O63" s="7">
        <f>+Table3[[#This Row],[Rate]]*Table3[[#This Row],[Qty Received]]</f>
        <v>0</v>
      </c>
      <c r="P63" s="7">
        <f>+Table3[[#This Row],[Amt]]*0.18</f>
        <v>0</v>
      </c>
      <c r="Q63" s="7">
        <f>+Table3[[#This Row],[Amt]]+Table3[[#This Row],[GST]]</f>
        <v>0</v>
      </c>
      <c r="R63" s="9"/>
      <c r="S63" s="7">
        <f>+Table3[[#This Row],[Total Am t]]+Table3[[#This Row],[Frieght]]</f>
        <v>0</v>
      </c>
      <c r="T63" s="7">
        <f>IFERROR(+Table3[[#This Row],[Total amt]]/Table3[[#This Row],[Qty Received]],0)</f>
        <v>0</v>
      </c>
    </row>
    <row r="64" spans="1:20" x14ac:dyDescent="0.25">
      <c r="A64" s="9"/>
      <c r="B64" s="7" t="str">
        <f>IFERROR(VLOOKUP(Table3[[#This Row],[Vendor ID]],Table6[#All],2,0),"")</f>
        <v/>
      </c>
      <c r="C64" s="9"/>
      <c r="D64" s="9"/>
      <c r="E64" s="9"/>
      <c r="F64" s="9"/>
      <c r="G64" s="9"/>
      <c r="H64" s="9"/>
      <c r="I64" s="9"/>
      <c r="J64" s="8" t="str">
        <f>IFERROR(VLOOKUP(Table3[[#This Row],[Receipt Location Code]],Table5[#All],3,0),"")</f>
        <v/>
      </c>
      <c r="K64" s="9"/>
      <c r="L64" s="7" t="str">
        <f>IFERROR(VLOOKUP(Table3[[#This Row],[Item Name]],Table2[[#All],[Item Name]:[UoM]],2,0),"")</f>
        <v/>
      </c>
      <c r="M64" s="9"/>
      <c r="N64" s="9"/>
      <c r="O64" s="7">
        <f>+Table3[[#This Row],[Rate]]*Table3[[#This Row],[Qty Received]]</f>
        <v>0</v>
      </c>
      <c r="P64" s="7">
        <f>+Table3[[#This Row],[Amt]]*0.18</f>
        <v>0</v>
      </c>
      <c r="Q64" s="7">
        <f>+Table3[[#This Row],[Amt]]+Table3[[#This Row],[GST]]</f>
        <v>0</v>
      </c>
      <c r="R64" s="9"/>
      <c r="S64" s="7">
        <f>+Table3[[#This Row],[Total Am t]]+Table3[[#This Row],[Frieght]]</f>
        <v>0</v>
      </c>
      <c r="T64" s="7">
        <f>IFERROR(+Table3[[#This Row],[Total amt]]/Table3[[#This Row],[Qty Received]],0)</f>
        <v>0</v>
      </c>
    </row>
    <row r="65" spans="1:20" x14ac:dyDescent="0.25">
      <c r="A65" s="9"/>
      <c r="B65" s="7" t="str">
        <f>IFERROR(VLOOKUP(Table3[[#This Row],[Vendor ID]],Table6[#All],2,0),"")</f>
        <v/>
      </c>
      <c r="C65" s="9"/>
      <c r="D65" s="9"/>
      <c r="E65" s="9"/>
      <c r="F65" s="9"/>
      <c r="G65" s="9"/>
      <c r="H65" s="9"/>
      <c r="I65" s="9"/>
      <c r="J65" s="8" t="str">
        <f>IFERROR(VLOOKUP(Table3[[#This Row],[Receipt Location Code]],Table5[#All],3,0),"")</f>
        <v/>
      </c>
      <c r="K65" s="9"/>
      <c r="L65" s="7" t="str">
        <f>IFERROR(VLOOKUP(Table3[[#This Row],[Item Name]],Table2[[#All],[Item Name]:[UoM]],2,0),"")</f>
        <v/>
      </c>
      <c r="M65" s="9"/>
      <c r="N65" s="9"/>
      <c r="O65" s="7">
        <f>+Table3[[#This Row],[Rate]]*Table3[[#This Row],[Qty Received]]</f>
        <v>0</v>
      </c>
      <c r="P65" s="7">
        <f>+Table3[[#This Row],[Amt]]*0.18</f>
        <v>0</v>
      </c>
      <c r="Q65" s="7">
        <f>+Table3[[#This Row],[Amt]]+Table3[[#This Row],[GST]]</f>
        <v>0</v>
      </c>
      <c r="R65" s="9"/>
      <c r="S65" s="7">
        <f>+Table3[[#This Row],[Total Am t]]+Table3[[#This Row],[Frieght]]</f>
        <v>0</v>
      </c>
      <c r="T65" s="7">
        <f>IFERROR(+Table3[[#This Row],[Total amt]]/Table3[[#This Row],[Qty Received]],0)</f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289"/>
  <sheetViews>
    <sheetView topLeftCell="A1247" workbookViewId="0">
      <selection activeCell="D1248" sqref="D1248:D1261"/>
    </sheetView>
  </sheetViews>
  <sheetFormatPr defaultRowHeight="15" x14ac:dyDescent="0.25"/>
  <cols>
    <col min="1" max="1" width="17.140625" bestFit="1" customWidth="1"/>
    <col min="2" max="2" width="12.42578125" bestFit="1" customWidth="1"/>
    <col min="3" max="3" width="60.28515625" bestFit="1" customWidth="1"/>
    <col min="4" max="4" width="14.85546875" bestFit="1" customWidth="1"/>
  </cols>
  <sheetData>
    <row r="1" spans="1:4" x14ac:dyDescent="0.25">
      <c r="A1" s="5" t="s">
        <v>31</v>
      </c>
      <c r="B1" s="6" t="s">
        <v>18</v>
      </c>
      <c r="C1" s="6" t="s">
        <v>32</v>
      </c>
      <c r="D1" s="4" t="s">
        <v>33</v>
      </c>
    </row>
    <row r="2" spans="1:4" x14ac:dyDescent="0.25">
      <c r="A2" s="8">
        <v>1</v>
      </c>
      <c r="B2" s="8" t="s">
        <v>36</v>
      </c>
      <c r="C2" s="8" t="s">
        <v>37</v>
      </c>
      <c r="D2" s="8" t="s">
        <v>38</v>
      </c>
    </row>
    <row r="3" spans="1:4" x14ac:dyDescent="0.25">
      <c r="A3" s="8">
        <v>10070001</v>
      </c>
      <c r="B3" s="8" t="s">
        <v>40</v>
      </c>
      <c r="C3" s="8" t="s">
        <v>157</v>
      </c>
      <c r="D3" s="8" t="s">
        <v>158</v>
      </c>
    </row>
    <row r="4" spans="1:4" x14ac:dyDescent="0.25">
      <c r="A4" s="8">
        <v>10070002</v>
      </c>
      <c r="B4" s="8" t="s">
        <v>40</v>
      </c>
      <c r="C4" s="8" t="s">
        <v>159</v>
      </c>
      <c r="D4" s="8" t="s">
        <v>158</v>
      </c>
    </row>
    <row r="5" spans="1:4" x14ac:dyDescent="0.25">
      <c r="A5" s="8">
        <v>10070003</v>
      </c>
      <c r="B5" s="8" t="s">
        <v>40</v>
      </c>
      <c r="C5" s="8" t="s">
        <v>160</v>
      </c>
      <c r="D5" s="8" t="s">
        <v>158</v>
      </c>
    </row>
    <row r="6" spans="1:4" x14ac:dyDescent="0.25">
      <c r="A6" s="8">
        <v>10070004</v>
      </c>
      <c r="B6" s="8" t="s">
        <v>40</v>
      </c>
      <c r="C6" s="8" t="s">
        <v>161</v>
      </c>
      <c r="D6" s="8" t="s">
        <v>158</v>
      </c>
    </row>
    <row r="7" spans="1:4" x14ac:dyDescent="0.25">
      <c r="A7" s="8">
        <v>10070008</v>
      </c>
      <c r="B7" s="8" t="s">
        <v>40</v>
      </c>
      <c r="C7" s="8" t="s">
        <v>162</v>
      </c>
      <c r="D7" s="8" t="s">
        <v>158</v>
      </c>
    </row>
    <row r="8" spans="1:4" x14ac:dyDescent="0.25">
      <c r="A8" s="8">
        <v>10070010</v>
      </c>
      <c r="B8" s="8" t="s">
        <v>40</v>
      </c>
      <c r="C8" s="8" t="s">
        <v>163</v>
      </c>
      <c r="D8" s="8" t="s">
        <v>158</v>
      </c>
    </row>
    <row r="9" spans="1:4" x14ac:dyDescent="0.25">
      <c r="A9" s="8">
        <v>10070013</v>
      </c>
      <c r="B9" s="8" t="s">
        <v>40</v>
      </c>
      <c r="C9" s="8" t="s">
        <v>164</v>
      </c>
      <c r="D9" s="8" t="s">
        <v>158</v>
      </c>
    </row>
    <row r="10" spans="1:4" x14ac:dyDescent="0.25">
      <c r="A10" s="8">
        <v>10070016</v>
      </c>
      <c r="B10" s="8" t="s">
        <v>40</v>
      </c>
      <c r="C10" s="8" t="s">
        <v>165</v>
      </c>
      <c r="D10" s="8" t="s">
        <v>158</v>
      </c>
    </row>
    <row r="11" spans="1:4" x14ac:dyDescent="0.25">
      <c r="A11" s="8">
        <v>10070017</v>
      </c>
      <c r="B11" s="8" t="s">
        <v>40</v>
      </c>
      <c r="C11" s="8" t="s">
        <v>166</v>
      </c>
      <c r="D11" s="8" t="s">
        <v>158</v>
      </c>
    </row>
    <row r="12" spans="1:4" x14ac:dyDescent="0.25">
      <c r="A12" s="8">
        <v>10070018</v>
      </c>
      <c r="B12" s="8" t="s">
        <v>40</v>
      </c>
      <c r="C12" s="8" t="s">
        <v>167</v>
      </c>
      <c r="D12" s="8" t="s">
        <v>158</v>
      </c>
    </row>
    <row r="13" spans="1:4" x14ac:dyDescent="0.25">
      <c r="A13" s="8">
        <v>10070019</v>
      </c>
      <c r="B13" s="8" t="s">
        <v>40</v>
      </c>
      <c r="C13" s="8" t="s">
        <v>168</v>
      </c>
      <c r="D13" s="8" t="s">
        <v>158</v>
      </c>
    </row>
    <row r="14" spans="1:4" x14ac:dyDescent="0.25">
      <c r="A14" s="8">
        <v>10070020</v>
      </c>
      <c r="B14" s="8" t="s">
        <v>40</v>
      </c>
      <c r="C14" s="8" t="s">
        <v>169</v>
      </c>
      <c r="D14" s="8" t="s">
        <v>158</v>
      </c>
    </row>
    <row r="15" spans="1:4" x14ac:dyDescent="0.25">
      <c r="A15" s="8">
        <v>10070021</v>
      </c>
      <c r="B15" s="8" t="s">
        <v>40</v>
      </c>
      <c r="C15" s="8" t="s">
        <v>170</v>
      </c>
      <c r="D15" s="8" t="s">
        <v>158</v>
      </c>
    </row>
    <row r="16" spans="1:4" x14ac:dyDescent="0.25">
      <c r="A16" s="8">
        <v>10070024</v>
      </c>
      <c r="B16" s="8" t="s">
        <v>40</v>
      </c>
      <c r="C16" s="8" t="s">
        <v>171</v>
      </c>
      <c r="D16" s="8" t="s">
        <v>158</v>
      </c>
    </row>
    <row r="17" spans="1:4" x14ac:dyDescent="0.25">
      <c r="A17" s="8">
        <v>10070026</v>
      </c>
      <c r="B17" s="8" t="s">
        <v>40</v>
      </c>
      <c r="C17" s="8" t="s">
        <v>172</v>
      </c>
      <c r="D17" s="8" t="s">
        <v>158</v>
      </c>
    </row>
    <row r="18" spans="1:4" x14ac:dyDescent="0.25">
      <c r="A18" s="8">
        <v>10070031</v>
      </c>
      <c r="B18" s="8" t="s">
        <v>40</v>
      </c>
      <c r="C18" s="8" t="s">
        <v>1052</v>
      </c>
      <c r="D18" s="8" t="s">
        <v>158</v>
      </c>
    </row>
    <row r="19" spans="1:4" x14ac:dyDescent="0.25">
      <c r="A19" s="8">
        <v>10070032</v>
      </c>
      <c r="B19" s="8" t="s">
        <v>40</v>
      </c>
      <c r="C19" s="8" t="s">
        <v>173</v>
      </c>
      <c r="D19" s="8" t="s">
        <v>158</v>
      </c>
    </row>
    <row r="20" spans="1:4" x14ac:dyDescent="0.25">
      <c r="A20" s="8">
        <v>10070033</v>
      </c>
      <c r="B20" s="8" t="s">
        <v>40</v>
      </c>
      <c r="C20" s="8" t="s">
        <v>174</v>
      </c>
      <c r="D20" s="8" t="s">
        <v>158</v>
      </c>
    </row>
    <row r="21" spans="1:4" x14ac:dyDescent="0.25">
      <c r="A21" s="8">
        <v>10070039</v>
      </c>
      <c r="B21" s="8" t="s">
        <v>40</v>
      </c>
      <c r="C21" s="8" t="s">
        <v>175</v>
      </c>
      <c r="D21" s="8" t="s">
        <v>158</v>
      </c>
    </row>
    <row r="22" spans="1:4" x14ac:dyDescent="0.25">
      <c r="A22" s="8">
        <v>10070042</v>
      </c>
      <c r="B22" s="8" t="s">
        <v>40</v>
      </c>
      <c r="C22" s="8" t="s">
        <v>176</v>
      </c>
      <c r="D22" s="8" t="s">
        <v>158</v>
      </c>
    </row>
    <row r="23" spans="1:4" x14ac:dyDescent="0.25">
      <c r="A23" s="8">
        <v>10070043</v>
      </c>
      <c r="B23" s="8" t="s">
        <v>40</v>
      </c>
      <c r="C23" s="8" t="s">
        <v>158</v>
      </c>
      <c r="D23" s="8" t="s">
        <v>158</v>
      </c>
    </row>
    <row r="24" spans="1:4" x14ac:dyDescent="0.25">
      <c r="A24" s="8">
        <v>10070044</v>
      </c>
      <c r="B24" s="8" t="s">
        <v>40</v>
      </c>
      <c r="C24" s="8" t="s">
        <v>177</v>
      </c>
      <c r="D24" s="8" t="s">
        <v>158</v>
      </c>
    </row>
    <row r="25" spans="1:4" x14ac:dyDescent="0.25">
      <c r="A25" s="8">
        <v>10070045</v>
      </c>
      <c r="B25" s="8" t="s">
        <v>40</v>
      </c>
      <c r="C25" s="8" t="s">
        <v>165</v>
      </c>
      <c r="D25" s="8" t="s">
        <v>158</v>
      </c>
    </row>
    <row r="26" spans="1:4" x14ac:dyDescent="0.25">
      <c r="A26" s="8">
        <v>10070046</v>
      </c>
      <c r="B26" s="8" t="s">
        <v>40</v>
      </c>
      <c r="C26" s="8" t="s">
        <v>178</v>
      </c>
      <c r="D26" s="8" t="s">
        <v>158</v>
      </c>
    </row>
    <row r="27" spans="1:4" x14ac:dyDescent="0.25">
      <c r="A27" s="8">
        <v>10070048</v>
      </c>
      <c r="B27" s="8" t="s">
        <v>40</v>
      </c>
      <c r="C27" s="8" t="s">
        <v>179</v>
      </c>
      <c r="D27" s="8" t="s">
        <v>158</v>
      </c>
    </row>
    <row r="28" spans="1:4" x14ac:dyDescent="0.25">
      <c r="A28" s="8">
        <v>10070049</v>
      </c>
      <c r="B28" s="8" t="s">
        <v>40</v>
      </c>
      <c r="C28" s="8" t="s">
        <v>180</v>
      </c>
      <c r="D28" s="8" t="s">
        <v>158</v>
      </c>
    </row>
    <row r="29" spans="1:4" x14ac:dyDescent="0.25">
      <c r="A29" s="8">
        <v>10070052</v>
      </c>
      <c r="B29" s="8" t="s">
        <v>40</v>
      </c>
      <c r="C29" s="8" t="s">
        <v>181</v>
      </c>
      <c r="D29" s="8" t="s">
        <v>158</v>
      </c>
    </row>
    <row r="30" spans="1:4" x14ac:dyDescent="0.25">
      <c r="A30" s="8">
        <v>10070053</v>
      </c>
      <c r="B30" s="8" t="s">
        <v>40</v>
      </c>
      <c r="C30" s="8" t="s">
        <v>182</v>
      </c>
      <c r="D30" s="8" t="s">
        <v>158</v>
      </c>
    </row>
    <row r="31" spans="1:4" x14ac:dyDescent="0.25">
      <c r="A31" s="8">
        <v>10070054</v>
      </c>
      <c r="B31" s="8" t="s">
        <v>40</v>
      </c>
      <c r="C31" s="8" t="s">
        <v>183</v>
      </c>
      <c r="D31" s="8" t="s">
        <v>158</v>
      </c>
    </row>
    <row r="32" spans="1:4" x14ac:dyDescent="0.25">
      <c r="A32" s="8">
        <v>10070056</v>
      </c>
      <c r="B32" s="8" t="s">
        <v>40</v>
      </c>
      <c r="C32" s="8" t="s">
        <v>184</v>
      </c>
      <c r="D32" s="8" t="s">
        <v>158</v>
      </c>
    </row>
    <row r="33" spans="1:4" x14ac:dyDescent="0.25">
      <c r="A33" s="8">
        <v>10070057</v>
      </c>
      <c r="B33" s="8" t="s">
        <v>40</v>
      </c>
      <c r="C33" s="8" t="s">
        <v>185</v>
      </c>
      <c r="D33" s="8" t="s">
        <v>158</v>
      </c>
    </row>
    <row r="34" spans="1:4" x14ac:dyDescent="0.25">
      <c r="A34" s="8">
        <v>10070059</v>
      </c>
      <c r="B34" s="8" t="s">
        <v>40</v>
      </c>
      <c r="C34" s="8" t="s">
        <v>186</v>
      </c>
      <c r="D34" s="8" t="s">
        <v>158</v>
      </c>
    </row>
    <row r="35" spans="1:4" x14ac:dyDescent="0.25">
      <c r="A35" s="8">
        <v>10070060</v>
      </c>
      <c r="B35" s="8" t="s">
        <v>40</v>
      </c>
      <c r="C35" s="8" t="s">
        <v>187</v>
      </c>
      <c r="D35" s="8" t="s">
        <v>158</v>
      </c>
    </row>
    <row r="36" spans="1:4" x14ac:dyDescent="0.25">
      <c r="A36" s="8">
        <v>10070061</v>
      </c>
      <c r="B36" s="8" t="s">
        <v>40</v>
      </c>
      <c r="C36" s="8" t="s">
        <v>188</v>
      </c>
      <c r="D36" s="8" t="s">
        <v>158</v>
      </c>
    </row>
    <row r="37" spans="1:4" x14ac:dyDescent="0.25">
      <c r="A37" s="8">
        <v>10070062</v>
      </c>
      <c r="B37" s="8" t="s">
        <v>40</v>
      </c>
      <c r="C37" s="8" t="s">
        <v>189</v>
      </c>
      <c r="D37" s="8" t="s">
        <v>158</v>
      </c>
    </row>
    <row r="38" spans="1:4" x14ac:dyDescent="0.25">
      <c r="A38" s="8">
        <v>10070063</v>
      </c>
      <c r="B38" s="8" t="s">
        <v>40</v>
      </c>
      <c r="C38" s="8" t="s">
        <v>190</v>
      </c>
      <c r="D38" s="8" t="s">
        <v>158</v>
      </c>
    </row>
    <row r="39" spans="1:4" x14ac:dyDescent="0.25">
      <c r="A39" s="8">
        <v>10070064</v>
      </c>
      <c r="B39" s="8" t="s">
        <v>40</v>
      </c>
      <c r="C39" s="8" t="s">
        <v>191</v>
      </c>
      <c r="D39" s="8" t="s">
        <v>158</v>
      </c>
    </row>
    <row r="40" spans="1:4" x14ac:dyDescent="0.25">
      <c r="A40" s="8">
        <v>10070065</v>
      </c>
      <c r="B40" s="8" t="s">
        <v>40</v>
      </c>
      <c r="C40" s="8" t="s">
        <v>192</v>
      </c>
      <c r="D40" s="8" t="s">
        <v>158</v>
      </c>
    </row>
    <row r="41" spans="1:4" x14ac:dyDescent="0.25">
      <c r="A41" s="8">
        <v>10100001</v>
      </c>
      <c r="B41" s="8" t="s">
        <v>40</v>
      </c>
      <c r="C41" s="8" t="s">
        <v>193</v>
      </c>
      <c r="D41" s="8" t="s">
        <v>158</v>
      </c>
    </row>
    <row r="42" spans="1:4" x14ac:dyDescent="0.25">
      <c r="A42" s="8">
        <v>10100003</v>
      </c>
      <c r="B42" s="8" t="s">
        <v>40</v>
      </c>
      <c r="C42" s="8" t="s">
        <v>194</v>
      </c>
      <c r="D42" s="8" t="s">
        <v>158</v>
      </c>
    </row>
    <row r="43" spans="1:4" x14ac:dyDescent="0.25">
      <c r="A43" s="8">
        <v>10100004</v>
      </c>
      <c r="B43" s="8" t="s">
        <v>40</v>
      </c>
      <c r="C43" s="8" t="s">
        <v>195</v>
      </c>
      <c r="D43" s="8" t="s">
        <v>158</v>
      </c>
    </row>
    <row r="44" spans="1:4" x14ac:dyDescent="0.25">
      <c r="A44" s="8">
        <v>10100007</v>
      </c>
      <c r="B44" s="8" t="s">
        <v>40</v>
      </c>
      <c r="C44" s="8" t="s">
        <v>196</v>
      </c>
      <c r="D44" s="8" t="s">
        <v>158</v>
      </c>
    </row>
    <row r="45" spans="1:4" x14ac:dyDescent="0.25">
      <c r="A45" s="8">
        <v>10100009</v>
      </c>
      <c r="B45" s="8" t="s">
        <v>40</v>
      </c>
      <c r="C45" s="8" t="s">
        <v>197</v>
      </c>
      <c r="D45" s="8" t="s">
        <v>158</v>
      </c>
    </row>
    <row r="46" spans="1:4" x14ac:dyDescent="0.25">
      <c r="A46" s="8">
        <v>10100014</v>
      </c>
      <c r="B46" s="8" t="s">
        <v>40</v>
      </c>
      <c r="C46" s="8" t="s">
        <v>198</v>
      </c>
      <c r="D46" s="8" t="s">
        <v>158</v>
      </c>
    </row>
    <row r="47" spans="1:4" x14ac:dyDescent="0.25">
      <c r="A47" s="8">
        <v>10100015</v>
      </c>
      <c r="B47" s="8" t="s">
        <v>40</v>
      </c>
      <c r="C47" s="8" t="s">
        <v>199</v>
      </c>
      <c r="D47" s="8" t="s">
        <v>158</v>
      </c>
    </row>
    <row r="48" spans="1:4" x14ac:dyDescent="0.25">
      <c r="A48" s="8">
        <v>10100016</v>
      </c>
      <c r="B48" s="8" t="s">
        <v>40</v>
      </c>
      <c r="C48" s="8" t="s">
        <v>200</v>
      </c>
      <c r="D48" s="8" t="s">
        <v>158</v>
      </c>
    </row>
    <row r="49" spans="1:4" x14ac:dyDescent="0.25">
      <c r="A49" s="8">
        <v>10100019</v>
      </c>
      <c r="B49" s="8" t="s">
        <v>40</v>
      </c>
      <c r="C49" s="8" t="s">
        <v>201</v>
      </c>
      <c r="D49" s="8" t="s">
        <v>158</v>
      </c>
    </row>
    <row r="50" spans="1:4" x14ac:dyDescent="0.25">
      <c r="A50" s="8">
        <v>10100021</v>
      </c>
      <c r="B50" s="8" t="s">
        <v>40</v>
      </c>
      <c r="C50" s="8" t="s">
        <v>202</v>
      </c>
      <c r="D50" s="8" t="s">
        <v>158</v>
      </c>
    </row>
    <row r="51" spans="1:4" x14ac:dyDescent="0.25">
      <c r="A51" s="8">
        <v>10100024</v>
      </c>
      <c r="B51" s="8" t="s">
        <v>40</v>
      </c>
      <c r="C51" s="8" t="s">
        <v>203</v>
      </c>
      <c r="D51" s="8" t="s">
        <v>158</v>
      </c>
    </row>
    <row r="52" spans="1:4" x14ac:dyDescent="0.25">
      <c r="A52" s="8">
        <v>10100027</v>
      </c>
      <c r="B52" s="8" t="s">
        <v>40</v>
      </c>
      <c r="C52" s="8" t="s">
        <v>204</v>
      </c>
      <c r="D52" s="8" t="s">
        <v>158</v>
      </c>
    </row>
    <row r="53" spans="1:4" x14ac:dyDescent="0.25">
      <c r="A53" s="8">
        <v>10100030</v>
      </c>
      <c r="B53" s="8" t="s">
        <v>40</v>
      </c>
      <c r="C53" s="8" t="s">
        <v>205</v>
      </c>
      <c r="D53" s="8" t="s">
        <v>158</v>
      </c>
    </row>
    <row r="54" spans="1:4" x14ac:dyDescent="0.25">
      <c r="A54" s="8">
        <v>10100033</v>
      </c>
      <c r="B54" s="8" t="s">
        <v>40</v>
      </c>
      <c r="C54" s="8" t="s">
        <v>206</v>
      </c>
      <c r="D54" s="8" t="s">
        <v>158</v>
      </c>
    </row>
    <row r="55" spans="1:4" x14ac:dyDescent="0.25">
      <c r="A55" s="8">
        <v>10100035</v>
      </c>
      <c r="B55" s="8" t="s">
        <v>40</v>
      </c>
      <c r="C55" s="8" t="s">
        <v>207</v>
      </c>
      <c r="D55" s="8" t="s">
        <v>158</v>
      </c>
    </row>
    <row r="56" spans="1:4" x14ac:dyDescent="0.25">
      <c r="A56" s="8">
        <v>10100037</v>
      </c>
      <c r="B56" s="8" t="s">
        <v>40</v>
      </c>
      <c r="C56" s="8" t="s">
        <v>208</v>
      </c>
      <c r="D56" s="8" t="s">
        <v>158</v>
      </c>
    </row>
    <row r="57" spans="1:4" x14ac:dyDescent="0.25">
      <c r="A57" s="8">
        <v>10100044</v>
      </c>
      <c r="B57" s="8" t="s">
        <v>40</v>
      </c>
      <c r="C57" s="8" t="s">
        <v>209</v>
      </c>
      <c r="D57" s="8" t="s">
        <v>158</v>
      </c>
    </row>
    <row r="58" spans="1:4" x14ac:dyDescent="0.25">
      <c r="A58" s="8">
        <v>10100045</v>
      </c>
      <c r="B58" s="8" t="s">
        <v>40</v>
      </c>
      <c r="C58" s="8" t="s">
        <v>210</v>
      </c>
      <c r="D58" s="8" t="s">
        <v>158</v>
      </c>
    </row>
    <row r="59" spans="1:4" x14ac:dyDescent="0.25">
      <c r="A59" s="8">
        <v>10100049</v>
      </c>
      <c r="B59" s="8" t="s">
        <v>40</v>
      </c>
      <c r="C59" s="8" t="s">
        <v>211</v>
      </c>
      <c r="D59" s="8" t="s">
        <v>158</v>
      </c>
    </row>
    <row r="60" spans="1:4" x14ac:dyDescent="0.25">
      <c r="A60" s="8">
        <v>10100051</v>
      </c>
      <c r="B60" s="8" t="s">
        <v>40</v>
      </c>
      <c r="C60" s="8" t="s">
        <v>212</v>
      </c>
      <c r="D60" s="8" t="s">
        <v>158</v>
      </c>
    </row>
    <row r="61" spans="1:4" x14ac:dyDescent="0.25">
      <c r="A61" s="8">
        <v>10100052</v>
      </c>
      <c r="B61" s="8" t="s">
        <v>40</v>
      </c>
      <c r="C61" s="8" t="s">
        <v>213</v>
      </c>
      <c r="D61" s="8" t="s">
        <v>158</v>
      </c>
    </row>
    <row r="62" spans="1:4" x14ac:dyDescent="0.25">
      <c r="A62" s="8">
        <v>10100054</v>
      </c>
      <c r="B62" s="8" t="s">
        <v>40</v>
      </c>
      <c r="C62" s="8" t="s">
        <v>214</v>
      </c>
      <c r="D62" s="8" t="s">
        <v>158</v>
      </c>
    </row>
    <row r="63" spans="1:4" x14ac:dyDescent="0.25">
      <c r="A63" s="8">
        <v>10100055</v>
      </c>
      <c r="B63" s="8" t="s">
        <v>40</v>
      </c>
      <c r="C63" s="8" t="s">
        <v>215</v>
      </c>
      <c r="D63" s="8" t="s">
        <v>158</v>
      </c>
    </row>
    <row r="64" spans="1:4" x14ac:dyDescent="0.25">
      <c r="A64" s="8">
        <v>10100056</v>
      </c>
      <c r="B64" s="8" t="s">
        <v>40</v>
      </c>
      <c r="C64" s="8" t="s">
        <v>216</v>
      </c>
      <c r="D64" s="8" t="s">
        <v>158</v>
      </c>
    </row>
    <row r="65" spans="1:4" x14ac:dyDescent="0.25">
      <c r="A65" s="8">
        <v>10100057</v>
      </c>
      <c r="B65" s="8" t="s">
        <v>40</v>
      </c>
      <c r="C65" s="8" t="s">
        <v>217</v>
      </c>
      <c r="D65" s="8" t="s">
        <v>158</v>
      </c>
    </row>
    <row r="66" spans="1:4" x14ac:dyDescent="0.25">
      <c r="A66" s="8">
        <v>10100060</v>
      </c>
      <c r="B66" s="8" t="s">
        <v>40</v>
      </c>
      <c r="C66" s="8" t="s">
        <v>218</v>
      </c>
      <c r="D66" s="8" t="s">
        <v>158</v>
      </c>
    </row>
    <row r="67" spans="1:4" x14ac:dyDescent="0.25">
      <c r="A67" s="8">
        <v>10110065</v>
      </c>
      <c r="B67" s="8" t="s">
        <v>40</v>
      </c>
      <c r="C67" s="8" t="s">
        <v>219</v>
      </c>
      <c r="D67" s="8" t="s">
        <v>158</v>
      </c>
    </row>
    <row r="68" spans="1:4" x14ac:dyDescent="0.25">
      <c r="A68" s="8">
        <v>10110066</v>
      </c>
      <c r="B68" s="8" t="s">
        <v>40</v>
      </c>
      <c r="C68" s="8" t="s">
        <v>220</v>
      </c>
      <c r="D68" s="8" t="s">
        <v>158</v>
      </c>
    </row>
    <row r="69" spans="1:4" x14ac:dyDescent="0.25">
      <c r="A69" s="8">
        <v>10110078</v>
      </c>
      <c r="B69" s="8" t="s">
        <v>40</v>
      </c>
      <c r="C69" s="8" t="s">
        <v>221</v>
      </c>
      <c r="D69" s="8" t="s">
        <v>158</v>
      </c>
    </row>
    <row r="70" spans="1:4" x14ac:dyDescent="0.25">
      <c r="A70" s="8">
        <v>10110079</v>
      </c>
      <c r="B70" s="8" t="s">
        <v>40</v>
      </c>
      <c r="C70" s="8" t="s">
        <v>222</v>
      </c>
      <c r="D70" s="8" t="s">
        <v>158</v>
      </c>
    </row>
    <row r="71" spans="1:4" x14ac:dyDescent="0.25">
      <c r="A71" s="8">
        <v>10110095</v>
      </c>
      <c r="B71" s="8" t="s">
        <v>40</v>
      </c>
      <c r="C71" s="8" t="s">
        <v>223</v>
      </c>
      <c r="D71" s="8" t="s">
        <v>158</v>
      </c>
    </row>
    <row r="72" spans="1:4" x14ac:dyDescent="0.25">
      <c r="A72" s="8">
        <v>10110105</v>
      </c>
      <c r="B72" s="8" t="s">
        <v>40</v>
      </c>
      <c r="C72" s="8" t="s">
        <v>224</v>
      </c>
      <c r="D72" s="8" t="s">
        <v>158</v>
      </c>
    </row>
    <row r="73" spans="1:4" x14ac:dyDescent="0.25">
      <c r="A73" s="8">
        <v>10370001</v>
      </c>
      <c r="B73" s="8" t="s">
        <v>40</v>
      </c>
      <c r="C73" s="8" t="s">
        <v>225</v>
      </c>
      <c r="D73" s="8" t="s">
        <v>158</v>
      </c>
    </row>
    <row r="74" spans="1:4" x14ac:dyDescent="0.25">
      <c r="A74" s="8">
        <v>10380001</v>
      </c>
      <c r="B74" s="8" t="s">
        <v>40</v>
      </c>
      <c r="C74" s="8" t="s">
        <v>226</v>
      </c>
      <c r="D74" s="8" t="s">
        <v>158</v>
      </c>
    </row>
    <row r="75" spans="1:4" x14ac:dyDescent="0.25">
      <c r="A75" s="8">
        <v>10390001</v>
      </c>
      <c r="B75" s="8" t="s">
        <v>40</v>
      </c>
      <c r="C75" s="8" t="s">
        <v>227</v>
      </c>
      <c r="D75" s="8" t="s">
        <v>158</v>
      </c>
    </row>
    <row r="76" spans="1:4" x14ac:dyDescent="0.25">
      <c r="A76" s="8">
        <v>10400001</v>
      </c>
      <c r="B76" s="8" t="s">
        <v>40</v>
      </c>
      <c r="C76" s="8" t="s">
        <v>228</v>
      </c>
      <c r="D76" s="8" t="s">
        <v>158</v>
      </c>
    </row>
    <row r="77" spans="1:4" x14ac:dyDescent="0.25">
      <c r="A77" s="8">
        <v>10410001</v>
      </c>
      <c r="B77" s="8" t="s">
        <v>40</v>
      </c>
      <c r="C77" s="8" t="s">
        <v>229</v>
      </c>
      <c r="D77" s="8" t="s">
        <v>158</v>
      </c>
    </row>
    <row r="78" spans="1:4" x14ac:dyDescent="0.25">
      <c r="A78" s="8">
        <v>10480003</v>
      </c>
      <c r="B78" s="8" t="s">
        <v>40</v>
      </c>
      <c r="C78" s="8" t="s">
        <v>230</v>
      </c>
      <c r="D78" s="8" t="s">
        <v>158</v>
      </c>
    </row>
    <row r="79" spans="1:4" x14ac:dyDescent="0.25">
      <c r="A79" s="8">
        <v>10520008</v>
      </c>
      <c r="B79" s="8" t="s">
        <v>40</v>
      </c>
      <c r="C79" s="8" t="s">
        <v>231</v>
      </c>
      <c r="D79" s="8" t="s">
        <v>158</v>
      </c>
    </row>
    <row r="80" spans="1:4" x14ac:dyDescent="0.25">
      <c r="A80" s="8">
        <v>10030002</v>
      </c>
      <c r="B80" s="8" t="s">
        <v>40</v>
      </c>
      <c r="C80" s="8" t="s">
        <v>232</v>
      </c>
      <c r="D80" s="8" t="s">
        <v>41</v>
      </c>
    </row>
    <row r="81" spans="1:4" x14ac:dyDescent="0.25">
      <c r="A81" s="8">
        <v>10030003</v>
      </c>
      <c r="B81" s="8" t="s">
        <v>40</v>
      </c>
      <c r="C81" s="8" t="s">
        <v>233</v>
      </c>
      <c r="D81" s="8" t="s">
        <v>41</v>
      </c>
    </row>
    <row r="82" spans="1:4" x14ac:dyDescent="0.25">
      <c r="A82" s="8">
        <v>10030004</v>
      </c>
      <c r="B82" s="8" t="s">
        <v>40</v>
      </c>
      <c r="C82" s="8" t="s">
        <v>234</v>
      </c>
      <c r="D82" s="8" t="s">
        <v>41</v>
      </c>
    </row>
    <row r="83" spans="1:4" x14ac:dyDescent="0.25">
      <c r="A83" s="8">
        <v>10030007</v>
      </c>
      <c r="B83" s="8" t="s">
        <v>40</v>
      </c>
      <c r="C83" s="8" t="s">
        <v>235</v>
      </c>
      <c r="D83" s="8" t="s">
        <v>41</v>
      </c>
    </row>
    <row r="84" spans="1:4" x14ac:dyDescent="0.25">
      <c r="A84" s="8">
        <v>10030008</v>
      </c>
      <c r="B84" s="8" t="s">
        <v>40</v>
      </c>
      <c r="C84" s="8" t="s">
        <v>236</v>
      </c>
      <c r="D84" s="8" t="s">
        <v>41</v>
      </c>
    </row>
    <row r="85" spans="1:4" x14ac:dyDescent="0.25">
      <c r="A85" s="8">
        <v>10030009</v>
      </c>
      <c r="B85" s="8" t="s">
        <v>40</v>
      </c>
      <c r="C85" s="8" t="s">
        <v>237</v>
      </c>
      <c r="D85" s="8" t="s">
        <v>41</v>
      </c>
    </row>
    <row r="86" spans="1:4" x14ac:dyDescent="0.25">
      <c r="A86" s="8">
        <v>10030010</v>
      </c>
      <c r="B86" s="8" t="s">
        <v>40</v>
      </c>
      <c r="C86" s="8" t="s">
        <v>238</v>
      </c>
      <c r="D86" s="8" t="s">
        <v>41</v>
      </c>
    </row>
    <row r="87" spans="1:4" x14ac:dyDescent="0.25">
      <c r="A87" s="8">
        <v>10030011</v>
      </c>
      <c r="B87" s="8" t="s">
        <v>40</v>
      </c>
      <c r="C87" s="8" t="s">
        <v>239</v>
      </c>
      <c r="D87" s="8" t="s">
        <v>41</v>
      </c>
    </row>
    <row r="88" spans="1:4" x14ac:dyDescent="0.25">
      <c r="A88" s="8">
        <v>10030012</v>
      </c>
      <c r="B88" s="8" t="s">
        <v>40</v>
      </c>
      <c r="C88" s="8" t="s">
        <v>240</v>
      </c>
      <c r="D88" s="8" t="s">
        <v>41</v>
      </c>
    </row>
    <row r="89" spans="1:4" x14ac:dyDescent="0.25">
      <c r="A89" s="8">
        <v>10030013</v>
      </c>
      <c r="B89" s="8" t="s">
        <v>40</v>
      </c>
      <c r="C89" s="8" t="s">
        <v>241</v>
      </c>
      <c r="D89" s="8" t="s">
        <v>41</v>
      </c>
    </row>
    <row r="90" spans="1:4" x14ac:dyDescent="0.25">
      <c r="A90" s="8">
        <v>10030015</v>
      </c>
      <c r="B90" s="8" t="s">
        <v>40</v>
      </c>
      <c r="C90" s="8" t="s">
        <v>242</v>
      </c>
      <c r="D90" s="8" t="s">
        <v>41</v>
      </c>
    </row>
    <row r="91" spans="1:4" x14ac:dyDescent="0.25">
      <c r="A91" s="8">
        <v>10030016</v>
      </c>
      <c r="B91" s="8" t="s">
        <v>40</v>
      </c>
      <c r="C91" s="8" t="s">
        <v>243</v>
      </c>
      <c r="D91" s="8" t="s">
        <v>41</v>
      </c>
    </row>
    <row r="92" spans="1:4" x14ac:dyDescent="0.25">
      <c r="A92" s="8">
        <v>10030017</v>
      </c>
      <c r="B92" s="8" t="s">
        <v>40</v>
      </c>
      <c r="C92" s="8" t="s">
        <v>244</v>
      </c>
      <c r="D92" s="8" t="s">
        <v>41</v>
      </c>
    </row>
    <row r="93" spans="1:4" x14ac:dyDescent="0.25">
      <c r="A93" s="8">
        <v>10030018</v>
      </c>
      <c r="B93" s="8" t="s">
        <v>40</v>
      </c>
      <c r="C93" s="8" t="s">
        <v>245</v>
      </c>
      <c r="D93" s="8" t="s">
        <v>41</v>
      </c>
    </row>
    <row r="94" spans="1:4" x14ac:dyDescent="0.25">
      <c r="A94" s="8">
        <v>10030019</v>
      </c>
      <c r="B94" s="8" t="s">
        <v>40</v>
      </c>
      <c r="C94" s="8" t="s">
        <v>246</v>
      </c>
      <c r="D94" s="8" t="s">
        <v>41</v>
      </c>
    </row>
    <row r="95" spans="1:4" x14ac:dyDescent="0.25">
      <c r="A95" s="8">
        <v>10030021</v>
      </c>
      <c r="B95" s="8" t="s">
        <v>40</v>
      </c>
      <c r="C95" s="8" t="s">
        <v>247</v>
      </c>
      <c r="D95" s="8" t="s">
        <v>41</v>
      </c>
    </row>
    <row r="96" spans="1:4" x14ac:dyDescent="0.25">
      <c r="A96" s="8">
        <v>10030022</v>
      </c>
      <c r="B96" s="8" t="s">
        <v>40</v>
      </c>
      <c r="C96" s="8" t="s">
        <v>248</v>
      </c>
      <c r="D96" s="8" t="s">
        <v>41</v>
      </c>
    </row>
    <row r="97" spans="1:4" x14ac:dyDescent="0.25">
      <c r="A97" s="8">
        <v>10030023</v>
      </c>
      <c r="B97" s="8" t="s">
        <v>40</v>
      </c>
      <c r="C97" s="8" t="s">
        <v>249</v>
      </c>
      <c r="D97" s="8" t="s">
        <v>41</v>
      </c>
    </row>
    <row r="98" spans="1:4" x14ac:dyDescent="0.25">
      <c r="A98" s="8">
        <v>10030025</v>
      </c>
      <c r="B98" s="8" t="s">
        <v>40</v>
      </c>
      <c r="C98" s="8" t="s">
        <v>250</v>
      </c>
      <c r="D98" s="8" t="s">
        <v>41</v>
      </c>
    </row>
    <row r="99" spans="1:4" x14ac:dyDescent="0.25">
      <c r="A99" s="8">
        <v>10030026</v>
      </c>
      <c r="B99" s="8" t="s">
        <v>40</v>
      </c>
      <c r="C99" s="8" t="s">
        <v>251</v>
      </c>
      <c r="D99" s="8" t="s">
        <v>41</v>
      </c>
    </row>
    <row r="100" spans="1:4" x14ac:dyDescent="0.25">
      <c r="A100" s="8">
        <v>10030027</v>
      </c>
      <c r="B100" s="8" t="s">
        <v>40</v>
      </c>
      <c r="C100" s="8" t="s">
        <v>252</v>
      </c>
      <c r="D100" s="8" t="s">
        <v>41</v>
      </c>
    </row>
    <row r="101" spans="1:4" x14ac:dyDescent="0.25">
      <c r="A101" s="8">
        <v>10030028</v>
      </c>
      <c r="B101" s="8" t="s">
        <v>40</v>
      </c>
      <c r="C101" s="8" t="s">
        <v>253</v>
      </c>
      <c r="D101" s="8" t="s">
        <v>41</v>
      </c>
    </row>
    <row r="102" spans="1:4" x14ac:dyDescent="0.25">
      <c r="A102" s="8">
        <v>10030030</v>
      </c>
      <c r="B102" s="8" t="s">
        <v>40</v>
      </c>
      <c r="C102" s="8" t="s">
        <v>254</v>
      </c>
      <c r="D102" s="8" t="s">
        <v>41</v>
      </c>
    </row>
    <row r="103" spans="1:4" x14ac:dyDescent="0.25">
      <c r="A103" s="8">
        <v>10030031</v>
      </c>
      <c r="B103" s="8" t="s">
        <v>40</v>
      </c>
      <c r="C103" s="8" t="s">
        <v>255</v>
      </c>
      <c r="D103" s="8" t="s">
        <v>41</v>
      </c>
    </row>
    <row r="104" spans="1:4" x14ac:dyDescent="0.25">
      <c r="A104" s="8">
        <v>10030032</v>
      </c>
      <c r="B104" s="8" t="s">
        <v>40</v>
      </c>
      <c r="C104" s="8" t="s">
        <v>256</v>
      </c>
      <c r="D104" s="8" t="s">
        <v>41</v>
      </c>
    </row>
    <row r="105" spans="1:4" x14ac:dyDescent="0.25">
      <c r="A105" s="8">
        <v>10030034</v>
      </c>
      <c r="B105" s="8" t="s">
        <v>40</v>
      </c>
      <c r="C105" s="8" t="s">
        <v>257</v>
      </c>
      <c r="D105" s="8" t="s">
        <v>41</v>
      </c>
    </row>
    <row r="106" spans="1:4" x14ac:dyDescent="0.25">
      <c r="A106" s="8">
        <v>10030035</v>
      </c>
      <c r="B106" s="8" t="s">
        <v>40</v>
      </c>
      <c r="C106" s="8" t="s">
        <v>258</v>
      </c>
      <c r="D106" s="8" t="s">
        <v>41</v>
      </c>
    </row>
    <row r="107" spans="1:4" x14ac:dyDescent="0.25">
      <c r="A107" s="8">
        <v>10030037</v>
      </c>
      <c r="B107" s="8" t="s">
        <v>40</v>
      </c>
      <c r="C107" s="8" t="s">
        <v>259</v>
      </c>
      <c r="D107" s="8" t="s">
        <v>41</v>
      </c>
    </row>
    <row r="108" spans="1:4" x14ac:dyDescent="0.25">
      <c r="A108" s="8">
        <v>10030038</v>
      </c>
      <c r="B108" s="8" t="s">
        <v>40</v>
      </c>
      <c r="C108" s="8" t="s">
        <v>260</v>
      </c>
      <c r="D108" s="8" t="s">
        <v>41</v>
      </c>
    </row>
    <row r="109" spans="1:4" x14ac:dyDescent="0.25">
      <c r="A109" s="8">
        <v>10030040</v>
      </c>
      <c r="B109" s="8" t="s">
        <v>40</v>
      </c>
      <c r="C109" s="8" t="s">
        <v>261</v>
      </c>
      <c r="D109" s="8" t="s">
        <v>41</v>
      </c>
    </row>
    <row r="110" spans="1:4" x14ac:dyDescent="0.25">
      <c r="A110" s="8">
        <v>10030041</v>
      </c>
      <c r="B110" s="8" t="s">
        <v>40</v>
      </c>
      <c r="C110" s="8" t="s">
        <v>262</v>
      </c>
      <c r="D110" s="8" t="s">
        <v>41</v>
      </c>
    </row>
    <row r="111" spans="1:4" x14ac:dyDescent="0.25">
      <c r="A111" s="8">
        <v>10030042</v>
      </c>
      <c r="B111" s="8" t="s">
        <v>40</v>
      </c>
      <c r="C111" s="8" t="s">
        <v>263</v>
      </c>
      <c r="D111" s="8" t="s">
        <v>41</v>
      </c>
    </row>
    <row r="112" spans="1:4" x14ac:dyDescent="0.25">
      <c r="A112" s="8">
        <v>10030043</v>
      </c>
      <c r="B112" s="8" t="s">
        <v>40</v>
      </c>
      <c r="C112" s="8" t="s">
        <v>264</v>
      </c>
      <c r="D112" s="8" t="s">
        <v>41</v>
      </c>
    </row>
    <row r="113" spans="1:4" x14ac:dyDescent="0.25">
      <c r="A113" s="8">
        <v>10030044</v>
      </c>
      <c r="B113" s="8" t="s">
        <v>40</v>
      </c>
      <c r="C113" s="8" t="s">
        <v>265</v>
      </c>
      <c r="D113" s="8" t="s">
        <v>41</v>
      </c>
    </row>
    <row r="114" spans="1:4" x14ac:dyDescent="0.25">
      <c r="A114" s="8">
        <v>10030045</v>
      </c>
      <c r="B114" s="8" t="s">
        <v>40</v>
      </c>
      <c r="C114" s="8" t="s">
        <v>266</v>
      </c>
      <c r="D114" s="8" t="s">
        <v>41</v>
      </c>
    </row>
    <row r="115" spans="1:4" x14ac:dyDescent="0.25">
      <c r="A115" s="8">
        <v>10030046</v>
      </c>
      <c r="B115" s="8" t="s">
        <v>40</v>
      </c>
      <c r="C115" s="8" t="s">
        <v>267</v>
      </c>
      <c r="D115" s="8" t="s">
        <v>41</v>
      </c>
    </row>
    <row r="116" spans="1:4" x14ac:dyDescent="0.25">
      <c r="A116" s="8">
        <v>10030047</v>
      </c>
      <c r="B116" s="8" t="s">
        <v>40</v>
      </c>
      <c r="C116" s="8" t="s">
        <v>268</v>
      </c>
      <c r="D116" s="8" t="s">
        <v>41</v>
      </c>
    </row>
    <row r="117" spans="1:4" x14ac:dyDescent="0.25">
      <c r="A117" s="8">
        <v>10030048</v>
      </c>
      <c r="B117" s="8" t="s">
        <v>40</v>
      </c>
      <c r="C117" s="8" t="s">
        <v>269</v>
      </c>
      <c r="D117" s="8" t="s">
        <v>41</v>
      </c>
    </row>
    <row r="118" spans="1:4" x14ac:dyDescent="0.25">
      <c r="A118" s="8">
        <v>10030049</v>
      </c>
      <c r="B118" s="8" t="s">
        <v>40</v>
      </c>
      <c r="C118" s="8" t="s">
        <v>270</v>
      </c>
      <c r="D118" s="8" t="s">
        <v>41</v>
      </c>
    </row>
    <row r="119" spans="1:4" x14ac:dyDescent="0.25">
      <c r="A119" s="8">
        <v>10030050</v>
      </c>
      <c r="B119" s="8" t="s">
        <v>40</v>
      </c>
      <c r="C119" s="8" t="s">
        <v>271</v>
      </c>
      <c r="D119" s="8" t="s">
        <v>41</v>
      </c>
    </row>
    <row r="120" spans="1:4" x14ac:dyDescent="0.25">
      <c r="A120" s="8">
        <v>10030051</v>
      </c>
      <c r="B120" s="8" t="s">
        <v>40</v>
      </c>
      <c r="C120" s="8" t="s">
        <v>272</v>
      </c>
      <c r="D120" s="8" t="s">
        <v>41</v>
      </c>
    </row>
    <row r="121" spans="1:4" x14ac:dyDescent="0.25">
      <c r="A121" s="8">
        <v>10030053</v>
      </c>
      <c r="B121" s="8" t="s">
        <v>40</v>
      </c>
      <c r="C121" s="8" t="s">
        <v>273</v>
      </c>
      <c r="D121" s="8" t="s">
        <v>41</v>
      </c>
    </row>
    <row r="122" spans="1:4" x14ac:dyDescent="0.25">
      <c r="A122" s="8">
        <v>10030055</v>
      </c>
      <c r="B122" s="8" t="s">
        <v>40</v>
      </c>
      <c r="C122" s="8" t="s">
        <v>274</v>
      </c>
      <c r="D122" s="8" t="s">
        <v>41</v>
      </c>
    </row>
    <row r="123" spans="1:4" x14ac:dyDescent="0.25">
      <c r="A123" s="8">
        <v>10030056</v>
      </c>
      <c r="B123" s="8" t="s">
        <v>40</v>
      </c>
      <c r="C123" s="8" t="s">
        <v>275</v>
      </c>
      <c r="D123" s="8" t="s">
        <v>41</v>
      </c>
    </row>
    <row r="124" spans="1:4" x14ac:dyDescent="0.25">
      <c r="A124" s="8">
        <v>10030057</v>
      </c>
      <c r="B124" s="8" t="s">
        <v>40</v>
      </c>
      <c r="C124" s="8" t="s">
        <v>983</v>
      </c>
      <c r="D124" s="8" t="s">
        <v>41</v>
      </c>
    </row>
    <row r="125" spans="1:4" x14ac:dyDescent="0.25">
      <c r="A125" s="8">
        <v>10030059</v>
      </c>
      <c r="B125" s="8" t="s">
        <v>40</v>
      </c>
      <c r="C125" s="8" t="s">
        <v>276</v>
      </c>
      <c r="D125" s="8" t="s">
        <v>41</v>
      </c>
    </row>
    <row r="126" spans="1:4" x14ac:dyDescent="0.25">
      <c r="A126" s="8">
        <v>10030060</v>
      </c>
      <c r="B126" s="8" t="s">
        <v>40</v>
      </c>
      <c r="C126" s="8" t="s">
        <v>277</v>
      </c>
      <c r="D126" s="8" t="s">
        <v>41</v>
      </c>
    </row>
    <row r="127" spans="1:4" x14ac:dyDescent="0.25">
      <c r="A127" s="8">
        <v>10030061</v>
      </c>
      <c r="B127" s="8" t="s">
        <v>40</v>
      </c>
      <c r="C127" s="8" t="s">
        <v>278</v>
      </c>
      <c r="D127" s="8" t="s">
        <v>41</v>
      </c>
    </row>
    <row r="128" spans="1:4" x14ac:dyDescent="0.25">
      <c r="A128" s="8">
        <v>10030062</v>
      </c>
      <c r="B128" s="8" t="s">
        <v>40</v>
      </c>
      <c r="C128" s="8" t="s">
        <v>279</v>
      </c>
      <c r="D128" s="8" t="s">
        <v>41</v>
      </c>
    </row>
    <row r="129" spans="1:4" x14ac:dyDescent="0.25">
      <c r="A129" s="8">
        <v>10030063</v>
      </c>
      <c r="B129" s="8" t="s">
        <v>40</v>
      </c>
      <c r="C129" s="8" t="s">
        <v>280</v>
      </c>
      <c r="D129" s="8" t="s">
        <v>41</v>
      </c>
    </row>
    <row r="130" spans="1:4" x14ac:dyDescent="0.25">
      <c r="A130" s="8">
        <v>10030064</v>
      </c>
      <c r="B130" s="8" t="s">
        <v>40</v>
      </c>
      <c r="C130" s="8" t="s">
        <v>281</v>
      </c>
      <c r="D130" s="8" t="s">
        <v>41</v>
      </c>
    </row>
    <row r="131" spans="1:4" x14ac:dyDescent="0.25">
      <c r="A131" s="8">
        <v>10030065</v>
      </c>
      <c r="B131" s="8" t="s">
        <v>40</v>
      </c>
      <c r="C131" s="8" t="s">
        <v>282</v>
      </c>
      <c r="D131" s="8" t="s">
        <v>41</v>
      </c>
    </row>
    <row r="132" spans="1:4" x14ac:dyDescent="0.25">
      <c r="A132" s="8">
        <v>10030066</v>
      </c>
      <c r="B132" s="8" t="s">
        <v>40</v>
      </c>
      <c r="C132" s="8" t="s">
        <v>283</v>
      </c>
      <c r="D132" s="8" t="s">
        <v>41</v>
      </c>
    </row>
    <row r="133" spans="1:4" x14ac:dyDescent="0.25">
      <c r="A133" s="8">
        <v>10030067</v>
      </c>
      <c r="B133" s="8" t="s">
        <v>40</v>
      </c>
      <c r="C133" s="8" t="s">
        <v>284</v>
      </c>
      <c r="D133" s="8" t="s">
        <v>41</v>
      </c>
    </row>
    <row r="134" spans="1:4" x14ac:dyDescent="0.25">
      <c r="A134" s="8">
        <v>10030068</v>
      </c>
      <c r="B134" s="8" t="s">
        <v>40</v>
      </c>
      <c r="C134" s="8" t="s">
        <v>285</v>
      </c>
      <c r="D134" s="8" t="s">
        <v>41</v>
      </c>
    </row>
    <row r="135" spans="1:4" x14ac:dyDescent="0.25">
      <c r="A135" s="8">
        <v>10030069</v>
      </c>
      <c r="B135" s="8" t="s">
        <v>40</v>
      </c>
      <c r="C135" s="8" t="s">
        <v>286</v>
      </c>
      <c r="D135" s="8" t="s">
        <v>41</v>
      </c>
    </row>
    <row r="136" spans="1:4" x14ac:dyDescent="0.25">
      <c r="A136" s="8">
        <v>10030070</v>
      </c>
      <c r="B136" s="8" t="s">
        <v>40</v>
      </c>
      <c r="C136" s="8" t="s">
        <v>287</v>
      </c>
      <c r="D136" s="8" t="s">
        <v>41</v>
      </c>
    </row>
    <row r="137" spans="1:4" x14ac:dyDescent="0.25">
      <c r="A137" s="8">
        <v>10030071</v>
      </c>
      <c r="B137" s="8" t="s">
        <v>40</v>
      </c>
      <c r="C137" s="8" t="s">
        <v>288</v>
      </c>
      <c r="D137" s="8" t="s">
        <v>41</v>
      </c>
    </row>
    <row r="138" spans="1:4" x14ac:dyDescent="0.25">
      <c r="A138" s="8">
        <v>10220001</v>
      </c>
      <c r="B138" s="8" t="s">
        <v>40</v>
      </c>
      <c r="C138" s="8" t="s">
        <v>289</v>
      </c>
      <c r="D138" s="8" t="s">
        <v>41</v>
      </c>
    </row>
    <row r="139" spans="1:4" x14ac:dyDescent="0.25">
      <c r="A139" s="8">
        <v>10230001</v>
      </c>
      <c r="B139" s="8" t="s">
        <v>40</v>
      </c>
      <c r="C139" s="8" t="s">
        <v>290</v>
      </c>
      <c r="D139" s="8" t="s">
        <v>41</v>
      </c>
    </row>
    <row r="140" spans="1:4" x14ac:dyDescent="0.25">
      <c r="A140" s="8">
        <v>10240001</v>
      </c>
      <c r="B140" s="8" t="s">
        <v>40</v>
      </c>
      <c r="C140" s="8" t="s">
        <v>291</v>
      </c>
      <c r="D140" s="8" t="s">
        <v>41</v>
      </c>
    </row>
    <row r="141" spans="1:4" x14ac:dyDescent="0.25">
      <c r="A141" s="8">
        <v>10250001</v>
      </c>
      <c r="B141" s="8" t="s">
        <v>40</v>
      </c>
      <c r="C141" s="8" t="s">
        <v>292</v>
      </c>
      <c r="D141" s="8" t="s">
        <v>41</v>
      </c>
    </row>
    <row r="142" spans="1:4" x14ac:dyDescent="0.25">
      <c r="A142" s="8">
        <v>10260001</v>
      </c>
      <c r="B142" s="8" t="s">
        <v>40</v>
      </c>
      <c r="C142" s="8" t="s">
        <v>293</v>
      </c>
      <c r="D142" s="8" t="s">
        <v>41</v>
      </c>
    </row>
    <row r="143" spans="1:4" x14ac:dyDescent="0.25">
      <c r="A143" s="8">
        <v>10460001</v>
      </c>
      <c r="B143" s="8" t="s">
        <v>40</v>
      </c>
      <c r="C143" s="8" t="s">
        <v>294</v>
      </c>
      <c r="D143" s="8" t="s">
        <v>41</v>
      </c>
    </row>
    <row r="144" spans="1:4" x14ac:dyDescent="0.25">
      <c r="A144" s="8">
        <v>10460002</v>
      </c>
      <c r="B144" s="8" t="s">
        <v>40</v>
      </c>
      <c r="C144" s="8" t="s">
        <v>295</v>
      </c>
      <c r="D144" s="8" t="s">
        <v>41</v>
      </c>
    </row>
    <row r="145" spans="1:4" x14ac:dyDescent="0.25">
      <c r="A145" s="8">
        <v>10500001</v>
      </c>
      <c r="B145" s="8" t="s">
        <v>40</v>
      </c>
      <c r="C145" s="8" t="s">
        <v>296</v>
      </c>
      <c r="D145" s="8" t="s">
        <v>41</v>
      </c>
    </row>
    <row r="146" spans="1:4" x14ac:dyDescent="0.25">
      <c r="A146" s="8">
        <v>10120001</v>
      </c>
      <c r="B146" s="8" t="s">
        <v>40</v>
      </c>
      <c r="C146" s="8" t="s">
        <v>297</v>
      </c>
      <c r="D146" s="8" t="s">
        <v>298</v>
      </c>
    </row>
    <row r="147" spans="1:4" x14ac:dyDescent="0.25">
      <c r="A147" s="8">
        <v>10120002</v>
      </c>
      <c r="B147" s="8" t="s">
        <v>40</v>
      </c>
      <c r="C147" s="8" t="s">
        <v>299</v>
      </c>
      <c r="D147" s="8" t="s">
        <v>298</v>
      </c>
    </row>
    <row r="148" spans="1:4" x14ac:dyDescent="0.25">
      <c r="A148" s="8">
        <v>10120004</v>
      </c>
      <c r="B148" s="8" t="s">
        <v>40</v>
      </c>
      <c r="C148" s="8" t="s">
        <v>300</v>
      </c>
      <c r="D148" s="8" t="s">
        <v>298</v>
      </c>
    </row>
    <row r="149" spans="1:4" x14ac:dyDescent="0.25">
      <c r="A149" s="8">
        <v>10120005</v>
      </c>
      <c r="B149" s="8" t="s">
        <v>40</v>
      </c>
      <c r="C149" s="8" t="s">
        <v>301</v>
      </c>
      <c r="D149" s="8" t="s">
        <v>298</v>
      </c>
    </row>
    <row r="150" spans="1:4" x14ac:dyDescent="0.25">
      <c r="A150" s="8">
        <v>10120006</v>
      </c>
      <c r="B150" s="8" t="s">
        <v>40</v>
      </c>
      <c r="C150" s="8" t="s">
        <v>302</v>
      </c>
      <c r="D150" s="8" t="s">
        <v>298</v>
      </c>
    </row>
    <row r="151" spans="1:4" x14ac:dyDescent="0.25">
      <c r="A151" s="8">
        <v>10120007</v>
      </c>
      <c r="B151" s="8" t="s">
        <v>40</v>
      </c>
      <c r="C151" s="8" t="s">
        <v>303</v>
      </c>
      <c r="D151" s="8" t="s">
        <v>298</v>
      </c>
    </row>
    <row r="152" spans="1:4" x14ac:dyDescent="0.25">
      <c r="A152" s="8">
        <v>10120008</v>
      </c>
      <c r="B152" s="8" t="s">
        <v>40</v>
      </c>
      <c r="C152" s="8" t="s">
        <v>304</v>
      </c>
      <c r="D152" s="8" t="s">
        <v>298</v>
      </c>
    </row>
    <row r="153" spans="1:4" x14ac:dyDescent="0.25">
      <c r="A153" s="8">
        <v>10120009</v>
      </c>
      <c r="B153" s="8" t="s">
        <v>40</v>
      </c>
      <c r="C153" s="8" t="s">
        <v>305</v>
      </c>
      <c r="D153" s="8" t="s">
        <v>298</v>
      </c>
    </row>
    <row r="154" spans="1:4" x14ac:dyDescent="0.25">
      <c r="A154" s="8">
        <v>10120010</v>
      </c>
      <c r="B154" s="8" t="s">
        <v>40</v>
      </c>
      <c r="C154" s="8" t="s">
        <v>306</v>
      </c>
      <c r="D154" s="8" t="s">
        <v>298</v>
      </c>
    </row>
    <row r="155" spans="1:4" x14ac:dyDescent="0.25">
      <c r="A155" s="8">
        <v>10120011</v>
      </c>
      <c r="B155" s="8" t="s">
        <v>40</v>
      </c>
      <c r="C155" s="8" t="s">
        <v>307</v>
      </c>
      <c r="D155" s="8" t="s">
        <v>298</v>
      </c>
    </row>
    <row r="156" spans="1:4" x14ac:dyDescent="0.25">
      <c r="A156" s="8">
        <v>10120012</v>
      </c>
      <c r="B156" s="8" t="s">
        <v>40</v>
      </c>
      <c r="C156" s="8" t="s">
        <v>308</v>
      </c>
      <c r="D156" s="8" t="s">
        <v>298</v>
      </c>
    </row>
    <row r="157" spans="1:4" x14ac:dyDescent="0.25">
      <c r="A157" s="8">
        <v>10120013</v>
      </c>
      <c r="B157" s="8" t="s">
        <v>40</v>
      </c>
      <c r="C157" s="8" t="s">
        <v>309</v>
      </c>
      <c r="D157" s="8" t="s">
        <v>298</v>
      </c>
    </row>
    <row r="158" spans="1:4" x14ac:dyDescent="0.25">
      <c r="A158" s="8">
        <v>10120014</v>
      </c>
      <c r="B158" s="8" t="s">
        <v>40</v>
      </c>
      <c r="C158" s="8" t="s">
        <v>310</v>
      </c>
      <c r="D158" s="8" t="s">
        <v>298</v>
      </c>
    </row>
    <row r="159" spans="1:4" x14ac:dyDescent="0.25">
      <c r="A159" s="8">
        <v>10120015</v>
      </c>
      <c r="B159" s="8" t="s">
        <v>40</v>
      </c>
      <c r="C159" s="8" t="s">
        <v>311</v>
      </c>
      <c r="D159" s="8" t="s">
        <v>298</v>
      </c>
    </row>
    <row r="160" spans="1:4" x14ac:dyDescent="0.25">
      <c r="A160" s="8">
        <v>10120016</v>
      </c>
      <c r="B160" s="8" t="s">
        <v>40</v>
      </c>
      <c r="C160" s="8" t="s">
        <v>312</v>
      </c>
      <c r="D160" s="8" t="s">
        <v>298</v>
      </c>
    </row>
    <row r="161" spans="1:4" x14ac:dyDescent="0.25">
      <c r="A161" s="8">
        <v>10120017</v>
      </c>
      <c r="B161" s="8" t="s">
        <v>40</v>
      </c>
      <c r="C161" s="8" t="s">
        <v>313</v>
      </c>
      <c r="D161" s="8" t="s">
        <v>298</v>
      </c>
    </row>
    <row r="162" spans="1:4" x14ac:dyDescent="0.25">
      <c r="A162" s="8">
        <v>10120018</v>
      </c>
      <c r="B162" s="8" t="s">
        <v>40</v>
      </c>
      <c r="C162" s="8" t="s">
        <v>314</v>
      </c>
      <c r="D162" s="8" t="s">
        <v>298</v>
      </c>
    </row>
    <row r="163" spans="1:4" x14ac:dyDescent="0.25">
      <c r="A163" s="8">
        <v>10120019</v>
      </c>
      <c r="B163" s="8" t="s">
        <v>40</v>
      </c>
      <c r="C163" s="8" t="s">
        <v>315</v>
      </c>
      <c r="D163" s="8" t="s">
        <v>298</v>
      </c>
    </row>
    <row r="164" spans="1:4" x14ac:dyDescent="0.25">
      <c r="A164" s="8">
        <v>10120021</v>
      </c>
      <c r="B164" s="8" t="s">
        <v>40</v>
      </c>
      <c r="C164" s="8" t="s">
        <v>316</v>
      </c>
      <c r="D164" s="8" t="s">
        <v>298</v>
      </c>
    </row>
    <row r="165" spans="1:4" x14ac:dyDescent="0.25">
      <c r="A165" s="8">
        <v>10120022</v>
      </c>
      <c r="B165" s="8" t="s">
        <v>40</v>
      </c>
      <c r="C165" s="8" t="s">
        <v>317</v>
      </c>
      <c r="D165" s="8" t="s">
        <v>298</v>
      </c>
    </row>
    <row r="166" spans="1:4" x14ac:dyDescent="0.25">
      <c r="A166" s="8">
        <v>10120023</v>
      </c>
      <c r="B166" s="8" t="s">
        <v>40</v>
      </c>
      <c r="C166" s="8" t="s">
        <v>318</v>
      </c>
      <c r="D166" s="8" t="s">
        <v>298</v>
      </c>
    </row>
    <row r="167" spans="1:4" x14ac:dyDescent="0.25">
      <c r="A167" s="8">
        <v>10120024</v>
      </c>
      <c r="B167" s="8" t="s">
        <v>40</v>
      </c>
      <c r="C167" s="8" t="s">
        <v>319</v>
      </c>
      <c r="D167" s="8" t="s">
        <v>298</v>
      </c>
    </row>
    <row r="168" spans="1:4" x14ac:dyDescent="0.25">
      <c r="A168" s="8">
        <v>10120025</v>
      </c>
      <c r="B168" s="8" t="s">
        <v>40</v>
      </c>
      <c r="C168" s="8" t="s">
        <v>320</v>
      </c>
      <c r="D168" s="8" t="s">
        <v>298</v>
      </c>
    </row>
    <row r="169" spans="1:4" x14ac:dyDescent="0.25">
      <c r="A169" s="8">
        <v>10120029</v>
      </c>
      <c r="B169" s="8" t="s">
        <v>40</v>
      </c>
      <c r="C169" s="8" t="s">
        <v>321</v>
      </c>
      <c r="D169" s="8" t="s">
        <v>298</v>
      </c>
    </row>
    <row r="170" spans="1:4" x14ac:dyDescent="0.25">
      <c r="A170" s="8">
        <v>10120030</v>
      </c>
      <c r="B170" s="8" t="s">
        <v>40</v>
      </c>
      <c r="C170" s="8" t="s">
        <v>322</v>
      </c>
      <c r="D170" s="8" t="s">
        <v>298</v>
      </c>
    </row>
    <row r="171" spans="1:4" x14ac:dyDescent="0.25">
      <c r="A171" s="8">
        <v>10120031</v>
      </c>
      <c r="B171" s="8" t="s">
        <v>40</v>
      </c>
      <c r="C171" s="8" t="s">
        <v>323</v>
      </c>
      <c r="D171" s="8" t="s">
        <v>298</v>
      </c>
    </row>
    <row r="172" spans="1:4" x14ac:dyDescent="0.25">
      <c r="A172" s="8">
        <v>10120033</v>
      </c>
      <c r="B172" s="8" t="s">
        <v>40</v>
      </c>
      <c r="C172" s="8" t="s">
        <v>324</v>
      </c>
      <c r="D172" s="8" t="s">
        <v>298</v>
      </c>
    </row>
    <row r="173" spans="1:4" x14ac:dyDescent="0.25">
      <c r="A173" s="8">
        <v>10120034</v>
      </c>
      <c r="B173" s="8" t="s">
        <v>40</v>
      </c>
      <c r="C173" s="8" t="s">
        <v>325</v>
      </c>
      <c r="D173" s="8" t="s">
        <v>298</v>
      </c>
    </row>
    <row r="174" spans="1:4" x14ac:dyDescent="0.25">
      <c r="A174" s="8">
        <v>10120035</v>
      </c>
      <c r="B174" s="8" t="s">
        <v>40</v>
      </c>
      <c r="C174" s="8" t="s">
        <v>326</v>
      </c>
      <c r="D174" s="8" t="s">
        <v>298</v>
      </c>
    </row>
    <row r="175" spans="1:4" x14ac:dyDescent="0.25">
      <c r="A175" s="8">
        <v>10120042</v>
      </c>
      <c r="B175" s="8" t="s">
        <v>40</v>
      </c>
      <c r="C175" s="8" t="s">
        <v>327</v>
      </c>
      <c r="D175" s="8" t="s">
        <v>298</v>
      </c>
    </row>
    <row r="176" spans="1:4" x14ac:dyDescent="0.25">
      <c r="A176" s="8">
        <v>10120043</v>
      </c>
      <c r="B176" s="8" t="s">
        <v>40</v>
      </c>
      <c r="C176" s="8" t="s">
        <v>328</v>
      </c>
      <c r="D176" s="8" t="s">
        <v>298</v>
      </c>
    </row>
    <row r="177" spans="1:4" x14ac:dyDescent="0.25">
      <c r="A177" s="8">
        <v>10120046</v>
      </c>
      <c r="B177" s="8" t="s">
        <v>40</v>
      </c>
      <c r="C177" s="8" t="s">
        <v>329</v>
      </c>
      <c r="D177" s="8" t="s">
        <v>298</v>
      </c>
    </row>
    <row r="178" spans="1:4" x14ac:dyDescent="0.25">
      <c r="A178" s="8">
        <v>10120047</v>
      </c>
      <c r="B178" s="8" t="s">
        <v>40</v>
      </c>
      <c r="C178" s="8" t="s">
        <v>330</v>
      </c>
      <c r="D178" s="8" t="s">
        <v>298</v>
      </c>
    </row>
    <row r="179" spans="1:4" x14ac:dyDescent="0.25">
      <c r="A179" s="8">
        <v>10120049</v>
      </c>
      <c r="B179" s="8" t="s">
        <v>40</v>
      </c>
      <c r="C179" s="8" t="s">
        <v>331</v>
      </c>
      <c r="D179" s="8" t="s">
        <v>298</v>
      </c>
    </row>
    <row r="180" spans="1:4" x14ac:dyDescent="0.25">
      <c r="A180" s="8">
        <v>10120050</v>
      </c>
      <c r="B180" s="8" t="s">
        <v>40</v>
      </c>
      <c r="C180" s="8" t="s">
        <v>332</v>
      </c>
      <c r="D180" s="8" t="s">
        <v>298</v>
      </c>
    </row>
    <row r="181" spans="1:4" x14ac:dyDescent="0.25">
      <c r="A181" s="8">
        <v>10120051</v>
      </c>
      <c r="B181" s="8" t="s">
        <v>40</v>
      </c>
      <c r="C181" s="8" t="s">
        <v>333</v>
      </c>
      <c r="D181" s="8" t="s">
        <v>298</v>
      </c>
    </row>
    <row r="182" spans="1:4" x14ac:dyDescent="0.25">
      <c r="A182" s="8">
        <v>10120052</v>
      </c>
      <c r="B182" s="8" t="s">
        <v>40</v>
      </c>
      <c r="C182" s="8" t="s">
        <v>334</v>
      </c>
      <c r="D182" s="8" t="s">
        <v>298</v>
      </c>
    </row>
    <row r="183" spans="1:4" x14ac:dyDescent="0.25">
      <c r="A183" s="8">
        <v>10120053</v>
      </c>
      <c r="B183" s="8" t="s">
        <v>40</v>
      </c>
      <c r="C183" s="8" t="s">
        <v>335</v>
      </c>
      <c r="D183" s="8" t="s">
        <v>298</v>
      </c>
    </row>
    <row r="184" spans="1:4" x14ac:dyDescent="0.25">
      <c r="A184" s="8">
        <v>10120054</v>
      </c>
      <c r="B184" s="8" t="s">
        <v>40</v>
      </c>
      <c r="C184" s="8" t="s">
        <v>336</v>
      </c>
      <c r="D184" s="8" t="s">
        <v>298</v>
      </c>
    </row>
    <row r="185" spans="1:4" x14ac:dyDescent="0.25">
      <c r="A185" s="8">
        <v>10120055</v>
      </c>
      <c r="B185" s="8" t="s">
        <v>40</v>
      </c>
      <c r="C185" s="8" t="s">
        <v>337</v>
      </c>
      <c r="D185" s="8" t="s">
        <v>298</v>
      </c>
    </row>
    <row r="186" spans="1:4" x14ac:dyDescent="0.25">
      <c r="A186" s="8">
        <v>10120060</v>
      </c>
      <c r="B186" s="8" t="s">
        <v>40</v>
      </c>
      <c r="C186" s="8" t="s">
        <v>338</v>
      </c>
      <c r="D186" s="8" t="s">
        <v>298</v>
      </c>
    </row>
    <row r="187" spans="1:4" x14ac:dyDescent="0.25">
      <c r="A187" s="8">
        <v>10120061</v>
      </c>
      <c r="B187" s="8" t="s">
        <v>40</v>
      </c>
      <c r="C187" s="8" t="s">
        <v>339</v>
      </c>
      <c r="D187" s="8" t="s">
        <v>298</v>
      </c>
    </row>
    <row r="188" spans="1:4" x14ac:dyDescent="0.25">
      <c r="A188" s="8">
        <v>10120065</v>
      </c>
      <c r="B188" s="8" t="s">
        <v>40</v>
      </c>
      <c r="C188" s="8" t="s">
        <v>340</v>
      </c>
      <c r="D188" s="8" t="s">
        <v>298</v>
      </c>
    </row>
    <row r="189" spans="1:4" x14ac:dyDescent="0.25">
      <c r="A189" s="8">
        <v>10120066</v>
      </c>
      <c r="B189" s="8" t="s">
        <v>40</v>
      </c>
      <c r="C189" s="8" t="s">
        <v>341</v>
      </c>
      <c r="D189" s="8" t="s">
        <v>298</v>
      </c>
    </row>
    <row r="190" spans="1:4" x14ac:dyDescent="0.25">
      <c r="A190" s="8">
        <v>10120070</v>
      </c>
      <c r="B190" s="8" t="s">
        <v>40</v>
      </c>
      <c r="C190" s="8" t="s">
        <v>342</v>
      </c>
      <c r="D190" s="8" t="s">
        <v>298</v>
      </c>
    </row>
    <row r="191" spans="1:4" x14ac:dyDescent="0.25">
      <c r="A191" s="8">
        <v>10120071</v>
      </c>
      <c r="B191" s="8" t="s">
        <v>40</v>
      </c>
      <c r="C191" s="8" t="s">
        <v>343</v>
      </c>
      <c r="D191" s="8" t="s">
        <v>298</v>
      </c>
    </row>
    <row r="192" spans="1:4" x14ac:dyDescent="0.25">
      <c r="A192" s="8">
        <v>10120072</v>
      </c>
      <c r="B192" s="8" t="s">
        <v>40</v>
      </c>
      <c r="C192" s="8" t="s">
        <v>344</v>
      </c>
      <c r="D192" s="8" t="s">
        <v>298</v>
      </c>
    </row>
    <row r="193" spans="1:4" x14ac:dyDescent="0.25">
      <c r="A193" s="8">
        <v>10120075</v>
      </c>
      <c r="B193" s="8" t="s">
        <v>40</v>
      </c>
      <c r="C193" s="8" t="s">
        <v>345</v>
      </c>
      <c r="D193" s="8" t="s">
        <v>298</v>
      </c>
    </row>
    <row r="194" spans="1:4" x14ac:dyDescent="0.25">
      <c r="A194" s="8">
        <v>10120080</v>
      </c>
      <c r="B194" s="8" t="s">
        <v>40</v>
      </c>
      <c r="C194" s="8" t="s">
        <v>346</v>
      </c>
      <c r="D194" s="8" t="s">
        <v>298</v>
      </c>
    </row>
    <row r="195" spans="1:4" x14ac:dyDescent="0.25">
      <c r="A195" s="8">
        <v>10120081</v>
      </c>
      <c r="B195" s="8" t="s">
        <v>40</v>
      </c>
      <c r="C195" s="8" t="s">
        <v>347</v>
      </c>
      <c r="D195" s="8" t="s">
        <v>298</v>
      </c>
    </row>
    <row r="196" spans="1:4" x14ac:dyDescent="0.25">
      <c r="A196" s="8">
        <v>10120082</v>
      </c>
      <c r="B196" s="8" t="s">
        <v>40</v>
      </c>
      <c r="C196" s="8" t="s">
        <v>348</v>
      </c>
      <c r="D196" s="8" t="s">
        <v>298</v>
      </c>
    </row>
    <row r="197" spans="1:4" x14ac:dyDescent="0.25">
      <c r="A197" s="8">
        <v>10120083</v>
      </c>
      <c r="B197" s="8" t="s">
        <v>40</v>
      </c>
      <c r="C197" s="8" t="s">
        <v>349</v>
      </c>
      <c r="D197" s="8" t="s">
        <v>298</v>
      </c>
    </row>
    <row r="198" spans="1:4" x14ac:dyDescent="0.25">
      <c r="A198" s="8">
        <v>10120084</v>
      </c>
      <c r="B198" s="8" t="s">
        <v>40</v>
      </c>
      <c r="C198" s="8" t="s">
        <v>350</v>
      </c>
      <c r="D198" s="8" t="s">
        <v>298</v>
      </c>
    </row>
    <row r="199" spans="1:4" x14ac:dyDescent="0.25">
      <c r="A199" s="8">
        <v>10120086</v>
      </c>
      <c r="B199" s="8" t="s">
        <v>40</v>
      </c>
      <c r="C199" s="8" t="s">
        <v>351</v>
      </c>
      <c r="D199" s="8" t="s">
        <v>298</v>
      </c>
    </row>
    <row r="200" spans="1:4" x14ac:dyDescent="0.25">
      <c r="A200" s="8">
        <v>10120087</v>
      </c>
      <c r="B200" s="8" t="s">
        <v>40</v>
      </c>
      <c r="C200" s="8" t="s">
        <v>352</v>
      </c>
      <c r="D200" s="8" t="s">
        <v>298</v>
      </c>
    </row>
    <row r="201" spans="1:4" x14ac:dyDescent="0.25">
      <c r="A201" s="8">
        <v>10120089</v>
      </c>
      <c r="B201" s="8" t="s">
        <v>40</v>
      </c>
      <c r="C201" s="8" t="s">
        <v>353</v>
      </c>
      <c r="D201" s="8" t="s">
        <v>298</v>
      </c>
    </row>
    <row r="202" spans="1:4" x14ac:dyDescent="0.25">
      <c r="A202" s="8">
        <v>10120090</v>
      </c>
      <c r="B202" s="8" t="s">
        <v>40</v>
      </c>
      <c r="C202" s="8" t="s">
        <v>354</v>
      </c>
      <c r="D202" s="8" t="s">
        <v>298</v>
      </c>
    </row>
    <row r="203" spans="1:4" x14ac:dyDescent="0.25">
      <c r="A203" s="8">
        <v>10120091</v>
      </c>
      <c r="B203" s="8" t="s">
        <v>40</v>
      </c>
      <c r="C203" s="8" t="s">
        <v>355</v>
      </c>
      <c r="D203" s="8" t="s">
        <v>298</v>
      </c>
    </row>
    <row r="204" spans="1:4" x14ac:dyDescent="0.25">
      <c r="A204" s="8">
        <v>10120094</v>
      </c>
      <c r="B204" s="8" t="s">
        <v>40</v>
      </c>
      <c r="C204" s="8" t="s">
        <v>356</v>
      </c>
      <c r="D204" s="8" t="s">
        <v>298</v>
      </c>
    </row>
    <row r="205" spans="1:4" x14ac:dyDescent="0.25">
      <c r="A205" s="8">
        <v>10120095</v>
      </c>
      <c r="B205" s="8" t="s">
        <v>40</v>
      </c>
      <c r="C205" s="8" t="s">
        <v>357</v>
      </c>
      <c r="D205" s="8" t="s">
        <v>298</v>
      </c>
    </row>
    <row r="206" spans="1:4" x14ac:dyDescent="0.25">
      <c r="A206" s="8">
        <v>10120096</v>
      </c>
      <c r="B206" s="8" t="s">
        <v>40</v>
      </c>
      <c r="C206" s="8" t="s">
        <v>358</v>
      </c>
      <c r="D206" s="8" t="s">
        <v>298</v>
      </c>
    </row>
    <row r="207" spans="1:4" x14ac:dyDescent="0.25">
      <c r="A207" s="8">
        <v>10120097</v>
      </c>
      <c r="B207" s="8" t="s">
        <v>40</v>
      </c>
      <c r="C207" s="8" t="s">
        <v>359</v>
      </c>
      <c r="D207" s="8" t="s">
        <v>298</v>
      </c>
    </row>
    <row r="208" spans="1:4" x14ac:dyDescent="0.25">
      <c r="A208" s="8">
        <v>10120098</v>
      </c>
      <c r="B208" s="8" t="s">
        <v>40</v>
      </c>
      <c r="C208" s="8" t="s">
        <v>360</v>
      </c>
      <c r="D208" s="8" t="s">
        <v>298</v>
      </c>
    </row>
    <row r="209" spans="1:4" x14ac:dyDescent="0.25">
      <c r="A209" s="8">
        <v>10120099</v>
      </c>
      <c r="B209" s="8" t="s">
        <v>40</v>
      </c>
      <c r="C209" s="8" t="s">
        <v>361</v>
      </c>
      <c r="D209" s="8" t="s">
        <v>298</v>
      </c>
    </row>
    <row r="210" spans="1:4" x14ac:dyDescent="0.25">
      <c r="A210" s="8">
        <v>10120101</v>
      </c>
      <c r="B210" s="8" t="s">
        <v>40</v>
      </c>
      <c r="C210" s="8" t="s">
        <v>362</v>
      </c>
      <c r="D210" s="8" t="s">
        <v>298</v>
      </c>
    </row>
    <row r="211" spans="1:4" x14ac:dyDescent="0.25">
      <c r="A211" s="8">
        <v>10120103</v>
      </c>
      <c r="B211" s="8" t="s">
        <v>40</v>
      </c>
      <c r="C211" s="8" t="s">
        <v>363</v>
      </c>
      <c r="D211" s="8" t="s">
        <v>298</v>
      </c>
    </row>
    <row r="212" spans="1:4" x14ac:dyDescent="0.25">
      <c r="A212" s="8">
        <v>10520006</v>
      </c>
      <c r="B212" s="8" t="s">
        <v>40</v>
      </c>
      <c r="C212" s="8" t="s">
        <v>364</v>
      </c>
      <c r="D212" s="8" t="s">
        <v>298</v>
      </c>
    </row>
    <row r="213" spans="1:4" x14ac:dyDescent="0.25">
      <c r="A213" s="8">
        <v>10520007</v>
      </c>
      <c r="B213" s="8" t="s">
        <v>40</v>
      </c>
      <c r="C213" s="8" t="s">
        <v>365</v>
      </c>
      <c r="D213" s="8" t="s">
        <v>298</v>
      </c>
    </row>
    <row r="214" spans="1:4" x14ac:dyDescent="0.25">
      <c r="A214" s="8">
        <v>10140001</v>
      </c>
      <c r="B214" s="8" t="s">
        <v>40</v>
      </c>
      <c r="C214" s="8" t="s">
        <v>366</v>
      </c>
      <c r="D214" s="8" t="s">
        <v>367</v>
      </c>
    </row>
    <row r="215" spans="1:4" x14ac:dyDescent="0.25">
      <c r="A215" s="8">
        <v>10140002</v>
      </c>
      <c r="B215" s="8" t="s">
        <v>40</v>
      </c>
      <c r="C215" s="8" t="s">
        <v>368</v>
      </c>
      <c r="D215" s="8" t="s">
        <v>367</v>
      </c>
    </row>
    <row r="216" spans="1:4" x14ac:dyDescent="0.25">
      <c r="A216" s="8">
        <v>10140003</v>
      </c>
      <c r="B216" s="8" t="s">
        <v>40</v>
      </c>
      <c r="C216" s="8" t="s">
        <v>369</v>
      </c>
      <c r="D216" s="8" t="s">
        <v>367</v>
      </c>
    </row>
    <row r="217" spans="1:4" x14ac:dyDescent="0.25">
      <c r="A217" s="8">
        <v>10140004</v>
      </c>
      <c r="B217" s="8" t="s">
        <v>40</v>
      </c>
      <c r="C217" s="8" t="s">
        <v>370</v>
      </c>
      <c r="D217" s="8" t="s">
        <v>367</v>
      </c>
    </row>
    <row r="218" spans="1:4" x14ac:dyDescent="0.25">
      <c r="A218" s="8">
        <v>10140006</v>
      </c>
      <c r="B218" s="8" t="s">
        <v>40</v>
      </c>
      <c r="C218" s="8" t="s">
        <v>371</v>
      </c>
      <c r="D218" s="8" t="s">
        <v>367</v>
      </c>
    </row>
    <row r="219" spans="1:4" x14ac:dyDescent="0.25">
      <c r="A219" s="8">
        <v>10140007</v>
      </c>
      <c r="B219" s="8" t="s">
        <v>40</v>
      </c>
      <c r="C219" s="8" t="s">
        <v>372</v>
      </c>
      <c r="D219" s="8" t="s">
        <v>367</v>
      </c>
    </row>
    <row r="220" spans="1:4" x14ac:dyDescent="0.25">
      <c r="A220" s="8">
        <v>10140008</v>
      </c>
      <c r="B220" s="8" t="s">
        <v>40</v>
      </c>
      <c r="C220" s="8" t="s">
        <v>373</v>
      </c>
      <c r="D220" s="8" t="s">
        <v>367</v>
      </c>
    </row>
    <row r="221" spans="1:4" x14ac:dyDescent="0.25">
      <c r="A221" s="8">
        <v>10140009</v>
      </c>
      <c r="B221" s="8" t="s">
        <v>40</v>
      </c>
      <c r="C221" s="8" t="s">
        <v>374</v>
      </c>
      <c r="D221" s="8" t="s">
        <v>367</v>
      </c>
    </row>
    <row r="222" spans="1:4" x14ac:dyDescent="0.25">
      <c r="A222" s="8">
        <v>10140010</v>
      </c>
      <c r="B222" s="8" t="s">
        <v>40</v>
      </c>
      <c r="C222" s="8" t="s">
        <v>375</v>
      </c>
      <c r="D222" s="8" t="s">
        <v>367</v>
      </c>
    </row>
    <row r="223" spans="1:4" x14ac:dyDescent="0.25">
      <c r="A223" s="8">
        <v>10140011</v>
      </c>
      <c r="B223" s="8" t="s">
        <v>40</v>
      </c>
      <c r="C223" s="8" t="s">
        <v>376</v>
      </c>
      <c r="D223" s="8" t="s">
        <v>367</v>
      </c>
    </row>
    <row r="224" spans="1:4" x14ac:dyDescent="0.25">
      <c r="A224" s="8">
        <v>10140012</v>
      </c>
      <c r="B224" s="8" t="s">
        <v>40</v>
      </c>
      <c r="C224" s="8" t="s">
        <v>377</v>
      </c>
      <c r="D224" s="8" t="s">
        <v>367</v>
      </c>
    </row>
    <row r="225" spans="1:4" x14ac:dyDescent="0.25">
      <c r="A225" s="8">
        <v>10140013</v>
      </c>
      <c r="B225" s="8" t="s">
        <v>40</v>
      </c>
      <c r="C225" s="8" t="s">
        <v>378</v>
      </c>
      <c r="D225" s="8" t="s">
        <v>367</v>
      </c>
    </row>
    <row r="226" spans="1:4" x14ac:dyDescent="0.25">
      <c r="A226" s="8">
        <v>10140018</v>
      </c>
      <c r="B226" s="8" t="s">
        <v>40</v>
      </c>
      <c r="C226" s="8" t="s">
        <v>379</v>
      </c>
      <c r="D226" s="8" t="s">
        <v>367</v>
      </c>
    </row>
    <row r="227" spans="1:4" x14ac:dyDescent="0.25">
      <c r="A227" s="8">
        <v>10140019</v>
      </c>
      <c r="B227" s="8" t="s">
        <v>40</v>
      </c>
      <c r="C227" s="8" t="s">
        <v>380</v>
      </c>
      <c r="D227" s="8" t="s">
        <v>367</v>
      </c>
    </row>
    <row r="228" spans="1:4" x14ac:dyDescent="0.25">
      <c r="A228" s="8">
        <v>10140020</v>
      </c>
      <c r="B228" s="8" t="s">
        <v>40</v>
      </c>
      <c r="C228" s="8" t="s">
        <v>381</v>
      </c>
      <c r="D228" s="8" t="s">
        <v>367</v>
      </c>
    </row>
    <row r="229" spans="1:4" x14ac:dyDescent="0.25">
      <c r="A229" s="8">
        <v>10140021</v>
      </c>
      <c r="B229" s="8" t="s">
        <v>40</v>
      </c>
      <c r="C229" s="8" t="s">
        <v>382</v>
      </c>
      <c r="D229" s="8" t="s">
        <v>367</v>
      </c>
    </row>
    <row r="230" spans="1:4" x14ac:dyDescent="0.25">
      <c r="A230" s="8">
        <v>10140022</v>
      </c>
      <c r="B230" s="8" t="s">
        <v>40</v>
      </c>
      <c r="C230" s="8" t="s">
        <v>383</v>
      </c>
      <c r="D230" s="8" t="s">
        <v>367</v>
      </c>
    </row>
    <row r="231" spans="1:4" x14ac:dyDescent="0.25">
      <c r="A231" s="8">
        <v>10140025</v>
      </c>
      <c r="B231" s="8" t="s">
        <v>40</v>
      </c>
      <c r="C231" s="8" t="s">
        <v>384</v>
      </c>
      <c r="D231" s="8" t="s">
        <v>367</v>
      </c>
    </row>
    <row r="232" spans="1:4" x14ac:dyDescent="0.25">
      <c r="A232" s="8">
        <v>10140027</v>
      </c>
      <c r="B232" s="8" t="s">
        <v>40</v>
      </c>
      <c r="C232" s="8" t="s">
        <v>385</v>
      </c>
      <c r="D232" s="8" t="s">
        <v>367</v>
      </c>
    </row>
    <row r="233" spans="1:4" x14ac:dyDescent="0.25">
      <c r="A233" s="8">
        <v>10140030</v>
      </c>
      <c r="B233" s="8" t="s">
        <v>40</v>
      </c>
      <c r="C233" s="8" t="s">
        <v>386</v>
      </c>
      <c r="D233" s="8" t="s">
        <v>367</v>
      </c>
    </row>
    <row r="234" spans="1:4" x14ac:dyDescent="0.25">
      <c r="A234" s="8">
        <v>10140032</v>
      </c>
      <c r="B234" s="8" t="s">
        <v>40</v>
      </c>
      <c r="C234" s="8" t="s">
        <v>387</v>
      </c>
      <c r="D234" s="8" t="s">
        <v>367</v>
      </c>
    </row>
    <row r="235" spans="1:4" x14ac:dyDescent="0.25">
      <c r="A235" s="8">
        <v>10140033</v>
      </c>
      <c r="B235" s="8" t="s">
        <v>40</v>
      </c>
      <c r="C235" s="8" t="s">
        <v>388</v>
      </c>
      <c r="D235" s="8" t="s">
        <v>367</v>
      </c>
    </row>
    <row r="236" spans="1:4" x14ac:dyDescent="0.25">
      <c r="A236" s="8">
        <v>10140034</v>
      </c>
      <c r="B236" s="8" t="s">
        <v>40</v>
      </c>
      <c r="C236" s="8" t="s">
        <v>389</v>
      </c>
      <c r="D236" s="8" t="s">
        <v>367</v>
      </c>
    </row>
    <row r="237" spans="1:4" x14ac:dyDescent="0.25">
      <c r="A237" s="8">
        <v>10140035</v>
      </c>
      <c r="B237" s="8" t="s">
        <v>40</v>
      </c>
      <c r="C237" s="8" t="s">
        <v>390</v>
      </c>
      <c r="D237" s="8" t="s">
        <v>367</v>
      </c>
    </row>
    <row r="238" spans="1:4" x14ac:dyDescent="0.25">
      <c r="A238" s="8">
        <v>10140038</v>
      </c>
      <c r="B238" s="8" t="s">
        <v>40</v>
      </c>
      <c r="C238" s="8" t="s">
        <v>391</v>
      </c>
      <c r="D238" s="8" t="s">
        <v>367</v>
      </c>
    </row>
    <row r="239" spans="1:4" x14ac:dyDescent="0.25">
      <c r="A239" s="8">
        <v>10140039</v>
      </c>
      <c r="B239" s="8" t="s">
        <v>40</v>
      </c>
      <c r="C239" s="8" t="s">
        <v>392</v>
      </c>
      <c r="D239" s="8" t="s">
        <v>367</v>
      </c>
    </row>
    <row r="240" spans="1:4" x14ac:dyDescent="0.25">
      <c r="A240" s="8">
        <v>10140041</v>
      </c>
      <c r="B240" s="8" t="s">
        <v>40</v>
      </c>
      <c r="C240" s="8" t="s">
        <v>393</v>
      </c>
      <c r="D240" s="8" t="s">
        <v>367</v>
      </c>
    </row>
    <row r="241" spans="1:4" x14ac:dyDescent="0.25">
      <c r="A241" s="8">
        <v>10140043</v>
      </c>
      <c r="B241" s="8" t="s">
        <v>40</v>
      </c>
      <c r="C241" s="8" t="s">
        <v>394</v>
      </c>
      <c r="D241" s="8" t="s">
        <v>367</v>
      </c>
    </row>
    <row r="242" spans="1:4" x14ac:dyDescent="0.25">
      <c r="A242" s="8">
        <v>10140045</v>
      </c>
      <c r="B242" s="8" t="s">
        <v>40</v>
      </c>
      <c r="C242" s="8" t="s">
        <v>395</v>
      </c>
      <c r="D242" s="8" t="s">
        <v>367</v>
      </c>
    </row>
    <row r="243" spans="1:4" x14ac:dyDescent="0.25">
      <c r="A243" s="8">
        <v>10140047</v>
      </c>
      <c r="B243" s="8" t="s">
        <v>40</v>
      </c>
      <c r="C243" s="8" t="s">
        <v>396</v>
      </c>
      <c r="D243" s="8" t="s">
        <v>367</v>
      </c>
    </row>
    <row r="244" spans="1:4" x14ac:dyDescent="0.25">
      <c r="A244" s="8">
        <v>10140048</v>
      </c>
      <c r="B244" s="8" t="s">
        <v>40</v>
      </c>
      <c r="C244" s="8" t="s">
        <v>397</v>
      </c>
      <c r="D244" s="8" t="s">
        <v>367</v>
      </c>
    </row>
    <row r="245" spans="1:4" x14ac:dyDescent="0.25">
      <c r="A245" s="8">
        <v>10140051</v>
      </c>
      <c r="B245" s="8" t="s">
        <v>40</v>
      </c>
      <c r="C245" s="8" t="s">
        <v>398</v>
      </c>
      <c r="D245" s="8" t="s">
        <v>367</v>
      </c>
    </row>
    <row r="246" spans="1:4" x14ac:dyDescent="0.25">
      <c r="A246" s="8">
        <v>10140053</v>
      </c>
      <c r="B246" s="8" t="s">
        <v>40</v>
      </c>
      <c r="C246" s="8" t="s">
        <v>399</v>
      </c>
      <c r="D246" s="8" t="s">
        <v>367</v>
      </c>
    </row>
    <row r="247" spans="1:4" x14ac:dyDescent="0.25">
      <c r="A247" s="8">
        <v>10140054</v>
      </c>
      <c r="B247" s="8" t="s">
        <v>40</v>
      </c>
      <c r="C247" s="8" t="s">
        <v>400</v>
      </c>
      <c r="D247" s="8" t="s">
        <v>367</v>
      </c>
    </row>
    <row r="248" spans="1:4" x14ac:dyDescent="0.25">
      <c r="A248" s="8">
        <v>10140055</v>
      </c>
      <c r="B248" s="8" t="s">
        <v>40</v>
      </c>
      <c r="C248" s="8" t="s">
        <v>401</v>
      </c>
      <c r="D248" s="8" t="s">
        <v>367</v>
      </c>
    </row>
    <row r="249" spans="1:4" x14ac:dyDescent="0.25">
      <c r="A249" s="8">
        <v>10140058</v>
      </c>
      <c r="B249" s="8" t="s">
        <v>40</v>
      </c>
      <c r="C249" s="8" t="s">
        <v>402</v>
      </c>
      <c r="D249" s="8" t="s">
        <v>367</v>
      </c>
    </row>
    <row r="250" spans="1:4" x14ac:dyDescent="0.25">
      <c r="A250" s="8">
        <v>10140059</v>
      </c>
      <c r="B250" s="8" t="s">
        <v>40</v>
      </c>
      <c r="C250" s="8" t="s">
        <v>1035</v>
      </c>
      <c r="D250" s="8" t="s">
        <v>367</v>
      </c>
    </row>
    <row r="251" spans="1:4" x14ac:dyDescent="0.25">
      <c r="A251" s="8">
        <v>10140066</v>
      </c>
      <c r="B251" s="8" t="s">
        <v>40</v>
      </c>
      <c r="C251" s="8" t="s">
        <v>403</v>
      </c>
      <c r="D251" s="8" t="s">
        <v>367</v>
      </c>
    </row>
    <row r="252" spans="1:4" x14ac:dyDescent="0.25">
      <c r="A252" s="8">
        <v>10140067</v>
      </c>
      <c r="B252" s="8" t="s">
        <v>40</v>
      </c>
      <c r="C252" s="8" t="s">
        <v>404</v>
      </c>
      <c r="D252" s="8" t="s">
        <v>367</v>
      </c>
    </row>
    <row r="253" spans="1:4" x14ac:dyDescent="0.25">
      <c r="A253" s="8">
        <v>10140068</v>
      </c>
      <c r="B253" s="8" t="s">
        <v>40</v>
      </c>
      <c r="C253" s="8" t="s">
        <v>405</v>
      </c>
      <c r="D253" s="8" t="s">
        <v>367</v>
      </c>
    </row>
    <row r="254" spans="1:4" x14ac:dyDescent="0.25">
      <c r="A254" s="8">
        <v>10140069</v>
      </c>
      <c r="B254" s="8" t="s">
        <v>40</v>
      </c>
      <c r="C254" s="8" t="s">
        <v>406</v>
      </c>
      <c r="D254" s="8" t="s">
        <v>367</v>
      </c>
    </row>
    <row r="255" spans="1:4" x14ac:dyDescent="0.25">
      <c r="A255" s="8">
        <v>10140071</v>
      </c>
      <c r="B255" s="8" t="s">
        <v>40</v>
      </c>
      <c r="C255" s="8" t="s">
        <v>407</v>
      </c>
      <c r="D255" s="8" t="s">
        <v>367</v>
      </c>
    </row>
    <row r="256" spans="1:4" x14ac:dyDescent="0.25">
      <c r="A256" s="8">
        <v>10140083</v>
      </c>
      <c r="B256" s="8" t="s">
        <v>40</v>
      </c>
      <c r="C256" s="8" t="s">
        <v>408</v>
      </c>
      <c r="D256" s="8" t="s">
        <v>367</v>
      </c>
    </row>
    <row r="257" spans="1:4" x14ac:dyDescent="0.25">
      <c r="A257" s="8">
        <v>10140087</v>
      </c>
      <c r="B257" s="8" t="s">
        <v>40</v>
      </c>
      <c r="C257" s="8" t="s">
        <v>409</v>
      </c>
      <c r="D257" s="8" t="s">
        <v>367</v>
      </c>
    </row>
    <row r="258" spans="1:4" x14ac:dyDescent="0.25">
      <c r="A258" s="8">
        <v>10140095</v>
      </c>
      <c r="B258" s="8" t="s">
        <v>40</v>
      </c>
      <c r="C258" s="8" t="s">
        <v>410</v>
      </c>
      <c r="D258" s="8" t="s">
        <v>367</v>
      </c>
    </row>
    <row r="259" spans="1:4" x14ac:dyDescent="0.25">
      <c r="A259" s="8">
        <v>10140098</v>
      </c>
      <c r="B259" s="8" t="s">
        <v>40</v>
      </c>
      <c r="C259" s="8" t="s">
        <v>411</v>
      </c>
      <c r="D259" s="8" t="s">
        <v>367</v>
      </c>
    </row>
    <row r="260" spans="1:4" x14ac:dyDescent="0.25">
      <c r="A260" s="8">
        <v>10140099</v>
      </c>
      <c r="B260" s="8" t="s">
        <v>40</v>
      </c>
      <c r="C260" s="8" t="s">
        <v>412</v>
      </c>
      <c r="D260" s="8" t="s">
        <v>367</v>
      </c>
    </row>
    <row r="261" spans="1:4" x14ac:dyDescent="0.25">
      <c r="A261" s="8">
        <v>10140100</v>
      </c>
      <c r="B261" s="8" t="s">
        <v>40</v>
      </c>
      <c r="C261" s="8" t="s">
        <v>413</v>
      </c>
      <c r="D261" s="8" t="s">
        <v>367</v>
      </c>
    </row>
    <row r="262" spans="1:4" x14ac:dyDescent="0.25">
      <c r="A262" s="8">
        <v>10140105</v>
      </c>
      <c r="B262" s="8" t="s">
        <v>40</v>
      </c>
      <c r="C262" s="8" t="s">
        <v>1036</v>
      </c>
      <c r="D262" s="8" t="s">
        <v>367</v>
      </c>
    </row>
    <row r="263" spans="1:4" x14ac:dyDescent="0.25">
      <c r="A263" s="8">
        <v>10140107</v>
      </c>
      <c r="B263" s="8" t="s">
        <v>40</v>
      </c>
      <c r="C263" s="8" t="s">
        <v>414</v>
      </c>
      <c r="D263" s="8" t="s">
        <v>367</v>
      </c>
    </row>
    <row r="264" spans="1:4" x14ac:dyDescent="0.25">
      <c r="A264" s="8">
        <v>10140109</v>
      </c>
      <c r="B264" s="8" t="s">
        <v>40</v>
      </c>
      <c r="C264" s="8" t="s">
        <v>415</v>
      </c>
      <c r="D264" s="8" t="s">
        <v>367</v>
      </c>
    </row>
    <row r="265" spans="1:4" x14ac:dyDescent="0.25">
      <c r="A265" s="8">
        <v>10140113</v>
      </c>
      <c r="B265" s="8" t="s">
        <v>40</v>
      </c>
      <c r="C265" s="8" t="s">
        <v>1040</v>
      </c>
      <c r="D265" s="8" t="s">
        <v>367</v>
      </c>
    </row>
    <row r="266" spans="1:4" x14ac:dyDescent="0.25">
      <c r="A266" s="8">
        <v>10140114</v>
      </c>
      <c r="B266" s="8" t="s">
        <v>40</v>
      </c>
      <c r="C266" s="8" t="s">
        <v>416</v>
      </c>
      <c r="D266" s="8" t="s">
        <v>367</v>
      </c>
    </row>
    <row r="267" spans="1:4" x14ac:dyDescent="0.25">
      <c r="A267" s="8">
        <v>10140117</v>
      </c>
      <c r="B267" s="8" t="s">
        <v>40</v>
      </c>
      <c r="C267" s="8" t="s">
        <v>417</v>
      </c>
      <c r="D267" s="8" t="s">
        <v>367</v>
      </c>
    </row>
    <row r="268" spans="1:4" x14ac:dyDescent="0.25">
      <c r="A268" s="8">
        <v>10140119</v>
      </c>
      <c r="B268" s="8" t="s">
        <v>40</v>
      </c>
      <c r="C268" s="8" t="s">
        <v>418</v>
      </c>
      <c r="D268" s="8" t="s">
        <v>367</v>
      </c>
    </row>
    <row r="269" spans="1:4" x14ac:dyDescent="0.25">
      <c r="A269" s="8">
        <v>10140120</v>
      </c>
      <c r="B269" s="8" t="s">
        <v>40</v>
      </c>
      <c r="C269" s="8" t="s">
        <v>419</v>
      </c>
      <c r="D269" s="8" t="s">
        <v>367</v>
      </c>
    </row>
    <row r="270" spans="1:4" x14ac:dyDescent="0.25">
      <c r="A270" s="8">
        <v>10140122</v>
      </c>
      <c r="B270" s="8" t="s">
        <v>40</v>
      </c>
      <c r="C270" s="8" t="s">
        <v>420</v>
      </c>
      <c r="D270" s="8" t="s">
        <v>367</v>
      </c>
    </row>
    <row r="271" spans="1:4" x14ac:dyDescent="0.25">
      <c r="A271" s="8">
        <v>10140126</v>
      </c>
      <c r="B271" s="8" t="s">
        <v>40</v>
      </c>
      <c r="C271" s="8" t="s">
        <v>421</v>
      </c>
      <c r="D271" s="8" t="s">
        <v>367</v>
      </c>
    </row>
    <row r="272" spans="1:4" x14ac:dyDescent="0.25">
      <c r="A272" s="8">
        <v>10140129</v>
      </c>
      <c r="B272" s="8" t="s">
        <v>40</v>
      </c>
      <c r="C272" s="8" t="s">
        <v>422</v>
      </c>
      <c r="D272" s="8" t="s">
        <v>367</v>
      </c>
    </row>
    <row r="273" spans="1:4" x14ac:dyDescent="0.25">
      <c r="A273" s="8">
        <v>10140130</v>
      </c>
      <c r="B273" s="8" t="s">
        <v>40</v>
      </c>
      <c r="C273" s="8" t="s">
        <v>423</v>
      </c>
      <c r="D273" s="8" t="s">
        <v>367</v>
      </c>
    </row>
    <row r="274" spans="1:4" x14ac:dyDescent="0.25">
      <c r="A274" s="8">
        <v>10140131</v>
      </c>
      <c r="B274" s="8" t="s">
        <v>40</v>
      </c>
      <c r="C274" s="8" t="s">
        <v>424</v>
      </c>
      <c r="D274" s="8" t="s">
        <v>367</v>
      </c>
    </row>
    <row r="275" spans="1:4" x14ac:dyDescent="0.25">
      <c r="A275" s="8">
        <v>10140132</v>
      </c>
      <c r="B275" s="8" t="s">
        <v>40</v>
      </c>
      <c r="C275" s="8" t="s">
        <v>425</v>
      </c>
      <c r="D275" s="8" t="s">
        <v>367</v>
      </c>
    </row>
    <row r="276" spans="1:4" x14ac:dyDescent="0.25">
      <c r="A276" s="8">
        <v>10140135</v>
      </c>
      <c r="B276" s="8" t="s">
        <v>40</v>
      </c>
      <c r="C276" s="8" t="s">
        <v>426</v>
      </c>
      <c r="D276" s="8" t="s">
        <v>367</v>
      </c>
    </row>
    <row r="277" spans="1:4" x14ac:dyDescent="0.25">
      <c r="A277" s="8">
        <v>10140136</v>
      </c>
      <c r="B277" s="8" t="s">
        <v>40</v>
      </c>
      <c r="C277" s="8" t="s">
        <v>427</v>
      </c>
      <c r="D277" s="8" t="s">
        <v>367</v>
      </c>
    </row>
    <row r="278" spans="1:4" x14ac:dyDescent="0.25">
      <c r="A278" s="8">
        <v>10140137</v>
      </c>
      <c r="B278" s="8" t="s">
        <v>40</v>
      </c>
      <c r="C278" s="8" t="s">
        <v>428</v>
      </c>
      <c r="D278" s="8" t="s">
        <v>367</v>
      </c>
    </row>
    <row r="279" spans="1:4" x14ac:dyDescent="0.25">
      <c r="A279" s="8">
        <v>10140138</v>
      </c>
      <c r="B279" s="8" t="s">
        <v>40</v>
      </c>
      <c r="C279" s="8" t="s">
        <v>429</v>
      </c>
      <c r="D279" s="8" t="s">
        <v>367</v>
      </c>
    </row>
    <row r="280" spans="1:4" x14ac:dyDescent="0.25">
      <c r="A280" s="8">
        <v>10140139</v>
      </c>
      <c r="B280" s="8" t="s">
        <v>40</v>
      </c>
      <c r="C280" s="8" t="s">
        <v>430</v>
      </c>
      <c r="D280" s="8" t="s">
        <v>367</v>
      </c>
    </row>
    <row r="281" spans="1:4" x14ac:dyDescent="0.25">
      <c r="A281" s="8">
        <v>10140143</v>
      </c>
      <c r="B281" s="8" t="s">
        <v>40</v>
      </c>
      <c r="C281" s="8" t="s">
        <v>431</v>
      </c>
      <c r="D281" s="8" t="s">
        <v>367</v>
      </c>
    </row>
    <row r="282" spans="1:4" x14ac:dyDescent="0.25">
      <c r="A282" s="8">
        <v>10140145</v>
      </c>
      <c r="B282" s="8" t="s">
        <v>40</v>
      </c>
      <c r="C282" s="8" t="s">
        <v>432</v>
      </c>
      <c r="D282" s="8" t="s">
        <v>367</v>
      </c>
    </row>
    <row r="283" spans="1:4" x14ac:dyDescent="0.25">
      <c r="A283" s="8">
        <v>10140146</v>
      </c>
      <c r="B283" s="8" t="s">
        <v>40</v>
      </c>
      <c r="C283" s="8" t="s">
        <v>1037</v>
      </c>
      <c r="D283" s="8" t="s">
        <v>367</v>
      </c>
    </row>
    <row r="284" spans="1:4" x14ac:dyDescent="0.25">
      <c r="A284" s="8">
        <v>10140148</v>
      </c>
      <c r="B284" s="8" t="s">
        <v>40</v>
      </c>
      <c r="C284" s="8" t="s">
        <v>433</v>
      </c>
      <c r="D284" s="8" t="s">
        <v>367</v>
      </c>
    </row>
    <row r="285" spans="1:4" x14ac:dyDescent="0.25">
      <c r="A285" s="8">
        <v>10140149</v>
      </c>
      <c r="B285" s="8" t="s">
        <v>40</v>
      </c>
      <c r="C285" s="8" t="s">
        <v>1038</v>
      </c>
      <c r="D285" s="8" t="s">
        <v>367</v>
      </c>
    </row>
    <row r="286" spans="1:4" x14ac:dyDescent="0.25">
      <c r="A286" s="8">
        <v>10140150</v>
      </c>
      <c r="B286" s="8" t="s">
        <v>40</v>
      </c>
      <c r="C286" s="8" t="s">
        <v>434</v>
      </c>
      <c r="D286" s="8" t="s">
        <v>367</v>
      </c>
    </row>
    <row r="287" spans="1:4" x14ac:dyDescent="0.25">
      <c r="A287" s="8">
        <v>10140151</v>
      </c>
      <c r="B287" s="8" t="s">
        <v>40</v>
      </c>
      <c r="C287" s="8" t="s">
        <v>435</v>
      </c>
      <c r="D287" s="8" t="s">
        <v>367</v>
      </c>
    </row>
    <row r="288" spans="1:4" x14ac:dyDescent="0.25">
      <c r="A288" s="8">
        <v>10140152</v>
      </c>
      <c r="B288" s="8" t="s">
        <v>40</v>
      </c>
      <c r="C288" s="8" t="s">
        <v>436</v>
      </c>
      <c r="D288" s="8" t="s">
        <v>367</v>
      </c>
    </row>
    <row r="289" spans="1:4" x14ac:dyDescent="0.25">
      <c r="A289" s="8">
        <v>10140153</v>
      </c>
      <c r="B289" s="8" t="s">
        <v>40</v>
      </c>
      <c r="C289" s="8" t="s">
        <v>437</v>
      </c>
      <c r="D289" s="8" t="s">
        <v>367</v>
      </c>
    </row>
    <row r="290" spans="1:4" x14ac:dyDescent="0.25">
      <c r="A290" s="8">
        <v>10140154</v>
      </c>
      <c r="B290" s="8" t="s">
        <v>40</v>
      </c>
      <c r="C290" s="8" t="s">
        <v>438</v>
      </c>
      <c r="D290" s="8" t="s">
        <v>367</v>
      </c>
    </row>
    <row r="291" spans="1:4" x14ac:dyDescent="0.25">
      <c r="A291" s="8">
        <v>10140155</v>
      </c>
      <c r="B291" s="8" t="s">
        <v>40</v>
      </c>
      <c r="C291" s="8" t="s">
        <v>439</v>
      </c>
      <c r="D291" s="8" t="s">
        <v>367</v>
      </c>
    </row>
    <row r="292" spans="1:4" x14ac:dyDescent="0.25">
      <c r="A292" s="8">
        <v>10140156</v>
      </c>
      <c r="B292" s="8" t="s">
        <v>40</v>
      </c>
      <c r="C292" s="8" t="s">
        <v>440</v>
      </c>
      <c r="D292" s="8" t="s">
        <v>367</v>
      </c>
    </row>
    <row r="293" spans="1:4" x14ac:dyDescent="0.25">
      <c r="A293" s="8">
        <v>10140158</v>
      </c>
      <c r="B293" s="8" t="s">
        <v>40</v>
      </c>
      <c r="C293" s="8" t="s">
        <v>1039</v>
      </c>
      <c r="D293" s="8" t="s">
        <v>367</v>
      </c>
    </row>
    <row r="294" spans="1:4" x14ac:dyDescent="0.25">
      <c r="A294" s="8">
        <v>10140159</v>
      </c>
      <c r="B294" s="8" t="s">
        <v>40</v>
      </c>
      <c r="C294" s="8" t="s">
        <v>441</v>
      </c>
      <c r="D294" s="8" t="s">
        <v>367</v>
      </c>
    </row>
    <row r="295" spans="1:4" x14ac:dyDescent="0.25">
      <c r="A295" s="8">
        <v>10140160</v>
      </c>
      <c r="B295" s="8" t="s">
        <v>40</v>
      </c>
      <c r="C295" s="8" t="s">
        <v>442</v>
      </c>
      <c r="D295" s="8" t="s">
        <v>367</v>
      </c>
    </row>
    <row r="296" spans="1:4" x14ac:dyDescent="0.25">
      <c r="A296" s="8">
        <v>10140163</v>
      </c>
      <c r="B296" s="8" t="s">
        <v>40</v>
      </c>
      <c r="C296" s="8" t="s">
        <v>443</v>
      </c>
      <c r="D296" s="8" t="s">
        <v>367</v>
      </c>
    </row>
    <row r="297" spans="1:4" x14ac:dyDescent="0.25">
      <c r="A297" s="8">
        <v>10140164</v>
      </c>
      <c r="B297" s="8" t="s">
        <v>40</v>
      </c>
      <c r="C297" s="8" t="s">
        <v>444</v>
      </c>
      <c r="D297" s="8" t="s">
        <v>367</v>
      </c>
    </row>
    <row r="298" spans="1:4" x14ac:dyDescent="0.25">
      <c r="A298" s="8">
        <v>10140165</v>
      </c>
      <c r="B298" s="8" t="s">
        <v>40</v>
      </c>
      <c r="C298" s="8" t="s">
        <v>445</v>
      </c>
      <c r="D298" s="8" t="s">
        <v>367</v>
      </c>
    </row>
    <row r="299" spans="1:4" x14ac:dyDescent="0.25">
      <c r="A299" s="8">
        <v>10140166</v>
      </c>
      <c r="B299" s="8" t="s">
        <v>40</v>
      </c>
      <c r="C299" s="8" t="s">
        <v>446</v>
      </c>
      <c r="D299" s="8" t="s">
        <v>367</v>
      </c>
    </row>
    <row r="300" spans="1:4" x14ac:dyDescent="0.25">
      <c r="A300" s="8">
        <v>10140167</v>
      </c>
      <c r="B300" s="8" t="s">
        <v>40</v>
      </c>
      <c r="C300" s="8" t="s">
        <v>447</v>
      </c>
      <c r="D300" s="8" t="s">
        <v>367</v>
      </c>
    </row>
    <row r="301" spans="1:4" x14ac:dyDescent="0.25">
      <c r="A301" s="8">
        <v>10140168</v>
      </c>
      <c r="B301" s="8" t="s">
        <v>40</v>
      </c>
      <c r="C301" s="8" t="s">
        <v>448</v>
      </c>
      <c r="D301" s="8" t="s">
        <v>367</v>
      </c>
    </row>
    <row r="302" spans="1:4" x14ac:dyDescent="0.25">
      <c r="A302" s="8">
        <v>10140169</v>
      </c>
      <c r="B302" s="8" t="s">
        <v>40</v>
      </c>
      <c r="C302" s="8" t="s">
        <v>449</v>
      </c>
      <c r="D302" s="8" t="s">
        <v>367</v>
      </c>
    </row>
    <row r="303" spans="1:4" x14ac:dyDescent="0.25">
      <c r="A303" s="8">
        <v>10140170</v>
      </c>
      <c r="B303" s="8" t="s">
        <v>40</v>
      </c>
      <c r="C303" s="8" t="s">
        <v>450</v>
      </c>
      <c r="D303" s="8" t="s">
        <v>367</v>
      </c>
    </row>
    <row r="304" spans="1:4" x14ac:dyDescent="0.25">
      <c r="A304" s="8">
        <v>10140171</v>
      </c>
      <c r="B304" s="8" t="s">
        <v>40</v>
      </c>
      <c r="C304" s="8" t="s">
        <v>451</v>
      </c>
      <c r="D304" s="8" t="s">
        <v>367</v>
      </c>
    </row>
    <row r="305" spans="1:4" x14ac:dyDescent="0.25">
      <c r="A305" s="8">
        <v>10140172</v>
      </c>
      <c r="B305" s="8" t="s">
        <v>40</v>
      </c>
      <c r="C305" s="8" t="s">
        <v>452</v>
      </c>
      <c r="D305" s="8" t="s">
        <v>367</v>
      </c>
    </row>
    <row r="306" spans="1:4" x14ac:dyDescent="0.25">
      <c r="A306" s="8">
        <v>10140173</v>
      </c>
      <c r="B306" s="8" t="s">
        <v>40</v>
      </c>
      <c r="C306" s="8" t="s">
        <v>453</v>
      </c>
      <c r="D306" s="8" t="s">
        <v>367</v>
      </c>
    </row>
    <row r="307" spans="1:4" x14ac:dyDescent="0.25">
      <c r="A307" s="8">
        <v>10140174</v>
      </c>
      <c r="B307" s="8" t="s">
        <v>40</v>
      </c>
      <c r="C307" s="8" t="s">
        <v>454</v>
      </c>
      <c r="D307" s="8" t="s">
        <v>367</v>
      </c>
    </row>
    <row r="308" spans="1:4" x14ac:dyDescent="0.25">
      <c r="A308" s="8">
        <v>10140175</v>
      </c>
      <c r="B308" s="8" t="s">
        <v>40</v>
      </c>
      <c r="C308" s="8" t="s">
        <v>1041</v>
      </c>
      <c r="D308" s="8" t="s">
        <v>367</v>
      </c>
    </row>
    <row r="309" spans="1:4" x14ac:dyDescent="0.25">
      <c r="A309" s="8">
        <v>10140176</v>
      </c>
      <c r="B309" s="8" t="s">
        <v>40</v>
      </c>
      <c r="C309" s="8" t="s">
        <v>1042</v>
      </c>
      <c r="D309" s="8" t="s">
        <v>367</v>
      </c>
    </row>
    <row r="310" spans="1:4" x14ac:dyDescent="0.25">
      <c r="A310" s="8">
        <v>10140177</v>
      </c>
      <c r="B310" s="8" t="s">
        <v>40</v>
      </c>
      <c r="C310" s="8" t="s">
        <v>1043</v>
      </c>
      <c r="D310" s="8" t="s">
        <v>367</v>
      </c>
    </row>
    <row r="311" spans="1:4" x14ac:dyDescent="0.25">
      <c r="A311" s="8">
        <v>10140178</v>
      </c>
      <c r="B311" s="8" t="s">
        <v>40</v>
      </c>
      <c r="C311" s="8" t="s">
        <v>1044</v>
      </c>
      <c r="D311" s="8" t="s">
        <v>367</v>
      </c>
    </row>
    <row r="312" spans="1:4" x14ac:dyDescent="0.25">
      <c r="A312" s="8">
        <v>10140179</v>
      </c>
      <c r="B312" s="8" t="s">
        <v>40</v>
      </c>
      <c r="C312" s="8" t="s">
        <v>1045</v>
      </c>
      <c r="D312" s="8" t="s">
        <v>367</v>
      </c>
    </row>
    <row r="313" spans="1:4" x14ac:dyDescent="0.25">
      <c r="A313" s="8">
        <v>10140180</v>
      </c>
      <c r="B313" s="8" t="s">
        <v>40</v>
      </c>
      <c r="C313" s="8" t="s">
        <v>1046</v>
      </c>
      <c r="D313" s="8" t="s">
        <v>367</v>
      </c>
    </row>
    <row r="314" spans="1:4" x14ac:dyDescent="0.25">
      <c r="A314" s="8">
        <v>10140181</v>
      </c>
      <c r="B314" s="8" t="s">
        <v>40</v>
      </c>
      <c r="C314" s="8" t="s">
        <v>1047</v>
      </c>
      <c r="D314" s="8" t="s">
        <v>367</v>
      </c>
    </row>
    <row r="315" spans="1:4" x14ac:dyDescent="0.25">
      <c r="A315" s="8">
        <v>10140182</v>
      </c>
      <c r="B315" s="8" t="s">
        <v>40</v>
      </c>
      <c r="C315" s="8" t="s">
        <v>1048</v>
      </c>
      <c r="D315" s="8" t="s">
        <v>367</v>
      </c>
    </row>
    <row r="316" spans="1:4" x14ac:dyDescent="0.25">
      <c r="A316" s="8">
        <v>10140183</v>
      </c>
      <c r="B316" s="8" t="s">
        <v>40</v>
      </c>
      <c r="C316" s="8" t="s">
        <v>1049</v>
      </c>
      <c r="D316" s="8" t="s">
        <v>367</v>
      </c>
    </row>
    <row r="317" spans="1:4" x14ac:dyDescent="0.25">
      <c r="A317" s="8">
        <v>10140184</v>
      </c>
      <c r="B317" s="8" t="s">
        <v>40</v>
      </c>
      <c r="C317" s="8" t="s">
        <v>1050</v>
      </c>
      <c r="D317" s="8" t="s">
        <v>367</v>
      </c>
    </row>
    <row r="318" spans="1:4" x14ac:dyDescent="0.25">
      <c r="A318" s="8">
        <v>10140185</v>
      </c>
      <c r="B318" s="8" t="s">
        <v>40</v>
      </c>
      <c r="C318" s="8" t="s">
        <v>1051</v>
      </c>
      <c r="D318" s="8" t="s">
        <v>367</v>
      </c>
    </row>
    <row r="319" spans="1:4" x14ac:dyDescent="0.25">
      <c r="A319" s="8">
        <v>10510001</v>
      </c>
      <c r="B319" s="8" t="s">
        <v>40</v>
      </c>
      <c r="C319" s="8" t="s">
        <v>455</v>
      </c>
      <c r="D319" s="8" t="s">
        <v>367</v>
      </c>
    </row>
    <row r="320" spans="1:4" x14ac:dyDescent="0.25">
      <c r="A320" s="8">
        <v>10510002</v>
      </c>
      <c r="B320" s="8" t="s">
        <v>40</v>
      </c>
      <c r="C320" s="8" t="s">
        <v>456</v>
      </c>
      <c r="D320" s="8" t="s">
        <v>367</v>
      </c>
    </row>
    <row r="321" spans="1:4" x14ac:dyDescent="0.25">
      <c r="A321" s="8">
        <v>10510003</v>
      </c>
      <c r="B321" s="8" t="s">
        <v>40</v>
      </c>
      <c r="C321" s="8" t="s">
        <v>457</v>
      </c>
      <c r="D321" s="8" t="s">
        <v>367</v>
      </c>
    </row>
    <row r="322" spans="1:4" x14ac:dyDescent="0.25">
      <c r="A322" s="8">
        <v>10510004</v>
      </c>
      <c r="B322" s="8" t="s">
        <v>40</v>
      </c>
      <c r="C322" s="8" t="s">
        <v>458</v>
      </c>
      <c r="D322" s="8" t="s">
        <v>367</v>
      </c>
    </row>
    <row r="323" spans="1:4" x14ac:dyDescent="0.25">
      <c r="A323" s="8">
        <v>10090001</v>
      </c>
      <c r="B323" s="8" t="s">
        <v>40</v>
      </c>
      <c r="C323" s="8" t="s">
        <v>459</v>
      </c>
      <c r="D323" s="8" t="s">
        <v>460</v>
      </c>
    </row>
    <row r="324" spans="1:4" x14ac:dyDescent="0.25">
      <c r="A324" s="8">
        <v>10090002</v>
      </c>
      <c r="B324" s="8" t="s">
        <v>40</v>
      </c>
      <c r="C324" s="8" t="s">
        <v>461</v>
      </c>
      <c r="D324" s="8" t="s">
        <v>460</v>
      </c>
    </row>
    <row r="325" spans="1:4" x14ac:dyDescent="0.25">
      <c r="A325" s="8">
        <v>10090003</v>
      </c>
      <c r="B325" s="8" t="s">
        <v>40</v>
      </c>
      <c r="C325" s="8" t="s">
        <v>462</v>
      </c>
      <c r="D325" s="8" t="s">
        <v>460</v>
      </c>
    </row>
    <row r="326" spans="1:4" x14ac:dyDescent="0.25">
      <c r="A326" s="8">
        <v>10090004</v>
      </c>
      <c r="B326" s="8" t="s">
        <v>40</v>
      </c>
      <c r="C326" s="8" t="s">
        <v>463</v>
      </c>
      <c r="D326" s="8" t="s">
        <v>460</v>
      </c>
    </row>
    <row r="327" spans="1:4" x14ac:dyDescent="0.25">
      <c r="A327" s="8">
        <v>10090005</v>
      </c>
      <c r="B327" s="8" t="s">
        <v>40</v>
      </c>
      <c r="C327" s="8" t="s">
        <v>464</v>
      </c>
      <c r="D327" s="8" t="s">
        <v>460</v>
      </c>
    </row>
    <row r="328" spans="1:4" x14ac:dyDescent="0.25">
      <c r="A328" s="8">
        <v>10090006</v>
      </c>
      <c r="B328" s="8" t="s">
        <v>40</v>
      </c>
      <c r="C328" s="8" t="s">
        <v>465</v>
      </c>
      <c r="D328" s="8" t="s">
        <v>460</v>
      </c>
    </row>
    <row r="329" spans="1:4" x14ac:dyDescent="0.25">
      <c r="A329" s="8">
        <v>10090007</v>
      </c>
      <c r="B329" s="8" t="s">
        <v>40</v>
      </c>
      <c r="C329" s="8" t="s">
        <v>466</v>
      </c>
      <c r="D329" s="8" t="s">
        <v>460</v>
      </c>
    </row>
    <row r="330" spans="1:4" x14ac:dyDescent="0.25">
      <c r="A330" s="8">
        <v>10090008</v>
      </c>
      <c r="B330" s="8" t="s">
        <v>40</v>
      </c>
      <c r="C330" s="8" t="s">
        <v>467</v>
      </c>
      <c r="D330" s="8" t="s">
        <v>460</v>
      </c>
    </row>
    <row r="331" spans="1:4" x14ac:dyDescent="0.25">
      <c r="A331" s="8">
        <v>10090009</v>
      </c>
      <c r="B331" s="8" t="s">
        <v>40</v>
      </c>
      <c r="C331" s="8" t="s">
        <v>468</v>
      </c>
      <c r="D331" s="8" t="s">
        <v>460</v>
      </c>
    </row>
    <row r="332" spans="1:4" x14ac:dyDescent="0.25">
      <c r="A332" s="8">
        <v>10090010</v>
      </c>
      <c r="B332" s="8" t="s">
        <v>40</v>
      </c>
      <c r="C332" s="8" t="s">
        <v>469</v>
      </c>
      <c r="D332" s="8" t="s">
        <v>460</v>
      </c>
    </row>
    <row r="333" spans="1:4" x14ac:dyDescent="0.25">
      <c r="A333" s="8">
        <v>10090011</v>
      </c>
      <c r="B333" s="8" t="s">
        <v>40</v>
      </c>
      <c r="C333" s="8" t="s">
        <v>470</v>
      </c>
      <c r="D333" s="8" t="s">
        <v>460</v>
      </c>
    </row>
    <row r="334" spans="1:4" x14ac:dyDescent="0.25">
      <c r="A334" s="8">
        <v>10090012</v>
      </c>
      <c r="B334" s="8" t="s">
        <v>40</v>
      </c>
      <c r="C334" s="8" t="s">
        <v>471</v>
      </c>
      <c r="D334" s="8" t="s">
        <v>460</v>
      </c>
    </row>
    <row r="335" spans="1:4" x14ac:dyDescent="0.25">
      <c r="A335" s="8">
        <v>10090014</v>
      </c>
      <c r="B335" s="8" t="s">
        <v>40</v>
      </c>
      <c r="C335" s="8" t="s">
        <v>472</v>
      </c>
      <c r="D335" s="8" t="s">
        <v>460</v>
      </c>
    </row>
    <row r="336" spans="1:4" x14ac:dyDescent="0.25">
      <c r="A336" s="8">
        <v>10090015</v>
      </c>
      <c r="B336" s="8" t="s">
        <v>40</v>
      </c>
      <c r="C336" s="8" t="s">
        <v>473</v>
      </c>
      <c r="D336" s="8" t="s">
        <v>460</v>
      </c>
    </row>
    <row r="337" spans="1:4" x14ac:dyDescent="0.25">
      <c r="A337" s="8">
        <v>10090017</v>
      </c>
      <c r="B337" s="8" t="s">
        <v>40</v>
      </c>
      <c r="C337" s="8" t="s">
        <v>474</v>
      </c>
      <c r="D337" s="8" t="s">
        <v>460</v>
      </c>
    </row>
    <row r="338" spans="1:4" x14ac:dyDescent="0.25">
      <c r="A338" s="8">
        <v>10090018</v>
      </c>
      <c r="B338" s="8" t="s">
        <v>40</v>
      </c>
      <c r="C338" s="8" t="s">
        <v>475</v>
      </c>
      <c r="D338" s="8" t="s">
        <v>460</v>
      </c>
    </row>
    <row r="339" spans="1:4" x14ac:dyDescent="0.25">
      <c r="A339" s="8">
        <v>10090021</v>
      </c>
      <c r="B339" s="8" t="s">
        <v>40</v>
      </c>
      <c r="C339" s="8" t="s">
        <v>476</v>
      </c>
      <c r="D339" s="8" t="s">
        <v>460</v>
      </c>
    </row>
    <row r="340" spans="1:4" x14ac:dyDescent="0.25">
      <c r="A340" s="8">
        <v>10090022</v>
      </c>
      <c r="B340" s="8" t="s">
        <v>40</v>
      </c>
      <c r="C340" s="8" t="s">
        <v>477</v>
      </c>
      <c r="D340" s="8" t="s">
        <v>460</v>
      </c>
    </row>
    <row r="341" spans="1:4" x14ac:dyDescent="0.25">
      <c r="A341" s="8">
        <v>10090023</v>
      </c>
      <c r="B341" s="8" t="s">
        <v>40</v>
      </c>
      <c r="C341" s="8" t="s">
        <v>478</v>
      </c>
      <c r="D341" s="8" t="s">
        <v>460</v>
      </c>
    </row>
    <row r="342" spans="1:4" x14ac:dyDescent="0.25">
      <c r="A342" s="8">
        <v>10090024</v>
      </c>
      <c r="B342" s="8" t="s">
        <v>40</v>
      </c>
      <c r="C342" s="8" t="s">
        <v>479</v>
      </c>
      <c r="D342" s="8" t="s">
        <v>460</v>
      </c>
    </row>
    <row r="343" spans="1:4" x14ac:dyDescent="0.25">
      <c r="A343" s="8">
        <v>10090025</v>
      </c>
      <c r="B343" s="8" t="s">
        <v>40</v>
      </c>
      <c r="C343" s="8" t="s">
        <v>480</v>
      </c>
      <c r="D343" s="8" t="s">
        <v>460</v>
      </c>
    </row>
    <row r="344" spans="1:4" x14ac:dyDescent="0.25">
      <c r="A344" s="8">
        <v>10090026</v>
      </c>
      <c r="B344" s="8" t="s">
        <v>40</v>
      </c>
      <c r="C344" s="8" t="s">
        <v>481</v>
      </c>
      <c r="D344" s="8" t="s">
        <v>460</v>
      </c>
    </row>
    <row r="345" spans="1:4" x14ac:dyDescent="0.25">
      <c r="A345" s="8">
        <v>10090027</v>
      </c>
      <c r="B345" s="8" t="s">
        <v>40</v>
      </c>
      <c r="C345" s="8" t="s">
        <v>482</v>
      </c>
      <c r="D345" s="8" t="s">
        <v>460</v>
      </c>
    </row>
    <row r="346" spans="1:4" x14ac:dyDescent="0.25">
      <c r="A346" s="8">
        <v>10090028</v>
      </c>
      <c r="B346" s="8" t="s">
        <v>40</v>
      </c>
      <c r="C346" s="8" t="s">
        <v>483</v>
      </c>
      <c r="D346" s="8" t="s">
        <v>460</v>
      </c>
    </row>
    <row r="347" spans="1:4" x14ac:dyDescent="0.25">
      <c r="A347" s="8">
        <v>10090029</v>
      </c>
      <c r="B347" s="8" t="s">
        <v>40</v>
      </c>
      <c r="C347" s="8" t="s">
        <v>484</v>
      </c>
      <c r="D347" s="8" t="s">
        <v>460</v>
      </c>
    </row>
    <row r="348" spans="1:4" x14ac:dyDescent="0.25">
      <c r="A348" s="8">
        <v>10090030</v>
      </c>
      <c r="B348" s="8" t="s">
        <v>40</v>
      </c>
      <c r="C348" s="8" t="s">
        <v>485</v>
      </c>
      <c r="D348" s="8" t="s">
        <v>460</v>
      </c>
    </row>
    <row r="349" spans="1:4" x14ac:dyDescent="0.25">
      <c r="A349" s="8">
        <v>10090033</v>
      </c>
      <c r="B349" s="8" t="s">
        <v>40</v>
      </c>
      <c r="C349" s="8" t="s">
        <v>486</v>
      </c>
      <c r="D349" s="8" t="s">
        <v>460</v>
      </c>
    </row>
    <row r="350" spans="1:4" x14ac:dyDescent="0.25">
      <c r="A350" s="8">
        <v>10090034</v>
      </c>
      <c r="B350" s="8" t="s">
        <v>40</v>
      </c>
      <c r="C350" s="8" t="s">
        <v>487</v>
      </c>
      <c r="D350" s="8" t="s">
        <v>460</v>
      </c>
    </row>
    <row r="351" spans="1:4" x14ac:dyDescent="0.25">
      <c r="A351" s="8">
        <v>10090036</v>
      </c>
      <c r="B351" s="8" t="s">
        <v>40</v>
      </c>
      <c r="C351" s="8" t="s">
        <v>488</v>
      </c>
      <c r="D351" s="8" t="s">
        <v>460</v>
      </c>
    </row>
    <row r="352" spans="1:4" x14ac:dyDescent="0.25">
      <c r="A352" s="8">
        <v>10090037</v>
      </c>
      <c r="B352" s="8" t="s">
        <v>40</v>
      </c>
      <c r="C352" s="8" t="s">
        <v>489</v>
      </c>
      <c r="D352" s="8" t="s">
        <v>460</v>
      </c>
    </row>
    <row r="353" spans="1:4" x14ac:dyDescent="0.25">
      <c r="A353" s="8">
        <v>10090039</v>
      </c>
      <c r="B353" s="8" t="s">
        <v>40</v>
      </c>
      <c r="C353" s="8" t="s">
        <v>490</v>
      </c>
      <c r="D353" s="8" t="s">
        <v>460</v>
      </c>
    </row>
    <row r="354" spans="1:4" x14ac:dyDescent="0.25">
      <c r="A354" s="8">
        <v>10090040</v>
      </c>
      <c r="B354" s="8" t="s">
        <v>40</v>
      </c>
      <c r="C354" s="8" t="s">
        <v>491</v>
      </c>
      <c r="D354" s="8" t="s">
        <v>460</v>
      </c>
    </row>
    <row r="355" spans="1:4" x14ac:dyDescent="0.25">
      <c r="A355" s="8">
        <v>10090041</v>
      </c>
      <c r="B355" s="8" t="s">
        <v>40</v>
      </c>
      <c r="C355" s="8" t="s">
        <v>492</v>
      </c>
      <c r="D355" s="8" t="s">
        <v>460</v>
      </c>
    </row>
    <row r="356" spans="1:4" x14ac:dyDescent="0.25">
      <c r="A356" s="8">
        <v>10090042</v>
      </c>
      <c r="B356" s="8" t="s">
        <v>40</v>
      </c>
      <c r="C356" s="8" t="s">
        <v>493</v>
      </c>
      <c r="D356" s="8" t="s">
        <v>460</v>
      </c>
    </row>
    <row r="357" spans="1:4" x14ac:dyDescent="0.25">
      <c r="A357" s="8">
        <v>10090043</v>
      </c>
      <c r="B357" s="8" t="s">
        <v>40</v>
      </c>
      <c r="C357" s="8" t="s">
        <v>494</v>
      </c>
      <c r="D357" s="8" t="s">
        <v>460</v>
      </c>
    </row>
    <row r="358" spans="1:4" x14ac:dyDescent="0.25">
      <c r="A358" s="8">
        <v>10090044</v>
      </c>
      <c r="B358" s="8" t="s">
        <v>40</v>
      </c>
      <c r="C358" s="8" t="s">
        <v>495</v>
      </c>
      <c r="D358" s="8" t="s">
        <v>460</v>
      </c>
    </row>
    <row r="359" spans="1:4" x14ac:dyDescent="0.25">
      <c r="A359" s="8">
        <v>10090045</v>
      </c>
      <c r="B359" s="8" t="s">
        <v>40</v>
      </c>
      <c r="C359" s="8" t="s">
        <v>496</v>
      </c>
      <c r="D359" s="8" t="s">
        <v>460</v>
      </c>
    </row>
    <row r="360" spans="1:4" x14ac:dyDescent="0.25">
      <c r="A360" s="8">
        <v>10090046</v>
      </c>
      <c r="B360" s="8" t="s">
        <v>40</v>
      </c>
      <c r="C360" s="8" t="s">
        <v>497</v>
      </c>
      <c r="D360" s="8" t="s">
        <v>460</v>
      </c>
    </row>
    <row r="361" spans="1:4" x14ac:dyDescent="0.25">
      <c r="A361" s="8">
        <v>10090047</v>
      </c>
      <c r="B361" s="8" t="s">
        <v>40</v>
      </c>
      <c r="C361" s="8" t="s">
        <v>498</v>
      </c>
      <c r="D361" s="8" t="s">
        <v>460</v>
      </c>
    </row>
    <row r="362" spans="1:4" x14ac:dyDescent="0.25">
      <c r="A362" s="8">
        <v>10090049</v>
      </c>
      <c r="B362" s="8" t="s">
        <v>40</v>
      </c>
      <c r="C362" s="8" t="s">
        <v>499</v>
      </c>
      <c r="D362" s="8" t="s">
        <v>460</v>
      </c>
    </row>
    <row r="363" spans="1:4" x14ac:dyDescent="0.25">
      <c r="A363" s="8">
        <v>10090052</v>
      </c>
      <c r="B363" s="8" t="s">
        <v>40</v>
      </c>
      <c r="C363" s="8" t="s">
        <v>500</v>
      </c>
      <c r="D363" s="8" t="s">
        <v>460</v>
      </c>
    </row>
    <row r="364" spans="1:4" x14ac:dyDescent="0.25">
      <c r="A364" s="8">
        <v>10090054</v>
      </c>
      <c r="B364" s="8" t="s">
        <v>40</v>
      </c>
      <c r="C364" s="8" t="s">
        <v>501</v>
      </c>
      <c r="D364" s="8" t="s">
        <v>460</v>
      </c>
    </row>
    <row r="365" spans="1:4" x14ac:dyDescent="0.25">
      <c r="A365" s="8">
        <v>10090055</v>
      </c>
      <c r="B365" s="8" t="s">
        <v>40</v>
      </c>
      <c r="C365" s="8" t="s">
        <v>502</v>
      </c>
      <c r="D365" s="8" t="s">
        <v>460</v>
      </c>
    </row>
    <row r="366" spans="1:4" x14ac:dyDescent="0.25">
      <c r="A366" s="8">
        <v>10090056</v>
      </c>
      <c r="B366" s="8" t="s">
        <v>40</v>
      </c>
      <c r="C366" s="8" t="s">
        <v>503</v>
      </c>
      <c r="D366" s="8" t="s">
        <v>460</v>
      </c>
    </row>
    <row r="367" spans="1:4" x14ac:dyDescent="0.25">
      <c r="A367" s="8">
        <v>10090057</v>
      </c>
      <c r="B367" s="8" t="s">
        <v>40</v>
      </c>
      <c r="C367" s="8" t="s">
        <v>504</v>
      </c>
      <c r="D367" s="8" t="s">
        <v>460</v>
      </c>
    </row>
    <row r="368" spans="1:4" x14ac:dyDescent="0.25">
      <c r="A368" s="8">
        <v>10090058</v>
      </c>
      <c r="B368" s="8" t="s">
        <v>40</v>
      </c>
      <c r="C368" s="8" t="s">
        <v>505</v>
      </c>
      <c r="D368" s="8" t="s">
        <v>460</v>
      </c>
    </row>
    <row r="369" spans="1:4" x14ac:dyDescent="0.25">
      <c r="A369" s="8">
        <v>10090059</v>
      </c>
      <c r="B369" s="8" t="s">
        <v>40</v>
      </c>
      <c r="C369" s="8" t="s">
        <v>506</v>
      </c>
      <c r="D369" s="8" t="s">
        <v>460</v>
      </c>
    </row>
    <row r="370" spans="1:4" x14ac:dyDescent="0.25">
      <c r="A370" s="8">
        <v>10090060</v>
      </c>
      <c r="B370" s="8" t="s">
        <v>40</v>
      </c>
      <c r="C370" s="8" t="s">
        <v>507</v>
      </c>
      <c r="D370" s="8" t="s">
        <v>460</v>
      </c>
    </row>
    <row r="371" spans="1:4" x14ac:dyDescent="0.25">
      <c r="A371" s="8">
        <v>10090061</v>
      </c>
      <c r="B371" s="8" t="s">
        <v>40</v>
      </c>
      <c r="C371" s="8" t="s">
        <v>508</v>
      </c>
      <c r="D371" s="8" t="s">
        <v>460</v>
      </c>
    </row>
    <row r="372" spans="1:4" x14ac:dyDescent="0.25">
      <c r="A372" s="8">
        <v>10090062</v>
      </c>
      <c r="B372" s="8" t="s">
        <v>40</v>
      </c>
      <c r="C372" s="8" t="s">
        <v>509</v>
      </c>
      <c r="D372" s="8" t="s">
        <v>460</v>
      </c>
    </row>
    <row r="373" spans="1:4" x14ac:dyDescent="0.25">
      <c r="A373" s="8">
        <v>10090063</v>
      </c>
      <c r="B373" s="8" t="s">
        <v>40</v>
      </c>
      <c r="C373" s="8" t="s">
        <v>510</v>
      </c>
      <c r="D373" s="8" t="s">
        <v>460</v>
      </c>
    </row>
    <row r="374" spans="1:4" x14ac:dyDescent="0.25">
      <c r="A374" s="8">
        <v>10090064</v>
      </c>
      <c r="B374" s="8" t="s">
        <v>40</v>
      </c>
      <c r="C374" s="8" t="s">
        <v>511</v>
      </c>
      <c r="D374" s="8" t="s">
        <v>460</v>
      </c>
    </row>
    <row r="375" spans="1:4" x14ac:dyDescent="0.25">
      <c r="A375" s="8">
        <v>10530001</v>
      </c>
      <c r="B375" s="8" t="s">
        <v>40</v>
      </c>
      <c r="C375" s="8" t="s">
        <v>512</v>
      </c>
      <c r="D375" s="8" t="s">
        <v>513</v>
      </c>
    </row>
    <row r="376" spans="1:4" x14ac:dyDescent="0.25">
      <c r="A376" s="8">
        <v>10530002</v>
      </c>
      <c r="B376" s="8" t="s">
        <v>40</v>
      </c>
      <c r="C376" s="8" t="s">
        <v>514</v>
      </c>
      <c r="D376" s="8" t="s">
        <v>513</v>
      </c>
    </row>
    <row r="377" spans="1:4" x14ac:dyDescent="0.25">
      <c r="A377" s="8">
        <v>10530003</v>
      </c>
      <c r="B377" s="8" t="s">
        <v>40</v>
      </c>
      <c r="C377" s="8" t="s">
        <v>515</v>
      </c>
      <c r="D377" s="8" t="s">
        <v>513</v>
      </c>
    </row>
    <row r="378" spans="1:4" x14ac:dyDescent="0.25">
      <c r="A378" s="8">
        <v>10530004</v>
      </c>
      <c r="B378" s="8" t="s">
        <v>40</v>
      </c>
      <c r="C378" s="8" t="s">
        <v>516</v>
      </c>
      <c r="D378" s="8" t="s">
        <v>513</v>
      </c>
    </row>
    <row r="379" spans="1:4" x14ac:dyDescent="0.25">
      <c r="A379" s="8">
        <v>10530005</v>
      </c>
      <c r="B379" s="8" t="s">
        <v>40</v>
      </c>
      <c r="C379" s="8" t="s">
        <v>517</v>
      </c>
      <c r="D379" s="8" t="s">
        <v>513</v>
      </c>
    </row>
    <row r="380" spans="1:4" x14ac:dyDescent="0.25">
      <c r="A380" s="8">
        <v>10530006</v>
      </c>
      <c r="B380" s="8" t="s">
        <v>40</v>
      </c>
      <c r="C380" s="8" t="s">
        <v>518</v>
      </c>
      <c r="D380" s="8" t="s">
        <v>513</v>
      </c>
    </row>
    <row r="381" spans="1:4" x14ac:dyDescent="0.25">
      <c r="A381" s="8">
        <v>10530007</v>
      </c>
      <c r="B381" s="8" t="s">
        <v>40</v>
      </c>
      <c r="C381" s="8" t="s">
        <v>519</v>
      </c>
      <c r="D381" s="8" t="s">
        <v>513</v>
      </c>
    </row>
    <row r="382" spans="1:4" x14ac:dyDescent="0.25">
      <c r="A382" s="8">
        <v>10530008</v>
      </c>
      <c r="B382" s="8" t="s">
        <v>40</v>
      </c>
      <c r="C382" s="8" t="s">
        <v>520</v>
      </c>
      <c r="D382" s="8" t="s">
        <v>513</v>
      </c>
    </row>
    <row r="383" spans="1:4" x14ac:dyDescent="0.25">
      <c r="A383" s="8">
        <v>10530009</v>
      </c>
      <c r="B383" s="8" t="s">
        <v>40</v>
      </c>
      <c r="C383" s="8" t="s">
        <v>521</v>
      </c>
      <c r="D383" s="8" t="s">
        <v>513</v>
      </c>
    </row>
    <row r="384" spans="1:4" x14ac:dyDescent="0.25">
      <c r="A384" s="8">
        <v>10530010</v>
      </c>
      <c r="B384" s="8" t="s">
        <v>40</v>
      </c>
      <c r="C384" s="8" t="s">
        <v>522</v>
      </c>
      <c r="D384" s="8" t="s">
        <v>513</v>
      </c>
    </row>
    <row r="385" spans="1:4" x14ac:dyDescent="0.25">
      <c r="A385" s="8">
        <v>10530011</v>
      </c>
      <c r="B385" s="8" t="s">
        <v>40</v>
      </c>
      <c r="C385" s="8" t="s">
        <v>523</v>
      </c>
      <c r="D385" s="8" t="s">
        <v>513</v>
      </c>
    </row>
    <row r="386" spans="1:4" x14ac:dyDescent="0.25">
      <c r="A386" s="8">
        <v>10530012</v>
      </c>
      <c r="B386" s="8" t="s">
        <v>40</v>
      </c>
      <c r="C386" s="8" t="s">
        <v>524</v>
      </c>
      <c r="D386" s="8" t="s">
        <v>513</v>
      </c>
    </row>
    <row r="387" spans="1:4" x14ac:dyDescent="0.25">
      <c r="A387" s="8">
        <v>10530013</v>
      </c>
      <c r="B387" s="8" t="s">
        <v>40</v>
      </c>
      <c r="C387" s="8" t="s">
        <v>525</v>
      </c>
      <c r="D387" s="8" t="s">
        <v>513</v>
      </c>
    </row>
    <row r="388" spans="1:4" x14ac:dyDescent="0.25">
      <c r="A388" s="8">
        <v>10530014</v>
      </c>
      <c r="B388" s="8" t="s">
        <v>40</v>
      </c>
      <c r="C388" s="8" t="s">
        <v>526</v>
      </c>
      <c r="D388" s="8" t="s">
        <v>513</v>
      </c>
    </row>
    <row r="389" spans="1:4" x14ac:dyDescent="0.25">
      <c r="A389" s="8">
        <v>10530015</v>
      </c>
      <c r="B389" s="8" t="s">
        <v>40</v>
      </c>
      <c r="C389" s="8" t="s">
        <v>527</v>
      </c>
      <c r="D389" s="8" t="s">
        <v>513</v>
      </c>
    </row>
    <row r="390" spans="1:4" x14ac:dyDescent="0.25">
      <c r="A390" s="8">
        <v>10530016</v>
      </c>
      <c r="B390" s="8" t="s">
        <v>40</v>
      </c>
      <c r="C390" s="8" t="s">
        <v>528</v>
      </c>
      <c r="D390" s="8" t="s">
        <v>513</v>
      </c>
    </row>
    <row r="391" spans="1:4" x14ac:dyDescent="0.25">
      <c r="A391" s="8">
        <v>10530017</v>
      </c>
      <c r="B391" s="8" t="s">
        <v>40</v>
      </c>
      <c r="C391" s="8" t="s">
        <v>529</v>
      </c>
      <c r="D391" s="8" t="s">
        <v>513</v>
      </c>
    </row>
    <row r="392" spans="1:4" x14ac:dyDescent="0.25">
      <c r="A392" s="8">
        <v>10530018</v>
      </c>
      <c r="B392" s="8" t="s">
        <v>40</v>
      </c>
      <c r="C392" s="8" t="s">
        <v>530</v>
      </c>
      <c r="D392" s="8" t="s">
        <v>513</v>
      </c>
    </row>
    <row r="393" spans="1:4" x14ac:dyDescent="0.25">
      <c r="A393" s="8">
        <v>10530019</v>
      </c>
      <c r="B393" s="8" t="s">
        <v>40</v>
      </c>
      <c r="C393" s="8" t="s">
        <v>531</v>
      </c>
      <c r="D393" s="8" t="s">
        <v>513</v>
      </c>
    </row>
    <row r="394" spans="1:4" x14ac:dyDescent="0.25">
      <c r="A394" s="8">
        <v>10530020</v>
      </c>
      <c r="B394" s="8" t="s">
        <v>40</v>
      </c>
      <c r="C394" s="8" t="s">
        <v>532</v>
      </c>
      <c r="D394" s="8" t="s">
        <v>513</v>
      </c>
    </row>
    <row r="395" spans="1:4" x14ac:dyDescent="0.25">
      <c r="A395" s="8">
        <v>10530021</v>
      </c>
      <c r="B395" s="8" t="s">
        <v>40</v>
      </c>
      <c r="C395" s="8" t="s">
        <v>533</v>
      </c>
      <c r="D395" s="8" t="s">
        <v>513</v>
      </c>
    </row>
    <row r="396" spans="1:4" x14ac:dyDescent="0.25">
      <c r="A396" s="8">
        <v>10530023</v>
      </c>
      <c r="B396" s="8" t="s">
        <v>40</v>
      </c>
      <c r="C396" s="8" t="s">
        <v>534</v>
      </c>
      <c r="D396" s="8" t="s">
        <v>513</v>
      </c>
    </row>
    <row r="397" spans="1:4" x14ac:dyDescent="0.25">
      <c r="A397" s="8">
        <v>10530025</v>
      </c>
      <c r="B397" s="8" t="s">
        <v>40</v>
      </c>
      <c r="C397" s="8" t="s">
        <v>535</v>
      </c>
      <c r="D397" s="8" t="s">
        <v>513</v>
      </c>
    </row>
    <row r="398" spans="1:4" x14ac:dyDescent="0.25">
      <c r="A398" s="8">
        <v>10530027</v>
      </c>
      <c r="B398" s="8" t="s">
        <v>40</v>
      </c>
      <c r="C398" s="8" t="s">
        <v>215</v>
      </c>
      <c r="D398" s="8" t="s">
        <v>513</v>
      </c>
    </row>
    <row r="399" spans="1:4" x14ac:dyDescent="0.25">
      <c r="A399" s="8">
        <v>10530029</v>
      </c>
      <c r="B399" s="8" t="s">
        <v>40</v>
      </c>
      <c r="C399" s="8" t="s">
        <v>536</v>
      </c>
      <c r="D399" s="8" t="s">
        <v>513</v>
      </c>
    </row>
    <row r="400" spans="1:4" x14ac:dyDescent="0.25">
      <c r="A400" s="8">
        <v>10530030</v>
      </c>
      <c r="B400" s="8" t="s">
        <v>40</v>
      </c>
      <c r="C400" s="8" t="s">
        <v>537</v>
      </c>
      <c r="D400" s="8" t="s">
        <v>513</v>
      </c>
    </row>
    <row r="401" spans="1:4" x14ac:dyDescent="0.25">
      <c r="A401" s="8">
        <v>10530031</v>
      </c>
      <c r="B401" s="8" t="s">
        <v>40</v>
      </c>
      <c r="C401" s="8" t="s">
        <v>538</v>
      </c>
      <c r="D401" s="8" t="s">
        <v>513</v>
      </c>
    </row>
    <row r="402" spans="1:4" x14ac:dyDescent="0.25">
      <c r="A402" s="8">
        <v>10530032</v>
      </c>
      <c r="B402" s="8" t="s">
        <v>40</v>
      </c>
      <c r="C402" s="8" t="s">
        <v>539</v>
      </c>
      <c r="D402" s="8" t="s">
        <v>513</v>
      </c>
    </row>
    <row r="403" spans="1:4" x14ac:dyDescent="0.25">
      <c r="A403" s="8">
        <v>10530033</v>
      </c>
      <c r="B403" s="8" t="s">
        <v>40</v>
      </c>
      <c r="C403" s="8" t="s">
        <v>540</v>
      </c>
      <c r="D403" s="8" t="s">
        <v>513</v>
      </c>
    </row>
    <row r="404" spans="1:4" x14ac:dyDescent="0.25">
      <c r="A404" s="8">
        <v>10530034</v>
      </c>
      <c r="B404" s="8" t="s">
        <v>40</v>
      </c>
      <c r="C404" s="8" t="s">
        <v>541</v>
      </c>
      <c r="D404" s="8" t="s">
        <v>513</v>
      </c>
    </row>
    <row r="405" spans="1:4" x14ac:dyDescent="0.25">
      <c r="A405" s="8">
        <v>10530035</v>
      </c>
      <c r="B405" s="8" t="s">
        <v>40</v>
      </c>
      <c r="C405" s="8" t="s">
        <v>542</v>
      </c>
      <c r="D405" s="8" t="s">
        <v>513</v>
      </c>
    </row>
    <row r="406" spans="1:4" x14ac:dyDescent="0.25">
      <c r="A406" s="8">
        <v>10530036</v>
      </c>
      <c r="B406" s="8" t="s">
        <v>40</v>
      </c>
      <c r="C406" s="8" t="s">
        <v>543</v>
      </c>
      <c r="D406" s="8" t="s">
        <v>513</v>
      </c>
    </row>
    <row r="407" spans="1:4" x14ac:dyDescent="0.25">
      <c r="A407" s="8">
        <v>10530037</v>
      </c>
      <c r="B407" s="8" t="s">
        <v>40</v>
      </c>
      <c r="C407" s="8" t="s">
        <v>544</v>
      </c>
      <c r="D407" s="8" t="s">
        <v>513</v>
      </c>
    </row>
    <row r="408" spans="1:4" x14ac:dyDescent="0.25">
      <c r="A408" s="8">
        <v>10530038</v>
      </c>
      <c r="B408" s="8" t="s">
        <v>40</v>
      </c>
      <c r="C408" s="8" t="s">
        <v>545</v>
      </c>
      <c r="D408" s="8" t="s">
        <v>513</v>
      </c>
    </row>
    <row r="409" spans="1:4" x14ac:dyDescent="0.25">
      <c r="A409" s="8">
        <v>10530040</v>
      </c>
      <c r="B409" s="8" t="s">
        <v>40</v>
      </c>
      <c r="C409" s="8" t="s">
        <v>546</v>
      </c>
      <c r="D409" s="8" t="s">
        <v>513</v>
      </c>
    </row>
    <row r="410" spans="1:4" x14ac:dyDescent="0.25">
      <c r="A410" s="8">
        <v>10530041</v>
      </c>
      <c r="B410" s="8" t="s">
        <v>40</v>
      </c>
      <c r="C410" s="8" t="s">
        <v>547</v>
      </c>
      <c r="D410" s="8" t="s">
        <v>513</v>
      </c>
    </row>
    <row r="411" spans="1:4" x14ac:dyDescent="0.25">
      <c r="A411" s="8">
        <v>10530042</v>
      </c>
      <c r="B411" s="8" t="s">
        <v>40</v>
      </c>
      <c r="C411" s="8" t="s">
        <v>548</v>
      </c>
      <c r="D411" s="8" t="s">
        <v>513</v>
      </c>
    </row>
    <row r="412" spans="1:4" x14ac:dyDescent="0.25">
      <c r="A412" s="8">
        <v>10530043</v>
      </c>
      <c r="B412" s="8" t="s">
        <v>40</v>
      </c>
      <c r="C412" s="8" t="s">
        <v>549</v>
      </c>
      <c r="D412" s="8" t="s">
        <v>513</v>
      </c>
    </row>
    <row r="413" spans="1:4" x14ac:dyDescent="0.25">
      <c r="A413" s="8">
        <v>10530044</v>
      </c>
      <c r="B413" s="8" t="s">
        <v>40</v>
      </c>
      <c r="C413" s="8" t="s">
        <v>550</v>
      </c>
      <c r="D413" s="8" t="s">
        <v>513</v>
      </c>
    </row>
    <row r="414" spans="1:4" x14ac:dyDescent="0.25">
      <c r="A414" s="8">
        <v>10530045</v>
      </c>
      <c r="B414" s="8" t="s">
        <v>40</v>
      </c>
      <c r="C414" s="8" t="s">
        <v>551</v>
      </c>
      <c r="D414" s="8" t="s">
        <v>513</v>
      </c>
    </row>
    <row r="415" spans="1:4" x14ac:dyDescent="0.25">
      <c r="A415" s="8">
        <v>10530046</v>
      </c>
      <c r="B415" s="8" t="s">
        <v>40</v>
      </c>
      <c r="C415" s="8" t="s">
        <v>552</v>
      </c>
      <c r="D415" s="8" t="s">
        <v>513</v>
      </c>
    </row>
    <row r="416" spans="1:4" x14ac:dyDescent="0.25">
      <c r="A416" s="8">
        <v>10530047</v>
      </c>
      <c r="B416" s="8" t="s">
        <v>40</v>
      </c>
      <c r="C416" s="8" t="s">
        <v>553</v>
      </c>
      <c r="D416" s="8" t="s">
        <v>513</v>
      </c>
    </row>
    <row r="417" spans="1:4" x14ac:dyDescent="0.25">
      <c r="A417" s="8">
        <v>10530048</v>
      </c>
      <c r="B417" s="8" t="s">
        <v>40</v>
      </c>
      <c r="C417" s="8" t="s">
        <v>554</v>
      </c>
      <c r="D417" s="8" t="s">
        <v>513</v>
      </c>
    </row>
    <row r="418" spans="1:4" x14ac:dyDescent="0.25">
      <c r="A418" s="8">
        <v>10530049</v>
      </c>
      <c r="B418" s="8" t="s">
        <v>40</v>
      </c>
      <c r="C418" s="8" t="s">
        <v>555</v>
      </c>
      <c r="D418" s="8" t="s">
        <v>513</v>
      </c>
    </row>
    <row r="419" spans="1:4" x14ac:dyDescent="0.25">
      <c r="A419" s="8">
        <v>10530050</v>
      </c>
      <c r="B419" s="8" t="s">
        <v>40</v>
      </c>
      <c r="C419" s="8" t="s">
        <v>532</v>
      </c>
      <c r="D419" s="8" t="s">
        <v>513</v>
      </c>
    </row>
    <row r="420" spans="1:4" x14ac:dyDescent="0.25">
      <c r="A420" s="8">
        <v>10530051</v>
      </c>
      <c r="B420" s="8" t="s">
        <v>40</v>
      </c>
      <c r="C420" s="8" t="s">
        <v>556</v>
      </c>
      <c r="D420" s="8" t="s">
        <v>513</v>
      </c>
    </row>
    <row r="421" spans="1:4" x14ac:dyDescent="0.25">
      <c r="A421" s="8">
        <v>10530052</v>
      </c>
      <c r="B421" s="8" t="s">
        <v>40</v>
      </c>
      <c r="C421" s="8" t="s">
        <v>557</v>
      </c>
      <c r="D421" s="8" t="s">
        <v>513</v>
      </c>
    </row>
    <row r="422" spans="1:4" x14ac:dyDescent="0.25">
      <c r="A422" s="8">
        <v>10530053</v>
      </c>
      <c r="B422" s="8" t="s">
        <v>40</v>
      </c>
      <c r="C422" s="8" t="s">
        <v>558</v>
      </c>
      <c r="D422" s="8" t="s">
        <v>513</v>
      </c>
    </row>
    <row r="423" spans="1:4" x14ac:dyDescent="0.25">
      <c r="A423" s="8">
        <v>10530054</v>
      </c>
      <c r="B423" s="8" t="s">
        <v>40</v>
      </c>
      <c r="C423" s="8" t="s">
        <v>559</v>
      </c>
      <c r="D423" s="8" t="s">
        <v>513</v>
      </c>
    </row>
    <row r="424" spans="1:4" x14ac:dyDescent="0.25">
      <c r="A424" s="8">
        <v>10530056</v>
      </c>
      <c r="B424" s="8" t="s">
        <v>40</v>
      </c>
      <c r="C424" s="8" t="s">
        <v>560</v>
      </c>
      <c r="D424" s="8" t="s">
        <v>513</v>
      </c>
    </row>
    <row r="425" spans="1:4" x14ac:dyDescent="0.25">
      <c r="A425" s="8">
        <v>10530057</v>
      </c>
      <c r="B425" s="8" t="s">
        <v>40</v>
      </c>
      <c r="C425" s="8" t="s">
        <v>561</v>
      </c>
      <c r="D425" s="8" t="s">
        <v>513</v>
      </c>
    </row>
    <row r="426" spans="1:4" x14ac:dyDescent="0.25">
      <c r="A426" s="8">
        <v>10020002</v>
      </c>
      <c r="B426" s="8" t="s">
        <v>40</v>
      </c>
      <c r="C426" s="8" t="s">
        <v>562</v>
      </c>
      <c r="D426" s="8" t="s">
        <v>563</v>
      </c>
    </row>
    <row r="427" spans="1:4" x14ac:dyDescent="0.25">
      <c r="A427" s="8">
        <v>10020004</v>
      </c>
      <c r="B427" s="8" t="s">
        <v>40</v>
      </c>
      <c r="C427" s="8" t="s">
        <v>564</v>
      </c>
      <c r="D427" s="8" t="s">
        <v>563</v>
      </c>
    </row>
    <row r="428" spans="1:4" x14ac:dyDescent="0.25">
      <c r="A428" s="8">
        <v>10020006</v>
      </c>
      <c r="B428" s="8" t="s">
        <v>40</v>
      </c>
      <c r="C428" s="8" t="s">
        <v>565</v>
      </c>
      <c r="D428" s="8" t="s">
        <v>563</v>
      </c>
    </row>
    <row r="429" spans="1:4" x14ac:dyDescent="0.25">
      <c r="A429" s="8">
        <v>10020007</v>
      </c>
      <c r="B429" s="8" t="s">
        <v>40</v>
      </c>
      <c r="C429" s="8" t="s">
        <v>566</v>
      </c>
      <c r="D429" s="8" t="s">
        <v>563</v>
      </c>
    </row>
    <row r="430" spans="1:4" x14ac:dyDescent="0.25">
      <c r="A430" s="8">
        <v>10020008</v>
      </c>
      <c r="B430" s="8" t="s">
        <v>40</v>
      </c>
      <c r="C430" s="8" t="s">
        <v>567</v>
      </c>
      <c r="D430" s="8" t="s">
        <v>563</v>
      </c>
    </row>
    <row r="431" spans="1:4" x14ac:dyDescent="0.25">
      <c r="A431" s="8">
        <v>10020010</v>
      </c>
      <c r="B431" s="8" t="s">
        <v>40</v>
      </c>
      <c r="C431" s="8" t="s">
        <v>568</v>
      </c>
      <c r="D431" s="8" t="s">
        <v>563</v>
      </c>
    </row>
    <row r="432" spans="1:4" x14ac:dyDescent="0.25">
      <c r="A432" s="8">
        <v>10020012</v>
      </c>
      <c r="B432" s="8" t="s">
        <v>40</v>
      </c>
      <c r="C432" s="8" t="s">
        <v>569</v>
      </c>
      <c r="D432" s="8" t="s">
        <v>563</v>
      </c>
    </row>
    <row r="433" spans="1:4" x14ac:dyDescent="0.25">
      <c r="A433" s="8">
        <v>10020013</v>
      </c>
      <c r="B433" s="8" t="s">
        <v>40</v>
      </c>
      <c r="C433" s="8" t="s">
        <v>570</v>
      </c>
      <c r="D433" s="8" t="s">
        <v>563</v>
      </c>
    </row>
    <row r="434" spans="1:4" x14ac:dyDescent="0.25">
      <c r="A434" s="8">
        <v>10020014</v>
      </c>
      <c r="B434" s="8" t="s">
        <v>40</v>
      </c>
      <c r="C434" s="8" t="s">
        <v>571</v>
      </c>
      <c r="D434" s="8" t="s">
        <v>563</v>
      </c>
    </row>
    <row r="435" spans="1:4" x14ac:dyDescent="0.25">
      <c r="A435" s="8">
        <v>10020015</v>
      </c>
      <c r="B435" s="8" t="s">
        <v>40</v>
      </c>
      <c r="C435" s="8" t="s">
        <v>572</v>
      </c>
      <c r="D435" s="8" t="s">
        <v>563</v>
      </c>
    </row>
    <row r="436" spans="1:4" x14ac:dyDescent="0.25">
      <c r="A436" s="8">
        <v>10020016</v>
      </c>
      <c r="B436" s="8" t="s">
        <v>40</v>
      </c>
      <c r="C436" s="8" t="s">
        <v>573</v>
      </c>
      <c r="D436" s="8" t="s">
        <v>563</v>
      </c>
    </row>
    <row r="437" spans="1:4" x14ac:dyDescent="0.25">
      <c r="A437" s="8">
        <v>10020017</v>
      </c>
      <c r="B437" s="8" t="s">
        <v>40</v>
      </c>
      <c r="C437" s="8" t="s">
        <v>574</v>
      </c>
      <c r="D437" s="8" t="s">
        <v>563</v>
      </c>
    </row>
    <row r="438" spans="1:4" x14ac:dyDescent="0.25">
      <c r="A438" s="8">
        <v>10020018</v>
      </c>
      <c r="B438" s="8" t="s">
        <v>40</v>
      </c>
      <c r="C438" s="8" t="s">
        <v>575</v>
      </c>
      <c r="D438" s="8" t="s">
        <v>563</v>
      </c>
    </row>
    <row r="439" spans="1:4" x14ac:dyDescent="0.25">
      <c r="A439" s="8">
        <v>10020020</v>
      </c>
      <c r="B439" s="8" t="s">
        <v>40</v>
      </c>
      <c r="C439" s="8" t="s">
        <v>576</v>
      </c>
      <c r="D439" s="8" t="s">
        <v>563</v>
      </c>
    </row>
    <row r="440" spans="1:4" x14ac:dyDescent="0.25">
      <c r="A440" s="8">
        <v>10020021</v>
      </c>
      <c r="B440" s="8" t="s">
        <v>40</v>
      </c>
      <c r="C440" s="8" t="s">
        <v>232</v>
      </c>
      <c r="D440" s="8" t="s">
        <v>563</v>
      </c>
    </row>
    <row r="441" spans="1:4" x14ac:dyDescent="0.25">
      <c r="A441" s="8">
        <v>10020022</v>
      </c>
      <c r="B441" s="8" t="s">
        <v>40</v>
      </c>
      <c r="C441" s="8" t="s">
        <v>577</v>
      </c>
      <c r="D441" s="8" t="s">
        <v>563</v>
      </c>
    </row>
    <row r="442" spans="1:4" x14ac:dyDescent="0.25">
      <c r="A442" s="8">
        <v>10020023</v>
      </c>
      <c r="B442" s="8" t="s">
        <v>40</v>
      </c>
      <c r="C442" s="8" t="s">
        <v>578</v>
      </c>
      <c r="D442" s="8" t="s">
        <v>563</v>
      </c>
    </row>
    <row r="443" spans="1:4" x14ac:dyDescent="0.25">
      <c r="A443" s="8">
        <v>10020024</v>
      </c>
      <c r="B443" s="8" t="s">
        <v>40</v>
      </c>
      <c r="C443" s="8" t="s">
        <v>579</v>
      </c>
      <c r="D443" s="8" t="s">
        <v>563</v>
      </c>
    </row>
    <row r="444" spans="1:4" x14ac:dyDescent="0.25">
      <c r="A444" s="8">
        <v>10020025</v>
      </c>
      <c r="B444" s="8" t="s">
        <v>40</v>
      </c>
      <c r="C444" s="8" t="s">
        <v>580</v>
      </c>
      <c r="D444" s="8" t="s">
        <v>563</v>
      </c>
    </row>
    <row r="445" spans="1:4" x14ac:dyDescent="0.25">
      <c r="A445" s="8">
        <v>10020026</v>
      </c>
      <c r="B445" s="8" t="s">
        <v>40</v>
      </c>
      <c r="C445" s="8" t="s">
        <v>581</v>
      </c>
      <c r="D445" s="8" t="s">
        <v>563</v>
      </c>
    </row>
    <row r="446" spans="1:4" x14ac:dyDescent="0.25">
      <c r="A446" s="8">
        <v>10020028</v>
      </c>
      <c r="B446" s="8" t="s">
        <v>40</v>
      </c>
      <c r="C446" s="8" t="s">
        <v>582</v>
      </c>
      <c r="D446" s="8" t="s">
        <v>563</v>
      </c>
    </row>
    <row r="447" spans="1:4" x14ac:dyDescent="0.25">
      <c r="A447" s="8">
        <v>10020029</v>
      </c>
      <c r="B447" s="8" t="s">
        <v>40</v>
      </c>
      <c r="C447" s="8" t="s">
        <v>583</v>
      </c>
      <c r="D447" s="8" t="s">
        <v>563</v>
      </c>
    </row>
    <row r="448" spans="1:4" x14ac:dyDescent="0.25">
      <c r="A448" s="8">
        <v>10020032</v>
      </c>
      <c r="B448" s="8" t="s">
        <v>40</v>
      </c>
      <c r="C448" s="8" t="s">
        <v>584</v>
      </c>
      <c r="D448" s="8" t="s">
        <v>563</v>
      </c>
    </row>
    <row r="449" spans="1:4" x14ac:dyDescent="0.25">
      <c r="A449" s="8">
        <v>10020034</v>
      </c>
      <c r="B449" s="8" t="s">
        <v>40</v>
      </c>
      <c r="C449" s="8" t="s">
        <v>585</v>
      </c>
      <c r="D449" s="8" t="s">
        <v>563</v>
      </c>
    </row>
    <row r="450" spans="1:4" x14ac:dyDescent="0.25">
      <c r="A450" s="8">
        <v>10020035</v>
      </c>
      <c r="B450" s="8" t="s">
        <v>40</v>
      </c>
      <c r="C450" s="8" t="s">
        <v>586</v>
      </c>
      <c r="D450" s="8" t="s">
        <v>563</v>
      </c>
    </row>
    <row r="451" spans="1:4" x14ac:dyDescent="0.25">
      <c r="A451" s="8">
        <v>10020037</v>
      </c>
      <c r="B451" s="8" t="s">
        <v>40</v>
      </c>
      <c r="C451" s="8" t="s">
        <v>587</v>
      </c>
      <c r="D451" s="8" t="s">
        <v>563</v>
      </c>
    </row>
    <row r="452" spans="1:4" x14ac:dyDescent="0.25">
      <c r="A452" s="8">
        <v>10020038</v>
      </c>
      <c r="B452" s="8" t="s">
        <v>40</v>
      </c>
      <c r="C452" s="8" t="s">
        <v>588</v>
      </c>
      <c r="D452" s="8" t="s">
        <v>563</v>
      </c>
    </row>
    <row r="453" spans="1:4" x14ac:dyDescent="0.25">
      <c r="A453" s="8">
        <v>10020041</v>
      </c>
      <c r="B453" s="8" t="s">
        <v>40</v>
      </c>
      <c r="C453" s="8" t="s">
        <v>589</v>
      </c>
      <c r="D453" s="8" t="s">
        <v>563</v>
      </c>
    </row>
    <row r="454" spans="1:4" x14ac:dyDescent="0.25">
      <c r="A454" s="8">
        <v>10020042</v>
      </c>
      <c r="B454" s="8" t="s">
        <v>40</v>
      </c>
      <c r="C454" s="8" t="s">
        <v>590</v>
      </c>
      <c r="D454" s="8" t="s">
        <v>563</v>
      </c>
    </row>
    <row r="455" spans="1:4" x14ac:dyDescent="0.25">
      <c r="A455" s="8">
        <v>10020043</v>
      </c>
      <c r="B455" s="8" t="s">
        <v>40</v>
      </c>
      <c r="C455" s="8" t="s">
        <v>591</v>
      </c>
      <c r="D455" s="8" t="s">
        <v>563</v>
      </c>
    </row>
    <row r="456" spans="1:4" x14ac:dyDescent="0.25">
      <c r="A456" s="8">
        <v>10020044</v>
      </c>
      <c r="B456" s="8" t="s">
        <v>40</v>
      </c>
      <c r="C456" s="8" t="s">
        <v>592</v>
      </c>
      <c r="D456" s="8" t="s">
        <v>563</v>
      </c>
    </row>
    <row r="457" spans="1:4" x14ac:dyDescent="0.25">
      <c r="A457" s="8">
        <v>10020047</v>
      </c>
      <c r="B457" s="8" t="s">
        <v>40</v>
      </c>
      <c r="C457" s="8" t="s">
        <v>593</v>
      </c>
      <c r="D457" s="8" t="s">
        <v>563</v>
      </c>
    </row>
    <row r="458" spans="1:4" x14ac:dyDescent="0.25">
      <c r="A458" s="8">
        <v>10020050</v>
      </c>
      <c r="B458" s="8" t="s">
        <v>40</v>
      </c>
      <c r="C458" s="8" t="s">
        <v>594</v>
      </c>
      <c r="D458" s="8" t="s">
        <v>563</v>
      </c>
    </row>
    <row r="459" spans="1:4" x14ac:dyDescent="0.25">
      <c r="A459" s="8">
        <v>10020051</v>
      </c>
      <c r="B459" s="8" t="s">
        <v>40</v>
      </c>
      <c r="C459" s="8" t="s">
        <v>595</v>
      </c>
      <c r="D459" s="8" t="s">
        <v>563</v>
      </c>
    </row>
    <row r="460" spans="1:4" x14ac:dyDescent="0.25">
      <c r="A460" s="8">
        <v>10020052</v>
      </c>
      <c r="B460" s="8" t="s">
        <v>40</v>
      </c>
      <c r="C460" s="8" t="s">
        <v>596</v>
      </c>
      <c r="D460" s="8" t="s">
        <v>563</v>
      </c>
    </row>
    <row r="461" spans="1:4" x14ac:dyDescent="0.25">
      <c r="A461" s="8">
        <v>10020054</v>
      </c>
      <c r="B461" s="8" t="s">
        <v>40</v>
      </c>
      <c r="C461" s="8" t="s">
        <v>597</v>
      </c>
      <c r="D461" s="8" t="s">
        <v>563</v>
      </c>
    </row>
    <row r="462" spans="1:4" x14ac:dyDescent="0.25">
      <c r="A462" s="8">
        <v>10020056</v>
      </c>
      <c r="B462" s="8" t="s">
        <v>40</v>
      </c>
      <c r="C462" s="8" t="s">
        <v>598</v>
      </c>
      <c r="D462" s="8" t="s">
        <v>563</v>
      </c>
    </row>
    <row r="463" spans="1:4" x14ac:dyDescent="0.25">
      <c r="A463" s="8">
        <v>10020057</v>
      </c>
      <c r="B463" s="8" t="s">
        <v>40</v>
      </c>
      <c r="C463" s="8" t="s">
        <v>599</v>
      </c>
      <c r="D463" s="8" t="s">
        <v>563</v>
      </c>
    </row>
    <row r="464" spans="1:4" x14ac:dyDescent="0.25">
      <c r="A464" s="8">
        <v>10020058</v>
      </c>
      <c r="B464" s="8" t="s">
        <v>40</v>
      </c>
      <c r="C464" s="8" t="s">
        <v>600</v>
      </c>
      <c r="D464" s="8" t="s">
        <v>563</v>
      </c>
    </row>
    <row r="465" spans="1:4" x14ac:dyDescent="0.25">
      <c r="A465" s="8">
        <v>10020059</v>
      </c>
      <c r="B465" s="8" t="s">
        <v>40</v>
      </c>
      <c r="C465" s="8" t="s">
        <v>601</v>
      </c>
      <c r="D465" s="8" t="s">
        <v>563</v>
      </c>
    </row>
    <row r="466" spans="1:4" x14ac:dyDescent="0.25">
      <c r="A466" s="8">
        <v>10020061</v>
      </c>
      <c r="B466" s="8" t="s">
        <v>40</v>
      </c>
      <c r="C466" s="8" t="s">
        <v>602</v>
      </c>
      <c r="D466" s="8" t="s">
        <v>563</v>
      </c>
    </row>
    <row r="467" spans="1:4" x14ac:dyDescent="0.25">
      <c r="A467" s="8">
        <v>10020062</v>
      </c>
      <c r="B467" s="8" t="s">
        <v>40</v>
      </c>
      <c r="C467" s="8" t="s">
        <v>603</v>
      </c>
      <c r="D467" s="8" t="s">
        <v>563</v>
      </c>
    </row>
    <row r="468" spans="1:4" x14ac:dyDescent="0.25">
      <c r="A468" s="8">
        <v>10020063</v>
      </c>
      <c r="B468" s="8" t="s">
        <v>40</v>
      </c>
      <c r="C468" s="8" t="s">
        <v>604</v>
      </c>
      <c r="D468" s="8" t="s">
        <v>563</v>
      </c>
    </row>
    <row r="469" spans="1:4" x14ac:dyDescent="0.25">
      <c r="A469" s="8">
        <v>10020064</v>
      </c>
      <c r="B469" s="8" t="s">
        <v>40</v>
      </c>
      <c r="C469" s="8" t="s">
        <v>605</v>
      </c>
      <c r="D469" s="8" t="s">
        <v>563</v>
      </c>
    </row>
    <row r="470" spans="1:4" x14ac:dyDescent="0.25">
      <c r="A470" s="8">
        <v>10020067</v>
      </c>
      <c r="B470" s="8" t="s">
        <v>40</v>
      </c>
      <c r="C470" s="8" t="s">
        <v>606</v>
      </c>
      <c r="D470" s="8" t="s">
        <v>563</v>
      </c>
    </row>
    <row r="471" spans="1:4" x14ac:dyDescent="0.25">
      <c r="A471" s="8">
        <v>10020068</v>
      </c>
      <c r="B471" s="8" t="s">
        <v>40</v>
      </c>
      <c r="C471" s="8" t="s">
        <v>607</v>
      </c>
      <c r="D471" s="8" t="s">
        <v>563</v>
      </c>
    </row>
    <row r="472" spans="1:4" x14ac:dyDescent="0.25">
      <c r="A472" s="8">
        <v>10020069</v>
      </c>
      <c r="B472" s="8" t="s">
        <v>40</v>
      </c>
      <c r="C472" s="8" t="s">
        <v>608</v>
      </c>
      <c r="D472" s="8" t="s">
        <v>563</v>
      </c>
    </row>
    <row r="473" spans="1:4" x14ac:dyDescent="0.25">
      <c r="A473" s="8">
        <v>10020070</v>
      </c>
      <c r="B473" s="8" t="s">
        <v>40</v>
      </c>
      <c r="C473" s="8" t="s">
        <v>609</v>
      </c>
      <c r="D473" s="8" t="s">
        <v>563</v>
      </c>
    </row>
    <row r="474" spans="1:4" x14ac:dyDescent="0.25">
      <c r="A474" s="8">
        <v>10020073</v>
      </c>
      <c r="B474" s="8" t="s">
        <v>40</v>
      </c>
      <c r="C474" s="8" t="s">
        <v>610</v>
      </c>
      <c r="D474" s="8" t="s">
        <v>563</v>
      </c>
    </row>
    <row r="475" spans="1:4" x14ac:dyDescent="0.25">
      <c r="A475" s="8">
        <v>10020074</v>
      </c>
      <c r="B475" s="8" t="s">
        <v>40</v>
      </c>
      <c r="C475" s="8" t="s">
        <v>984</v>
      </c>
      <c r="D475" s="8" t="s">
        <v>563</v>
      </c>
    </row>
    <row r="476" spans="1:4" x14ac:dyDescent="0.25">
      <c r="A476" s="8">
        <v>10160001</v>
      </c>
      <c r="B476" s="8" t="s">
        <v>40</v>
      </c>
      <c r="C476" s="8" t="s">
        <v>611</v>
      </c>
      <c r="D476" s="8" t="s">
        <v>563</v>
      </c>
    </row>
    <row r="477" spans="1:4" x14ac:dyDescent="0.25">
      <c r="A477" s="8">
        <v>10180001</v>
      </c>
      <c r="B477" s="8" t="s">
        <v>40</v>
      </c>
      <c r="C477" s="8" t="s">
        <v>612</v>
      </c>
      <c r="D477" s="8" t="s">
        <v>563</v>
      </c>
    </row>
    <row r="478" spans="1:4" x14ac:dyDescent="0.25">
      <c r="A478" s="8">
        <v>10190001</v>
      </c>
      <c r="B478" s="8" t="s">
        <v>40</v>
      </c>
      <c r="C478" s="8" t="s">
        <v>613</v>
      </c>
      <c r="D478" s="8" t="s">
        <v>563</v>
      </c>
    </row>
    <row r="479" spans="1:4" x14ac:dyDescent="0.25">
      <c r="A479" s="8">
        <v>10200001</v>
      </c>
      <c r="B479" s="8" t="s">
        <v>40</v>
      </c>
      <c r="C479" s="8" t="s">
        <v>614</v>
      </c>
      <c r="D479" s="8" t="s">
        <v>563</v>
      </c>
    </row>
    <row r="480" spans="1:4" x14ac:dyDescent="0.25">
      <c r="A480" s="8">
        <v>10100048</v>
      </c>
      <c r="B480" s="8" t="s">
        <v>40</v>
      </c>
      <c r="C480" s="8" t="s">
        <v>615</v>
      </c>
      <c r="D480" s="8" t="s">
        <v>616</v>
      </c>
    </row>
    <row r="481" spans="1:4" x14ac:dyDescent="0.25">
      <c r="A481" s="8">
        <v>10360001</v>
      </c>
      <c r="B481" s="8" t="s">
        <v>40</v>
      </c>
      <c r="C481" s="8" t="s">
        <v>616</v>
      </c>
      <c r="D481" s="8" t="s">
        <v>616</v>
      </c>
    </row>
    <row r="482" spans="1:4" x14ac:dyDescent="0.25">
      <c r="A482" s="8">
        <v>10480001</v>
      </c>
      <c r="B482" s="8" t="s">
        <v>40</v>
      </c>
      <c r="C482" s="8" t="s">
        <v>617</v>
      </c>
      <c r="D482" s="8" t="s">
        <v>616</v>
      </c>
    </row>
    <row r="483" spans="1:4" x14ac:dyDescent="0.25">
      <c r="A483" s="8">
        <v>10480002</v>
      </c>
      <c r="B483" s="8" t="s">
        <v>40</v>
      </c>
      <c r="C483" s="8" t="s">
        <v>618</v>
      </c>
      <c r="D483" s="8" t="s">
        <v>616</v>
      </c>
    </row>
    <row r="484" spans="1:4" x14ac:dyDescent="0.25">
      <c r="A484" s="8">
        <v>10480005</v>
      </c>
      <c r="B484" s="8" t="s">
        <v>40</v>
      </c>
      <c r="C484" s="8" t="s">
        <v>619</v>
      </c>
      <c r="D484" s="8" t="s">
        <v>616</v>
      </c>
    </row>
    <row r="485" spans="1:4" x14ac:dyDescent="0.25">
      <c r="A485" s="8">
        <v>10480006</v>
      </c>
      <c r="B485" s="8" t="s">
        <v>40</v>
      </c>
      <c r="C485" s="8" t="s">
        <v>620</v>
      </c>
      <c r="D485" s="8" t="s">
        <v>616</v>
      </c>
    </row>
    <row r="486" spans="1:4" x14ac:dyDescent="0.25">
      <c r="A486" s="8">
        <v>10480008</v>
      </c>
      <c r="B486" s="8" t="s">
        <v>40</v>
      </c>
      <c r="C486" s="8" t="s">
        <v>621</v>
      </c>
      <c r="D486" s="8" t="s">
        <v>616</v>
      </c>
    </row>
    <row r="487" spans="1:4" x14ac:dyDescent="0.25">
      <c r="A487" s="8">
        <v>10480012</v>
      </c>
      <c r="B487" s="8" t="s">
        <v>40</v>
      </c>
      <c r="C487" s="8" t="s">
        <v>622</v>
      </c>
      <c r="D487" s="8" t="s">
        <v>616</v>
      </c>
    </row>
    <row r="488" spans="1:4" x14ac:dyDescent="0.25">
      <c r="A488" s="8">
        <v>10480014</v>
      </c>
      <c r="B488" s="8" t="s">
        <v>40</v>
      </c>
      <c r="C488" s="8" t="s">
        <v>623</v>
      </c>
      <c r="D488" s="8" t="s">
        <v>616</v>
      </c>
    </row>
    <row r="489" spans="1:4" x14ac:dyDescent="0.25">
      <c r="A489" s="8">
        <v>10480016</v>
      </c>
      <c r="B489" s="8" t="s">
        <v>40</v>
      </c>
      <c r="C489" s="8" t="s">
        <v>624</v>
      </c>
      <c r="D489" s="8" t="s">
        <v>616</v>
      </c>
    </row>
    <row r="490" spans="1:4" x14ac:dyDescent="0.25">
      <c r="A490" s="8">
        <v>10480022</v>
      </c>
      <c r="B490" s="8" t="s">
        <v>40</v>
      </c>
      <c r="C490" s="8" t="s">
        <v>625</v>
      </c>
      <c r="D490" s="8" t="s">
        <v>616</v>
      </c>
    </row>
    <row r="491" spans="1:4" x14ac:dyDescent="0.25">
      <c r="A491" s="8">
        <v>10480023</v>
      </c>
      <c r="B491" s="8" t="s">
        <v>40</v>
      </c>
      <c r="C491" s="8" t="s">
        <v>626</v>
      </c>
      <c r="D491" s="8" t="s">
        <v>616</v>
      </c>
    </row>
    <row r="492" spans="1:4" x14ac:dyDescent="0.25">
      <c r="A492" s="8">
        <v>10480025</v>
      </c>
      <c r="B492" s="8" t="s">
        <v>40</v>
      </c>
      <c r="C492" s="8" t="s">
        <v>627</v>
      </c>
      <c r="D492" s="8" t="s">
        <v>616</v>
      </c>
    </row>
    <row r="493" spans="1:4" x14ac:dyDescent="0.25">
      <c r="A493" s="8">
        <v>10480028</v>
      </c>
      <c r="B493" s="8" t="s">
        <v>40</v>
      </c>
      <c r="C493" s="8" t="s">
        <v>628</v>
      </c>
      <c r="D493" s="8" t="s">
        <v>616</v>
      </c>
    </row>
    <row r="494" spans="1:4" x14ac:dyDescent="0.25">
      <c r="A494" s="8">
        <v>10480029</v>
      </c>
      <c r="B494" s="8" t="s">
        <v>40</v>
      </c>
      <c r="C494" s="8" t="s">
        <v>629</v>
      </c>
      <c r="D494" s="8" t="s">
        <v>616</v>
      </c>
    </row>
    <row r="495" spans="1:4" x14ac:dyDescent="0.25">
      <c r="A495" s="8">
        <v>10480031</v>
      </c>
      <c r="B495" s="8" t="s">
        <v>40</v>
      </c>
      <c r="C495" s="8" t="s">
        <v>630</v>
      </c>
      <c r="D495" s="8" t="s">
        <v>616</v>
      </c>
    </row>
    <row r="496" spans="1:4" x14ac:dyDescent="0.25">
      <c r="A496" s="8">
        <v>10480033</v>
      </c>
      <c r="B496" s="8" t="s">
        <v>40</v>
      </c>
      <c r="C496" s="8" t="s">
        <v>631</v>
      </c>
      <c r="D496" s="8" t="s">
        <v>616</v>
      </c>
    </row>
    <row r="497" spans="1:4" x14ac:dyDescent="0.25">
      <c r="A497" s="8">
        <v>10010013</v>
      </c>
      <c r="B497" s="8" t="s">
        <v>40</v>
      </c>
      <c r="C497" s="8" t="s">
        <v>632</v>
      </c>
      <c r="D497" s="8" t="s">
        <v>633</v>
      </c>
    </row>
    <row r="498" spans="1:4" x14ac:dyDescent="0.25">
      <c r="A498" s="8">
        <v>10010019</v>
      </c>
      <c r="B498" s="8" t="s">
        <v>40</v>
      </c>
      <c r="C498" s="8" t="s">
        <v>634</v>
      </c>
      <c r="D498" s="8" t="s">
        <v>633</v>
      </c>
    </row>
    <row r="499" spans="1:4" x14ac:dyDescent="0.25">
      <c r="A499" s="8">
        <v>10010021</v>
      </c>
      <c r="B499" s="8" t="s">
        <v>40</v>
      </c>
      <c r="C499" s="8" t="s">
        <v>635</v>
      </c>
      <c r="D499" s="8" t="s">
        <v>633</v>
      </c>
    </row>
    <row r="500" spans="1:4" x14ac:dyDescent="0.25">
      <c r="A500" s="8">
        <v>10010027</v>
      </c>
      <c r="B500" s="8" t="s">
        <v>40</v>
      </c>
      <c r="C500" s="8" t="s">
        <v>636</v>
      </c>
      <c r="D500" s="8" t="s">
        <v>633</v>
      </c>
    </row>
    <row r="501" spans="1:4" x14ac:dyDescent="0.25">
      <c r="A501" s="8">
        <v>10010030</v>
      </c>
      <c r="B501" s="8" t="s">
        <v>40</v>
      </c>
      <c r="C501" s="8" t="s">
        <v>637</v>
      </c>
      <c r="D501" s="8" t="s">
        <v>633</v>
      </c>
    </row>
    <row r="502" spans="1:4" x14ac:dyDescent="0.25">
      <c r="A502" s="8">
        <v>10010035</v>
      </c>
      <c r="B502" s="8" t="s">
        <v>40</v>
      </c>
      <c r="C502" s="8" t="s">
        <v>638</v>
      </c>
      <c r="D502" s="8" t="s">
        <v>633</v>
      </c>
    </row>
    <row r="503" spans="1:4" x14ac:dyDescent="0.25">
      <c r="A503" s="8">
        <v>10010038</v>
      </c>
      <c r="B503" s="8" t="s">
        <v>40</v>
      </c>
      <c r="C503" s="8" t="s">
        <v>639</v>
      </c>
      <c r="D503" s="8" t="s">
        <v>633</v>
      </c>
    </row>
    <row r="504" spans="1:4" x14ac:dyDescent="0.25">
      <c r="A504" s="8">
        <v>10010040</v>
      </c>
      <c r="B504" s="8" t="s">
        <v>40</v>
      </c>
      <c r="C504" s="8" t="s">
        <v>640</v>
      </c>
      <c r="D504" s="8" t="s">
        <v>633</v>
      </c>
    </row>
    <row r="505" spans="1:4" x14ac:dyDescent="0.25">
      <c r="A505" s="8">
        <v>10010044</v>
      </c>
      <c r="B505" s="8" t="s">
        <v>40</v>
      </c>
      <c r="C505" s="8" t="s">
        <v>641</v>
      </c>
      <c r="D505" s="8" t="s">
        <v>633</v>
      </c>
    </row>
    <row r="506" spans="1:4" x14ac:dyDescent="0.25">
      <c r="A506" s="8">
        <v>10010050</v>
      </c>
      <c r="B506" s="8" t="s">
        <v>40</v>
      </c>
      <c r="C506" s="8" t="s">
        <v>642</v>
      </c>
      <c r="D506" s="8" t="s">
        <v>633</v>
      </c>
    </row>
    <row r="507" spans="1:4" x14ac:dyDescent="0.25">
      <c r="A507" s="8">
        <v>10010051</v>
      </c>
      <c r="B507" s="8" t="s">
        <v>40</v>
      </c>
      <c r="C507" s="8" t="s">
        <v>643</v>
      </c>
      <c r="D507" s="8" t="s">
        <v>633</v>
      </c>
    </row>
    <row r="508" spans="1:4" x14ac:dyDescent="0.25">
      <c r="A508" s="8">
        <v>10010055</v>
      </c>
      <c r="B508" s="8" t="s">
        <v>40</v>
      </c>
      <c r="C508" s="8" t="s">
        <v>644</v>
      </c>
      <c r="D508" s="8" t="s">
        <v>633</v>
      </c>
    </row>
    <row r="509" spans="1:4" x14ac:dyDescent="0.25">
      <c r="A509" s="8">
        <v>10010056</v>
      </c>
      <c r="B509" s="8" t="s">
        <v>40</v>
      </c>
      <c r="C509" s="8" t="s">
        <v>645</v>
      </c>
      <c r="D509" s="8" t="s">
        <v>633</v>
      </c>
    </row>
    <row r="510" spans="1:4" x14ac:dyDescent="0.25">
      <c r="A510" s="8">
        <v>10010057</v>
      </c>
      <c r="B510" s="8" t="s">
        <v>40</v>
      </c>
      <c r="C510" s="8" t="s">
        <v>646</v>
      </c>
      <c r="D510" s="8" t="s">
        <v>633</v>
      </c>
    </row>
    <row r="511" spans="1:4" x14ac:dyDescent="0.25">
      <c r="A511" s="8">
        <v>10010059</v>
      </c>
      <c r="B511" s="8" t="s">
        <v>40</v>
      </c>
      <c r="C511" s="8" t="s">
        <v>647</v>
      </c>
      <c r="D511" s="8" t="s">
        <v>633</v>
      </c>
    </row>
    <row r="512" spans="1:4" x14ac:dyDescent="0.25">
      <c r="A512" s="8">
        <v>10010069</v>
      </c>
      <c r="B512" s="8" t="s">
        <v>40</v>
      </c>
      <c r="C512" s="8" t="s">
        <v>648</v>
      </c>
      <c r="D512" s="8" t="s">
        <v>633</v>
      </c>
    </row>
    <row r="513" spans="1:4" x14ac:dyDescent="0.25">
      <c r="A513" s="8">
        <v>10010071</v>
      </c>
      <c r="B513" s="8" t="s">
        <v>40</v>
      </c>
      <c r="C513" s="8" t="s">
        <v>649</v>
      </c>
      <c r="D513" s="8" t="s">
        <v>633</v>
      </c>
    </row>
    <row r="514" spans="1:4" x14ac:dyDescent="0.25">
      <c r="A514" s="8">
        <v>10010076</v>
      </c>
      <c r="B514" s="8" t="s">
        <v>40</v>
      </c>
      <c r="C514" s="8" t="s">
        <v>650</v>
      </c>
      <c r="D514" s="8" t="s">
        <v>633</v>
      </c>
    </row>
    <row r="515" spans="1:4" x14ac:dyDescent="0.25">
      <c r="A515" s="8">
        <v>10010079</v>
      </c>
      <c r="B515" s="8" t="s">
        <v>40</v>
      </c>
      <c r="C515" s="8" t="s">
        <v>651</v>
      </c>
      <c r="D515" s="8" t="s">
        <v>633</v>
      </c>
    </row>
    <row r="516" spans="1:4" x14ac:dyDescent="0.25">
      <c r="A516" s="8">
        <v>10010080</v>
      </c>
      <c r="B516" s="8" t="s">
        <v>40</v>
      </c>
      <c r="C516" s="8" t="s">
        <v>985</v>
      </c>
      <c r="D516" s="8" t="s">
        <v>633</v>
      </c>
    </row>
    <row r="517" spans="1:4" x14ac:dyDescent="0.25">
      <c r="A517" s="8">
        <v>10010081</v>
      </c>
      <c r="B517" s="8" t="s">
        <v>40</v>
      </c>
      <c r="C517" s="8" t="s">
        <v>652</v>
      </c>
      <c r="D517" s="8" t="s">
        <v>633</v>
      </c>
    </row>
    <row r="518" spans="1:4" x14ac:dyDescent="0.25">
      <c r="A518" s="8">
        <v>10010082</v>
      </c>
      <c r="B518" s="8" t="s">
        <v>40</v>
      </c>
      <c r="C518" s="8" t="s">
        <v>653</v>
      </c>
      <c r="D518" s="8" t="s">
        <v>633</v>
      </c>
    </row>
    <row r="519" spans="1:4" x14ac:dyDescent="0.25">
      <c r="A519" s="8">
        <v>10010084</v>
      </c>
      <c r="B519" s="8" t="s">
        <v>40</v>
      </c>
      <c r="C519" s="8" t="s">
        <v>654</v>
      </c>
      <c r="D519" s="8" t="s">
        <v>633</v>
      </c>
    </row>
    <row r="520" spans="1:4" x14ac:dyDescent="0.25">
      <c r="A520" s="8">
        <v>10010086</v>
      </c>
      <c r="B520" s="8" t="s">
        <v>40</v>
      </c>
      <c r="C520" s="8" t="s">
        <v>655</v>
      </c>
      <c r="D520" s="8" t="s">
        <v>633</v>
      </c>
    </row>
    <row r="521" spans="1:4" x14ac:dyDescent="0.25">
      <c r="A521" s="8">
        <v>10010087</v>
      </c>
      <c r="B521" s="8" t="s">
        <v>40</v>
      </c>
      <c r="C521" s="8" t="s">
        <v>656</v>
      </c>
      <c r="D521" s="8" t="s">
        <v>633</v>
      </c>
    </row>
    <row r="522" spans="1:4" x14ac:dyDescent="0.25">
      <c r="A522" s="8">
        <v>10010088</v>
      </c>
      <c r="B522" s="8" t="s">
        <v>40</v>
      </c>
      <c r="C522" s="8" t="s">
        <v>657</v>
      </c>
      <c r="D522" s="8" t="s">
        <v>633</v>
      </c>
    </row>
    <row r="523" spans="1:4" x14ac:dyDescent="0.25">
      <c r="A523" s="8">
        <v>10010089</v>
      </c>
      <c r="B523" s="8" t="s">
        <v>40</v>
      </c>
      <c r="C523" s="8" t="s">
        <v>658</v>
      </c>
      <c r="D523" s="8" t="s">
        <v>633</v>
      </c>
    </row>
    <row r="524" spans="1:4" x14ac:dyDescent="0.25">
      <c r="A524" s="8">
        <v>10010090</v>
      </c>
      <c r="B524" s="8" t="s">
        <v>40</v>
      </c>
      <c r="C524" s="8" t="s">
        <v>659</v>
      </c>
      <c r="D524" s="8" t="s">
        <v>633</v>
      </c>
    </row>
    <row r="525" spans="1:4" x14ac:dyDescent="0.25">
      <c r="A525" s="8">
        <v>10010092</v>
      </c>
      <c r="B525" s="8" t="s">
        <v>40</v>
      </c>
      <c r="C525" s="8" t="s">
        <v>660</v>
      </c>
      <c r="D525" s="8" t="s">
        <v>633</v>
      </c>
    </row>
    <row r="526" spans="1:4" x14ac:dyDescent="0.25">
      <c r="A526" s="8">
        <v>10010094</v>
      </c>
      <c r="B526" s="8" t="s">
        <v>40</v>
      </c>
      <c r="C526" s="8" t="s">
        <v>661</v>
      </c>
      <c r="D526" s="8" t="s">
        <v>633</v>
      </c>
    </row>
    <row r="527" spans="1:4" x14ac:dyDescent="0.25">
      <c r="A527" s="8">
        <v>10010095</v>
      </c>
      <c r="B527" s="8" t="s">
        <v>40</v>
      </c>
      <c r="C527" s="8" t="s">
        <v>662</v>
      </c>
      <c r="D527" s="8" t="s">
        <v>633</v>
      </c>
    </row>
    <row r="528" spans="1:4" x14ac:dyDescent="0.25">
      <c r="A528" s="8">
        <v>10010096</v>
      </c>
      <c r="B528" s="8" t="s">
        <v>40</v>
      </c>
      <c r="C528" s="8" t="s">
        <v>663</v>
      </c>
      <c r="D528" s="8" t="s">
        <v>633</v>
      </c>
    </row>
    <row r="529" spans="1:4" x14ac:dyDescent="0.25">
      <c r="A529" s="8">
        <v>10010097</v>
      </c>
      <c r="B529" s="8" t="s">
        <v>40</v>
      </c>
      <c r="C529" s="8" t="s">
        <v>664</v>
      </c>
      <c r="D529" s="8" t="s">
        <v>633</v>
      </c>
    </row>
    <row r="530" spans="1:4" x14ac:dyDescent="0.25">
      <c r="A530" s="8">
        <v>10010098</v>
      </c>
      <c r="B530" s="8" t="s">
        <v>40</v>
      </c>
      <c r="C530" s="8" t="s">
        <v>665</v>
      </c>
      <c r="D530" s="8" t="s">
        <v>633</v>
      </c>
    </row>
    <row r="531" spans="1:4" x14ac:dyDescent="0.25">
      <c r="A531" s="8">
        <v>10010099</v>
      </c>
      <c r="B531" s="8" t="s">
        <v>40</v>
      </c>
      <c r="C531" s="8" t="s">
        <v>666</v>
      </c>
      <c r="D531" s="8" t="s">
        <v>633</v>
      </c>
    </row>
    <row r="532" spans="1:4" x14ac:dyDescent="0.25">
      <c r="A532" s="8">
        <v>10010100</v>
      </c>
      <c r="B532" s="8" t="s">
        <v>40</v>
      </c>
      <c r="C532" s="8" t="s">
        <v>667</v>
      </c>
      <c r="D532" s="8" t="s">
        <v>633</v>
      </c>
    </row>
    <row r="533" spans="1:4" x14ac:dyDescent="0.25">
      <c r="A533" s="8">
        <v>10010101</v>
      </c>
      <c r="B533" s="8" t="s">
        <v>40</v>
      </c>
      <c r="C533" s="8" t="s">
        <v>668</v>
      </c>
      <c r="D533" s="8" t="s">
        <v>633</v>
      </c>
    </row>
    <row r="534" spans="1:4" x14ac:dyDescent="0.25">
      <c r="A534" s="8">
        <v>10010102</v>
      </c>
      <c r="B534" s="8" t="s">
        <v>40</v>
      </c>
      <c r="C534" s="8" t="s">
        <v>669</v>
      </c>
      <c r="D534" s="8" t="s">
        <v>633</v>
      </c>
    </row>
    <row r="535" spans="1:4" x14ac:dyDescent="0.25">
      <c r="A535" s="8">
        <v>10010103</v>
      </c>
      <c r="B535" s="8" t="s">
        <v>40</v>
      </c>
      <c r="C535" s="8" t="s">
        <v>670</v>
      </c>
      <c r="D535" s="8" t="s">
        <v>633</v>
      </c>
    </row>
    <row r="536" spans="1:4" x14ac:dyDescent="0.25">
      <c r="A536" s="8">
        <v>10010104</v>
      </c>
      <c r="B536" s="8" t="s">
        <v>40</v>
      </c>
      <c r="C536" s="8" t="s">
        <v>671</v>
      </c>
      <c r="D536" s="8" t="s">
        <v>633</v>
      </c>
    </row>
    <row r="537" spans="1:4" x14ac:dyDescent="0.25">
      <c r="A537" s="8">
        <v>10010105</v>
      </c>
      <c r="B537" s="8" t="s">
        <v>40</v>
      </c>
      <c r="C537" s="8" t="s">
        <v>672</v>
      </c>
      <c r="D537" s="8" t="s">
        <v>633</v>
      </c>
    </row>
    <row r="538" spans="1:4" x14ac:dyDescent="0.25">
      <c r="A538" s="8">
        <v>10010106</v>
      </c>
      <c r="B538" s="8" t="s">
        <v>40</v>
      </c>
      <c r="C538" s="8" t="s">
        <v>673</v>
      </c>
      <c r="D538" s="8" t="s">
        <v>633</v>
      </c>
    </row>
    <row r="539" spans="1:4" x14ac:dyDescent="0.25">
      <c r="A539" s="8">
        <v>10010108</v>
      </c>
      <c r="B539" s="8" t="s">
        <v>40</v>
      </c>
      <c r="C539" s="8" t="s">
        <v>674</v>
      </c>
      <c r="D539" s="8" t="s">
        <v>633</v>
      </c>
    </row>
    <row r="540" spans="1:4" x14ac:dyDescent="0.25">
      <c r="A540" s="8">
        <v>10010109</v>
      </c>
      <c r="B540" s="8" t="s">
        <v>40</v>
      </c>
      <c r="C540" s="8" t="s">
        <v>675</v>
      </c>
      <c r="D540" s="8" t="s">
        <v>633</v>
      </c>
    </row>
    <row r="541" spans="1:4" x14ac:dyDescent="0.25">
      <c r="A541" s="8">
        <v>10010110</v>
      </c>
      <c r="B541" s="8" t="s">
        <v>40</v>
      </c>
      <c r="C541" s="8" t="s">
        <v>676</v>
      </c>
      <c r="D541" s="8" t="s">
        <v>633</v>
      </c>
    </row>
    <row r="542" spans="1:4" x14ac:dyDescent="0.25">
      <c r="A542" s="8">
        <v>10120085</v>
      </c>
      <c r="B542" s="8" t="s">
        <v>40</v>
      </c>
      <c r="C542" s="8" t="s">
        <v>677</v>
      </c>
      <c r="D542" s="8" t="s">
        <v>678</v>
      </c>
    </row>
    <row r="543" spans="1:4" x14ac:dyDescent="0.25">
      <c r="A543" s="8">
        <v>10130001</v>
      </c>
      <c r="B543" s="8" t="s">
        <v>40</v>
      </c>
      <c r="C543" s="8" t="s">
        <v>679</v>
      </c>
      <c r="D543" s="8" t="s">
        <v>678</v>
      </c>
    </row>
    <row r="544" spans="1:4" x14ac:dyDescent="0.25">
      <c r="A544" s="8">
        <v>10130002</v>
      </c>
      <c r="B544" s="8" t="s">
        <v>40</v>
      </c>
      <c r="C544" s="8" t="s">
        <v>680</v>
      </c>
      <c r="D544" s="8" t="s">
        <v>678</v>
      </c>
    </row>
    <row r="545" spans="1:4" x14ac:dyDescent="0.25">
      <c r="A545" s="8">
        <v>10130003</v>
      </c>
      <c r="B545" s="8" t="s">
        <v>40</v>
      </c>
      <c r="C545" s="8" t="s">
        <v>681</v>
      </c>
      <c r="D545" s="8" t="s">
        <v>678</v>
      </c>
    </row>
    <row r="546" spans="1:4" x14ac:dyDescent="0.25">
      <c r="A546" s="8">
        <v>10130004</v>
      </c>
      <c r="B546" s="8" t="s">
        <v>40</v>
      </c>
      <c r="C546" s="8" t="s">
        <v>682</v>
      </c>
      <c r="D546" s="8" t="s">
        <v>678</v>
      </c>
    </row>
    <row r="547" spans="1:4" x14ac:dyDescent="0.25">
      <c r="A547" s="8">
        <v>10130005</v>
      </c>
      <c r="B547" s="8" t="s">
        <v>40</v>
      </c>
      <c r="C547" s="8" t="s">
        <v>683</v>
      </c>
      <c r="D547" s="8" t="s">
        <v>678</v>
      </c>
    </row>
    <row r="548" spans="1:4" x14ac:dyDescent="0.25">
      <c r="A548" s="8">
        <v>10130006</v>
      </c>
      <c r="B548" s="8" t="s">
        <v>40</v>
      </c>
      <c r="C548" s="8" t="s">
        <v>684</v>
      </c>
      <c r="D548" s="8" t="s">
        <v>678</v>
      </c>
    </row>
    <row r="549" spans="1:4" x14ac:dyDescent="0.25">
      <c r="A549" s="8">
        <v>10130007</v>
      </c>
      <c r="B549" s="8" t="s">
        <v>40</v>
      </c>
      <c r="C549" s="8" t="s">
        <v>685</v>
      </c>
      <c r="D549" s="8" t="s">
        <v>678</v>
      </c>
    </row>
    <row r="550" spans="1:4" x14ac:dyDescent="0.25">
      <c r="A550" s="8">
        <v>10130008</v>
      </c>
      <c r="B550" s="8" t="s">
        <v>40</v>
      </c>
      <c r="C550" s="8" t="s">
        <v>686</v>
      </c>
      <c r="D550" s="8" t="s">
        <v>678</v>
      </c>
    </row>
    <row r="551" spans="1:4" x14ac:dyDescent="0.25">
      <c r="A551" s="8">
        <v>10130009</v>
      </c>
      <c r="B551" s="8" t="s">
        <v>40</v>
      </c>
      <c r="C551" s="8" t="s">
        <v>687</v>
      </c>
      <c r="D551" s="8" t="s">
        <v>678</v>
      </c>
    </row>
    <row r="552" spans="1:4" x14ac:dyDescent="0.25">
      <c r="A552" s="8">
        <v>10130012</v>
      </c>
      <c r="B552" s="8" t="s">
        <v>40</v>
      </c>
      <c r="C552" s="8" t="s">
        <v>688</v>
      </c>
      <c r="D552" s="8" t="s">
        <v>678</v>
      </c>
    </row>
    <row r="553" spans="1:4" x14ac:dyDescent="0.25">
      <c r="A553" s="8">
        <v>10130013</v>
      </c>
      <c r="B553" s="8" t="s">
        <v>40</v>
      </c>
      <c r="C553" s="8" t="s">
        <v>689</v>
      </c>
      <c r="D553" s="8" t="s">
        <v>678</v>
      </c>
    </row>
    <row r="554" spans="1:4" x14ac:dyDescent="0.25">
      <c r="A554" s="8">
        <v>10130014</v>
      </c>
      <c r="B554" s="8" t="s">
        <v>40</v>
      </c>
      <c r="C554" s="8" t="s">
        <v>690</v>
      </c>
      <c r="D554" s="8" t="s">
        <v>678</v>
      </c>
    </row>
    <row r="555" spans="1:4" x14ac:dyDescent="0.25">
      <c r="A555" s="8">
        <v>10130015</v>
      </c>
      <c r="B555" s="8" t="s">
        <v>40</v>
      </c>
      <c r="C555" s="8" t="s">
        <v>691</v>
      </c>
      <c r="D555" s="8" t="s">
        <v>678</v>
      </c>
    </row>
    <row r="556" spans="1:4" x14ac:dyDescent="0.25">
      <c r="A556" s="8">
        <v>10130016</v>
      </c>
      <c r="B556" s="8" t="s">
        <v>40</v>
      </c>
      <c r="C556" s="8" t="s">
        <v>692</v>
      </c>
      <c r="D556" s="8" t="s">
        <v>678</v>
      </c>
    </row>
    <row r="557" spans="1:4" x14ac:dyDescent="0.25">
      <c r="A557" s="8">
        <v>10130018</v>
      </c>
      <c r="B557" s="8" t="s">
        <v>40</v>
      </c>
      <c r="C557" s="8" t="s">
        <v>693</v>
      </c>
      <c r="D557" s="8" t="s">
        <v>678</v>
      </c>
    </row>
    <row r="558" spans="1:4" x14ac:dyDescent="0.25">
      <c r="A558" s="8">
        <v>10130020</v>
      </c>
      <c r="B558" s="8" t="s">
        <v>40</v>
      </c>
      <c r="C558" s="8" t="s">
        <v>694</v>
      </c>
      <c r="D558" s="8" t="s">
        <v>678</v>
      </c>
    </row>
    <row r="559" spans="1:4" x14ac:dyDescent="0.25">
      <c r="A559" s="8">
        <v>10130022</v>
      </c>
      <c r="B559" s="8" t="s">
        <v>40</v>
      </c>
      <c r="C559" s="8" t="s">
        <v>695</v>
      </c>
      <c r="D559" s="8" t="s">
        <v>678</v>
      </c>
    </row>
    <row r="560" spans="1:4" x14ac:dyDescent="0.25">
      <c r="A560" s="8">
        <v>10130023</v>
      </c>
      <c r="B560" s="8" t="s">
        <v>40</v>
      </c>
      <c r="C560" s="8" t="s">
        <v>696</v>
      </c>
      <c r="D560" s="8" t="s">
        <v>678</v>
      </c>
    </row>
    <row r="561" spans="1:4" x14ac:dyDescent="0.25">
      <c r="A561" s="8">
        <v>10130025</v>
      </c>
      <c r="B561" s="8" t="s">
        <v>40</v>
      </c>
      <c r="C561" s="8" t="s">
        <v>697</v>
      </c>
      <c r="D561" s="8" t="s">
        <v>678</v>
      </c>
    </row>
    <row r="562" spans="1:4" x14ac:dyDescent="0.25">
      <c r="A562" s="8">
        <v>10130026</v>
      </c>
      <c r="B562" s="8" t="s">
        <v>40</v>
      </c>
      <c r="C562" s="8" t="s">
        <v>311</v>
      </c>
      <c r="D562" s="8" t="s">
        <v>678</v>
      </c>
    </row>
    <row r="563" spans="1:4" x14ac:dyDescent="0.25">
      <c r="A563" s="8">
        <v>10130027</v>
      </c>
      <c r="B563" s="8" t="s">
        <v>40</v>
      </c>
      <c r="C563" s="8" t="s">
        <v>698</v>
      </c>
      <c r="D563" s="8" t="s">
        <v>678</v>
      </c>
    </row>
    <row r="564" spans="1:4" x14ac:dyDescent="0.25">
      <c r="A564" s="8">
        <v>10130029</v>
      </c>
      <c r="B564" s="8" t="s">
        <v>40</v>
      </c>
      <c r="C564" s="8" t="s">
        <v>699</v>
      </c>
      <c r="D564" s="8" t="s">
        <v>678</v>
      </c>
    </row>
    <row r="565" spans="1:4" x14ac:dyDescent="0.25">
      <c r="A565" s="8">
        <v>10130030</v>
      </c>
      <c r="B565" s="8" t="s">
        <v>40</v>
      </c>
      <c r="C565" s="8" t="s">
        <v>700</v>
      </c>
      <c r="D565" s="8" t="s">
        <v>678</v>
      </c>
    </row>
    <row r="566" spans="1:4" x14ac:dyDescent="0.25">
      <c r="A566" s="8">
        <v>10130031</v>
      </c>
      <c r="B566" s="8" t="s">
        <v>40</v>
      </c>
      <c r="C566" s="8" t="s">
        <v>701</v>
      </c>
      <c r="D566" s="8" t="s">
        <v>678</v>
      </c>
    </row>
    <row r="567" spans="1:4" x14ac:dyDescent="0.25">
      <c r="A567" s="8">
        <v>10130032</v>
      </c>
      <c r="B567" s="8" t="s">
        <v>40</v>
      </c>
      <c r="C567" s="8" t="s">
        <v>702</v>
      </c>
      <c r="D567" s="8" t="s">
        <v>678</v>
      </c>
    </row>
    <row r="568" spans="1:4" x14ac:dyDescent="0.25">
      <c r="A568" s="8">
        <v>10130036</v>
      </c>
      <c r="B568" s="8" t="s">
        <v>40</v>
      </c>
      <c r="C568" s="8" t="s">
        <v>703</v>
      </c>
      <c r="D568" s="8" t="s">
        <v>678</v>
      </c>
    </row>
    <row r="569" spans="1:4" x14ac:dyDescent="0.25">
      <c r="A569" s="8">
        <v>10130040</v>
      </c>
      <c r="B569" s="8" t="s">
        <v>40</v>
      </c>
      <c r="C569" s="8" t="s">
        <v>704</v>
      </c>
      <c r="D569" s="8" t="s">
        <v>678</v>
      </c>
    </row>
    <row r="570" spans="1:4" x14ac:dyDescent="0.25">
      <c r="A570" s="8">
        <v>10130041</v>
      </c>
      <c r="B570" s="8" t="s">
        <v>40</v>
      </c>
      <c r="C570" s="8" t="s">
        <v>705</v>
      </c>
      <c r="D570" s="8" t="s">
        <v>678</v>
      </c>
    </row>
    <row r="571" spans="1:4" x14ac:dyDescent="0.25">
      <c r="A571" s="8">
        <v>10130042</v>
      </c>
      <c r="B571" s="8" t="s">
        <v>40</v>
      </c>
      <c r="C571" s="8" t="s">
        <v>706</v>
      </c>
      <c r="D571" s="8" t="s">
        <v>678</v>
      </c>
    </row>
    <row r="572" spans="1:4" x14ac:dyDescent="0.25">
      <c r="A572" s="8">
        <v>10130044</v>
      </c>
      <c r="B572" s="8" t="s">
        <v>40</v>
      </c>
      <c r="C572" s="8" t="s">
        <v>707</v>
      </c>
      <c r="D572" s="8" t="s">
        <v>678</v>
      </c>
    </row>
    <row r="573" spans="1:4" x14ac:dyDescent="0.25">
      <c r="A573" s="8">
        <v>10130046</v>
      </c>
      <c r="B573" s="8" t="s">
        <v>40</v>
      </c>
      <c r="C573" s="8" t="s">
        <v>708</v>
      </c>
      <c r="D573" s="8" t="s">
        <v>678</v>
      </c>
    </row>
    <row r="574" spans="1:4" x14ac:dyDescent="0.25">
      <c r="A574" s="8">
        <v>10130047</v>
      </c>
      <c r="B574" s="8" t="s">
        <v>40</v>
      </c>
      <c r="C574" s="8" t="s">
        <v>709</v>
      </c>
      <c r="D574" s="8" t="s">
        <v>678</v>
      </c>
    </row>
    <row r="575" spans="1:4" x14ac:dyDescent="0.25">
      <c r="A575" s="8">
        <v>10130051</v>
      </c>
      <c r="B575" s="8" t="s">
        <v>40</v>
      </c>
      <c r="C575" s="8" t="s">
        <v>710</v>
      </c>
      <c r="D575" s="8" t="s">
        <v>678</v>
      </c>
    </row>
    <row r="576" spans="1:4" x14ac:dyDescent="0.25">
      <c r="A576" s="8">
        <v>10130052</v>
      </c>
      <c r="B576" s="8" t="s">
        <v>40</v>
      </c>
      <c r="C576" s="8" t="s">
        <v>711</v>
      </c>
      <c r="D576" s="8" t="s">
        <v>678</v>
      </c>
    </row>
    <row r="577" spans="1:4" x14ac:dyDescent="0.25">
      <c r="A577" s="8">
        <v>10130053</v>
      </c>
      <c r="B577" s="8" t="s">
        <v>40</v>
      </c>
      <c r="C577" s="8" t="s">
        <v>712</v>
      </c>
      <c r="D577" s="8" t="s">
        <v>678</v>
      </c>
    </row>
    <row r="578" spans="1:4" x14ac:dyDescent="0.25">
      <c r="A578" s="8">
        <v>10130054</v>
      </c>
      <c r="B578" s="8" t="s">
        <v>40</v>
      </c>
      <c r="C578" s="8" t="s">
        <v>713</v>
      </c>
      <c r="D578" s="8" t="s">
        <v>678</v>
      </c>
    </row>
    <row r="579" spans="1:4" x14ac:dyDescent="0.25">
      <c r="A579" s="8">
        <v>10130058</v>
      </c>
      <c r="B579" s="8" t="s">
        <v>40</v>
      </c>
      <c r="C579" s="8" t="s">
        <v>714</v>
      </c>
      <c r="D579" s="8" t="s">
        <v>678</v>
      </c>
    </row>
    <row r="580" spans="1:4" x14ac:dyDescent="0.25">
      <c r="A580" s="8">
        <v>10130063</v>
      </c>
      <c r="B580" s="8" t="s">
        <v>40</v>
      </c>
      <c r="C580" s="8" t="s">
        <v>715</v>
      </c>
      <c r="D580" s="8" t="s">
        <v>678</v>
      </c>
    </row>
    <row r="581" spans="1:4" x14ac:dyDescent="0.25">
      <c r="A581" s="8">
        <v>10130065</v>
      </c>
      <c r="B581" s="8" t="s">
        <v>40</v>
      </c>
      <c r="C581" s="8" t="s">
        <v>716</v>
      </c>
      <c r="D581" s="8" t="s">
        <v>678</v>
      </c>
    </row>
    <row r="582" spans="1:4" x14ac:dyDescent="0.25">
      <c r="A582" s="8">
        <v>10130067</v>
      </c>
      <c r="B582" s="8" t="s">
        <v>40</v>
      </c>
      <c r="C582" s="8" t="s">
        <v>717</v>
      </c>
      <c r="D582" s="8" t="s">
        <v>678</v>
      </c>
    </row>
    <row r="583" spans="1:4" x14ac:dyDescent="0.25">
      <c r="A583" s="8">
        <v>10130069</v>
      </c>
      <c r="B583" s="8" t="s">
        <v>40</v>
      </c>
      <c r="C583" s="8" t="s">
        <v>718</v>
      </c>
      <c r="D583" s="8" t="s">
        <v>678</v>
      </c>
    </row>
    <row r="584" spans="1:4" x14ac:dyDescent="0.25">
      <c r="A584" s="8">
        <v>10130070</v>
      </c>
      <c r="B584" s="8" t="s">
        <v>40</v>
      </c>
      <c r="C584" s="8" t="s">
        <v>719</v>
      </c>
      <c r="D584" s="8" t="s">
        <v>678</v>
      </c>
    </row>
    <row r="585" spans="1:4" x14ac:dyDescent="0.25">
      <c r="A585" s="8">
        <v>10130073</v>
      </c>
      <c r="B585" s="8" t="s">
        <v>40</v>
      </c>
      <c r="C585" s="8" t="s">
        <v>720</v>
      </c>
      <c r="D585" s="8" t="s">
        <v>678</v>
      </c>
    </row>
    <row r="586" spans="1:4" x14ac:dyDescent="0.25">
      <c r="A586" s="8">
        <v>10130074</v>
      </c>
      <c r="B586" s="8" t="s">
        <v>40</v>
      </c>
      <c r="C586" s="8" t="s">
        <v>721</v>
      </c>
      <c r="D586" s="8" t="s">
        <v>678</v>
      </c>
    </row>
    <row r="587" spans="1:4" x14ac:dyDescent="0.25">
      <c r="A587" s="8">
        <v>10130076</v>
      </c>
      <c r="B587" s="8" t="s">
        <v>40</v>
      </c>
      <c r="C587" s="8" t="s">
        <v>722</v>
      </c>
      <c r="D587" s="8" t="s">
        <v>678</v>
      </c>
    </row>
    <row r="588" spans="1:4" x14ac:dyDescent="0.25">
      <c r="A588" s="8">
        <v>10130077</v>
      </c>
      <c r="B588" s="8" t="s">
        <v>40</v>
      </c>
      <c r="C588" s="8" t="s">
        <v>723</v>
      </c>
      <c r="D588" s="8" t="s">
        <v>678</v>
      </c>
    </row>
    <row r="589" spans="1:4" x14ac:dyDescent="0.25">
      <c r="A589" s="8">
        <v>10130078</v>
      </c>
      <c r="B589" s="8" t="s">
        <v>40</v>
      </c>
      <c r="C589" s="8" t="s">
        <v>724</v>
      </c>
      <c r="D589" s="8" t="s">
        <v>678</v>
      </c>
    </row>
    <row r="590" spans="1:4" x14ac:dyDescent="0.25">
      <c r="A590" s="8">
        <v>10130079</v>
      </c>
      <c r="B590" s="8" t="s">
        <v>40</v>
      </c>
      <c r="C590" s="8" t="s">
        <v>725</v>
      </c>
      <c r="D590" s="8" t="s">
        <v>678</v>
      </c>
    </row>
    <row r="591" spans="1:4" x14ac:dyDescent="0.25">
      <c r="A591" s="8">
        <v>10130080</v>
      </c>
      <c r="B591" s="8" t="s">
        <v>40</v>
      </c>
      <c r="C591" s="8" t="s">
        <v>726</v>
      </c>
      <c r="D591" s="8" t="s">
        <v>678</v>
      </c>
    </row>
    <row r="592" spans="1:4" x14ac:dyDescent="0.25">
      <c r="A592" s="8">
        <v>10130081</v>
      </c>
      <c r="B592" s="8" t="s">
        <v>40</v>
      </c>
      <c r="C592" s="8" t="s">
        <v>727</v>
      </c>
      <c r="D592" s="8" t="s">
        <v>678</v>
      </c>
    </row>
    <row r="593" spans="1:4" x14ac:dyDescent="0.25">
      <c r="A593" s="8">
        <v>10130082</v>
      </c>
      <c r="B593" s="8" t="s">
        <v>40</v>
      </c>
      <c r="C593" s="8" t="s">
        <v>728</v>
      </c>
      <c r="D593" s="8" t="s">
        <v>678</v>
      </c>
    </row>
    <row r="594" spans="1:4" x14ac:dyDescent="0.25">
      <c r="A594" s="8">
        <v>10130083</v>
      </c>
      <c r="B594" s="8" t="s">
        <v>40</v>
      </c>
      <c r="C594" s="8" t="s">
        <v>729</v>
      </c>
      <c r="D594" s="8" t="s">
        <v>678</v>
      </c>
    </row>
    <row r="595" spans="1:4" x14ac:dyDescent="0.25">
      <c r="A595" s="8">
        <v>10130084</v>
      </c>
      <c r="B595" s="8" t="s">
        <v>40</v>
      </c>
      <c r="C595" s="8" t="s">
        <v>730</v>
      </c>
      <c r="D595" s="8" t="s">
        <v>678</v>
      </c>
    </row>
    <row r="596" spans="1:4" x14ac:dyDescent="0.25">
      <c r="A596" s="8">
        <v>10130085</v>
      </c>
      <c r="B596" s="8" t="s">
        <v>40</v>
      </c>
      <c r="C596" s="8" t="s">
        <v>731</v>
      </c>
      <c r="D596" s="8" t="s">
        <v>678</v>
      </c>
    </row>
    <row r="597" spans="1:4" x14ac:dyDescent="0.25">
      <c r="A597" s="8">
        <v>10130087</v>
      </c>
      <c r="B597" s="8" t="s">
        <v>40</v>
      </c>
      <c r="C597" s="8" t="s">
        <v>732</v>
      </c>
      <c r="D597" s="8" t="s">
        <v>678</v>
      </c>
    </row>
    <row r="598" spans="1:4" x14ac:dyDescent="0.25">
      <c r="A598" s="8">
        <v>10130088</v>
      </c>
      <c r="B598" s="8" t="s">
        <v>40</v>
      </c>
      <c r="C598" s="8" t="s">
        <v>733</v>
      </c>
      <c r="D598" s="8" t="s">
        <v>678</v>
      </c>
    </row>
    <row r="599" spans="1:4" x14ac:dyDescent="0.25">
      <c r="A599" s="8">
        <v>10130090</v>
      </c>
      <c r="B599" s="8" t="s">
        <v>40</v>
      </c>
      <c r="C599" s="8" t="s">
        <v>734</v>
      </c>
      <c r="D599" s="8" t="s">
        <v>678</v>
      </c>
    </row>
    <row r="600" spans="1:4" x14ac:dyDescent="0.25">
      <c r="A600" s="8">
        <v>10130091</v>
      </c>
      <c r="B600" s="8" t="s">
        <v>40</v>
      </c>
      <c r="C600" s="8" t="s">
        <v>735</v>
      </c>
      <c r="D600" s="8" t="s">
        <v>678</v>
      </c>
    </row>
    <row r="601" spans="1:4" x14ac:dyDescent="0.25">
      <c r="A601" s="8">
        <v>10130092</v>
      </c>
      <c r="B601" s="8" t="s">
        <v>40</v>
      </c>
      <c r="C601" s="8" t="s">
        <v>736</v>
      </c>
      <c r="D601" s="8" t="s">
        <v>678</v>
      </c>
    </row>
    <row r="602" spans="1:4" x14ac:dyDescent="0.25">
      <c r="A602" s="8">
        <v>10130093</v>
      </c>
      <c r="B602" s="8" t="s">
        <v>40</v>
      </c>
      <c r="C602" s="8" t="s">
        <v>737</v>
      </c>
      <c r="D602" s="8" t="s">
        <v>678</v>
      </c>
    </row>
    <row r="603" spans="1:4" x14ac:dyDescent="0.25">
      <c r="A603" s="8">
        <v>10130094</v>
      </c>
      <c r="B603" s="8" t="s">
        <v>40</v>
      </c>
      <c r="C603" s="8" t="s">
        <v>738</v>
      </c>
      <c r="D603" s="8" t="s">
        <v>678</v>
      </c>
    </row>
    <row r="604" spans="1:4" x14ac:dyDescent="0.25">
      <c r="A604" s="8">
        <v>10130095</v>
      </c>
      <c r="B604" s="8" t="s">
        <v>40</v>
      </c>
      <c r="C604" s="8" t="s">
        <v>739</v>
      </c>
      <c r="D604" s="8" t="s">
        <v>678</v>
      </c>
    </row>
    <row r="605" spans="1:4" x14ac:dyDescent="0.25">
      <c r="A605" s="8">
        <v>10130096</v>
      </c>
      <c r="B605" s="8" t="s">
        <v>40</v>
      </c>
      <c r="C605" s="8" t="s">
        <v>740</v>
      </c>
      <c r="D605" s="8" t="s">
        <v>678</v>
      </c>
    </row>
    <row r="606" spans="1:4" x14ac:dyDescent="0.25">
      <c r="A606" s="8">
        <v>10130098</v>
      </c>
      <c r="B606" s="8" t="s">
        <v>40</v>
      </c>
      <c r="C606" s="8" t="s">
        <v>741</v>
      </c>
      <c r="D606" s="8" t="s">
        <v>678</v>
      </c>
    </row>
    <row r="607" spans="1:4" x14ac:dyDescent="0.25">
      <c r="A607" s="8">
        <v>10080001</v>
      </c>
      <c r="B607" s="8" t="s">
        <v>40</v>
      </c>
      <c r="C607" s="8" t="s">
        <v>742</v>
      </c>
      <c r="D607" s="8" t="s">
        <v>743</v>
      </c>
    </row>
    <row r="608" spans="1:4" x14ac:dyDescent="0.25">
      <c r="A608" s="8">
        <v>10110001</v>
      </c>
      <c r="B608" s="8" t="s">
        <v>40</v>
      </c>
      <c r="C608" s="8" t="s">
        <v>744</v>
      </c>
      <c r="D608" s="8" t="s">
        <v>743</v>
      </c>
    </row>
    <row r="609" spans="1:4" x14ac:dyDescent="0.25">
      <c r="A609" s="8">
        <v>10110002</v>
      </c>
      <c r="B609" s="8" t="s">
        <v>40</v>
      </c>
      <c r="C609" s="8" t="s">
        <v>745</v>
      </c>
      <c r="D609" s="8" t="s">
        <v>743</v>
      </c>
    </row>
    <row r="610" spans="1:4" x14ac:dyDescent="0.25">
      <c r="A610" s="8">
        <v>10110003</v>
      </c>
      <c r="B610" s="8" t="s">
        <v>40</v>
      </c>
      <c r="C610" s="8" t="s">
        <v>746</v>
      </c>
      <c r="D610" s="8" t="s">
        <v>743</v>
      </c>
    </row>
    <row r="611" spans="1:4" x14ac:dyDescent="0.25">
      <c r="A611" s="8">
        <v>10110004</v>
      </c>
      <c r="B611" s="8" t="s">
        <v>40</v>
      </c>
      <c r="C611" s="8" t="s">
        <v>747</v>
      </c>
      <c r="D611" s="8" t="s">
        <v>743</v>
      </c>
    </row>
    <row r="612" spans="1:4" x14ac:dyDescent="0.25">
      <c r="A612" s="8">
        <v>10110005</v>
      </c>
      <c r="B612" s="8" t="s">
        <v>40</v>
      </c>
      <c r="C612" s="8" t="s">
        <v>748</v>
      </c>
      <c r="D612" s="8" t="s">
        <v>743</v>
      </c>
    </row>
    <row r="613" spans="1:4" x14ac:dyDescent="0.25">
      <c r="A613" s="8">
        <v>10110006</v>
      </c>
      <c r="B613" s="8" t="s">
        <v>40</v>
      </c>
      <c r="C613" s="8" t="s">
        <v>749</v>
      </c>
      <c r="D613" s="8" t="s">
        <v>743</v>
      </c>
    </row>
    <row r="614" spans="1:4" x14ac:dyDescent="0.25">
      <c r="A614" s="8">
        <v>10110007</v>
      </c>
      <c r="B614" s="8" t="s">
        <v>40</v>
      </c>
      <c r="C614" s="8" t="s">
        <v>750</v>
      </c>
      <c r="D614" s="8" t="s">
        <v>743</v>
      </c>
    </row>
    <row r="615" spans="1:4" x14ac:dyDescent="0.25">
      <c r="A615" s="8">
        <v>10110008</v>
      </c>
      <c r="B615" s="8" t="s">
        <v>40</v>
      </c>
      <c r="C615" s="8" t="s">
        <v>751</v>
      </c>
      <c r="D615" s="8" t="s">
        <v>743</v>
      </c>
    </row>
    <row r="616" spans="1:4" x14ac:dyDescent="0.25">
      <c r="A616" s="8">
        <v>10110011</v>
      </c>
      <c r="B616" s="8" t="s">
        <v>40</v>
      </c>
      <c r="C616" s="8" t="s">
        <v>752</v>
      </c>
      <c r="D616" s="8" t="s">
        <v>743</v>
      </c>
    </row>
    <row r="617" spans="1:4" x14ac:dyDescent="0.25">
      <c r="A617" s="8">
        <v>10110013</v>
      </c>
      <c r="B617" s="8" t="s">
        <v>40</v>
      </c>
      <c r="C617" s="8" t="s">
        <v>753</v>
      </c>
      <c r="D617" s="8" t="s">
        <v>743</v>
      </c>
    </row>
    <row r="618" spans="1:4" x14ac:dyDescent="0.25">
      <c r="A618" s="8">
        <v>10110014</v>
      </c>
      <c r="B618" s="8" t="s">
        <v>40</v>
      </c>
      <c r="C618" s="8" t="s">
        <v>406</v>
      </c>
      <c r="D618" s="8" t="s">
        <v>743</v>
      </c>
    </row>
    <row r="619" spans="1:4" x14ac:dyDescent="0.25">
      <c r="A619" s="8">
        <v>10110015</v>
      </c>
      <c r="B619" s="8" t="s">
        <v>40</v>
      </c>
      <c r="C619" s="8" t="s">
        <v>754</v>
      </c>
      <c r="D619" s="8" t="s">
        <v>743</v>
      </c>
    </row>
    <row r="620" spans="1:4" x14ac:dyDescent="0.25">
      <c r="A620" s="8">
        <v>10110016</v>
      </c>
      <c r="B620" s="8" t="s">
        <v>40</v>
      </c>
      <c r="C620" s="8" t="s">
        <v>755</v>
      </c>
      <c r="D620" s="8" t="s">
        <v>743</v>
      </c>
    </row>
    <row r="621" spans="1:4" x14ac:dyDescent="0.25">
      <c r="A621" s="8">
        <v>10110021</v>
      </c>
      <c r="B621" s="8" t="s">
        <v>40</v>
      </c>
      <c r="C621" s="8" t="s">
        <v>756</v>
      </c>
      <c r="D621" s="8" t="s">
        <v>743</v>
      </c>
    </row>
    <row r="622" spans="1:4" x14ac:dyDescent="0.25">
      <c r="A622" s="8">
        <v>10110022</v>
      </c>
      <c r="B622" s="8" t="s">
        <v>40</v>
      </c>
      <c r="C622" s="8" t="s">
        <v>757</v>
      </c>
      <c r="D622" s="8" t="s">
        <v>743</v>
      </c>
    </row>
    <row r="623" spans="1:4" x14ac:dyDescent="0.25">
      <c r="A623" s="8">
        <v>10110024</v>
      </c>
      <c r="B623" s="8" t="s">
        <v>40</v>
      </c>
      <c r="C623" s="8" t="s">
        <v>758</v>
      </c>
      <c r="D623" s="8" t="s">
        <v>743</v>
      </c>
    </row>
    <row r="624" spans="1:4" x14ac:dyDescent="0.25">
      <c r="A624" s="8">
        <v>10110032</v>
      </c>
      <c r="B624" s="8" t="s">
        <v>40</v>
      </c>
      <c r="C624" s="8" t="s">
        <v>759</v>
      </c>
      <c r="D624" s="8" t="s">
        <v>743</v>
      </c>
    </row>
    <row r="625" spans="1:4" x14ac:dyDescent="0.25">
      <c r="A625" s="8">
        <v>10110033</v>
      </c>
      <c r="B625" s="8" t="s">
        <v>40</v>
      </c>
      <c r="C625" s="8" t="s">
        <v>760</v>
      </c>
      <c r="D625" s="8" t="s">
        <v>743</v>
      </c>
    </row>
    <row r="626" spans="1:4" x14ac:dyDescent="0.25">
      <c r="A626" s="8">
        <v>10110041</v>
      </c>
      <c r="B626" s="8" t="s">
        <v>40</v>
      </c>
      <c r="C626" s="8" t="s">
        <v>761</v>
      </c>
      <c r="D626" s="8" t="s">
        <v>743</v>
      </c>
    </row>
    <row r="627" spans="1:4" x14ac:dyDescent="0.25">
      <c r="A627" s="8">
        <v>10110042</v>
      </c>
      <c r="B627" s="8" t="s">
        <v>40</v>
      </c>
      <c r="C627" s="8" t="s">
        <v>762</v>
      </c>
      <c r="D627" s="8" t="s">
        <v>743</v>
      </c>
    </row>
    <row r="628" spans="1:4" x14ac:dyDescent="0.25">
      <c r="A628" s="8">
        <v>10110043</v>
      </c>
      <c r="B628" s="8" t="s">
        <v>40</v>
      </c>
      <c r="C628" s="8" t="s">
        <v>763</v>
      </c>
      <c r="D628" s="8" t="s">
        <v>743</v>
      </c>
    </row>
    <row r="629" spans="1:4" x14ac:dyDescent="0.25">
      <c r="A629" s="8">
        <v>10110044</v>
      </c>
      <c r="B629" s="8" t="s">
        <v>40</v>
      </c>
      <c r="C629" s="8" t="s">
        <v>764</v>
      </c>
      <c r="D629" s="8" t="s">
        <v>743</v>
      </c>
    </row>
    <row r="630" spans="1:4" x14ac:dyDescent="0.25">
      <c r="A630" s="8">
        <v>10110047</v>
      </c>
      <c r="B630" s="8" t="s">
        <v>40</v>
      </c>
      <c r="C630" s="8" t="s">
        <v>765</v>
      </c>
      <c r="D630" s="8" t="s">
        <v>743</v>
      </c>
    </row>
    <row r="631" spans="1:4" x14ac:dyDescent="0.25">
      <c r="A631" s="8">
        <v>10110048</v>
      </c>
      <c r="B631" s="8" t="s">
        <v>40</v>
      </c>
      <c r="C631" s="8" t="s">
        <v>766</v>
      </c>
      <c r="D631" s="8" t="s">
        <v>743</v>
      </c>
    </row>
    <row r="632" spans="1:4" x14ac:dyDescent="0.25">
      <c r="A632" s="8">
        <v>10110049</v>
      </c>
      <c r="B632" s="8" t="s">
        <v>40</v>
      </c>
      <c r="C632" s="8" t="s">
        <v>767</v>
      </c>
      <c r="D632" s="8" t="s">
        <v>743</v>
      </c>
    </row>
    <row r="633" spans="1:4" x14ac:dyDescent="0.25">
      <c r="A633" s="8">
        <v>10110050</v>
      </c>
      <c r="B633" s="8" t="s">
        <v>40</v>
      </c>
      <c r="C633" s="8" t="s">
        <v>768</v>
      </c>
      <c r="D633" s="8" t="s">
        <v>743</v>
      </c>
    </row>
    <row r="634" spans="1:4" x14ac:dyDescent="0.25">
      <c r="A634" s="8">
        <v>10110052</v>
      </c>
      <c r="B634" s="8" t="s">
        <v>40</v>
      </c>
      <c r="C634" s="8" t="s">
        <v>769</v>
      </c>
      <c r="D634" s="8" t="s">
        <v>743</v>
      </c>
    </row>
    <row r="635" spans="1:4" x14ac:dyDescent="0.25">
      <c r="A635" s="8">
        <v>10110053</v>
      </c>
      <c r="B635" s="8" t="s">
        <v>40</v>
      </c>
      <c r="C635" s="8" t="s">
        <v>770</v>
      </c>
      <c r="D635" s="8" t="s">
        <v>743</v>
      </c>
    </row>
    <row r="636" spans="1:4" x14ac:dyDescent="0.25">
      <c r="A636" s="8">
        <v>10110055</v>
      </c>
      <c r="B636" s="8" t="s">
        <v>40</v>
      </c>
      <c r="C636" s="8" t="s">
        <v>771</v>
      </c>
      <c r="D636" s="8" t="s">
        <v>743</v>
      </c>
    </row>
    <row r="637" spans="1:4" x14ac:dyDescent="0.25">
      <c r="A637" s="8">
        <v>10110056</v>
      </c>
      <c r="B637" s="8" t="s">
        <v>40</v>
      </c>
      <c r="C637" s="8" t="s">
        <v>772</v>
      </c>
      <c r="D637" s="8" t="s">
        <v>743</v>
      </c>
    </row>
    <row r="638" spans="1:4" x14ac:dyDescent="0.25">
      <c r="A638" s="8">
        <v>10110057</v>
      </c>
      <c r="B638" s="8" t="s">
        <v>40</v>
      </c>
      <c r="C638" s="8" t="s">
        <v>773</v>
      </c>
      <c r="D638" s="8" t="s">
        <v>743</v>
      </c>
    </row>
    <row r="639" spans="1:4" x14ac:dyDescent="0.25">
      <c r="A639" s="8">
        <v>10110059</v>
      </c>
      <c r="B639" s="8" t="s">
        <v>40</v>
      </c>
      <c r="C639" s="8" t="s">
        <v>774</v>
      </c>
      <c r="D639" s="8" t="s">
        <v>743</v>
      </c>
    </row>
    <row r="640" spans="1:4" x14ac:dyDescent="0.25">
      <c r="A640" s="8">
        <v>10110071</v>
      </c>
      <c r="B640" s="8" t="s">
        <v>40</v>
      </c>
      <c r="C640" s="8" t="s">
        <v>775</v>
      </c>
      <c r="D640" s="8" t="s">
        <v>743</v>
      </c>
    </row>
    <row r="641" spans="1:4" x14ac:dyDescent="0.25">
      <c r="A641" s="8">
        <v>10110073</v>
      </c>
      <c r="B641" s="8" t="s">
        <v>40</v>
      </c>
      <c r="C641" s="8" t="s">
        <v>776</v>
      </c>
      <c r="D641" s="8" t="s">
        <v>743</v>
      </c>
    </row>
    <row r="642" spans="1:4" x14ac:dyDescent="0.25">
      <c r="A642" s="8">
        <v>10110076</v>
      </c>
      <c r="B642" s="8" t="s">
        <v>40</v>
      </c>
      <c r="C642" s="8" t="s">
        <v>777</v>
      </c>
      <c r="D642" s="8" t="s">
        <v>743</v>
      </c>
    </row>
    <row r="643" spans="1:4" x14ac:dyDescent="0.25">
      <c r="A643" s="8">
        <v>10110083</v>
      </c>
      <c r="B643" s="8" t="s">
        <v>40</v>
      </c>
      <c r="C643" s="8" t="s">
        <v>778</v>
      </c>
      <c r="D643" s="8" t="s">
        <v>743</v>
      </c>
    </row>
    <row r="644" spans="1:4" x14ac:dyDescent="0.25">
      <c r="A644" s="8">
        <v>10110085</v>
      </c>
      <c r="B644" s="8" t="s">
        <v>40</v>
      </c>
      <c r="C644" s="8" t="s">
        <v>779</v>
      </c>
      <c r="D644" s="8" t="s">
        <v>743</v>
      </c>
    </row>
    <row r="645" spans="1:4" x14ac:dyDescent="0.25">
      <c r="A645" s="8">
        <v>10110086</v>
      </c>
      <c r="B645" s="8" t="s">
        <v>40</v>
      </c>
      <c r="C645" s="8" t="s">
        <v>780</v>
      </c>
      <c r="D645" s="8" t="s">
        <v>743</v>
      </c>
    </row>
    <row r="646" spans="1:4" x14ac:dyDescent="0.25">
      <c r="A646" s="8">
        <v>10110087</v>
      </c>
      <c r="B646" s="8" t="s">
        <v>40</v>
      </c>
      <c r="C646" s="8" t="s">
        <v>781</v>
      </c>
      <c r="D646" s="8" t="s">
        <v>743</v>
      </c>
    </row>
    <row r="647" spans="1:4" x14ac:dyDescent="0.25">
      <c r="A647" s="8">
        <v>10110089</v>
      </c>
      <c r="B647" s="8" t="s">
        <v>40</v>
      </c>
      <c r="C647" s="8" t="s">
        <v>782</v>
      </c>
      <c r="D647" s="8" t="s">
        <v>743</v>
      </c>
    </row>
    <row r="648" spans="1:4" x14ac:dyDescent="0.25">
      <c r="A648" s="8">
        <v>10110091</v>
      </c>
      <c r="B648" s="8" t="s">
        <v>40</v>
      </c>
      <c r="C648" s="8" t="s">
        <v>783</v>
      </c>
      <c r="D648" s="8" t="s">
        <v>743</v>
      </c>
    </row>
    <row r="649" spans="1:4" x14ac:dyDescent="0.25">
      <c r="A649" s="8">
        <v>10110093</v>
      </c>
      <c r="B649" s="8" t="s">
        <v>40</v>
      </c>
      <c r="C649" s="8" t="s">
        <v>784</v>
      </c>
      <c r="D649" s="8" t="s">
        <v>743</v>
      </c>
    </row>
    <row r="650" spans="1:4" x14ac:dyDescent="0.25">
      <c r="A650" s="8">
        <v>10110094</v>
      </c>
      <c r="B650" s="8" t="s">
        <v>40</v>
      </c>
      <c r="C650" s="8" t="s">
        <v>785</v>
      </c>
      <c r="D650" s="8" t="s">
        <v>743</v>
      </c>
    </row>
    <row r="651" spans="1:4" x14ac:dyDescent="0.25">
      <c r="A651" s="8">
        <v>10110097</v>
      </c>
      <c r="B651" s="8" t="s">
        <v>40</v>
      </c>
      <c r="C651" s="8" t="s">
        <v>786</v>
      </c>
      <c r="D651" s="8" t="s">
        <v>743</v>
      </c>
    </row>
    <row r="652" spans="1:4" x14ac:dyDescent="0.25">
      <c r="A652" s="8">
        <v>10110098</v>
      </c>
      <c r="B652" s="8" t="s">
        <v>40</v>
      </c>
      <c r="C652" s="8" t="s">
        <v>787</v>
      </c>
      <c r="D652" s="8" t="s">
        <v>743</v>
      </c>
    </row>
    <row r="653" spans="1:4" x14ac:dyDescent="0.25">
      <c r="A653" s="8">
        <v>10110100</v>
      </c>
      <c r="B653" s="8" t="s">
        <v>40</v>
      </c>
      <c r="C653" s="8" t="s">
        <v>788</v>
      </c>
      <c r="D653" s="8" t="s">
        <v>743</v>
      </c>
    </row>
    <row r="654" spans="1:4" x14ac:dyDescent="0.25">
      <c r="A654" s="8">
        <v>10110101</v>
      </c>
      <c r="B654" s="8" t="s">
        <v>40</v>
      </c>
      <c r="C654" s="8" t="s">
        <v>789</v>
      </c>
      <c r="D654" s="8" t="s">
        <v>743</v>
      </c>
    </row>
    <row r="655" spans="1:4" x14ac:dyDescent="0.25">
      <c r="A655" s="8">
        <v>10110104</v>
      </c>
      <c r="B655" s="8" t="s">
        <v>40</v>
      </c>
      <c r="C655" s="8" t="s">
        <v>790</v>
      </c>
      <c r="D655" s="8" t="s">
        <v>743</v>
      </c>
    </row>
    <row r="656" spans="1:4" x14ac:dyDescent="0.25">
      <c r="A656" s="8">
        <v>10110106</v>
      </c>
      <c r="B656" s="8" t="s">
        <v>40</v>
      </c>
      <c r="C656" s="8" t="s">
        <v>791</v>
      </c>
      <c r="D656" s="8" t="s">
        <v>743</v>
      </c>
    </row>
    <row r="657" spans="1:4" x14ac:dyDescent="0.25">
      <c r="A657" s="8">
        <v>10110109</v>
      </c>
      <c r="B657" s="8" t="s">
        <v>40</v>
      </c>
      <c r="C657" s="8" t="s">
        <v>792</v>
      </c>
      <c r="D657" s="8" t="s">
        <v>743</v>
      </c>
    </row>
    <row r="658" spans="1:4" x14ac:dyDescent="0.25">
      <c r="A658" s="8">
        <v>10110110</v>
      </c>
      <c r="B658" s="8" t="s">
        <v>40</v>
      </c>
      <c r="C658" s="8" t="s">
        <v>793</v>
      </c>
      <c r="D658" s="8" t="s">
        <v>743</v>
      </c>
    </row>
    <row r="659" spans="1:4" x14ac:dyDescent="0.25">
      <c r="A659" s="8">
        <v>10110111</v>
      </c>
      <c r="B659" s="8" t="s">
        <v>40</v>
      </c>
      <c r="C659" s="8" t="s">
        <v>794</v>
      </c>
      <c r="D659" s="8" t="s">
        <v>743</v>
      </c>
    </row>
    <row r="660" spans="1:4" x14ac:dyDescent="0.25">
      <c r="A660" s="8">
        <v>10110113</v>
      </c>
      <c r="B660" s="8" t="s">
        <v>40</v>
      </c>
      <c r="C660" s="8" t="s">
        <v>795</v>
      </c>
      <c r="D660" s="8" t="s">
        <v>743</v>
      </c>
    </row>
    <row r="661" spans="1:4" x14ac:dyDescent="0.25">
      <c r="A661" s="8">
        <v>10110114</v>
      </c>
      <c r="B661" s="8" t="s">
        <v>40</v>
      </c>
      <c r="C661" s="8" t="s">
        <v>796</v>
      </c>
      <c r="D661" s="8" t="s">
        <v>743</v>
      </c>
    </row>
    <row r="662" spans="1:4" x14ac:dyDescent="0.25">
      <c r="A662" s="8">
        <v>10110115</v>
      </c>
      <c r="B662" s="8" t="s">
        <v>40</v>
      </c>
      <c r="C662" s="8" t="s">
        <v>797</v>
      </c>
      <c r="D662" s="8" t="s">
        <v>743</v>
      </c>
    </row>
    <row r="663" spans="1:4" x14ac:dyDescent="0.25">
      <c r="A663" s="8">
        <v>10110116</v>
      </c>
      <c r="B663" s="8" t="s">
        <v>40</v>
      </c>
      <c r="C663" s="8" t="s">
        <v>517</v>
      </c>
      <c r="D663" s="8" t="s">
        <v>743</v>
      </c>
    </row>
    <row r="664" spans="1:4" x14ac:dyDescent="0.25">
      <c r="A664" s="8">
        <v>10110117</v>
      </c>
      <c r="B664" s="8" t="s">
        <v>40</v>
      </c>
      <c r="C664" s="8" t="s">
        <v>798</v>
      </c>
      <c r="D664" s="8" t="s">
        <v>743</v>
      </c>
    </row>
    <row r="665" spans="1:4" x14ac:dyDescent="0.25">
      <c r="A665" s="8">
        <v>10110118</v>
      </c>
      <c r="B665" s="8" t="s">
        <v>40</v>
      </c>
      <c r="C665" s="8" t="s">
        <v>799</v>
      </c>
      <c r="D665" s="8" t="s">
        <v>743</v>
      </c>
    </row>
    <row r="666" spans="1:4" x14ac:dyDescent="0.25">
      <c r="A666" s="8">
        <v>10110119</v>
      </c>
      <c r="B666" s="8" t="s">
        <v>40</v>
      </c>
      <c r="C666" s="8" t="s">
        <v>800</v>
      </c>
      <c r="D666" s="8" t="s">
        <v>743</v>
      </c>
    </row>
    <row r="667" spans="1:4" x14ac:dyDescent="0.25">
      <c r="A667" s="8">
        <v>10110121</v>
      </c>
      <c r="B667" s="8" t="s">
        <v>40</v>
      </c>
      <c r="C667" s="8" t="s">
        <v>801</v>
      </c>
      <c r="D667" s="8" t="s">
        <v>743</v>
      </c>
    </row>
    <row r="668" spans="1:4" x14ac:dyDescent="0.25">
      <c r="A668" s="8">
        <v>10110122</v>
      </c>
      <c r="B668" s="8" t="s">
        <v>40</v>
      </c>
      <c r="C668" s="8" t="s">
        <v>802</v>
      </c>
      <c r="D668" s="8" t="s">
        <v>743</v>
      </c>
    </row>
    <row r="669" spans="1:4" x14ac:dyDescent="0.25">
      <c r="A669" s="8">
        <v>10110123</v>
      </c>
      <c r="B669" s="8" t="s">
        <v>40</v>
      </c>
      <c r="C669" s="8" t="s">
        <v>803</v>
      </c>
      <c r="D669" s="8" t="s">
        <v>743</v>
      </c>
    </row>
    <row r="670" spans="1:4" x14ac:dyDescent="0.25">
      <c r="A670" s="8">
        <v>10110124</v>
      </c>
      <c r="B670" s="8" t="s">
        <v>40</v>
      </c>
      <c r="C670" s="8" t="s">
        <v>804</v>
      </c>
      <c r="D670" s="8" t="s">
        <v>743</v>
      </c>
    </row>
    <row r="671" spans="1:4" x14ac:dyDescent="0.25">
      <c r="A671" s="8">
        <v>10110125</v>
      </c>
      <c r="B671" s="8" t="s">
        <v>40</v>
      </c>
      <c r="C671" s="8" t="s">
        <v>805</v>
      </c>
      <c r="D671" s="8" t="s">
        <v>743</v>
      </c>
    </row>
    <row r="672" spans="1:4" x14ac:dyDescent="0.25">
      <c r="A672" s="8">
        <v>10110126</v>
      </c>
      <c r="B672" s="8" t="s">
        <v>40</v>
      </c>
      <c r="C672" s="8" t="s">
        <v>806</v>
      </c>
      <c r="D672" s="8" t="s">
        <v>743</v>
      </c>
    </row>
    <row r="673" spans="1:4" x14ac:dyDescent="0.25">
      <c r="A673" s="8">
        <v>10110128</v>
      </c>
      <c r="B673" s="8" t="s">
        <v>40</v>
      </c>
      <c r="C673" s="8" t="s">
        <v>807</v>
      </c>
      <c r="D673" s="8" t="s">
        <v>743</v>
      </c>
    </row>
    <row r="674" spans="1:4" x14ac:dyDescent="0.25">
      <c r="A674" s="8">
        <v>10110131</v>
      </c>
      <c r="B674" s="8" t="s">
        <v>40</v>
      </c>
      <c r="C674" s="8" t="s">
        <v>808</v>
      </c>
      <c r="D674" s="8" t="s">
        <v>743</v>
      </c>
    </row>
    <row r="675" spans="1:4" x14ac:dyDescent="0.25">
      <c r="A675" s="8">
        <v>10110132</v>
      </c>
      <c r="B675" s="8" t="s">
        <v>40</v>
      </c>
      <c r="C675" s="8" t="s">
        <v>809</v>
      </c>
      <c r="D675" s="8" t="s">
        <v>743</v>
      </c>
    </row>
    <row r="676" spans="1:4" x14ac:dyDescent="0.25">
      <c r="A676" s="8">
        <v>10110133</v>
      </c>
      <c r="B676" s="8" t="s">
        <v>40</v>
      </c>
      <c r="C676" s="8" t="s">
        <v>1083</v>
      </c>
      <c r="D676" s="8" t="s">
        <v>743</v>
      </c>
    </row>
    <row r="677" spans="1:4" x14ac:dyDescent="0.25">
      <c r="A677" s="8">
        <v>10110134</v>
      </c>
      <c r="B677" s="8" t="s">
        <v>40</v>
      </c>
      <c r="C677" s="8" t="s">
        <v>810</v>
      </c>
      <c r="D677" s="8" t="s">
        <v>743</v>
      </c>
    </row>
    <row r="678" spans="1:4" x14ac:dyDescent="0.25">
      <c r="A678" s="8">
        <v>10110135</v>
      </c>
      <c r="B678" s="8" t="s">
        <v>40</v>
      </c>
      <c r="C678" s="8" t="s">
        <v>811</v>
      </c>
      <c r="D678" s="8" t="s">
        <v>743</v>
      </c>
    </row>
    <row r="679" spans="1:4" x14ac:dyDescent="0.25">
      <c r="A679" s="8">
        <v>10110139</v>
      </c>
      <c r="B679" s="8" t="s">
        <v>40</v>
      </c>
      <c r="C679" s="8" t="s">
        <v>812</v>
      </c>
      <c r="D679" s="8" t="s">
        <v>743</v>
      </c>
    </row>
    <row r="680" spans="1:4" x14ac:dyDescent="0.25">
      <c r="A680" s="8">
        <v>10110140</v>
      </c>
      <c r="B680" s="8" t="s">
        <v>40</v>
      </c>
      <c r="C680" s="8" t="s">
        <v>986</v>
      </c>
      <c r="D680" s="8" t="s">
        <v>743</v>
      </c>
    </row>
    <row r="681" spans="1:4" x14ac:dyDescent="0.25">
      <c r="A681" s="8">
        <v>10110141</v>
      </c>
      <c r="B681" s="8" t="s">
        <v>40</v>
      </c>
      <c r="C681" s="8" t="s">
        <v>987</v>
      </c>
      <c r="D681" s="8" t="s">
        <v>743</v>
      </c>
    </row>
    <row r="682" spans="1:4" x14ac:dyDescent="0.25">
      <c r="A682" s="8">
        <v>10110142</v>
      </c>
      <c r="B682" s="8" t="s">
        <v>40</v>
      </c>
      <c r="C682" s="8" t="s">
        <v>988</v>
      </c>
      <c r="D682" s="8" t="s">
        <v>743</v>
      </c>
    </row>
    <row r="683" spans="1:4" x14ac:dyDescent="0.25">
      <c r="A683" s="8">
        <v>10110143</v>
      </c>
      <c r="B683" s="8" t="s">
        <v>40</v>
      </c>
      <c r="C683" s="8" t="s">
        <v>989</v>
      </c>
      <c r="D683" s="8" t="s">
        <v>743</v>
      </c>
    </row>
    <row r="684" spans="1:4" x14ac:dyDescent="0.25">
      <c r="A684" s="8">
        <v>10110144</v>
      </c>
      <c r="B684" s="8" t="s">
        <v>40</v>
      </c>
      <c r="C684" s="8" t="s">
        <v>990</v>
      </c>
      <c r="D684" s="8" t="s">
        <v>743</v>
      </c>
    </row>
    <row r="685" spans="1:4" x14ac:dyDescent="0.25">
      <c r="A685" s="8">
        <v>10110145</v>
      </c>
      <c r="B685" s="8" t="s">
        <v>40</v>
      </c>
      <c r="C685" s="8" t="s">
        <v>813</v>
      </c>
      <c r="D685" s="8" t="s">
        <v>743</v>
      </c>
    </row>
    <row r="686" spans="1:4" x14ac:dyDescent="0.25">
      <c r="A686" s="8">
        <v>10110146</v>
      </c>
      <c r="B686" s="8" t="s">
        <v>40</v>
      </c>
      <c r="C686" s="8" t="s">
        <v>814</v>
      </c>
      <c r="D686" s="8" t="s">
        <v>743</v>
      </c>
    </row>
    <row r="687" spans="1:4" x14ac:dyDescent="0.25">
      <c r="A687" s="8">
        <v>10110147</v>
      </c>
      <c r="B687" s="8" t="s">
        <v>40</v>
      </c>
      <c r="C687" s="8" t="s">
        <v>991</v>
      </c>
      <c r="D687" s="8" t="s">
        <v>743</v>
      </c>
    </row>
    <row r="688" spans="1:4" x14ac:dyDescent="0.25">
      <c r="A688" s="8">
        <v>10110148</v>
      </c>
      <c r="B688" s="8" t="s">
        <v>40</v>
      </c>
      <c r="C688" s="8" t="s">
        <v>992</v>
      </c>
      <c r="D688" s="8" t="s">
        <v>743</v>
      </c>
    </row>
    <row r="689" spans="1:4" x14ac:dyDescent="0.25">
      <c r="A689" s="8">
        <v>10110149</v>
      </c>
      <c r="B689" s="8" t="s">
        <v>40</v>
      </c>
      <c r="C689" s="8" t="s">
        <v>993</v>
      </c>
      <c r="D689" s="8" t="s">
        <v>743</v>
      </c>
    </row>
    <row r="690" spans="1:4" x14ac:dyDescent="0.25">
      <c r="A690" s="8">
        <v>10110150</v>
      </c>
      <c r="B690" s="8" t="s">
        <v>40</v>
      </c>
      <c r="C690" s="8" t="s">
        <v>994</v>
      </c>
      <c r="D690" s="8" t="s">
        <v>743</v>
      </c>
    </row>
    <row r="691" spans="1:4" x14ac:dyDescent="0.25">
      <c r="A691" s="8">
        <v>10110151</v>
      </c>
      <c r="B691" s="8" t="s">
        <v>40</v>
      </c>
      <c r="C691" s="8" t="s">
        <v>995</v>
      </c>
      <c r="D691" s="8" t="s">
        <v>743</v>
      </c>
    </row>
    <row r="692" spans="1:4" x14ac:dyDescent="0.25">
      <c r="A692" s="8">
        <v>10110152</v>
      </c>
      <c r="B692" s="8" t="s">
        <v>40</v>
      </c>
      <c r="C692" s="8" t="s">
        <v>996</v>
      </c>
      <c r="D692" s="8" t="s">
        <v>743</v>
      </c>
    </row>
    <row r="693" spans="1:4" x14ac:dyDescent="0.25">
      <c r="A693" s="8">
        <v>10110153</v>
      </c>
      <c r="B693" s="8" t="s">
        <v>40</v>
      </c>
      <c r="C693" s="8" t="s">
        <v>1054</v>
      </c>
      <c r="D693" s="8" t="s">
        <v>743</v>
      </c>
    </row>
    <row r="694" spans="1:4" x14ac:dyDescent="0.25">
      <c r="A694" s="8">
        <v>10110154</v>
      </c>
      <c r="B694" s="8" t="s">
        <v>40</v>
      </c>
      <c r="C694" s="8" t="s">
        <v>1055</v>
      </c>
      <c r="D694" s="8" t="s">
        <v>743</v>
      </c>
    </row>
    <row r="695" spans="1:4" x14ac:dyDescent="0.25">
      <c r="A695" s="8">
        <v>10110155</v>
      </c>
      <c r="B695" s="8" t="s">
        <v>40</v>
      </c>
      <c r="C695" s="8" t="s">
        <v>1056</v>
      </c>
      <c r="D695" s="8" t="s">
        <v>743</v>
      </c>
    </row>
    <row r="696" spans="1:4" x14ac:dyDescent="0.25">
      <c r="A696" s="8">
        <v>10110156</v>
      </c>
      <c r="B696" s="8" t="s">
        <v>40</v>
      </c>
      <c r="C696" s="8" t="s">
        <v>1057</v>
      </c>
      <c r="D696" s="8" t="s">
        <v>743</v>
      </c>
    </row>
    <row r="697" spans="1:4" x14ac:dyDescent="0.25">
      <c r="A697" s="8">
        <v>10110157</v>
      </c>
      <c r="B697" s="8" t="s">
        <v>40</v>
      </c>
      <c r="C697" s="8" t="s">
        <v>1058</v>
      </c>
      <c r="D697" s="8" t="s">
        <v>743</v>
      </c>
    </row>
    <row r="698" spans="1:4" x14ac:dyDescent="0.25">
      <c r="A698" s="8">
        <v>10110158</v>
      </c>
      <c r="B698" s="8" t="s">
        <v>40</v>
      </c>
      <c r="C698" s="8" t="s">
        <v>1059</v>
      </c>
      <c r="D698" s="8" t="s">
        <v>743</v>
      </c>
    </row>
    <row r="699" spans="1:4" x14ac:dyDescent="0.25">
      <c r="A699" s="8">
        <v>10110159</v>
      </c>
      <c r="B699" s="8" t="s">
        <v>40</v>
      </c>
      <c r="C699" s="8" t="s">
        <v>1060</v>
      </c>
      <c r="D699" s="8" t="s">
        <v>743</v>
      </c>
    </row>
    <row r="700" spans="1:4" x14ac:dyDescent="0.25">
      <c r="A700" s="8">
        <v>10110160</v>
      </c>
      <c r="B700" s="8" t="s">
        <v>40</v>
      </c>
      <c r="C700" s="8" t="s">
        <v>1061</v>
      </c>
      <c r="D700" s="8" t="s">
        <v>743</v>
      </c>
    </row>
    <row r="701" spans="1:4" x14ac:dyDescent="0.25">
      <c r="A701" s="8">
        <v>10110161</v>
      </c>
      <c r="B701" s="8" t="s">
        <v>40</v>
      </c>
      <c r="C701" s="8" t="s">
        <v>1062</v>
      </c>
      <c r="D701" s="8" t="s">
        <v>743</v>
      </c>
    </row>
    <row r="702" spans="1:4" x14ac:dyDescent="0.25">
      <c r="A702" s="8">
        <v>10110162</v>
      </c>
      <c r="B702" s="8" t="s">
        <v>40</v>
      </c>
      <c r="C702" s="8" t="s">
        <v>1063</v>
      </c>
      <c r="D702" s="8" t="s">
        <v>743</v>
      </c>
    </row>
    <row r="703" spans="1:4" x14ac:dyDescent="0.25">
      <c r="A703" s="8">
        <v>10110163</v>
      </c>
      <c r="B703" s="8" t="s">
        <v>40</v>
      </c>
      <c r="C703" s="8" t="s">
        <v>1064</v>
      </c>
      <c r="D703" s="8" t="s">
        <v>743</v>
      </c>
    </row>
    <row r="704" spans="1:4" x14ac:dyDescent="0.25">
      <c r="A704" s="8">
        <v>10110164</v>
      </c>
      <c r="B704" s="8" t="s">
        <v>40</v>
      </c>
      <c r="C704" s="8" t="s">
        <v>1065</v>
      </c>
      <c r="D704" s="8" t="s">
        <v>743</v>
      </c>
    </row>
    <row r="705" spans="1:4" x14ac:dyDescent="0.25">
      <c r="A705" s="8">
        <v>10110165</v>
      </c>
      <c r="B705" s="8" t="s">
        <v>40</v>
      </c>
      <c r="C705" s="8" t="s">
        <v>1066</v>
      </c>
      <c r="D705" s="8" t="s">
        <v>743</v>
      </c>
    </row>
    <row r="706" spans="1:4" x14ac:dyDescent="0.25">
      <c r="A706" s="8">
        <v>10110120</v>
      </c>
      <c r="B706" s="8" t="s">
        <v>40</v>
      </c>
      <c r="C706" s="8" t="s">
        <v>1067</v>
      </c>
      <c r="D706" s="8" t="s">
        <v>743</v>
      </c>
    </row>
    <row r="707" spans="1:4" x14ac:dyDescent="0.25">
      <c r="A707" s="8">
        <v>10110127</v>
      </c>
      <c r="B707" s="8" t="s">
        <v>40</v>
      </c>
      <c r="C707" s="8" t="s">
        <v>1068</v>
      </c>
      <c r="D707" s="8" t="s">
        <v>743</v>
      </c>
    </row>
    <row r="708" spans="1:4" x14ac:dyDescent="0.25">
      <c r="A708" s="8">
        <v>10110129</v>
      </c>
      <c r="B708" s="8" t="s">
        <v>40</v>
      </c>
      <c r="C708" s="8" t="s">
        <v>1069</v>
      </c>
      <c r="D708" s="8" t="s">
        <v>743</v>
      </c>
    </row>
    <row r="709" spans="1:4" x14ac:dyDescent="0.25">
      <c r="A709" s="8">
        <v>10430001</v>
      </c>
      <c r="B709" s="8" t="s">
        <v>40</v>
      </c>
      <c r="C709" s="8" t="s">
        <v>815</v>
      </c>
      <c r="D709" s="8" t="s">
        <v>743</v>
      </c>
    </row>
    <row r="710" spans="1:4" x14ac:dyDescent="0.25">
      <c r="A710" s="8">
        <v>10440001</v>
      </c>
      <c r="B710" s="8" t="s">
        <v>40</v>
      </c>
      <c r="C710" s="8" t="s">
        <v>816</v>
      </c>
      <c r="D710" s="8" t="s">
        <v>743</v>
      </c>
    </row>
    <row r="711" spans="1:4" x14ac:dyDescent="0.25">
      <c r="A711" s="8">
        <v>10060001</v>
      </c>
      <c r="B711" s="8" t="s">
        <v>40</v>
      </c>
      <c r="C711" s="8" t="s">
        <v>817</v>
      </c>
      <c r="D711" s="8" t="s">
        <v>818</v>
      </c>
    </row>
    <row r="712" spans="1:4" x14ac:dyDescent="0.25">
      <c r="A712" s="8">
        <v>10060003</v>
      </c>
      <c r="B712" s="8" t="s">
        <v>40</v>
      </c>
      <c r="C712" s="8" t="s">
        <v>819</v>
      </c>
      <c r="D712" s="8" t="s">
        <v>818</v>
      </c>
    </row>
    <row r="713" spans="1:4" x14ac:dyDescent="0.25">
      <c r="A713" s="8">
        <v>10060004</v>
      </c>
      <c r="B713" s="8" t="s">
        <v>40</v>
      </c>
      <c r="C713" s="8" t="s">
        <v>820</v>
      </c>
      <c r="D713" s="8" t="s">
        <v>818</v>
      </c>
    </row>
    <row r="714" spans="1:4" x14ac:dyDescent="0.25">
      <c r="A714" s="8">
        <v>10060005</v>
      </c>
      <c r="B714" s="8" t="s">
        <v>40</v>
      </c>
      <c r="C714" s="8" t="s">
        <v>821</v>
      </c>
      <c r="D714" s="8" t="s">
        <v>818</v>
      </c>
    </row>
    <row r="715" spans="1:4" x14ac:dyDescent="0.25">
      <c r="A715" s="8">
        <v>10060007</v>
      </c>
      <c r="B715" s="8" t="s">
        <v>40</v>
      </c>
      <c r="C715" s="8" t="s">
        <v>822</v>
      </c>
      <c r="D715" s="8" t="s">
        <v>818</v>
      </c>
    </row>
    <row r="716" spans="1:4" x14ac:dyDescent="0.25">
      <c r="A716" s="8">
        <v>10060008</v>
      </c>
      <c r="B716" s="8" t="s">
        <v>40</v>
      </c>
      <c r="C716" s="8" t="s">
        <v>823</v>
      </c>
      <c r="D716" s="8" t="s">
        <v>818</v>
      </c>
    </row>
    <row r="717" spans="1:4" x14ac:dyDescent="0.25">
      <c r="A717" s="8">
        <v>10060009</v>
      </c>
      <c r="B717" s="8" t="s">
        <v>40</v>
      </c>
      <c r="C717" s="8" t="s">
        <v>824</v>
      </c>
      <c r="D717" s="8" t="s">
        <v>818</v>
      </c>
    </row>
    <row r="718" spans="1:4" x14ac:dyDescent="0.25">
      <c r="A718" s="8">
        <v>10060010</v>
      </c>
      <c r="B718" s="8" t="s">
        <v>40</v>
      </c>
      <c r="C718" s="8" t="s">
        <v>825</v>
      </c>
      <c r="D718" s="8" t="s">
        <v>818</v>
      </c>
    </row>
    <row r="719" spans="1:4" x14ac:dyDescent="0.25">
      <c r="A719" s="8">
        <v>10060011</v>
      </c>
      <c r="B719" s="8" t="s">
        <v>40</v>
      </c>
      <c r="C719" s="8" t="s">
        <v>826</v>
      </c>
      <c r="D719" s="8" t="s">
        <v>818</v>
      </c>
    </row>
    <row r="720" spans="1:4" x14ac:dyDescent="0.25">
      <c r="A720" s="8">
        <v>10060013</v>
      </c>
      <c r="B720" s="8" t="s">
        <v>40</v>
      </c>
      <c r="C720" s="8" t="s">
        <v>827</v>
      </c>
      <c r="D720" s="8" t="s">
        <v>818</v>
      </c>
    </row>
    <row r="721" spans="1:4" x14ac:dyDescent="0.25">
      <c r="A721" s="8">
        <v>10060014</v>
      </c>
      <c r="B721" s="8" t="s">
        <v>40</v>
      </c>
      <c r="C721" s="8" t="s">
        <v>828</v>
      </c>
      <c r="D721" s="8" t="s">
        <v>818</v>
      </c>
    </row>
    <row r="722" spans="1:4" x14ac:dyDescent="0.25">
      <c r="A722" s="8">
        <v>10060015</v>
      </c>
      <c r="B722" s="8" t="s">
        <v>40</v>
      </c>
      <c r="C722" s="8" t="s">
        <v>829</v>
      </c>
      <c r="D722" s="8" t="s">
        <v>818</v>
      </c>
    </row>
    <row r="723" spans="1:4" x14ac:dyDescent="0.25">
      <c r="A723" s="8">
        <v>10060020</v>
      </c>
      <c r="B723" s="8" t="s">
        <v>40</v>
      </c>
      <c r="C723" s="8" t="s">
        <v>830</v>
      </c>
      <c r="D723" s="8" t="s">
        <v>818</v>
      </c>
    </row>
    <row r="724" spans="1:4" x14ac:dyDescent="0.25">
      <c r="A724" s="8">
        <v>10060021</v>
      </c>
      <c r="B724" s="8" t="s">
        <v>40</v>
      </c>
      <c r="C724" s="8" t="s">
        <v>831</v>
      </c>
      <c r="D724" s="8" t="s">
        <v>818</v>
      </c>
    </row>
    <row r="725" spans="1:4" x14ac:dyDescent="0.25">
      <c r="A725" s="8">
        <v>10060022</v>
      </c>
      <c r="B725" s="8" t="s">
        <v>40</v>
      </c>
      <c r="C725" s="8" t="s">
        <v>832</v>
      </c>
      <c r="D725" s="8" t="s">
        <v>818</v>
      </c>
    </row>
    <row r="726" spans="1:4" x14ac:dyDescent="0.25">
      <c r="A726" s="8">
        <v>10060023</v>
      </c>
      <c r="B726" s="8" t="s">
        <v>40</v>
      </c>
      <c r="C726" s="8" t="s">
        <v>833</v>
      </c>
      <c r="D726" s="8" t="s">
        <v>818</v>
      </c>
    </row>
    <row r="727" spans="1:4" x14ac:dyDescent="0.25">
      <c r="A727" s="8">
        <v>10060025</v>
      </c>
      <c r="B727" s="8" t="s">
        <v>40</v>
      </c>
      <c r="C727" s="8" t="s">
        <v>834</v>
      </c>
      <c r="D727" s="8" t="s">
        <v>818</v>
      </c>
    </row>
    <row r="728" spans="1:4" x14ac:dyDescent="0.25">
      <c r="A728" s="8">
        <v>10060026</v>
      </c>
      <c r="B728" s="8" t="s">
        <v>40</v>
      </c>
      <c r="C728" s="8" t="s">
        <v>835</v>
      </c>
      <c r="D728" s="8" t="s">
        <v>818</v>
      </c>
    </row>
    <row r="729" spans="1:4" x14ac:dyDescent="0.25">
      <c r="A729" s="8">
        <v>10060027</v>
      </c>
      <c r="B729" s="8" t="s">
        <v>40</v>
      </c>
      <c r="C729" s="8" t="s">
        <v>836</v>
      </c>
      <c r="D729" s="8" t="s">
        <v>818</v>
      </c>
    </row>
    <row r="730" spans="1:4" x14ac:dyDescent="0.25">
      <c r="A730" s="8">
        <v>10060028</v>
      </c>
      <c r="B730" s="8" t="s">
        <v>40</v>
      </c>
      <c r="C730" s="8" t="s">
        <v>837</v>
      </c>
      <c r="D730" s="8" t="s">
        <v>818</v>
      </c>
    </row>
    <row r="731" spans="1:4" x14ac:dyDescent="0.25">
      <c r="A731" s="8">
        <v>10060029</v>
      </c>
      <c r="B731" s="8" t="s">
        <v>40</v>
      </c>
      <c r="C731" s="8" t="s">
        <v>838</v>
      </c>
      <c r="D731" s="8" t="s">
        <v>818</v>
      </c>
    </row>
    <row r="732" spans="1:4" x14ac:dyDescent="0.25">
      <c r="A732" s="8">
        <v>10060030</v>
      </c>
      <c r="B732" s="8" t="s">
        <v>40</v>
      </c>
      <c r="C732" s="8" t="s">
        <v>839</v>
      </c>
      <c r="D732" s="8" t="s">
        <v>818</v>
      </c>
    </row>
    <row r="733" spans="1:4" x14ac:dyDescent="0.25">
      <c r="A733" s="8">
        <v>10060031</v>
      </c>
      <c r="B733" s="8" t="s">
        <v>40</v>
      </c>
      <c r="C733" s="8" t="s">
        <v>840</v>
      </c>
      <c r="D733" s="8" t="s">
        <v>818</v>
      </c>
    </row>
    <row r="734" spans="1:4" x14ac:dyDescent="0.25">
      <c r="A734" s="8">
        <v>10060032</v>
      </c>
      <c r="B734" s="8" t="s">
        <v>40</v>
      </c>
      <c r="C734" s="8" t="s">
        <v>841</v>
      </c>
      <c r="D734" s="8" t="s">
        <v>818</v>
      </c>
    </row>
    <row r="735" spans="1:4" x14ac:dyDescent="0.25">
      <c r="A735" s="8">
        <v>10060033</v>
      </c>
      <c r="B735" s="8" t="s">
        <v>40</v>
      </c>
      <c r="C735" s="8" t="s">
        <v>842</v>
      </c>
      <c r="D735" s="8" t="s">
        <v>818</v>
      </c>
    </row>
    <row r="736" spans="1:4" x14ac:dyDescent="0.25">
      <c r="A736" s="8">
        <v>10060034</v>
      </c>
      <c r="B736" s="8" t="s">
        <v>40</v>
      </c>
      <c r="C736" s="8" t="s">
        <v>843</v>
      </c>
      <c r="D736" s="8" t="s">
        <v>818</v>
      </c>
    </row>
    <row r="737" spans="1:4" x14ac:dyDescent="0.25">
      <c r="A737" s="8">
        <v>10060036</v>
      </c>
      <c r="B737" s="8" t="s">
        <v>40</v>
      </c>
      <c r="C737" s="8" t="s">
        <v>844</v>
      </c>
      <c r="D737" s="8" t="s">
        <v>818</v>
      </c>
    </row>
    <row r="738" spans="1:4" x14ac:dyDescent="0.25">
      <c r="A738" s="8">
        <v>10060037</v>
      </c>
      <c r="B738" s="8" t="s">
        <v>40</v>
      </c>
      <c r="C738" s="8" t="s">
        <v>845</v>
      </c>
      <c r="D738" s="8" t="s">
        <v>818</v>
      </c>
    </row>
    <row r="739" spans="1:4" x14ac:dyDescent="0.25">
      <c r="A739" s="8">
        <v>10060039</v>
      </c>
      <c r="B739" s="8" t="s">
        <v>40</v>
      </c>
      <c r="C739" s="8" t="s">
        <v>846</v>
      </c>
      <c r="D739" s="8" t="s">
        <v>818</v>
      </c>
    </row>
    <row r="740" spans="1:4" x14ac:dyDescent="0.25">
      <c r="A740" s="8">
        <v>10060040</v>
      </c>
      <c r="B740" s="8" t="s">
        <v>40</v>
      </c>
      <c r="C740" s="8" t="s">
        <v>847</v>
      </c>
      <c r="D740" s="8" t="s">
        <v>818</v>
      </c>
    </row>
    <row r="741" spans="1:4" x14ac:dyDescent="0.25">
      <c r="A741" s="8">
        <v>10060041</v>
      </c>
      <c r="B741" s="8" t="s">
        <v>40</v>
      </c>
      <c r="C741" s="8" t="s">
        <v>848</v>
      </c>
      <c r="D741" s="8" t="s">
        <v>818</v>
      </c>
    </row>
    <row r="742" spans="1:4" x14ac:dyDescent="0.25">
      <c r="A742" s="8">
        <v>10060043</v>
      </c>
      <c r="B742" s="8" t="s">
        <v>40</v>
      </c>
      <c r="C742" s="8" t="s">
        <v>849</v>
      </c>
      <c r="D742" s="8" t="s">
        <v>818</v>
      </c>
    </row>
    <row r="743" spans="1:4" x14ac:dyDescent="0.25">
      <c r="A743" s="8">
        <v>10060044</v>
      </c>
      <c r="B743" s="8" t="s">
        <v>40</v>
      </c>
      <c r="C743" s="8" t="s">
        <v>850</v>
      </c>
      <c r="D743" s="8" t="s">
        <v>818</v>
      </c>
    </row>
    <row r="744" spans="1:4" x14ac:dyDescent="0.25">
      <c r="A744" s="8">
        <v>10060045</v>
      </c>
      <c r="B744" s="8" t="s">
        <v>40</v>
      </c>
      <c r="C744" s="8" t="s">
        <v>851</v>
      </c>
      <c r="D744" s="8" t="s">
        <v>818</v>
      </c>
    </row>
    <row r="745" spans="1:4" x14ac:dyDescent="0.25">
      <c r="A745" s="8">
        <v>10060049</v>
      </c>
      <c r="B745" s="8" t="s">
        <v>40</v>
      </c>
      <c r="C745" s="8" t="s">
        <v>852</v>
      </c>
      <c r="D745" s="8" t="s">
        <v>818</v>
      </c>
    </row>
    <row r="746" spans="1:4" x14ac:dyDescent="0.25">
      <c r="A746" s="8">
        <v>10060050</v>
      </c>
      <c r="B746" s="8" t="s">
        <v>40</v>
      </c>
      <c r="C746" s="8" t="s">
        <v>853</v>
      </c>
      <c r="D746" s="8" t="s">
        <v>818</v>
      </c>
    </row>
    <row r="747" spans="1:4" x14ac:dyDescent="0.25">
      <c r="A747" s="8">
        <v>10060051</v>
      </c>
      <c r="B747" s="8" t="s">
        <v>40</v>
      </c>
      <c r="C747" s="8" t="s">
        <v>854</v>
      </c>
      <c r="D747" s="8" t="s">
        <v>818</v>
      </c>
    </row>
    <row r="748" spans="1:4" x14ac:dyDescent="0.25">
      <c r="A748" s="8">
        <v>10060052</v>
      </c>
      <c r="B748" s="8" t="s">
        <v>40</v>
      </c>
      <c r="C748" s="8" t="s">
        <v>855</v>
      </c>
      <c r="D748" s="8" t="s">
        <v>818</v>
      </c>
    </row>
    <row r="749" spans="1:4" x14ac:dyDescent="0.25">
      <c r="A749" s="8">
        <v>10060054</v>
      </c>
      <c r="B749" s="8" t="s">
        <v>40</v>
      </c>
      <c r="C749" s="8" t="s">
        <v>856</v>
      </c>
      <c r="D749" s="8" t="s">
        <v>818</v>
      </c>
    </row>
    <row r="750" spans="1:4" x14ac:dyDescent="0.25">
      <c r="A750" s="8">
        <v>10060055</v>
      </c>
      <c r="B750" s="8" t="s">
        <v>40</v>
      </c>
      <c r="C750" s="8" t="s">
        <v>857</v>
      </c>
      <c r="D750" s="8" t="s">
        <v>818</v>
      </c>
    </row>
    <row r="751" spans="1:4" x14ac:dyDescent="0.25">
      <c r="A751" s="8">
        <v>10060056</v>
      </c>
      <c r="B751" s="8" t="s">
        <v>40</v>
      </c>
      <c r="C751" s="8" t="s">
        <v>858</v>
      </c>
      <c r="D751" s="8" t="s">
        <v>818</v>
      </c>
    </row>
    <row r="752" spans="1:4" x14ac:dyDescent="0.25">
      <c r="A752" s="8">
        <v>10060058</v>
      </c>
      <c r="B752" s="8" t="s">
        <v>40</v>
      </c>
      <c r="C752" s="8" t="s">
        <v>859</v>
      </c>
      <c r="D752" s="8" t="s">
        <v>818</v>
      </c>
    </row>
    <row r="753" spans="1:4" x14ac:dyDescent="0.25">
      <c r="A753" s="8">
        <v>10060061</v>
      </c>
      <c r="B753" s="8" t="s">
        <v>40</v>
      </c>
      <c r="C753" s="8" t="s">
        <v>860</v>
      </c>
      <c r="D753" s="8" t="s">
        <v>818</v>
      </c>
    </row>
    <row r="754" spans="1:4" x14ac:dyDescent="0.25">
      <c r="A754" s="8">
        <v>10060062</v>
      </c>
      <c r="B754" s="8" t="s">
        <v>40</v>
      </c>
      <c r="C754" s="8" t="s">
        <v>861</v>
      </c>
      <c r="D754" s="8" t="s">
        <v>818</v>
      </c>
    </row>
    <row r="755" spans="1:4" x14ac:dyDescent="0.25">
      <c r="A755" s="8">
        <v>10060064</v>
      </c>
      <c r="B755" s="8" t="s">
        <v>40</v>
      </c>
      <c r="C755" s="8" t="s">
        <v>862</v>
      </c>
      <c r="D755" s="8" t="s">
        <v>818</v>
      </c>
    </row>
    <row r="756" spans="1:4" x14ac:dyDescent="0.25">
      <c r="A756" s="8">
        <v>10060068</v>
      </c>
      <c r="B756" s="8" t="s">
        <v>40</v>
      </c>
      <c r="C756" s="8" t="s">
        <v>863</v>
      </c>
      <c r="D756" s="8" t="s">
        <v>818</v>
      </c>
    </row>
    <row r="757" spans="1:4" x14ac:dyDescent="0.25">
      <c r="A757" s="8">
        <v>10060069</v>
      </c>
      <c r="B757" s="8" t="s">
        <v>40</v>
      </c>
      <c r="C757" s="8" t="s">
        <v>864</v>
      </c>
      <c r="D757" s="8" t="s">
        <v>818</v>
      </c>
    </row>
    <row r="758" spans="1:4" x14ac:dyDescent="0.25">
      <c r="A758" s="8">
        <v>10060070</v>
      </c>
      <c r="B758" s="8" t="s">
        <v>40</v>
      </c>
      <c r="C758" s="8" t="s">
        <v>865</v>
      </c>
      <c r="D758" s="8" t="s">
        <v>818</v>
      </c>
    </row>
    <row r="759" spans="1:4" x14ac:dyDescent="0.25">
      <c r="A759" s="8">
        <v>10060071</v>
      </c>
      <c r="B759" s="8" t="s">
        <v>40</v>
      </c>
      <c r="C759" s="8" t="s">
        <v>866</v>
      </c>
      <c r="D759" s="8" t="s">
        <v>818</v>
      </c>
    </row>
    <row r="760" spans="1:4" x14ac:dyDescent="0.25">
      <c r="A760" s="8">
        <v>10060073</v>
      </c>
      <c r="B760" s="8" t="s">
        <v>40</v>
      </c>
      <c r="C760" s="8" t="s">
        <v>867</v>
      </c>
      <c r="D760" s="8" t="s">
        <v>818</v>
      </c>
    </row>
    <row r="761" spans="1:4" x14ac:dyDescent="0.25">
      <c r="A761" s="8">
        <v>10060074</v>
      </c>
      <c r="B761" s="8" t="s">
        <v>40</v>
      </c>
      <c r="C761" s="8" t="s">
        <v>868</v>
      </c>
      <c r="D761" s="8" t="s">
        <v>818</v>
      </c>
    </row>
    <row r="762" spans="1:4" x14ac:dyDescent="0.25">
      <c r="A762" s="8">
        <v>10060076</v>
      </c>
      <c r="B762" s="8" t="s">
        <v>40</v>
      </c>
      <c r="C762" s="8" t="s">
        <v>869</v>
      </c>
      <c r="D762" s="8" t="s">
        <v>818</v>
      </c>
    </row>
    <row r="763" spans="1:4" x14ac:dyDescent="0.25">
      <c r="A763" s="8">
        <v>10060077</v>
      </c>
      <c r="B763" s="8" t="s">
        <v>40</v>
      </c>
      <c r="C763" s="8" t="s">
        <v>870</v>
      </c>
      <c r="D763" s="8" t="s">
        <v>818</v>
      </c>
    </row>
    <row r="764" spans="1:4" x14ac:dyDescent="0.25">
      <c r="A764" s="8">
        <v>10060079</v>
      </c>
      <c r="B764" s="8" t="s">
        <v>40</v>
      </c>
      <c r="C764" s="8" t="s">
        <v>871</v>
      </c>
      <c r="D764" s="8" t="s">
        <v>818</v>
      </c>
    </row>
    <row r="765" spans="1:4" x14ac:dyDescent="0.25">
      <c r="A765" s="8">
        <v>10060081</v>
      </c>
      <c r="B765" s="8" t="s">
        <v>40</v>
      </c>
      <c r="C765" s="8" t="s">
        <v>872</v>
      </c>
      <c r="D765" s="8" t="s">
        <v>818</v>
      </c>
    </row>
    <row r="766" spans="1:4" x14ac:dyDescent="0.25">
      <c r="A766" s="8">
        <v>10060082</v>
      </c>
      <c r="B766" s="8" t="s">
        <v>40</v>
      </c>
      <c r="C766" s="8" t="s">
        <v>873</v>
      </c>
      <c r="D766" s="8" t="s">
        <v>818</v>
      </c>
    </row>
    <row r="767" spans="1:4" x14ac:dyDescent="0.25">
      <c r="A767" s="8">
        <v>10060083</v>
      </c>
      <c r="B767" s="8" t="s">
        <v>40</v>
      </c>
      <c r="C767" s="8" t="s">
        <v>874</v>
      </c>
      <c r="D767" s="8" t="s">
        <v>818</v>
      </c>
    </row>
    <row r="768" spans="1:4" x14ac:dyDescent="0.25">
      <c r="A768" s="8">
        <v>10060084</v>
      </c>
      <c r="B768" s="8" t="s">
        <v>40</v>
      </c>
      <c r="C768" s="8" t="s">
        <v>875</v>
      </c>
      <c r="D768" s="8" t="s">
        <v>818</v>
      </c>
    </row>
    <row r="769" spans="1:4" x14ac:dyDescent="0.25">
      <c r="A769" s="8">
        <v>10060085</v>
      </c>
      <c r="B769" s="8" t="s">
        <v>40</v>
      </c>
      <c r="C769" s="8" t="s">
        <v>876</v>
      </c>
      <c r="D769" s="8" t="s">
        <v>818</v>
      </c>
    </row>
    <row r="770" spans="1:4" x14ac:dyDescent="0.25">
      <c r="A770" s="8">
        <v>10060087</v>
      </c>
      <c r="B770" s="8" t="s">
        <v>40</v>
      </c>
      <c r="C770" s="8" t="s">
        <v>877</v>
      </c>
      <c r="D770" s="8" t="s">
        <v>818</v>
      </c>
    </row>
    <row r="771" spans="1:4" x14ac:dyDescent="0.25">
      <c r="A771" s="8">
        <v>10060089</v>
      </c>
      <c r="B771" s="8" t="s">
        <v>40</v>
      </c>
      <c r="C771" s="8" t="s">
        <v>878</v>
      </c>
      <c r="D771" s="8" t="s">
        <v>818</v>
      </c>
    </row>
    <row r="772" spans="1:4" x14ac:dyDescent="0.25">
      <c r="A772" s="8">
        <v>10060090</v>
      </c>
      <c r="B772" s="8" t="s">
        <v>40</v>
      </c>
      <c r="C772" s="8" t="s">
        <v>879</v>
      </c>
      <c r="D772" s="8" t="s">
        <v>818</v>
      </c>
    </row>
    <row r="773" spans="1:4" x14ac:dyDescent="0.25">
      <c r="A773" s="8">
        <v>10060091</v>
      </c>
      <c r="B773" s="8" t="s">
        <v>40</v>
      </c>
      <c r="C773" s="8" t="s">
        <v>880</v>
      </c>
      <c r="D773" s="8" t="s">
        <v>818</v>
      </c>
    </row>
    <row r="774" spans="1:4" x14ac:dyDescent="0.25">
      <c r="A774" s="8">
        <v>10060092</v>
      </c>
      <c r="B774" s="8" t="s">
        <v>40</v>
      </c>
      <c r="C774" s="8" t="s">
        <v>881</v>
      </c>
      <c r="D774" s="8" t="s">
        <v>818</v>
      </c>
    </row>
    <row r="775" spans="1:4" x14ac:dyDescent="0.25">
      <c r="A775" s="8">
        <v>10060093</v>
      </c>
      <c r="B775" s="8" t="s">
        <v>40</v>
      </c>
      <c r="C775" s="8" t="s">
        <v>882</v>
      </c>
      <c r="D775" s="8" t="s">
        <v>818</v>
      </c>
    </row>
    <row r="776" spans="1:4" x14ac:dyDescent="0.25">
      <c r="A776" s="8">
        <v>10060095</v>
      </c>
      <c r="B776" s="8" t="s">
        <v>40</v>
      </c>
      <c r="C776" s="8" t="s">
        <v>883</v>
      </c>
      <c r="D776" s="8" t="s">
        <v>818</v>
      </c>
    </row>
    <row r="777" spans="1:4" x14ac:dyDescent="0.25">
      <c r="A777" s="8">
        <v>10060096</v>
      </c>
      <c r="B777" s="8" t="s">
        <v>40</v>
      </c>
      <c r="C777" s="8" t="s">
        <v>884</v>
      </c>
      <c r="D777" s="8" t="s">
        <v>818</v>
      </c>
    </row>
    <row r="778" spans="1:4" x14ac:dyDescent="0.25">
      <c r="A778" s="8">
        <v>10060097</v>
      </c>
      <c r="B778" s="8" t="s">
        <v>40</v>
      </c>
      <c r="C778" s="8" t="s">
        <v>885</v>
      </c>
      <c r="D778" s="8" t="s">
        <v>818</v>
      </c>
    </row>
    <row r="779" spans="1:4" x14ac:dyDescent="0.25">
      <c r="A779" s="8">
        <v>10060098</v>
      </c>
      <c r="B779" s="8" t="s">
        <v>40</v>
      </c>
      <c r="C779" s="16" t="s">
        <v>997</v>
      </c>
      <c r="D779" s="8" t="s">
        <v>818</v>
      </c>
    </row>
    <row r="780" spans="1:4" x14ac:dyDescent="0.25">
      <c r="A780" s="8">
        <v>10060099</v>
      </c>
      <c r="B780" s="8" t="s">
        <v>40</v>
      </c>
      <c r="C780" s="8" t="s">
        <v>886</v>
      </c>
      <c r="D780" s="8" t="s">
        <v>818</v>
      </c>
    </row>
    <row r="781" spans="1:4" x14ac:dyDescent="0.25">
      <c r="A781" s="8">
        <v>10060100</v>
      </c>
      <c r="B781" s="8" t="s">
        <v>40</v>
      </c>
      <c r="C781" s="8" t="s">
        <v>247</v>
      </c>
      <c r="D781" s="8" t="s">
        <v>818</v>
      </c>
    </row>
    <row r="782" spans="1:4" x14ac:dyDescent="0.25">
      <c r="A782" s="8">
        <v>10060101</v>
      </c>
      <c r="B782" s="8" t="s">
        <v>40</v>
      </c>
      <c r="C782" s="8" t="s">
        <v>887</v>
      </c>
      <c r="D782" s="8" t="s">
        <v>818</v>
      </c>
    </row>
    <row r="783" spans="1:4" x14ac:dyDescent="0.25">
      <c r="A783" s="8">
        <v>10060103</v>
      </c>
      <c r="B783" s="8" t="s">
        <v>40</v>
      </c>
      <c r="C783" s="8" t="s">
        <v>888</v>
      </c>
      <c r="D783" s="8" t="s">
        <v>818</v>
      </c>
    </row>
    <row r="784" spans="1:4" x14ac:dyDescent="0.25">
      <c r="A784" s="8">
        <v>10060105</v>
      </c>
      <c r="B784" s="8" t="s">
        <v>40</v>
      </c>
      <c r="C784" s="8" t="s">
        <v>889</v>
      </c>
      <c r="D784" s="8" t="s">
        <v>818</v>
      </c>
    </row>
    <row r="785" spans="1:4" x14ac:dyDescent="0.25">
      <c r="A785" s="8">
        <v>10270001</v>
      </c>
      <c r="B785" s="8" t="s">
        <v>998</v>
      </c>
      <c r="C785" s="8" t="s">
        <v>999</v>
      </c>
      <c r="D785" s="8" t="s">
        <v>41</v>
      </c>
    </row>
    <row r="786" spans="1:4" x14ac:dyDescent="0.25">
      <c r="A786" s="8">
        <v>10290001</v>
      </c>
      <c r="B786" s="8" t="s">
        <v>40</v>
      </c>
      <c r="C786" s="8" t="s">
        <v>890</v>
      </c>
      <c r="D786" s="8" t="s">
        <v>818</v>
      </c>
    </row>
    <row r="787" spans="1:4" x14ac:dyDescent="0.25">
      <c r="A787" s="8">
        <v>10300001</v>
      </c>
      <c r="B787" s="8" t="s">
        <v>40</v>
      </c>
      <c r="C787" s="8" t="s">
        <v>891</v>
      </c>
      <c r="D787" s="8" t="s">
        <v>818</v>
      </c>
    </row>
    <row r="788" spans="1:4" x14ac:dyDescent="0.25">
      <c r="A788" s="8">
        <v>10310001</v>
      </c>
      <c r="B788" s="8" t="s">
        <v>40</v>
      </c>
      <c r="C788" s="8" t="s">
        <v>892</v>
      </c>
      <c r="D788" s="8" t="s">
        <v>818</v>
      </c>
    </row>
    <row r="789" spans="1:4" x14ac:dyDescent="0.25">
      <c r="A789" s="8">
        <v>10320001</v>
      </c>
      <c r="B789" s="8" t="s">
        <v>40</v>
      </c>
      <c r="C789" s="8" t="s">
        <v>893</v>
      </c>
      <c r="D789" s="8" t="s">
        <v>818</v>
      </c>
    </row>
    <row r="790" spans="1:4" x14ac:dyDescent="0.25">
      <c r="A790" s="8">
        <v>10330001</v>
      </c>
      <c r="B790" s="8" t="s">
        <v>40</v>
      </c>
      <c r="C790" s="8" t="s">
        <v>894</v>
      </c>
      <c r="D790" s="8" t="s">
        <v>818</v>
      </c>
    </row>
    <row r="791" spans="1:4" x14ac:dyDescent="0.25">
      <c r="A791" s="8">
        <v>10340001</v>
      </c>
      <c r="B791" s="8" t="s">
        <v>40</v>
      </c>
      <c r="C791" s="8" t="s">
        <v>895</v>
      </c>
      <c r="D791" s="8" t="s">
        <v>818</v>
      </c>
    </row>
    <row r="792" spans="1:4" x14ac:dyDescent="0.25">
      <c r="A792" s="8">
        <v>10350001</v>
      </c>
      <c r="B792" s="8" t="s">
        <v>40</v>
      </c>
      <c r="C792" s="8" t="s">
        <v>896</v>
      </c>
      <c r="D792" s="8" t="s">
        <v>818</v>
      </c>
    </row>
    <row r="793" spans="1:4" x14ac:dyDescent="0.25">
      <c r="A793" s="8">
        <v>10010006</v>
      </c>
      <c r="B793" s="8" t="s">
        <v>40</v>
      </c>
      <c r="C793" s="8" t="s">
        <v>897</v>
      </c>
      <c r="D793" s="8" t="s">
        <v>898</v>
      </c>
    </row>
    <row r="794" spans="1:4" x14ac:dyDescent="0.25">
      <c r="A794" s="8">
        <v>10010017</v>
      </c>
      <c r="B794" s="8" t="s">
        <v>40</v>
      </c>
      <c r="C794" s="8" t="s">
        <v>899</v>
      </c>
      <c r="D794" s="8" t="s">
        <v>898</v>
      </c>
    </row>
    <row r="795" spans="1:4" x14ac:dyDescent="0.25">
      <c r="A795" s="8">
        <v>10080002</v>
      </c>
      <c r="B795" s="8" t="s">
        <v>40</v>
      </c>
      <c r="C795" s="8" t="s">
        <v>900</v>
      </c>
      <c r="D795" s="8" t="s">
        <v>898</v>
      </c>
    </row>
    <row r="796" spans="1:4" x14ac:dyDescent="0.25">
      <c r="A796" s="8">
        <v>10080003</v>
      </c>
      <c r="B796" s="8" t="s">
        <v>40</v>
      </c>
      <c r="C796" s="8" t="s">
        <v>901</v>
      </c>
      <c r="D796" s="8" t="s">
        <v>898</v>
      </c>
    </row>
    <row r="797" spans="1:4" x14ac:dyDescent="0.25">
      <c r="A797" s="8">
        <v>10080004</v>
      </c>
      <c r="B797" s="8" t="s">
        <v>40</v>
      </c>
      <c r="C797" s="8" t="s">
        <v>902</v>
      </c>
      <c r="D797" s="8" t="s">
        <v>898</v>
      </c>
    </row>
    <row r="798" spans="1:4" x14ac:dyDescent="0.25">
      <c r="A798" s="8">
        <v>10080005</v>
      </c>
      <c r="B798" s="8" t="s">
        <v>40</v>
      </c>
      <c r="C798" s="8" t="s">
        <v>903</v>
      </c>
      <c r="D798" s="8" t="s">
        <v>898</v>
      </c>
    </row>
    <row r="799" spans="1:4" x14ac:dyDescent="0.25">
      <c r="A799" s="8">
        <v>10080006</v>
      </c>
      <c r="B799" s="8" t="s">
        <v>40</v>
      </c>
      <c r="C799" s="8" t="s">
        <v>904</v>
      </c>
      <c r="D799" s="8" t="s">
        <v>898</v>
      </c>
    </row>
    <row r="800" spans="1:4" x14ac:dyDescent="0.25">
      <c r="A800" s="8">
        <v>10080007</v>
      </c>
      <c r="B800" s="8" t="s">
        <v>40</v>
      </c>
      <c r="C800" s="8" t="s">
        <v>905</v>
      </c>
      <c r="D800" s="8" t="s">
        <v>898</v>
      </c>
    </row>
    <row r="801" spans="1:4" x14ac:dyDescent="0.25">
      <c r="A801" s="8">
        <v>10080009</v>
      </c>
      <c r="B801" s="8" t="s">
        <v>40</v>
      </c>
      <c r="C801" s="8" t="s">
        <v>906</v>
      </c>
      <c r="D801" s="8" t="s">
        <v>898</v>
      </c>
    </row>
    <row r="802" spans="1:4" x14ac:dyDescent="0.25">
      <c r="A802" s="8">
        <v>10080011</v>
      </c>
      <c r="B802" s="8" t="s">
        <v>40</v>
      </c>
      <c r="C802" s="8" t="s">
        <v>907</v>
      </c>
      <c r="D802" s="8" t="s">
        <v>898</v>
      </c>
    </row>
    <row r="803" spans="1:4" x14ac:dyDescent="0.25">
      <c r="A803" s="8">
        <v>10080012</v>
      </c>
      <c r="B803" s="8" t="s">
        <v>40</v>
      </c>
      <c r="C803" s="8" t="s">
        <v>908</v>
      </c>
      <c r="D803" s="8" t="s">
        <v>898</v>
      </c>
    </row>
    <row r="804" spans="1:4" x14ac:dyDescent="0.25">
      <c r="A804" s="8">
        <v>10080013</v>
      </c>
      <c r="B804" s="8" t="s">
        <v>40</v>
      </c>
      <c r="C804" s="8" t="s">
        <v>909</v>
      </c>
      <c r="D804" s="8" t="s">
        <v>898</v>
      </c>
    </row>
    <row r="805" spans="1:4" x14ac:dyDescent="0.25">
      <c r="A805" s="8">
        <v>10080014</v>
      </c>
      <c r="B805" s="8" t="s">
        <v>40</v>
      </c>
      <c r="C805" s="8" t="s">
        <v>910</v>
      </c>
      <c r="D805" s="8" t="s">
        <v>898</v>
      </c>
    </row>
    <row r="806" spans="1:4" x14ac:dyDescent="0.25">
      <c r="A806" s="8">
        <v>10080015</v>
      </c>
      <c r="B806" s="8" t="s">
        <v>40</v>
      </c>
      <c r="C806" s="8" t="s">
        <v>911</v>
      </c>
      <c r="D806" s="8" t="s">
        <v>898</v>
      </c>
    </row>
    <row r="807" spans="1:4" x14ac:dyDescent="0.25">
      <c r="A807" s="8">
        <v>10080016</v>
      </c>
      <c r="B807" s="8" t="s">
        <v>40</v>
      </c>
      <c r="C807" s="8" t="s">
        <v>912</v>
      </c>
      <c r="D807" s="8" t="s">
        <v>898</v>
      </c>
    </row>
    <row r="808" spans="1:4" x14ac:dyDescent="0.25">
      <c r="A808" s="8">
        <v>10080018</v>
      </c>
      <c r="B808" s="8" t="s">
        <v>40</v>
      </c>
      <c r="C808" s="8" t="s">
        <v>913</v>
      </c>
      <c r="D808" s="8" t="s">
        <v>898</v>
      </c>
    </row>
    <row r="809" spans="1:4" x14ac:dyDescent="0.25">
      <c r="A809" s="8">
        <v>10080020</v>
      </c>
      <c r="B809" s="8" t="s">
        <v>40</v>
      </c>
      <c r="C809" s="8" t="s">
        <v>914</v>
      </c>
      <c r="D809" s="8" t="s">
        <v>898</v>
      </c>
    </row>
    <row r="810" spans="1:4" x14ac:dyDescent="0.25">
      <c r="A810" s="8">
        <v>10080022</v>
      </c>
      <c r="B810" s="8" t="s">
        <v>40</v>
      </c>
      <c r="C810" s="8" t="s">
        <v>915</v>
      </c>
      <c r="D810" s="8" t="s">
        <v>898</v>
      </c>
    </row>
    <row r="811" spans="1:4" x14ac:dyDescent="0.25">
      <c r="A811" s="8">
        <v>10080023</v>
      </c>
      <c r="B811" s="8" t="s">
        <v>40</v>
      </c>
      <c r="C811" s="8" t="s">
        <v>916</v>
      </c>
      <c r="D811" s="8" t="s">
        <v>898</v>
      </c>
    </row>
    <row r="812" spans="1:4" x14ac:dyDescent="0.25">
      <c r="A812" s="8">
        <v>10080024</v>
      </c>
      <c r="B812" s="8" t="s">
        <v>40</v>
      </c>
      <c r="C812" s="8" t="s">
        <v>917</v>
      </c>
      <c r="D812" s="8" t="s">
        <v>898</v>
      </c>
    </row>
    <row r="813" spans="1:4" x14ac:dyDescent="0.25">
      <c r="A813" s="8">
        <v>10080025</v>
      </c>
      <c r="B813" s="8" t="s">
        <v>40</v>
      </c>
      <c r="C813" s="8" t="s">
        <v>918</v>
      </c>
      <c r="D813" s="8" t="s">
        <v>898</v>
      </c>
    </row>
    <row r="814" spans="1:4" x14ac:dyDescent="0.25">
      <c r="A814" s="8">
        <v>10080027</v>
      </c>
      <c r="B814" s="8" t="s">
        <v>40</v>
      </c>
      <c r="C814" s="8" t="s">
        <v>919</v>
      </c>
      <c r="D814" s="8" t="s">
        <v>898</v>
      </c>
    </row>
    <row r="815" spans="1:4" x14ac:dyDescent="0.25">
      <c r="A815" s="8">
        <v>10080032</v>
      </c>
      <c r="B815" s="8" t="s">
        <v>40</v>
      </c>
      <c r="C815" s="8" t="s">
        <v>920</v>
      </c>
      <c r="D815" s="8" t="s">
        <v>898</v>
      </c>
    </row>
    <row r="816" spans="1:4" x14ac:dyDescent="0.25">
      <c r="A816" s="8">
        <v>10080037</v>
      </c>
      <c r="B816" s="8" t="s">
        <v>40</v>
      </c>
      <c r="C816" s="8" t="s">
        <v>921</v>
      </c>
      <c r="D816" s="8" t="s">
        <v>898</v>
      </c>
    </row>
    <row r="817" spans="1:4" x14ac:dyDescent="0.25">
      <c r="A817" s="8">
        <v>10080039</v>
      </c>
      <c r="B817" s="8" t="s">
        <v>40</v>
      </c>
      <c r="C817" s="8" t="s">
        <v>922</v>
      </c>
      <c r="D817" s="8" t="s">
        <v>898</v>
      </c>
    </row>
    <row r="818" spans="1:4" x14ac:dyDescent="0.25">
      <c r="A818" s="8">
        <v>10080040</v>
      </c>
      <c r="B818" s="8" t="s">
        <v>40</v>
      </c>
      <c r="C818" s="8" t="s">
        <v>923</v>
      </c>
      <c r="D818" s="8" t="s">
        <v>898</v>
      </c>
    </row>
    <row r="819" spans="1:4" x14ac:dyDescent="0.25">
      <c r="A819" s="8">
        <v>10080041</v>
      </c>
      <c r="B819" s="8" t="s">
        <v>40</v>
      </c>
      <c r="C819" s="8" t="s">
        <v>924</v>
      </c>
      <c r="D819" s="8" t="s">
        <v>898</v>
      </c>
    </row>
    <row r="820" spans="1:4" x14ac:dyDescent="0.25">
      <c r="A820" s="8">
        <v>10080042</v>
      </c>
      <c r="B820" s="8" t="s">
        <v>40</v>
      </c>
      <c r="C820" s="8" t="s">
        <v>925</v>
      </c>
      <c r="D820" s="8" t="s">
        <v>898</v>
      </c>
    </row>
    <row r="821" spans="1:4" x14ac:dyDescent="0.25">
      <c r="A821" s="8">
        <v>10080043</v>
      </c>
      <c r="B821" s="8" t="s">
        <v>40</v>
      </c>
      <c r="C821" s="8" t="s">
        <v>926</v>
      </c>
      <c r="D821" s="8" t="s">
        <v>898</v>
      </c>
    </row>
    <row r="822" spans="1:4" x14ac:dyDescent="0.25">
      <c r="A822" s="8">
        <v>10080048</v>
      </c>
      <c r="B822" s="8" t="s">
        <v>40</v>
      </c>
      <c r="C822" s="8" t="s">
        <v>927</v>
      </c>
      <c r="D822" s="8" t="s">
        <v>898</v>
      </c>
    </row>
    <row r="823" spans="1:4" x14ac:dyDescent="0.25">
      <c r="A823" s="8">
        <v>10080051</v>
      </c>
      <c r="B823" s="8" t="s">
        <v>40</v>
      </c>
      <c r="C823" s="8" t="s">
        <v>928</v>
      </c>
      <c r="D823" s="8" t="s">
        <v>898</v>
      </c>
    </row>
    <row r="824" spans="1:4" x14ac:dyDescent="0.25">
      <c r="A824" s="8">
        <v>10080052</v>
      </c>
      <c r="B824" s="8" t="s">
        <v>40</v>
      </c>
      <c r="C824" s="8" t="s">
        <v>929</v>
      </c>
      <c r="D824" s="8" t="s">
        <v>898</v>
      </c>
    </row>
    <row r="825" spans="1:4" x14ac:dyDescent="0.25">
      <c r="A825" s="8">
        <v>10080053</v>
      </c>
      <c r="B825" s="8" t="s">
        <v>40</v>
      </c>
      <c r="C825" s="8" t="s">
        <v>930</v>
      </c>
      <c r="D825" s="8" t="s">
        <v>898</v>
      </c>
    </row>
    <row r="826" spans="1:4" x14ac:dyDescent="0.25">
      <c r="A826" s="8">
        <v>10080054</v>
      </c>
      <c r="B826" s="8" t="s">
        <v>40</v>
      </c>
      <c r="C826" s="8" t="s">
        <v>931</v>
      </c>
      <c r="D826" s="8" t="s">
        <v>898</v>
      </c>
    </row>
    <row r="827" spans="1:4" x14ac:dyDescent="0.25">
      <c r="A827" s="8">
        <v>10080055</v>
      </c>
      <c r="B827" s="8" t="s">
        <v>40</v>
      </c>
      <c r="C827" s="8" t="s">
        <v>932</v>
      </c>
      <c r="D827" s="8" t="s">
        <v>898</v>
      </c>
    </row>
    <row r="828" spans="1:4" x14ac:dyDescent="0.25">
      <c r="A828" s="8">
        <v>10080057</v>
      </c>
      <c r="B828" s="8" t="s">
        <v>40</v>
      </c>
      <c r="C828" s="8" t="s">
        <v>933</v>
      </c>
      <c r="D828" s="8" t="s">
        <v>898</v>
      </c>
    </row>
    <row r="829" spans="1:4" x14ac:dyDescent="0.25">
      <c r="A829" s="8">
        <v>10080061</v>
      </c>
      <c r="B829" s="8" t="s">
        <v>40</v>
      </c>
      <c r="C829" s="8" t="s">
        <v>934</v>
      </c>
      <c r="D829" s="8" t="s">
        <v>898</v>
      </c>
    </row>
    <row r="830" spans="1:4" x14ac:dyDescent="0.25">
      <c r="A830" s="8">
        <v>10080062</v>
      </c>
      <c r="B830" s="8" t="s">
        <v>40</v>
      </c>
      <c r="C830" s="8" t="s">
        <v>935</v>
      </c>
      <c r="D830" s="8" t="s">
        <v>898</v>
      </c>
    </row>
    <row r="831" spans="1:4" x14ac:dyDescent="0.25">
      <c r="A831" s="8">
        <v>10080064</v>
      </c>
      <c r="B831" s="8" t="s">
        <v>40</v>
      </c>
      <c r="C831" s="8" t="s">
        <v>936</v>
      </c>
      <c r="D831" s="8" t="s">
        <v>898</v>
      </c>
    </row>
    <row r="832" spans="1:4" x14ac:dyDescent="0.25">
      <c r="A832" s="8">
        <v>10080065</v>
      </c>
      <c r="B832" s="8" t="s">
        <v>40</v>
      </c>
      <c r="C832" s="8" t="s">
        <v>937</v>
      </c>
      <c r="D832" s="8" t="s">
        <v>898</v>
      </c>
    </row>
    <row r="833" spans="1:4" x14ac:dyDescent="0.25">
      <c r="A833" s="8">
        <v>10080066</v>
      </c>
      <c r="B833" s="8" t="s">
        <v>40</v>
      </c>
      <c r="C833" s="8" t="s">
        <v>938</v>
      </c>
      <c r="D833" s="8" t="s">
        <v>898</v>
      </c>
    </row>
    <row r="834" spans="1:4" x14ac:dyDescent="0.25">
      <c r="A834" s="8">
        <v>10080067</v>
      </c>
      <c r="B834" s="8" t="s">
        <v>40</v>
      </c>
      <c r="C834" s="8" t="s">
        <v>939</v>
      </c>
      <c r="D834" s="8" t="s">
        <v>898</v>
      </c>
    </row>
    <row r="835" spans="1:4" x14ac:dyDescent="0.25">
      <c r="A835" s="8">
        <v>10080070</v>
      </c>
      <c r="B835" s="8" t="s">
        <v>40</v>
      </c>
      <c r="C835" s="8" t="s">
        <v>940</v>
      </c>
      <c r="D835" s="8" t="s">
        <v>898</v>
      </c>
    </row>
    <row r="836" spans="1:4" x14ac:dyDescent="0.25">
      <c r="A836" s="8">
        <v>10080072</v>
      </c>
      <c r="B836" s="8" t="s">
        <v>40</v>
      </c>
      <c r="C836" s="8" t="s">
        <v>941</v>
      </c>
      <c r="D836" s="8" t="s">
        <v>898</v>
      </c>
    </row>
    <row r="837" spans="1:4" x14ac:dyDescent="0.25">
      <c r="A837" s="8">
        <v>10080073</v>
      </c>
      <c r="B837" s="8" t="s">
        <v>40</v>
      </c>
      <c r="C837" s="8" t="s">
        <v>942</v>
      </c>
      <c r="D837" s="8" t="s">
        <v>898</v>
      </c>
    </row>
    <row r="838" spans="1:4" x14ac:dyDescent="0.25">
      <c r="A838" s="8">
        <v>10080075</v>
      </c>
      <c r="B838" s="8" t="s">
        <v>40</v>
      </c>
      <c r="C838" s="8" t="s">
        <v>943</v>
      </c>
      <c r="D838" s="8" t="s">
        <v>898</v>
      </c>
    </row>
    <row r="839" spans="1:4" x14ac:dyDescent="0.25">
      <c r="A839" s="8">
        <v>10080076</v>
      </c>
      <c r="B839" s="8" t="s">
        <v>40</v>
      </c>
      <c r="C839" s="8" t="s">
        <v>944</v>
      </c>
      <c r="D839" s="8" t="s">
        <v>898</v>
      </c>
    </row>
    <row r="840" spans="1:4" x14ac:dyDescent="0.25">
      <c r="A840" s="8">
        <v>10080077</v>
      </c>
      <c r="B840" s="8" t="s">
        <v>40</v>
      </c>
      <c r="C840" s="8" t="s">
        <v>945</v>
      </c>
      <c r="D840" s="8" t="s">
        <v>898</v>
      </c>
    </row>
    <row r="841" spans="1:4" x14ac:dyDescent="0.25">
      <c r="A841" s="8">
        <v>10080078</v>
      </c>
      <c r="B841" s="8" t="s">
        <v>40</v>
      </c>
      <c r="C841" s="8" t="s">
        <v>946</v>
      </c>
      <c r="D841" s="8" t="s">
        <v>898</v>
      </c>
    </row>
    <row r="842" spans="1:4" x14ac:dyDescent="0.25">
      <c r="A842" s="8">
        <v>10080079</v>
      </c>
      <c r="B842" s="8" t="s">
        <v>40</v>
      </c>
      <c r="C842" s="8" t="s">
        <v>947</v>
      </c>
      <c r="D842" s="8" t="s">
        <v>898</v>
      </c>
    </row>
    <row r="843" spans="1:4" x14ac:dyDescent="0.25">
      <c r="A843" s="8">
        <v>10080080</v>
      </c>
      <c r="B843" s="8" t="s">
        <v>40</v>
      </c>
      <c r="C843" s="8" t="s">
        <v>948</v>
      </c>
      <c r="D843" s="8" t="s">
        <v>898</v>
      </c>
    </row>
    <row r="844" spans="1:4" x14ac:dyDescent="0.25">
      <c r="A844" s="8">
        <v>10080081</v>
      </c>
      <c r="B844" s="8" t="s">
        <v>40</v>
      </c>
      <c r="C844" s="8" t="s">
        <v>949</v>
      </c>
      <c r="D844" s="8" t="s">
        <v>898</v>
      </c>
    </row>
    <row r="845" spans="1:4" x14ac:dyDescent="0.25">
      <c r="A845" s="8">
        <v>10080082</v>
      </c>
      <c r="B845" s="8" t="s">
        <v>40</v>
      </c>
      <c r="C845" s="8" t="s">
        <v>950</v>
      </c>
      <c r="D845" s="8" t="s">
        <v>898</v>
      </c>
    </row>
    <row r="846" spans="1:4" x14ac:dyDescent="0.25">
      <c r="A846" s="8">
        <v>10080083</v>
      </c>
      <c r="B846" s="8" t="s">
        <v>40</v>
      </c>
      <c r="C846" s="8" t="s">
        <v>951</v>
      </c>
      <c r="D846" s="8" t="s">
        <v>898</v>
      </c>
    </row>
    <row r="847" spans="1:4" x14ac:dyDescent="0.25">
      <c r="A847" s="8">
        <v>10080084</v>
      </c>
      <c r="B847" s="8" t="s">
        <v>40</v>
      </c>
      <c r="C847" s="8" t="s">
        <v>952</v>
      </c>
      <c r="D847" s="8" t="s">
        <v>898</v>
      </c>
    </row>
    <row r="848" spans="1:4" x14ac:dyDescent="0.25">
      <c r="A848" s="8">
        <v>10080085</v>
      </c>
      <c r="B848" s="8" t="s">
        <v>40</v>
      </c>
      <c r="C848" s="8" t="s">
        <v>953</v>
      </c>
      <c r="D848" s="8" t="s">
        <v>898</v>
      </c>
    </row>
    <row r="849" spans="1:4" x14ac:dyDescent="0.25">
      <c r="A849" s="8">
        <v>10080086</v>
      </c>
      <c r="B849" s="8" t="s">
        <v>40</v>
      </c>
      <c r="C849" s="8" t="s">
        <v>954</v>
      </c>
      <c r="D849" s="8" t="s">
        <v>898</v>
      </c>
    </row>
    <row r="850" spans="1:4" x14ac:dyDescent="0.25">
      <c r="A850" s="8">
        <v>10080087</v>
      </c>
      <c r="B850" s="8" t="s">
        <v>40</v>
      </c>
      <c r="C850" s="8" t="s">
        <v>955</v>
      </c>
      <c r="D850" s="8" t="s">
        <v>898</v>
      </c>
    </row>
    <row r="851" spans="1:4" x14ac:dyDescent="0.25">
      <c r="A851" s="8">
        <v>10080088</v>
      </c>
      <c r="B851" s="8" t="s">
        <v>40</v>
      </c>
      <c r="C851" s="8" t="s">
        <v>956</v>
      </c>
      <c r="D851" s="8" t="s">
        <v>898</v>
      </c>
    </row>
    <row r="852" spans="1:4" x14ac:dyDescent="0.25">
      <c r="A852" s="8">
        <v>10080089</v>
      </c>
      <c r="B852" s="8" t="s">
        <v>40</v>
      </c>
      <c r="C852" s="8" t="s">
        <v>957</v>
      </c>
      <c r="D852" s="8" t="s">
        <v>898</v>
      </c>
    </row>
    <row r="853" spans="1:4" x14ac:dyDescent="0.25">
      <c r="A853" s="8">
        <v>10080090</v>
      </c>
      <c r="B853" s="8" t="s">
        <v>40</v>
      </c>
      <c r="C853" s="8" t="s">
        <v>958</v>
      </c>
      <c r="D853" s="8" t="s">
        <v>898</v>
      </c>
    </row>
    <row r="854" spans="1:4" x14ac:dyDescent="0.25">
      <c r="A854" s="8">
        <v>10080092</v>
      </c>
      <c r="B854" s="8" t="s">
        <v>40</v>
      </c>
      <c r="C854" s="8" t="s">
        <v>959</v>
      </c>
      <c r="D854" s="8" t="s">
        <v>898</v>
      </c>
    </row>
    <row r="855" spans="1:4" x14ac:dyDescent="0.25">
      <c r="A855" s="8">
        <v>10040001</v>
      </c>
      <c r="B855" s="8" t="s">
        <v>40</v>
      </c>
      <c r="C855" s="8" t="s">
        <v>960</v>
      </c>
      <c r="D855" s="8" t="s">
        <v>961</v>
      </c>
    </row>
    <row r="856" spans="1:4" x14ac:dyDescent="0.25">
      <c r="A856" s="8">
        <v>1007</v>
      </c>
      <c r="B856" s="8" t="s">
        <v>39</v>
      </c>
      <c r="C856" s="8" t="s">
        <v>158</v>
      </c>
      <c r="D856" s="8" t="s">
        <v>158</v>
      </c>
    </row>
    <row r="857" spans="1:4" x14ac:dyDescent="0.25">
      <c r="A857" s="8">
        <v>1003</v>
      </c>
      <c r="B857" s="8" t="s">
        <v>39</v>
      </c>
      <c r="C857" s="8" t="s">
        <v>41</v>
      </c>
      <c r="D857" s="8" t="s">
        <v>41</v>
      </c>
    </row>
    <row r="858" spans="1:4" x14ac:dyDescent="0.25">
      <c r="A858" s="8">
        <v>1012</v>
      </c>
      <c r="B858" s="8" t="s">
        <v>39</v>
      </c>
      <c r="C858" s="8" t="s">
        <v>298</v>
      </c>
      <c r="D858" s="8" t="s">
        <v>298</v>
      </c>
    </row>
    <row r="859" spans="1:4" x14ac:dyDescent="0.25">
      <c r="A859" s="8">
        <v>1014</v>
      </c>
      <c r="B859" s="8" t="s">
        <v>39</v>
      </c>
      <c r="C859" s="8" t="s">
        <v>367</v>
      </c>
      <c r="D859" s="8" t="s">
        <v>367</v>
      </c>
    </row>
    <row r="860" spans="1:4" x14ac:dyDescent="0.25">
      <c r="A860" s="8">
        <v>1009</v>
      </c>
      <c r="B860" s="8" t="s">
        <v>39</v>
      </c>
      <c r="C860" s="8" t="s">
        <v>460</v>
      </c>
      <c r="D860" s="8" t="s">
        <v>460</v>
      </c>
    </row>
    <row r="861" spans="1:4" x14ac:dyDescent="0.25">
      <c r="A861" s="8">
        <v>1053</v>
      </c>
      <c r="B861" s="8" t="s">
        <v>39</v>
      </c>
      <c r="C861" s="8" t="s">
        <v>513</v>
      </c>
      <c r="D861" s="8" t="s">
        <v>513</v>
      </c>
    </row>
    <row r="862" spans="1:4" x14ac:dyDescent="0.25">
      <c r="A862" s="8">
        <v>1002</v>
      </c>
      <c r="B862" s="8" t="s">
        <v>39</v>
      </c>
      <c r="C862" s="8" t="s">
        <v>563</v>
      </c>
      <c r="D862" s="8" t="s">
        <v>563</v>
      </c>
    </row>
    <row r="863" spans="1:4" x14ac:dyDescent="0.25">
      <c r="A863" s="8">
        <v>1016</v>
      </c>
      <c r="B863" s="8" t="s">
        <v>39</v>
      </c>
      <c r="C863" s="8" t="s">
        <v>563</v>
      </c>
      <c r="D863" s="8" t="s">
        <v>563</v>
      </c>
    </row>
    <row r="864" spans="1:4" x14ac:dyDescent="0.25">
      <c r="A864" s="8">
        <v>1036</v>
      </c>
      <c r="B864" s="8" t="s">
        <v>39</v>
      </c>
      <c r="C864" s="8" t="s">
        <v>616</v>
      </c>
      <c r="D864" s="8" t="s">
        <v>616</v>
      </c>
    </row>
    <row r="865" spans="1:4" x14ac:dyDescent="0.25">
      <c r="A865" s="8">
        <v>1001</v>
      </c>
      <c r="B865" s="8" t="s">
        <v>39</v>
      </c>
      <c r="C865" s="8" t="s">
        <v>633</v>
      </c>
      <c r="D865" s="8" t="s">
        <v>633</v>
      </c>
    </row>
    <row r="866" spans="1:4" x14ac:dyDescent="0.25">
      <c r="A866" s="8">
        <v>1013</v>
      </c>
      <c r="B866" s="8" t="s">
        <v>39</v>
      </c>
      <c r="C866" s="8" t="s">
        <v>678</v>
      </c>
      <c r="D866" s="8" t="s">
        <v>678</v>
      </c>
    </row>
    <row r="867" spans="1:4" x14ac:dyDescent="0.25">
      <c r="A867" s="8">
        <v>1011</v>
      </c>
      <c r="B867" s="8" t="s">
        <v>39</v>
      </c>
      <c r="C867" s="8" t="s">
        <v>743</v>
      </c>
      <c r="D867" s="8" t="s">
        <v>743</v>
      </c>
    </row>
    <row r="868" spans="1:4" x14ac:dyDescent="0.25">
      <c r="A868" s="8">
        <v>1006</v>
      </c>
      <c r="B868" s="8" t="s">
        <v>39</v>
      </c>
      <c r="C868" s="8" t="s">
        <v>818</v>
      </c>
      <c r="D868" s="8" t="s">
        <v>818</v>
      </c>
    </row>
    <row r="869" spans="1:4" x14ac:dyDescent="0.25">
      <c r="A869" s="8">
        <v>1008</v>
      </c>
      <c r="B869" s="8" t="s">
        <v>39</v>
      </c>
      <c r="C869" s="8" t="s">
        <v>898</v>
      </c>
      <c r="D869" s="8" t="s">
        <v>898</v>
      </c>
    </row>
    <row r="870" spans="1:4" x14ac:dyDescent="0.25">
      <c r="A870" s="8">
        <v>1004</v>
      </c>
      <c r="B870" s="8" t="s">
        <v>39</v>
      </c>
      <c r="C870" s="8" t="s">
        <v>961</v>
      </c>
      <c r="D870" s="8" t="s">
        <v>961</v>
      </c>
    </row>
    <row r="871" spans="1:4" x14ac:dyDescent="0.25">
      <c r="A871" s="9">
        <v>1054</v>
      </c>
      <c r="B871" s="8" t="s">
        <v>39</v>
      </c>
      <c r="C871" s="9" t="s">
        <v>1000</v>
      </c>
      <c r="D871" s="9" t="s">
        <v>1000</v>
      </c>
    </row>
    <row r="872" spans="1:4" x14ac:dyDescent="0.25">
      <c r="A872" s="9">
        <v>1055</v>
      </c>
      <c r="B872" s="8" t="s">
        <v>39</v>
      </c>
      <c r="C872" s="9" t="s">
        <v>982</v>
      </c>
      <c r="D872" s="9" t="s">
        <v>982</v>
      </c>
    </row>
    <row r="873" spans="1:4" x14ac:dyDescent="0.25">
      <c r="A873" s="9" t="s">
        <v>981</v>
      </c>
      <c r="B873" s="9" t="s">
        <v>981</v>
      </c>
      <c r="C873" s="9" t="s">
        <v>1001</v>
      </c>
      <c r="D873" s="9" t="s">
        <v>37</v>
      </c>
    </row>
    <row r="874" spans="1:4" x14ac:dyDescent="0.25">
      <c r="A874" s="9">
        <v>10540003</v>
      </c>
      <c r="B874" s="9" t="s">
        <v>40</v>
      </c>
      <c r="C874" s="9" t="s">
        <v>1015</v>
      </c>
      <c r="D874" s="9" t="s">
        <v>1000</v>
      </c>
    </row>
    <row r="875" spans="1:4" x14ac:dyDescent="0.25">
      <c r="A875" s="9">
        <v>10540004</v>
      </c>
      <c r="B875" s="9" t="s">
        <v>40</v>
      </c>
      <c r="C875" s="9" t="s">
        <v>1016</v>
      </c>
      <c r="D875" s="9" t="s">
        <v>1000</v>
      </c>
    </row>
    <row r="876" spans="1:4" x14ac:dyDescent="0.25">
      <c r="A876" s="9">
        <v>10540005</v>
      </c>
      <c r="B876" s="9" t="s">
        <v>40</v>
      </c>
      <c r="C876" s="9" t="s">
        <v>1017</v>
      </c>
      <c r="D876" s="9" t="s">
        <v>1000</v>
      </c>
    </row>
    <row r="877" spans="1:4" x14ac:dyDescent="0.25">
      <c r="A877" s="9">
        <v>10540006</v>
      </c>
      <c r="B877" s="9" t="s">
        <v>40</v>
      </c>
      <c r="C877" s="9" t="s">
        <v>1018</v>
      </c>
      <c r="D877" s="9" t="s">
        <v>1000</v>
      </c>
    </row>
    <row r="878" spans="1:4" x14ac:dyDescent="0.25">
      <c r="A878" s="9">
        <v>10540007</v>
      </c>
      <c r="B878" s="9" t="s">
        <v>40</v>
      </c>
      <c r="C878" s="9" t="s">
        <v>1019</v>
      </c>
      <c r="D878" s="9" t="s">
        <v>1000</v>
      </c>
    </row>
    <row r="879" spans="1:4" x14ac:dyDescent="0.25">
      <c r="A879" s="9">
        <v>10540008</v>
      </c>
      <c r="B879" s="9" t="s">
        <v>40</v>
      </c>
      <c r="C879" s="8" t="s">
        <v>1070</v>
      </c>
      <c r="D879" s="9" t="s">
        <v>1000</v>
      </c>
    </row>
    <row r="880" spans="1:4" x14ac:dyDescent="0.25">
      <c r="A880" s="9">
        <v>10540009</v>
      </c>
      <c r="B880" s="9" t="s">
        <v>40</v>
      </c>
      <c r="C880" s="8" t="s">
        <v>1071</v>
      </c>
      <c r="D880" s="9" t="s">
        <v>1000</v>
      </c>
    </row>
    <row r="881" spans="1:4" x14ac:dyDescent="0.25">
      <c r="A881" s="9">
        <v>10540010</v>
      </c>
      <c r="B881" s="9" t="s">
        <v>40</v>
      </c>
      <c r="C881" s="8" t="s">
        <v>570</v>
      </c>
      <c r="D881" s="9" t="s">
        <v>1000</v>
      </c>
    </row>
    <row r="882" spans="1:4" x14ac:dyDescent="0.25">
      <c r="A882" s="9">
        <v>10540011</v>
      </c>
      <c r="B882" s="9" t="s">
        <v>40</v>
      </c>
      <c r="C882" s="8" t="s">
        <v>1072</v>
      </c>
      <c r="D882" s="9" t="s">
        <v>1000</v>
      </c>
    </row>
    <row r="883" spans="1:4" x14ac:dyDescent="0.25">
      <c r="A883" s="9">
        <v>10540012</v>
      </c>
      <c r="B883" s="9" t="s">
        <v>40</v>
      </c>
      <c r="C883" s="8" t="s">
        <v>1073</v>
      </c>
      <c r="D883" s="9" t="s">
        <v>1000</v>
      </c>
    </row>
    <row r="884" spans="1:4" x14ac:dyDescent="0.25">
      <c r="A884" s="9">
        <v>10540013</v>
      </c>
      <c r="B884" s="9" t="s">
        <v>40</v>
      </c>
      <c r="C884" s="8" t="s">
        <v>1074</v>
      </c>
      <c r="D884" s="9" t="s">
        <v>1000</v>
      </c>
    </row>
    <row r="885" spans="1:4" x14ac:dyDescent="0.25">
      <c r="A885" s="9">
        <v>10540014</v>
      </c>
      <c r="B885" s="9" t="s">
        <v>40</v>
      </c>
      <c r="C885" s="8" t="s">
        <v>1075</v>
      </c>
      <c r="D885" s="9" t="s">
        <v>1000</v>
      </c>
    </row>
    <row r="886" spans="1:4" x14ac:dyDescent="0.25">
      <c r="A886" s="9">
        <v>10540015</v>
      </c>
      <c r="B886" s="9" t="s">
        <v>40</v>
      </c>
      <c r="C886" s="8" t="s">
        <v>1076</v>
      </c>
      <c r="D886" s="9" t="s">
        <v>1000</v>
      </c>
    </row>
    <row r="887" spans="1:4" x14ac:dyDescent="0.25">
      <c r="A887" s="9">
        <v>10540016</v>
      </c>
      <c r="B887" s="9" t="s">
        <v>40</v>
      </c>
      <c r="C887" s="8" t="s">
        <v>1077</v>
      </c>
      <c r="D887" s="9" t="s">
        <v>1000</v>
      </c>
    </row>
    <row r="888" spans="1:4" x14ac:dyDescent="0.25">
      <c r="A888" s="9">
        <v>10540017</v>
      </c>
      <c r="B888" s="9" t="s">
        <v>40</v>
      </c>
      <c r="C888" s="8" t="s">
        <v>1078</v>
      </c>
      <c r="D888" s="9" t="s">
        <v>1000</v>
      </c>
    </row>
    <row r="889" spans="1:4" x14ac:dyDescent="0.25">
      <c r="A889" s="9">
        <v>10540018</v>
      </c>
      <c r="B889" s="9" t="s">
        <v>40</v>
      </c>
      <c r="C889" s="8" t="s">
        <v>1079</v>
      </c>
      <c r="D889" s="9" t="s">
        <v>1000</v>
      </c>
    </row>
    <row r="890" spans="1:4" x14ac:dyDescent="0.25">
      <c r="A890" s="9">
        <v>10540019</v>
      </c>
      <c r="B890" s="9" t="s">
        <v>40</v>
      </c>
      <c r="C890" s="8" t="s">
        <v>1080</v>
      </c>
      <c r="D890" s="9" t="s">
        <v>1000</v>
      </c>
    </row>
    <row r="891" spans="1:4" x14ac:dyDescent="0.25">
      <c r="A891" s="9">
        <v>10540020</v>
      </c>
      <c r="B891" s="9" t="s">
        <v>40</v>
      </c>
      <c r="C891" s="8" t="s">
        <v>1081</v>
      </c>
      <c r="D891" s="9" t="s">
        <v>1000</v>
      </c>
    </row>
    <row r="892" spans="1:4" x14ac:dyDescent="0.25">
      <c r="A892" s="9">
        <v>10540021</v>
      </c>
      <c r="B892" s="9" t="s">
        <v>40</v>
      </c>
      <c r="C892" s="8" t="s">
        <v>1082</v>
      </c>
      <c r="D892" s="9" t="s">
        <v>1000</v>
      </c>
    </row>
    <row r="893" spans="1:4" x14ac:dyDescent="0.25">
      <c r="A893" s="9">
        <v>10080098</v>
      </c>
      <c r="B893" s="9" t="s">
        <v>40</v>
      </c>
      <c r="C893" s="9" t="s">
        <v>1023</v>
      </c>
      <c r="D893" s="9" t="s">
        <v>898</v>
      </c>
    </row>
    <row r="894" spans="1:4" x14ac:dyDescent="0.25">
      <c r="A894" s="9">
        <v>10080099</v>
      </c>
      <c r="B894" s="9" t="s">
        <v>40</v>
      </c>
      <c r="C894" s="9" t="s">
        <v>1024</v>
      </c>
      <c r="D894" s="9" t="s">
        <v>898</v>
      </c>
    </row>
    <row r="895" spans="1:4" x14ac:dyDescent="0.25">
      <c r="A895" s="9">
        <v>10080093</v>
      </c>
      <c r="B895" s="9" t="s">
        <v>40</v>
      </c>
      <c r="C895" s="9" t="s">
        <v>1025</v>
      </c>
      <c r="D895" s="9" t="s">
        <v>898</v>
      </c>
    </row>
    <row r="896" spans="1:4" x14ac:dyDescent="0.25">
      <c r="A896" s="9">
        <v>10080094</v>
      </c>
      <c r="B896" s="9" t="s">
        <v>40</v>
      </c>
      <c r="C896" s="9" t="s">
        <v>1026</v>
      </c>
      <c r="D896" s="9" t="s">
        <v>898</v>
      </c>
    </row>
    <row r="897" spans="1:4" x14ac:dyDescent="0.25">
      <c r="A897" s="9">
        <v>10010107</v>
      </c>
      <c r="B897" s="9" t="s">
        <v>40</v>
      </c>
      <c r="C897" s="9" t="s">
        <v>445</v>
      </c>
      <c r="D897" s="9" t="s">
        <v>1021</v>
      </c>
    </row>
    <row r="898" spans="1:4" x14ac:dyDescent="0.25">
      <c r="A898" s="9">
        <v>10010111</v>
      </c>
      <c r="B898" s="9" t="s">
        <v>40</v>
      </c>
      <c r="C898" s="9" t="s">
        <v>1027</v>
      </c>
      <c r="D898" s="9" t="s">
        <v>1021</v>
      </c>
    </row>
    <row r="899" spans="1:4" x14ac:dyDescent="0.25">
      <c r="A899" s="9">
        <v>10010112</v>
      </c>
      <c r="B899" s="9" t="s">
        <v>40</v>
      </c>
      <c r="C899" s="9" t="s">
        <v>1028</v>
      </c>
      <c r="D899" s="9" t="s">
        <v>1021</v>
      </c>
    </row>
    <row r="900" spans="1:4" x14ac:dyDescent="0.25">
      <c r="A900" s="9">
        <v>10010113</v>
      </c>
      <c r="B900" s="9" t="s">
        <v>40</v>
      </c>
      <c r="C900" s="9" t="s">
        <v>1020</v>
      </c>
      <c r="D900" s="9" t="s">
        <v>1021</v>
      </c>
    </row>
    <row r="901" spans="1:4" x14ac:dyDescent="0.25">
      <c r="A901" s="9">
        <v>10010114</v>
      </c>
      <c r="B901" s="9" t="s">
        <v>40</v>
      </c>
      <c r="C901" s="9" t="s">
        <v>1022</v>
      </c>
      <c r="D901" s="9" t="s">
        <v>1021</v>
      </c>
    </row>
    <row r="902" spans="1:4" x14ac:dyDescent="0.25">
      <c r="A902" s="9">
        <v>10010115</v>
      </c>
      <c r="B902" s="9" t="s">
        <v>40</v>
      </c>
      <c r="C902" s="9" t="s">
        <v>1029</v>
      </c>
      <c r="D902" s="9" t="s">
        <v>1021</v>
      </c>
    </row>
    <row r="903" spans="1:4" x14ac:dyDescent="0.25">
      <c r="A903" s="9">
        <v>10030072</v>
      </c>
      <c r="B903" s="9" t="s">
        <v>40</v>
      </c>
      <c r="C903" s="9" t="s">
        <v>1032</v>
      </c>
      <c r="D903" s="9" t="s">
        <v>41</v>
      </c>
    </row>
    <row r="904" spans="1:4" x14ac:dyDescent="0.25">
      <c r="A904" s="9">
        <v>10030073</v>
      </c>
      <c r="B904" s="9" t="s">
        <v>40</v>
      </c>
      <c r="C904" s="9" t="s">
        <v>1033</v>
      </c>
      <c r="D904" s="9" t="s">
        <v>41</v>
      </c>
    </row>
    <row r="905" spans="1:4" x14ac:dyDescent="0.25">
      <c r="A905" s="9">
        <v>10560001</v>
      </c>
      <c r="B905" s="9" t="s">
        <v>998</v>
      </c>
      <c r="C905" s="9" t="s">
        <v>1053</v>
      </c>
      <c r="D905" s="9" t="s">
        <v>1106</v>
      </c>
    </row>
    <row r="906" spans="1:4" x14ac:dyDescent="0.25">
      <c r="A906" s="9">
        <v>10520003</v>
      </c>
      <c r="B906" s="9" t="s">
        <v>1084</v>
      </c>
      <c r="C906" s="9" t="s">
        <v>1085</v>
      </c>
      <c r="D906" s="9" t="s">
        <v>1086</v>
      </c>
    </row>
    <row r="907" spans="1:4" x14ac:dyDescent="0.25">
      <c r="A907" s="9">
        <v>10060107</v>
      </c>
      <c r="B907" s="9" t="s">
        <v>40</v>
      </c>
      <c r="C907" s="9" t="s">
        <v>1087</v>
      </c>
      <c r="D907" s="9" t="s">
        <v>818</v>
      </c>
    </row>
    <row r="908" spans="1:4" x14ac:dyDescent="0.25">
      <c r="A908" s="9">
        <v>10060108</v>
      </c>
      <c r="B908" s="9" t="s">
        <v>40</v>
      </c>
      <c r="C908" s="9" t="s">
        <v>1088</v>
      </c>
      <c r="D908" s="9" t="s">
        <v>818</v>
      </c>
    </row>
    <row r="909" spans="1:4" x14ac:dyDescent="0.25">
      <c r="A909" s="9">
        <v>10060109</v>
      </c>
      <c r="B909" s="9" t="s">
        <v>40</v>
      </c>
      <c r="C909" s="9" t="s">
        <v>1089</v>
      </c>
      <c r="D909" s="9" t="s">
        <v>818</v>
      </c>
    </row>
    <row r="910" spans="1:4" x14ac:dyDescent="0.25">
      <c r="A910" s="9">
        <v>10060110</v>
      </c>
      <c r="B910" s="9" t="s">
        <v>40</v>
      </c>
      <c r="C910" s="9" t="s">
        <v>1090</v>
      </c>
      <c r="D910" s="9" t="s">
        <v>818</v>
      </c>
    </row>
    <row r="911" spans="1:4" x14ac:dyDescent="0.25">
      <c r="A911" s="9">
        <v>10060111</v>
      </c>
      <c r="B911" s="9" t="s">
        <v>40</v>
      </c>
      <c r="C911" s="9" t="s">
        <v>1091</v>
      </c>
      <c r="D911" s="9" t="s">
        <v>818</v>
      </c>
    </row>
    <row r="912" spans="1:4" x14ac:dyDescent="0.25">
      <c r="A912" s="9">
        <v>10060112</v>
      </c>
      <c r="B912" s="9" t="s">
        <v>40</v>
      </c>
      <c r="C912" s="9" t="s">
        <v>1092</v>
      </c>
      <c r="D912" s="9" t="s">
        <v>818</v>
      </c>
    </row>
    <row r="913" spans="1:4" x14ac:dyDescent="0.25">
      <c r="A913" s="9">
        <v>10060113</v>
      </c>
      <c r="B913" s="9" t="s">
        <v>40</v>
      </c>
      <c r="C913" s="9" t="s">
        <v>1093</v>
      </c>
      <c r="D913" s="9" t="s">
        <v>818</v>
      </c>
    </row>
    <row r="914" spans="1:4" x14ac:dyDescent="0.25">
      <c r="A914" s="9">
        <v>10060114</v>
      </c>
      <c r="B914" s="9" t="s">
        <v>40</v>
      </c>
      <c r="C914" s="9" t="s">
        <v>1094</v>
      </c>
      <c r="D914" s="9" t="s">
        <v>818</v>
      </c>
    </row>
    <row r="915" spans="1:4" x14ac:dyDescent="0.25">
      <c r="A915" s="9">
        <v>10060115</v>
      </c>
      <c r="B915" s="9" t="s">
        <v>40</v>
      </c>
      <c r="C915" s="9" t="s">
        <v>1095</v>
      </c>
      <c r="D915" s="9" t="s">
        <v>818</v>
      </c>
    </row>
    <row r="916" spans="1:4" x14ac:dyDescent="0.25">
      <c r="A916" s="9">
        <v>10090065</v>
      </c>
      <c r="B916" s="9" t="s">
        <v>40</v>
      </c>
      <c r="C916" s="9" t="s">
        <v>1096</v>
      </c>
      <c r="D916" s="9" t="s">
        <v>460</v>
      </c>
    </row>
    <row r="917" spans="1:4" x14ac:dyDescent="0.25">
      <c r="A917" s="9">
        <v>10090066</v>
      </c>
      <c r="B917" s="9" t="s">
        <v>40</v>
      </c>
      <c r="C917" s="9" t="s">
        <v>1097</v>
      </c>
      <c r="D917" s="9" t="s">
        <v>460</v>
      </c>
    </row>
    <row r="918" spans="1:4" x14ac:dyDescent="0.25">
      <c r="A918" s="9">
        <v>10090067</v>
      </c>
      <c r="B918" s="9" t="s">
        <v>40</v>
      </c>
      <c r="C918" s="9" t="s">
        <v>1098</v>
      </c>
      <c r="D918" s="9" t="s">
        <v>460</v>
      </c>
    </row>
    <row r="919" spans="1:4" x14ac:dyDescent="0.25">
      <c r="A919" s="9">
        <v>10090068</v>
      </c>
      <c r="B919" s="9" t="s">
        <v>40</v>
      </c>
      <c r="C919" s="9" t="s">
        <v>1099</v>
      </c>
      <c r="D919" s="9" t="s">
        <v>460</v>
      </c>
    </row>
    <row r="920" spans="1:4" x14ac:dyDescent="0.25">
      <c r="A920" s="9">
        <v>10560002</v>
      </c>
      <c r="B920" s="9" t="s">
        <v>40</v>
      </c>
      <c r="C920" s="9" t="s">
        <v>1100</v>
      </c>
      <c r="D920" s="9" t="s">
        <v>1106</v>
      </c>
    </row>
    <row r="921" spans="1:4" x14ac:dyDescent="0.25">
      <c r="A921" s="9">
        <v>10560003</v>
      </c>
      <c r="B921" s="9" t="s">
        <v>40</v>
      </c>
      <c r="C921" s="9" t="s">
        <v>1101</v>
      </c>
      <c r="D921" s="9" t="s">
        <v>1106</v>
      </c>
    </row>
    <row r="922" spans="1:4" x14ac:dyDescent="0.25">
      <c r="A922" s="9">
        <v>10560004</v>
      </c>
      <c r="B922" s="9" t="s">
        <v>40</v>
      </c>
      <c r="C922" s="9" t="s">
        <v>1102</v>
      </c>
      <c r="D922" s="9" t="s">
        <v>1106</v>
      </c>
    </row>
    <row r="923" spans="1:4" x14ac:dyDescent="0.25">
      <c r="A923" s="9">
        <v>10560005</v>
      </c>
      <c r="B923" s="9" t="s">
        <v>40</v>
      </c>
      <c r="C923" s="8" t="s">
        <v>1103</v>
      </c>
      <c r="D923" s="9" t="s">
        <v>1106</v>
      </c>
    </row>
    <row r="924" spans="1:4" x14ac:dyDescent="0.25">
      <c r="A924" s="9">
        <v>10560006</v>
      </c>
      <c r="B924" s="9" t="s">
        <v>40</v>
      </c>
      <c r="C924" s="8" t="s">
        <v>1104</v>
      </c>
      <c r="D924" s="9" t="s">
        <v>1106</v>
      </c>
    </row>
    <row r="925" spans="1:4" x14ac:dyDescent="0.25">
      <c r="A925" s="9">
        <v>10560007</v>
      </c>
      <c r="B925" s="9" t="s">
        <v>40</v>
      </c>
      <c r="C925" s="8" t="s">
        <v>1105</v>
      </c>
      <c r="D925" s="9" t="s">
        <v>1106</v>
      </c>
    </row>
    <row r="926" spans="1:4" x14ac:dyDescent="0.25">
      <c r="A926" s="9">
        <v>10030074</v>
      </c>
      <c r="B926" s="9" t="s">
        <v>40</v>
      </c>
      <c r="C926" s="9" t="s">
        <v>1109</v>
      </c>
      <c r="D926" s="9" t="s">
        <v>41</v>
      </c>
    </row>
    <row r="927" spans="1:4" x14ac:dyDescent="0.25">
      <c r="A927" s="9">
        <v>10030075</v>
      </c>
      <c r="B927" s="9" t="s">
        <v>40</v>
      </c>
      <c r="C927" s="9" t="s">
        <v>1107</v>
      </c>
      <c r="D927" s="9" t="s">
        <v>41</v>
      </c>
    </row>
    <row r="928" spans="1:4" x14ac:dyDescent="0.25">
      <c r="A928" s="9">
        <v>10030076</v>
      </c>
      <c r="B928" s="9" t="s">
        <v>40</v>
      </c>
      <c r="C928" s="9" t="s">
        <v>1108</v>
      </c>
      <c r="D928" s="9" t="s">
        <v>41</v>
      </c>
    </row>
    <row r="929" spans="1:4" x14ac:dyDescent="0.25">
      <c r="A929" s="9">
        <v>10010121</v>
      </c>
      <c r="B929" s="9" t="s">
        <v>40</v>
      </c>
      <c r="C929" s="9" t="s">
        <v>1110</v>
      </c>
      <c r="D929" s="9" t="s">
        <v>1021</v>
      </c>
    </row>
    <row r="930" spans="1:4" x14ac:dyDescent="0.25">
      <c r="A930" s="9">
        <v>10010122</v>
      </c>
      <c r="B930" s="9" t="s">
        <v>40</v>
      </c>
      <c r="C930" s="9" t="s">
        <v>1111</v>
      </c>
      <c r="D930" s="9" t="s">
        <v>1021</v>
      </c>
    </row>
    <row r="931" spans="1:4" x14ac:dyDescent="0.25">
      <c r="A931" s="9">
        <v>10010126</v>
      </c>
      <c r="B931" s="9" t="s">
        <v>40</v>
      </c>
      <c r="C931" s="9" t="s">
        <v>1112</v>
      </c>
      <c r="D931" s="9" t="s">
        <v>1021</v>
      </c>
    </row>
    <row r="932" spans="1:4" x14ac:dyDescent="0.25">
      <c r="A932" s="9">
        <v>10010127</v>
      </c>
      <c r="B932" s="9" t="s">
        <v>40</v>
      </c>
      <c r="C932" s="9" t="s">
        <v>1113</v>
      </c>
      <c r="D932" s="9" t="s">
        <v>1021</v>
      </c>
    </row>
    <row r="933" spans="1:4" x14ac:dyDescent="0.25">
      <c r="A933" s="9">
        <v>10010128</v>
      </c>
      <c r="B933" s="9" t="s">
        <v>40</v>
      </c>
      <c r="C933" s="9" t="s">
        <v>1114</v>
      </c>
      <c r="D933" s="9" t="s">
        <v>1021</v>
      </c>
    </row>
    <row r="934" spans="1:4" x14ac:dyDescent="0.25">
      <c r="A934" s="9">
        <v>10010133</v>
      </c>
      <c r="B934" s="9" t="s">
        <v>40</v>
      </c>
      <c r="C934" s="8" t="s">
        <v>1115</v>
      </c>
      <c r="D934" s="9" t="s">
        <v>1021</v>
      </c>
    </row>
    <row r="935" spans="1:4" x14ac:dyDescent="0.25">
      <c r="A935" s="9">
        <v>10010134</v>
      </c>
      <c r="B935" s="9" t="s">
        <v>40</v>
      </c>
      <c r="C935" s="9" t="s">
        <v>1116</v>
      </c>
      <c r="D935" s="9" t="s">
        <v>1021</v>
      </c>
    </row>
    <row r="936" spans="1:4" x14ac:dyDescent="0.25">
      <c r="A936" s="9">
        <v>10020075</v>
      </c>
      <c r="B936" s="9" t="s">
        <v>40</v>
      </c>
      <c r="C936" s="9" t="s">
        <v>484</v>
      </c>
      <c r="D936" s="9" t="s">
        <v>563</v>
      </c>
    </row>
    <row r="937" spans="1:4" x14ac:dyDescent="0.25">
      <c r="A937" s="9">
        <v>10020076</v>
      </c>
      <c r="B937" s="9" t="s">
        <v>40</v>
      </c>
      <c r="C937" s="9" t="s">
        <v>1122</v>
      </c>
      <c r="D937" s="9" t="s">
        <v>563</v>
      </c>
    </row>
    <row r="938" spans="1:4" x14ac:dyDescent="0.25">
      <c r="A938" s="9">
        <v>10020077</v>
      </c>
      <c r="B938" s="9" t="s">
        <v>40</v>
      </c>
      <c r="C938" s="9" t="s">
        <v>1123</v>
      </c>
      <c r="D938" s="9" t="s">
        <v>563</v>
      </c>
    </row>
    <row r="939" spans="1:4" x14ac:dyDescent="0.25">
      <c r="A939" s="9">
        <v>10020078</v>
      </c>
      <c r="B939" s="9" t="s">
        <v>40</v>
      </c>
      <c r="C939" s="9" t="s">
        <v>1124</v>
      </c>
      <c r="D939" s="9" t="s">
        <v>563</v>
      </c>
    </row>
    <row r="940" spans="1:4" x14ac:dyDescent="0.25">
      <c r="A940" s="9">
        <v>10020079</v>
      </c>
      <c r="B940" s="9" t="s">
        <v>40</v>
      </c>
      <c r="C940" s="9" t="s">
        <v>1125</v>
      </c>
      <c r="D940" s="9" t="s">
        <v>563</v>
      </c>
    </row>
    <row r="941" spans="1:4" x14ac:dyDescent="0.25">
      <c r="A941" s="9">
        <v>10020080</v>
      </c>
      <c r="B941" s="9" t="s">
        <v>40</v>
      </c>
      <c r="C941" s="9" t="s">
        <v>1126</v>
      </c>
      <c r="D941" s="9" t="s">
        <v>563</v>
      </c>
    </row>
    <row r="942" spans="1:4" x14ac:dyDescent="0.25">
      <c r="A942" s="9">
        <v>10020066</v>
      </c>
      <c r="B942" s="9" t="s">
        <v>40</v>
      </c>
      <c r="C942" s="9" t="s">
        <v>1129</v>
      </c>
      <c r="D942" s="9" t="s">
        <v>563</v>
      </c>
    </row>
    <row r="943" spans="1:4" x14ac:dyDescent="0.25">
      <c r="A943" s="9">
        <v>1057</v>
      </c>
      <c r="B943" s="9" t="s">
        <v>39</v>
      </c>
      <c r="C943" s="9" t="s">
        <v>1130</v>
      </c>
      <c r="D943" s="9" t="s">
        <v>1130</v>
      </c>
    </row>
    <row r="944" spans="1:4" x14ac:dyDescent="0.25">
      <c r="A944" s="9">
        <v>10060116</v>
      </c>
      <c r="B944" s="9" t="s">
        <v>40</v>
      </c>
      <c r="C944" s="9" t="s">
        <v>1144</v>
      </c>
      <c r="D944" s="9" t="s">
        <v>818</v>
      </c>
    </row>
    <row r="945" spans="1:4" x14ac:dyDescent="0.25">
      <c r="A945" s="9">
        <v>10010135</v>
      </c>
      <c r="B945" s="9" t="s">
        <v>40</v>
      </c>
      <c r="C945" s="9" t="s">
        <v>1145</v>
      </c>
      <c r="D945" s="9" t="s">
        <v>1021</v>
      </c>
    </row>
    <row r="946" spans="1:4" x14ac:dyDescent="0.25">
      <c r="A946" s="9">
        <v>10010136</v>
      </c>
      <c r="B946" s="9" t="s">
        <v>40</v>
      </c>
      <c r="C946" s="9" t="s">
        <v>1146</v>
      </c>
      <c r="D946" s="9" t="s">
        <v>1021</v>
      </c>
    </row>
    <row r="947" spans="1:4" x14ac:dyDescent="0.25">
      <c r="A947" s="9">
        <v>10010137</v>
      </c>
      <c r="B947" s="9" t="s">
        <v>40</v>
      </c>
      <c r="C947" s="9" t="s">
        <v>1147</v>
      </c>
      <c r="D947" s="9" t="s">
        <v>1021</v>
      </c>
    </row>
    <row r="948" spans="1:4" x14ac:dyDescent="0.25">
      <c r="A948" s="9">
        <v>10010138</v>
      </c>
      <c r="B948" s="9" t="s">
        <v>40</v>
      </c>
      <c r="C948" s="9" t="s">
        <v>1148</v>
      </c>
      <c r="D948" s="9" t="s">
        <v>1021</v>
      </c>
    </row>
    <row r="949" spans="1:4" x14ac:dyDescent="0.25">
      <c r="A949" s="9">
        <v>10010139</v>
      </c>
      <c r="B949" s="9" t="s">
        <v>40</v>
      </c>
      <c r="C949" s="9" t="s">
        <v>1149</v>
      </c>
      <c r="D949" s="9" t="s">
        <v>1021</v>
      </c>
    </row>
    <row r="950" spans="1:4" x14ac:dyDescent="0.25">
      <c r="A950" s="9">
        <v>10020081</v>
      </c>
      <c r="B950" s="9" t="s">
        <v>40</v>
      </c>
      <c r="C950" s="9" t="s">
        <v>1127</v>
      </c>
      <c r="D950" s="9" t="s">
        <v>563</v>
      </c>
    </row>
    <row r="951" spans="1:4" x14ac:dyDescent="0.25">
      <c r="A951" s="9">
        <v>10020082</v>
      </c>
      <c r="B951" s="9" t="s">
        <v>40</v>
      </c>
      <c r="C951" s="9" t="s">
        <v>1128</v>
      </c>
      <c r="D951" s="9" t="s">
        <v>563</v>
      </c>
    </row>
    <row r="952" spans="1:4" x14ac:dyDescent="0.25">
      <c r="A952" s="9">
        <v>10020083</v>
      </c>
      <c r="B952" s="9" t="s">
        <v>40</v>
      </c>
      <c r="C952" s="9" t="s">
        <v>1150</v>
      </c>
      <c r="D952" s="9" t="s">
        <v>563</v>
      </c>
    </row>
    <row r="953" spans="1:4" x14ac:dyDescent="0.25">
      <c r="A953" s="9">
        <v>10020084</v>
      </c>
      <c r="B953" s="9" t="s">
        <v>40</v>
      </c>
      <c r="C953" s="9" t="s">
        <v>1151</v>
      </c>
      <c r="D953" s="9" t="s">
        <v>563</v>
      </c>
    </row>
    <row r="954" spans="1:4" x14ac:dyDescent="0.25">
      <c r="A954" s="9">
        <v>10030078</v>
      </c>
      <c r="B954" s="9" t="s">
        <v>40</v>
      </c>
      <c r="C954" s="9" t="s">
        <v>1152</v>
      </c>
      <c r="D954" s="9" t="s">
        <v>41</v>
      </c>
    </row>
    <row r="955" spans="1:4" x14ac:dyDescent="0.25">
      <c r="A955" s="9">
        <v>10060117</v>
      </c>
      <c r="B955" s="9" t="s">
        <v>40</v>
      </c>
      <c r="C955" s="9" t="s">
        <v>1153</v>
      </c>
      <c r="D955" s="9" t="s">
        <v>818</v>
      </c>
    </row>
    <row r="956" spans="1:4" x14ac:dyDescent="0.25">
      <c r="A956" s="9">
        <v>10060118</v>
      </c>
      <c r="B956" s="9" t="s">
        <v>40</v>
      </c>
      <c r="C956" s="9" t="s">
        <v>1154</v>
      </c>
      <c r="D956" s="9" t="s">
        <v>818</v>
      </c>
    </row>
    <row r="957" spans="1:4" x14ac:dyDescent="0.25">
      <c r="A957" s="9">
        <v>10060119</v>
      </c>
      <c r="B957" s="9" t="s">
        <v>40</v>
      </c>
      <c r="C957" s="9" t="s">
        <v>1155</v>
      </c>
      <c r="D957" s="9" t="s">
        <v>818</v>
      </c>
    </row>
    <row r="958" spans="1:4" x14ac:dyDescent="0.25">
      <c r="A958" s="9">
        <v>10060120</v>
      </c>
      <c r="B958" s="9" t="s">
        <v>40</v>
      </c>
      <c r="C958" s="9" t="s">
        <v>1156</v>
      </c>
      <c r="D958" s="9" t="s">
        <v>818</v>
      </c>
    </row>
    <row r="959" spans="1:4" x14ac:dyDescent="0.25">
      <c r="A959" s="9">
        <v>10060121</v>
      </c>
      <c r="B959" s="9" t="s">
        <v>40</v>
      </c>
      <c r="C959" s="9" t="s">
        <v>891</v>
      </c>
      <c r="D959" s="9" t="s">
        <v>818</v>
      </c>
    </row>
    <row r="960" spans="1:4" x14ac:dyDescent="0.25">
      <c r="A960" s="9">
        <v>10060122</v>
      </c>
      <c r="B960" s="9" t="s">
        <v>40</v>
      </c>
      <c r="C960" s="9" t="s">
        <v>1157</v>
      </c>
      <c r="D960" s="9" t="s">
        <v>818</v>
      </c>
    </row>
    <row r="961" spans="1:4" x14ac:dyDescent="0.25">
      <c r="A961" s="9">
        <v>10080111</v>
      </c>
      <c r="B961" s="9" t="s">
        <v>40</v>
      </c>
      <c r="C961" s="9" t="s">
        <v>1158</v>
      </c>
      <c r="D961" s="9" t="s">
        <v>898</v>
      </c>
    </row>
    <row r="962" spans="1:4" x14ac:dyDescent="0.25">
      <c r="A962" s="9">
        <v>10080112</v>
      </c>
      <c r="B962" s="9" t="s">
        <v>40</v>
      </c>
      <c r="C962" s="9" t="s">
        <v>1159</v>
      </c>
      <c r="D962" s="9" t="s">
        <v>898</v>
      </c>
    </row>
    <row r="963" spans="1:4" x14ac:dyDescent="0.25">
      <c r="A963" s="9">
        <v>10080113</v>
      </c>
      <c r="B963" s="9" t="s">
        <v>40</v>
      </c>
      <c r="C963" s="8" t="s">
        <v>1160</v>
      </c>
      <c r="D963" s="9" t="s">
        <v>898</v>
      </c>
    </row>
    <row r="964" spans="1:4" x14ac:dyDescent="0.25">
      <c r="A964" s="9">
        <v>10080114</v>
      </c>
      <c r="B964" s="9" t="s">
        <v>40</v>
      </c>
      <c r="C964" s="8" t="s">
        <v>1161</v>
      </c>
      <c r="D964" s="9" t="s">
        <v>898</v>
      </c>
    </row>
    <row r="965" spans="1:4" x14ac:dyDescent="0.25">
      <c r="A965" s="9">
        <v>10090072</v>
      </c>
      <c r="B965" s="9" t="s">
        <v>40</v>
      </c>
      <c r="C965" s="9" t="s">
        <v>1162</v>
      </c>
      <c r="D965" s="9" t="s">
        <v>460</v>
      </c>
    </row>
    <row r="966" spans="1:4" x14ac:dyDescent="0.25">
      <c r="A966" s="8">
        <v>10110167</v>
      </c>
      <c r="B966" s="9" t="s">
        <v>40</v>
      </c>
      <c r="C966" s="8" t="s">
        <v>1140</v>
      </c>
      <c r="D966" s="8" t="s">
        <v>743</v>
      </c>
    </row>
    <row r="967" spans="1:4" x14ac:dyDescent="0.25">
      <c r="A967" s="8">
        <v>10110168</v>
      </c>
      <c r="B967" s="9" t="s">
        <v>40</v>
      </c>
      <c r="C967" s="8" t="s">
        <v>1141</v>
      </c>
      <c r="D967" s="8" t="s">
        <v>743</v>
      </c>
    </row>
    <row r="968" spans="1:4" x14ac:dyDescent="0.25">
      <c r="A968" s="8">
        <v>10110169</v>
      </c>
      <c r="B968" s="9" t="s">
        <v>40</v>
      </c>
      <c r="C968" s="8" t="s">
        <v>1142</v>
      </c>
      <c r="D968" s="8" t="s">
        <v>743</v>
      </c>
    </row>
    <row r="969" spans="1:4" x14ac:dyDescent="0.25">
      <c r="A969" s="9">
        <v>10110170</v>
      </c>
      <c r="B969" s="9" t="s">
        <v>40</v>
      </c>
      <c r="C969" s="9" t="s">
        <v>1143</v>
      </c>
      <c r="D969" s="8" t="s">
        <v>743</v>
      </c>
    </row>
    <row r="970" spans="1:4" x14ac:dyDescent="0.25">
      <c r="A970" s="8">
        <v>10120113</v>
      </c>
      <c r="B970" s="9" t="s">
        <v>40</v>
      </c>
      <c r="C970" s="8" t="s">
        <v>1163</v>
      </c>
      <c r="D970" s="8" t="s">
        <v>298</v>
      </c>
    </row>
    <row r="971" spans="1:4" x14ac:dyDescent="0.25">
      <c r="A971" s="8">
        <v>10120114</v>
      </c>
      <c r="B971" s="9" t="s">
        <v>40</v>
      </c>
      <c r="C971" s="8" t="s">
        <v>1164</v>
      </c>
      <c r="D971" s="8" t="s">
        <v>298</v>
      </c>
    </row>
    <row r="972" spans="1:4" x14ac:dyDescent="0.25">
      <c r="A972" s="9">
        <v>10120115</v>
      </c>
      <c r="B972" s="9" t="s">
        <v>40</v>
      </c>
      <c r="C972" s="9" t="s">
        <v>1165</v>
      </c>
      <c r="D972" s="8" t="s">
        <v>298</v>
      </c>
    </row>
    <row r="973" spans="1:4" x14ac:dyDescent="0.25">
      <c r="A973" s="8">
        <v>10130108</v>
      </c>
      <c r="B973" s="9" t="s">
        <v>40</v>
      </c>
      <c r="C973" s="8" t="s">
        <v>1166</v>
      </c>
      <c r="D973" s="8" t="s">
        <v>678</v>
      </c>
    </row>
    <row r="974" spans="1:4" x14ac:dyDescent="0.25">
      <c r="A974" s="8">
        <v>10130109</v>
      </c>
      <c r="B974" s="9" t="s">
        <v>40</v>
      </c>
      <c r="C974" s="8" t="s">
        <v>1167</v>
      </c>
      <c r="D974" s="8" t="s">
        <v>678</v>
      </c>
    </row>
    <row r="975" spans="1:4" x14ac:dyDescent="0.25">
      <c r="A975" s="8">
        <v>10130110</v>
      </c>
      <c r="B975" s="9" t="s">
        <v>40</v>
      </c>
      <c r="C975" s="8" t="s">
        <v>1168</v>
      </c>
      <c r="D975" s="8" t="s">
        <v>678</v>
      </c>
    </row>
    <row r="976" spans="1:4" x14ac:dyDescent="0.25">
      <c r="A976" s="9">
        <v>10130111</v>
      </c>
      <c r="B976" s="9" t="s">
        <v>40</v>
      </c>
      <c r="C976" s="9" t="s">
        <v>1169</v>
      </c>
      <c r="D976" s="8" t="s">
        <v>678</v>
      </c>
    </row>
    <row r="977" spans="1:4" x14ac:dyDescent="0.25">
      <c r="A977" s="9">
        <v>10140189</v>
      </c>
      <c r="B977" s="9" t="s">
        <v>40</v>
      </c>
      <c r="C977" s="9" t="s">
        <v>1170</v>
      </c>
      <c r="D977" s="9" t="s">
        <v>367</v>
      </c>
    </row>
    <row r="978" spans="1:4" x14ac:dyDescent="0.25">
      <c r="A978" s="8">
        <v>10530083</v>
      </c>
      <c r="B978" s="9" t="s">
        <v>40</v>
      </c>
      <c r="C978" s="8" t="s">
        <v>1171</v>
      </c>
      <c r="D978" s="8" t="s">
        <v>513</v>
      </c>
    </row>
    <row r="979" spans="1:4" x14ac:dyDescent="0.25">
      <c r="A979" s="8">
        <v>10530084</v>
      </c>
      <c r="B979" s="9" t="s">
        <v>40</v>
      </c>
      <c r="C979" s="8" t="s">
        <v>1172</v>
      </c>
      <c r="D979" s="8" t="s">
        <v>513</v>
      </c>
    </row>
    <row r="980" spans="1:4" x14ac:dyDescent="0.25">
      <c r="A980" s="8">
        <v>10530085</v>
      </c>
      <c r="B980" s="9" t="s">
        <v>40</v>
      </c>
      <c r="C980" s="8" t="s">
        <v>1173</v>
      </c>
      <c r="D980" s="8" t="s">
        <v>513</v>
      </c>
    </row>
    <row r="981" spans="1:4" x14ac:dyDescent="0.25">
      <c r="A981" s="8">
        <v>10530086</v>
      </c>
      <c r="B981" s="9" t="s">
        <v>40</v>
      </c>
      <c r="C981" s="8" t="s">
        <v>1174</v>
      </c>
      <c r="D981" s="8" t="s">
        <v>513</v>
      </c>
    </row>
    <row r="982" spans="1:4" x14ac:dyDescent="0.25">
      <c r="A982" s="8">
        <v>10530087</v>
      </c>
      <c r="B982" s="9" t="s">
        <v>40</v>
      </c>
      <c r="C982" s="8" t="s">
        <v>1175</v>
      </c>
      <c r="D982" s="8" t="s">
        <v>513</v>
      </c>
    </row>
    <row r="983" spans="1:4" x14ac:dyDescent="0.25">
      <c r="A983" s="8">
        <v>10530088</v>
      </c>
      <c r="B983" s="9" t="s">
        <v>40</v>
      </c>
      <c r="C983" s="8" t="s">
        <v>1176</v>
      </c>
      <c r="D983" s="8" t="s">
        <v>513</v>
      </c>
    </row>
    <row r="984" spans="1:4" x14ac:dyDescent="0.25">
      <c r="A984" s="8">
        <v>10530089</v>
      </c>
      <c r="B984" s="9" t="s">
        <v>40</v>
      </c>
      <c r="C984" s="8" t="s">
        <v>1177</v>
      </c>
      <c r="D984" s="8" t="s">
        <v>513</v>
      </c>
    </row>
    <row r="985" spans="1:4" x14ac:dyDescent="0.25">
      <c r="A985" s="8">
        <v>10530090</v>
      </c>
      <c r="B985" s="9" t="s">
        <v>40</v>
      </c>
      <c r="C985" s="8" t="s">
        <v>1178</v>
      </c>
      <c r="D985" s="8" t="s">
        <v>513</v>
      </c>
    </row>
    <row r="986" spans="1:4" x14ac:dyDescent="0.25">
      <c r="A986" s="8">
        <v>10530091</v>
      </c>
      <c r="B986" s="9" t="s">
        <v>40</v>
      </c>
      <c r="C986" s="8" t="s">
        <v>1179</v>
      </c>
      <c r="D986" s="8" t="s">
        <v>513</v>
      </c>
    </row>
    <row r="987" spans="1:4" x14ac:dyDescent="0.25">
      <c r="A987" s="8">
        <v>10530092</v>
      </c>
      <c r="B987" s="9" t="s">
        <v>40</v>
      </c>
      <c r="C987" s="8" t="s">
        <v>1180</v>
      </c>
      <c r="D987" s="8" t="s">
        <v>513</v>
      </c>
    </row>
    <row r="988" spans="1:4" x14ac:dyDescent="0.25">
      <c r="A988" s="9">
        <v>10530093</v>
      </c>
      <c r="B988" s="9" t="s">
        <v>40</v>
      </c>
      <c r="C988" s="9" t="s">
        <v>1181</v>
      </c>
      <c r="D988" s="8" t="s">
        <v>513</v>
      </c>
    </row>
    <row r="989" spans="1:4" x14ac:dyDescent="0.25">
      <c r="A989" s="8">
        <v>10540028</v>
      </c>
      <c r="B989" s="9" t="s">
        <v>40</v>
      </c>
      <c r="C989" s="8" t="s">
        <v>1182</v>
      </c>
      <c r="D989" s="8" t="s">
        <v>1000</v>
      </c>
    </row>
    <row r="990" spans="1:4" x14ac:dyDescent="0.25">
      <c r="A990" s="8">
        <v>10540029</v>
      </c>
      <c r="B990" s="9" t="s">
        <v>40</v>
      </c>
      <c r="C990" s="8" t="s">
        <v>1183</v>
      </c>
      <c r="D990" s="8" t="s">
        <v>1000</v>
      </c>
    </row>
    <row r="991" spans="1:4" x14ac:dyDescent="0.25">
      <c r="A991" s="8">
        <v>10540030</v>
      </c>
      <c r="B991" s="9" t="s">
        <v>40</v>
      </c>
      <c r="C991" s="8" t="s">
        <v>1131</v>
      </c>
      <c r="D991" s="8" t="s">
        <v>1000</v>
      </c>
    </row>
    <row r="992" spans="1:4" x14ac:dyDescent="0.25">
      <c r="A992" s="8">
        <v>10540031</v>
      </c>
      <c r="B992" s="9" t="s">
        <v>40</v>
      </c>
      <c r="C992" s="8" t="s">
        <v>1132</v>
      </c>
      <c r="D992" s="8" t="s">
        <v>1000</v>
      </c>
    </row>
    <row r="993" spans="1:4" x14ac:dyDescent="0.25">
      <c r="A993" s="8">
        <v>10540032</v>
      </c>
      <c r="B993" s="9" t="s">
        <v>40</v>
      </c>
      <c r="C993" s="8" t="s">
        <v>1133</v>
      </c>
      <c r="D993" s="8" t="s">
        <v>1000</v>
      </c>
    </row>
    <row r="994" spans="1:4" x14ac:dyDescent="0.25">
      <c r="A994" s="8">
        <v>10540033</v>
      </c>
      <c r="B994" s="9" t="s">
        <v>40</v>
      </c>
      <c r="C994" s="8" t="s">
        <v>1134</v>
      </c>
      <c r="D994" s="8" t="s">
        <v>1000</v>
      </c>
    </row>
    <row r="995" spans="1:4" x14ac:dyDescent="0.25">
      <c r="A995" s="8">
        <v>10540034</v>
      </c>
      <c r="B995" s="9" t="s">
        <v>40</v>
      </c>
      <c r="C995" s="8" t="s">
        <v>1135</v>
      </c>
      <c r="D995" s="8" t="s">
        <v>1000</v>
      </c>
    </row>
    <row r="996" spans="1:4" x14ac:dyDescent="0.25">
      <c r="A996" s="8">
        <v>10540035</v>
      </c>
      <c r="B996" s="9" t="s">
        <v>40</v>
      </c>
      <c r="C996" s="8" t="s">
        <v>1136</v>
      </c>
      <c r="D996" s="8" t="s">
        <v>1000</v>
      </c>
    </row>
    <row r="997" spans="1:4" x14ac:dyDescent="0.25">
      <c r="A997" s="8">
        <v>10540036</v>
      </c>
      <c r="B997" s="9" t="s">
        <v>40</v>
      </c>
      <c r="C997" s="8" t="s">
        <v>1137</v>
      </c>
      <c r="D997" s="8" t="s">
        <v>1000</v>
      </c>
    </row>
    <row r="998" spans="1:4" x14ac:dyDescent="0.25">
      <c r="A998" s="8">
        <v>10540037</v>
      </c>
      <c r="B998" s="9" t="s">
        <v>40</v>
      </c>
      <c r="C998" s="8" t="s">
        <v>1138</v>
      </c>
      <c r="D998" s="8" t="s">
        <v>1000</v>
      </c>
    </row>
    <row r="999" spans="1:4" x14ac:dyDescent="0.25">
      <c r="A999" s="9">
        <v>10540038</v>
      </c>
      <c r="B999" s="9" t="s">
        <v>40</v>
      </c>
      <c r="C999" s="9" t="s">
        <v>1139</v>
      </c>
      <c r="D999" s="8" t="s">
        <v>1000</v>
      </c>
    </row>
    <row r="1000" spans="1:4" x14ac:dyDescent="0.25">
      <c r="A1000" s="9">
        <v>10550002</v>
      </c>
      <c r="B1000" s="9" t="s">
        <v>40</v>
      </c>
      <c r="C1000" s="9" t="s">
        <v>1184</v>
      </c>
      <c r="D1000" s="9" t="s">
        <v>982</v>
      </c>
    </row>
    <row r="1001" spans="1:4" x14ac:dyDescent="0.25">
      <c r="A1001" s="8">
        <v>10560011</v>
      </c>
      <c r="B1001" s="9" t="s">
        <v>40</v>
      </c>
      <c r="C1001" s="8" t="s">
        <v>1185</v>
      </c>
      <c r="D1001" s="8" t="s">
        <v>1106</v>
      </c>
    </row>
    <row r="1002" spans="1:4" x14ac:dyDescent="0.25">
      <c r="A1002" s="8">
        <v>10560012</v>
      </c>
      <c r="B1002" s="9" t="s">
        <v>40</v>
      </c>
      <c r="C1002" s="8" t="s">
        <v>1186</v>
      </c>
      <c r="D1002" s="8" t="s">
        <v>1106</v>
      </c>
    </row>
    <row r="1003" spans="1:4" x14ac:dyDescent="0.25">
      <c r="A1003" s="8">
        <v>10560013</v>
      </c>
      <c r="B1003" s="9" t="s">
        <v>40</v>
      </c>
      <c r="C1003" s="8" t="s">
        <v>1187</v>
      </c>
      <c r="D1003" s="8" t="s">
        <v>1106</v>
      </c>
    </row>
    <row r="1004" spans="1:4" x14ac:dyDescent="0.25">
      <c r="A1004" s="8">
        <v>10560014</v>
      </c>
      <c r="B1004" s="9" t="s">
        <v>40</v>
      </c>
      <c r="C1004" s="8" t="s">
        <v>1188</v>
      </c>
      <c r="D1004" s="8" t="s">
        <v>1106</v>
      </c>
    </row>
    <row r="1005" spans="1:4" x14ac:dyDescent="0.25">
      <c r="A1005" s="8">
        <v>10560015</v>
      </c>
      <c r="B1005" s="9" t="s">
        <v>40</v>
      </c>
      <c r="C1005" s="8" t="s">
        <v>1189</v>
      </c>
      <c r="D1005" s="8" t="s">
        <v>1106</v>
      </c>
    </row>
    <row r="1006" spans="1:4" x14ac:dyDescent="0.25">
      <c r="A1006" s="8">
        <v>10560016</v>
      </c>
      <c r="B1006" s="9" t="s">
        <v>40</v>
      </c>
      <c r="C1006" s="8" t="s">
        <v>1190</v>
      </c>
      <c r="D1006" s="8" t="s">
        <v>1106</v>
      </c>
    </row>
    <row r="1007" spans="1:4" x14ac:dyDescent="0.25">
      <c r="A1007" s="8">
        <v>10560017</v>
      </c>
      <c r="B1007" s="9" t="s">
        <v>40</v>
      </c>
      <c r="C1007" s="8" t="s">
        <v>1191</v>
      </c>
      <c r="D1007" s="8" t="s">
        <v>1106</v>
      </c>
    </row>
    <row r="1008" spans="1:4" x14ac:dyDescent="0.25">
      <c r="A1008" s="8">
        <v>10560018</v>
      </c>
      <c r="B1008" s="9" t="s">
        <v>40</v>
      </c>
      <c r="C1008" s="8" t="s">
        <v>1192</v>
      </c>
      <c r="D1008" s="8" t="s">
        <v>1106</v>
      </c>
    </row>
    <row r="1009" spans="1:4" x14ac:dyDescent="0.25">
      <c r="A1009" s="8">
        <v>10560019</v>
      </c>
      <c r="B1009" s="9" t="s">
        <v>40</v>
      </c>
      <c r="C1009" s="8" t="s">
        <v>1193</v>
      </c>
      <c r="D1009" s="8" t="s">
        <v>1106</v>
      </c>
    </row>
    <row r="1010" spans="1:4" x14ac:dyDescent="0.25">
      <c r="A1010" s="8">
        <v>10560020</v>
      </c>
      <c r="B1010" s="9" t="s">
        <v>40</v>
      </c>
      <c r="C1010" s="8" t="s">
        <v>1194</v>
      </c>
      <c r="D1010" s="8" t="s">
        <v>1106</v>
      </c>
    </row>
    <row r="1011" spans="1:4" x14ac:dyDescent="0.25">
      <c r="A1011" s="8">
        <v>10560021</v>
      </c>
      <c r="B1011" s="9" t="s">
        <v>40</v>
      </c>
      <c r="C1011" s="8" t="s">
        <v>1195</v>
      </c>
      <c r="D1011" s="8" t="s">
        <v>1106</v>
      </c>
    </row>
    <row r="1012" spans="1:4" x14ac:dyDescent="0.25">
      <c r="A1012" s="8">
        <v>10570001</v>
      </c>
      <c r="B1012" s="9" t="s">
        <v>40</v>
      </c>
      <c r="C1012" s="8" t="s">
        <v>1196</v>
      </c>
      <c r="D1012" s="8" t="s">
        <v>1130</v>
      </c>
    </row>
    <row r="1013" spans="1:4" x14ac:dyDescent="0.25">
      <c r="A1013" s="8">
        <v>10570002</v>
      </c>
      <c r="B1013" s="9" t="s">
        <v>40</v>
      </c>
      <c r="C1013" s="8" t="s">
        <v>749</v>
      </c>
      <c r="D1013" s="8" t="s">
        <v>1130</v>
      </c>
    </row>
    <row r="1014" spans="1:4" x14ac:dyDescent="0.25">
      <c r="A1014" s="8">
        <v>10570003</v>
      </c>
      <c r="B1014" s="9" t="s">
        <v>40</v>
      </c>
      <c r="C1014" s="8" t="s">
        <v>1197</v>
      </c>
      <c r="D1014" s="8" t="s">
        <v>1130</v>
      </c>
    </row>
    <row r="1015" spans="1:4" x14ac:dyDescent="0.25">
      <c r="A1015" s="8">
        <v>10570004</v>
      </c>
      <c r="B1015" s="9" t="s">
        <v>40</v>
      </c>
      <c r="C1015" s="8" t="s">
        <v>1198</v>
      </c>
      <c r="D1015" s="8" t="s">
        <v>1130</v>
      </c>
    </row>
    <row r="1016" spans="1:4" x14ac:dyDescent="0.25">
      <c r="A1016" s="8">
        <v>10570005</v>
      </c>
      <c r="B1016" s="9" t="s">
        <v>40</v>
      </c>
      <c r="C1016" s="8" t="s">
        <v>1199</v>
      </c>
      <c r="D1016" s="8" t="s">
        <v>1130</v>
      </c>
    </row>
    <row r="1017" spans="1:4" x14ac:dyDescent="0.25">
      <c r="A1017" s="8">
        <v>10570006</v>
      </c>
      <c r="B1017" s="9" t="s">
        <v>40</v>
      </c>
      <c r="C1017" s="8" t="s">
        <v>1200</v>
      </c>
      <c r="D1017" s="8" t="s">
        <v>1130</v>
      </c>
    </row>
    <row r="1018" spans="1:4" x14ac:dyDescent="0.25">
      <c r="A1018" s="8">
        <v>10570007</v>
      </c>
      <c r="B1018" s="9" t="s">
        <v>40</v>
      </c>
      <c r="C1018" s="8" t="s">
        <v>1201</v>
      </c>
      <c r="D1018" s="8" t="s">
        <v>1130</v>
      </c>
    </row>
    <row r="1019" spans="1:4" x14ac:dyDescent="0.25">
      <c r="A1019" s="8">
        <v>10570008</v>
      </c>
      <c r="B1019" s="9" t="s">
        <v>40</v>
      </c>
      <c r="C1019" s="8" t="s">
        <v>1202</v>
      </c>
      <c r="D1019" s="8" t="s">
        <v>1130</v>
      </c>
    </row>
    <row r="1020" spans="1:4" x14ac:dyDescent="0.25">
      <c r="A1020" s="8">
        <v>10570009</v>
      </c>
      <c r="B1020" s="9" t="s">
        <v>40</v>
      </c>
      <c r="C1020" s="8" t="s">
        <v>1203</v>
      </c>
      <c r="D1020" s="8" t="s">
        <v>1130</v>
      </c>
    </row>
    <row r="1021" spans="1:4" x14ac:dyDescent="0.25">
      <c r="A1021" s="8">
        <v>10570010</v>
      </c>
      <c r="B1021" s="9" t="s">
        <v>40</v>
      </c>
      <c r="C1021" s="8" t="s">
        <v>1204</v>
      </c>
      <c r="D1021" s="8" t="s">
        <v>1130</v>
      </c>
    </row>
    <row r="1022" spans="1:4" x14ac:dyDescent="0.25">
      <c r="A1022" s="8">
        <v>10570011</v>
      </c>
      <c r="B1022" s="9" t="s">
        <v>40</v>
      </c>
      <c r="C1022" s="8" t="s">
        <v>1205</v>
      </c>
      <c r="D1022" s="8" t="s">
        <v>1130</v>
      </c>
    </row>
    <row r="1023" spans="1:4" x14ac:dyDescent="0.25">
      <c r="A1023" s="8">
        <v>10570012</v>
      </c>
      <c r="B1023" s="9" t="s">
        <v>40</v>
      </c>
      <c r="C1023" s="8" t="s">
        <v>1206</v>
      </c>
      <c r="D1023" s="8" t="s">
        <v>1130</v>
      </c>
    </row>
    <row r="1024" spans="1:4" x14ac:dyDescent="0.25">
      <c r="A1024" s="8">
        <v>10570013</v>
      </c>
      <c r="B1024" s="9" t="s">
        <v>40</v>
      </c>
      <c r="C1024" s="8" t="s">
        <v>1207</v>
      </c>
      <c r="D1024" s="8" t="s">
        <v>1130</v>
      </c>
    </row>
    <row r="1025" spans="1:4" x14ac:dyDescent="0.25">
      <c r="A1025" s="8">
        <v>10570014</v>
      </c>
      <c r="B1025" s="9" t="s">
        <v>40</v>
      </c>
      <c r="C1025" s="8" t="s">
        <v>1208</v>
      </c>
      <c r="D1025" s="8" t="s">
        <v>1130</v>
      </c>
    </row>
    <row r="1026" spans="1:4" x14ac:dyDescent="0.25">
      <c r="A1026" s="8">
        <v>10570015</v>
      </c>
      <c r="B1026" s="9" t="s">
        <v>40</v>
      </c>
      <c r="C1026" s="8" t="s">
        <v>1209</v>
      </c>
      <c r="D1026" s="8" t="s">
        <v>1130</v>
      </c>
    </row>
    <row r="1027" spans="1:4" x14ac:dyDescent="0.25">
      <c r="A1027" s="8">
        <v>10570016</v>
      </c>
      <c r="B1027" s="9" t="s">
        <v>40</v>
      </c>
      <c r="C1027" s="8" t="s">
        <v>1210</v>
      </c>
      <c r="D1027" s="8" t="s">
        <v>1130</v>
      </c>
    </row>
    <row r="1028" spans="1:4" x14ac:dyDescent="0.25">
      <c r="A1028" s="8">
        <v>10570017</v>
      </c>
      <c r="B1028" s="9" t="s">
        <v>40</v>
      </c>
      <c r="C1028" s="8" t="s">
        <v>1211</v>
      </c>
      <c r="D1028" s="8" t="s">
        <v>1130</v>
      </c>
    </row>
    <row r="1029" spans="1:4" x14ac:dyDescent="0.25">
      <c r="A1029" s="8">
        <v>10580001</v>
      </c>
      <c r="B1029" s="9" t="s">
        <v>40</v>
      </c>
      <c r="C1029" s="8" t="s">
        <v>1212</v>
      </c>
      <c r="D1029" s="8" t="s">
        <v>1216</v>
      </c>
    </row>
    <row r="1030" spans="1:4" x14ac:dyDescent="0.25">
      <c r="A1030" s="8">
        <v>10580002</v>
      </c>
      <c r="B1030" s="9" t="s">
        <v>40</v>
      </c>
      <c r="C1030" s="8" t="s">
        <v>1213</v>
      </c>
      <c r="D1030" s="8" t="s">
        <v>1216</v>
      </c>
    </row>
    <row r="1031" spans="1:4" x14ac:dyDescent="0.25">
      <c r="A1031" s="8">
        <v>10580003</v>
      </c>
      <c r="B1031" s="9" t="s">
        <v>40</v>
      </c>
      <c r="C1031" s="8" t="s">
        <v>1214</v>
      </c>
      <c r="D1031" s="8" t="s">
        <v>1216</v>
      </c>
    </row>
    <row r="1032" spans="1:4" x14ac:dyDescent="0.25">
      <c r="A1032" s="9">
        <v>10580004</v>
      </c>
      <c r="B1032" s="9" t="s">
        <v>40</v>
      </c>
      <c r="C1032" s="9" t="s">
        <v>1215</v>
      </c>
      <c r="D1032" s="8" t="s">
        <v>1216</v>
      </c>
    </row>
    <row r="1033" spans="1:4" x14ac:dyDescent="0.25">
      <c r="A1033" s="9">
        <v>10530060</v>
      </c>
      <c r="B1033" s="9" t="s">
        <v>40</v>
      </c>
      <c r="C1033" s="9" t="s">
        <v>1218</v>
      </c>
      <c r="D1033" s="9" t="s">
        <v>513</v>
      </c>
    </row>
    <row r="1034" spans="1:4" x14ac:dyDescent="0.25">
      <c r="A1034" s="9">
        <v>10530061</v>
      </c>
      <c r="B1034" s="9" t="s">
        <v>40</v>
      </c>
      <c r="C1034" s="9" t="s">
        <v>1219</v>
      </c>
      <c r="D1034" s="9" t="s">
        <v>513</v>
      </c>
    </row>
    <row r="1035" spans="1:4" x14ac:dyDescent="0.25">
      <c r="A1035" s="9">
        <v>10530062</v>
      </c>
      <c r="B1035" s="9" t="s">
        <v>40</v>
      </c>
      <c r="C1035" s="9" t="s">
        <v>1220</v>
      </c>
      <c r="D1035" s="9" t="s">
        <v>513</v>
      </c>
    </row>
    <row r="1036" spans="1:4" x14ac:dyDescent="0.25">
      <c r="A1036" s="9">
        <v>10530063</v>
      </c>
      <c r="B1036" s="9" t="s">
        <v>40</v>
      </c>
      <c r="C1036" s="9" t="s">
        <v>1221</v>
      </c>
      <c r="D1036" s="9" t="s">
        <v>513</v>
      </c>
    </row>
    <row r="1037" spans="1:4" x14ac:dyDescent="0.25">
      <c r="A1037" s="9">
        <v>10530064</v>
      </c>
      <c r="B1037" s="9" t="s">
        <v>40</v>
      </c>
      <c r="C1037" s="9" t="s">
        <v>1222</v>
      </c>
      <c r="D1037" s="9" t="s">
        <v>513</v>
      </c>
    </row>
    <row r="1038" spans="1:4" x14ac:dyDescent="0.25">
      <c r="A1038" s="9">
        <v>10530065</v>
      </c>
      <c r="B1038" s="9" t="s">
        <v>40</v>
      </c>
      <c r="C1038" s="9" t="s">
        <v>1223</v>
      </c>
      <c r="D1038" s="9" t="s">
        <v>513</v>
      </c>
    </row>
    <row r="1039" spans="1:4" x14ac:dyDescent="0.25">
      <c r="A1039" s="9">
        <v>10530066</v>
      </c>
      <c r="B1039" s="9" t="s">
        <v>40</v>
      </c>
      <c r="C1039" s="9" t="s">
        <v>1224</v>
      </c>
      <c r="D1039" s="9" t="s">
        <v>513</v>
      </c>
    </row>
    <row r="1040" spans="1:4" x14ac:dyDescent="0.25">
      <c r="A1040" s="9">
        <v>10530067</v>
      </c>
      <c r="B1040" s="9" t="s">
        <v>40</v>
      </c>
      <c r="C1040" s="9" t="s">
        <v>1225</v>
      </c>
      <c r="D1040" s="9" t="s">
        <v>513</v>
      </c>
    </row>
    <row r="1041" spans="1:4" x14ac:dyDescent="0.25">
      <c r="A1041" s="9">
        <v>10530068</v>
      </c>
      <c r="B1041" s="9" t="s">
        <v>40</v>
      </c>
      <c r="C1041" s="9" t="s">
        <v>1226</v>
      </c>
      <c r="D1041" s="9" t="s">
        <v>513</v>
      </c>
    </row>
    <row r="1042" spans="1:4" x14ac:dyDescent="0.25">
      <c r="A1042" s="9">
        <v>10530069</v>
      </c>
      <c r="B1042" s="9" t="s">
        <v>40</v>
      </c>
      <c r="C1042" s="9" t="s">
        <v>1227</v>
      </c>
      <c r="D1042" s="9" t="s">
        <v>513</v>
      </c>
    </row>
    <row r="1043" spans="1:4" x14ac:dyDescent="0.25">
      <c r="A1043" s="9">
        <v>10530070</v>
      </c>
      <c r="B1043" s="9" t="s">
        <v>40</v>
      </c>
      <c r="C1043" s="9" t="s">
        <v>1228</v>
      </c>
      <c r="D1043" s="9" t="s">
        <v>513</v>
      </c>
    </row>
    <row r="1044" spans="1:4" x14ac:dyDescent="0.25">
      <c r="A1044" s="9">
        <v>10530071</v>
      </c>
      <c r="B1044" s="9" t="s">
        <v>40</v>
      </c>
      <c r="C1044" s="9" t="s">
        <v>1229</v>
      </c>
      <c r="D1044" s="9" t="s">
        <v>513</v>
      </c>
    </row>
    <row r="1045" spans="1:4" x14ac:dyDescent="0.25">
      <c r="A1045" s="9">
        <v>10530072</v>
      </c>
      <c r="B1045" s="9" t="s">
        <v>40</v>
      </c>
      <c r="C1045" s="9" t="s">
        <v>1230</v>
      </c>
      <c r="D1045" s="9" t="s">
        <v>513</v>
      </c>
    </row>
    <row r="1046" spans="1:4" x14ac:dyDescent="0.25">
      <c r="A1046" s="9">
        <v>10530073</v>
      </c>
      <c r="B1046" s="9" t="s">
        <v>40</v>
      </c>
      <c r="C1046" s="9" t="s">
        <v>1231</v>
      </c>
      <c r="D1046" s="9" t="s">
        <v>513</v>
      </c>
    </row>
    <row r="1047" spans="1:4" x14ac:dyDescent="0.25">
      <c r="A1047" s="9">
        <v>10530074</v>
      </c>
      <c r="B1047" s="9" t="s">
        <v>40</v>
      </c>
      <c r="C1047" s="9" t="s">
        <v>1232</v>
      </c>
      <c r="D1047" s="9" t="s">
        <v>513</v>
      </c>
    </row>
    <row r="1048" spans="1:4" x14ac:dyDescent="0.25">
      <c r="A1048" s="9">
        <v>10530075</v>
      </c>
      <c r="B1048" s="9" t="s">
        <v>40</v>
      </c>
      <c r="C1048" s="9" t="s">
        <v>1233</v>
      </c>
      <c r="D1048" s="9" t="s">
        <v>513</v>
      </c>
    </row>
    <row r="1049" spans="1:4" x14ac:dyDescent="0.25">
      <c r="A1049" s="9">
        <v>10530076</v>
      </c>
      <c r="B1049" s="9" t="s">
        <v>40</v>
      </c>
      <c r="C1049" s="9" t="s">
        <v>1234</v>
      </c>
      <c r="D1049" s="9" t="s">
        <v>513</v>
      </c>
    </row>
    <row r="1050" spans="1:4" x14ac:dyDescent="0.25">
      <c r="A1050" s="9">
        <v>10530077</v>
      </c>
      <c r="B1050" s="9" t="s">
        <v>40</v>
      </c>
      <c r="C1050" s="9" t="s">
        <v>1235</v>
      </c>
      <c r="D1050" s="9" t="s">
        <v>513</v>
      </c>
    </row>
    <row r="1051" spans="1:4" x14ac:dyDescent="0.25">
      <c r="A1051" s="9">
        <v>10530078</v>
      </c>
      <c r="B1051" s="9" t="s">
        <v>40</v>
      </c>
      <c r="C1051" s="9" t="s">
        <v>1236</v>
      </c>
      <c r="D1051" s="9" t="s">
        <v>513</v>
      </c>
    </row>
    <row r="1052" spans="1:4" x14ac:dyDescent="0.25">
      <c r="A1052" s="9">
        <v>10530079</v>
      </c>
      <c r="B1052" s="9" t="s">
        <v>40</v>
      </c>
      <c r="C1052" s="9" t="s">
        <v>1237</v>
      </c>
      <c r="D1052" s="9" t="s">
        <v>513</v>
      </c>
    </row>
    <row r="1053" spans="1:4" x14ac:dyDescent="0.25">
      <c r="A1053" s="9">
        <v>10530080</v>
      </c>
      <c r="B1053" s="9" t="s">
        <v>40</v>
      </c>
      <c r="C1053" s="9" t="s">
        <v>1238</v>
      </c>
      <c r="D1053" s="9" t="s">
        <v>513</v>
      </c>
    </row>
    <row r="1054" spans="1:4" x14ac:dyDescent="0.25">
      <c r="A1054" s="9">
        <v>10530081</v>
      </c>
      <c r="B1054" s="9" t="s">
        <v>40</v>
      </c>
      <c r="C1054" s="9" t="s">
        <v>1239</v>
      </c>
      <c r="D1054" s="9" t="s">
        <v>513</v>
      </c>
    </row>
    <row r="1055" spans="1:4" x14ac:dyDescent="0.25">
      <c r="A1055" s="9">
        <v>10530082</v>
      </c>
      <c r="B1055" s="9" t="s">
        <v>40</v>
      </c>
      <c r="C1055" s="9" t="s">
        <v>1240</v>
      </c>
      <c r="D1055" s="9" t="s">
        <v>513</v>
      </c>
    </row>
    <row r="1056" spans="1:4" x14ac:dyDescent="0.25">
      <c r="A1056" s="9">
        <v>10530055</v>
      </c>
      <c r="B1056" s="9" t="s">
        <v>40</v>
      </c>
      <c r="C1056" s="9" t="s">
        <v>1217</v>
      </c>
      <c r="D1056" s="9" t="s">
        <v>513</v>
      </c>
    </row>
    <row r="1057" spans="1:4" x14ac:dyDescent="0.25">
      <c r="A1057" s="9">
        <v>10530058</v>
      </c>
      <c r="B1057" s="9" t="s">
        <v>40</v>
      </c>
      <c r="C1057" s="9" t="s">
        <v>1241</v>
      </c>
      <c r="D1057" s="9" t="s">
        <v>513</v>
      </c>
    </row>
    <row r="1058" spans="1:4" x14ac:dyDescent="0.25">
      <c r="A1058" s="9">
        <v>10120037</v>
      </c>
      <c r="B1058" s="9" t="s">
        <v>40</v>
      </c>
      <c r="C1058" s="9" t="s">
        <v>1242</v>
      </c>
      <c r="D1058" s="9" t="s">
        <v>298</v>
      </c>
    </row>
    <row r="1059" spans="1:4" x14ac:dyDescent="0.25">
      <c r="A1059" s="9">
        <v>10120107</v>
      </c>
      <c r="B1059" s="9" t="s">
        <v>40</v>
      </c>
      <c r="C1059" s="9" t="s">
        <v>1243</v>
      </c>
      <c r="D1059" s="9" t="s">
        <v>298</v>
      </c>
    </row>
    <row r="1060" spans="1:4" x14ac:dyDescent="0.25">
      <c r="A1060" s="9">
        <v>10120108</v>
      </c>
      <c r="B1060" s="9" t="s">
        <v>40</v>
      </c>
      <c r="C1060" s="9" t="s">
        <v>1244</v>
      </c>
      <c r="D1060" s="9" t="s">
        <v>298</v>
      </c>
    </row>
    <row r="1061" spans="1:4" x14ac:dyDescent="0.25">
      <c r="A1061" s="9">
        <v>3</v>
      </c>
      <c r="B1061" s="9" t="s">
        <v>1245</v>
      </c>
      <c r="C1061" s="9" t="s">
        <v>1246</v>
      </c>
      <c r="D1061" s="9" t="s">
        <v>1246</v>
      </c>
    </row>
    <row r="1062" spans="1:4" x14ac:dyDescent="0.25">
      <c r="A1062" s="9">
        <v>10140186</v>
      </c>
      <c r="B1062" s="9" t="s">
        <v>40</v>
      </c>
      <c r="C1062" s="9" t="s">
        <v>1247</v>
      </c>
      <c r="D1062" s="9" t="s">
        <v>367</v>
      </c>
    </row>
    <row r="1063" spans="1:4" x14ac:dyDescent="0.25">
      <c r="A1063" s="9">
        <v>10140187</v>
      </c>
      <c r="B1063" s="9" t="s">
        <v>40</v>
      </c>
      <c r="C1063" s="9" t="s">
        <v>1248</v>
      </c>
      <c r="D1063" s="9" t="s">
        <v>367</v>
      </c>
    </row>
    <row r="1064" spans="1:4" x14ac:dyDescent="0.25">
      <c r="A1064" s="9">
        <v>10140188</v>
      </c>
      <c r="B1064" s="9" t="s">
        <v>40</v>
      </c>
      <c r="C1064" s="9" t="s">
        <v>1249</v>
      </c>
      <c r="D1064" s="9" t="s">
        <v>367</v>
      </c>
    </row>
    <row r="1065" spans="1:4" x14ac:dyDescent="0.25">
      <c r="A1065" s="9">
        <v>10140190</v>
      </c>
      <c r="B1065" s="9" t="s">
        <v>40</v>
      </c>
      <c r="C1065" s="9" t="s">
        <v>1250</v>
      </c>
      <c r="D1065" s="9" t="s">
        <v>367</v>
      </c>
    </row>
    <row r="1066" spans="1:4" x14ac:dyDescent="0.25">
      <c r="A1066" s="9">
        <v>10570018</v>
      </c>
      <c r="B1066" s="9" t="s">
        <v>40</v>
      </c>
      <c r="C1066" s="9" t="s">
        <v>1251</v>
      </c>
      <c r="D1066" s="9" t="s">
        <v>1130</v>
      </c>
    </row>
    <row r="1067" spans="1:4" x14ac:dyDescent="0.25">
      <c r="A1067" s="9">
        <v>10570019</v>
      </c>
      <c r="B1067" s="9" t="s">
        <v>40</v>
      </c>
      <c r="C1067" s="9" t="s">
        <v>1252</v>
      </c>
      <c r="D1067" s="9" t="s">
        <v>1130</v>
      </c>
    </row>
    <row r="1068" spans="1:4" x14ac:dyDescent="0.25">
      <c r="A1068" s="9">
        <v>10570020</v>
      </c>
      <c r="B1068" s="9" t="s">
        <v>40</v>
      </c>
      <c r="C1068" s="9" t="s">
        <v>1253</v>
      </c>
      <c r="D1068" s="9" t="s">
        <v>1130</v>
      </c>
    </row>
    <row r="1069" spans="1:4" x14ac:dyDescent="0.25">
      <c r="A1069" s="9">
        <v>10570021</v>
      </c>
      <c r="B1069" s="9" t="s">
        <v>40</v>
      </c>
      <c r="C1069" s="9" t="s">
        <v>1254</v>
      </c>
      <c r="D1069" s="9" t="s">
        <v>1130</v>
      </c>
    </row>
    <row r="1070" spans="1:4" x14ac:dyDescent="0.25">
      <c r="A1070" s="9">
        <v>10570022</v>
      </c>
      <c r="B1070" s="9" t="s">
        <v>40</v>
      </c>
      <c r="C1070" s="9" t="s">
        <v>1255</v>
      </c>
      <c r="D1070" s="9" t="s">
        <v>1130</v>
      </c>
    </row>
    <row r="1071" spans="1:4" x14ac:dyDescent="0.25">
      <c r="A1071" s="9">
        <v>10570023</v>
      </c>
      <c r="B1071" s="9" t="s">
        <v>40</v>
      </c>
      <c r="C1071" s="9" t="s">
        <v>1256</v>
      </c>
      <c r="D1071" s="9" t="s">
        <v>1130</v>
      </c>
    </row>
    <row r="1072" spans="1:4" x14ac:dyDescent="0.25">
      <c r="A1072" s="9">
        <v>10570024</v>
      </c>
      <c r="B1072" s="9" t="s">
        <v>40</v>
      </c>
      <c r="C1072" s="9" t="s">
        <v>1257</v>
      </c>
      <c r="D1072" s="9" t="s">
        <v>1130</v>
      </c>
    </row>
    <row r="1073" spans="1:4" x14ac:dyDescent="0.25">
      <c r="A1073" s="9">
        <v>10570025</v>
      </c>
      <c r="B1073" s="9" t="s">
        <v>40</v>
      </c>
      <c r="C1073" s="9" t="s">
        <v>1258</v>
      </c>
      <c r="D1073" s="9" t="s">
        <v>1130</v>
      </c>
    </row>
    <row r="1074" spans="1:4" x14ac:dyDescent="0.25">
      <c r="A1074" s="9">
        <v>10570026</v>
      </c>
      <c r="B1074" s="9" t="s">
        <v>40</v>
      </c>
      <c r="C1074" s="9" t="s">
        <v>1259</v>
      </c>
      <c r="D1074" s="9" t="s">
        <v>1130</v>
      </c>
    </row>
    <row r="1075" spans="1:4" x14ac:dyDescent="0.25">
      <c r="A1075" s="9">
        <v>10070076</v>
      </c>
      <c r="B1075" s="9" t="s">
        <v>40</v>
      </c>
      <c r="C1075" s="9" t="s">
        <v>1260</v>
      </c>
      <c r="D1075" s="9" t="s">
        <v>158</v>
      </c>
    </row>
    <row r="1076" spans="1:4" x14ac:dyDescent="0.25">
      <c r="A1076" s="9">
        <v>10020085</v>
      </c>
      <c r="B1076" s="9" t="s">
        <v>40</v>
      </c>
      <c r="C1076" s="9" t="s">
        <v>1261</v>
      </c>
      <c r="D1076" s="9" t="s">
        <v>1326</v>
      </c>
    </row>
    <row r="1077" spans="1:4" x14ac:dyDescent="0.25">
      <c r="A1077" s="9">
        <v>10030082</v>
      </c>
      <c r="B1077" s="9" t="s">
        <v>40</v>
      </c>
      <c r="C1077" s="9" t="s">
        <v>1262</v>
      </c>
      <c r="D1077" s="9" t="s">
        <v>41</v>
      </c>
    </row>
    <row r="1078" spans="1:4" x14ac:dyDescent="0.25">
      <c r="A1078" s="9">
        <v>10030083</v>
      </c>
      <c r="B1078" s="9" t="s">
        <v>40</v>
      </c>
      <c r="C1078" s="9" t="s">
        <v>1263</v>
      </c>
      <c r="D1078" s="9" t="s">
        <v>41</v>
      </c>
    </row>
    <row r="1079" spans="1:4" x14ac:dyDescent="0.25">
      <c r="A1079" s="9">
        <v>10060125</v>
      </c>
      <c r="B1079" s="9" t="s">
        <v>40</v>
      </c>
      <c r="C1079" s="9" t="s">
        <v>1264</v>
      </c>
      <c r="D1079" s="9" t="s">
        <v>818</v>
      </c>
    </row>
    <row r="1080" spans="1:4" x14ac:dyDescent="0.25">
      <c r="A1080" s="9">
        <v>10060126</v>
      </c>
      <c r="B1080" s="9" t="s">
        <v>40</v>
      </c>
      <c r="C1080" s="9" t="s">
        <v>1265</v>
      </c>
      <c r="D1080" s="9" t="s">
        <v>818</v>
      </c>
    </row>
    <row r="1081" spans="1:4" x14ac:dyDescent="0.25">
      <c r="A1081" s="9">
        <v>10060127</v>
      </c>
      <c r="B1081" s="9" t="s">
        <v>40</v>
      </c>
      <c r="C1081" s="9" t="s">
        <v>1266</v>
      </c>
      <c r="D1081" s="9" t="s">
        <v>818</v>
      </c>
    </row>
    <row r="1082" spans="1:4" x14ac:dyDescent="0.25">
      <c r="A1082" s="9">
        <v>10070077</v>
      </c>
      <c r="B1082" s="9" t="s">
        <v>40</v>
      </c>
      <c r="C1082" s="9" t="s">
        <v>1267</v>
      </c>
      <c r="D1082" s="9" t="s">
        <v>158</v>
      </c>
    </row>
    <row r="1083" spans="1:4" x14ac:dyDescent="0.25">
      <c r="A1083" s="9">
        <v>10080116</v>
      </c>
      <c r="B1083" s="9" t="s">
        <v>40</v>
      </c>
      <c r="C1083" s="9" t="s">
        <v>1268</v>
      </c>
      <c r="D1083" s="9" t="s">
        <v>898</v>
      </c>
    </row>
    <row r="1084" spans="1:4" x14ac:dyDescent="0.25">
      <c r="A1084" s="9">
        <v>10080117</v>
      </c>
      <c r="B1084" s="9" t="s">
        <v>40</v>
      </c>
      <c r="C1084" s="9" t="s">
        <v>1269</v>
      </c>
      <c r="D1084" s="9" t="s">
        <v>898</v>
      </c>
    </row>
    <row r="1085" spans="1:4" x14ac:dyDescent="0.25">
      <c r="A1085" s="9">
        <v>10080118</v>
      </c>
      <c r="B1085" s="9" t="s">
        <v>40</v>
      </c>
      <c r="C1085" s="9" t="s">
        <v>1270</v>
      </c>
      <c r="D1085" s="9" t="s">
        <v>898</v>
      </c>
    </row>
    <row r="1086" spans="1:4" x14ac:dyDescent="0.25">
      <c r="A1086" s="9">
        <v>10080119</v>
      </c>
      <c r="B1086" s="9" t="s">
        <v>40</v>
      </c>
      <c r="C1086" s="9" t="s">
        <v>1271</v>
      </c>
      <c r="D1086" s="9" t="s">
        <v>898</v>
      </c>
    </row>
    <row r="1087" spans="1:4" x14ac:dyDescent="0.25">
      <c r="A1087" s="9">
        <v>10090073</v>
      </c>
      <c r="B1087" s="9" t="s">
        <v>40</v>
      </c>
      <c r="C1087" s="9" t="s">
        <v>1272</v>
      </c>
      <c r="D1087" s="9" t="s">
        <v>460</v>
      </c>
    </row>
    <row r="1088" spans="1:4" x14ac:dyDescent="0.25">
      <c r="A1088" s="9">
        <v>10090074</v>
      </c>
      <c r="B1088" s="9" t="s">
        <v>40</v>
      </c>
      <c r="C1088" s="9" t="s">
        <v>1273</v>
      </c>
      <c r="D1088" s="9" t="s">
        <v>460</v>
      </c>
    </row>
    <row r="1089" spans="1:4" x14ac:dyDescent="0.25">
      <c r="A1089" s="9">
        <v>10090075</v>
      </c>
      <c r="B1089" s="9" t="s">
        <v>40</v>
      </c>
      <c r="C1089" s="9" t="s">
        <v>1274</v>
      </c>
      <c r="D1089" s="9" t="s">
        <v>460</v>
      </c>
    </row>
    <row r="1090" spans="1:4" x14ac:dyDescent="0.25">
      <c r="A1090" s="9">
        <v>10110175</v>
      </c>
      <c r="B1090" s="9" t="s">
        <v>40</v>
      </c>
      <c r="C1090" s="9" t="s">
        <v>1275</v>
      </c>
      <c r="D1090" s="9" t="s">
        <v>743</v>
      </c>
    </row>
    <row r="1091" spans="1:4" x14ac:dyDescent="0.25">
      <c r="A1091" s="9">
        <v>10110176</v>
      </c>
      <c r="B1091" s="9" t="s">
        <v>40</v>
      </c>
      <c r="C1091" s="9" t="s">
        <v>1276</v>
      </c>
      <c r="D1091" s="9" t="s">
        <v>743</v>
      </c>
    </row>
    <row r="1092" spans="1:4" x14ac:dyDescent="0.25">
      <c r="A1092" s="9">
        <v>10110177</v>
      </c>
      <c r="B1092" s="9" t="s">
        <v>40</v>
      </c>
      <c r="C1092" s="9" t="s">
        <v>1277</v>
      </c>
      <c r="D1092" s="9" t="s">
        <v>743</v>
      </c>
    </row>
    <row r="1093" spans="1:4" x14ac:dyDescent="0.25">
      <c r="A1093" s="9">
        <v>10110178</v>
      </c>
      <c r="B1093" s="9" t="s">
        <v>40</v>
      </c>
      <c r="C1093" s="9" t="s">
        <v>1278</v>
      </c>
      <c r="D1093" s="9" t="s">
        <v>743</v>
      </c>
    </row>
    <row r="1094" spans="1:4" x14ac:dyDescent="0.25">
      <c r="A1094" s="9">
        <v>10120117</v>
      </c>
      <c r="B1094" s="9" t="s">
        <v>40</v>
      </c>
      <c r="C1094" s="9" t="s">
        <v>1279</v>
      </c>
      <c r="D1094" s="9" t="s">
        <v>298</v>
      </c>
    </row>
    <row r="1095" spans="1:4" x14ac:dyDescent="0.25">
      <c r="A1095" s="9">
        <v>10120118</v>
      </c>
      <c r="B1095" s="9" t="s">
        <v>40</v>
      </c>
      <c r="C1095" s="9" t="s">
        <v>1280</v>
      </c>
      <c r="D1095" s="9" t="s">
        <v>298</v>
      </c>
    </row>
    <row r="1096" spans="1:4" x14ac:dyDescent="0.25">
      <c r="A1096" s="9">
        <v>10120119</v>
      </c>
      <c r="B1096" s="9" t="s">
        <v>40</v>
      </c>
      <c r="C1096" s="9" t="s">
        <v>1281</v>
      </c>
      <c r="D1096" s="9" t="s">
        <v>298</v>
      </c>
    </row>
    <row r="1097" spans="1:4" x14ac:dyDescent="0.25">
      <c r="A1097" s="8">
        <v>10120104</v>
      </c>
      <c r="B1097" s="9" t="s">
        <v>40</v>
      </c>
      <c r="C1097" s="8" t="s">
        <v>1330</v>
      </c>
      <c r="D1097" s="9" t="s">
        <v>298</v>
      </c>
    </row>
    <row r="1098" spans="1:4" x14ac:dyDescent="0.25">
      <c r="A1098" s="8">
        <v>10120111</v>
      </c>
      <c r="B1098" s="9" t="s">
        <v>40</v>
      </c>
      <c r="C1098" s="8" t="s">
        <v>1331</v>
      </c>
      <c r="D1098" s="9" t="s">
        <v>298</v>
      </c>
    </row>
    <row r="1099" spans="1:4" x14ac:dyDescent="0.25">
      <c r="A1099" s="8">
        <v>10130097</v>
      </c>
      <c r="B1099" s="9" t="s">
        <v>40</v>
      </c>
      <c r="C1099" s="8" t="s">
        <v>1332</v>
      </c>
      <c r="D1099" s="9" t="s">
        <v>678</v>
      </c>
    </row>
    <row r="1100" spans="1:4" x14ac:dyDescent="0.25">
      <c r="A1100" s="9">
        <v>10130112</v>
      </c>
      <c r="B1100" s="9" t="s">
        <v>40</v>
      </c>
      <c r="C1100" s="9" t="s">
        <v>1282</v>
      </c>
      <c r="D1100" s="9" t="s">
        <v>678</v>
      </c>
    </row>
    <row r="1101" spans="1:4" x14ac:dyDescent="0.25">
      <c r="A1101" s="9">
        <v>10130113</v>
      </c>
      <c r="B1101" s="9" t="s">
        <v>40</v>
      </c>
      <c r="C1101" s="9" t="s">
        <v>1283</v>
      </c>
      <c r="D1101" s="9" t="s">
        <v>678</v>
      </c>
    </row>
    <row r="1102" spans="1:4" x14ac:dyDescent="0.25">
      <c r="A1102" s="9">
        <v>10130114</v>
      </c>
      <c r="B1102" s="9" t="s">
        <v>40</v>
      </c>
      <c r="C1102" s="9" t="s">
        <v>1284</v>
      </c>
      <c r="D1102" s="9" t="s">
        <v>678</v>
      </c>
    </row>
    <row r="1103" spans="1:4" x14ac:dyDescent="0.25">
      <c r="A1103" s="9">
        <v>10140193</v>
      </c>
      <c r="B1103" s="9" t="s">
        <v>40</v>
      </c>
      <c r="C1103" s="9" t="s">
        <v>1285</v>
      </c>
      <c r="D1103" s="9" t="s">
        <v>367</v>
      </c>
    </row>
    <row r="1104" spans="1:4" x14ac:dyDescent="0.25">
      <c r="A1104" s="9">
        <v>10140194</v>
      </c>
      <c r="B1104" s="9" t="s">
        <v>40</v>
      </c>
      <c r="C1104" s="9" t="s">
        <v>1286</v>
      </c>
      <c r="D1104" s="9" t="s">
        <v>367</v>
      </c>
    </row>
    <row r="1105" spans="1:4" x14ac:dyDescent="0.25">
      <c r="A1105" s="9">
        <v>10140195</v>
      </c>
      <c r="B1105" s="9" t="s">
        <v>40</v>
      </c>
      <c r="C1105" s="9" t="s">
        <v>1287</v>
      </c>
      <c r="D1105" s="9" t="s">
        <v>367</v>
      </c>
    </row>
    <row r="1106" spans="1:4" x14ac:dyDescent="0.25">
      <c r="A1106" s="9">
        <v>10140196</v>
      </c>
      <c r="B1106" s="9" t="s">
        <v>40</v>
      </c>
      <c r="C1106" s="9" t="s">
        <v>1288</v>
      </c>
      <c r="D1106" s="9" t="s">
        <v>367</v>
      </c>
    </row>
    <row r="1107" spans="1:4" x14ac:dyDescent="0.25">
      <c r="A1107" s="9">
        <v>10140197</v>
      </c>
      <c r="B1107" s="9" t="s">
        <v>40</v>
      </c>
      <c r="C1107" s="9" t="s">
        <v>1289</v>
      </c>
      <c r="D1107" s="9" t="s">
        <v>367</v>
      </c>
    </row>
    <row r="1108" spans="1:4" x14ac:dyDescent="0.25">
      <c r="A1108" s="9">
        <v>10140198</v>
      </c>
      <c r="B1108" s="9" t="s">
        <v>40</v>
      </c>
      <c r="C1108" s="9" t="s">
        <v>1290</v>
      </c>
      <c r="D1108" s="9" t="s">
        <v>367</v>
      </c>
    </row>
    <row r="1109" spans="1:4" x14ac:dyDescent="0.25">
      <c r="A1109" s="9">
        <v>10140199</v>
      </c>
      <c r="B1109" s="9" t="s">
        <v>40</v>
      </c>
      <c r="C1109" s="9" t="s">
        <v>1291</v>
      </c>
      <c r="D1109" s="9" t="s">
        <v>367</v>
      </c>
    </row>
    <row r="1110" spans="1:4" x14ac:dyDescent="0.25">
      <c r="A1110" s="9">
        <v>10140200</v>
      </c>
      <c r="B1110" s="9" t="s">
        <v>40</v>
      </c>
      <c r="C1110" s="9" t="s">
        <v>1292</v>
      </c>
      <c r="D1110" s="9" t="s">
        <v>367</v>
      </c>
    </row>
    <row r="1111" spans="1:4" x14ac:dyDescent="0.25">
      <c r="A1111" s="9">
        <v>10480036</v>
      </c>
      <c r="B1111" s="9" t="s">
        <v>40</v>
      </c>
      <c r="C1111" s="9" t="s">
        <v>1293</v>
      </c>
      <c r="D1111" s="9" t="s">
        <v>1327</v>
      </c>
    </row>
    <row r="1112" spans="1:4" x14ac:dyDescent="0.25">
      <c r="A1112" s="9">
        <v>10530100</v>
      </c>
      <c r="B1112" s="9" t="s">
        <v>40</v>
      </c>
      <c r="C1112" s="9" t="s">
        <v>1294</v>
      </c>
      <c r="D1112" s="9" t="s">
        <v>513</v>
      </c>
    </row>
    <row r="1113" spans="1:4" x14ac:dyDescent="0.25">
      <c r="A1113" s="9">
        <v>10530101</v>
      </c>
      <c r="B1113" s="9" t="s">
        <v>40</v>
      </c>
      <c r="C1113" s="9" t="s">
        <v>1295</v>
      </c>
      <c r="D1113" s="9" t="s">
        <v>513</v>
      </c>
    </row>
    <row r="1114" spans="1:4" x14ac:dyDescent="0.25">
      <c r="A1114" s="9">
        <v>10530102</v>
      </c>
      <c r="B1114" s="9" t="s">
        <v>40</v>
      </c>
      <c r="C1114" s="9" t="s">
        <v>1296</v>
      </c>
      <c r="D1114" s="9" t="s">
        <v>513</v>
      </c>
    </row>
    <row r="1115" spans="1:4" x14ac:dyDescent="0.25">
      <c r="A1115" s="8">
        <v>10540026</v>
      </c>
      <c r="B1115" s="9" t="s">
        <v>40</v>
      </c>
      <c r="C1115" s="8" t="s">
        <v>1329</v>
      </c>
      <c r="D1115" s="8" t="s">
        <v>1000</v>
      </c>
    </row>
    <row r="1116" spans="1:4" x14ac:dyDescent="0.25">
      <c r="A1116" s="9">
        <v>10540039</v>
      </c>
      <c r="B1116" s="9" t="s">
        <v>40</v>
      </c>
      <c r="C1116" s="9" t="s">
        <v>1297</v>
      </c>
      <c r="D1116" s="9" t="s">
        <v>1000</v>
      </c>
    </row>
    <row r="1117" spans="1:4" x14ac:dyDescent="0.25">
      <c r="A1117" s="9">
        <v>10540040</v>
      </c>
      <c r="B1117" s="9" t="s">
        <v>40</v>
      </c>
      <c r="C1117" s="9" t="s">
        <v>1298</v>
      </c>
      <c r="D1117" s="9" t="s">
        <v>1000</v>
      </c>
    </row>
    <row r="1118" spans="1:4" x14ac:dyDescent="0.25">
      <c r="A1118" s="9">
        <v>10550004</v>
      </c>
      <c r="B1118" s="9" t="s">
        <v>40</v>
      </c>
      <c r="C1118" s="9" t="s">
        <v>1299</v>
      </c>
      <c r="D1118" s="9" t="s">
        <v>982</v>
      </c>
    </row>
    <row r="1119" spans="1:4" x14ac:dyDescent="0.25">
      <c r="A1119" s="9">
        <v>10560022</v>
      </c>
      <c r="B1119" s="9" t="s">
        <v>40</v>
      </c>
      <c r="C1119" s="9" t="s">
        <v>1300</v>
      </c>
      <c r="D1119" s="9" t="s">
        <v>1106</v>
      </c>
    </row>
    <row r="1120" spans="1:4" x14ac:dyDescent="0.25">
      <c r="A1120" s="9">
        <v>10560023</v>
      </c>
      <c r="B1120" s="9" t="s">
        <v>40</v>
      </c>
      <c r="C1120" s="9" t="s">
        <v>1301</v>
      </c>
      <c r="D1120" s="9" t="s">
        <v>1106</v>
      </c>
    </row>
    <row r="1121" spans="1:4" x14ac:dyDescent="0.25">
      <c r="A1121" s="9">
        <v>10560024</v>
      </c>
      <c r="B1121" s="9" t="s">
        <v>40</v>
      </c>
      <c r="C1121" s="9" t="s">
        <v>1302</v>
      </c>
      <c r="D1121" s="9" t="s">
        <v>1106</v>
      </c>
    </row>
    <row r="1122" spans="1:4" x14ac:dyDescent="0.25">
      <c r="A1122" s="9">
        <v>10560025</v>
      </c>
      <c r="B1122" s="9" t="s">
        <v>40</v>
      </c>
      <c r="C1122" s="9" t="s">
        <v>1303</v>
      </c>
      <c r="D1122" s="9" t="s">
        <v>1106</v>
      </c>
    </row>
    <row r="1123" spans="1:4" x14ac:dyDescent="0.25">
      <c r="A1123" s="9">
        <v>10570027</v>
      </c>
      <c r="B1123" s="9" t="s">
        <v>40</v>
      </c>
      <c r="C1123" s="9" t="s">
        <v>1304</v>
      </c>
      <c r="D1123" s="9" t="s">
        <v>1130</v>
      </c>
    </row>
    <row r="1124" spans="1:4" x14ac:dyDescent="0.25">
      <c r="A1124" s="9">
        <v>10570028</v>
      </c>
      <c r="B1124" s="9" t="s">
        <v>40</v>
      </c>
      <c r="C1124" s="9" t="s">
        <v>1305</v>
      </c>
      <c r="D1124" s="9" t="s">
        <v>1130</v>
      </c>
    </row>
    <row r="1125" spans="1:4" x14ac:dyDescent="0.25">
      <c r="A1125" s="9">
        <v>10570029</v>
      </c>
      <c r="B1125" s="9" t="s">
        <v>40</v>
      </c>
      <c r="C1125" s="9" t="s">
        <v>1306</v>
      </c>
      <c r="D1125" s="9" t="s">
        <v>1130</v>
      </c>
    </row>
    <row r="1126" spans="1:4" x14ac:dyDescent="0.25">
      <c r="A1126" s="9">
        <v>10570030</v>
      </c>
      <c r="B1126" s="9" t="s">
        <v>40</v>
      </c>
      <c r="C1126" s="9" t="s">
        <v>1307</v>
      </c>
      <c r="D1126" s="9" t="s">
        <v>1130</v>
      </c>
    </row>
    <row r="1127" spans="1:4" x14ac:dyDescent="0.25">
      <c r="A1127" s="9">
        <v>10570031</v>
      </c>
      <c r="B1127" s="9" t="s">
        <v>40</v>
      </c>
      <c r="C1127" s="9" t="s">
        <v>1308</v>
      </c>
      <c r="D1127" s="9" t="s">
        <v>1130</v>
      </c>
    </row>
    <row r="1128" spans="1:4" x14ac:dyDescent="0.25">
      <c r="A1128" s="9">
        <v>10570032</v>
      </c>
      <c r="B1128" s="9" t="s">
        <v>40</v>
      </c>
      <c r="C1128" s="9" t="s">
        <v>1309</v>
      </c>
      <c r="D1128" s="9" t="s">
        <v>1130</v>
      </c>
    </row>
    <row r="1129" spans="1:4" x14ac:dyDescent="0.25">
      <c r="A1129" s="9">
        <v>10570033</v>
      </c>
      <c r="B1129" s="9" t="s">
        <v>40</v>
      </c>
      <c r="C1129" s="9" t="s">
        <v>1310</v>
      </c>
      <c r="D1129" s="9" t="s">
        <v>1130</v>
      </c>
    </row>
    <row r="1130" spans="1:4" x14ac:dyDescent="0.25">
      <c r="A1130" s="9">
        <v>10570034</v>
      </c>
      <c r="B1130" s="9" t="s">
        <v>40</v>
      </c>
      <c r="C1130" s="9" t="s">
        <v>1311</v>
      </c>
      <c r="D1130" s="9" t="s">
        <v>1130</v>
      </c>
    </row>
    <row r="1131" spans="1:4" x14ac:dyDescent="0.25">
      <c r="A1131" s="9">
        <v>10570035</v>
      </c>
      <c r="B1131" s="9" t="s">
        <v>40</v>
      </c>
      <c r="C1131" s="9" t="s">
        <v>1312</v>
      </c>
      <c r="D1131" s="9" t="s">
        <v>1130</v>
      </c>
    </row>
    <row r="1132" spans="1:4" x14ac:dyDescent="0.25">
      <c r="A1132" s="9">
        <v>10570036</v>
      </c>
      <c r="B1132" s="9" t="s">
        <v>40</v>
      </c>
      <c r="C1132" s="9" t="s">
        <v>1313</v>
      </c>
      <c r="D1132" s="9" t="s">
        <v>1130</v>
      </c>
    </row>
    <row r="1133" spans="1:4" x14ac:dyDescent="0.25">
      <c r="A1133" s="9">
        <v>10570037</v>
      </c>
      <c r="B1133" s="9" t="s">
        <v>40</v>
      </c>
      <c r="C1133" s="9" t="s">
        <v>1314</v>
      </c>
      <c r="D1133" s="9" t="s">
        <v>1130</v>
      </c>
    </row>
    <row r="1134" spans="1:4" x14ac:dyDescent="0.25">
      <c r="A1134" s="9">
        <v>10570038</v>
      </c>
      <c r="B1134" s="9" t="s">
        <v>40</v>
      </c>
      <c r="C1134" s="9" t="s">
        <v>1315</v>
      </c>
      <c r="D1134" s="9" t="s">
        <v>1130</v>
      </c>
    </row>
    <row r="1135" spans="1:4" x14ac:dyDescent="0.25">
      <c r="A1135" s="9">
        <v>10570039</v>
      </c>
      <c r="B1135" s="9" t="s">
        <v>40</v>
      </c>
      <c r="C1135" s="9" t="s">
        <v>1316</v>
      </c>
      <c r="D1135" s="9" t="s">
        <v>1130</v>
      </c>
    </row>
    <row r="1136" spans="1:4" x14ac:dyDescent="0.25">
      <c r="A1136" s="9">
        <v>10580008</v>
      </c>
      <c r="B1136" s="9" t="s">
        <v>40</v>
      </c>
      <c r="C1136" s="9" t="s">
        <v>1317</v>
      </c>
      <c r="D1136" s="9" t="s">
        <v>1216</v>
      </c>
    </row>
    <row r="1137" spans="1:4" x14ac:dyDescent="0.25">
      <c r="A1137" s="9">
        <v>10580009</v>
      </c>
      <c r="B1137" s="9" t="s">
        <v>40</v>
      </c>
      <c r="C1137" s="9" t="s">
        <v>1318</v>
      </c>
      <c r="D1137" s="9" t="s">
        <v>1216</v>
      </c>
    </row>
    <row r="1138" spans="1:4" x14ac:dyDescent="0.25">
      <c r="A1138" s="9">
        <v>10580010</v>
      </c>
      <c r="B1138" s="9" t="s">
        <v>40</v>
      </c>
      <c r="C1138" s="9" t="s">
        <v>1319</v>
      </c>
      <c r="D1138" s="9" t="s">
        <v>1216</v>
      </c>
    </row>
    <row r="1139" spans="1:4" x14ac:dyDescent="0.25">
      <c r="A1139" s="9">
        <v>10580011</v>
      </c>
      <c r="B1139" s="9" t="s">
        <v>40</v>
      </c>
      <c r="C1139" s="9" t="s">
        <v>1320</v>
      </c>
      <c r="D1139" s="9" t="s">
        <v>1216</v>
      </c>
    </row>
    <row r="1140" spans="1:4" x14ac:dyDescent="0.25">
      <c r="A1140" s="9">
        <v>10580012</v>
      </c>
      <c r="B1140" s="9" t="s">
        <v>40</v>
      </c>
      <c r="C1140" s="9" t="s">
        <v>1321</v>
      </c>
      <c r="D1140" s="9" t="s">
        <v>1216</v>
      </c>
    </row>
    <row r="1141" spans="1:4" x14ac:dyDescent="0.25">
      <c r="A1141" s="9">
        <v>10590001</v>
      </c>
      <c r="B1141" s="9" t="s">
        <v>40</v>
      </c>
      <c r="C1141" s="9" t="s">
        <v>1322</v>
      </c>
      <c r="D1141" s="9" t="s">
        <v>1328</v>
      </c>
    </row>
    <row r="1142" spans="1:4" x14ac:dyDescent="0.25">
      <c r="A1142" s="9">
        <v>10590002</v>
      </c>
      <c r="B1142" s="9" t="s">
        <v>40</v>
      </c>
      <c r="C1142" s="9" t="s">
        <v>1323</v>
      </c>
      <c r="D1142" s="9" t="s">
        <v>1328</v>
      </c>
    </row>
    <row r="1143" spans="1:4" x14ac:dyDescent="0.25">
      <c r="A1143" s="9">
        <v>10590003</v>
      </c>
      <c r="B1143" s="9" t="s">
        <v>40</v>
      </c>
      <c r="C1143" s="9" t="s">
        <v>1324</v>
      </c>
      <c r="D1143" s="9" t="s">
        <v>1328</v>
      </c>
    </row>
    <row r="1144" spans="1:4" x14ac:dyDescent="0.25">
      <c r="A1144" s="9">
        <v>10590004</v>
      </c>
      <c r="B1144" s="9" t="s">
        <v>40</v>
      </c>
      <c r="C1144" s="9" t="s">
        <v>1108</v>
      </c>
      <c r="D1144" s="9" t="s">
        <v>1328</v>
      </c>
    </row>
    <row r="1145" spans="1:4" x14ac:dyDescent="0.25">
      <c r="A1145" s="9">
        <v>10590005</v>
      </c>
      <c r="B1145" s="9" t="s">
        <v>40</v>
      </c>
      <c r="C1145" s="9" t="s">
        <v>1325</v>
      </c>
      <c r="D1145" s="9" t="s">
        <v>1328</v>
      </c>
    </row>
    <row r="1146" spans="1:4" x14ac:dyDescent="0.25">
      <c r="A1146" s="9">
        <v>1059</v>
      </c>
      <c r="B1146" s="9" t="s">
        <v>39</v>
      </c>
      <c r="C1146" s="9" t="s">
        <v>1328</v>
      </c>
      <c r="D1146" s="9" t="s">
        <v>1328</v>
      </c>
    </row>
    <row r="1147" spans="1:4" x14ac:dyDescent="0.25">
      <c r="A1147" s="9">
        <v>1010</v>
      </c>
      <c r="B1147" s="9" t="s">
        <v>39</v>
      </c>
      <c r="C1147" s="9" t="s">
        <v>1333</v>
      </c>
      <c r="D1147" s="9" t="s">
        <v>1333</v>
      </c>
    </row>
    <row r="1148" spans="1:4" x14ac:dyDescent="0.25">
      <c r="A1148" s="9">
        <v>1058</v>
      </c>
      <c r="B1148" s="9" t="s">
        <v>39</v>
      </c>
      <c r="C1148" s="9" t="s">
        <v>1216</v>
      </c>
      <c r="D1148" s="9" t="s">
        <v>1216</v>
      </c>
    </row>
    <row r="1149" spans="1:4" x14ac:dyDescent="0.25">
      <c r="A1149" s="9">
        <v>10130107</v>
      </c>
      <c r="B1149" s="9" t="s">
        <v>40</v>
      </c>
      <c r="C1149" s="9" t="s">
        <v>732</v>
      </c>
      <c r="D1149" s="9" t="s">
        <v>678</v>
      </c>
    </row>
    <row r="1150" spans="1:4" x14ac:dyDescent="0.25">
      <c r="A1150" s="9">
        <v>1060</v>
      </c>
      <c r="B1150" s="9" t="s">
        <v>39</v>
      </c>
      <c r="C1150" s="9" t="s">
        <v>1335</v>
      </c>
      <c r="D1150" s="9" t="s">
        <v>1335</v>
      </c>
    </row>
    <row r="1151" spans="1:4" x14ac:dyDescent="0.25">
      <c r="A1151" s="9">
        <v>1061</v>
      </c>
      <c r="B1151" s="9" t="s">
        <v>39</v>
      </c>
      <c r="C1151" s="9" t="s">
        <v>1336</v>
      </c>
      <c r="D1151" s="9" t="s">
        <v>1336</v>
      </c>
    </row>
    <row r="1152" spans="1:4" x14ac:dyDescent="0.25">
      <c r="A1152" s="9">
        <v>1062</v>
      </c>
      <c r="B1152" s="9" t="s">
        <v>39</v>
      </c>
      <c r="C1152" s="9" t="s">
        <v>1337</v>
      </c>
      <c r="D1152" s="9" t="s">
        <v>1337</v>
      </c>
    </row>
    <row r="1153" spans="1:4" x14ac:dyDescent="0.25">
      <c r="A1153" s="9">
        <v>1063</v>
      </c>
      <c r="B1153" s="9" t="s">
        <v>39</v>
      </c>
      <c r="C1153" s="9" t="s">
        <v>1338</v>
      </c>
      <c r="D1153" s="9" t="s">
        <v>1338</v>
      </c>
    </row>
    <row r="1154" spans="1:4" x14ac:dyDescent="0.25">
      <c r="A1154" s="9">
        <v>10590006</v>
      </c>
      <c r="B1154" s="9" t="s">
        <v>40</v>
      </c>
      <c r="C1154" s="9" t="s">
        <v>1339</v>
      </c>
      <c r="D1154" s="9" t="s">
        <v>1328</v>
      </c>
    </row>
    <row r="1155" spans="1:4" x14ac:dyDescent="0.25">
      <c r="A1155" s="9">
        <v>10590007</v>
      </c>
      <c r="B1155" s="9" t="s">
        <v>40</v>
      </c>
      <c r="C1155" s="9" t="s">
        <v>609</v>
      </c>
      <c r="D1155" s="9" t="s">
        <v>1328</v>
      </c>
    </row>
    <row r="1156" spans="1:4" x14ac:dyDescent="0.25">
      <c r="A1156" s="9">
        <v>10590008</v>
      </c>
      <c r="B1156" s="9" t="s">
        <v>40</v>
      </c>
      <c r="C1156" s="9" t="s">
        <v>1340</v>
      </c>
      <c r="D1156" s="9" t="s">
        <v>1328</v>
      </c>
    </row>
    <row r="1157" spans="1:4" x14ac:dyDescent="0.25">
      <c r="A1157" s="9">
        <v>10590009</v>
      </c>
      <c r="B1157" s="9" t="s">
        <v>40</v>
      </c>
      <c r="C1157" s="9" t="s">
        <v>1341</v>
      </c>
      <c r="D1157" s="9" t="s">
        <v>1328</v>
      </c>
    </row>
    <row r="1158" spans="1:4" x14ac:dyDescent="0.25">
      <c r="A1158" s="9">
        <v>10590010</v>
      </c>
      <c r="B1158" s="9" t="s">
        <v>40</v>
      </c>
      <c r="C1158" s="9" t="s">
        <v>1342</v>
      </c>
      <c r="D1158" s="9" t="s">
        <v>1328</v>
      </c>
    </row>
    <row r="1159" spans="1:4" x14ac:dyDescent="0.25">
      <c r="A1159" s="9">
        <v>10590011</v>
      </c>
      <c r="B1159" s="9" t="s">
        <v>40</v>
      </c>
      <c r="C1159" s="9" t="s">
        <v>1343</v>
      </c>
      <c r="D1159" s="9" t="s">
        <v>1328</v>
      </c>
    </row>
    <row r="1160" spans="1:4" x14ac:dyDescent="0.25">
      <c r="A1160" s="9">
        <v>10590012</v>
      </c>
      <c r="B1160" s="9" t="s">
        <v>40</v>
      </c>
      <c r="C1160" s="9" t="s">
        <v>1344</v>
      </c>
      <c r="D1160" s="9" t="s">
        <v>1328</v>
      </c>
    </row>
    <row r="1161" spans="1:4" x14ac:dyDescent="0.25">
      <c r="A1161" s="9">
        <v>10590013</v>
      </c>
      <c r="B1161" s="9" t="s">
        <v>40</v>
      </c>
      <c r="C1161" s="9" t="s">
        <v>1345</v>
      </c>
      <c r="D1161" s="9" t="s">
        <v>1328</v>
      </c>
    </row>
    <row r="1162" spans="1:4" x14ac:dyDescent="0.25">
      <c r="A1162" s="9">
        <v>10060106</v>
      </c>
      <c r="B1162" s="9" t="s">
        <v>40</v>
      </c>
      <c r="C1162" s="9" t="s">
        <v>1347</v>
      </c>
      <c r="D1162" s="9" t="s">
        <v>818</v>
      </c>
    </row>
    <row r="1163" spans="1:4" x14ac:dyDescent="0.25">
      <c r="A1163" s="9">
        <v>10020086</v>
      </c>
      <c r="B1163" s="9" t="s">
        <v>40</v>
      </c>
      <c r="C1163" s="9" t="s">
        <v>1346</v>
      </c>
      <c r="D1163" s="9" t="s">
        <v>1326</v>
      </c>
    </row>
    <row r="1164" spans="1:4" x14ac:dyDescent="0.25">
      <c r="A1164" s="9">
        <v>10090078</v>
      </c>
      <c r="B1164" s="9" t="s">
        <v>40</v>
      </c>
      <c r="C1164" s="9" t="s">
        <v>1348</v>
      </c>
      <c r="D1164" s="9" t="s">
        <v>460</v>
      </c>
    </row>
    <row r="1165" spans="1:4" x14ac:dyDescent="0.25">
      <c r="A1165" s="9">
        <v>10060124</v>
      </c>
      <c r="B1165" s="9" t="s">
        <v>40</v>
      </c>
      <c r="C1165" s="9" t="s">
        <v>1349</v>
      </c>
      <c r="D1165" s="9" t="s">
        <v>818</v>
      </c>
    </row>
    <row r="1166" spans="1:4" x14ac:dyDescent="0.25">
      <c r="A1166" s="9">
        <v>10060129</v>
      </c>
      <c r="B1166" s="9" t="s">
        <v>40</v>
      </c>
      <c r="C1166" s="9" t="s">
        <v>1345</v>
      </c>
      <c r="D1166" s="9" t="s">
        <v>818</v>
      </c>
    </row>
    <row r="1167" spans="1:4" x14ac:dyDescent="0.25">
      <c r="A1167" s="9">
        <v>10060130</v>
      </c>
      <c r="B1167" s="9" t="s">
        <v>40</v>
      </c>
      <c r="C1167" s="9" t="s">
        <v>1350</v>
      </c>
      <c r="D1167" s="9" t="s">
        <v>818</v>
      </c>
    </row>
    <row r="1168" spans="1:4" x14ac:dyDescent="0.25">
      <c r="A1168" s="9">
        <v>10110112</v>
      </c>
      <c r="B1168" s="9" t="s">
        <v>40</v>
      </c>
      <c r="C1168" s="9" t="s">
        <v>1351</v>
      </c>
      <c r="D1168" s="9" t="s">
        <v>1000</v>
      </c>
    </row>
    <row r="1169" spans="1:4" x14ac:dyDescent="0.25">
      <c r="A1169" s="9">
        <v>10540041</v>
      </c>
      <c r="B1169" s="9" t="s">
        <v>40</v>
      </c>
      <c r="C1169" s="9" t="s">
        <v>1352</v>
      </c>
      <c r="D1169" s="9" t="s">
        <v>1000</v>
      </c>
    </row>
    <row r="1170" spans="1:4" x14ac:dyDescent="0.25">
      <c r="A1170" s="9">
        <v>10540042</v>
      </c>
      <c r="B1170" s="9" t="s">
        <v>40</v>
      </c>
      <c r="C1170" s="9" t="s">
        <v>1353</v>
      </c>
      <c r="D1170" s="9" t="s">
        <v>1000</v>
      </c>
    </row>
    <row r="1171" spans="1:4" x14ac:dyDescent="0.25">
      <c r="A1171" s="9">
        <v>10540043</v>
      </c>
      <c r="B1171" s="9" t="s">
        <v>40</v>
      </c>
      <c r="C1171" s="9" t="s">
        <v>1354</v>
      </c>
      <c r="D1171" s="9" t="s">
        <v>1000</v>
      </c>
    </row>
    <row r="1172" spans="1:4" x14ac:dyDescent="0.25">
      <c r="A1172" s="9">
        <v>10540044</v>
      </c>
      <c r="B1172" s="9" t="s">
        <v>40</v>
      </c>
      <c r="C1172" s="9" t="s">
        <v>1355</v>
      </c>
      <c r="D1172" s="9" t="s">
        <v>1000</v>
      </c>
    </row>
    <row r="1173" spans="1:4" x14ac:dyDescent="0.25">
      <c r="A1173" s="9">
        <v>1064</v>
      </c>
      <c r="B1173" s="9" t="s">
        <v>40</v>
      </c>
      <c r="C1173" s="9" t="s">
        <v>1356</v>
      </c>
      <c r="D1173" s="9" t="s">
        <v>1358</v>
      </c>
    </row>
    <row r="1174" spans="1:4" x14ac:dyDescent="0.25">
      <c r="A1174" s="9">
        <v>1065</v>
      </c>
      <c r="B1174" s="9" t="s">
        <v>40</v>
      </c>
      <c r="C1174" s="9" t="s">
        <v>1357</v>
      </c>
      <c r="D1174" s="9" t="s">
        <v>1359</v>
      </c>
    </row>
    <row r="1175" spans="1:4" x14ac:dyDescent="0.25">
      <c r="A1175" s="9">
        <v>10530097</v>
      </c>
      <c r="B1175" s="9" t="s">
        <v>40</v>
      </c>
      <c r="C1175" s="9" t="s">
        <v>1360</v>
      </c>
      <c r="D1175" s="9" t="s">
        <v>513</v>
      </c>
    </row>
    <row r="1176" spans="1:4" x14ac:dyDescent="0.25">
      <c r="A1176" s="9">
        <v>10530098</v>
      </c>
      <c r="B1176" s="9" t="s">
        <v>40</v>
      </c>
      <c r="C1176" s="9" t="s">
        <v>1361</v>
      </c>
      <c r="D1176" s="9" t="s">
        <v>513</v>
      </c>
    </row>
    <row r="1177" spans="1:4" x14ac:dyDescent="0.25">
      <c r="A1177" s="9">
        <v>10530099</v>
      </c>
      <c r="B1177" s="9" t="s">
        <v>40</v>
      </c>
      <c r="C1177" s="9" t="s">
        <v>1362</v>
      </c>
      <c r="D1177" s="9" t="s">
        <v>513</v>
      </c>
    </row>
    <row r="1178" spans="1:4" x14ac:dyDescent="0.25">
      <c r="A1178" s="9">
        <v>10530103</v>
      </c>
      <c r="B1178" s="9" t="s">
        <v>40</v>
      </c>
      <c r="C1178" s="9" t="s">
        <v>1363</v>
      </c>
      <c r="D1178" s="9" t="s">
        <v>513</v>
      </c>
    </row>
    <row r="1179" spans="1:4" x14ac:dyDescent="0.25">
      <c r="A1179" s="9">
        <v>10530104</v>
      </c>
      <c r="B1179" s="9" t="s">
        <v>40</v>
      </c>
      <c r="C1179" s="9" t="s">
        <v>1364</v>
      </c>
      <c r="D1179" s="9" t="s">
        <v>513</v>
      </c>
    </row>
    <row r="1180" spans="1:4" x14ac:dyDescent="0.25">
      <c r="A1180" s="9">
        <v>10530105</v>
      </c>
      <c r="B1180" s="9" t="s">
        <v>40</v>
      </c>
      <c r="C1180" s="9" t="s">
        <v>1365</v>
      </c>
      <c r="D1180" s="9" t="s">
        <v>513</v>
      </c>
    </row>
    <row r="1181" spans="1:4" x14ac:dyDescent="0.25">
      <c r="A1181" s="9">
        <v>10530106</v>
      </c>
      <c r="B1181" s="9" t="s">
        <v>40</v>
      </c>
      <c r="C1181" s="9" t="s">
        <v>1366</v>
      </c>
      <c r="D1181" s="9" t="s">
        <v>513</v>
      </c>
    </row>
    <row r="1182" spans="1:4" x14ac:dyDescent="0.25">
      <c r="A1182" s="9">
        <v>10530107</v>
      </c>
      <c r="B1182" s="9" t="s">
        <v>40</v>
      </c>
      <c r="C1182" s="9" t="s">
        <v>1367</v>
      </c>
      <c r="D1182" s="9" t="s">
        <v>513</v>
      </c>
    </row>
    <row r="1183" spans="1:4" x14ac:dyDescent="0.25">
      <c r="A1183" s="9">
        <v>10530108</v>
      </c>
      <c r="B1183" s="9" t="s">
        <v>40</v>
      </c>
      <c r="C1183" s="8" t="s">
        <v>1368</v>
      </c>
      <c r="D1183" s="9" t="s">
        <v>513</v>
      </c>
    </row>
    <row r="1184" spans="1:4" x14ac:dyDescent="0.25">
      <c r="A1184" s="9">
        <v>10530109</v>
      </c>
      <c r="B1184" s="9" t="s">
        <v>40</v>
      </c>
      <c r="C1184" s="8" t="s">
        <v>1369</v>
      </c>
      <c r="D1184" s="9" t="s">
        <v>513</v>
      </c>
    </row>
    <row r="1185" spans="1:4" x14ac:dyDescent="0.25">
      <c r="A1185" s="9">
        <v>10530110</v>
      </c>
      <c r="B1185" s="9" t="s">
        <v>40</v>
      </c>
      <c r="C1185" s="8" t="s">
        <v>1370</v>
      </c>
      <c r="D1185" s="9" t="s">
        <v>513</v>
      </c>
    </row>
    <row r="1186" spans="1:4" x14ac:dyDescent="0.25">
      <c r="A1186" s="9">
        <v>10530111</v>
      </c>
      <c r="B1186" s="9" t="s">
        <v>40</v>
      </c>
      <c r="C1186" s="8" t="s">
        <v>1371</v>
      </c>
      <c r="D1186" s="9" t="s">
        <v>513</v>
      </c>
    </row>
    <row r="1187" spans="1:4" x14ac:dyDescent="0.25">
      <c r="A1187" s="9">
        <v>10530112</v>
      </c>
      <c r="B1187" s="9" t="s">
        <v>40</v>
      </c>
      <c r="C1187" s="8" t="s">
        <v>1372</v>
      </c>
      <c r="D1187" s="9" t="s">
        <v>513</v>
      </c>
    </row>
    <row r="1188" spans="1:4" x14ac:dyDescent="0.25">
      <c r="A1188" s="9">
        <v>10130100</v>
      </c>
      <c r="B1188" s="9" t="s">
        <v>40</v>
      </c>
      <c r="C1188" s="9" t="s">
        <v>1373</v>
      </c>
      <c r="D1188" s="9" t="s">
        <v>678</v>
      </c>
    </row>
    <row r="1189" spans="1:4" x14ac:dyDescent="0.25">
      <c r="A1189" s="9">
        <v>10120116</v>
      </c>
      <c r="B1189" s="9" t="s">
        <v>40</v>
      </c>
      <c r="C1189" s="9" t="s">
        <v>1374</v>
      </c>
      <c r="D1189" s="9" t="s">
        <v>298</v>
      </c>
    </row>
    <row r="1190" spans="1:4" x14ac:dyDescent="0.25">
      <c r="A1190" s="9">
        <v>10120120</v>
      </c>
      <c r="B1190" s="9" t="s">
        <v>40</v>
      </c>
      <c r="C1190" s="9" t="s">
        <v>1375</v>
      </c>
      <c r="D1190" s="9" t="s">
        <v>298</v>
      </c>
    </row>
    <row r="1191" spans="1:4" x14ac:dyDescent="0.25">
      <c r="A1191" s="9">
        <v>10120121</v>
      </c>
      <c r="B1191" s="9" t="s">
        <v>40</v>
      </c>
      <c r="C1191" s="9" t="s">
        <v>1376</v>
      </c>
      <c r="D1191" s="9" t="s">
        <v>298</v>
      </c>
    </row>
    <row r="1192" spans="1:4" x14ac:dyDescent="0.25">
      <c r="A1192" s="9">
        <v>10120122</v>
      </c>
      <c r="B1192" s="9" t="s">
        <v>40</v>
      </c>
      <c r="C1192" s="9" t="s">
        <v>1377</v>
      </c>
      <c r="D1192" s="9" t="s">
        <v>298</v>
      </c>
    </row>
    <row r="1193" spans="1:4" x14ac:dyDescent="0.25">
      <c r="A1193" s="9">
        <v>10120123</v>
      </c>
      <c r="B1193" s="9" t="s">
        <v>40</v>
      </c>
      <c r="C1193" s="9" t="s">
        <v>1378</v>
      </c>
      <c r="D1193" s="9" t="s">
        <v>298</v>
      </c>
    </row>
    <row r="1194" spans="1:4" x14ac:dyDescent="0.25">
      <c r="A1194" s="9">
        <v>10110171</v>
      </c>
      <c r="B1194" s="9" t="s">
        <v>40</v>
      </c>
      <c r="C1194" s="9" t="s">
        <v>1379</v>
      </c>
      <c r="D1194" s="9" t="s">
        <v>743</v>
      </c>
    </row>
    <row r="1195" spans="1:4" x14ac:dyDescent="0.25">
      <c r="A1195" s="9">
        <v>10110172</v>
      </c>
      <c r="B1195" s="9" t="s">
        <v>40</v>
      </c>
      <c r="C1195" s="9" t="s">
        <v>1380</v>
      </c>
      <c r="D1195" s="9" t="s">
        <v>743</v>
      </c>
    </row>
    <row r="1196" spans="1:4" x14ac:dyDescent="0.25">
      <c r="A1196" s="9">
        <v>10110180</v>
      </c>
      <c r="B1196" s="9" t="s">
        <v>40</v>
      </c>
      <c r="C1196" s="9" t="s">
        <v>1381</v>
      </c>
      <c r="D1196" s="9" t="s">
        <v>743</v>
      </c>
    </row>
    <row r="1197" spans="1:4" x14ac:dyDescent="0.25">
      <c r="A1197" s="9">
        <v>10110181</v>
      </c>
      <c r="B1197" s="9" t="s">
        <v>40</v>
      </c>
      <c r="C1197" s="9" t="s">
        <v>1382</v>
      </c>
      <c r="D1197" s="9" t="s">
        <v>743</v>
      </c>
    </row>
    <row r="1198" spans="1:4" x14ac:dyDescent="0.25">
      <c r="A1198" s="9">
        <v>10110174</v>
      </c>
      <c r="B1198" s="9" t="s">
        <v>40</v>
      </c>
      <c r="C1198" s="9" t="s">
        <v>1383</v>
      </c>
      <c r="D1198" s="9" t="s">
        <v>743</v>
      </c>
    </row>
    <row r="1199" spans="1:4" x14ac:dyDescent="0.25">
      <c r="A1199" s="9">
        <v>10080095</v>
      </c>
      <c r="B1199" s="9" t="s">
        <v>40</v>
      </c>
      <c r="C1199" s="9" t="s">
        <v>1384</v>
      </c>
      <c r="D1199" s="9" t="s">
        <v>898</v>
      </c>
    </row>
    <row r="1200" spans="1:4" x14ac:dyDescent="0.25">
      <c r="A1200" s="9">
        <v>10080115</v>
      </c>
      <c r="B1200" s="9" t="s">
        <v>40</v>
      </c>
      <c r="C1200" s="9" t="s">
        <v>1385</v>
      </c>
      <c r="D1200" s="9" t="s">
        <v>898</v>
      </c>
    </row>
    <row r="1201" spans="1:4" x14ac:dyDescent="0.25">
      <c r="A1201" s="9">
        <v>10080120</v>
      </c>
      <c r="B1201" s="9" t="s">
        <v>40</v>
      </c>
      <c r="C1201" s="9" t="s">
        <v>1386</v>
      </c>
      <c r="D1201" s="9" t="s">
        <v>898</v>
      </c>
    </row>
    <row r="1202" spans="1:4" x14ac:dyDescent="0.25">
      <c r="A1202" s="9">
        <v>10080121</v>
      </c>
      <c r="B1202" s="9" t="s">
        <v>40</v>
      </c>
      <c r="C1202" s="9" t="s">
        <v>1387</v>
      </c>
      <c r="D1202" s="9" t="s">
        <v>898</v>
      </c>
    </row>
    <row r="1203" spans="1:4" x14ac:dyDescent="0.25">
      <c r="A1203" s="9">
        <v>10010140</v>
      </c>
      <c r="B1203" s="9" t="s">
        <v>40</v>
      </c>
      <c r="C1203" s="9" t="s">
        <v>1388</v>
      </c>
      <c r="D1203" s="9" t="s">
        <v>1021</v>
      </c>
    </row>
    <row r="1204" spans="1:4" x14ac:dyDescent="0.25">
      <c r="A1204" s="9">
        <v>10010141</v>
      </c>
      <c r="B1204" s="9" t="s">
        <v>40</v>
      </c>
      <c r="C1204" s="9" t="s">
        <v>1389</v>
      </c>
      <c r="D1204" s="9" t="s">
        <v>1021</v>
      </c>
    </row>
    <row r="1205" spans="1:4" x14ac:dyDescent="0.25">
      <c r="A1205" s="9">
        <v>10010142</v>
      </c>
      <c r="B1205" s="9" t="s">
        <v>40</v>
      </c>
      <c r="C1205" s="9" t="s">
        <v>1390</v>
      </c>
      <c r="D1205" s="9" t="s">
        <v>1021</v>
      </c>
    </row>
    <row r="1206" spans="1:4" x14ac:dyDescent="0.25">
      <c r="A1206" s="9">
        <v>10010143</v>
      </c>
      <c r="B1206" s="9" t="s">
        <v>40</v>
      </c>
      <c r="C1206" s="9" t="s">
        <v>723</v>
      </c>
      <c r="D1206" s="9" t="s">
        <v>1021</v>
      </c>
    </row>
    <row r="1207" spans="1:4" x14ac:dyDescent="0.25">
      <c r="A1207" s="9">
        <v>10010144</v>
      </c>
      <c r="B1207" s="9" t="s">
        <v>40</v>
      </c>
      <c r="C1207" s="9" t="s">
        <v>1391</v>
      </c>
      <c r="D1207" s="9" t="s">
        <v>1021</v>
      </c>
    </row>
    <row r="1208" spans="1:4" x14ac:dyDescent="0.25">
      <c r="A1208" s="9">
        <v>10010145</v>
      </c>
      <c r="B1208" s="9" t="s">
        <v>40</v>
      </c>
      <c r="C1208" s="9" t="s">
        <v>355</v>
      </c>
      <c r="D1208" s="9" t="s">
        <v>1021</v>
      </c>
    </row>
    <row r="1209" spans="1:4" x14ac:dyDescent="0.25">
      <c r="A1209" s="9">
        <v>10010146</v>
      </c>
      <c r="B1209" s="9" t="s">
        <v>40</v>
      </c>
      <c r="C1209" s="9" t="s">
        <v>1392</v>
      </c>
      <c r="D1209" s="9" t="s">
        <v>1021</v>
      </c>
    </row>
    <row r="1210" spans="1:4" x14ac:dyDescent="0.25">
      <c r="A1210" s="9">
        <v>10010147</v>
      </c>
      <c r="B1210" s="9" t="s">
        <v>40</v>
      </c>
      <c r="C1210" s="9" t="s">
        <v>1393</v>
      </c>
      <c r="D1210" s="9" t="s">
        <v>1021</v>
      </c>
    </row>
    <row r="1211" spans="1:4" x14ac:dyDescent="0.25">
      <c r="A1211" s="9">
        <v>10010148</v>
      </c>
      <c r="B1211" s="9" t="s">
        <v>40</v>
      </c>
      <c r="C1211" s="8" t="s">
        <v>1394</v>
      </c>
      <c r="D1211" s="9" t="s">
        <v>1021</v>
      </c>
    </row>
    <row r="1212" spans="1:4" x14ac:dyDescent="0.25">
      <c r="A1212" s="9">
        <v>10010149</v>
      </c>
      <c r="B1212" s="9" t="s">
        <v>40</v>
      </c>
      <c r="C1212" s="8" t="s">
        <v>1395</v>
      </c>
      <c r="D1212" s="9" t="s">
        <v>1021</v>
      </c>
    </row>
    <row r="1213" spans="1:4" x14ac:dyDescent="0.25">
      <c r="A1213" s="9">
        <v>10090079</v>
      </c>
      <c r="B1213" s="9" t="s">
        <v>40</v>
      </c>
      <c r="C1213" s="9" t="s">
        <v>1396</v>
      </c>
      <c r="D1213" s="9" t="s">
        <v>460</v>
      </c>
    </row>
    <row r="1214" spans="1:4" x14ac:dyDescent="0.25">
      <c r="A1214" s="9">
        <v>10090080</v>
      </c>
      <c r="B1214" s="9" t="s">
        <v>40</v>
      </c>
      <c r="C1214" s="9" t="s">
        <v>1397</v>
      </c>
      <c r="D1214" s="9" t="s">
        <v>460</v>
      </c>
    </row>
    <row r="1215" spans="1:4" x14ac:dyDescent="0.25">
      <c r="A1215" s="9">
        <v>10030084</v>
      </c>
      <c r="B1215" s="9" t="s">
        <v>40</v>
      </c>
      <c r="C1215" s="9" t="s">
        <v>1398</v>
      </c>
      <c r="D1215" s="9" t="s">
        <v>41</v>
      </c>
    </row>
    <row r="1216" spans="1:4" x14ac:dyDescent="0.25">
      <c r="A1216" s="9">
        <v>10030085</v>
      </c>
      <c r="B1216" s="9" t="s">
        <v>40</v>
      </c>
      <c r="C1216" s="9" t="s">
        <v>1399</v>
      </c>
      <c r="D1216" s="9" t="s">
        <v>41</v>
      </c>
    </row>
    <row r="1217" spans="1:4" x14ac:dyDescent="0.25">
      <c r="A1217" s="9">
        <v>10030086</v>
      </c>
      <c r="B1217" s="9" t="s">
        <v>40</v>
      </c>
      <c r="C1217" s="9" t="s">
        <v>1400</v>
      </c>
      <c r="D1217" s="9" t="s">
        <v>41</v>
      </c>
    </row>
    <row r="1218" spans="1:4" x14ac:dyDescent="0.25">
      <c r="A1218" s="9">
        <v>10030087</v>
      </c>
      <c r="B1218" s="9" t="s">
        <v>40</v>
      </c>
      <c r="C1218" s="9" t="s">
        <v>1401</v>
      </c>
      <c r="D1218" s="9" t="s">
        <v>41</v>
      </c>
    </row>
    <row r="1219" spans="1:4" x14ac:dyDescent="0.25">
      <c r="A1219" s="9">
        <v>10030088</v>
      </c>
      <c r="B1219" s="9" t="s">
        <v>40</v>
      </c>
      <c r="C1219" s="9" t="s">
        <v>1402</v>
      </c>
      <c r="D1219" s="9" t="s">
        <v>41</v>
      </c>
    </row>
    <row r="1220" spans="1:4" x14ac:dyDescent="0.25">
      <c r="A1220" s="9">
        <v>10030089</v>
      </c>
      <c r="B1220" s="9" t="s">
        <v>40</v>
      </c>
      <c r="C1220" s="9" t="s">
        <v>1403</v>
      </c>
      <c r="D1220" s="9" t="s">
        <v>41</v>
      </c>
    </row>
    <row r="1221" spans="1:4" x14ac:dyDescent="0.25">
      <c r="A1221" s="9">
        <v>10030090</v>
      </c>
      <c r="B1221" s="9" t="s">
        <v>40</v>
      </c>
      <c r="C1221" s="9" t="s">
        <v>1404</v>
      </c>
      <c r="D1221" s="9" t="s">
        <v>41</v>
      </c>
    </row>
    <row r="1222" spans="1:4" x14ac:dyDescent="0.25">
      <c r="A1222" s="9">
        <v>10520005</v>
      </c>
      <c r="B1222" s="9" t="s">
        <v>1084</v>
      </c>
      <c r="C1222" s="9" t="s">
        <v>1405</v>
      </c>
      <c r="D1222" s="9" t="s">
        <v>1021</v>
      </c>
    </row>
    <row r="1223" spans="1:4" x14ac:dyDescent="0.25">
      <c r="A1223" s="9">
        <v>10570042</v>
      </c>
      <c r="B1223" s="9" t="s">
        <v>40</v>
      </c>
      <c r="C1223" s="9" t="s">
        <v>1406</v>
      </c>
      <c r="D1223" s="9" t="s">
        <v>1130</v>
      </c>
    </row>
    <row r="1224" spans="1:4" x14ac:dyDescent="0.25">
      <c r="A1224" s="9">
        <v>10570043</v>
      </c>
      <c r="B1224" s="9" t="s">
        <v>40</v>
      </c>
      <c r="C1224" s="9" t="s">
        <v>1407</v>
      </c>
      <c r="D1224" s="9" t="s">
        <v>1130</v>
      </c>
    </row>
    <row r="1225" spans="1:4" x14ac:dyDescent="0.25">
      <c r="A1225" s="9">
        <v>10570044</v>
      </c>
      <c r="B1225" s="9" t="s">
        <v>40</v>
      </c>
      <c r="C1225" s="9" t="s">
        <v>1408</v>
      </c>
      <c r="D1225" s="9" t="s">
        <v>1130</v>
      </c>
    </row>
    <row r="1226" spans="1:4" x14ac:dyDescent="0.25">
      <c r="A1226" s="9">
        <v>10570045</v>
      </c>
      <c r="B1226" s="9" t="s">
        <v>40</v>
      </c>
      <c r="C1226" s="9" t="s">
        <v>1409</v>
      </c>
      <c r="D1226" s="9" t="s">
        <v>1130</v>
      </c>
    </row>
    <row r="1227" spans="1:4" x14ac:dyDescent="0.25">
      <c r="A1227" s="9">
        <v>10570046</v>
      </c>
      <c r="B1227" s="9" t="s">
        <v>40</v>
      </c>
      <c r="C1227" s="9" t="s">
        <v>1410</v>
      </c>
      <c r="D1227" s="9" t="s">
        <v>1130</v>
      </c>
    </row>
    <row r="1228" spans="1:4" x14ac:dyDescent="0.25">
      <c r="A1228" s="9">
        <v>10570047</v>
      </c>
      <c r="B1228" s="9" t="s">
        <v>40</v>
      </c>
      <c r="C1228" s="9" t="s">
        <v>1411</v>
      </c>
      <c r="D1228" s="9" t="s">
        <v>1130</v>
      </c>
    </row>
    <row r="1229" spans="1:4" x14ac:dyDescent="0.25">
      <c r="A1229" s="9">
        <v>10570048</v>
      </c>
      <c r="B1229" s="9" t="s">
        <v>40</v>
      </c>
      <c r="C1229" s="9" t="s">
        <v>1412</v>
      </c>
      <c r="D1229" s="9" t="s">
        <v>1130</v>
      </c>
    </row>
    <row r="1230" spans="1:4" x14ac:dyDescent="0.25">
      <c r="A1230" s="9">
        <v>10570049</v>
      </c>
      <c r="B1230" s="9" t="s">
        <v>40</v>
      </c>
      <c r="C1230" s="9" t="s">
        <v>1413</v>
      </c>
      <c r="D1230" s="9" t="s">
        <v>1130</v>
      </c>
    </row>
    <row r="1231" spans="1:4" x14ac:dyDescent="0.25">
      <c r="A1231" s="9">
        <v>10570050</v>
      </c>
      <c r="B1231" s="9" t="s">
        <v>40</v>
      </c>
      <c r="C1231" s="9" t="s">
        <v>1414</v>
      </c>
      <c r="D1231" s="9" t="s">
        <v>1130</v>
      </c>
    </row>
    <row r="1232" spans="1:4" x14ac:dyDescent="0.25">
      <c r="A1232" s="9">
        <v>10570051</v>
      </c>
      <c r="B1232" s="9" t="s">
        <v>40</v>
      </c>
      <c r="C1232" s="9" t="s">
        <v>1415</v>
      </c>
      <c r="D1232" s="9" t="s">
        <v>1130</v>
      </c>
    </row>
    <row r="1233" spans="1:4" x14ac:dyDescent="0.25">
      <c r="A1233" s="9">
        <v>10570052</v>
      </c>
      <c r="B1233" s="9" t="s">
        <v>40</v>
      </c>
      <c r="C1233" s="9" t="s">
        <v>1416</v>
      </c>
      <c r="D1233" s="9" t="s">
        <v>1130</v>
      </c>
    </row>
    <row r="1234" spans="1:4" x14ac:dyDescent="0.25">
      <c r="A1234" s="9">
        <v>10570053</v>
      </c>
      <c r="B1234" s="9" t="s">
        <v>40</v>
      </c>
      <c r="C1234" s="9" t="s">
        <v>1417</v>
      </c>
      <c r="D1234" s="9" t="s">
        <v>1130</v>
      </c>
    </row>
    <row r="1235" spans="1:4" x14ac:dyDescent="0.25">
      <c r="A1235" s="9">
        <v>10570054</v>
      </c>
      <c r="B1235" s="9" t="s">
        <v>40</v>
      </c>
      <c r="C1235" s="9" t="s">
        <v>1418</v>
      </c>
      <c r="D1235" s="9" t="s">
        <v>1130</v>
      </c>
    </row>
    <row r="1236" spans="1:4" x14ac:dyDescent="0.25">
      <c r="A1236" s="9">
        <v>10570055</v>
      </c>
      <c r="B1236" s="9" t="s">
        <v>40</v>
      </c>
      <c r="C1236" s="9" t="s">
        <v>1419</v>
      </c>
      <c r="D1236" s="9" t="s">
        <v>1130</v>
      </c>
    </row>
    <row r="1237" spans="1:4" x14ac:dyDescent="0.25">
      <c r="A1237" s="9">
        <v>1066</v>
      </c>
      <c r="B1237" s="9" t="s">
        <v>39</v>
      </c>
      <c r="C1237" s="9" t="s">
        <v>1420</v>
      </c>
      <c r="D1237" s="9" t="s">
        <v>1420</v>
      </c>
    </row>
    <row r="1238" spans="1:4" x14ac:dyDescent="0.25">
      <c r="A1238" s="9">
        <v>10520011</v>
      </c>
      <c r="B1238" s="9" t="s">
        <v>1084</v>
      </c>
      <c r="C1238" s="9" t="s">
        <v>1424</v>
      </c>
      <c r="D1238" s="9" t="s">
        <v>1423</v>
      </c>
    </row>
    <row r="1239" spans="1:4" x14ac:dyDescent="0.25">
      <c r="A1239" s="9">
        <v>10650013</v>
      </c>
      <c r="B1239" s="9" t="s">
        <v>40</v>
      </c>
      <c r="C1239" s="9" t="s">
        <v>1425</v>
      </c>
      <c r="D1239" s="9" t="s">
        <v>1359</v>
      </c>
    </row>
    <row r="1240" spans="1:4" x14ac:dyDescent="0.25">
      <c r="A1240" s="9">
        <v>10650014</v>
      </c>
      <c r="B1240" s="9" t="s">
        <v>40</v>
      </c>
      <c r="C1240" s="9" t="s">
        <v>1426</v>
      </c>
      <c r="D1240" s="9" t="s">
        <v>1359</v>
      </c>
    </row>
    <row r="1241" spans="1:4" x14ac:dyDescent="0.25">
      <c r="A1241" s="9">
        <v>10650015</v>
      </c>
      <c r="B1241" s="9" t="s">
        <v>40</v>
      </c>
      <c r="C1241" s="9" t="s">
        <v>1427</v>
      </c>
      <c r="D1241" s="9" t="s">
        <v>1359</v>
      </c>
    </row>
    <row r="1242" spans="1:4" x14ac:dyDescent="0.25">
      <c r="A1242" s="9">
        <v>10650016</v>
      </c>
      <c r="B1242" s="9" t="s">
        <v>40</v>
      </c>
      <c r="C1242" s="9" t="s">
        <v>1428</v>
      </c>
      <c r="D1242" s="9" t="s">
        <v>1359</v>
      </c>
    </row>
    <row r="1243" spans="1:4" x14ac:dyDescent="0.25">
      <c r="A1243" s="9">
        <v>10140201</v>
      </c>
      <c r="B1243" s="9" t="s">
        <v>40</v>
      </c>
      <c r="C1243" s="9" t="s">
        <v>1429</v>
      </c>
      <c r="D1243" s="9" t="s">
        <v>367</v>
      </c>
    </row>
    <row r="1244" spans="1:4" x14ac:dyDescent="0.25">
      <c r="A1244" s="9">
        <v>10140141</v>
      </c>
      <c r="B1244" s="9" t="s">
        <v>40</v>
      </c>
      <c r="C1244" s="9" t="s">
        <v>1431</v>
      </c>
      <c r="D1244" s="9" t="s">
        <v>367</v>
      </c>
    </row>
    <row r="1245" spans="1:4" x14ac:dyDescent="0.25">
      <c r="A1245" s="9">
        <v>10140205</v>
      </c>
      <c r="B1245" s="9" t="s">
        <v>40</v>
      </c>
      <c r="C1245" s="9" t="s">
        <v>1430</v>
      </c>
      <c r="D1245" s="9" t="s">
        <v>367</v>
      </c>
    </row>
    <row r="1246" spans="1:4" x14ac:dyDescent="0.25">
      <c r="A1246" s="9">
        <v>10140191</v>
      </c>
      <c r="B1246" s="9" t="s">
        <v>40</v>
      </c>
      <c r="C1246" s="9" t="s">
        <v>1432</v>
      </c>
      <c r="D1246" s="9" t="s">
        <v>367</v>
      </c>
    </row>
    <row r="1247" spans="1:4" x14ac:dyDescent="0.25">
      <c r="A1247" s="9">
        <v>10140206</v>
      </c>
      <c r="B1247" s="9" t="s">
        <v>40</v>
      </c>
      <c r="C1247" s="9" t="s">
        <v>1433</v>
      </c>
      <c r="D1247" s="9" t="s">
        <v>367</v>
      </c>
    </row>
    <row r="1248" spans="1:4" x14ac:dyDescent="0.25">
      <c r="A1248" s="9">
        <v>10600001</v>
      </c>
      <c r="B1248" s="9" t="s">
        <v>40</v>
      </c>
      <c r="C1248" s="9" t="s">
        <v>1434</v>
      </c>
      <c r="D1248" s="9" t="s">
        <v>1335</v>
      </c>
    </row>
    <row r="1249" spans="1:4" x14ac:dyDescent="0.25">
      <c r="A1249" s="9">
        <v>10600002</v>
      </c>
      <c r="B1249" s="9" t="s">
        <v>40</v>
      </c>
      <c r="C1249" s="9" t="s">
        <v>1435</v>
      </c>
      <c r="D1249" s="9" t="s">
        <v>1335</v>
      </c>
    </row>
    <row r="1250" spans="1:4" x14ac:dyDescent="0.25">
      <c r="A1250" s="9">
        <v>10600003</v>
      </c>
      <c r="B1250" s="9" t="s">
        <v>40</v>
      </c>
      <c r="C1250" s="9" t="s">
        <v>1436</v>
      </c>
      <c r="D1250" s="9" t="s">
        <v>1335</v>
      </c>
    </row>
    <row r="1251" spans="1:4" x14ac:dyDescent="0.25">
      <c r="A1251" s="9">
        <v>10600004</v>
      </c>
      <c r="B1251" s="9" t="s">
        <v>40</v>
      </c>
      <c r="C1251" s="9" t="s">
        <v>1437</v>
      </c>
      <c r="D1251" s="9" t="s">
        <v>1335</v>
      </c>
    </row>
    <row r="1252" spans="1:4" x14ac:dyDescent="0.25">
      <c r="A1252" s="9">
        <v>10600005</v>
      </c>
      <c r="B1252" s="9" t="s">
        <v>40</v>
      </c>
      <c r="C1252" s="9" t="s">
        <v>1438</v>
      </c>
      <c r="D1252" s="9" t="s">
        <v>1335</v>
      </c>
    </row>
    <row r="1253" spans="1:4" x14ac:dyDescent="0.25">
      <c r="A1253" s="9">
        <v>10600006</v>
      </c>
      <c r="B1253" s="9" t="s">
        <v>40</v>
      </c>
      <c r="C1253" s="9" t="s">
        <v>1439</v>
      </c>
      <c r="D1253" s="9" t="s">
        <v>1335</v>
      </c>
    </row>
    <row r="1254" spans="1:4" x14ac:dyDescent="0.25">
      <c r="A1254" s="9">
        <v>10600007</v>
      </c>
      <c r="B1254" s="9" t="s">
        <v>40</v>
      </c>
      <c r="C1254" s="9" t="s">
        <v>1440</v>
      </c>
      <c r="D1254" s="9" t="s">
        <v>1335</v>
      </c>
    </row>
    <row r="1255" spans="1:4" x14ac:dyDescent="0.25">
      <c r="A1255" s="9">
        <v>10600008</v>
      </c>
      <c r="B1255" s="9" t="s">
        <v>40</v>
      </c>
      <c r="C1255" s="9" t="s">
        <v>1441</v>
      </c>
      <c r="D1255" s="9" t="s">
        <v>1335</v>
      </c>
    </row>
    <row r="1256" spans="1:4" x14ac:dyDescent="0.25">
      <c r="A1256" s="9">
        <v>10600009</v>
      </c>
      <c r="B1256" s="9" t="s">
        <v>40</v>
      </c>
      <c r="C1256" s="9" t="s">
        <v>1442</v>
      </c>
      <c r="D1256" s="9" t="s">
        <v>1335</v>
      </c>
    </row>
    <row r="1257" spans="1:4" x14ac:dyDescent="0.25">
      <c r="A1257" s="9">
        <v>10600010</v>
      </c>
      <c r="B1257" s="9" t="s">
        <v>40</v>
      </c>
      <c r="C1257" s="9" t="s">
        <v>1443</v>
      </c>
      <c r="D1257" s="9" t="s">
        <v>1335</v>
      </c>
    </row>
    <row r="1258" spans="1:4" x14ac:dyDescent="0.25">
      <c r="A1258" s="9">
        <v>10600011</v>
      </c>
      <c r="B1258" s="9" t="s">
        <v>40</v>
      </c>
      <c r="C1258" s="9" t="s">
        <v>1444</v>
      </c>
      <c r="D1258" s="9" t="s">
        <v>1335</v>
      </c>
    </row>
    <row r="1259" spans="1:4" x14ac:dyDescent="0.25">
      <c r="A1259" s="9">
        <v>10600012</v>
      </c>
      <c r="B1259" s="9" t="s">
        <v>40</v>
      </c>
      <c r="C1259" s="9" t="s">
        <v>1445</v>
      </c>
      <c r="D1259" s="9" t="s">
        <v>1335</v>
      </c>
    </row>
    <row r="1260" spans="1:4" x14ac:dyDescent="0.25">
      <c r="A1260" s="9">
        <v>10600013</v>
      </c>
      <c r="B1260" s="9" t="s">
        <v>40</v>
      </c>
      <c r="C1260" s="9" t="s">
        <v>1446</v>
      </c>
      <c r="D1260" s="9" t="s">
        <v>1335</v>
      </c>
    </row>
    <row r="1261" spans="1:4" x14ac:dyDescent="0.25">
      <c r="A1261" s="9">
        <v>10600014</v>
      </c>
      <c r="B1261" s="9" t="s">
        <v>40</v>
      </c>
      <c r="C1261" s="9" t="s">
        <v>1447</v>
      </c>
      <c r="D1261" s="9" t="s">
        <v>1335</v>
      </c>
    </row>
    <row r="1262" spans="1:4" x14ac:dyDescent="0.25">
      <c r="A1262" s="9"/>
      <c r="B1262" s="9"/>
      <c r="C1262" s="9"/>
      <c r="D1262" s="9"/>
    </row>
    <row r="1263" spans="1:4" x14ac:dyDescent="0.25">
      <c r="A1263" s="9"/>
      <c r="B1263" s="9"/>
      <c r="C1263" s="9"/>
      <c r="D1263" s="9"/>
    </row>
    <row r="1264" spans="1:4" x14ac:dyDescent="0.25">
      <c r="A1264" s="9"/>
      <c r="B1264" s="9"/>
      <c r="C1264" s="9"/>
      <c r="D1264" s="9"/>
    </row>
    <row r="1265" spans="1:4" x14ac:dyDescent="0.25">
      <c r="A1265" s="9"/>
      <c r="B1265" s="9"/>
      <c r="C1265" s="9"/>
      <c r="D1265" s="9"/>
    </row>
    <row r="1266" spans="1:4" x14ac:dyDescent="0.25">
      <c r="A1266" s="9"/>
      <c r="B1266" s="9"/>
      <c r="C1266" s="9"/>
      <c r="D1266" s="9"/>
    </row>
    <row r="1267" spans="1:4" x14ac:dyDescent="0.25">
      <c r="A1267" s="9"/>
      <c r="B1267" s="9"/>
      <c r="C1267" s="9"/>
      <c r="D1267" s="9"/>
    </row>
    <row r="1268" spans="1:4" x14ac:dyDescent="0.25">
      <c r="A1268" s="9"/>
      <c r="B1268" s="9"/>
      <c r="C1268" s="9"/>
      <c r="D1268" s="9"/>
    </row>
    <row r="1269" spans="1:4" x14ac:dyDescent="0.25">
      <c r="A1269" s="9"/>
      <c r="B1269" s="9"/>
      <c r="C1269" s="9"/>
      <c r="D1269" s="9"/>
    </row>
    <row r="1270" spans="1:4" x14ac:dyDescent="0.25">
      <c r="A1270" s="9"/>
      <c r="B1270" s="9"/>
      <c r="C1270" s="9"/>
      <c r="D1270" s="9"/>
    </row>
    <row r="1271" spans="1:4" x14ac:dyDescent="0.25">
      <c r="A1271" s="9"/>
      <c r="B1271" s="9"/>
      <c r="C1271" s="9"/>
      <c r="D1271" s="9"/>
    </row>
    <row r="1272" spans="1:4" x14ac:dyDescent="0.25">
      <c r="A1272" s="9"/>
      <c r="B1272" s="9"/>
      <c r="C1272" s="9"/>
      <c r="D1272" s="9"/>
    </row>
    <row r="1273" spans="1:4" x14ac:dyDescent="0.25">
      <c r="A1273" s="9"/>
      <c r="B1273" s="9"/>
      <c r="C1273" s="9"/>
      <c r="D1273" s="9"/>
    </row>
    <row r="1274" spans="1:4" x14ac:dyDescent="0.25">
      <c r="A1274" s="9"/>
      <c r="B1274" s="9"/>
      <c r="C1274" s="9"/>
      <c r="D1274" s="9"/>
    </row>
    <row r="1275" spans="1:4" x14ac:dyDescent="0.25">
      <c r="A1275" s="9"/>
      <c r="B1275" s="9"/>
      <c r="C1275" s="9"/>
      <c r="D1275" s="9"/>
    </row>
    <row r="1276" spans="1:4" x14ac:dyDescent="0.25">
      <c r="A1276" s="9"/>
      <c r="B1276" s="9"/>
      <c r="C1276" s="9"/>
      <c r="D1276" s="9"/>
    </row>
    <row r="1277" spans="1:4" x14ac:dyDescent="0.25">
      <c r="A1277" s="9"/>
      <c r="B1277" s="9"/>
      <c r="C1277" s="9"/>
      <c r="D1277" s="9"/>
    </row>
    <row r="1278" spans="1:4" x14ac:dyDescent="0.25">
      <c r="A1278" s="9"/>
      <c r="B1278" s="9"/>
      <c r="C1278" s="9"/>
      <c r="D1278" s="9"/>
    </row>
    <row r="1279" spans="1:4" x14ac:dyDescent="0.25">
      <c r="A1279" s="9"/>
      <c r="B1279" s="9"/>
      <c r="C1279" s="9"/>
      <c r="D1279" s="9"/>
    </row>
    <row r="1280" spans="1:4" x14ac:dyDescent="0.25">
      <c r="A1280" s="9"/>
      <c r="B1280" s="9"/>
      <c r="C1280" s="9"/>
      <c r="D1280" s="9"/>
    </row>
    <row r="1281" spans="1:4" x14ac:dyDescent="0.25">
      <c r="A1281" s="9"/>
      <c r="B1281" s="9"/>
      <c r="C1281" s="9"/>
      <c r="D1281" s="9"/>
    </row>
    <row r="1282" spans="1:4" x14ac:dyDescent="0.25">
      <c r="A1282" s="9"/>
      <c r="B1282" s="9"/>
      <c r="C1282" s="9"/>
      <c r="D1282" s="9"/>
    </row>
    <row r="1283" spans="1:4" x14ac:dyDescent="0.25">
      <c r="A1283" s="9"/>
      <c r="B1283" s="9"/>
      <c r="C1283" s="9"/>
      <c r="D1283" s="9"/>
    </row>
    <row r="1284" spans="1:4" x14ac:dyDescent="0.25">
      <c r="A1284" s="9"/>
      <c r="B1284" s="9"/>
      <c r="C1284" s="9"/>
      <c r="D1284" s="9"/>
    </row>
    <row r="1285" spans="1:4" x14ac:dyDescent="0.25">
      <c r="A1285" s="9"/>
      <c r="B1285" s="9"/>
      <c r="C1285" s="9"/>
      <c r="D1285" s="9"/>
    </row>
    <row r="1286" spans="1:4" x14ac:dyDescent="0.25">
      <c r="A1286" s="9"/>
      <c r="B1286" s="9"/>
      <c r="C1286" s="9"/>
      <c r="D1286" s="9"/>
    </row>
    <row r="1287" spans="1:4" x14ac:dyDescent="0.25">
      <c r="A1287" s="9"/>
      <c r="B1287" s="9"/>
      <c r="C1287" s="9"/>
      <c r="D1287" s="9"/>
    </row>
    <row r="1288" spans="1:4" x14ac:dyDescent="0.25">
      <c r="A1288" s="9"/>
      <c r="B1288" s="9"/>
      <c r="C1288" s="9"/>
      <c r="D1288" s="9"/>
    </row>
    <row r="1289" spans="1:4" x14ac:dyDescent="0.25">
      <c r="A1289" s="9"/>
      <c r="B1289" s="9"/>
      <c r="C1289" s="9"/>
      <c r="D1289" s="9"/>
    </row>
  </sheetData>
  <conditionalFormatting sqref="A1:A1048576">
    <cfRule type="duplicateValues" dxfId="1" priority="2"/>
  </conditionalFormatting>
  <conditionalFormatting sqref="A2:A1289">
    <cfRule type="duplicateValues" dxfId="0" priority="30"/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5"/>
  <sheetViews>
    <sheetView workbookViewId="0">
      <selection activeCell="B12" sqref="B12"/>
    </sheetView>
  </sheetViews>
  <sheetFormatPr defaultRowHeight="15" x14ac:dyDescent="0.25"/>
  <cols>
    <col min="1" max="1" width="11.28515625" customWidth="1"/>
    <col min="2" max="2" width="24" bestFit="1" customWidth="1"/>
    <col min="3" max="3" width="9.5703125" customWidth="1"/>
    <col min="8" max="8" width="11.7109375" customWidth="1"/>
  </cols>
  <sheetData>
    <row r="1" spans="1:8" x14ac:dyDescent="0.25">
      <c r="A1" s="5" t="s">
        <v>30</v>
      </c>
      <c r="B1" s="6" t="s">
        <v>1</v>
      </c>
      <c r="C1" s="6" t="s">
        <v>27</v>
      </c>
      <c r="D1" s="6" t="s">
        <v>28</v>
      </c>
      <c r="E1" s="6" t="s">
        <v>11</v>
      </c>
      <c r="F1" s="4" t="s">
        <v>142</v>
      </c>
      <c r="G1" s="4" t="s">
        <v>143</v>
      </c>
      <c r="H1" s="4" t="s">
        <v>29</v>
      </c>
    </row>
    <row r="2" spans="1:8" x14ac:dyDescent="0.25">
      <c r="A2" s="8">
        <v>1</v>
      </c>
      <c r="B2" s="8" t="s">
        <v>138</v>
      </c>
      <c r="C2" s="8"/>
      <c r="D2" s="8"/>
      <c r="E2" s="8"/>
      <c r="F2" s="8"/>
      <c r="G2" s="8"/>
      <c r="H2" s="8" t="s">
        <v>127</v>
      </c>
    </row>
    <row r="3" spans="1:8" x14ac:dyDescent="0.25">
      <c r="A3" s="8">
        <v>2</v>
      </c>
      <c r="B3" s="8" t="s">
        <v>146</v>
      </c>
      <c r="C3" s="8"/>
      <c r="D3" s="8"/>
      <c r="E3" s="8"/>
      <c r="F3" s="8"/>
      <c r="G3" s="8"/>
      <c r="H3" s="8"/>
    </row>
    <row r="4" spans="1:8" x14ac:dyDescent="0.25">
      <c r="A4" s="8">
        <v>3</v>
      </c>
      <c r="B4" s="8" t="s">
        <v>1031</v>
      </c>
      <c r="C4" s="8"/>
      <c r="D4" s="8"/>
      <c r="E4" s="8"/>
      <c r="F4" s="8"/>
      <c r="G4" s="8"/>
      <c r="H4" s="8"/>
    </row>
    <row r="5" spans="1:8" x14ac:dyDescent="0.25">
      <c r="A5" s="8">
        <v>4</v>
      </c>
      <c r="B5" s="8" t="s">
        <v>1034</v>
      </c>
      <c r="C5" s="8"/>
      <c r="D5" s="8"/>
      <c r="E5" s="8"/>
      <c r="F5" s="8"/>
      <c r="G5" s="8"/>
      <c r="H5" s="8"/>
    </row>
    <row r="6" spans="1:8" x14ac:dyDescent="0.25">
      <c r="A6" s="8">
        <v>5</v>
      </c>
      <c r="B6" s="8" t="s">
        <v>1117</v>
      </c>
      <c r="C6" s="8"/>
      <c r="D6" s="8"/>
      <c r="E6" s="8"/>
      <c r="F6" s="8"/>
      <c r="G6" s="8"/>
      <c r="H6" s="8"/>
    </row>
    <row r="7" spans="1:8" x14ac:dyDescent="0.25">
      <c r="A7" s="8">
        <v>6</v>
      </c>
      <c r="B7" s="8" t="s">
        <v>1118</v>
      </c>
      <c r="C7" s="8"/>
      <c r="D7" s="8"/>
      <c r="E7" s="8"/>
      <c r="F7" s="8"/>
      <c r="G7" s="8"/>
      <c r="H7" s="8"/>
    </row>
    <row r="8" spans="1:8" x14ac:dyDescent="0.25">
      <c r="A8" s="8">
        <v>7</v>
      </c>
      <c r="B8" s="8" t="s">
        <v>1119</v>
      </c>
      <c r="C8" s="8"/>
      <c r="D8" s="8"/>
      <c r="E8" s="8"/>
      <c r="F8" s="8"/>
      <c r="G8" s="8"/>
      <c r="H8" s="8"/>
    </row>
    <row r="9" spans="1:8" x14ac:dyDescent="0.25">
      <c r="A9" s="8">
        <v>8</v>
      </c>
      <c r="B9" s="8" t="s">
        <v>1120</v>
      </c>
      <c r="C9" s="8"/>
      <c r="D9" s="8"/>
      <c r="E9" s="8"/>
      <c r="F9" s="8"/>
      <c r="G9" s="8"/>
      <c r="H9" s="8"/>
    </row>
    <row r="10" spans="1:8" x14ac:dyDescent="0.25">
      <c r="A10" s="9">
        <v>9</v>
      </c>
      <c r="B10" s="9" t="s">
        <v>1121</v>
      </c>
      <c r="C10" s="9"/>
      <c r="D10" s="9"/>
      <c r="E10" s="9"/>
      <c r="F10" s="9"/>
      <c r="G10" s="9"/>
      <c r="H10" s="9"/>
    </row>
    <row r="11" spans="1:8" x14ac:dyDescent="0.25">
      <c r="A11" s="9">
        <v>10</v>
      </c>
      <c r="B11" s="9" t="s">
        <v>1334</v>
      </c>
      <c r="C11" s="9"/>
      <c r="D11" s="9"/>
      <c r="E11" s="9"/>
      <c r="F11" s="9"/>
      <c r="G11" s="9"/>
      <c r="H11" s="9"/>
    </row>
    <row r="12" spans="1:8" x14ac:dyDescent="0.25">
      <c r="A12" s="9"/>
      <c r="B12" s="9"/>
      <c r="C12" s="9"/>
      <c r="D12" s="9"/>
      <c r="E12" s="9"/>
      <c r="F12" s="9"/>
      <c r="G12" s="9"/>
      <c r="H12" s="9"/>
    </row>
    <row r="13" spans="1:8" x14ac:dyDescent="0.25">
      <c r="A13" s="9"/>
      <c r="B13" s="9"/>
      <c r="C13" s="9"/>
      <c r="D13" s="9"/>
      <c r="E13" s="9"/>
      <c r="F13" s="9"/>
      <c r="G13" s="9"/>
      <c r="H13" s="9"/>
    </row>
    <row r="14" spans="1:8" x14ac:dyDescent="0.25">
      <c r="A14" s="9"/>
      <c r="B14" s="9"/>
      <c r="C14" s="9"/>
      <c r="D14" s="9"/>
      <c r="E14" s="9"/>
      <c r="F14" s="9"/>
      <c r="G14" s="9"/>
      <c r="H14" s="9"/>
    </row>
    <row r="15" spans="1:8" x14ac:dyDescent="0.25">
      <c r="A15" s="9"/>
      <c r="B15" s="9"/>
      <c r="C15" s="9"/>
      <c r="D15" s="9"/>
      <c r="E15" s="9"/>
      <c r="F15" s="9"/>
      <c r="G15" s="9"/>
      <c r="H15" s="9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97"/>
  <sheetViews>
    <sheetView workbookViewId="0">
      <selection activeCell="D87" sqref="D87"/>
    </sheetView>
  </sheetViews>
  <sheetFormatPr defaultRowHeight="15" x14ac:dyDescent="0.25"/>
  <cols>
    <col min="2" max="2" width="11.7109375" bestFit="1" customWidth="1"/>
    <col min="3" max="3" width="11.7109375" customWidth="1"/>
    <col min="4" max="4" width="39" bestFit="1" customWidth="1"/>
    <col min="5" max="5" width="7.140625" customWidth="1"/>
    <col min="6" max="6" width="15.5703125" bestFit="1" customWidth="1"/>
    <col min="7" max="7" width="13.28515625" customWidth="1"/>
    <col min="8" max="8" width="14.5703125" customWidth="1"/>
    <col min="9" max="9" width="13" customWidth="1"/>
    <col min="10" max="10" width="14.28515625" customWidth="1"/>
    <col min="11" max="11" width="9.85546875" customWidth="1"/>
  </cols>
  <sheetData>
    <row r="1" spans="1:13" x14ac:dyDescent="0.25">
      <c r="A1" s="1" t="s">
        <v>23</v>
      </c>
      <c r="B1" s="2" t="s">
        <v>22</v>
      </c>
      <c r="C1" s="2" t="s">
        <v>148</v>
      </c>
      <c r="D1" s="2" t="s">
        <v>6</v>
      </c>
      <c r="E1" s="2" t="s">
        <v>7</v>
      </c>
      <c r="F1" s="2" t="s">
        <v>1</v>
      </c>
      <c r="G1" s="2" t="s">
        <v>966</v>
      </c>
      <c r="H1" s="2" t="s">
        <v>24</v>
      </c>
      <c r="I1" s="2" t="s">
        <v>25</v>
      </c>
      <c r="J1" s="3" t="s">
        <v>26</v>
      </c>
      <c r="K1" s="2" t="s">
        <v>968</v>
      </c>
      <c r="L1" s="26" t="s">
        <v>1013</v>
      </c>
      <c r="M1" s="26" t="s">
        <v>1014</v>
      </c>
    </row>
    <row r="2" spans="1:13" x14ac:dyDescent="0.25">
      <c r="A2" s="10">
        <v>1</v>
      </c>
      <c r="B2" s="8" t="s">
        <v>144</v>
      </c>
      <c r="C2" s="8" t="s">
        <v>37</v>
      </c>
      <c r="D2" s="8" t="s">
        <v>42</v>
      </c>
      <c r="E2" s="8" t="s">
        <v>140</v>
      </c>
      <c r="F2" s="8" t="s">
        <v>1003</v>
      </c>
      <c r="G2" s="11">
        <v>13</v>
      </c>
      <c r="H2" s="8">
        <v>15</v>
      </c>
      <c r="I2" s="8">
        <v>5</v>
      </c>
      <c r="J2" s="11">
        <v>1</v>
      </c>
      <c r="K2" s="14">
        <v>90</v>
      </c>
      <c r="L2" s="8">
        <v>15</v>
      </c>
      <c r="M2" s="8">
        <f>Table2[[#This Row],[Stock as on 1st Apr]]-Table2[[#This Row],[Column1]]</f>
        <v>-2</v>
      </c>
    </row>
    <row r="3" spans="1:13" x14ac:dyDescent="0.25">
      <c r="A3" s="10">
        <v>2</v>
      </c>
      <c r="B3" s="8" t="s">
        <v>145</v>
      </c>
      <c r="C3" s="8" t="s">
        <v>37</v>
      </c>
      <c r="D3" s="8" t="s">
        <v>43</v>
      </c>
      <c r="E3" s="8" t="s">
        <v>140</v>
      </c>
      <c r="F3" s="8" t="s">
        <v>1003</v>
      </c>
      <c r="G3" s="11">
        <v>120</v>
      </c>
      <c r="H3" s="8">
        <v>50</v>
      </c>
      <c r="I3" s="8">
        <v>40</v>
      </c>
      <c r="J3" s="11">
        <v>20</v>
      </c>
      <c r="K3" s="14">
        <v>120</v>
      </c>
      <c r="L3" s="8">
        <v>140</v>
      </c>
      <c r="M3" s="8">
        <f>Table2[[#This Row],[Stock as on 1st Apr]]-Table2[[#This Row],[Column1]]</f>
        <v>-20</v>
      </c>
    </row>
    <row r="4" spans="1:13" x14ac:dyDescent="0.25">
      <c r="A4" s="10">
        <v>3</v>
      </c>
      <c r="B4" s="8" t="s">
        <v>144</v>
      </c>
      <c r="C4" s="8" t="s">
        <v>37</v>
      </c>
      <c r="D4" s="8" t="s">
        <v>44</v>
      </c>
      <c r="E4" s="8" t="s">
        <v>140</v>
      </c>
      <c r="F4" s="8" t="s">
        <v>1003</v>
      </c>
      <c r="G4" s="11">
        <v>47</v>
      </c>
      <c r="H4" s="8">
        <v>50</v>
      </c>
      <c r="I4" s="8">
        <v>30</v>
      </c>
      <c r="J4" s="11">
        <v>15</v>
      </c>
      <c r="K4" s="14">
        <v>365.8</v>
      </c>
      <c r="L4" s="8">
        <v>50</v>
      </c>
      <c r="M4" s="8">
        <f>Table2[[#This Row],[Stock as on 1st Apr]]-Table2[[#This Row],[Column1]]</f>
        <v>-3</v>
      </c>
    </row>
    <row r="5" spans="1:13" x14ac:dyDescent="0.25">
      <c r="A5" s="10">
        <v>4</v>
      </c>
      <c r="B5" s="8" t="s">
        <v>963</v>
      </c>
      <c r="C5" s="8" t="s">
        <v>37</v>
      </c>
      <c r="D5" s="8" t="s">
        <v>45</v>
      </c>
      <c r="E5" s="8" t="s">
        <v>140</v>
      </c>
      <c r="F5" s="8" t="s">
        <v>964</v>
      </c>
      <c r="G5" s="11">
        <v>61</v>
      </c>
      <c r="H5" s="8">
        <v>100</v>
      </c>
      <c r="I5" s="8">
        <v>20</v>
      </c>
      <c r="J5" s="11">
        <v>15</v>
      </c>
      <c r="K5" s="14">
        <v>127.44</v>
      </c>
      <c r="L5" s="8">
        <v>13</v>
      </c>
      <c r="M5" s="8">
        <f>Table2[[#This Row],[Stock as on 1st Apr]]-Table2[[#This Row],[Column1]]</f>
        <v>48</v>
      </c>
    </row>
    <row r="6" spans="1:13" x14ac:dyDescent="0.25">
      <c r="A6" s="10">
        <v>5</v>
      </c>
      <c r="B6" s="8" t="s">
        <v>145</v>
      </c>
      <c r="C6" s="8" t="s">
        <v>37</v>
      </c>
      <c r="D6" s="8" t="s">
        <v>46</v>
      </c>
      <c r="E6" s="8" t="s">
        <v>140</v>
      </c>
      <c r="F6" s="8" t="s">
        <v>1004</v>
      </c>
      <c r="G6" s="11">
        <v>16</v>
      </c>
      <c r="H6" s="8">
        <v>48</v>
      </c>
      <c r="I6" s="8">
        <v>10</v>
      </c>
      <c r="J6" s="11">
        <v>10</v>
      </c>
      <c r="K6" s="14">
        <v>33.18</v>
      </c>
      <c r="L6" s="8">
        <v>24</v>
      </c>
      <c r="M6" s="8">
        <f>Table2[[#This Row],[Stock as on 1st Apr]]-Table2[[#This Row],[Column1]]</f>
        <v>-8</v>
      </c>
    </row>
    <row r="7" spans="1:13" x14ac:dyDescent="0.25">
      <c r="A7" s="10">
        <v>6</v>
      </c>
      <c r="B7" s="8" t="s">
        <v>145</v>
      </c>
      <c r="C7" s="8" t="s">
        <v>37</v>
      </c>
      <c r="D7" s="8" t="s">
        <v>47</v>
      </c>
      <c r="E7" s="8" t="s">
        <v>140</v>
      </c>
      <c r="F7" s="8" t="s">
        <v>1004</v>
      </c>
      <c r="G7" s="11">
        <v>20</v>
      </c>
      <c r="H7" s="8">
        <v>48</v>
      </c>
      <c r="I7" s="8">
        <v>10</v>
      </c>
      <c r="J7" s="11">
        <v>10</v>
      </c>
      <c r="K7" s="14">
        <v>64.899999999999991</v>
      </c>
      <c r="L7" s="8">
        <v>12</v>
      </c>
      <c r="M7" s="8">
        <f>Table2[[#This Row],[Stock as on 1st Apr]]-Table2[[#This Row],[Column1]]</f>
        <v>8</v>
      </c>
    </row>
    <row r="8" spans="1:13" x14ac:dyDescent="0.25">
      <c r="A8" s="10">
        <v>7</v>
      </c>
      <c r="B8" s="8" t="s">
        <v>145</v>
      </c>
      <c r="C8" s="8" t="s">
        <v>37</v>
      </c>
      <c r="D8" s="8" t="s">
        <v>48</v>
      </c>
      <c r="E8" s="8" t="s">
        <v>140</v>
      </c>
      <c r="F8" s="8" t="s">
        <v>1004</v>
      </c>
      <c r="G8" s="11">
        <v>25</v>
      </c>
      <c r="H8" s="8">
        <v>48</v>
      </c>
      <c r="I8" s="8">
        <v>10</v>
      </c>
      <c r="J8" s="11">
        <v>10</v>
      </c>
      <c r="K8" s="14">
        <v>63.7</v>
      </c>
      <c r="L8" s="8">
        <v>49</v>
      </c>
      <c r="M8" s="8">
        <f>Table2[[#This Row],[Stock as on 1st Apr]]-Table2[[#This Row],[Column1]]</f>
        <v>-24</v>
      </c>
    </row>
    <row r="9" spans="1:13" x14ac:dyDescent="0.25">
      <c r="A9" s="10">
        <v>8</v>
      </c>
      <c r="B9" s="8" t="s">
        <v>145</v>
      </c>
      <c r="C9" s="8" t="s">
        <v>37</v>
      </c>
      <c r="D9" s="8" t="s">
        <v>49</v>
      </c>
      <c r="E9" s="8" t="s">
        <v>140</v>
      </c>
      <c r="F9" s="8" t="s">
        <v>1004</v>
      </c>
      <c r="G9" s="11">
        <v>28</v>
      </c>
      <c r="H9" s="8">
        <v>48</v>
      </c>
      <c r="I9" s="8">
        <v>10</v>
      </c>
      <c r="J9" s="11">
        <v>10</v>
      </c>
      <c r="K9" s="14">
        <v>15.88</v>
      </c>
      <c r="L9" s="8">
        <v>8</v>
      </c>
      <c r="M9" s="8">
        <f>Table2[[#This Row],[Stock as on 1st Apr]]-Table2[[#This Row],[Column1]]</f>
        <v>20</v>
      </c>
    </row>
    <row r="10" spans="1:13" x14ac:dyDescent="0.25">
      <c r="A10" s="10">
        <v>9</v>
      </c>
      <c r="B10" s="8" t="s">
        <v>150</v>
      </c>
      <c r="C10" s="8" t="s">
        <v>37</v>
      </c>
      <c r="D10" s="8" t="s">
        <v>50</v>
      </c>
      <c r="E10" s="8" t="s">
        <v>140</v>
      </c>
      <c r="F10" s="8" t="s">
        <v>1005</v>
      </c>
      <c r="G10" s="11">
        <v>26</v>
      </c>
      <c r="H10" s="8">
        <v>10</v>
      </c>
      <c r="I10" s="8">
        <v>10</v>
      </c>
      <c r="J10" s="11">
        <v>10</v>
      </c>
      <c r="K10" s="14">
        <v>212.4</v>
      </c>
      <c r="L10" s="8">
        <v>41</v>
      </c>
      <c r="M10" s="8">
        <f>Table2[[#This Row],[Stock as on 1st Apr]]-Table2[[#This Row],[Column1]]</f>
        <v>-15</v>
      </c>
    </row>
    <row r="11" spans="1:13" x14ac:dyDescent="0.25">
      <c r="A11" s="10">
        <v>10</v>
      </c>
      <c r="B11" s="8" t="s">
        <v>963</v>
      </c>
      <c r="C11" s="8" t="s">
        <v>37</v>
      </c>
      <c r="D11" s="8" t="s">
        <v>51</v>
      </c>
      <c r="E11" s="8" t="s">
        <v>140</v>
      </c>
      <c r="F11" s="8" t="s">
        <v>964</v>
      </c>
      <c r="G11" s="11">
        <v>90</v>
      </c>
      <c r="H11" s="8">
        <v>300</v>
      </c>
      <c r="I11" s="8">
        <v>60</v>
      </c>
      <c r="J11" s="11">
        <v>30</v>
      </c>
      <c r="K11" s="14">
        <v>121.54</v>
      </c>
      <c r="L11" s="8">
        <v>106</v>
      </c>
      <c r="M11" s="8">
        <f>Table2[[#This Row],[Stock as on 1st Apr]]-Table2[[#This Row],[Column1]]</f>
        <v>-16</v>
      </c>
    </row>
    <row r="12" spans="1:13" x14ac:dyDescent="0.25">
      <c r="A12" s="10">
        <v>11</v>
      </c>
      <c r="B12" s="8" t="s">
        <v>962</v>
      </c>
      <c r="C12" s="8" t="s">
        <v>37</v>
      </c>
      <c r="D12" s="8" t="s">
        <v>52</v>
      </c>
      <c r="E12" s="8" t="s">
        <v>140</v>
      </c>
      <c r="F12" s="8" t="s">
        <v>1003</v>
      </c>
      <c r="G12" s="11">
        <v>2</v>
      </c>
      <c r="H12" s="8">
        <v>20</v>
      </c>
      <c r="I12" s="8">
        <v>5</v>
      </c>
      <c r="J12" s="11">
        <v>5</v>
      </c>
      <c r="K12" s="14">
        <v>258.04000000000002</v>
      </c>
      <c r="L12" s="8">
        <v>16</v>
      </c>
      <c r="M12" s="8">
        <f>Table2[[#This Row],[Stock as on 1st Apr]]-Table2[[#This Row],[Column1]]</f>
        <v>-14</v>
      </c>
    </row>
    <row r="13" spans="1:13" x14ac:dyDescent="0.25">
      <c r="A13" s="10">
        <v>12</v>
      </c>
      <c r="B13" s="9" t="s">
        <v>145</v>
      </c>
      <c r="C13" s="8" t="s">
        <v>37</v>
      </c>
      <c r="D13" s="9" t="s">
        <v>53</v>
      </c>
      <c r="E13" s="8" t="s">
        <v>140</v>
      </c>
      <c r="F13" s="9" t="s">
        <v>1003</v>
      </c>
      <c r="G13" s="11">
        <v>8</v>
      </c>
      <c r="H13" s="8">
        <v>20</v>
      </c>
      <c r="I13" s="8">
        <v>5</v>
      </c>
      <c r="J13" s="11">
        <v>5</v>
      </c>
      <c r="K13" s="14">
        <v>99.47</v>
      </c>
      <c r="L13" s="8">
        <v>14</v>
      </c>
      <c r="M13" s="8">
        <f>Table2[[#This Row],[Stock as on 1st Apr]]-Table2[[#This Row],[Column1]]</f>
        <v>-6</v>
      </c>
    </row>
    <row r="14" spans="1:13" x14ac:dyDescent="0.25">
      <c r="A14" s="10">
        <v>13</v>
      </c>
      <c r="B14" s="8" t="s">
        <v>145</v>
      </c>
      <c r="C14" s="8" t="s">
        <v>37</v>
      </c>
      <c r="D14" s="8" t="s">
        <v>54</v>
      </c>
      <c r="E14" s="8" t="s">
        <v>140</v>
      </c>
      <c r="F14" s="8" t="s">
        <v>1004</v>
      </c>
      <c r="G14" s="11">
        <v>1402</v>
      </c>
      <c r="H14" s="8">
        <v>40</v>
      </c>
      <c r="I14" s="8">
        <v>10</v>
      </c>
      <c r="J14" s="11">
        <v>10</v>
      </c>
      <c r="K14" s="14">
        <v>132.69999999999999</v>
      </c>
      <c r="L14" s="8">
        <v>1420</v>
      </c>
      <c r="M14" s="8">
        <f>Table2[[#This Row],[Stock as on 1st Apr]]-Table2[[#This Row],[Column1]]</f>
        <v>-18</v>
      </c>
    </row>
    <row r="15" spans="1:13" x14ac:dyDescent="0.25">
      <c r="A15" s="10">
        <v>14</v>
      </c>
      <c r="B15" s="8" t="s">
        <v>150</v>
      </c>
      <c r="C15" s="8" t="s">
        <v>37</v>
      </c>
      <c r="D15" s="8" t="s">
        <v>55</v>
      </c>
      <c r="E15" s="8" t="s">
        <v>140</v>
      </c>
      <c r="F15" s="8" t="s">
        <v>1003</v>
      </c>
      <c r="G15" s="11">
        <v>9</v>
      </c>
      <c r="H15" s="8">
        <v>500</v>
      </c>
      <c r="I15" s="8">
        <v>25</v>
      </c>
      <c r="J15" s="11">
        <v>20</v>
      </c>
      <c r="K15" s="14">
        <v>0.79</v>
      </c>
      <c r="L15" s="8">
        <v>278</v>
      </c>
      <c r="M15" s="8">
        <f>Table2[[#This Row],[Stock as on 1st Apr]]-Table2[[#This Row],[Column1]]</f>
        <v>-269</v>
      </c>
    </row>
    <row r="16" spans="1:13" x14ac:dyDescent="0.25">
      <c r="A16" s="10">
        <v>15</v>
      </c>
      <c r="B16" s="8" t="s">
        <v>963</v>
      </c>
      <c r="C16" s="8" t="s">
        <v>37</v>
      </c>
      <c r="D16" s="8" t="s">
        <v>56</v>
      </c>
      <c r="E16" s="8" t="s">
        <v>140</v>
      </c>
      <c r="F16" s="8" t="s">
        <v>964</v>
      </c>
      <c r="G16" s="11">
        <v>172</v>
      </c>
      <c r="H16" s="8">
        <v>200</v>
      </c>
      <c r="I16" s="8">
        <v>20</v>
      </c>
      <c r="J16" s="11">
        <v>50</v>
      </c>
      <c r="K16" s="14">
        <v>88.5</v>
      </c>
      <c r="L16" s="8">
        <v>63</v>
      </c>
      <c r="M16" s="8">
        <f>Table2[[#This Row],[Stock as on 1st Apr]]-Table2[[#This Row],[Column1]]</f>
        <v>109</v>
      </c>
    </row>
    <row r="17" spans="1:13" x14ac:dyDescent="0.25">
      <c r="A17" s="10">
        <v>16</v>
      </c>
      <c r="B17" s="8" t="s">
        <v>962</v>
      </c>
      <c r="C17" s="8" t="s">
        <v>37</v>
      </c>
      <c r="D17" s="8" t="s">
        <v>57</v>
      </c>
      <c r="E17" s="8" t="s">
        <v>140</v>
      </c>
      <c r="F17" s="8" t="s">
        <v>1003</v>
      </c>
      <c r="G17" s="11">
        <v>84</v>
      </c>
      <c r="H17" s="8">
        <v>10</v>
      </c>
      <c r="I17" s="8">
        <v>5</v>
      </c>
      <c r="J17" s="11">
        <v>5</v>
      </c>
      <c r="K17" s="14">
        <v>1199.67</v>
      </c>
      <c r="L17" s="8">
        <v>84</v>
      </c>
      <c r="M17" s="8">
        <f>Table2[[#This Row],[Stock as on 1st Apr]]-Table2[[#This Row],[Column1]]</f>
        <v>0</v>
      </c>
    </row>
    <row r="18" spans="1:13" x14ac:dyDescent="0.25">
      <c r="A18" s="10">
        <v>17</v>
      </c>
      <c r="B18" s="8" t="s">
        <v>144</v>
      </c>
      <c r="C18" s="8" t="s">
        <v>37</v>
      </c>
      <c r="D18" s="8" t="s">
        <v>58</v>
      </c>
      <c r="E18" s="8" t="s">
        <v>140</v>
      </c>
      <c r="F18" s="8" t="s">
        <v>1006</v>
      </c>
      <c r="G18" s="11">
        <v>138</v>
      </c>
      <c r="H18" s="8">
        <v>50</v>
      </c>
      <c r="I18" s="8">
        <v>10</v>
      </c>
      <c r="J18" s="11">
        <v>12</v>
      </c>
      <c r="K18" s="14">
        <v>192.08</v>
      </c>
      <c r="L18" s="8">
        <v>3</v>
      </c>
      <c r="M18" s="8">
        <f>Table2[[#This Row],[Stock as on 1st Apr]]-Table2[[#This Row],[Column1]]</f>
        <v>135</v>
      </c>
    </row>
    <row r="19" spans="1:13" x14ac:dyDescent="0.25">
      <c r="A19" s="10">
        <v>18</v>
      </c>
      <c r="B19" s="8" t="s">
        <v>145</v>
      </c>
      <c r="C19" s="8" t="s">
        <v>37</v>
      </c>
      <c r="D19" s="8" t="s">
        <v>59</v>
      </c>
      <c r="E19" s="8" t="s">
        <v>140</v>
      </c>
      <c r="F19" s="8" t="s">
        <v>1003</v>
      </c>
      <c r="G19" s="11">
        <v>2</v>
      </c>
      <c r="H19" s="8">
        <v>10</v>
      </c>
      <c r="I19" s="8">
        <v>5</v>
      </c>
      <c r="J19" s="11">
        <v>5</v>
      </c>
      <c r="K19" s="14">
        <v>29.47</v>
      </c>
      <c r="L19" s="8">
        <v>9</v>
      </c>
      <c r="M19" s="8">
        <f>Table2[[#This Row],[Stock as on 1st Apr]]-Table2[[#This Row],[Column1]]</f>
        <v>-7</v>
      </c>
    </row>
    <row r="20" spans="1:13" x14ac:dyDescent="0.25">
      <c r="A20" s="10">
        <v>19</v>
      </c>
      <c r="B20" s="8" t="s">
        <v>144</v>
      </c>
      <c r="C20" s="8" t="s">
        <v>37</v>
      </c>
      <c r="D20" s="8" t="s">
        <v>60</v>
      </c>
      <c r="E20" s="8" t="s">
        <v>140</v>
      </c>
      <c r="F20" s="8" t="s">
        <v>1006</v>
      </c>
      <c r="G20" s="11">
        <v>120</v>
      </c>
      <c r="H20" s="8">
        <v>50</v>
      </c>
      <c r="I20" s="8">
        <v>10</v>
      </c>
      <c r="J20" s="11">
        <v>12</v>
      </c>
      <c r="K20" s="14">
        <v>266.56</v>
      </c>
      <c r="L20" s="8">
        <v>8</v>
      </c>
      <c r="M20" s="8">
        <f>Table2[[#This Row],[Stock as on 1st Apr]]-Table2[[#This Row],[Column1]]</f>
        <v>112</v>
      </c>
    </row>
    <row r="21" spans="1:13" x14ac:dyDescent="0.25">
      <c r="A21" s="10">
        <v>20</v>
      </c>
      <c r="B21" s="8" t="s">
        <v>144</v>
      </c>
      <c r="C21" s="8" t="s">
        <v>37</v>
      </c>
      <c r="D21" s="8" t="s">
        <v>61</v>
      </c>
      <c r="E21" s="8" t="s">
        <v>140</v>
      </c>
      <c r="F21" s="8" t="s">
        <v>1007</v>
      </c>
      <c r="G21" s="11">
        <v>40</v>
      </c>
      <c r="H21" s="8">
        <v>10</v>
      </c>
      <c r="I21" s="8">
        <v>5</v>
      </c>
      <c r="J21" s="11">
        <v>5</v>
      </c>
      <c r="K21" s="14">
        <v>168</v>
      </c>
      <c r="L21" s="8">
        <v>100</v>
      </c>
      <c r="M21" s="8">
        <f>Table2[[#This Row],[Stock as on 1st Apr]]-Table2[[#This Row],[Column1]]</f>
        <v>-60</v>
      </c>
    </row>
    <row r="22" spans="1:13" x14ac:dyDescent="0.25">
      <c r="A22" s="10">
        <v>21</v>
      </c>
      <c r="B22" s="8" t="s">
        <v>150</v>
      </c>
      <c r="C22" s="8" t="s">
        <v>37</v>
      </c>
      <c r="D22" s="8" t="s">
        <v>62</v>
      </c>
      <c r="E22" s="8" t="s">
        <v>140</v>
      </c>
      <c r="F22" s="8" t="s">
        <v>1008</v>
      </c>
      <c r="G22" s="11">
        <f>148+19</f>
        <v>167</v>
      </c>
      <c r="H22" s="8">
        <v>200</v>
      </c>
      <c r="I22" s="8">
        <v>20</v>
      </c>
      <c r="J22" s="11">
        <v>20</v>
      </c>
      <c r="K22" s="14">
        <v>348.52</v>
      </c>
      <c r="L22" s="8">
        <v>177</v>
      </c>
      <c r="M22" s="8">
        <f>Table2[[#This Row],[Stock as on 1st Apr]]-Table2[[#This Row],[Column1]]</f>
        <v>-10</v>
      </c>
    </row>
    <row r="23" spans="1:13" x14ac:dyDescent="0.25">
      <c r="A23" s="10">
        <v>22</v>
      </c>
      <c r="B23" s="8" t="s">
        <v>150</v>
      </c>
      <c r="C23" s="8" t="s">
        <v>37</v>
      </c>
      <c r="D23" s="8" t="s">
        <v>63</v>
      </c>
      <c r="E23" s="8" t="s">
        <v>140</v>
      </c>
      <c r="F23" s="8" t="s">
        <v>1009</v>
      </c>
      <c r="G23" s="11">
        <v>0</v>
      </c>
      <c r="H23" s="8">
        <v>10</v>
      </c>
      <c r="I23" s="8">
        <v>5</v>
      </c>
      <c r="J23" s="11">
        <v>5</v>
      </c>
      <c r="K23" s="14">
        <v>53.1</v>
      </c>
      <c r="L23" s="8">
        <v>0</v>
      </c>
      <c r="M23" s="8">
        <f>Table2[[#This Row],[Stock as on 1st Apr]]-Table2[[#This Row],[Column1]]</f>
        <v>0</v>
      </c>
    </row>
    <row r="24" spans="1:13" x14ac:dyDescent="0.25">
      <c r="A24" s="10">
        <v>23</v>
      </c>
      <c r="B24" s="8" t="s">
        <v>150</v>
      </c>
      <c r="C24" s="8" t="s">
        <v>37</v>
      </c>
      <c r="D24" s="8" t="s">
        <v>64</v>
      </c>
      <c r="E24" s="8" t="s">
        <v>140</v>
      </c>
      <c r="F24" s="8" t="s">
        <v>1008</v>
      </c>
      <c r="G24" s="11">
        <f>93+117</f>
        <v>210</v>
      </c>
      <c r="H24" s="8">
        <v>500</v>
      </c>
      <c r="I24" s="8">
        <v>50</v>
      </c>
      <c r="J24" s="11">
        <v>150</v>
      </c>
      <c r="K24" s="14">
        <v>348.52</v>
      </c>
      <c r="L24" s="8">
        <v>199</v>
      </c>
      <c r="M24" s="8">
        <f>Table2[[#This Row],[Stock as on 1st Apr]]-Table2[[#This Row],[Column1]]</f>
        <v>11</v>
      </c>
    </row>
    <row r="25" spans="1:13" x14ac:dyDescent="0.25">
      <c r="A25" s="10">
        <v>24</v>
      </c>
      <c r="B25" s="8" t="s">
        <v>150</v>
      </c>
      <c r="C25" s="8" t="s">
        <v>37</v>
      </c>
      <c r="D25" s="8" t="s">
        <v>65</v>
      </c>
      <c r="E25" s="8" t="s">
        <v>140</v>
      </c>
      <c r="F25" s="8" t="s">
        <v>1010</v>
      </c>
      <c r="G25" s="11">
        <v>34</v>
      </c>
      <c r="H25" s="8">
        <v>100</v>
      </c>
      <c r="I25" s="8">
        <v>5</v>
      </c>
      <c r="J25" s="11">
        <v>10</v>
      </c>
      <c r="K25" s="14">
        <v>36.880000000000003</v>
      </c>
      <c r="L25" s="8">
        <v>50</v>
      </c>
      <c r="M25" s="8">
        <f>Table2[[#This Row],[Stock as on 1st Apr]]-Table2[[#This Row],[Column1]]</f>
        <v>-16</v>
      </c>
    </row>
    <row r="26" spans="1:13" x14ac:dyDescent="0.25">
      <c r="A26" s="10">
        <v>25</v>
      </c>
      <c r="B26" s="8" t="s">
        <v>150</v>
      </c>
      <c r="C26" s="8" t="s">
        <v>37</v>
      </c>
      <c r="D26" s="8" t="s">
        <v>66</v>
      </c>
      <c r="E26" s="8" t="s">
        <v>140</v>
      </c>
      <c r="F26" s="8" t="s">
        <v>1008</v>
      </c>
      <c r="G26" s="11">
        <f>110+81</f>
        <v>191</v>
      </c>
      <c r="H26" s="8">
        <v>200</v>
      </c>
      <c r="I26" s="8">
        <v>20</v>
      </c>
      <c r="J26" s="11">
        <v>100</v>
      </c>
      <c r="K26" s="14">
        <v>56.02</v>
      </c>
      <c r="L26" s="8">
        <v>134</v>
      </c>
      <c r="M26" s="8">
        <f>Table2[[#This Row],[Stock as on 1st Apr]]-Table2[[#This Row],[Column1]]</f>
        <v>57</v>
      </c>
    </row>
    <row r="27" spans="1:13" x14ac:dyDescent="0.25">
      <c r="A27" s="10">
        <v>26</v>
      </c>
      <c r="B27" s="8" t="s">
        <v>144</v>
      </c>
      <c r="C27" s="8" t="s">
        <v>37</v>
      </c>
      <c r="D27" s="8" t="s">
        <v>67</v>
      </c>
      <c r="E27" s="8" t="s">
        <v>140</v>
      </c>
      <c r="F27" s="8" t="s">
        <v>1005</v>
      </c>
      <c r="G27" s="11">
        <v>97</v>
      </c>
      <c r="H27" s="8">
        <v>250</v>
      </c>
      <c r="I27" s="8">
        <v>25</v>
      </c>
      <c r="J27" s="11">
        <v>100</v>
      </c>
      <c r="K27" s="14">
        <v>271.39999999999998</v>
      </c>
      <c r="L27" s="8">
        <v>208</v>
      </c>
      <c r="M27" s="8">
        <f>Table2[[#This Row],[Stock as on 1st Apr]]-Table2[[#This Row],[Column1]]</f>
        <v>-111</v>
      </c>
    </row>
    <row r="28" spans="1:13" x14ac:dyDescent="0.25">
      <c r="A28" s="10">
        <v>27</v>
      </c>
      <c r="B28" s="8" t="s">
        <v>963</v>
      </c>
      <c r="C28" s="8" t="s">
        <v>37</v>
      </c>
      <c r="D28" s="8" t="s">
        <v>68</v>
      </c>
      <c r="E28" s="8" t="s">
        <v>140</v>
      </c>
      <c r="F28" s="8" t="s">
        <v>964</v>
      </c>
      <c r="G28" s="11">
        <f>936+19</f>
        <v>955</v>
      </c>
      <c r="H28" s="8">
        <v>6000</v>
      </c>
      <c r="I28" s="8">
        <v>1000</v>
      </c>
      <c r="J28" s="11">
        <v>1000</v>
      </c>
      <c r="K28" s="14">
        <v>5.13</v>
      </c>
      <c r="L28" s="8">
        <v>4394</v>
      </c>
      <c r="M28" s="8">
        <f>Table2[[#This Row],[Stock as on 1st Apr]]-Table2[[#This Row],[Column1]]</f>
        <v>-3439</v>
      </c>
    </row>
    <row r="29" spans="1:13" x14ac:dyDescent="0.25">
      <c r="A29" s="10">
        <v>28</v>
      </c>
      <c r="B29" s="8" t="s">
        <v>150</v>
      </c>
      <c r="C29" s="8" t="s">
        <v>37</v>
      </c>
      <c r="D29" s="8" t="s">
        <v>69</v>
      </c>
      <c r="E29" s="8" t="s">
        <v>140</v>
      </c>
      <c r="F29" s="8" t="s">
        <v>1010</v>
      </c>
      <c r="G29" s="11">
        <v>0</v>
      </c>
      <c r="H29" s="8">
        <v>200</v>
      </c>
      <c r="I29" s="8">
        <v>20</v>
      </c>
      <c r="J29" s="11">
        <v>20</v>
      </c>
      <c r="K29" s="14">
        <v>337.4</v>
      </c>
      <c r="L29" s="8">
        <v>0</v>
      </c>
      <c r="M29" s="8">
        <f>Table2[[#This Row],[Stock as on 1st Apr]]-Table2[[#This Row],[Column1]]</f>
        <v>0</v>
      </c>
    </row>
    <row r="30" spans="1:13" x14ac:dyDescent="0.25">
      <c r="A30" s="10">
        <v>29</v>
      </c>
      <c r="B30" s="8" t="s">
        <v>150</v>
      </c>
      <c r="C30" s="8" t="s">
        <v>37</v>
      </c>
      <c r="D30" s="8" t="s">
        <v>70</v>
      </c>
      <c r="E30" s="8" t="s">
        <v>140</v>
      </c>
      <c r="F30" s="8" t="s">
        <v>1008</v>
      </c>
      <c r="G30" s="11">
        <f>5+27</f>
        <v>32</v>
      </c>
      <c r="H30" s="8">
        <v>300</v>
      </c>
      <c r="I30" s="8">
        <v>30</v>
      </c>
      <c r="J30" s="11">
        <v>100</v>
      </c>
      <c r="K30" s="14">
        <v>348.52</v>
      </c>
      <c r="L30" s="8">
        <v>163</v>
      </c>
      <c r="M30" s="8">
        <f>Table2[[#This Row],[Stock as on 1st Apr]]-Table2[[#This Row],[Column1]]</f>
        <v>-131</v>
      </c>
    </row>
    <row r="31" spans="1:13" x14ac:dyDescent="0.25">
      <c r="A31" s="10">
        <v>30</v>
      </c>
      <c r="B31" s="8" t="s">
        <v>144</v>
      </c>
      <c r="C31" s="8" t="s">
        <v>37</v>
      </c>
      <c r="D31" s="8" t="s">
        <v>71</v>
      </c>
      <c r="E31" s="8" t="s">
        <v>140</v>
      </c>
      <c r="F31" s="8" t="s">
        <v>1003</v>
      </c>
      <c r="G31" s="11">
        <v>6</v>
      </c>
      <c r="H31" s="8">
        <v>10</v>
      </c>
      <c r="I31" s="8">
        <v>5</v>
      </c>
      <c r="J31" s="11">
        <v>2</v>
      </c>
      <c r="K31" s="14">
        <v>132.62</v>
      </c>
      <c r="L31" s="8">
        <v>6</v>
      </c>
      <c r="M31" s="8">
        <f>Table2[[#This Row],[Stock as on 1st Apr]]-Table2[[#This Row],[Column1]]</f>
        <v>0</v>
      </c>
    </row>
    <row r="32" spans="1:13" x14ac:dyDescent="0.25">
      <c r="A32" s="10">
        <v>31</v>
      </c>
      <c r="B32" s="8" t="s">
        <v>962</v>
      </c>
      <c r="C32" s="8" t="s">
        <v>37</v>
      </c>
      <c r="D32" s="8" t="s">
        <v>72</v>
      </c>
      <c r="E32" s="8" t="s">
        <v>140</v>
      </c>
      <c r="F32" s="8" t="s">
        <v>1011</v>
      </c>
      <c r="G32" s="11">
        <v>11</v>
      </c>
      <c r="H32" s="8">
        <v>10</v>
      </c>
      <c r="I32" s="8">
        <v>5</v>
      </c>
      <c r="J32" s="11">
        <v>5</v>
      </c>
      <c r="K32" s="14">
        <v>1770</v>
      </c>
      <c r="L32" s="8">
        <v>0</v>
      </c>
      <c r="M32" s="8">
        <f>Table2[[#This Row],[Stock as on 1st Apr]]-Table2[[#This Row],[Column1]]</f>
        <v>11</v>
      </c>
    </row>
    <row r="33" spans="1:13" x14ac:dyDescent="0.25">
      <c r="A33" s="10">
        <v>32</v>
      </c>
      <c r="B33" s="8" t="s">
        <v>962</v>
      </c>
      <c r="C33" s="8" t="s">
        <v>37</v>
      </c>
      <c r="D33" s="8" t="s">
        <v>73</v>
      </c>
      <c r="E33" s="8" t="s">
        <v>140</v>
      </c>
      <c r="F33" s="8"/>
      <c r="G33" s="11">
        <v>4</v>
      </c>
      <c r="H33" s="8">
        <v>10</v>
      </c>
      <c r="I33" s="8">
        <v>5</v>
      </c>
      <c r="J33" s="11">
        <v>5</v>
      </c>
      <c r="K33" s="14">
        <v>0</v>
      </c>
      <c r="L33" s="8">
        <v>0</v>
      </c>
      <c r="M33" s="8">
        <f>Table2[[#This Row],[Stock as on 1st Apr]]-Table2[[#This Row],[Column1]]</f>
        <v>4</v>
      </c>
    </row>
    <row r="34" spans="1:13" x14ac:dyDescent="0.25">
      <c r="A34" s="10">
        <v>33</v>
      </c>
      <c r="B34" s="8" t="s">
        <v>962</v>
      </c>
      <c r="C34" s="8" t="s">
        <v>37</v>
      </c>
      <c r="D34" s="8" t="s">
        <v>74</v>
      </c>
      <c r="E34" s="8" t="s">
        <v>140</v>
      </c>
      <c r="F34" s="8"/>
      <c r="G34" s="11">
        <v>6</v>
      </c>
      <c r="H34" s="8">
        <v>10</v>
      </c>
      <c r="I34" s="8">
        <v>5</v>
      </c>
      <c r="J34" s="11">
        <v>5</v>
      </c>
      <c r="K34" s="14">
        <v>15000.16</v>
      </c>
      <c r="L34" s="8">
        <v>0</v>
      </c>
      <c r="M34" s="8">
        <f>Table2[[#This Row],[Stock as on 1st Apr]]-Table2[[#This Row],[Column1]]</f>
        <v>6</v>
      </c>
    </row>
    <row r="35" spans="1:13" x14ac:dyDescent="0.25">
      <c r="A35" s="10">
        <v>34</v>
      </c>
      <c r="B35" s="8" t="s">
        <v>962</v>
      </c>
      <c r="C35" s="8" t="s">
        <v>37</v>
      </c>
      <c r="D35" s="8" t="s">
        <v>75</v>
      </c>
      <c r="E35" s="8" t="s">
        <v>140</v>
      </c>
      <c r="F35" s="8" t="s">
        <v>1004</v>
      </c>
      <c r="G35" s="11">
        <v>1</v>
      </c>
      <c r="H35" s="8">
        <v>5</v>
      </c>
      <c r="I35" s="8">
        <v>2</v>
      </c>
      <c r="J35" s="11">
        <v>1</v>
      </c>
      <c r="K35" s="14">
        <v>4720</v>
      </c>
      <c r="L35" s="8">
        <v>5</v>
      </c>
      <c r="M35" s="8">
        <f>Table2[[#This Row],[Stock as on 1st Apr]]-Table2[[#This Row],[Column1]]</f>
        <v>-4</v>
      </c>
    </row>
    <row r="36" spans="1:13" x14ac:dyDescent="0.25">
      <c r="A36" s="10">
        <v>35</v>
      </c>
      <c r="B36" s="8" t="s">
        <v>150</v>
      </c>
      <c r="C36" s="8" t="s">
        <v>37</v>
      </c>
      <c r="D36" s="8" t="s">
        <v>76</v>
      </c>
      <c r="E36" s="8" t="s">
        <v>140</v>
      </c>
      <c r="F36" s="8" t="s">
        <v>1003</v>
      </c>
      <c r="G36" s="11">
        <v>0</v>
      </c>
      <c r="H36" s="8">
        <v>10</v>
      </c>
      <c r="I36" s="8">
        <v>2</v>
      </c>
      <c r="J36" s="11">
        <v>1</v>
      </c>
      <c r="K36" s="14">
        <v>289.10000000000002</v>
      </c>
      <c r="L36" s="8">
        <v>0</v>
      </c>
      <c r="M36" s="8">
        <f>Table2[[#This Row],[Stock as on 1st Apr]]-Table2[[#This Row],[Column1]]</f>
        <v>0</v>
      </c>
    </row>
    <row r="37" spans="1:13" x14ac:dyDescent="0.25">
      <c r="A37" s="10">
        <v>36</v>
      </c>
      <c r="B37" s="8" t="s">
        <v>150</v>
      </c>
      <c r="C37" s="8" t="s">
        <v>37</v>
      </c>
      <c r="D37" s="8" t="s">
        <v>77</v>
      </c>
      <c r="E37" s="8" t="s">
        <v>140</v>
      </c>
      <c r="F37" s="8"/>
      <c r="G37" s="11">
        <v>180</v>
      </c>
      <c r="H37" s="8">
        <v>10</v>
      </c>
      <c r="I37" s="8">
        <v>5</v>
      </c>
      <c r="J37" s="11">
        <v>5</v>
      </c>
      <c r="K37" s="14">
        <v>30.68</v>
      </c>
      <c r="L37" s="8">
        <v>200</v>
      </c>
      <c r="M37" s="8">
        <f>Table2[[#This Row],[Stock as on 1st Apr]]-Table2[[#This Row],[Column1]]</f>
        <v>-20</v>
      </c>
    </row>
    <row r="38" spans="1:13" x14ac:dyDescent="0.25">
      <c r="A38" s="10">
        <v>37</v>
      </c>
      <c r="B38" s="8" t="s">
        <v>963</v>
      </c>
      <c r="C38" s="8" t="s">
        <v>37</v>
      </c>
      <c r="D38" s="8" t="s">
        <v>78</v>
      </c>
      <c r="E38" s="8" t="s">
        <v>140</v>
      </c>
      <c r="F38" s="8" t="s">
        <v>964</v>
      </c>
      <c r="G38" s="11">
        <v>500</v>
      </c>
      <c r="H38" s="8">
        <v>500</v>
      </c>
      <c r="I38" s="8">
        <v>5</v>
      </c>
      <c r="J38" s="11">
        <v>5</v>
      </c>
      <c r="K38" s="14">
        <v>13.28</v>
      </c>
      <c r="L38" s="8">
        <v>500</v>
      </c>
      <c r="M38" s="8">
        <f>Table2[[#This Row],[Stock as on 1st Apr]]-Table2[[#This Row],[Column1]]</f>
        <v>0</v>
      </c>
    </row>
    <row r="39" spans="1:13" x14ac:dyDescent="0.25">
      <c r="A39" s="10">
        <v>38</v>
      </c>
      <c r="B39" s="8" t="s">
        <v>144</v>
      </c>
      <c r="C39" s="8" t="s">
        <v>37</v>
      </c>
      <c r="D39" s="8" t="s">
        <v>79</v>
      </c>
      <c r="E39" s="8" t="s">
        <v>140</v>
      </c>
      <c r="F39" s="8" t="s">
        <v>146</v>
      </c>
      <c r="G39" s="11">
        <v>7</v>
      </c>
      <c r="H39" s="8">
        <v>10</v>
      </c>
      <c r="I39" s="8">
        <v>5</v>
      </c>
      <c r="J39" s="11">
        <v>5</v>
      </c>
      <c r="K39" s="14">
        <v>282.8</v>
      </c>
      <c r="L39" s="8">
        <v>10</v>
      </c>
      <c r="M39" s="8">
        <f>Table2[[#This Row],[Stock as on 1st Apr]]-Table2[[#This Row],[Column1]]</f>
        <v>-3</v>
      </c>
    </row>
    <row r="40" spans="1:13" x14ac:dyDescent="0.25">
      <c r="A40" s="10">
        <v>39</v>
      </c>
      <c r="B40" s="8" t="s">
        <v>145</v>
      </c>
      <c r="C40" s="8" t="s">
        <v>37</v>
      </c>
      <c r="D40" s="8" t="s">
        <v>80</v>
      </c>
      <c r="E40" s="8" t="s">
        <v>140</v>
      </c>
      <c r="F40" s="8" t="s">
        <v>1004</v>
      </c>
      <c r="G40" s="11">
        <v>240</v>
      </c>
      <c r="H40" s="8">
        <v>50</v>
      </c>
      <c r="I40" s="8">
        <v>5</v>
      </c>
      <c r="J40" s="11">
        <v>5</v>
      </c>
      <c r="K40" s="14">
        <v>132.69999999999999</v>
      </c>
      <c r="L40" s="8">
        <v>250</v>
      </c>
      <c r="M40" s="8">
        <f>Table2[[#This Row],[Stock as on 1st Apr]]-Table2[[#This Row],[Column1]]</f>
        <v>-10</v>
      </c>
    </row>
    <row r="41" spans="1:13" x14ac:dyDescent="0.25">
      <c r="A41" s="10">
        <v>40</v>
      </c>
      <c r="B41" s="8" t="s">
        <v>150</v>
      </c>
      <c r="C41" s="8" t="s">
        <v>37</v>
      </c>
      <c r="D41" s="8" t="s">
        <v>81</v>
      </c>
      <c r="E41" s="8" t="s">
        <v>140</v>
      </c>
      <c r="F41" s="8" t="s">
        <v>1003</v>
      </c>
      <c r="G41" s="11">
        <v>230</v>
      </c>
      <c r="H41" s="8">
        <v>500</v>
      </c>
      <c r="I41" s="8">
        <v>50</v>
      </c>
      <c r="J41" s="11">
        <v>5</v>
      </c>
      <c r="K41" s="14">
        <v>18.95</v>
      </c>
      <c r="L41" s="8">
        <v>250</v>
      </c>
      <c r="M41" s="8">
        <f>Table2[[#This Row],[Stock as on 1st Apr]]-Table2[[#This Row],[Column1]]</f>
        <v>-20</v>
      </c>
    </row>
    <row r="42" spans="1:13" x14ac:dyDescent="0.25">
      <c r="A42" s="10">
        <v>41</v>
      </c>
      <c r="B42" s="8" t="s">
        <v>150</v>
      </c>
      <c r="C42" s="8" t="s">
        <v>37</v>
      </c>
      <c r="D42" s="8" t="s">
        <v>82</v>
      </c>
      <c r="E42" s="8" t="s">
        <v>140</v>
      </c>
      <c r="F42" s="8" t="s">
        <v>1003</v>
      </c>
      <c r="G42" s="11">
        <v>282</v>
      </c>
      <c r="H42" s="8">
        <v>500</v>
      </c>
      <c r="I42" s="8">
        <v>50</v>
      </c>
      <c r="J42" s="11">
        <v>5</v>
      </c>
      <c r="K42" s="14">
        <v>1.99</v>
      </c>
      <c r="L42" s="8">
        <v>786</v>
      </c>
      <c r="M42" s="8">
        <f>Table2[[#This Row],[Stock as on 1st Apr]]-Table2[[#This Row],[Column1]]</f>
        <v>-504</v>
      </c>
    </row>
    <row r="43" spans="1:13" x14ac:dyDescent="0.25">
      <c r="A43" s="10">
        <v>42</v>
      </c>
      <c r="B43" s="8" t="s">
        <v>150</v>
      </c>
      <c r="C43" s="8" t="s">
        <v>37</v>
      </c>
      <c r="D43" s="8" t="s">
        <v>83</v>
      </c>
      <c r="E43" s="8" t="s">
        <v>140</v>
      </c>
      <c r="F43" s="8" t="s">
        <v>1003</v>
      </c>
      <c r="G43" s="11">
        <v>135</v>
      </c>
      <c r="H43" s="8">
        <v>500</v>
      </c>
      <c r="I43" s="8">
        <v>50</v>
      </c>
      <c r="J43" s="11">
        <v>5</v>
      </c>
      <c r="K43" s="14">
        <v>4.32</v>
      </c>
      <c r="L43" s="8">
        <v>150</v>
      </c>
      <c r="M43" s="8">
        <f>Table2[[#This Row],[Stock as on 1st Apr]]-Table2[[#This Row],[Column1]]</f>
        <v>-15</v>
      </c>
    </row>
    <row r="44" spans="1:13" x14ac:dyDescent="0.25">
      <c r="A44" s="10">
        <v>43</v>
      </c>
      <c r="B44" s="8" t="s">
        <v>963</v>
      </c>
      <c r="C44" s="8" t="s">
        <v>37</v>
      </c>
      <c r="D44" s="8" t="s">
        <v>84</v>
      </c>
      <c r="E44" s="8" t="s">
        <v>140</v>
      </c>
      <c r="F44" s="8" t="s">
        <v>964</v>
      </c>
      <c r="G44" s="11">
        <v>100</v>
      </c>
      <c r="H44" s="8">
        <v>100</v>
      </c>
      <c r="I44" s="8">
        <v>5</v>
      </c>
      <c r="J44" s="11">
        <v>5</v>
      </c>
      <c r="K44" s="14">
        <v>26.55</v>
      </c>
      <c r="L44" s="8">
        <v>100</v>
      </c>
      <c r="M44" s="8">
        <f>Table2[[#This Row],[Stock as on 1st Apr]]-Table2[[#This Row],[Column1]]</f>
        <v>0</v>
      </c>
    </row>
    <row r="45" spans="1:13" x14ac:dyDescent="0.25">
      <c r="A45" s="10">
        <v>44</v>
      </c>
      <c r="B45" s="8" t="s">
        <v>962</v>
      </c>
      <c r="C45" s="8" t="s">
        <v>37</v>
      </c>
      <c r="D45" s="8" t="s">
        <v>85</v>
      </c>
      <c r="E45" s="8" t="s">
        <v>140</v>
      </c>
      <c r="F45" s="8" t="s">
        <v>1003</v>
      </c>
      <c r="G45" s="11">
        <v>0</v>
      </c>
      <c r="H45" s="8">
        <v>5</v>
      </c>
      <c r="I45" s="8">
        <v>1</v>
      </c>
      <c r="J45" s="11">
        <v>1</v>
      </c>
      <c r="K45" s="14">
        <v>8826.4</v>
      </c>
      <c r="L45" s="8">
        <v>0</v>
      </c>
      <c r="M45" s="8">
        <f>Table2[[#This Row],[Stock as on 1st Apr]]-Table2[[#This Row],[Column1]]</f>
        <v>0</v>
      </c>
    </row>
    <row r="46" spans="1:13" x14ac:dyDescent="0.25">
      <c r="A46" s="10">
        <v>45</v>
      </c>
      <c r="B46" s="8" t="s">
        <v>962</v>
      </c>
      <c r="C46" s="8" t="s">
        <v>37</v>
      </c>
      <c r="D46" s="8" t="s">
        <v>86</v>
      </c>
      <c r="E46" s="8" t="s">
        <v>140</v>
      </c>
      <c r="F46" s="8" t="s">
        <v>1007</v>
      </c>
      <c r="G46" s="11">
        <v>2</v>
      </c>
      <c r="H46" s="8">
        <v>10</v>
      </c>
      <c r="I46" s="8">
        <v>2</v>
      </c>
      <c r="J46" s="11">
        <v>1</v>
      </c>
      <c r="K46" s="14">
        <v>9676</v>
      </c>
      <c r="L46" s="8">
        <v>0</v>
      </c>
      <c r="M46" s="8">
        <f>Table2[[#This Row],[Stock as on 1st Apr]]-Table2[[#This Row],[Column1]]</f>
        <v>2</v>
      </c>
    </row>
    <row r="47" spans="1:13" x14ac:dyDescent="0.25">
      <c r="A47" s="10">
        <v>46</v>
      </c>
      <c r="B47" s="8" t="s">
        <v>963</v>
      </c>
      <c r="C47" s="8" t="s">
        <v>37</v>
      </c>
      <c r="D47" s="8" t="s">
        <v>87</v>
      </c>
      <c r="E47" s="8" t="s">
        <v>140</v>
      </c>
      <c r="F47" s="8" t="s">
        <v>964</v>
      </c>
      <c r="G47" s="11">
        <v>51</v>
      </c>
      <c r="H47" s="8">
        <v>100</v>
      </c>
      <c r="I47" s="8">
        <v>5</v>
      </c>
      <c r="J47" s="11">
        <v>5</v>
      </c>
      <c r="K47" s="14">
        <v>115.36</v>
      </c>
      <c r="L47" s="8">
        <v>102</v>
      </c>
      <c r="M47" s="8">
        <f>Table2[[#This Row],[Stock as on 1st Apr]]-Table2[[#This Row],[Column1]]</f>
        <v>-51</v>
      </c>
    </row>
    <row r="48" spans="1:13" x14ac:dyDescent="0.25">
      <c r="A48" s="10">
        <v>47</v>
      </c>
      <c r="B48" s="8" t="s">
        <v>145</v>
      </c>
      <c r="C48" s="8" t="s">
        <v>37</v>
      </c>
      <c r="D48" s="8" t="s">
        <v>88</v>
      </c>
      <c r="E48" s="8" t="s">
        <v>140</v>
      </c>
      <c r="F48" s="8" t="s">
        <v>1003</v>
      </c>
      <c r="G48" s="11">
        <v>31</v>
      </c>
      <c r="H48" s="8">
        <v>20</v>
      </c>
      <c r="I48" s="8">
        <v>5</v>
      </c>
      <c r="J48" s="11">
        <v>5</v>
      </c>
      <c r="K48" s="14">
        <v>258.44</v>
      </c>
      <c r="L48" s="8">
        <v>42</v>
      </c>
      <c r="M48" s="8">
        <f>Table2[[#This Row],[Stock as on 1st Apr]]-Table2[[#This Row],[Column1]]</f>
        <v>-11</v>
      </c>
    </row>
    <row r="49" spans="1:13" x14ac:dyDescent="0.25">
      <c r="A49" s="10">
        <v>48</v>
      </c>
      <c r="B49" s="8" t="s">
        <v>145</v>
      </c>
      <c r="C49" s="8" t="s">
        <v>37</v>
      </c>
      <c r="D49" s="8" t="s">
        <v>89</v>
      </c>
      <c r="E49" s="8" t="s">
        <v>140</v>
      </c>
      <c r="F49" s="8" t="s">
        <v>1003</v>
      </c>
      <c r="G49" s="11">
        <v>35</v>
      </c>
      <c r="H49" s="8">
        <v>20</v>
      </c>
      <c r="I49" s="8">
        <v>5</v>
      </c>
      <c r="J49" s="11">
        <v>5</v>
      </c>
      <c r="K49" s="14">
        <v>47.2</v>
      </c>
      <c r="L49" s="8">
        <v>45</v>
      </c>
      <c r="M49" s="8">
        <f>Table2[[#This Row],[Stock as on 1st Apr]]-Table2[[#This Row],[Column1]]</f>
        <v>-10</v>
      </c>
    </row>
    <row r="50" spans="1:13" x14ac:dyDescent="0.25">
      <c r="A50" s="10">
        <v>49</v>
      </c>
      <c r="B50" s="8" t="s">
        <v>145</v>
      </c>
      <c r="C50" s="8" t="s">
        <v>37</v>
      </c>
      <c r="D50" s="8" t="s">
        <v>90</v>
      </c>
      <c r="E50" s="8" t="s">
        <v>140</v>
      </c>
      <c r="F50" s="8" t="s">
        <v>1003</v>
      </c>
      <c r="G50" s="11">
        <v>18</v>
      </c>
      <c r="H50" s="8">
        <v>20</v>
      </c>
      <c r="I50" s="8">
        <v>5</v>
      </c>
      <c r="J50" s="11">
        <v>5</v>
      </c>
      <c r="K50" s="14">
        <v>106.2</v>
      </c>
      <c r="L50" s="8">
        <v>15</v>
      </c>
      <c r="M50" s="8">
        <f>Table2[[#This Row],[Stock as on 1st Apr]]-Table2[[#This Row],[Column1]]</f>
        <v>3</v>
      </c>
    </row>
    <row r="51" spans="1:13" x14ac:dyDescent="0.25">
      <c r="A51" s="10">
        <v>50</v>
      </c>
      <c r="B51" s="8" t="s">
        <v>962</v>
      </c>
      <c r="C51" s="8" t="s">
        <v>37</v>
      </c>
      <c r="D51" s="8" t="s">
        <v>91</v>
      </c>
      <c r="E51" s="8" t="s">
        <v>140</v>
      </c>
      <c r="F51" s="8" t="s">
        <v>1007</v>
      </c>
      <c r="G51" s="11">
        <f>78+52</f>
        <v>130</v>
      </c>
      <c r="H51" s="8">
        <v>200</v>
      </c>
      <c r="I51" s="8">
        <v>10</v>
      </c>
      <c r="J51" s="11">
        <v>50</v>
      </c>
      <c r="K51" s="14">
        <v>188.8</v>
      </c>
      <c r="L51" s="8">
        <v>2</v>
      </c>
      <c r="M51" s="8">
        <f>Table2[[#This Row],[Stock as on 1st Apr]]-Table2[[#This Row],[Column1]]</f>
        <v>128</v>
      </c>
    </row>
    <row r="52" spans="1:13" x14ac:dyDescent="0.25">
      <c r="A52" s="10">
        <v>51</v>
      </c>
      <c r="B52" s="8" t="s">
        <v>963</v>
      </c>
      <c r="C52" s="8" t="s">
        <v>37</v>
      </c>
      <c r="D52" s="8" t="s">
        <v>92</v>
      </c>
      <c r="E52" s="8" t="s">
        <v>140</v>
      </c>
      <c r="F52" s="8" t="s">
        <v>964</v>
      </c>
      <c r="G52" s="11">
        <v>184</v>
      </c>
      <c r="H52" s="8">
        <v>400</v>
      </c>
      <c r="I52" s="8">
        <v>10</v>
      </c>
      <c r="J52" s="11">
        <v>150</v>
      </c>
      <c r="K52" s="14">
        <v>94.4</v>
      </c>
      <c r="L52" s="8">
        <v>182</v>
      </c>
      <c r="M52" s="8">
        <f>Table2[[#This Row],[Stock as on 1st Apr]]-Table2[[#This Row],[Column1]]</f>
        <v>2</v>
      </c>
    </row>
    <row r="53" spans="1:13" x14ac:dyDescent="0.25">
      <c r="A53" s="10">
        <v>52</v>
      </c>
      <c r="B53" s="8" t="s">
        <v>145</v>
      </c>
      <c r="C53" s="8" t="s">
        <v>37</v>
      </c>
      <c r="D53" s="8" t="s">
        <v>93</v>
      </c>
      <c r="E53" s="8" t="s">
        <v>140</v>
      </c>
      <c r="F53" s="8" t="s">
        <v>1004</v>
      </c>
      <c r="G53" s="11">
        <v>623</v>
      </c>
      <c r="H53" s="8">
        <v>50</v>
      </c>
      <c r="I53" s="8">
        <v>5</v>
      </c>
      <c r="J53" s="11">
        <v>5</v>
      </c>
      <c r="K53" s="14">
        <v>132.69999999999999</v>
      </c>
      <c r="L53" s="8">
        <v>619</v>
      </c>
      <c r="M53" s="8">
        <f>Table2[[#This Row],[Stock as on 1st Apr]]-Table2[[#This Row],[Column1]]</f>
        <v>4</v>
      </c>
    </row>
    <row r="54" spans="1:13" x14ac:dyDescent="0.25">
      <c r="A54" s="10">
        <v>53</v>
      </c>
      <c r="B54" s="8" t="s">
        <v>962</v>
      </c>
      <c r="C54" s="8" t="s">
        <v>37</v>
      </c>
      <c r="D54" s="8" t="s">
        <v>94</v>
      </c>
      <c r="E54" s="8" t="s">
        <v>140</v>
      </c>
      <c r="F54" s="8" t="s">
        <v>1003</v>
      </c>
      <c r="G54" s="11">
        <f>185+59</f>
        <v>244</v>
      </c>
      <c r="H54" s="8">
        <v>500</v>
      </c>
      <c r="I54" s="8">
        <v>5</v>
      </c>
      <c r="J54" s="11">
        <v>5</v>
      </c>
      <c r="K54" s="14">
        <v>22.99</v>
      </c>
      <c r="L54" s="8">
        <v>150</v>
      </c>
      <c r="M54" s="8">
        <f>Table2[[#This Row],[Stock as on 1st Apr]]-Table2[[#This Row],[Column1]]</f>
        <v>94</v>
      </c>
    </row>
    <row r="55" spans="1:13" x14ac:dyDescent="0.25">
      <c r="A55" s="10">
        <v>54</v>
      </c>
      <c r="B55" s="8" t="s">
        <v>963</v>
      </c>
      <c r="C55" s="8" t="s">
        <v>37</v>
      </c>
      <c r="D55" s="8" t="s">
        <v>95</v>
      </c>
      <c r="E55" s="8" t="s">
        <v>140</v>
      </c>
      <c r="F55" s="8" t="s">
        <v>964</v>
      </c>
      <c r="G55" s="11">
        <f>57+173</f>
        <v>230</v>
      </c>
      <c r="H55" s="8">
        <v>200</v>
      </c>
      <c r="I55" s="8">
        <v>20</v>
      </c>
      <c r="J55" s="11">
        <v>50</v>
      </c>
      <c r="K55" s="14">
        <v>129.80000000000001</v>
      </c>
      <c r="L55" s="8">
        <v>108</v>
      </c>
      <c r="M55" s="8">
        <f>Table2[[#This Row],[Stock as on 1st Apr]]-Table2[[#This Row],[Column1]]</f>
        <v>122</v>
      </c>
    </row>
    <row r="56" spans="1:13" x14ac:dyDescent="0.25">
      <c r="A56" s="10">
        <v>55</v>
      </c>
      <c r="B56" s="8" t="s">
        <v>145</v>
      </c>
      <c r="C56" s="8" t="s">
        <v>37</v>
      </c>
      <c r="D56" s="8" t="s">
        <v>96</v>
      </c>
      <c r="E56" s="8" t="s">
        <v>140</v>
      </c>
      <c r="F56" s="8" t="s">
        <v>1004</v>
      </c>
      <c r="G56" s="11">
        <v>1</v>
      </c>
      <c r="H56" s="8">
        <v>5</v>
      </c>
      <c r="I56" s="8">
        <v>1</v>
      </c>
      <c r="J56" s="11">
        <v>1</v>
      </c>
      <c r="K56" s="14">
        <v>4484</v>
      </c>
      <c r="L56" s="8">
        <v>1</v>
      </c>
      <c r="M56" s="8">
        <f>Table2[[#This Row],[Stock as on 1st Apr]]-Table2[[#This Row],[Column1]]</f>
        <v>0</v>
      </c>
    </row>
    <row r="57" spans="1:13" x14ac:dyDescent="0.25">
      <c r="A57" s="10">
        <v>56</v>
      </c>
      <c r="B57" s="8" t="s">
        <v>145</v>
      </c>
      <c r="C57" s="8" t="s">
        <v>37</v>
      </c>
      <c r="D57" s="8" t="s">
        <v>97</v>
      </c>
      <c r="E57" s="8" t="s">
        <v>140</v>
      </c>
      <c r="F57" s="8" t="s">
        <v>1004</v>
      </c>
      <c r="G57" s="11">
        <v>2</v>
      </c>
      <c r="H57" s="8">
        <v>5</v>
      </c>
      <c r="I57" s="8">
        <v>1</v>
      </c>
      <c r="J57" s="11">
        <v>1</v>
      </c>
      <c r="K57" s="14">
        <v>4484</v>
      </c>
      <c r="L57" s="8">
        <v>1</v>
      </c>
      <c r="M57" s="8">
        <f>Table2[[#This Row],[Stock as on 1st Apr]]-Table2[[#This Row],[Column1]]</f>
        <v>1</v>
      </c>
    </row>
    <row r="58" spans="1:13" x14ac:dyDescent="0.25">
      <c r="A58" s="10">
        <v>57</v>
      </c>
      <c r="B58" s="8" t="s">
        <v>962</v>
      </c>
      <c r="C58" s="8" t="s">
        <v>37</v>
      </c>
      <c r="D58" s="8" t="s">
        <v>98</v>
      </c>
      <c r="E58" s="8" t="s">
        <v>140</v>
      </c>
      <c r="F58" s="8" t="s">
        <v>1003</v>
      </c>
      <c r="G58" s="11">
        <v>38</v>
      </c>
      <c r="H58" s="8">
        <v>100</v>
      </c>
      <c r="I58" s="8">
        <v>5</v>
      </c>
      <c r="J58" s="11">
        <v>5</v>
      </c>
      <c r="K58" s="14">
        <v>738.09</v>
      </c>
      <c r="L58" s="8">
        <v>4</v>
      </c>
      <c r="M58" s="8">
        <f>Table2[[#This Row],[Stock as on 1st Apr]]-Table2[[#This Row],[Column1]]</f>
        <v>34</v>
      </c>
    </row>
    <row r="59" spans="1:13" x14ac:dyDescent="0.25">
      <c r="A59" s="10">
        <v>58</v>
      </c>
      <c r="B59" s="8" t="s">
        <v>144</v>
      </c>
      <c r="C59" s="8" t="s">
        <v>37</v>
      </c>
      <c r="D59" s="8" t="s">
        <v>99</v>
      </c>
      <c r="E59" s="8" t="s">
        <v>140</v>
      </c>
      <c r="F59" s="8" t="s">
        <v>1003</v>
      </c>
      <c r="G59" s="11">
        <v>33</v>
      </c>
      <c r="H59" s="8">
        <v>10</v>
      </c>
      <c r="I59" s="8">
        <v>2</v>
      </c>
      <c r="J59" s="11">
        <v>1</v>
      </c>
      <c r="K59" s="14">
        <v>689.39</v>
      </c>
      <c r="L59" s="8">
        <v>36</v>
      </c>
      <c r="M59" s="8">
        <f>Table2[[#This Row],[Stock as on 1st Apr]]-Table2[[#This Row],[Column1]]</f>
        <v>-3</v>
      </c>
    </row>
    <row r="60" spans="1:13" x14ac:dyDescent="0.25">
      <c r="A60" s="10">
        <v>59</v>
      </c>
      <c r="B60" s="8" t="s">
        <v>145</v>
      </c>
      <c r="C60" s="8" t="s">
        <v>37</v>
      </c>
      <c r="D60" s="8" t="s">
        <v>100</v>
      </c>
      <c r="E60" s="8" t="s">
        <v>140</v>
      </c>
      <c r="F60" s="8" t="s">
        <v>1004</v>
      </c>
      <c r="G60" s="11">
        <v>7</v>
      </c>
      <c r="H60" s="8">
        <v>24</v>
      </c>
      <c r="I60" s="8">
        <v>5</v>
      </c>
      <c r="J60" s="11">
        <v>5</v>
      </c>
      <c r="K60" s="14">
        <v>79.62</v>
      </c>
      <c r="L60" s="8">
        <v>24</v>
      </c>
      <c r="M60" s="8">
        <f>Table2[[#This Row],[Stock as on 1st Apr]]-Table2[[#This Row],[Column1]]</f>
        <v>-17</v>
      </c>
    </row>
    <row r="61" spans="1:13" x14ac:dyDescent="0.25">
      <c r="A61" s="10">
        <v>60</v>
      </c>
      <c r="B61" s="8" t="s">
        <v>144</v>
      </c>
      <c r="C61" s="8" t="s">
        <v>37</v>
      </c>
      <c r="D61" s="8" t="s">
        <v>101</v>
      </c>
      <c r="E61" s="8" t="s">
        <v>140</v>
      </c>
      <c r="F61" s="8" t="s">
        <v>146</v>
      </c>
      <c r="G61" s="11">
        <v>47</v>
      </c>
      <c r="H61" s="8">
        <v>50</v>
      </c>
      <c r="I61" s="8">
        <v>15</v>
      </c>
      <c r="J61" s="11">
        <v>15</v>
      </c>
      <c r="K61" s="14">
        <v>106.2</v>
      </c>
      <c r="L61" s="8">
        <v>12</v>
      </c>
      <c r="M61" s="8">
        <f>Table2[[#This Row],[Stock as on 1st Apr]]-Table2[[#This Row],[Column1]]</f>
        <v>35</v>
      </c>
    </row>
    <row r="62" spans="1:13" x14ac:dyDescent="0.25">
      <c r="A62" s="10">
        <v>61</v>
      </c>
      <c r="B62" s="8" t="s">
        <v>150</v>
      </c>
      <c r="C62" s="8" t="s">
        <v>37</v>
      </c>
      <c r="D62" s="8" t="s">
        <v>102</v>
      </c>
      <c r="E62" s="8" t="s">
        <v>140</v>
      </c>
      <c r="F62" s="8"/>
      <c r="G62" s="11">
        <v>0</v>
      </c>
      <c r="H62" s="8">
        <v>50</v>
      </c>
      <c r="I62" s="8">
        <v>5</v>
      </c>
      <c r="J62" s="11">
        <v>2</v>
      </c>
      <c r="K62" s="14">
        <v>265.5</v>
      </c>
      <c r="L62" s="8">
        <v>0</v>
      </c>
      <c r="M62" s="8">
        <f>Table2[[#This Row],[Stock as on 1st Apr]]-Table2[[#This Row],[Column1]]</f>
        <v>0</v>
      </c>
    </row>
    <row r="63" spans="1:13" x14ac:dyDescent="0.25">
      <c r="A63" s="10">
        <v>62</v>
      </c>
      <c r="B63" s="8" t="s">
        <v>150</v>
      </c>
      <c r="C63" s="8" t="s">
        <v>37</v>
      </c>
      <c r="D63" s="8" t="s">
        <v>103</v>
      </c>
      <c r="E63" s="8" t="s">
        <v>140</v>
      </c>
      <c r="F63" s="8" t="s">
        <v>1003</v>
      </c>
      <c r="G63" s="11">
        <v>2606</v>
      </c>
      <c r="H63" s="8">
        <v>5000</v>
      </c>
      <c r="I63" s="8">
        <v>500</v>
      </c>
      <c r="J63" s="11">
        <v>100</v>
      </c>
      <c r="K63" s="14">
        <v>0.9</v>
      </c>
      <c r="L63" s="8">
        <v>3058</v>
      </c>
      <c r="M63" s="8">
        <f>Table2[[#This Row],[Stock as on 1st Apr]]-Table2[[#This Row],[Column1]]</f>
        <v>-452</v>
      </c>
    </row>
    <row r="64" spans="1:13" x14ac:dyDescent="0.25">
      <c r="A64" s="10">
        <v>63</v>
      </c>
      <c r="B64" s="8" t="s">
        <v>145</v>
      </c>
      <c r="C64" s="8" t="s">
        <v>37</v>
      </c>
      <c r="D64" s="8" t="s">
        <v>104</v>
      </c>
      <c r="E64" s="8" t="s">
        <v>140</v>
      </c>
      <c r="F64" s="8" t="s">
        <v>1003</v>
      </c>
      <c r="G64" s="11">
        <v>70</v>
      </c>
      <c r="H64" s="8">
        <v>100</v>
      </c>
      <c r="I64" s="8">
        <v>10</v>
      </c>
      <c r="J64" s="11">
        <v>15</v>
      </c>
      <c r="K64" s="14">
        <v>23.46</v>
      </c>
      <c r="L64" s="8">
        <v>118</v>
      </c>
      <c r="M64" s="8">
        <f>Table2[[#This Row],[Stock as on 1st Apr]]-Table2[[#This Row],[Column1]]</f>
        <v>-48</v>
      </c>
    </row>
    <row r="65" spans="1:13" x14ac:dyDescent="0.25">
      <c r="A65" s="10">
        <v>64</v>
      </c>
      <c r="B65" s="8" t="s">
        <v>145</v>
      </c>
      <c r="C65" s="8" t="s">
        <v>37</v>
      </c>
      <c r="D65" s="8" t="s">
        <v>105</v>
      </c>
      <c r="E65" s="8" t="s">
        <v>140</v>
      </c>
      <c r="F65" s="8" t="s">
        <v>1003</v>
      </c>
      <c r="G65" s="11">
        <v>154</v>
      </c>
      <c r="H65" s="8">
        <v>100</v>
      </c>
      <c r="I65" s="8">
        <v>10</v>
      </c>
      <c r="J65" s="11">
        <v>15</v>
      </c>
      <c r="K65" s="14">
        <v>22.42</v>
      </c>
      <c r="L65" s="8">
        <v>212</v>
      </c>
      <c r="M65" s="8">
        <f>Table2[[#This Row],[Stock as on 1st Apr]]-Table2[[#This Row],[Column1]]</f>
        <v>-58</v>
      </c>
    </row>
    <row r="66" spans="1:13" x14ac:dyDescent="0.25">
      <c r="A66" s="10">
        <v>65</v>
      </c>
      <c r="B66" s="8" t="s">
        <v>145</v>
      </c>
      <c r="C66" s="8" t="s">
        <v>37</v>
      </c>
      <c r="D66" s="8" t="s">
        <v>106</v>
      </c>
      <c r="E66" s="8" t="s">
        <v>140</v>
      </c>
      <c r="F66" s="8" t="s">
        <v>1003</v>
      </c>
      <c r="G66" s="11">
        <v>135</v>
      </c>
      <c r="H66" s="8">
        <v>100</v>
      </c>
      <c r="I66" s="8">
        <v>10</v>
      </c>
      <c r="J66" s="11">
        <v>15</v>
      </c>
      <c r="K66" s="14">
        <v>28.46</v>
      </c>
      <c r="L66" s="8">
        <v>178</v>
      </c>
      <c r="M66" s="8">
        <f>Table2[[#This Row],[Stock as on 1st Apr]]-Table2[[#This Row],[Column1]]</f>
        <v>-43</v>
      </c>
    </row>
    <row r="67" spans="1:13" x14ac:dyDescent="0.25">
      <c r="A67" s="10">
        <v>66</v>
      </c>
      <c r="B67" s="8" t="s">
        <v>145</v>
      </c>
      <c r="C67" s="8" t="s">
        <v>37</v>
      </c>
      <c r="D67" s="8" t="s">
        <v>107</v>
      </c>
      <c r="E67" s="8" t="s">
        <v>140</v>
      </c>
      <c r="F67" s="8" t="s">
        <v>1004</v>
      </c>
      <c r="G67" s="11">
        <v>1</v>
      </c>
      <c r="H67" s="8">
        <v>10</v>
      </c>
      <c r="I67" s="8">
        <v>2</v>
      </c>
      <c r="J67" s="11">
        <v>1</v>
      </c>
      <c r="K67" s="14">
        <v>4484</v>
      </c>
      <c r="L67" s="8">
        <v>1</v>
      </c>
      <c r="M67" s="8">
        <f>Table2[[#This Row],[Stock as on 1st Apr]]-Table2[[#This Row],[Column1]]</f>
        <v>0</v>
      </c>
    </row>
    <row r="68" spans="1:13" x14ac:dyDescent="0.25">
      <c r="A68" s="10">
        <v>67</v>
      </c>
      <c r="B68" s="8" t="s">
        <v>150</v>
      </c>
      <c r="C68" s="8" t="s">
        <v>37</v>
      </c>
      <c r="D68" s="8" t="s">
        <v>108</v>
      </c>
      <c r="E68" s="8" t="s">
        <v>140</v>
      </c>
      <c r="F68" s="8" t="s">
        <v>1005</v>
      </c>
      <c r="G68" s="11">
        <f>3+60</f>
        <v>63</v>
      </c>
      <c r="H68" s="8">
        <v>200</v>
      </c>
      <c r="I68" s="8">
        <v>20</v>
      </c>
      <c r="J68" s="11">
        <v>20</v>
      </c>
      <c r="K68" s="14">
        <v>29.5</v>
      </c>
      <c r="L68" s="8">
        <v>103</v>
      </c>
      <c r="M68" s="8">
        <f>Table2[[#This Row],[Stock as on 1st Apr]]-Table2[[#This Row],[Column1]]</f>
        <v>-40</v>
      </c>
    </row>
    <row r="69" spans="1:13" x14ac:dyDescent="0.25">
      <c r="A69" s="10">
        <v>68</v>
      </c>
      <c r="B69" s="8" t="s">
        <v>145</v>
      </c>
      <c r="C69" s="8" t="s">
        <v>37</v>
      </c>
      <c r="D69" s="8" t="s">
        <v>109</v>
      </c>
      <c r="E69" s="8" t="s">
        <v>140</v>
      </c>
      <c r="F69" s="8" t="s">
        <v>1003</v>
      </c>
      <c r="G69" s="11">
        <v>0</v>
      </c>
      <c r="H69" s="8">
        <v>48</v>
      </c>
      <c r="I69" s="8">
        <v>10</v>
      </c>
      <c r="J69" s="11">
        <v>10</v>
      </c>
      <c r="K69" s="14">
        <v>106.2</v>
      </c>
      <c r="L69" s="8">
        <v>0</v>
      </c>
      <c r="M69" s="8">
        <f>Table2[[#This Row],[Stock as on 1st Apr]]-Table2[[#This Row],[Column1]]</f>
        <v>0</v>
      </c>
    </row>
    <row r="70" spans="1:13" x14ac:dyDescent="0.25">
      <c r="A70" s="10">
        <v>69</v>
      </c>
      <c r="B70" s="8" t="s">
        <v>145</v>
      </c>
      <c r="C70" s="8" t="s">
        <v>37</v>
      </c>
      <c r="D70" s="8" t="s">
        <v>110</v>
      </c>
      <c r="E70" s="8" t="s">
        <v>140</v>
      </c>
      <c r="F70" s="8" t="s">
        <v>146</v>
      </c>
      <c r="G70" s="11">
        <v>22</v>
      </c>
      <c r="H70" s="8">
        <v>48</v>
      </c>
      <c r="I70" s="8">
        <v>10</v>
      </c>
      <c r="J70" s="11">
        <v>10</v>
      </c>
      <c r="K70" s="14">
        <v>106.2</v>
      </c>
      <c r="L70" s="8">
        <v>0</v>
      </c>
      <c r="M70" s="8">
        <f>Table2[[#This Row],[Stock as on 1st Apr]]-Table2[[#This Row],[Column1]]</f>
        <v>22</v>
      </c>
    </row>
    <row r="71" spans="1:13" x14ac:dyDescent="0.25">
      <c r="A71" s="10">
        <v>70</v>
      </c>
      <c r="B71" s="8" t="s">
        <v>145</v>
      </c>
      <c r="C71" s="8" t="s">
        <v>37</v>
      </c>
      <c r="D71" s="8" t="s">
        <v>111</v>
      </c>
      <c r="E71" s="8" t="s">
        <v>140</v>
      </c>
      <c r="F71" s="8" t="s">
        <v>146</v>
      </c>
      <c r="G71" s="11">
        <v>8</v>
      </c>
      <c r="H71" s="8">
        <v>48</v>
      </c>
      <c r="I71" s="8">
        <v>10</v>
      </c>
      <c r="J71" s="11">
        <v>10</v>
      </c>
      <c r="K71" s="14">
        <v>159.29999999999998</v>
      </c>
      <c r="L71" s="8">
        <v>1</v>
      </c>
      <c r="M71" s="8">
        <f>Table2[[#This Row],[Stock as on 1st Apr]]-Table2[[#This Row],[Column1]]</f>
        <v>7</v>
      </c>
    </row>
    <row r="72" spans="1:13" x14ac:dyDescent="0.25">
      <c r="A72" s="10">
        <v>71</v>
      </c>
      <c r="B72" s="8" t="s">
        <v>963</v>
      </c>
      <c r="C72" s="8" t="s">
        <v>37</v>
      </c>
      <c r="D72" s="8" t="s">
        <v>112</v>
      </c>
      <c r="E72" s="8" t="s">
        <v>140</v>
      </c>
      <c r="F72" s="8" t="s">
        <v>964</v>
      </c>
      <c r="G72" s="11">
        <v>47</v>
      </c>
      <c r="H72" s="8">
        <v>300</v>
      </c>
      <c r="I72" s="8">
        <v>50</v>
      </c>
      <c r="J72" s="11">
        <v>60</v>
      </c>
      <c r="K72" s="14">
        <v>218.3</v>
      </c>
      <c r="L72" s="8">
        <v>109</v>
      </c>
      <c r="M72" s="8">
        <f>Table2[[#This Row],[Stock as on 1st Apr]]-Table2[[#This Row],[Column1]]</f>
        <v>-62</v>
      </c>
    </row>
    <row r="73" spans="1:13" x14ac:dyDescent="0.25">
      <c r="A73" s="10">
        <v>72</v>
      </c>
      <c r="B73" s="8" t="s">
        <v>144</v>
      </c>
      <c r="C73" s="8" t="s">
        <v>37</v>
      </c>
      <c r="D73" s="8" t="s">
        <v>113</v>
      </c>
      <c r="E73" s="8" t="s">
        <v>140</v>
      </c>
      <c r="F73" s="8" t="s">
        <v>1003</v>
      </c>
      <c r="G73" s="11">
        <v>4</v>
      </c>
      <c r="H73" s="8">
        <v>20</v>
      </c>
      <c r="I73" s="8">
        <v>5</v>
      </c>
      <c r="J73" s="11">
        <v>5</v>
      </c>
      <c r="K73" s="14">
        <v>504.15</v>
      </c>
      <c r="L73" s="8">
        <v>15</v>
      </c>
      <c r="M73" s="8">
        <f>Table2[[#This Row],[Stock as on 1st Apr]]-Table2[[#This Row],[Column1]]</f>
        <v>-11</v>
      </c>
    </row>
    <row r="74" spans="1:13" x14ac:dyDescent="0.25">
      <c r="A74" s="10">
        <v>73</v>
      </c>
      <c r="B74" s="8" t="s">
        <v>962</v>
      </c>
      <c r="C74" s="8" t="s">
        <v>37</v>
      </c>
      <c r="D74" s="8" t="s">
        <v>114</v>
      </c>
      <c r="E74" s="8" t="s">
        <v>140</v>
      </c>
      <c r="F74" s="8"/>
      <c r="G74" s="11">
        <v>0</v>
      </c>
      <c r="H74" s="8">
        <v>20</v>
      </c>
      <c r="I74" s="8">
        <v>5</v>
      </c>
      <c r="J74" s="11">
        <v>5</v>
      </c>
      <c r="K74" s="14">
        <v>359.9</v>
      </c>
      <c r="L74" s="8">
        <v>15</v>
      </c>
      <c r="M74" s="8">
        <f>Table2[[#This Row],[Stock as on 1st Apr]]-Table2[[#This Row],[Column1]]</f>
        <v>-15</v>
      </c>
    </row>
    <row r="75" spans="1:13" x14ac:dyDescent="0.25">
      <c r="A75" s="10">
        <v>74</v>
      </c>
      <c r="B75" s="8" t="s">
        <v>144</v>
      </c>
      <c r="C75" s="8" t="s">
        <v>37</v>
      </c>
      <c r="D75" s="8" t="s">
        <v>115</v>
      </c>
      <c r="E75" s="8" t="s">
        <v>140</v>
      </c>
      <c r="F75" s="8" t="s">
        <v>1005</v>
      </c>
      <c r="G75" s="11">
        <v>2</v>
      </c>
      <c r="H75" s="8">
        <v>20</v>
      </c>
      <c r="I75" s="8">
        <v>5</v>
      </c>
      <c r="J75" s="11">
        <v>5</v>
      </c>
      <c r="K75" s="14">
        <v>732.5</v>
      </c>
      <c r="L75" s="8">
        <v>21</v>
      </c>
      <c r="M75" s="8">
        <f>Table2[[#This Row],[Stock as on 1st Apr]]-Table2[[#This Row],[Column1]]</f>
        <v>-19</v>
      </c>
    </row>
    <row r="76" spans="1:13" x14ac:dyDescent="0.25">
      <c r="A76" s="10">
        <v>75</v>
      </c>
      <c r="B76" s="8" t="s">
        <v>150</v>
      </c>
      <c r="C76" s="8" t="s">
        <v>37</v>
      </c>
      <c r="D76" s="8" t="s">
        <v>116</v>
      </c>
      <c r="E76" s="8" t="s">
        <v>140</v>
      </c>
      <c r="F76" s="8" t="s">
        <v>1003</v>
      </c>
      <c r="G76" s="11">
        <f>3169+204</f>
        <v>3373</v>
      </c>
      <c r="H76" s="8">
        <v>5000</v>
      </c>
      <c r="I76" s="8">
        <v>400</v>
      </c>
      <c r="J76" s="11">
        <v>300</v>
      </c>
      <c r="K76" s="14">
        <v>2.83</v>
      </c>
      <c r="L76" s="8">
        <v>4130</v>
      </c>
      <c r="M76" s="8">
        <f>Table2[[#This Row],[Stock as on 1st Apr]]-Table2[[#This Row],[Column1]]</f>
        <v>-757</v>
      </c>
    </row>
    <row r="77" spans="1:13" x14ac:dyDescent="0.25">
      <c r="A77" s="10">
        <v>76</v>
      </c>
      <c r="B77" s="8" t="s">
        <v>150</v>
      </c>
      <c r="C77" s="8" t="s">
        <v>37</v>
      </c>
      <c r="D77" s="8" t="s">
        <v>117</v>
      </c>
      <c r="E77" s="8" t="s">
        <v>140</v>
      </c>
      <c r="F77" s="8" t="s">
        <v>1003</v>
      </c>
      <c r="G77" s="11">
        <v>2508</v>
      </c>
      <c r="H77" s="8">
        <v>2000</v>
      </c>
      <c r="I77" s="8">
        <v>200</v>
      </c>
      <c r="J77" s="11">
        <v>100</v>
      </c>
      <c r="K77" s="14">
        <v>1.68</v>
      </c>
      <c r="L77" s="8">
        <v>2813</v>
      </c>
      <c r="M77" s="8">
        <f>Table2[[#This Row],[Stock as on 1st Apr]]-Table2[[#This Row],[Column1]]</f>
        <v>-305</v>
      </c>
    </row>
    <row r="78" spans="1:13" x14ac:dyDescent="0.25">
      <c r="A78" s="10">
        <v>77</v>
      </c>
      <c r="B78" s="8" t="s">
        <v>150</v>
      </c>
      <c r="C78" s="8" t="s">
        <v>37</v>
      </c>
      <c r="D78" s="8" t="s">
        <v>118</v>
      </c>
      <c r="E78" s="8" t="s">
        <v>140</v>
      </c>
      <c r="F78" s="8" t="s">
        <v>1003</v>
      </c>
      <c r="G78" s="11">
        <v>65</v>
      </c>
      <c r="H78" s="8">
        <v>50</v>
      </c>
      <c r="I78" s="8">
        <v>40</v>
      </c>
      <c r="J78" s="11">
        <v>10</v>
      </c>
      <c r="K78" s="14">
        <v>51.74</v>
      </c>
      <c r="L78" s="8">
        <v>42</v>
      </c>
      <c r="M78" s="8">
        <f>Table2[[#This Row],[Stock as on 1st Apr]]-Table2[[#This Row],[Column1]]</f>
        <v>23</v>
      </c>
    </row>
    <row r="79" spans="1:13" x14ac:dyDescent="0.25">
      <c r="A79" s="10">
        <v>78</v>
      </c>
      <c r="B79" s="8" t="s">
        <v>150</v>
      </c>
      <c r="C79" s="8" t="s">
        <v>37</v>
      </c>
      <c r="D79" s="8" t="s">
        <v>119</v>
      </c>
      <c r="E79" s="8" t="s">
        <v>140</v>
      </c>
      <c r="F79" s="8" t="s">
        <v>1009</v>
      </c>
      <c r="G79" s="11">
        <v>245</v>
      </c>
      <c r="H79" s="8">
        <v>250</v>
      </c>
      <c r="I79" s="8">
        <v>50</v>
      </c>
      <c r="J79" s="11">
        <v>80</v>
      </c>
      <c r="K79" s="14">
        <v>135.69999999999999</v>
      </c>
      <c r="L79" s="8">
        <v>240</v>
      </c>
      <c r="M79" s="8">
        <f>Table2[[#This Row],[Stock as on 1st Apr]]-Table2[[#This Row],[Column1]]</f>
        <v>5</v>
      </c>
    </row>
    <row r="80" spans="1:13" x14ac:dyDescent="0.25">
      <c r="A80" s="10">
        <v>79</v>
      </c>
      <c r="B80" s="8" t="s">
        <v>144</v>
      </c>
      <c r="C80" s="8" t="s">
        <v>37</v>
      </c>
      <c r="D80" s="8" t="s">
        <v>120</v>
      </c>
      <c r="E80" s="8" t="s">
        <v>140</v>
      </c>
      <c r="F80" s="8" t="s">
        <v>146</v>
      </c>
      <c r="G80" s="11">
        <v>44</v>
      </c>
      <c r="H80" s="8">
        <v>24</v>
      </c>
      <c r="I80" s="8">
        <v>5</v>
      </c>
      <c r="J80" s="11">
        <v>10</v>
      </c>
      <c r="K80" s="14">
        <v>622.47</v>
      </c>
      <c r="L80" s="8">
        <v>22</v>
      </c>
      <c r="M80" s="8">
        <f>Table2[[#This Row],[Stock as on 1st Apr]]-Table2[[#This Row],[Column1]]</f>
        <v>22</v>
      </c>
    </row>
    <row r="81" spans="1:13" x14ac:dyDescent="0.25">
      <c r="A81" s="10">
        <v>80</v>
      </c>
      <c r="B81" s="8" t="s">
        <v>144</v>
      </c>
      <c r="C81" s="8" t="s">
        <v>37</v>
      </c>
      <c r="D81" s="8" t="s">
        <v>121</v>
      </c>
      <c r="E81" s="8" t="s">
        <v>140</v>
      </c>
      <c r="F81" s="8" t="s">
        <v>1007</v>
      </c>
      <c r="G81" s="11">
        <v>40</v>
      </c>
      <c r="H81" s="8">
        <v>100</v>
      </c>
      <c r="I81" s="8">
        <v>10</v>
      </c>
      <c r="J81" s="11">
        <v>10</v>
      </c>
      <c r="K81" s="14">
        <v>135.69999999999999</v>
      </c>
      <c r="L81" s="8">
        <v>8</v>
      </c>
      <c r="M81" s="8">
        <f>Table2[[#This Row],[Stock as on 1st Apr]]-Table2[[#This Row],[Column1]]</f>
        <v>32</v>
      </c>
    </row>
    <row r="82" spans="1:13" x14ac:dyDescent="0.25">
      <c r="A82" s="10">
        <v>81</v>
      </c>
      <c r="B82" s="8" t="s">
        <v>962</v>
      </c>
      <c r="C82" s="8" t="s">
        <v>37</v>
      </c>
      <c r="D82" s="8" t="s">
        <v>122</v>
      </c>
      <c r="E82" s="8" t="s">
        <v>140</v>
      </c>
      <c r="F82" s="8" t="s">
        <v>1003</v>
      </c>
      <c r="G82" s="11">
        <v>2</v>
      </c>
      <c r="H82" s="8">
        <v>24</v>
      </c>
      <c r="I82" s="8">
        <v>5</v>
      </c>
      <c r="J82" s="11">
        <v>2</v>
      </c>
      <c r="K82" s="14">
        <v>37.89</v>
      </c>
      <c r="L82" s="8">
        <v>7</v>
      </c>
      <c r="M82" s="8">
        <f>Table2[[#This Row],[Stock as on 1st Apr]]-Table2[[#This Row],[Column1]]</f>
        <v>-5</v>
      </c>
    </row>
    <row r="83" spans="1:13" x14ac:dyDescent="0.25">
      <c r="A83" s="10">
        <v>82</v>
      </c>
      <c r="B83" s="8" t="s">
        <v>144</v>
      </c>
      <c r="C83" s="8" t="s">
        <v>37</v>
      </c>
      <c r="D83" s="8" t="s">
        <v>123</v>
      </c>
      <c r="E83" s="8" t="s">
        <v>140</v>
      </c>
      <c r="F83" s="8" t="s">
        <v>146</v>
      </c>
      <c r="G83" s="11">
        <v>7</v>
      </c>
      <c r="H83" s="8">
        <v>25</v>
      </c>
      <c r="I83" s="8">
        <v>5</v>
      </c>
      <c r="J83" s="11">
        <v>5</v>
      </c>
      <c r="K83" s="14">
        <v>867.3</v>
      </c>
      <c r="L83" s="8">
        <v>10</v>
      </c>
      <c r="M83" s="8">
        <f>Table2[[#This Row],[Stock as on 1st Apr]]-Table2[[#This Row],[Column1]]</f>
        <v>-3</v>
      </c>
    </row>
    <row r="84" spans="1:13" x14ac:dyDescent="0.25">
      <c r="A84" s="10">
        <v>83</v>
      </c>
      <c r="B84" s="8" t="s">
        <v>144</v>
      </c>
      <c r="C84" s="8" t="s">
        <v>37</v>
      </c>
      <c r="D84" s="8" t="s">
        <v>124</v>
      </c>
      <c r="E84" s="8" t="s">
        <v>140</v>
      </c>
      <c r="F84" s="8" t="s">
        <v>146</v>
      </c>
      <c r="G84" s="11">
        <v>18</v>
      </c>
      <c r="H84" s="8">
        <v>25</v>
      </c>
      <c r="I84" s="8">
        <v>5</v>
      </c>
      <c r="J84" s="11">
        <v>5</v>
      </c>
      <c r="K84" s="14">
        <v>1168.2</v>
      </c>
      <c r="L84" s="8">
        <v>20</v>
      </c>
      <c r="M84" s="8">
        <f>Table2[[#This Row],[Stock as on 1st Apr]]-Table2[[#This Row],[Column1]]</f>
        <v>-2</v>
      </c>
    </row>
    <row r="85" spans="1:13" x14ac:dyDescent="0.25">
      <c r="A85" s="10">
        <v>84</v>
      </c>
      <c r="B85" s="8" t="s">
        <v>144</v>
      </c>
      <c r="C85" s="8" t="s">
        <v>37</v>
      </c>
      <c r="D85" s="8" t="s">
        <v>125</v>
      </c>
      <c r="E85" s="8" t="s">
        <v>140</v>
      </c>
      <c r="F85" s="8" t="s">
        <v>146</v>
      </c>
      <c r="G85" s="11">
        <v>2</v>
      </c>
      <c r="H85" s="8">
        <v>25</v>
      </c>
      <c r="I85" s="8">
        <v>5</v>
      </c>
      <c r="J85" s="11">
        <v>5</v>
      </c>
      <c r="K85" s="14">
        <v>840</v>
      </c>
      <c r="L85" s="8">
        <v>0</v>
      </c>
      <c r="M85" s="8">
        <f>Table2[[#This Row],[Stock as on 1st Apr]]-Table2[[#This Row],[Column1]]</f>
        <v>2</v>
      </c>
    </row>
    <row r="86" spans="1:13" x14ac:dyDescent="0.25">
      <c r="A86" s="10">
        <v>85</v>
      </c>
      <c r="B86" s="8" t="s">
        <v>144</v>
      </c>
      <c r="C86" s="8" t="s">
        <v>37</v>
      </c>
      <c r="D86" s="8" t="s">
        <v>126</v>
      </c>
      <c r="E86" s="8" t="s">
        <v>140</v>
      </c>
      <c r="F86" s="8" t="s">
        <v>146</v>
      </c>
      <c r="G86" s="11">
        <v>16</v>
      </c>
      <c r="H86" s="8">
        <v>50</v>
      </c>
      <c r="I86" s="8">
        <v>5</v>
      </c>
      <c r="J86" s="11">
        <v>5</v>
      </c>
      <c r="K86" s="14">
        <v>812.2</v>
      </c>
      <c r="L86" s="8">
        <v>22</v>
      </c>
      <c r="M86" s="8">
        <f>Table2[[#This Row],[Stock as on 1st Apr]]-Table2[[#This Row],[Column1]]</f>
        <v>-6</v>
      </c>
    </row>
    <row r="87" spans="1:13" x14ac:dyDescent="0.25">
      <c r="A87" s="10">
        <v>86</v>
      </c>
      <c r="B87" s="8" t="s">
        <v>150</v>
      </c>
      <c r="C87" s="8" t="s">
        <v>37</v>
      </c>
      <c r="D87" s="8" t="s">
        <v>127</v>
      </c>
      <c r="E87" s="8" t="s">
        <v>140</v>
      </c>
      <c r="F87" s="8" t="s">
        <v>1012</v>
      </c>
      <c r="G87" s="11">
        <v>10300</v>
      </c>
      <c r="H87" s="8">
        <v>15000</v>
      </c>
      <c r="I87" s="8">
        <v>5000</v>
      </c>
      <c r="J87" s="11">
        <v>1250</v>
      </c>
      <c r="K87" s="14">
        <v>12.71</v>
      </c>
      <c r="L87" s="8">
        <v>5460</v>
      </c>
      <c r="M87" s="8">
        <f>Table2[[#This Row],[Stock as on 1st Apr]]-Table2[[#This Row],[Column1]]</f>
        <v>4840</v>
      </c>
    </row>
    <row r="88" spans="1:13" x14ac:dyDescent="0.25">
      <c r="A88" s="10">
        <v>87</v>
      </c>
      <c r="B88" s="8" t="s">
        <v>150</v>
      </c>
      <c r="C88" s="8" t="s">
        <v>37</v>
      </c>
      <c r="D88" s="8" t="s">
        <v>128</v>
      </c>
      <c r="E88" s="8" t="s">
        <v>140</v>
      </c>
      <c r="F88" s="8" t="s">
        <v>1009</v>
      </c>
      <c r="G88" s="11">
        <v>375</v>
      </c>
      <c r="H88" s="8">
        <v>1000</v>
      </c>
      <c r="I88" s="8">
        <v>200</v>
      </c>
      <c r="J88" s="11">
        <v>350</v>
      </c>
      <c r="K88" s="14">
        <v>51.92</v>
      </c>
      <c r="L88" s="8">
        <v>1000</v>
      </c>
      <c r="M88" s="8">
        <f>Table2[[#This Row],[Stock as on 1st Apr]]-Table2[[#This Row],[Column1]]</f>
        <v>-625</v>
      </c>
    </row>
    <row r="89" spans="1:13" x14ac:dyDescent="0.25">
      <c r="A89" s="10">
        <v>88</v>
      </c>
      <c r="B89" s="8" t="s">
        <v>962</v>
      </c>
      <c r="C89" s="8" t="s">
        <v>37</v>
      </c>
      <c r="D89" s="8" t="s">
        <v>129</v>
      </c>
      <c r="E89" s="8" t="s">
        <v>140</v>
      </c>
      <c r="F89" s="8"/>
      <c r="G89" s="11">
        <v>0</v>
      </c>
      <c r="H89" s="8">
        <v>10</v>
      </c>
      <c r="I89" s="8">
        <v>5</v>
      </c>
      <c r="J89" s="11">
        <v>5</v>
      </c>
      <c r="K89" s="14">
        <v>365.8</v>
      </c>
      <c r="L89" s="8">
        <v>0</v>
      </c>
      <c r="M89" s="8">
        <f>Table2[[#This Row],[Stock as on 1st Apr]]-Table2[[#This Row],[Column1]]</f>
        <v>0</v>
      </c>
    </row>
    <row r="90" spans="1:13" x14ac:dyDescent="0.25">
      <c r="A90" s="10">
        <v>89</v>
      </c>
      <c r="B90" s="8" t="s">
        <v>145</v>
      </c>
      <c r="C90" s="8" t="s">
        <v>37</v>
      </c>
      <c r="D90" s="8" t="s">
        <v>130</v>
      </c>
      <c r="E90" s="8" t="s">
        <v>140</v>
      </c>
      <c r="F90" s="8" t="s">
        <v>1003</v>
      </c>
      <c r="G90" s="11">
        <v>1689</v>
      </c>
      <c r="H90" s="8">
        <v>2500</v>
      </c>
      <c r="I90" s="8">
        <v>100</v>
      </c>
      <c r="J90" s="11">
        <v>50</v>
      </c>
      <c r="K90" s="14">
        <v>2.96</v>
      </c>
      <c r="L90" s="8">
        <v>1976</v>
      </c>
      <c r="M90" s="8">
        <f>Table2[[#This Row],[Stock as on 1st Apr]]-Table2[[#This Row],[Column1]]</f>
        <v>-287</v>
      </c>
    </row>
    <row r="91" spans="1:13" x14ac:dyDescent="0.25">
      <c r="A91" s="10">
        <v>90</v>
      </c>
      <c r="B91" s="8" t="s">
        <v>150</v>
      </c>
      <c r="C91" s="8" t="s">
        <v>37</v>
      </c>
      <c r="D91" s="8" t="s">
        <v>131</v>
      </c>
      <c r="E91" s="8" t="s">
        <v>140</v>
      </c>
      <c r="F91" s="8" t="s">
        <v>1003</v>
      </c>
      <c r="G91" s="11">
        <v>3</v>
      </c>
      <c r="H91" s="8">
        <v>50</v>
      </c>
      <c r="I91" s="8">
        <v>5</v>
      </c>
      <c r="J91" s="11">
        <v>5</v>
      </c>
      <c r="K91" s="14">
        <v>40.619999999999997</v>
      </c>
      <c r="L91" s="8">
        <v>38</v>
      </c>
      <c r="M91" s="8">
        <f>Table2[[#This Row],[Stock as on 1st Apr]]-Table2[[#This Row],[Column1]]</f>
        <v>-35</v>
      </c>
    </row>
    <row r="92" spans="1:13" x14ac:dyDescent="0.25">
      <c r="A92" s="10">
        <v>91</v>
      </c>
      <c r="B92" s="8" t="s">
        <v>145</v>
      </c>
      <c r="C92" s="8" t="s">
        <v>37</v>
      </c>
      <c r="D92" s="8" t="s">
        <v>132</v>
      </c>
      <c r="E92" s="8" t="s">
        <v>140</v>
      </c>
      <c r="F92" s="8" t="s">
        <v>1003</v>
      </c>
      <c r="G92" s="11">
        <v>1294</v>
      </c>
      <c r="H92" s="8">
        <v>2500</v>
      </c>
      <c r="I92" s="8">
        <v>5</v>
      </c>
      <c r="J92" s="11">
        <v>5</v>
      </c>
      <c r="K92" s="14">
        <v>4.93</v>
      </c>
      <c r="L92" s="8">
        <v>1660</v>
      </c>
      <c r="M92" s="8">
        <f>Table2[[#This Row],[Stock as on 1st Apr]]-Table2[[#This Row],[Column1]]</f>
        <v>-366</v>
      </c>
    </row>
    <row r="93" spans="1:13" x14ac:dyDescent="0.25">
      <c r="A93" s="10">
        <v>92</v>
      </c>
      <c r="B93" s="8" t="s">
        <v>963</v>
      </c>
      <c r="C93" s="8" t="s">
        <v>37</v>
      </c>
      <c r="D93" s="8" t="s">
        <v>133</v>
      </c>
      <c r="E93" s="8" t="s">
        <v>140</v>
      </c>
      <c r="F93" s="8" t="s">
        <v>965</v>
      </c>
      <c r="G93" s="11">
        <f>7395+2070</f>
        <v>9465</v>
      </c>
      <c r="H93" s="8">
        <v>5000</v>
      </c>
      <c r="I93" s="8">
        <v>1000</v>
      </c>
      <c r="J93" s="11">
        <v>1500</v>
      </c>
      <c r="K93" s="14">
        <v>9.15</v>
      </c>
      <c r="L93" s="8">
        <v>6501</v>
      </c>
      <c r="M93" s="8">
        <f>Table2[[#This Row],[Stock as on 1st Apr]]-Table2[[#This Row],[Column1]]</f>
        <v>2964</v>
      </c>
    </row>
    <row r="94" spans="1:13" x14ac:dyDescent="0.25">
      <c r="A94" s="10">
        <v>93</v>
      </c>
      <c r="B94" s="8" t="s">
        <v>145</v>
      </c>
      <c r="C94" s="8" t="s">
        <v>37</v>
      </c>
      <c r="D94" s="8" t="s">
        <v>134</v>
      </c>
      <c r="E94" s="8" t="s">
        <v>140</v>
      </c>
      <c r="F94" s="8" t="s">
        <v>1004</v>
      </c>
      <c r="G94" s="11">
        <v>1</v>
      </c>
      <c r="H94" s="8">
        <v>10</v>
      </c>
      <c r="I94" s="8">
        <v>1</v>
      </c>
      <c r="J94" s="11">
        <v>1</v>
      </c>
      <c r="K94" s="14">
        <v>4484</v>
      </c>
      <c r="L94" s="8">
        <v>1</v>
      </c>
      <c r="M94" s="8">
        <f>Table2[[#This Row],[Stock as on 1st Apr]]-Table2[[#This Row],[Column1]]</f>
        <v>0</v>
      </c>
    </row>
    <row r="95" spans="1:13" x14ac:dyDescent="0.25">
      <c r="A95" s="10">
        <v>94</v>
      </c>
      <c r="B95" s="8" t="s">
        <v>962</v>
      </c>
      <c r="C95" s="8" t="s">
        <v>37</v>
      </c>
      <c r="D95" s="8" t="s">
        <v>135</v>
      </c>
      <c r="E95" s="8" t="s">
        <v>140</v>
      </c>
      <c r="F95" s="8" t="s">
        <v>1004</v>
      </c>
      <c r="G95" s="11">
        <v>415</v>
      </c>
      <c r="H95" s="8">
        <v>10</v>
      </c>
      <c r="I95" s="8">
        <v>24</v>
      </c>
      <c r="J95" s="11">
        <v>5</v>
      </c>
      <c r="K95" s="14">
        <v>132.69999999999999</v>
      </c>
      <c r="L95" s="8">
        <v>415</v>
      </c>
      <c r="M95" s="8">
        <f>Table2[[#This Row],[Stock as on 1st Apr]]-Table2[[#This Row],[Column1]]</f>
        <v>0</v>
      </c>
    </row>
    <row r="96" spans="1:13" x14ac:dyDescent="0.25">
      <c r="A96" s="10">
        <v>95</v>
      </c>
      <c r="B96" s="8" t="s">
        <v>150</v>
      </c>
      <c r="C96" s="8" t="s">
        <v>37</v>
      </c>
      <c r="D96" s="8" t="s">
        <v>136</v>
      </c>
      <c r="E96" s="8" t="s">
        <v>140</v>
      </c>
      <c r="F96" s="8" t="s">
        <v>1003</v>
      </c>
      <c r="G96" s="11">
        <v>388</v>
      </c>
      <c r="H96" s="8">
        <v>500</v>
      </c>
      <c r="I96" s="8">
        <v>50</v>
      </c>
      <c r="J96" s="11">
        <v>10</v>
      </c>
      <c r="K96" s="14">
        <v>23.71</v>
      </c>
      <c r="L96" s="8">
        <v>414</v>
      </c>
      <c r="M96" s="8">
        <f>Table2[[#This Row],[Stock as on 1st Apr]]-Table2[[#This Row],[Column1]]</f>
        <v>-26</v>
      </c>
    </row>
    <row r="97" spans="1:13" x14ac:dyDescent="0.25">
      <c r="A97" s="10">
        <v>96</v>
      </c>
      <c r="B97" s="8" t="s">
        <v>150</v>
      </c>
      <c r="C97" s="8" t="s">
        <v>37</v>
      </c>
      <c r="D97" s="8" t="s">
        <v>137</v>
      </c>
      <c r="E97" s="8" t="s">
        <v>140</v>
      </c>
      <c r="F97" s="8" t="s">
        <v>1003</v>
      </c>
      <c r="G97" s="12">
        <v>230</v>
      </c>
      <c r="H97" s="8">
        <v>500</v>
      </c>
      <c r="I97" s="8">
        <v>50</v>
      </c>
      <c r="J97" s="11">
        <v>10</v>
      </c>
      <c r="K97" s="14">
        <v>32.090000000000003</v>
      </c>
      <c r="L97" s="8">
        <v>256</v>
      </c>
      <c r="M97" s="8">
        <f>Table2[[#This Row],[Stock as on 1st Apr]]-Table2[[#This Row],[Column1]]</f>
        <v>-26</v>
      </c>
    </row>
  </sheetData>
  <pageMargins left="0.7" right="0.7" top="0.75" bottom="0.75" header="0.3" footer="0.3"/>
  <pageSetup orientation="portrait"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B0DFD8C1-7290-4D4A-8B1A-AFFD7EA4BE0C}">
  <ds:schemaRefs/>
</ds:datastoreItem>
</file>

<file path=customXml/itemProps2.xml><?xml version="1.0" encoding="utf-8"?>
<ds:datastoreItem xmlns:ds="http://schemas.openxmlformats.org/officeDocument/2006/customXml" ds:itemID="{405A8758-FC77-4626-A616-4EAFE76A37E6}">
  <ds:schemaRefs/>
</ds:datastoreItem>
</file>

<file path=customXml/itemProps3.xml><?xml version="1.0" encoding="utf-8"?>
<ds:datastoreItem xmlns:ds="http://schemas.openxmlformats.org/officeDocument/2006/customXml" ds:itemID="{B6387CA8-CC90-4B1B-8A77-47279C7EE454}">
  <ds:schemaRefs/>
</ds:datastoreItem>
</file>

<file path=customXml/itemProps4.xml><?xml version="1.0" encoding="utf-8"?>
<ds:datastoreItem xmlns:ds="http://schemas.openxmlformats.org/officeDocument/2006/customXml" ds:itemID="{2A21C7A1-F780-4E31-AD40-AAE9EDA837CA}">
  <ds:schemaRefs/>
</ds:datastoreItem>
</file>

<file path=customXml/itemProps5.xml><?xml version="1.0" encoding="utf-8"?>
<ds:datastoreItem xmlns:ds="http://schemas.openxmlformats.org/officeDocument/2006/customXml" ds:itemID="{DEED150E-F4FC-4F78-87C1-195A1D87118F}">
  <ds:schemaRefs/>
</ds:datastoreItem>
</file>

<file path=customXml/itemProps6.xml><?xml version="1.0" encoding="utf-8"?>
<ds:datastoreItem xmlns:ds="http://schemas.openxmlformats.org/officeDocument/2006/customXml" ds:itemID="{2797C849-DF23-4A55-8BF9-ACA62884219B}">
  <ds:schemaRefs/>
</ds:datastoreItem>
</file>

<file path=customXml/itemProps7.xml><?xml version="1.0" encoding="utf-8"?>
<ds:datastoreItem xmlns:ds="http://schemas.openxmlformats.org/officeDocument/2006/customXml" ds:itemID="{FFFE47A7-A7C8-45CF-A91B-9F2E313DA3BE}">
  <ds:schemaRefs/>
</ds:datastoreItem>
</file>

<file path=customXml/itemProps8.xml><?xml version="1.0" encoding="utf-8"?>
<ds:datastoreItem xmlns:ds="http://schemas.openxmlformats.org/officeDocument/2006/customXml" ds:itemID="{7BA6FDC8-1C77-4A69-8214-CBBFF989A717}">
  <ds:schemaRefs/>
</ds:datastoreItem>
</file>

<file path=customXml/itemProps9.xml><?xml version="1.0" encoding="utf-8"?>
<ds:datastoreItem xmlns:ds="http://schemas.openxmlformats.org/officeDocument/2006/customXml" ds:itemID="{2FA06969-8CEA-4533-98B4-7638AE832422}">
  <ds:schemaRefs/>
</ds:datastoreItem>
</file>

<file path=customXml/itemProps10.xml><?xml version="1.0" encoding="utf-8"?>
<ds:datastoreItem xmlns:ds="http://schemas.openxmlformats.org/officeDocument/2006/customXml" ds:itemID="{85097607-97C4-41F5-92EB-2580A888E1F2}">
  <ds:schemaRefs/>
</ds:datastoreItem>
</file>

<file path=customXml/itemProps11.xml><?xml version="1.0" encoding="utf-8"?>
<ds:datastoreItem xmlns:ds="http://schemas.openxmlformats.org/officeDocument/2006/customXml" ds:itemID="{E59E90ED-6397-4F84-A100-0E0C69E197F7}">
  <ds:schemaRefs/>
</ds:datastoreItem>
</file>

<file path=customXml/itemProps12.xml><?xml version="1.0" encoding="utf-8"?>
<ds:datastoreItem xmlns:ds="http://schemas.openxmlformats.org/officeDocument/2006/customXml" ds:itemID="{7DEDFEF3-11DC-41E9-9AF3-FEBACB7A9144}">
  <ds:schemaRefs/>
</ds:datastoreItem>
</file>

<file path=customXml/itemProps13.xml><?xml version="1.0" encoding="utf-8"?>
<ds:datastoreItem xmlns:ds="http://schemas.openxmlformats.org/officeDocument/2006/customXml" ds:itemID="{B88251CC-35BA-49CE-830B-5E2BA551A6F0}">
  <ds:schemaRefs/>
</ds:datastoreItem>
</file>

<file path=customXml/itemProps14.xml><?xml version="1.0" encoding="utf-8"?>
<ds:datastoreItem xmlns:ds="http://schemas.openxmlformats.org/officeDocument/2006/customXml" ds:itemID="{3A06048C-67DC-4A7C-AB75-54DEE9EE67C3}">
  <ds:schemaRefs/>
</ds:datastoreItem>
</file>

<file path=customXml/itemProps15.xml><?xml version="1.0" encoding="utf-8"?>
<ds:datastoreItem xmlns:ds="http://schemas.openxmlformats.org/officeDocument/2006/customXml" ds:itemID="{F85F9AC1-7460-4ECE-B231-03932F46B3E4}">
  <ds:schemaRefs/>
</ds:datastoreItem>
</file>

<file path=customXml/itemProps16.xml><?xml version="1.0" encoding="utf-8"?>
<ds:datastoreItem xmlns:ds="http://schemas.openxmlformats.org/officeDocument/2006/customXml" ds:itemID="{B3ABBF10-56AE-46C2-AEAB-33C5D9A02EA7}">
  <ds:schemaRefs/>
</ds:datastoreItem>
</file>

<file path=customXml/itemProps17.xml><?xml version="1.0" encoding="utf-8"?>
<ds:datastoreItem xmlns:ds="http://schemas.openxmlformats.org/officeDocument/2006/customXml" ds:itemID="{3B371590-E12F-4B5C-9BEF-BD18706B56BE}">
  <ds:schemaRefs/>
</ds:datastoreItem>
</file>

<file path=customXml/itemProps18.xml><?xml version="1.0" encoding="utf-8"?>
<ds:datastoreItem xmlns:ds="http://schemas.openxmlformats.org/officeDocument/2006/customXml" ds:itemID="{E4A1A5AA-EC11-4DCA-850A-2117FC065B40}">
  <ds:schemaRefs/>
</ds:datastoreItem>
</file>

<file path=customXml/itemProps19.xml><?xml version="1.0" encoding="utf-8"?>
<ds:datastoreItem xmlns:ds="http://schemas.openxmlformats.org/officeDocument/2006/customXml" ds:itemID="{C664B8D3-25D8-46B0-93C8-F28A52ED6AF2}">
  <ds:schemaRefs/>
</ds:datastoreItem>
</file>

<file path=customXml/itemProps20.xml><?xml version="1.0" encoding="utf-8"?>
<ds:datastoreItem xmlns:ds="http://schemas.openxmlformats.org/officeDocument/2006/customXml" ds:itemID="{D47656F4-248B-44C6-95C7-3CD72906CD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Stock Munger</vt:lpstr>
      <vt:lpstr>Pending Recoveries</vt:lpstr>
      <vt:lpstr>Issue</vt:lpstr>
      <vt:lpstr>Pending Consumption</vt:lpstr>
      <vt:lpstr>Purchase</vt:lpstr>
      <vt:lpstr>Godown</vt:lpstr>
      <vt:lpstr>Vendor</vt:lpstr>
      <vt:lpstr>Item</vt:lpstr>
      <vt:lpstr>Item!Print_Area</vt:lpstr>
      <vt:lpstr>'Stock Munger'!Print_Area</vt:lpstr>
      <vt:lpstr>Purchase</vt:lpstr>
      <vt:lpstr>Table4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 Society</dc:creator>
  <cp:lastModifiedBy>RAHUL PANDIT</cp:lastModifiedBy>
  <cp:lastPrinted>2026-02-09T06:41:54Z</cp:lastPrinted>
  <dcterms:created xsi:type="dcterms:W3CDTF">2025-05-12T07:44:16Z</dcterms:created>
  <dcterms:modified xsi:type="dcterms:W3CDTF">2026-06-12T09:43:01Z</dcterms:modified>
</cp:coreProperties>
</file>