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MSBA\GB 730 Prescriptive Modeling &amp; Optimization\Final Project\"/>
    </mc:Choice>
  </mc:AlternateContent>
  <xr:revisionPtr revIDLastSave="0" documentId="13_ncr:1_{899C828B-CD3E-48B7-A697-14E314304EA1}" xr6:coauthVersionLast="47" xr6:coauthVersionMax="47" xr10:uidLastSave="{00000000-0000-0000-0000-000000000000}"/>
  <bookViews>
    <workbookView xWindow="-110" yWindow="-110" windowWidth="25820" windowHeight="13900" xr2:uid="{A5B15308-2884-4F6F-BE60-AD8476EA7603}"/>
  </bookViews>
  <sheets>
    <sheet name="Sheet1" sheetId="2" r:id="rId1"/>
  </sheets>
  <definedNames>
    <definedName name="solver_adj" localSheetId="0" hidden="1">Sheet1!$B$17:$K$17,Sheet1!$B$20:$K$29</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Sheet1!$B$17:$K$17</definedName>
    <definedName name="solver_lhs2" localSheetId="0" hidden="1">Sheet1!$B$20:$K$29</definedName>
    <definedName name="solver_lhs3" localSheetId="0" hidden="1">Sheet1!$B$32:$K$32</definedName>
    <definedName name="solver_lhs4" localSheetId="0" hidden="1">Sheet1!$M$17</definedName>
    <definedName name="solver_lhs5" localSheetId="0" hidden="1">Sheet1!$M$20:$M$29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5</definedName>
    <definedName name="solver_nwt" localSheetId="0" hidden="1">1</definedName>
    <definedName name="solver_opt" localSheetId="0" hidden="1">Sheet1!$V$7</definedName>
    <definedName name="solver_pre" localSheetId="0" hidden="1">0.000001</definedName>
    <definedName name="solver_rbv" localSheetId="0" hidden="1">2</definedName>
    <definedName name="solver_rel1" localSheetId="0" hidden="1">5</definedName>
    <definedName name="solver_rel2" localSheetId="0" hidden="1">5</definedName>
    <definedName name="solver_rel3" localSheetId="0" hidden="1">1</definedName>
    <definedName name="solver_rel4" localSheetId="0" hidden="1">2</definedName>
    <definedName name="solver_rel5" localSheetId="0" hidden="1">2</definedName>
    <definedName name="solver_rhs1" localSheetId="0" hidden="1">"binary"</definedName>
    <definedName name="solver_rhs2" localSheetId="0" hidden="1">"binary"</definedName>
    <definedName name="solver_rhs3" localSheetId="0" hidden="1">Sheet1!$B$34:$K$34</definedName>
    <definedName name="solver_rhs4" localSheetId="0" hidden="1">Sheet1!$O$17</definedName>
    <definedName name="solver_rhs5" localSheetId="0" hidden="1">Sheet1!$O$20:$O$29</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2" l="1"/>
  <c r="O13" i="2"/>
  <c r="O12" i="2"/>
  <c r="O11" i="2"/>
  <c r="O10" i="2"/>
  <c r="O9" i="2"/>
  <c r="O8" i="2"/>
  <c r="O7" i="2"/>
  <c r="O6" i="2"/>
  <c r="U16" i="2"/>
  <c r="U15" i="2"/>
  <c r="U14" i="2"/>
  <c r="U13" i="2"/>
  <c r="U17" i="2" l="1"/>
  <c r="N14" i="2"/>
  <c r="N13" i="2"/>
  <c r="N12" i="2"/>
  <c r="N11" i="2"/>
  <c r="N10" i="2"/>
  <c r="N9" i="2"/>
  <c r="N8" i="2"/>
  <c r="N7" i="2"/>
  <c r="N6" i="2"/>
  <c r="N5" i="2"/>
  <c r="O5" i="2"/>
  <c r="M25" i="2"/>
  <c r="G34" i="2"/>
  <c r="G32" i="2"/>
  <c r="K34" i="2"/>
  <c r="J34" i="2"/>
  <c r="I34" i="2"/>
  <c r="H34" i="2"/>
  <c r="F34" i="2"/>
  <c r="E34" i="2"/>
  <c r="D34" i="2"/>
  <c r="C34" i="2"/>
  <c r="B34" i="2"/>
  <c r="K32" i="2"/>
  <c r="J32" i="2"/>
  <c r="I32" i="2"/>
  <c r="H32" i="2"/>
  <c r="F32" i="2"/>
  <c r="E32" i="2"/>
  <c r="D32" i="2"/>
  <c r="C32" i="2"/>
  <c r="B32" i="2"/>
  <c r="M29" i="2"/>
  <c r="M28" i="2"/>
  <c r="M27" i="2"/>
  <c r="M26" i="2"/>
  <c r="M24" i="2"/>
  <c r="M23" i="2"/>
  <c r="M22" i="2"/>
  <c r="M21" i="2"/>
  <c r="M20" i="2"/>
  <c r="M17" i="2"/>
  <c r="V7" i="2" l="1"/>
</calcChain>
</file>

<file path=xl/sharedStrings.xml><?xml version="1.0" encoding="utf-8"?>
<sst xmlns="http://schemas.openxmlformats.org/spreadsheetml/2006/main" count="80" uniqueCount="27">
  <si>
    <t>Distances between cities</t>
  </si>
  <si>
    <t>DVs: Locate a service center? (Constraint: Binary)</t>
  </si>
  <si>
    <t>=</t>
  </si>
  <si>
    <t>&lt;=</t>
  </si>
  <si>
    <t>Milwaukee</t>
  </si>
  <si>
    <t>Waukesha</t>
  </si>
  <si>
    <t>Madison</t>
  </si>
  <si>
    <t>Green Bay</t>
  </si>
  <si>
    <t>Kenosha</t>
  </si>
  <si>
    <t>Racine</t>
  </si>
  <si>
    <t>Appleton</t>
  </si>
  <si>
    <t>Eau Claire</t>
  </si>
  <si>
    <t>Oshkosh</t>
  </si>
  <si>
    <t>Janesville</t>
  </si>
  <si>
    <t>Numbers of trips needed to deliver vaccines quantity needed in each city</t>
  </si>
  <si>
    <t>City Population</t>
  </si>
  <si>
    <t>Total Trips required</t>
  </si>
  <si>
    <t>Constraint: Building exactly 4 distribution centers</t>
  </si>
  <si>
    <t>Constraint: Each city needs to get assigned to an DC</t>
  </si>
  <si>
    <t>DVs: Assign cities to the DC?</t>
  </si>
  <si>
    <t>Constraint: Only can assign DC to a city if an DC exists there</t>
  </si>
  <si>
    <t>Number of vials shipped per trip</t>
  </si>
  <si>
    <t>DC</t>
  </si>
  <si>
    <t>Total Vaccine vials to be allocated to DC by Government</t>
  </si>
  <si>
    <t>Dist. Traveled</t>
  </si>
  <si>
    <t>Total Vaccine allocated to Wisconsin</t>
  </si>
  <si>
    <t>Objective: Minimize the total distance traveled in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</si>
</sst>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s>
  <fills count="6">
    <fill>
      <patternFill patternType="none"/>
    </fill>
    <fill>
      <patternFill patternType="gray125"/>
    </fill>
    <fill>
      <patternFill patternType="solid">
        <fgColor indexed="22"/>
        <bgColor indexed="64"/>
      </patternFill>
    </fill>
    <fill>
      <patternFill patternType="solid">
        <fgColor rgb="FFFFC000"/>
        <bgColor indexed="64"/>
      </patternFill>
    </fill>
    <fill>
      <patternFill patternType="solid">
        <fgColor rgb="FFFF99CC"/>
        <bgColor indexed="64"/>
      </patternFill>
    </fill>
    <fill>
      <patternFill patternType="solid">
        <fgColor theme="0" tint="-4.9989318521683403E-2"/>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41">
    <xf numFmtId="0" fontId="0" fillId="0" borderId="0" xfId="0"/>
    <xf numFmtId="0" fontId="3" fillId="0" borderId="0" xfId="0" applyFont="1"/>
    <xf numFmtId="0" fontId="0" fillId="0" borderId="0" xfId="0" applyAlignment="1">
      <alignment wrapText="1"/>
    </xf>
    <xf numFmtId="0" fontId="0" fillId="0" borderId="0" xfId="0" applyAlignment="1">
      <alignment horizontal="right"/>
    </xf>
    <xf numFmtId="0" fontId="2" fillId="0" borderId="0" xfId="0" applyFont="1"/>
    <xf numFmtId="0" fontId="0" fillId="4" borderId="0" xfId="0" applyFill="1"/>
    <xf numFmtId="0" fontId="0" fillId="4" borderId="0" xfId="0" applyFill="1" applyAlignment="1">
      <alignment horizontal="right"/>
    </xf>
    <xf numFmtId="1" fontId="0" fillId="0" borderId="0" xfId="0" applyNumberFormat="1"/>
    <xf numFmtId="1" fontId="0" fillId="4" borderId="0" xfId="0" applyNumberFormat="1" applyFill="1"/>
    <xf numFmtId="0" fontId="0" fillId="0" borderId="0" xfId="0" applyAlignment="1"/>
    <xf numFmtId="0" fontId="0" fillId="0" borderId="0" xfId="0" applyBorder="1"/>
    <xf numFmtId="0" fontId="0" fillId="4" borderId="0" xfId="0" applyFill="1" applyBorder="1"/>
    <xf numFmtId="1" fontId="0" fillId="4" borderId="0" xfId="0" applyNumberFormat="1" applyFill="1" applyBorder="1"/>
    <xf numFmtId="164" fontId="0" fillId="2" borderId="4" xfId="1" applyNumberFormat="1" applyFont="1" applyFill="1" applyBorder="1"/>
    <xf numFmtId="164" fontId="0" fillId="2" borderId="7" xfId="1" applyNumberFormat="1" applyFont="1" applyFill="1" applyBorder="1"/>
    <xf numFmtId="164" fontId="0" fillId="2" borderId="11" xfId="1" applyNumberFormat="1" applyFont="1" applyFill="1" applyBorder="1"/>
    <xf numFmtId="164" fontId="0" fillId="2" borderId="12" xfId="1" applyNumberFormat="1" applyFont="1" applyFill="1" applyBorder="1"/>
    <xf numFmtId="0" fontId="0" fillId="5" borderId="4" xfId="0" applyFill="1" applyBorder="1"/>
    <xf numFmtId="0" fontId="0" fillId="5" borderId="7" xfId="0" applyFill="1" applyBorder="1"/>
    <xf numFmtId="0" fontId="0" fillId="5" borderId="11" xfId="0" applyFill="1" applyBorder="1"/>
    <xf numFmtId="164" fontId="0" fillId="5" borderId="4" xfId="1" applyNumberFormat="1" applyFont="1" applyFill="1" applyBorder="1"/>
    <xf numFmtId="164" fontId="0" fillId="5" borderId="7" xfId="1" applyNumberFormat="1" applyFont="1" applyFill="1" applyBorder="1"/>
    <xf numFmtId="164" fontId="0" fillId="5" borderId="11" xfId="1" applyNumberFormat="1" applyFont="1" applyFill="1" applyBorder="1"/>
    <xf numFmtId="164" fontId="0" fillId="3" borderId="12" xfId="1" applyNumberFormat="1" applyFont="1" applyFill="1" applyBorder="1"/>
    <xf numFmtId="0" fontId="0" fillId="0" borderId="0" xfId="0" applyAlignment="1">
      <alignment horizontal="center"/>
    </xf>
    <xf numFmtId="0" fontId="0" fillId="0" borderId="6" xfId="0" applyBorder="1"/>
    <xf numFmtId="0" fontId="0" fillId="0" borderId="10" xfId="0" applyBorder="1"/>
    <xf numFmtId="0" fontId="0" fillId="0" borderId="14" xfId="0" applyBorder="1"/>
    <xf numFmtId="0" fontId="0" fillId="0" borderId="13" xfId="0" applyFill="1" applyBorder="1" applyAlignment="1">
      <alignment horizontal="right"/>
    </xf>
    <xf numFmtId="0" fontId="0" fillId="0" borderId="13" xfId="0" applyBorder="1" applyAlignment="1">
      <alignment horizontal="right"/>
    </xf>
    <xf numFmtId="0" fontId="0" fillId="0" borderId="5" xfId="0" applyBorder="1" applyAlignment="1">
      <alignment horizontal="right"/>
    </xf>
    <xf numFmtId="0" fontId="0" fillId="0" borderId="8" xfId="0" applyBorder="1" applyAlignment="1">
      <alignment horizontal="right"/>
    </xf>
    <xf numFmtId="1" fontId="0" fillId="2" borderId="1" xfId="0" applyNumberFormat="1" applyFill="1" applyBorder="1" applyAlignment="1">
      <alignment wrapText="1"/>
    </xf>
    <xf numFmtId="1" fontId="0" fillId="2" borderId="2" xfId="0" applyNumberFormat="1" applyFill="1" applyBorder="1" applyAlignment="1">
      <alignment wrapText="1"/>
    </xf>
    <xf numFmtId="1" fontId="0" fillId="2" borderId="3" xfId="0" applyNumberFormat="1" applyFill="1" applyBorder="1" applyAlignment="1">
      <alignment wrapText="1"/>
    </xf>
    <xf numFmtId="1" fontId="0" fillId="2" borderId="5" xfId="0" applyNumberFormat="1" applyFill="1" applyBorder="1" applyAlignment="1">
      <alignment wrapText="1"/>
    </xf>
    <xf numFmtId="1" fontId="0" fillId="2" borderId="0" xfId="0" applyNumberFormat="1" applyFill="1" applyAlignment="1">
      <alignment wrapText="1"/>
    </xf>
    <xf numFmtId="1" fontId="0" fillId="2" borderId="6" xfId="0" applyNumberFormat="1" applyFill="1" applyBorder="1" applyAlignment="1">
      <alignment wrapText="1"/>
    </xf>
    <xf numFmtId="1" fontId="0" fillId="2" borderId="8" xfId="0" applyNumberFormat="1" applyFill="1" applyBorder="1" applyAlignment="1">
      <alignment wrapText="1"/>
    </xf>
    <xf numFmtId="1" fontId="0" fillId="2" borderId="9" xfId="0" applyNumberFormat="1" applyFill="1" applyBorder="1" applyAlignment="1">
      <alignment wrapText="1"/>
    </xf>
    <xf numFmtId="1" fontId="0" fillId="2" borderId="10" xfId="0" applyNumberFormat="1"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95249</xdr:colOff>
      <xdr:row>0</xdr:row>
      <xdr:rowOff>57150</xdr:rowOff>
    </xdr:from>
    <xdr:to>
      <xdr:col>14</xdr:col>
      <xdr:colOff>161924</xdr:colOff>
      <xdr:row>1</xdr:row>
      <xdr:rowOff>114300</xdr:rowOff>
    </xdr:to>
    <xdr:sp macro="" textlink="">
      <xdr:nvSpPr>
        <xdr:cNvPr id="2" name="TextBox 1">
          <a:extLst>
            <a:ext uri="{FF2B5EF4-FFF2-40B4-BE49-F238E27FC236}">
              <a16:creationId xmlns:a16="http://schemas.microsoft.com/office/drawing/2014/main" id="{E1BADB74-86BF-479C-8F31-6F3EBBF62C51}"/>
            </a:ext>
          </a:extLst>
        </xdr:cNvPr>
        <xdr:cNvSpPr txBox="1"/>
      </xdr:nvSpPr>
      <xdr:spPr>
        <a:xfrm>
          <a:off x="95249" y="57150"/>
          <a:ext cx="7991475"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Optimize Vaccine Distribution Center location : </a:t>
          </a:r>
          <a:endParaRPr lang="en-US" sz="1100" b="0"/>
        </a:p>
        <a:p>
          <a:r>
            <a:rPr lang="en-US" sz="1100" b="0"/>
            <a:t>Government</a:t>
          </a:r>
          <a:r>
            <a:rPr lang="en-US" sz="1100" b="0" baseline="0"/>
            <a:t> of USA has planned to allocated dedicated Covid vaccination center in cities having highest population within each state. They allocated the number of distribution centers required based on the total population of each state and distance between other cities. Government has allocated 4 vaccine distribution centers for Wisconsin state out of its 10 highest populated cities and asked the state to figure out the most optimal cities to optimize the total distance travelled to distribute vaccine for total population in cities. Each truck can carry a total of 2000 vials of vaccine per trip.</a:t>
          </a:r>
          <a:endParaRPr lang="en-US" sz="11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475D-879F-49F9-B1E5-E8AA872694F1}">
  <dimension ref="A1:V34"/>
  <sheetViews>
    <sheetView tabSelected="1" zoomScale="80" zoomScaleNormal="80" zoomScaleSheetLayoutView="90" workbookViewId="0">
      <selection activeCell="E6" sqref="E6"/>
    </sheetView>
  </sheetViews>
  <sheetFormatPr defaultRowHeight="14.5" x14ac:dyDescent="0.35"/>
  <cols>
    <col min="1" max="2" width="10.08984375" bestFit="1" customWidth="1"/>
    <col min="3" max="3" width="8.1796875" bestFit="1" customWidth="1"/>
    <col min="4" max="4" width="9.54296875" bestFit="1" customWidth="1"/>
    <col min="5" max="5" width="8.08984375" bestFit="1" customWidth="1"/>
    <col min="6" max="6" width="6.54296875" bestFit="1" customWidth="1"/>
    <col min="7" max="7" width="8.54296875" bestFit="1" customWidth="1"/>
    <col min="8" max="8" width="9.6328125" bestFit="1" customWidth="1"/>
    <col min="9" max="9" width="9.26953125" bestFit="1" customWidth="1"/>
    <col min="10" max="10" width="8.08984375" bestFit="1" customWidth="1"/>
    <col min="11" max="11" width="8.81640625" bestFit="1" customWidth="1"/>
    <col min="13" max="13" width="16.81640625" customWidth="1"/>
    <col min="14" max="14" width="11.1796875" customWidth="1"/>
    <col min="15" max="15" width="11.81640625" bestFit="1" customWidth="1"/>
    <col min="17" max="17" width="11.36328125" bestFit="1" customWidth="1"/>
    <col min="18" max="18" width="11.453125" customWidth="1"/>
    <col min="20" max="20" width="10.08984375" bestFit="1" customWidth="1"/>
    <col min="22" max="22" width="11.36328125" bestFit="1" customWidth="1"/>
  </cols>
  <sheetData>
    <row r="1" spans="1:22" ht="100" customHeight="1" x14ac:dyDescent="0.35">
      <c r="A1" s="1"/>
    </row>
    <row r="3" spans="1:22" x14ac:dyDescent="0.35">
      <c r="A3" s="1" t="s">
        <v>0</v>
      </c>
      <c r="M3" s="1" t="s">
        <v>14</v>
      </c>
    </row>
    <row r="4" spans="1:22" ht="15" thickBot="1" x14ac:dyDescent="0.4">
      <c r="A4" s="2"/>
      <c r="B4" t="s">
        <v>4</v>
      </c>
      <c r="C4" t="s">
        <v>6</v>
      </c>
      <c r="D4" t="s">
        <v>7</v>
      </c>
      <c r="E4" t="s">
        <v>8</v>
      </c>
      <c r="F4" t="s">
        <v>9</v>
      </c>
      <c r="G4" t="s">
        <v>10</v>
      </c>
      <c r="H4" t="s">
        <v>5</v>
      </c>
      <c r="I4" t="s">
        <v>11</v>
      </c>
      <c r="J4" t="s">
        <v>12</v>
      </c>
      <c r="K4" t="s">
        <v>13</v>
      </c>
      <c r="M4" s="1"/>
      <c r="N4" s="3" t="s">
        <v>16</v>
      </c>
      <c r="O4" s="3" t="s">
        <v>24</v>
      </c>
      <c r="P4" s="3"/>
      <c r="Q4" s="3" t="s">
        <v>15</v>
      </c>
      <c r="R4" s="3"/>
      <c r="S4" s="24" t="s">
        <v>21</v>
      </c>
    </row>
    <row r="5" spans="1:22" ht="15" thickBot="1" x14ac:dyDescent="0.4">
      <c r="A5" s="9" t="s">
        <v>4</v>
      </c>
      <c r="B5" s="32">
        <v>0</v>
      </c>
      <c r="C5" s="33">
        <v>128</v>
      </c>
      <c r="D5" s="33">
        <v>188</v>
      </c>
      <c r="E5" s="33">
        <v>64.5</v>
      </c>
      <c r="F5" s="33">
        <v>39.200000000000003</v>
      </c>
      <c r="G5" s="33">
        <v>172</v>
      </c>
      <c r="H5" s="33">
        <v>31.4</v>
      </c>
      <c r="I5" s="33">
        <v>395</v>
      </c>
      <c r="J5" s="33">
        <v>142</v>
      </c>
      <c r="K5" s="34">
        <v>123</v>
      </c>
      <c r="M5" s="9" t="s">
        <v>4</v>
      </c>
      <c r="N5" s="17">
        <f>ROUND(Q5/$S$5,0)</f>
        <v>289</v>
      </c>
      <c r="O5" s="20">
        <f>SUMPRODUCT(B5:K5,B20:K20)*N5</f>
        <v>0</v>
      </c>
      <c r="Q5" s="13">
        <v>577222</v>
      </c>
      <c r="S5" s="16">
        <v>2000</v>
      </c>
    </row>
    <row r="6" spans="1:22" ht="15" thickBot="1" x14ac:dyDescent="0.4">
      <c r="A6" s="2" t="s">
        <v>6</v>
      </c>
      <c r="B6" s="35">
        <v>128</v>
      </c>
      <c r="C6" s="36">
        <v>0</v>
      </c>
      <c r="D6" s="36">
        <v>224</v>
      </c>
      <c r="E6" s="36">
        <v>185</v>
      </c>
      <c r="F6" s="36">
        <v>169</v>
      </c>
      <c r="G6" s="36">
        <v>175</v>
      </c>
      <c r="H6" s="36">
        <v>105</v>
      </c>
      <c r="I6" s="36">
        <v>287</v>
      </c>
      <c r="J6" s="36">
        <v>145</v>
      </c>
      <c r="K6" s="37">
        <v>69.400000000000006</v>
      </c>
      <c r="M6" s="2" t="s">
        <v>6</v>
      </c>
      <c r="N6" s="18">
        <f t="shared" ref="N6:N14" si="0">ROUND(Q6/$S$5,0)</f>
        <v>135</v>
      </c>
      <c r="O6" s="21">
        <f t="shared" ref="O6:O14" si="1">SUMPRODUCT(B6:K6,B21:K21)*N6</f>
        <v>0</v>
      </c>
      <c r="Q6" s="14">
        <v>269840</v>
      </c>
      <c r="V6" s="4" t="s">
        <v>26</v>
      </c>
    </row>
    <row r="7" spans="1:22" ht="15" thickBot="1" x14ac:dyDescent="0.4">
      <c r="A7" t="s">
        <v>7</v>
      </c>
      <c r="B7" s="35">
        <v>191</v>
      </c>
      <c r="C7" s="36">
        <v>218</v>
      </c>
      <c r="D7" s="36">
        <v>0</v>
      </c>
      <c r="E7" s="36">
        <v>251</v>
      </c>
      <c r="F7" s="36">
        <v>236</v>
      </c>
      <c r="G7" s="36">
        <v>49.2</v>
      </c>
      <c r="H7" s="36">
        <v>218</v>
      </c>
      <c r="I7" s="36">
        <v>313</v>
      </c>
      <c r="J7" s="36">
        <v>81.099999999999994</v>
      </c>
      <c r="K7" s="37">
        <v>274</v>
      </c>
      <c r="M7" t="s">
        <v>7</v>
      </c>
      <c r="N7" s="18">
        <f t="shared" si="0"/>
        <v>54</v>
      </c>
      <c r="O7" s="21">
        <f t="shared" si="1"/>
        <v>2656.8</v>
      </c>
      <c r="Q7" s="14">
        <v>107395</v>
      </c>
      <c r="V7" s="23">
        <f>SUM(O5:O14)</f>
        <v>11699.5</v>
      </c>
    </row>
    <row r="8" spans="1:22" x14ac:dyDescent="0.35">
      <c r="A8" t="s">
        <v>8</v>
      </c>
      <c r="B8" s="35">
        <v>63.8</v>
      </c>
      <c r="C8" s="36">
        <v>184</v>
      </c>
      <c r="D8" s="36">
        <v>248</v>
      </c>
      <c r="E8" s="36">
        <v>0</v>
      </c>
      <c r="F8" s="36">
        <v>17</v>
      </c>
      <c r="G8" s="36">
        <v>229</v>
      </c>
      <c r="H8" s="36">
        <v>84.1</v>
      </c>
      <c r="I8" s="36">
        <v>451</v>
      </c>
      <c r="J8" s="36">
        <v>199</v>
      </c>
      <c r="K8" s="37">
        <v>116</v>
      </c>
      <c r="M8" t="s">
        <v>8</v>
      </c>
      <c r="N8" s="18">
        <f t="shared" si="0"/>
        <v>50</v>
      </c>
      <c r="O8" s="21">
        <f t="shared" si="1"/>
        <v>3190</v>
      </c>
      <c r="Q8" s="14">
        <v>99986</v>
      </c>
    </row>
    <row r="9" spans="1:22" x14ac:dyDescent="0.35">
      <c r="A9" t="s">
        <v>9</v>
      </c>
      <c r="B9" s="35">
        <v>39.200000000000003</v>
      </c>
      <c r="C9" s="36">
        <v>169</v>
      </c>
      <c r="D9" s="36">
        <v>233</v>
      </c>
      <c r="E9" s="36">
        <v>17.399999999999999</v>
      </c>
      <c r="F9" s="36">
        <v>0</v>
      </c>
      <c r="G9" s="36">
        <v>214</v>
      </c>
      <c r="H9" s="36">
        <v>68.5</v>
      </c>
      <c r="I9" s="36">
        <v>436</v>
      </c>
      <c r="J9" s="36">
        <v>184</v>
      </c>
      <c r="K9" s="37">
        <v>106</v>
      </c>
      <c r="M9" t="s">
        <v>9</v>
      </c>
      <c r="N9" s="18">
        <f t="shared" si="0"/>
        <v>39</v>
      </c>
      <c r="O9" s="21">
        <f t="shared" si="1"/>
        <v>1528.8000000000002</v>
      </c>
      <c r="Q9" s="14">
        <v>77816</v>
      </c>
    </row>
    <row r="10" spans="1:22" x14ac:dyDescent="0.35">
      <c r="A10" t="s">
        <v>10</v>
      </c>
      <c r="B10" s="35">
        <v>172</v>
      </c>
      <c r="C10" s="36">
        <v>169</v>
      </c>
      <c r="D10" s="36">
        <v>48.7</v>
      </c>
      <c r="E10" s="36">
        <v>229</v>
      </c>
      <c r="F10" s="36">
        <v>214</v>
      </c>
      <c r="G10" s="36">
        <v>0</v>
      </c>
      <c r="H10" s="36">
        <v>158</v>
      </c>
      <c r="I10" s="36">
        <v>293</v>
      </c>
      <c r="J10" s="36">
        <v>31.8</v>
      </c>
      <c r="K10" s="37">
        <v>225</v>
      </c>
      <c r="M10" t="s">
        <v>10</v>
      </c>
      <c r="N10" s="18">
        <f t="shared" si="0"/>
        <v>38</v>
      </c>
      <c r="O10" s="21">
        <f t="shared" si="1"/>
        <v>0</v>
      </c>
      <c r="Q10" s="14">
        <v>75644</v>
      </c>
    </row>
    <row r="11" spans="1:22" ht="15" thickBot="1" x14ac:dyDescent="0.4">
      <c r="A11" t="s">
        <v>5</v>
      </c>
      <c r="B11" s="35">
        <v>31.1</v>
      </c>
      <c r="C11" s="36">
        <v>103</v>
      </c>
      <c r="D11" s="36">
        <v>214</v>
      </c>
      <c r="E11" s="36">
        <v>87.8</v>
      </c>
      <c r="F11" s="36">
        <v>72.2</v>
      </c>
      <c r="G11" s="36">
        <v>161</v>
      </c>
      <c r="H11" s="36">
        <v>0</v>
      </c>
      <c r="I11" s="36">
        <v>370</v>
      </c>
      <c r="J11" s="36">
        <v>131</v>
      </c>
      <c r="K11" s="37">
        <v>98.5</v>
      </c>
      <c r="M11" t="s">
        <v>5</v>
      </c>
      <c r="N11" s="18">
        <f t="shared" si="0"/>
        <v>36</v>
      </c>
      <c r="O11" s="21">
        <f t="shared" si="1"/>
        <v>1119.6000000000001</v>
      </c>
      <c r="Q11" s="14">
        <v>71158</v>
      </c>
    </row>
    <row r="12" spans="1:22" ht="15" thickBot="1" x14ac:dyDescent="0.4">
      <c r="A12" t="s">
        <v>11</v>
      </c>
      <c r="B12" s="35">
        <v>396</v>
      </c>
      <c r="C12" s="36">
        <v>286</v>
      </c>
      <c r="D12" s="36">
        <v>309</v>
      </c>
      <c r="E12" s="36">
        <v>452</v>
      </c>
      <c r="F12" s="36">
        <v>437</v>
      </c>
      <c r="G12" s="36">
        <v>320</v>
      </c>
      <c r="H12" s="36">
        <v>372</v>
      </c>
      <c r="I12" s="36">
        <v>0</v>
      </c>
      <c r="J12" s="36">
        <v>319</v>
      </c>
      <c r="K12" s="37">
        <v>344</v>
      </c>
      <c r="M12" t="s">
        <v>11</v>
      </c>
      <c r="N12" s="18">
        <f t="shared" si="0"/>
        <v>35</v>
      </c>
      <c r="O12" s="21">
        <f t="shared" si="1"/>
        <v>0</v>
      </c>
      <c r="Q12" s="14">
        <v>69421</v>
      </c>
      <c r="T12" s="29" t="s">
        <v>22</v>
      </c>
      <c r="U12" s="27" t="s">
        <v>23</v>
      </c>
    </row>
    <row r="13" spans="1:22" x14ac:dyDescent="0.35">
      <c r="A13" t="s">
        <v>12</v>
      </c>
      <c r="B13" s="35">
        <v>143</v>
      </c>
      <c r="C13" s="36">
        <v>140</v>
      </c>
      <c r="D13" s="36">
        <v>80.900000000000006</v>
      </c>
      <c r="E13" s="36">
        <v>200</v>
      </c>
      <c r="F13" s="36">
        <v>184</v>
      </c>
      <c r="G13" s="36">
        <v>32</v>
      </c>
      <c r="H13" s="36">
        <v>128</v>
      </c>
      <c r="I13" s="36">
        <v>294</v>
      </c>
      <c r="J13" s="36">
        <v>0</v>
      </c>
      <c r="K13" s="37">
        <v>196</v>
      </c>
      <c r="M13" t="s">
        <v>12</v>
      </c>
      <c r="N13" s="18">
        <f t="shared" si="0"/>
        <v>33</v>
      </c>
      <c r="O13" s="21">
        <f t="shared" si="1"/>
        <v>1056</v>
      </c>
      <c r="Q13" s="14">
        <v>66816</v>
      </c>
      <c r="T13" s="30" t="s">
        <v>4</v>
      </c>
      <c r="U13" s="25">
        <f>SUMPRODUCT(B20:B29,$Q$5:$Q$14)</f>
        <v>826182</v>
      </c>
    </row>
    <row r="14" spans="1:22" ht="15" thickBot="1" x14ac:dyDescent="0.4">
      <c r="A14" t="s">
        <v>13</v>
      </c>
      <c r="B14" s="38">
        <v>122</v>
      </c>
      <c r="C14" s="39">
        <v>65.099999999999994</v>
      </c>
      <c r="D14" s="39">
        <v>270</v>
      </c>
      <c r="E14" s="39">
        <v>115</v>
      </c>
      <c r="F14" s="39">
        <v>106</v>
      </c>
      <c r="G14" s="39">
        <v>221</v>
      </c>
      <c r="H14" s="39">
        <v>80.8</v>
      </c>
      <c r="I14" s="39">
        <v>339</v>
      </c>
      <c r="J14" s="39">
        <v>191</v>
      </c>
      <c r="K14" s="40">
        <v>0</v>
      </c>
      <c r="M14" t="s">
        <v>13</v>
      </c>
      <c r="N14" s="19">
        <f t="shared" si="0"/>
        <v>33</v>
      </c>
      <c r="O14" s="22">
        <f t="shared" si="1"/>
        <v>2148.2999999999997</v>
      </c>
      <c r="Q14" s="15">
        <v>65615</v>
      </c>
      <c r="T14" s="30" t="s">
        <v>6</v>
      </c>
      <c r="U14" s="25">
        <f>SUMPRODUCT(C20:C29,$Q$5:$Q$14)</f>
        <v>335455</v>
      </c>
    </row>
    <row r="15" spans="1:22" x14ac:dyDescent="0.35">
      <c r="T15" s="30" t="s">
        <v>10</v>
      </c>
      <c r="U15" s="25">
        <f>SUMPRODUCT(G20:G29,$Q$5:$Q$14)</f>
        <v>249855</v>
      </c>
    </row>
    <row r="16" spans="1:22" ht="15" thickBot="1" x14ac:dyDescent="0.4">
      <c r="A16" s="4" t="s">
        <v>1</v>
      </c>
      <c r="M16" s="4" t="s">
        <v>17</v>
      </c>
      <c r="T16" s="31" t="s">
        <v>11</v>
      </c>
      <c r="U16" s="26">
        <f>SUMPRODUCT(I20:I29,$Q$5:$Q$14)</f>
        <v>69421</v>
      </c>
    </row>
    <row r="17" spans="1:21" ht="15" thickBot="1" x14ac:dyDescent="0.4">
      <c r="B17" s="5">
        <v>1</v>
      </c>
      <c r="C17" s="6">
        <v>1</v>
      </c>
      <c r="D17" s="5">
        <v>0</v>
      </c>
      <c r="E17" s="5">
        <v>0</v>
      </c>
      <c r="F17" s="5">
        <v>0</v>
      </c>
      <c r="G17" s="5">
        <v>1</v>
      </c>
      <c r="H17" s="5">
        <v>0</v>
      </c>
      <c r="I17" s="5">
        <v>1</v>
      </c>
      <c r="J17" s="5">
        <v>0</v>
      </c>
      <c r="K17" s="5">
        <v>0</v>
      </c>
      <c r="M17">
        <f>SUM(B17:K17)</f>
        <v>4</v>
      </c>
      <c r="N17" t="s">
        <v>2</v>
      </c>
      <c r="O17">
        <v>4</v>
      </c>
      <c r="T17" s="28" t="s">
        <v>25</v>
      </c>
      <c r="U17" s="27">
        <f>SUM(U13:U16)</f>
        <v>1480913</v>
      </c>
    </row>
    <row r="18" spans="1:21" x14ac:dyDescent="0.35">
      <c r="C18" s="7"/>
    </row>
    <row r="19" spans="1:21" x14ac:dyDescent="0.35">
      <c r="A19" s="4" t="s">
        <v>19</v>
      </c>
      <c r="C19" s="7"/>
      <c r="M19" s="4" t="s">
        <v>18</v>
      </c>
    </row>
    <row r="20" spans="1:21" x14ac:dyDescent="0.35">
      <c r="A20" s="9" t="s">
        <v>4</v>
      </c>
      <c r="B20" s="5">
        <v>1</v>
      </c>
      <c r="C20" s="8">
        <v>0</v>
      </c>
      <c r="D20" s="8">
        <v>0</v>
      </c>
      <c r="E20" s="8">
        <v>0</v>
      </c>
      <c r="F20" s="8">
        <v>0</v>
      </c>
      <c r="G20" s="8">
        <v>0</v>
      </c>
      <c r="H20" s="8">
        <v>0</v>
      </c>
      <c r="I20" s="8">
        <v>0</v>
      </c>
      <c r="J20" s="8">
        <v>0</v>
      </c>
      <c r="K20" s="8">
        <v>0</v>
      </c>
      <c r="M20">
        <f>SUM(B20:K20)</f>
        <v>1</v>
      </c>
      <c r="N20" t="s">
        <v>2</v>
      </c>
      <c r="O20">
        <v>1</v>
      </c>
    </row>
    <row r="21" spans="1:21" x14ac:dyDescent="0.35">
      <c r="A21" s="2" t="s">
        <v>6</v>
      </c>
      <c r="B21" s="5">
        <v>0</v>
      </c>
      <c r="C21" s="8">
        <v>1</v>
      </c>
      <c r="D21" s="8">
        <v>0</v>
      </c>
      <c r="E21" s="8">
        <v>0</v>
      </c>
      <c r="F21" s="8">
        <v>0</v>
      </c>
      <c r="G21" s="8">
        <v>0</v>
      </c>
      <c r="H21" s="8">
        <v>0</v>
      </c>
      <c r="I21" s="8">
        <v>0</v>
      </c>
      <c r="J21" s="8">
        <v>0</v>
      </c>
      <c r="K21" s="8">
        <v>0</v>
      </c>
      <c r="M21">
        <f t="shared" ref="M21:M28" si="2">SUM(B21:K21)</f>
        <v>1</v>
      </c>
      <c r="N21" t="s">
        <v>2</v>
      </c>
      <c r="O21">
        <v>1</v>
      </c>
    </row>
    <row r="22" spans="1:21" x14ac:dyDescent="0.35">
      <c r="A22" t="s">
        <v>7</v>
      </c>
      <c r="B22" s="5">
        <v>0</v>
      </c>
      <c r="C22" s="8">
        <v>0</v>
      </c>
      <c r="D22" s="8">
        <v>0</v>
      </c>
      <c r="E22" s="8">
        <v>0</v>
      </c>
      <c r="F22" s="8">
        <v>0</v>
      </c>
      <c r="G22" s="8">
        <v>1</v>
      </c>
      <c r="H22" s="8">
        <v>0</v>
      </c>
      <c r="I22" s="8">
        <v>0</v>
      </c>
      <c r="J22" s="8">
        <v>0</v>
      </c>
      <c r="K22" s="8">
        <v>0</v>
      </c>
      <c r="M22">
        <f t="shared" si="2"/>
        <v>1</v>
      </c>
      <c r="N22" t="s">
        <v>2</v>
      </c>
      <c r="O22">
        <v>1</v>
      </c>
    </row>
    <row r="23" spans="1:21" x14ac:dyDescent="0.35">
      <c r="A23" t="s">
        <v>8</v>
      </c>
      <c r="B23" s="5">
        <v>1</v>
      </c>
      <c r="C23" s="8">
        <v>0</v>
      </c>
      <c r="D23" s="8">
        <v>0</v>
      </c>
      <c r="E23" s="8">
        <v>0</v>
      </c>
      <c r="F23" s="8">
        <v>0</v>
      </c>
      <c r="G23" s="8">
        <v>0</v>
      </c>
      <c r="H23" s="8">
        <v>0</v>
      </c>
      <c r="I23" s="8">
        <v>0</v>
      </c>
      <c r="J23" s="8">
        <v>0</v>
      </c>
      <c r="K23" s="8">
        <v>0</v>
      </c>
      <c r="M23">
        <f t="shared" si="2"/>
        <v>1</v>
      </c>
      <c r="N23" t="s">
        <v>2</v>
      </c>
      <c r="O23">
        <v>1</v>
      </c>
    </row>
    <row r="24" spans="1:21" x14ac:dyDescent="0.35">
      <c r="A24" t="s">
        <v>9</v>
      </c>
      <c r="B24" s="5">
        <v>1</v>
      </c>
      <c r="C24" s="8">
        <v>0</v>
      </c>
      <c r="D24" s="8">
        <v>0</v>
      </c>
      <c r="E24" s="8">
        <v>0</v>
      </c>
      <c r="F24" s="8">
        <v>0</v>
      </c>
      <c r="G24" s="8">
        <v>0</v>
      </c>
      <c r="H24" s="8">
        <v>0</v>
      </c>
      <c r="I24" s="8">
        <v>0</v>
      </c>
      <c r="J24" s="8">
        <v>0</v>
      </c>
      <c r="K24" s="8">
        <v>0</v>
      </c>
      <c r="M24">
        <f t="shared" si="2"/>
        <v>1</v>
      </c>
      <c r="N24" t="s">
        <v>2</v>
      </c>
      <c r="O24">
        <v>1</v>
      </c>
    </row>
    <row r="25" spans="1:21" s="10" customFormat="1" x14ac:dyDescent="0.35">
      <c r="A25" t="s">
        <v>10</v>
      </c>
      <c r="B25" s="11">
        <v>0</v>
      </c>
      <c r="C25" s="12">
        <v>0</v>
      </c>
      <c r="D25" s="12">
        <v>0</v>
      </c>
      <c r="E25" s="12">
        <v>0</v>
      </c>
      <c r="F25" s="12">
        <v>0</v>
      </c>
      <c r="G25" s="12">
        <v>1</v>
      </c>
      <c r="H25" s="12">
        <v>0</v>
      </c>
      <c r="I25" s="12">
        <v>0</v>
      </c>
      <c r="J25" s="12">
        <v>0</v>
      </c>
      <c r="K25" s="12">
        <v>0</v>
      </c>
      <c r="M25" s="10">
        <f t="shared" ref="M25" si="3">SUM(B25:K25)</f>
        <v>1</v>
      </c>
      <c r="N25" s="10" t="s">
        <v>2</v>
      </c>
      <c r="O25" s="10">
        <v>1</v>
      </c>
    </row>
    <row r="26" spans="1:21" s="10" customFormat="1" x14ac:dyDescent="0.35">
      <c r="A26" t="s">
        <v>5</v>
      </c>
      <c r="B26" s="11">
        <v>1</v>
      </c>
      <c r="C26" s="12">
        <v>0</v>
      </c>
      <c r="D26" s="12">
        <v>0</v>
      </c>
      <c r="E26" s="12">
        <v>0</v>
      </c>
      <c r="F26" s="12">
        <v>0</v>
      </c>
      <c r="G26" s="12">
        <v>0</v>
      </c>
      <c r="H26" s="12">
        <v>0</v>
      </c>
      <c r="I26" s="12">
        <v>0</v>
      </c>
      <c r="J26" s="12">
        <v>0</v>
      </c>
      <c r="K26" s="12">
        <v>0</v>
      </c>
      <c r="M26" s="10">
        <f t="shared" si="2"/>
        <v>1</v>
      </c>
      <c r="N26" s="10" t="s">
        <v>2</v>
      </c>
      <c r="O26" s="10">
        <v>1</v>
      </c>
    </row>
    <row r="27" spans="1:21" x14ac:dyDescent="0.35">
      <c r="A27" t="s">
        <v>11</v>
      </c>
      <c r="B27" s="5">
        <v>0</v>
      </c>
      <c r="C27" s="8">
        <v>0</v>
      </c>
      <c r="D27" s="8">
        <v>0</v>
      </c>
      <c r="E27" s="8">
        <v>0</v>
      </c>
      <c r="F27" s="8">
        <v>0</v>
      </c>
      <c r="G27" s="8">
        <v>0</v>
      </c>
      <c r="H27" s="8">
        <v>0</v>
      </c>
      <c r="I27" s="8">
        <v>1</v>
      </c>
      <c r="J27" s="8">
        <v>0</v>
      </c>
      <c r="K27" s="8">
        <v>0</v>
      </c>
      <c r="M27">
        <f t="shared" si="2"/>
        <v>1</v>
      </c>
      <c r="N27" t="s">
        <v>2</v>
      </c>
      <c r="O27">
        <v>1</v>
      </c>
    </row>
    <row r="28" spans="1:21" x14ac:dyDescent="0.35">
      <c r="A28" t="s">
        <v>12</v>
      </c>
      <c r="B28" s="5">
        <v>0</v>
      </c>
      <c r="C28" s="8">
        <v>0</v>
      </c>
      <c r="D28" s="8">
        <v>0</v>
      </c>
      <c r="E28" s="8">
        <v>0</v>
      </c>
      <c r="F28" s="8">
        <v>0</v>
      </c>
      <c r="G28" s="8">
        <v>1</v>
      </c>
      <c r="H28" s="8">
        <v>0</v>
      </c>
      <c r="I28" s="8">
        <v>0</v>
      </c>
      <c r="J28" s="8">
        <v>0</v>
      </c>
      <c r="K28" s="8">
        <v>0</v>
      </c>
      <c r="M28">
        <f t="shared" si="2"/>
        <v>1</v>
      </c>
      <c r="N28" t="s">
        <v>2</v>
      </c>
      <c r="O28">
        <v>1</v>
      </c>
    </row>
    <row r="29" spans="1:21" x14ac:dyDescent="0.35">
      <c r="A29" t="s">
        <v>13</v>
      </c>
      <c r="B29" s="5">
        <v>0</v>
      </c>
      <c r="C29" s="8">
        <v>1</v>
      </c>
      <c r="D29" s="8">
        <v>0</v>
      </c>
      <c r="E29" s="8">
        <v>0</v>
      </c>
      <c r="F29" s="8">
        <v>0</v>
      </c>
      <c r="G29" s="8">
        <v>0</v>
      </c>
      <c r="H29" s="8">
        <v>0</v>
      </c>
      <c r="I29" s="8">
        <v>0</v>
      </c>
      <c r="J29" s="8">
        <v>0</v>
      </c>
      <c r="K29" s="8">
        <v>0</v>
      </c>
      <c r="M29">
        <f>SUM(B29:K29)</f>
        <v>1</v>
      </c>
      <c r="N29" t="s">
        <v>2</v>
      </c>
      <c r="O29">
        <v>1</v>
      </c>
    </row>
    <row r="31" spans="1:21" x14ac:dyDescent="0.35">
      <c r="A31" s="4" t="s">
        <v>20</v>
      </c>
    </row>
    <row r="32" spans="1:21" x14ac:dyDescent="0.35">
      <c r="B32">
        <f>SUM(B20:B29)</f>
        <v>4</v>
      </c>
      <c r="C32">
        <f t="shared" ref="C32:K32" si="4">SUM(C20:C29)</f>
        <v>2</v>
      </c>
      <c r="D32">
        <f t="shared" si="4"/>
        <v>0</v>
      </c>
      <c r="E32">
        <f t="shared" si="4"/>
        <v>0</v>
      </c>
      <c r="F32">
        <f t="shared" si="4"/>
        <v>0</v>
      </c>
      <c r="G32">
        <f t="shared" ref="G32" si="5">SUM(G20:G29)</f>
        <v>3</v>
      </c>
      <c r="H32">
        <f t="shared" si="4"/>
        <v>0</v>
      </c>
      <c r="I32">
        <f t="shared" si="4"/>
        <v>1</v>
      </c>
      <c r="J32">
        <f t="shared" si="4"/>
        <v>0</v>
      </c>
      <c r="K32">
        <f t="shared" si="4"/>
        <v>0</v>
      </c>
    </row>
    <row r="33" spans="2:11" x14ac:dyDescent="0.35">
      <c r="B33" t="s">
        <v>3</v>
      </c>
      <c r="C33" t="s">
        <v>3</v>
      </c>
      <c r="D33" t="s">
        <v>3</v>
      </c>
      <c r="E33" t="s">
        <v>3</v>
      </c>
      <c r="F33" t="s">
        <v>3</v>
      </c>
      <c r="G33" t="s">
        <v>3</v>
      </c>
      <c r="H33" t="s">
        <v>3</v>
      </c>
      <c r="I33" t="s">
        <v>3</v>
      </c>
      <c r="J33" t="s">
        <v>3</v>
      </c>
      <c r="K33" t="s">
        <v>3</v>
      </c>
    </row>
    <row r="34" spans="2:11" x14ac:dyDescent="0.35">
      <c r="B34">
        <f>10000*B17</f>
        <v>10000</v>
      </c>
      <c r="C34">
        <f>10000*C17</f>
        <v>10000</v>
      </c>
      <c r="D34">
        <f t="shared" ref="D34:K34" si="6">10000*D17</f>
        <v>0</v>
      </c>
      <c r="E34">
        <f t="shared" si="6"/>
        <v>0</v>
      </c>
      <c r="F34">
        <f t="shared" si="6"/>
        <v>0</v>
      </c>
      <c r="G34">
        <f t="shared" ref="G34" si="7">10000*G17</f>
        <v>10000</v>
      </c>
      <c r="H34">
        <f t="shared" si="6"/>
        <v>0</v>
      </c>
      <c r="I34">
        <f t="shared" si="6"/>
        <v>10000</v>
      </c>
      <c r="J34">
        <f t="shared" si="6"/>
        <v>0</v>
      </c>
      <c r="K34">
        <f t="shared" si="6"/>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Anvesh Puppala</dc:creator>
  <cp:lastModifiedBy>Anvesh Puppala</cp:lastModifiedBy>
  <dcterms:created xsi:type="dcterms:W3CDTF">2021-12-20T21:52:24Z</dcterms:created>
  <dcterms:modified xsi:type="dcterms:W3CDTF">2021-12-21T00:52:08Z</dcterms:modified>
</cp:coreProperties>
</file>