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j9\Desktop\Excel\"/>
    </mc:Choice>
  </mc:AlternateContent>
  <xr:revisionPtr revIDLastSave="0" documentId="13_ncr:1_{60870BC9-42AA-4A9F-885E-C3A9584F5753}" xr6:coauthVersionLast="47" xr6:coauthVersionMax="47" xr10:uidLastSave="{00000000-0000-0000-0000-000000000000}"/>
  <bookViews>
    <workbookView xWindow="-108" yWindow="-108" windowWidth="23256" windowHeight="12456" firstSheet="4" activeTab="6" xr2:uid="{4EE959D8-9075-4A64-93DB-386C0E0883C5}"/>
  </bookViews>
  <sheets>
    <sheet name="Lookup" sheetId="1" r:id="rId1"/>
    <sheet name="VLookup" sheetId="2" r:id="rId2"/>
    <sheet name="HLOOKUP" sheetId="3" r:id="rId3"/>
    <sheet name="XLOOKUP" sheetId="4" r:id="rId4"/>
    <sheet name="Match&amp;INDEX" sheetId="5" r:id="rId5"/>
    <sheet name="IF FUNCTION" sheetId="6" r:id="rId6"/>
    <sheet name="IF+AND" sheetId="7" r:id="rId7"/>
    <sheet name="IF+O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6" i="6" l="1"/>
  <c r="F3" i="8"/>
  <c r="F4" i="8"/>
  <c r="F5" i="8"/>
  <c r="F6" i="8"/>
  <c r="F7" i="8"/>
  <c r="F8" i="8"/>
  <c r="G8" i="8" s="1"/>
  <c r="F9" i="8"/>
  <c r="F2" i="8"/>
  <c r="G3" i="8"/>
  <c r="G4" i="8"/>
  <c r="G5" i="8"/>
  <c r="G6" i="8"/>
  <c r="G7" i="8"/>
  <c r="G9" i="8"/>
  <c r="G2" i="8"/>
  <c r="E3" i="8"/>
  <c r="E4" i="8"/>
  <c r="E5" i="8"/>
  <c r="E6" i="8"/>
  <c r="E7" i="8"/>
  <c r="E8" i="8"/>
  <c r="E9" i="8"/>
  <c r="E2" i="8"/>
  <c r="D3" i="8"/>
  <c r="D4" i="8"/>
  <c r="D5" i="8"/>
  <c r="D6" i="8"/>
  <c r="D7" i="8"/>
  <c r="D8" i="8"/>
  <c r="D9" i="8"/>
  <c r="D2" i="8"/>
  <c r="D42" i="5"/>
  <c r="F38" i="5"/>
  <c r="D38" i="5"/>
  <c r="G28" i="5"/>
  <c r="C61" i="6"/>
  <c r="D61" i="6" s="1"/>
  <c r="D60" i="6"/>
  <c r="C60" i="6"/>
  <c r="D59" i="6"/>
  <c r="C59" i="6"/>
  <c r="C58" i="6"/>
  <c r="D58" i="6" s="1"/>
  <c r="C57" i="6"/>
  <c r="D57" i="6" s="1"/>
  <c r="D56" i="6"/>
  <c r="D44" i="6"/>
  <c r="D40" i="6"/>
  <c r="C41" i="6"/>
  <c r="D41" i="6" s="1"/>
  <c r="C42" i="6"/>
  <c r="D42" i="6" s="1"/>
  <c r="C43" i="6"/>
  <c r="D43" i="6" s="1"/>
  <c r="C44" i="6"/>
  <c r="C45" i="6"/>
  <c r="D45" i="6" s="1"/>
  <c r="C46" i="6"/>
  <c r="D46" i="6" s="1"/>
  <c r="C47" i="6"/>
  <c r="D47" i="6" s="1"/>
  <c r="C40" i="6"/>
  <c r="E2" i="7"/>
  <c r="D11" i="7"/>
  <c r="D12" i="7"/>
  <c r="D13" i="7"/>
  <c r="D14" i="7"/>
  <c r="D10" i="7"/>
  <c r="O3" i="7"/>
  <c r="O4" i="7"/>
  <c r="O5" i="7"/>
  <c r="O6" i="7"/>
  <c r="O2" i="7"/>
  <c r="E3" i="7"/>
  <c r="E4" i="7"/>
  <c r="E5" i="7"/>
  <c r="E6" i="7"/>
  <c r="D30" i="6"/>
  <c r="D31" i="6"/>
  <c r="D32" i="6"/>
  <c r="D33" i="6"/>
  <c r="D34" i="6"/>
  <c r="I22" i="6"/>
  <c r="I21" i="6"/>
  <c r="I23" i="6"/>
  <c r="I24" i="6"/>
  <c r="I20" i="6"/>
  <c r="C20" i="6"/>
  <c r="C21" i="6"/>
  <c r="C22" i="6"/>
  <c r="C23" i="6"/>
  <c r="C19" i="6"/>
  <c r="C12" i="6"/>
  <c r="C13" i="6"/>
  <c r="C14" i="6"/>
  <c r="C15" i="6"/>
  <c r="C11" i="6"/>
  <c r="C3" i="6"/>
  <c r="C4" i="6"/>
  <c r="C5" i="6"/>
  <c r="C6" i="6"/>
  <c r="C2" i="6"/>
  <c r="H15" i="5"/>
  <c r="H16" i="5"/>
  <c r="H17" i="5"/>
  <c r="H12" i="5"/>
  <c r="G5" i="5"/>
  <c r="G6" i="5" a="1"/>
  <c r="G6" i="5" s="1"/>
  <c r="I16" i="4"/>
  <c r="J16" i="4"/>
  <c r="H16" i="4"/>
  <c r="J12" i="4"/>
  <c r="I12" i="4"/>
  <c r="H12" i="4"/>
  <c r="J11" i="4"/>
  <c r="I11" i="4"/>
  <c r="H11" i="4"/>
  <c r="J4" i="4"/>
  <c r="J3" i="4"/>
  <c r="G4" i="4"/>
  <c r="G5" i="4"/>
  <c r="G6" i="4"/>
  <c r="G3" i="4"/>
  <c r="E25" i="1"/>
  <c r="D17" i="3"/>
  <c r="C17" i="3"/>
  <c r="D14" i="3"/>
  <c r="E14" i="3"/>
  <c r="C14" i="3"/>
  <c r="E10" i="3"/>
  <c r="D10" i="3"/>
  <c r="C10" i="3"/>
  <c r="E26" i="1"/>
  <c r="H21" i="1"/>
  <c r="J4" i="2"/>
  <c r="J5" i="2"/>
  <c r="J3" i="2"/>
  <c r="P17" i="2"/>
  <c r="K18" i="2"/>
  <c r="K19" i="2"/>
  <c r="K17" i="2"/>
  <c r="H17" i="2"/>
  <c r="H10" i="2"/>
  <c r="I10" i="2" s="1"/>
  <c r="J10" i="2" s="1"/>
  <c r="H11" i="2"/>
  <c r="I11" i="2" s="1"/>
  <c r="J11" i="2" s="1"/>
  <c r="G6" i="2"/>
  <c r="G4" i="2"/>
  <c r="G5" i="2"/>
  <c r="G3" i="2"/>
  <c r="M23" i="1"/>
  <c r="M22" i="1"/>
  <c r="L19" i="1"/>
  <c r="M19" i="1"/>
  <c r="K19" i="1"/>
  <c r="L18" i="1"/>
  <c r="M18" i="1"/>
  <c r="K18" i="1"/>
  <c r="L10" i="1"/>
  <c r="H22" i="1"/>
  <c r="H23" i="1"/>
  <c r="K10" i="1"/>
  <c r="H14" i="1"/>
  <c r="H5" i="1"/>
  <c r="L11" i="1"/>
  <c r="M11" i="1"/>
  <c r="K11" i="1"/>
  <c r="M10" i="1"/>
  <c r="H15" i="1"/>
  <c r="H16" i="1"/>
  <c r="H17" i="1"/>
  <c r="H6" i="1"/>
  <c r="H7" i="1"/>
  <c r="H8" i="1"/>
  <c r="H9" i="1"/>
  <c r="H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<sst xmlns="http://schemas.openxmlformats.org/spreadsheetml/2006/main" count="577" uniqueCount="208">
  <si>
    <t>Employee ID</t>
  </si>
  <si>
    <t>Name</t>
  </si>
  <si>
    <t>Program Code</t>
  </si>
  <si>
    <t>State</t>
  </si>
  <si>
    <t>John Smith</t>
  </si>
  <si>
    <t>P001</t>
  </si>
  <si>
    <t>New York</t>
  </si>
  <si>
    <t>Jane Doe</t>
  </si>
  <si>
    <t>P002</t>
  </si>
  <si>
    <t>California</t>
  </si>
  <si>
    <t>Alex Brown</t>
  </si>
  <si>
    <t>P003</t>
  </si>
  <si>
    <t>Texas</t>
  </si>
  <si>
    <t>Emily Clark</t>
  </si>
  <si>
    <t>P004</t>
  </si>
  <si>
    <t>Florida</t>
  </si>
  <si>
    <t>Chris Lee</t>
  </si>
  <si>
    <t>P005</t>
  </si>
  <si>
    <t>Nevada</t>
  </si>
  <si>
    <t>Maria Diaz</t>
  </si>
  <si>
    <t>P006</t>
  </si>
  <si>
    <t>Ohio</t>
  </si>
  <si>
    <t>Brian King</t>
  </si>
  <si>
    <t>P007</t>
  </si>
  <si>
    <t>Illinois</t>
  </si>
  <si>
    <t>Sophia Green</t>
  </si>
  <si>
    <t>P008</t>
  </si>
  <si>
    <t>Arizona</t>
  </si>
  <si>
    <t>Luke Harris</t>
  </si>
  <si>
    <t>P009</t>
  </si>
  <si>
    <t>Washington</t>
  </si>
  <si>
    <t>Olivia Scott</t>
  </si>
  <si>
    <t>P010</t>
  </si>
  <si>
    <t>Oregon</t>
  </si>
  <si>
    <t>Michael Adams</t>
  </si>
  <si>
    <t>P011</t>
  </si>
  <si>
    <t>Georgia</t>
  </si>
  <si>
    <t>Ava Carter</t>
  </si>
  <si>
    <t>P012</t>
  </si>
  <si>
    <t>Utah</t>
  </si>
  <si>
    <t>William Wood</t>
  </si>
  <si>
    <t>P013</t>
  </si>
  <si>
    <t>Michigan</t>
  </si>
  <si>
    <t>Lily Harris</t>
  </si>
  <si>
    <t>P014</t>
  </si>
  <si>
    <t>Colorado</t>
  </si>
  <si>
    <t>Ethan Turner</t>
  </si>
  <si>
    <t>P015</t>
  </si>
  <si>
    <t>Pennsylvania</t>
  </si>
  <si>
    <t>Grace Hall</t>
  </si>
  <si>
    <t>P016</t>
  </si>
  <si>
    <t>New Jersey</t>
  </si>
  <si>
    <t>Noah Allen</t>
  </si>
  <si>
    <t>P017</t>
  </si>
  <si>
    <t>Massachusetts</t>
  </si>
  <si>
    <t>Isabella Lewis</t>
  </si>
  <si>
    <t>P018</t>
  </si>
  <si>
    <t>Virginia</t>
  </si>
  <si>
    <t>James Walker</t>
  </si>
  <si>
    <t>P019</t>
  </si>
  <si>
    <t>Tennessee</t>
  </si>
  <si>
    <t>Chloe Nelson</t>
  </si>
  <si>
    <t>P020</t>
  </si>
  <si>
    <t>North Carolina</t>
  </si>
  <si>
    <t xml:space="preserve">We can use this  find the record in entire data   </t>
  </si>
  <si>
    <t>LOOKUP FUNCTION</t>
  </si>
  <si>
    <t xml:space="preserve">We can one time find multiple records in excel use the lookup Funtion and </t>
  </si>
  <si>
    <t>2 types of VLOOKUP</t>
  </si>
  <si>
    <t>Product ID</t>
  </si>
  <si>
    <t>Product Name</t>
  </si>
  <si>
    <t>HSN Code</t>
  </si>
  <si>
    <t>Seller Name</t>
  </si>
  <si>
    <t>QTY Sold</t>
  </si>
  <si>
    <t>Wireless Mouse</t>
  </si>
  <si>
    <t>Tech World</t>
  </si>
  <si>
    <t>Bluetooth Headset</t>
  </si>
  <si>
    <t>SoundZone</t>
  </si>
  <si>
    <t>LED Monitor</t>
  </si>
  <si>
    <t>VisionTech</t>
  </si>
  <si>
    <t>Mechanical Keyboard</t>
  </si>
  <si>
    <t>KeyMasters</t>
  </si>
  <si>
    <t>USB-C Cable</t>
  </si>
  <si>
    <t>CablePro</t>
  </si>
  <si>
    <t>4K Webcam</t>
  </si>
  <si>
    <t>ClearView</t>
  </si>
  <si>
    <t>Smartwatch</t>
  </si>
  <si>
    <t>TimeTrack</t>
  </si>
  <si>
    <t>Wireless Charger</t>
  </si>
  <si>
    <t>PowerHouse</t>
  </si>
  <si>
    <t>Laptop Stand</t>
  </si>
  <si>
    <t>Ergonomix</t>
  </si>
  <si>
    <t>Bluetooth Speaker</t>
  </si>
  <si>
    <t>SoundSphere</t>
  </si>
  <si>
    <t>Power Bank</t>
  </si>
  <si>
    <t>ChargeMate</t>
  </si>
  <si>
    <t>Gaming Mouse</t>
  </si>
  <si>
    <t>ProGamer</t>
  </si>
  <si>
    <t>LED Strip Lights</t>
  </si>
  <si>
    <t>HomeLume</t>
  </si>
  <si>
    <t>External SSD</t>
  </si>
  <si>
    <t>DataVault</t>
  </si>
  <si>
    <t>Noise Cancelling Headphones</t>
  </si>
  <si>
    <t>AudioSonic</t>
  </si>
  <si>
    <t>Laptop Sleeve</t>
  </si>
  <si>
    <t>ProtectTech</t>
  </si>
  <si>
    <t>Wireless Keyboard</t>
  </si>
  <si>
    <t>TypoMaster</t>
  </si>
  <si>
    <t>Car Charger</t>
  </si>
  <si>
    <t>AutoCharge</t>
  </si>
  <si>
    <t>Tablet Stand</t>
  </si>
  <si>
    <t>StandIt</t>
  </si>
  <si>
    <t>USB Hub</t>
  </si>
  <si>
    <t>TechBridge</t>
  </si>
  <si>
    <t>Match Formula</t>
  </si>
  <si>
    <t>match function is used to find the index of the value</t>
  </si>
  <si>
    <t>index function are used to access the index value</t>
  </si>
  <si>
    <t>Marks</t>
  </si>
  <si>
    <t>Raj</t>
  </si>
  <si>
    <t>Anil Lumar</t>
  </si>
  <si>
    <t>Naresh</t>
  </si>
  <si>
    <t>Aman</t>
  </si>
  <si>
    <t>Sunil Kumar</t>
  </si>
  <si>
    <t>Student_Name</t>
  </si>
  <si>
    <t>STATUS</t>
  </si>
  <si>
    <t>1#</t>
  </si>
  <si>
    <t>if student marks is grater than or equal to 40, display result status "PASS" otherwise display result status "FAIL"</t>
  </si>
  <si>
    <t>2#</t>
  </si>
  <si>
    <t>if student marks is less than 40, display "FAIL" otherwise leave the cell blank</t>
  </si>
  <si>
    <t>Grace Marks 5</t>
  </si>
  <si>
    <t>3#</t>
  </si>
  <si>
    <t>Extract the name of failed students (marks&lt;40)</t>
  </si>
  <si>
    <t>4#</t>
  </si>
  <si>
    <t>Add  5 grace marks if student marks is less than 40</t>
  </si>
  <si>
    <t>Failed Student</t>
  </si>
  <si>
    <t>Emp_Name</t>
  </si>
  <si>
    <t>Working Shift</t>
  </si>
  <si>
    <t>Salary</t>
  </si>
  <si>
    <t>Morning</t>
  </si>
  <si>
    <t>Evening</t>
  </si>
  <si>
    <t>Night</t>
  </si>
  <si>
    <t>New Salary</t>
  </si>
  <si>
    <t>5#</t>
  </si>
  <si>
    <t>Increase 5% salary of employees whose working shift is NIGHT</t>
  </si>
  <si>
    <t>Stu_Name</t>
  </si>
  <si>
    <t>Phy</t>
  </si>
  <si>
    <t>Che</t>
  </si>
  <si>
    <t>Math</t>
  </si>
  <si>
    <t>Result Status</t>
  </si>
  <si>
    <t>#1</t>
  </si>
  <si>
    <t>If student obtained marks grater than or eqaul to 40 in all subjects, display result status "PASS" otherwise display "FAIL"</t>
  </si>
  <si>
    <t>Order No.</t>
  </si>
  <si>
    <t>Progress</t>
  </si>
  <si>
    <t>Delivery Date</t>
  </si>
  <si>
    <t>Status</t>
  </si>
  <si>
    <t>#2</t>
  </si>
  <si>
    <t>Display the status CLOSED if progress is "delivered" and delivery date is not empty</t>
  </si>
  <si>
    <t>Delivered</t>
  </si>
  <si>
    <t>In Transit</t>
  </si>
  <si>
    <t>Amount</t>
  </si>
  <si>
    <t>Cashback</t>
  </si>
  <si>
    <t>#3</t>
  </si>
  <si>
    <t>Calculate the Cashback of 5% for CLOSED Orders with the amount grater than or equal to 10,000</t>
  </si>
  <si>
    <t>Closed</t>
  </si>
  <si>
    <t>Open</t>
  </si>
  <si>
    <t>STUDENT NAME</t>
  </si>
  <si>
    <t>CATEGORY</t>
  </si>
  <si>
    <t>FEE RELAXATION</t>
  </si>
  <si>
    <t>TOTAL FEE</t>
  </si>
  <si>
    <t>SC/ST</t>
  </si>
  <si>
    <t>OBC</t>
  </si>
  <si>
    <t>EWS</t>
  </si>
  <si>
    <t>GENARAL</t>
  </si>
  <si>
    <t>RAHUL</t>
  </si>
  <si>
    <t>RAVI</t>
  </si>
  <si>
    <t>REYAZ</t>
  </si>
  <si>
    <t>SAURAV</t>
  </si>
  <si>
    <t>SONU</t>
  </si>
  <si>
    <t>RISHABH</t>
  </si>
  <si>
    <t>RITIK</t>
  </si>
  <si>
    <t>PAYAL</t>
  </si>
  <si>
    <t>Hritik</t>
  </si>
  <si>
    <t>Employee Id</t>
  </si>
  <si>
    <t>Departmennt</t>
  </si>
  <si>
    <t>Bonus%</t>
  </si>
  <si>
    <t>AF101</t>
  </si>
  <si>
    <t>AF102</t>
  </si>
  <si>
    <t>AF103</t>
  </si>
  <si>
    <t>AF104</t>
  </si>
  <si>
    <t>AF105</t>
  </si>
  <si>
    <t>AF106</t>
  </si>
  <si>
    <t>AF107</t>
  </si>
  <si>
    <t>AF108</t>
  </si>
  <si>
    <t>HR</t>
  </si>
  <si>
    <t>IT</t>
  </si>
  <si>
    <t>FINANCE</t>
  </si>
  <si>
    <t>TRANNER</t>
  </si>
  <si>
    <t>id</t>
  </si>
  <si>
    <t>REVERSE LOOKUP</t>
  </si>
  <si>
    <t>salay</t>
  </si>
  <si>
    <t>Department</t>
  </si>
  <si>
    <t>Bouns</t>
  </si>
  <si>
    <t>Order NO.</t>
  </si>
  <si>
    <t>QTY</t>
  </si>
  <si>
    <t>UNIT PRICE</t>
  </si>
  <si>
    <t>DISCOUNT STATUS</t>
  </si>
  <si>
    <t>TOTAL AMOUNT</t>
  </si>
  <si>
    <t>DISCOUNT(10%)</t>
  </si>
  <si>
    <t xml:space="preserve">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</si>
</sst>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0" xfId="0" applyFont="1" applyAlignment="1">
      <alignment horizontal="right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9" fontId="0" fillId="0" borderId="0" xfId="0" applyNumberFormat="1"/>
    <xf numFmtId="0" fontId="1" fillId="0" borderId="1" xfId="0" applyFont="1" applyBorder="1"/>
    <xf numFmtId="0" fontId="1" fillId="5" borderId="1" xfId="0" applyFont="1" applyFill="1" applyBorder="1"/>
    <xf numFmtId="9" fontId="1" fillId="0" borderId="1" xfId="0" applyNumberFormat="1" applyFont="1" applyBorder="1"/>
    <xf numFmtId="0" fontId="1" fillId="0" borderId="0" xfId="0" applyFont="1"/>
    <xf numFmtId="0" fontId="1" fillId="7" borderId="1" xfId="0" applyFont="1" applyFill="1" applyBorder="1"/>
    <xf numFmtId="0" fontId="0" fillId="0" borderId="6" xfId="0" applyBorder="1" applyAlignment="1">
      <alignment horizontal="left"/>
    </xf>
    <xf numFmtId="0" fontId="1" fillId="8" borderId="1" xfId="0" applyFont="1" applyFill="1" applyBorder="1"/>
    <xf numFmtId="0" fontId="1" fillId="8" borderId="0" xfId="0" applyFont="1" applyFill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3A71-59DB-43C9-9317-D5304004F065}">
  <dimension ref="A1:M26"/>
  <sheetViews>
    <sheetView workbookViewId="0">
      <selection activeCell="E25" sqref="E25"/>
    </sheetView>
  </sheetViews>
  <sheetFormatPr defaultRowHeight="14.4" x14ac:dyDescent="0.3"/>
  <cols>
    <col min="1" max="1" width="12.88671875" customWidth="1"/>
    <col min="2" max="2" width="20" customWidth="1"/>
    <col min="3" max="3" width="13.5546875" customWidth="1"/>
    <col min="4" max="4" width="17.6640625" customWidth="1"/>
    <col min="5" max="5" width="12.21875" customWidth="1"/>
    <col min="7" max="7" width="16.88671875" customWidth="1"/>
    <col min="8" max="8" width="13.33203125" customWidth="1"/>
    <col min="9" max="9" width="11.5546875" customWidth="1"/>
    <col min="10" max="10" width="14.5546875" customWidth="1"/>
    <col min="11" max="11" width="12.44140625" customWidth="1"/>
    <col min="12" max="12" width="15.109375" customWidth="1"/>
    <col min="13" max="13" width="9.77734375" customWidth="1"/>
  </cols>
  <sheetData>
    <row r="1" spans="1:13" x14ac:dyDescent="0.3">
      <c r="A1" s="1" t="s">
        <v>0</v>
      </c>
      <c r="B1" s="1" t="s">
        <v>1</v>
      </c>
      <c r="C1" s="6" t="s">
        <v>2</v>
      </c>
      <c r="D1" s="1" t="s">
        <v>3</v>
      </c>
    </row>
    <row r="2" spans="1:13" x14ac:dyDescent="0.3">
      <c r="A2" s="2">
        <v>101</v>
      </c>
      <c r="B2" s="2" t="s">
        <v>4</v>
      </c>
      <c r="C2" s="2" t="s">
        <v>5</v>
      </c>
      <c r="D2" s="2" t="s">
        <v>6</v>
      </c>
      <c r="G2" s="34" t="s">
        <v>64</v>
      </c>
      <c r="H2" s="34"/>
      <c r="I2" s="34"/>
    </row>
    <row r="3" spans="1:13" x14ac:dyDescent="0.3">
      <c r="A3" s="2">
        <v>102</v>
      </c>
      <c r="B3" s="2" t="s">
        <v>7</v>
      </c>
      <c r="C3" s="2" t="s">
        <v>8</v>
      </c>
      <c r="D3" s="2" t="s">
        <v>9</v>
      </c>
      <c r="G3" s="35" t="s">
        <v>65</v>
      </c>
      <c r="H3" s="35"/>
    </row>
    <row r="4" spans="1:13" x14ac:dyDescent="0.3">
      <c r="A4" s="2">
        <v>103</v>
      </c>
      <c r="B4" s="2" t="s">
        <v>10</v>
      </c>
      <c r="C4" s="2" t="s">
        <v>11</v>
      </c>
      <c r="D4" s="2" t="s">
        <v>12</v>
      </c>
      <c r="G4" s="1" t="s">
        <v>0</v>
      </c>
      <c r="H4" s="1" t="s">
        <v>2</v>
      </c>
    </row>
    <row r="5" spans="1:13" x14ac:dyDescent="0.3">
      <c r="A5" s="2">
        <v>104</v>
      </c>
      <c r="B5" s="2" t="s">
        <v>13</v>
      </c>
      <c r="C5" s="2" t="s">
        <v>14</v>
      </c>
      <c r="D5" s="2" t="s">
        <v>15</v>
      </c>
      <c r="G5" s="3">
        <v>109</v>
      </c>
      <c r="H5" s="3" t="str">
        <f>LOOKUP(G5,A2:D21,C2:C21)</f>
        <v>P009</v>
      </c>
    </row>
    <row r="6" spans="1:13" x14ac:dyDescent="0.3">
      <c r="A6" s="2">
        <v>105</v>
      </c>
      <c r="B6" s="2" t="s">
        <v>16</v>
      </c>
      <c r="C6" s="2" t="s">
        <v>17</v>
      </c>
      <c r="D6" s="2" t="s">
        <v>18</v>
      </c>
      <c r="G6" s="3">
        <v>108</v>
      </c>
      <c r="H6" s="3" t="str">
        <f t="shared" ref="H6:H10" si="0">LOOKUP(G6,A3:D22,C3:C22)</f>
        <v>P008</v>
      </c>
      <c r="J6" t="s">
        <v>66</v>
      </c>
    </row>
    <row r="7" spans="1:13" x14ac:dyDescent="0.3">
      <c r="A7" s="2">
        <v>106</v>
      </c>
      <c r="B7" s="2" t="s">
        <v>19</v>
      </c>
      <c r="C7" s="2" t="s">
        <v>20</v>
      </c>
      <c r="D7" s="2" t="s">
        <v>21</v>
      </c>
      <c r="G7" s="3">
        <v>113</v>
      </c>
      <c r="H7" s="3" t="str">
        <f t="shared" si="0"/>
        <v>P013</v>
      </c>
    </row>
    <row r="8" spans="1:13" x14ac:dyDescent="0.3">
      <c r="A8" s="2">
        <v>107</v>
      </c>
      <c r="B8" s="2" t="s">
        <v>22</v>
      </c>
      <c r="C8" s="2" t="s">
        <v>23</v>
      </c>
      <c r="D8" s="2" t="s">
        <v>24</v>
      </c>
      <c r="G8" s="3">
        <v>119</v>
      </c>
      <c r="H8" s="3" t="str">
        <f t="shared" si="0"/>
        <v>P019</v>
      </c>
    </row>
    <row r="9" spans="1:13" x14ac:dyDescent="0.3">
      <c r="A9" s="2">
        <v>108</v>
      </c>
      <c r="B9" s="2" t="s">
        <v>25</v>
      </c>
      <c r="C9" s="2" t="s">
        <v>26</v>
      </c>
      <c r="D9" s="2" t="s">
        <v>27</v>
      </c>
      <c r="G9" s="3">
        <v>114</v>
      </c>
      <c r="H9" s="3" t="str">
        <f t="shared" si="0"/>
        <v>P014</v>
      </c>
      <c r="J9" s="4" t="s">
        <v>0</v>
      </c>
      <c r="K9" s="4" t="s">
        <v>1</v>
      </c>
      <c r="L9" s="4" t="s">
        <v>2</v>
      </c>
      <c r="M9" s="4" t="s">
        <v>3</v>
      </c>
    </row>
    <row r="10" spans="1:13" x14ac:dyDescent="0.3">
      <c r="A10" s="2">
        <v>109</v>
      </c>
      <c r="B10" s="2" t="s">
        <v>28</v>
      </c>
      <c r="C10" s="2" t="s">
        <v>29</v>
      </c>
      <c r="D10" s="2" t="s">
        <v>30</v>
      </c>
      <c r="G10" s="3">
        <v>111</v>
      </c>
      <c r="H10" s="3" t="str">
        <f t="shared" si="0"/>
        <v>P011</v>
      </c>
      <c r="J10">
        <v>102</v>
      </c>
      <c r="K10" t="str">
        <f>LOOKUP($J$10,$A$2:B21)</f>
        <v>Jane Doe</v>
      </c>
      <c r="L10" t="str">
        <f>LOOKUP($J$10,$A$2:C21)</f>
        <v>P002</v>
      </c>
      <c r="M10" t="str">
        <f>LOOKUP($J$10,$A$2:D21)</f>
        <v>California</v>
      </c>
    </row>
    <row r="11" spans="1:13" x14ac:dyDescent="0.3">
      <c r="A11" s="2">
        <v>110</v>
      </c>
      <c r="B11" s="2" t="s">
        <v>31</v>
      </c>
      <c r="C11" s="2" t="s">
        <v>32</v>
      </c>
      <c r="D11" s="2" t="s">
        <v>33</v>
      </c>
      <c r="J11">
        <v>105</v>
      </c>
      <c r="K11" t="str">
        <f>LOOKUP($J$11,$A$2:B21)</f>
        <v>Chris Lee</v>
      </c>
      <c r="L11" t="str">
        <f>LOOKUP($J$11,$A$2:C21)</f>
        <v>P005</v>
      </c>
      <c r="M11" t="str">
        <f>LOOKUP($J$11,$A$2:D21)</f>
        <v>Nevada</v>
      </c>
    </row>
    <row r="12" spans="1:13" x14ac:dyDescent="0.3">
      <c r="A12" s="2">
        <v>111</v>
      </c>
      <c r="B12" s="2" t="s">
        <v>34</v>
      </c>
      <c r="C12" s="2" t="s">
        <v>35</v>
      </c>
      <c r="D12" s="2" t="s">
        <v>36</v>
      </c>
    </row>
    <row r="13" spans="1:13" x14ac:dyDescent="0.3">
      <c r="A13" s="2">
        <v>112</v>
      </c>
      <c r="B13" s="2" t="s">
        <v>37</v>
      </c>
      <c r="C13" s="2" t="s">
        <v>38</v>
      </c>
      <c r="D13" s="2" t="s">
        <v>39</v>
      </c>
      <c r="G13" s="1" t="s">
        <v>2</v>
      </c>
      <c r="H13" s="1" t="s">
        <v>1</v>
      </c>
    </row>
    <row r="14" spans="1:13" x14ac:dyDescent="0.3">
      <c r="A14" s="2">
        <v>113</v>
      </c>
      <c r="B14" s="2" t="s">
        <v>40</v>
      </c>
      <c r="C14" s="2" t="s">
        <v>41</v>
      </c>
      <c r="D14" s="2" t="s">
        <v>42</v>
      </c>
      <c r="G14" s="2">
        <v>105</v>
      </c>
      <c r="H14" t="str">
        <f>LOOKUP(G14,A2:B21)</f>
        <v>Chris Lee</v>
      </c>
    </row>
    <row r="15" spans="1:13" x14ac:dyDescent="0.3">
      <c r="A15" s="2">
        <v>114</v>
      </c>
      <c r="B15" s="2" t="s">
        <v>43</v>
      </c>
      <c r="C15" s="2" t="s">
        <v>44</v>
      </c>
      <c r="D15" s="2" t="s">
        <v>45</v>
      </c>
      <c r="G15" s="2">
        <v>109</v>
      </c>
      <c r="H15" t="str">
        <f t="shared" ref="H15:H17" si="1">LOOKUP(G15,A3:B22)</f>
        <v>Luke Harris</v>
      </c>
    </row>
    <row r="16" spans="1:13" x14ac:dyDescent="0.3">
      <c r="A16" s="2">
        <v>115</v>
      </c>
      <c r="B16" s="2" t="s">
        <v>46</v>
      </c>
      <c r="C16" s="2" t="s">
        <v>47</v>
      </c>
      <c r="D16" s="2" t="s">
        <v>48</v>
      </c>
      <c r="G16" s="2">
        <v>103</v>
      </c>
      <c r="H16" t="str">
        <f t="shared" si="1"/>
        <v>Alex Brown</v>
      </c>
    </row>
    <row r="17" spans="1:13" x14ac:dyDescent="0.3">
      <c r="A17" s="2">
        <v>116</v>
      </c>
      <c r="B17" s="2" t="s">
        <v>49</v>
      </c>
      <c r="C17" s="2" t="s">
        <v>50</v>
      </c>
      <c r="D17" s="2" t="s">
        <v>51</v>
      </c>
      <c r="G17" s="2">
        <v>118</v>
      </c>
      <c r="H17" t="str">
        <f t="shared" si="1"/>
        <v>Isabella Lewis</v>
      </c>
      <c r="J17" s="4" t="s">
        <v>0</v>
      </c>
      <c r="K17" s="4" t="s">
        <v>1</v>
      </c>
      <c r="L17" s="4" t="s">
        <v>2</v>
      </c>
      <c r="M17" s="4" t="s">
        <v>3</v>
      </c>
    </row>
    <row r="18" spans="1:13" x14ac:dyDescent="0.3">
      <c r="A18" s="2">
        <v>117</v>
      </c>
      <c r="B18" s="2" t="s">
        <v>52</v>
      </c>
      <c r="C18" s="2" t="s">
        <v>53</v>
      </c>
      <c r="D18" s="2" t="s">
        <v>54</v>
      </c>
      <c r="J18">
        <v>103</v>
      </c>
      <c r="K18" t="str">
        <f>LOOKUP($J$18,$A$2:B21)</f>
        <v>Alex Brown</v>
      </c>
      <c r="L18" t="str">
        <f>LOOKUP($J$18,$A$2:C21)</f>
        <v>P003</v>
      </c>
      <c r="M18" t="str">
        <f>LOOKUP($J$18,$A$2:D21)</f>
        <v>Texas</v>
      </c>
    </row>
    <row r="19" spans="1:13" x14ac:dyDescent="0.3">
      <c r="A19" s="2">
        <v>118</v>
      </c>
      <c r="B19" s="2" t="s">
        <v>55</v>
      </c>
      <c r="C19" s="2" t="s">
        <v>56</v>
      </c>
      <c r="D19" s="2" t="s">
        <v>57</v>
      </c>
      <c r="J19">
        <v>109</v>
      </c>
      <c r="K19" t="str">
        <f>LOOKUP($J$19,$A$2:B21)</f>
        <v>Luke Harris</v>
      </c>
      <c r="L19" t="str">
        <f>LOOKUP($J$19,$A$2:C21)</f>
        <v>P009</v>
      </c>
      <c r="M19" t="str">
        <f>LOOKUP($J$19,$A$2:D21)</f>
        <v>Washington</v>
      </c>
    </row>
    <row r="20" spans="1:13" x14ac:dyDescent="0.3">
      <c r="A20" s="2">
        <v>119</v>
      </c>
      <c r="B20" s="2" t="s">
        <v>58</v>
      </c>
      <c r="C20" s="2" t="s">
        <v>59</v>
      </c>
      <c r="D20" s="2" t="s">
        <v>60</v>
      </c>
      <c r="G20" s="1" t="s">
        <v>1</v>
      </c>
      <c r="H20" s="1" t="s">
        <v>2</v>
      </c>
    </row>
    <row r="21" spans="1:13" x14ac:dyDescent="0.3">
      <c r="A21" s="2">
        <v>120</v>
      </c>
      <c r="B21" s="2" t="s">
        <v>61</v>
      </c>
      <c r="C21" s="2" t="s">
        <v>62</v>
      </c>
      <c r="D21" s="2" t="s">
        <v>63</v>
      </c>
      <c r="G21" s="2" t="s">
        <v>4</v>
      </c>
      <c r="H21" t="str">
        <f>LOOKUP(G21,B2:C21,C2:C21)</f>
        <v>P007</v>
      </c>
      <c r="L21" s="1" t="s">
        <v>2</v>
      </c>
      <c r="M21" s="1" t="s">
        <v>1</v>
      </c>
    </row>
    <row r="22" spans="1:13" x14ac:dyDescent="0.3">
      <c r="G22" s="2" t="s">
        <v>10</v>
      </c>
      <c r="H22" t="str">
        <f t="shared" ref="H22:H23" si="2">LOOKUP(G22,B3:C22,C3:C22)</f>
        <v>P003</v>
      </c>
      <c r="L22" s="2" t="s">
        <v>11</v>
      </c>
      <c r="M22" t="str">
        <f>LOOKUP(L22,C2:C21,B2:B21)</f>
        <v>Alex Brown</v>
      </c>
    </row>
    <row r="23" spans="1:13" x14ac:dyDescent="0.3">
      <c r="G23" s="2" t="s">
        <v>34</v>
      </c>
      <c r="H23" t="str">
        <f t="shared" si="2"/>
        <v>P016</v>
      </c>
      <c r="I23" s="1"/>
      <c r="J23" s="1"/>
      <c r="L23" s="2" t="s">
        <v>38</v>
      </c>
      <c r="M23" t="str">
        <f>LOOKUP(L23,C3:C22,B3:B22)</f>
        <v>Ava Carter</v>
      </c>
    </row>
    <row r="24" spans="1:13" x14ac:dyDescent="0.3">
      <c r="D24" s="1" t="s">
        <v>3</v>
      </c>
      <c r="E24" s="6" t="s">
        <v>2</v>
      </c>
      <c r="I24" s="2"/>
    </row>
    <row r="25" spans="1:13" x14ac:dyDescent="0.3">
      <c r="D25" s="2" t="s">
        <v>6</v>
      </c>
      <c r="E25" t="str">
        <f>_xlfn.XLOOKUP(D25,D2:D21,C2:C21)</f>
        <v>P001</v>
      </c>
      <c r="I25" s="5"/>
    </row>
    <row r="26" spans="1:13" x14ac:dyDescent="0.3">
      <c r="D26" s="2" t="s">
        <v>15</v>
      </c>
      <c r="E26" t="str">
        <f>_xlfn.XLOOKUP(D26,D3:D22,C3:C22)</f>
        <v>P004</v>
      </c>
    </row>
  </sheetData>
  <mergeCells count="2">
    <mergeCell ref="G2:I2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E0EF-BCD8-4E27-AEEE-D2F8F00891F1}">
  <dimension ref="A1:P21"/>
  <sheetViews>
    <sheetView workbookViewId="0">
      <selection sqref="A1:D21"/>
    </sheetView>
  </sheetViews>
  <sheetFormatPr defaultRowHeight="14.4" x14ac:dyDescent="0.3"/>
  <cols>
    <col min="1" max="1" width="11.5546875" bestFit="1" customWidth="1"/>
    <col min="2" max="2" width="13.44140625" bestFit="1" customWidth="1"/>
    <col min="3" max="4" width="13.109375" bestFit="1" customWidth="1"/>
    <col min="6" max="6" width="11.5546875" bestFit="1" customWidth="1"/>
    <col min="7" max="7" width="12.21875" bestFit="1" customWidth="1"/>
    <col min="9" max="9" width="13.44140625" bestFit="1" customWidth="1"/>
    <col min="10" max="10" width="13.109375" bestFit="1" customWidth="1"/>
  </cols>
  <sheetData>
    <row r="1" spans="1:16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16" x14ac:dyDescent="0.3">
      <c r="A2" s="5">
        <v>101</v>
      </c>
      <c r="B2" s="5" t="s">
        <v>4</v>
      </c>
      <c r="C2" s="5" t="s">
        <v>5</v>
      </c>
      <c r="D2" s="5" t="s">
        <v>6</v>
      </c>
      <c r="F2" s="6" t="s">
        <v>0</v>
      </c>
      <c r="G2" s="6" t="s">
        <v>1</v>
      </c>
      <c r="I2" s="6" t="s">
        <v>1</v>
      </c>
      <c r="J2" s="6" t="s">
        <v>2</v>
      </c>
    </row>
    <row r="3" spans="1:16" x14ac:dyDescent="0.3">
      <c r="A3" s="5">
        <v>102</v>
      </c>
      <c r="B3" s="5" t="s">
        <v>7</v>
      </c>
      <c r="C3" s="5" t="s">
        <v>8</v>
      </c>
      <c r="D3" s="5" t="s">
        <v>9</v>
      </c>
      <c r="F3">
        <v>104</v>
      </c>
      <c r="G3" t="str">
        <f>VLOOKUP(F3,A2:D21,2,FALSE)</f>
        <v>Emily Clark</v>
      </c>
      <c r="I3" s="5" t="s">
        <v>19</v>
      </c>
      <c r="J3" t="str">
        <f>VLOOKUP(I3,B2:D21,2,0)</f>
        <v>P006</v>
      </c>
    </row>
    <row r="4" spans="1:16" x14ac:dyDescent="0.3">
      <c r="A4" s="5">
        <v>103</v>
      </c>
      <c r="B4" s="5" t="s">
        <v>10</v>
      </c>
      <c r="C4" s="5" t="s">
        <v>11</v>
      </c>
      <c r="D4" s="5" t="s">
        <v>12</v>
      </c>
      <c r="F4">
        <v>109</v>
      </c>
      <c r="G4" t="str">
        <f t="shared" ref="G4:G6" si="0">VLOOKUP(F4,A3:D22,2,FALSE)</f>
        <v>Luke Harris</v>
      </c>
      <c r="I4" s="5" t="s">
        <v>28</v>
      </c>
      <c r="J4" t="str">
        <f t="shared" ref="J4:J5" si="1">VLOOKUP(I4,B3:D22,2,0)</f>
        <v>P009</v>
      </c>
    </row>
    <row r="5" spans="1:16" x14ac:dyDescent="0.3">
      <c r="A5" s="5">
        <v>104</v>
      </c>
      <c r="B5" s="5" t="s">
        <v>13</v>
      </c>
      <c r="C5" s="5" t="s">
        <v>14</v>
      </c>
      <c r="D5" s="5" t="s">
        <v>15</v>
      </c>
      <c r="F5">
        <v>114</v>
      </c>
      <c r="G5" t="str">
        <f t="shared" si="0"/>
        <v>Lily Harris</v>
      </c>
      <c r="I5" s="5" t="s">
        <v>34</v>
      </c>
      <c r="J5" t="str">
        <f t="shared" si="1"/>
        <v>P011</v>
      </c>
    </row>
    <row r="6" spans="1:16" x14ac:dyDescent="0.3">
      <c r="A6" s="5">
        <v>105</v>
      </c>
      <c r="B6" s="5" t="s">
        <v>16</v>
      </c>
      <c r="C6" s="5" t="s">
        <v>17</v>
      </c>
      <c r="D6" s="5" t="s">
        <v>18</v>
      </c>
      <c r="F6">
        <v>118</v>
      </c>
      <c r="G6" t="str">
        <f t="shared" si="0"/>
        <v>Isabella Lewis</v>
      </c>
    </row>
    <row r="7" spans="1:16" x14ac:dyDescent="0.3">
      <c r="A7" s="5">
        <v>106</v>
      </c>
      <c r="B7" s="5" t="s">
        <v>19</v>
      </c>
      <c r="C7" s="5" t="s">
        <v>20</v>
      </c>
      <c r="D7" s="5" t="s">
        <v>21</v>
      </c>
    </row>
    <row r="8" spans="1:16" x14ac:dyDescent="0.3">
      <c r="A8" s="5">
        <v>107</v>
      </c>
      <c r="B8" s="5" t="s">
        <v>22</v>
      </c>
      <c r="C8" s="5" t="s">
        <v>23</v>
      </c>
      <c r="D8" s="5" t="s">
        <v>24</v>
      </c>
    </row>
    <row r="9" spans="1:16" x14ac:dyDescent="0.3">
      <c r="A9" s="5">
        <v>108</v>
      </c>
      <c r="B9" s="5" t="s">
        <v>25</v>
      </c>
      <c r="C9" s="5" t="s">
        <v>26</v>
      </c>
      <c r="D9" s="5" t="s">
        <v>27</v>
      </c>
      <c r="G9" s="6" t="s">
        <v>0</v>
      </c>
      <c r="H9" s="6" t="s">
        <v>1</v>
      </c>
      <c r="I9" s="6" t="s">
        <v>2</v>
      </c>
      <c r="J9" s="6" t="s">
        <v>3</v>
      </c>
    </row>
    <row r="10" spans="1:16" x14ac:dyDescent="0.3">
      <c r="A10" s="5">
        <v>109</v>
      </c>
      <c r="B10" s="5" t="s">
        <v>28</v>
      </c>
      <c r="C10" s="5" t="s">
        <v>29</v>
      </c>
      <c r="D10" s="5" t="s">
        <v>30</v>
      </c>
      <c r="G10">
        <v>101</v>
      </c>
      <c r="H10" t="str">
        <f>VLOOKUP(G10,A2:D21,2,0)</f>
        <v>John Smith</v>
      </c>
      <c r="I10" t="str">
        <f>VLOOKUP(H10,B2:E21,2,0)</f>
        <v>P001</v>
      </c>
      <c r="J10" t="str">
        <f t="shared" ref="J10" si="2">VLOOKUP(I10,C2:F21,2,0)</f>
        <v>New York</v>
      </c>
    </row>
    <row r="11" spans="1:16" x14ac:dyDescent="0.3">
      <c r="A11" s="5">
        <v>110</v>
      </c>
      <c r="B11" s="5" t="s">
        <v>31</v>
      </c>
      <c r="C11" s="5" t="s">
        <v>32</v>
      </c>
      <c r="D11" s="5" t="s">
        <v>33</v>
      </c>
      <c r="G11">
        <v>109</v>
      </c>
      <c r="H11" t="str">
        <f>VLOOKUP(G11,A3:D22,2,0)</f>
        <v>Luke Harris</v>
      </c>
      <c r="I11" t="str">
        <f t="shared" ref="I11" si="3">VLOOKUP(H11,B3:E22,2,0)</f>
        <v>P009</v>
      </c>
      <c r="J11" t="str">
        <f t="shared" ref="J11" si="4">VLOOKUP(I11,C3:F22,2,0)</f>
        <v>Washington</v>
      </c>
    </row>
    <row r="12" spans="1:16" x14ac:dyDescent="0.3">
      <c r="A12" s="5">
        <v>111</v>
      </c>
      <c r="B12" s="5" t="s">
        <v>34</v>
      </c>
      <c r="C12" s="5" t="s">
        <v>35</v>
      </c>
      <c r="D12" s="5" t="s">
        <v>36</v>
      </c>
    </row>
    <row r="13" spans="1:16" x14ac:dyDescent="0.3">
      <c r="A13" s="5">
        <v>112</v>
      </c>
      <c r="B13" s="5" t="s">
        <v>37</v>
      </c>
      <c r="C13" s="5" t="s">
        <v>38</v>
      </c>
      <c r="D13" s="5" t="s">
        <v>39</v>
      </c>
    </row>
    <row r="14" spans="1:16" x14ac:dyDescent="0.3">
      <c r="A14" s="5">
        <v>113</v>
      </c>
      <c r="B14" s="5" t="s">
        <v>40</v>
      </c>
      <c r="C14" s="5" t="s">
        <v>41</v>
      </c>
      <c r="D14" s="5" t="s">
        <v>42</v>
      </c>
    </row>
    <row r="15" spans="1:16" x14ac:dyDescent="0.3">
      <c r="A15" s="5">
        <v>114</v>
      </c>
      <c r="B15" s="5" t="s">
        <v>43</v>
      </c>
      <c r="C15" s="5" t="s">
        <v>44</v>
      </c>
      <c r="D15" s="5" t="s">
        <v>45</v>
      </c>
      <c r="J15" s="36" t="s">
        <v>67</v>
      </c>
      <c r="K15" s="36"/>
    </row>
    <row r="16" spans="1:16" x14ac:dyDescent="0.3">
      <c r="A16" s="5">
        <v>115</v>
      </c>
      <c r="B16" s="5" t="s">
        <v>46</v>
      </c>
      <c r="C16" s="5" t="s">
        <v>47</v>
      </c>
      <c r="D16" s="5" t="s">
        <v>48</v>
      </c>
      <c r="G16" s="6" t="s">
        <v>0</v>
      </c>
      <c r="H16" s="6" t="s">
        <v>1</v>
      </c>
      <c r="J16" s="6" t="s">
        <v>2</v>
      </c>
      <c r="K16" s="6" t="s">
        <v>3</v>
      </c>
      <c r="O16" s="6" t="s">
        <v>1</v>
      </c>
      <c r="P16" s="6" t="s">
        <v>3</v>
      </c>
    </row>
    <row r="17" spans="1:16" x14ac:dyDescent="0.3">
      <c r="A17" s="5">
        <v>116</v>
      </c>
      <c r="B17" s="5" t="s">
        <v>49</v>
      </c>
      <c r="C17" s="5" t="s">
        <v>50</v>
      </c>
      <c r="D17" s="5" t="s">
        <v>51</v>
      </c>
      <c r="G17" s="5">
        <v>104</v>
      </c>
      <c r="H17" t="str">
        <f>VLOOKUP(G17,A2:D21,2,0)</f>
        <v>Emily Clark</v>
      </c>
      <c r="J17" s="5" t="s">
        <v>20</v>
      </c>
      <c r="K17" t="str">
        <f>VLOOKUP(J17,C2:D21,2,0)</f>
        <v>Ohio</v>
      </c>
      <c r="O17" s="5" t="s">
        <v>10</v>
      </c>
      <c r="P17" t="str">
        <f>VLOOKUP(O17,B2:D21,3,0)</f>
        <v>Texas</v>
      </c>
    </row>
    <row r="18" spans="1:16" x14ac:dyDescent="0.3">
      <c r="A18" s="5">
        <v>117</v>
      </c>
      <c r="B18" s="5" t="s">
        <v>52</v>
      </c>
      <c r="C18" s="5" t="s">
        <v>53</v>
      </c>
      <c r="D18" s="5" t="s">
        <v>54</v>
      </c>
      <c r="J18" s="5" t="s">
        <v>26</v>
      </c>
      <c r="K18" t="str">
        <f t="shared" ref="K18:K19" si="5">VLOOKUP(J18,C3:D22,2,0)</f>
        <v>Arizona</v>
      </c>
      <c r="O18" s="5" t="s">
        <v>22</v>
      </c>
    </row>
    <row r="19" spans="1:16" x14ac:dyDescent="0.3">
      <c r="A19" s="5">
        <v>118</v>
      </c>
      <c r="B19" s="5" t="s">
        <v>55</v>
      </c>
      <c r="C19" s="5" t="s">
        <v>56</v>
      </c>
      <c r="D19" s="5" t="s">
        <v>57</v>
      </c>
      <c r="J19" s="5" t="s">
        <v>41</v>
      </c>
      <c r="K19" t="str">
        <f t="shared" si="5"/>
        <v>Michigan</v>
      </c>
    </row>
    <row r="20" spans="1:16" x14ac:dyDescent="0.3">
      <c r="A20" s="5">
        <v>119</v>
      </c>
      <c r="B20" s="5" t="s">
        <v>58</v>
      </c>
      <c r="C20" s="5" t="s">
        <v>59</v>
      </c>
      <c r="D20" s="5" t="s">
        <v>60</v>
      </c>
    </row>
    <row r="21" spans="1:16" x14ac:dyDescent="0.3">
      <c r="A21" s="5">
        <v>120</v>
      </c>
      <c r="B21" s="5" t="s">
        <v>61</v>
      </c>
      <c r="C21" s="5" t="s">
        <v>62</v>
      </c>
      <c r="D21" s="5" t="s">
        <v>63</v>
      </c>
    </row>
  </sheetData>
  <mergeCells count="1">
    <mergeCell ref="J15:K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A5A4-ACCC-4DD6-8490-2F16B83B75EA}">
  <dimension ref="A1:S23"/>
  <sheetViews>
    <sheetView workbookViewId="0">
      <selection activeCell="B20" sqref="B20"/>
    </sheetView>
  </sheetViews>
  <sheetFormatPr defaultRowHeight="14.4" x14ac:dyDescent="0.3"/>
  <cols>
    <col min="1" max="2" width="13.109375" bestFit="1" customWidth="1"/>
    <col min="3" max="3" width="10.21875" bestFit="1" customWidth="1"/>
    <col min="4" max="4" width="11.77734375" bestFit="1" customWidth="1"/>
    <col min="5" max="5" width="13.44140625" bestFit="1" customWidth="1"/>
    <col min="6" max="6" width="8.33203125" bestFit="1" customWidth="1"/>
    <col min="7" max="7" width="9.6640625" bestFit="1" customWidth="1"/>
    <col min="8" max="8" width="9" bestFit="1" customWidth="1"/>
    <col min="9" max="9" width="11.77734375" bestFit="1" customWidth="1"/>
    <col min="10" max="10" width="10.6640625" bestFit="1" customWidth="1"/>
    <col min="11" max="11" width="10.21875" bestFit="1" customWidth="1"/>
    <col min="12" max="12" width="13.44140625" bestFit="1" customWidth="1"/>
    <col min="13" max="13" width="9.5546875" bestFit="1" customWidth="1"/>
    <col min="14" max="14" width="12.5546875" bestFit="1" customWidth="1"/>
    <col min="16" max="16" width="11.44140625" bestFit="1" customWidth="1"/>
    <col min="17" max="17" width="10.21875" bestFit="1" customWidth="1"/>
    <col min="18" max="18" width="13.109375" bestFit="1" customWidth="1"/>
    <col min="19" max="19" width="12.21875" bestFit="1" customWidth="1"/>
  </cols>
  <sheetData>
    <row r="1" spans="1:19" x14ac:dyDescent="0.3">
      <c r="A1" s="6" t="s">
        <v>0</v>
      </c>
      <c r="B1" s="8">
        <v>101</v>
      </c>
      <c r="C1" s="8">
        <v>102</v>
      </c>
      <c r="D1" s="8">
        <v>103</v>
      </c>
      <c r="E1" s="8">
        <v>104</v>
      </c>
      <c r="F1" s="8">
        <v>105</v>
      </c>
      <c r="G1" s="8">
        <v>106</v>
      </c>
      <c r="H1" s="8">
        <v>107</v>
      </c>
      <c r="I1" s="8">
        <v>108</v>
      </c>
      <c r="J1" s="8">
        <v>109</v>
      </c>
      <c r="K1" s="8">
        <v>110</v>
      </c>
      <c r="L1" s="8">
        <v>111</v>
      </c>
      <c r="M1" s="8">
        <v>112</v>
      </c>
      <c r="N1" s="8">
        <v>113</v>
      </c>
      <c r="O1" s="8">
        <v>114</v>
      </c>
      <c r="P1" s="8">
        <v>115</v>
      </c>
      <c r="Q1" s="5">
        <v>116</v>
      </c>
      <c r="R1" s="5">
        <v>117</v>
      </c>
      <c r="S1" s="5">
        <v>118</v>
      </c>
    </row>
    <row r="2" spans="1:19" x14ac:dyDescent="0.3">
      <c r="A2" s="7" t="s">
        <v>1</v>
      </c>
      <c r="B2" s="8" t="s">
        <v>4</v>
      </c>
      <c r="C2" s="5" t="s">
        <v>7</v>
      </c>
      <c r="D2" s="5" t="s">
        <v>10</v>
      </c>
      <c r="E2" s="5" t="s">
        <v>13</v>
      </c>
      <c r="F2" s="5" t="s">
        <v>16</v>
      </c>
      <c r="G2" s="5" t="s">
        <v>19</v>
      </c>
      <c r="H2" s="5" t="s">
        <v>22</v>
      </c>
      <c r="I2" s="5" t="s">
        <v>25</v>
      </c>
      <c r="J2" s="5" t="s">
        <v>28</v>
      </c>
      <c r="K2" s="5" t="s">
        <v>31</v>
      </c>
      <c r="L2" s="5" t="s">
        <v>34</v>
      </c>
      <c r="M2" s="5" t="s">
        <v>37</v>
      </c>
      <c r="N2" s="5" t="s">
        <v>40</v>
      </c>
      <c r="O2" s="5" t="s">
        <v>43</v>
      </c>
      <c r="P2" s="5" t="s">
        <v>46</v>
      </c>
      <c r="Q2" s="5" t="s">
        <v>49</v>
      </c>
      <c r="R2" s="5" t="s">
        <v>52</v>
      </c>
      <c r="S2" s="5" t="s">
        <v>55</v>
      </c>
    </row>
    <row r="3" spans="1:19" x14ac:dyDescent="0.3">
      <c r="A3" s="7" t="s">
        <v>2</v>
      </c>
      <c r="B3" s="5" t="s">
        <v>5</v>
      </c>
      <c r="C3" s="5" t="s">
        <v>8</v>
      </c>
      <c r="D3" s="5" t="s">
        <v>11</v>
      </c>
      <c r="E3" s="5" t="s">
        <v>14</v>
      </c>
      <c r="F3" s="5" t="s">
        <v>17</v>
      </c>
      <c r="G3" s="5" t="s">
        <v>20</v>
      </c>
      <c r="H3" s="5" t="s">
        <v>23</v>
      </c>
      <c r="I3" s="5" t="s">
        <v>26</v>
      </c>
      <c r="J3" s="5" t="s">
        <v>29</v>
      </c>
      <c r="K3" s="5" t="s">
        <v>32</v>
      </c>
      <c r="L3" s="5" t="s">
        <v>35</v>
      </c>
      <c r="M3" s="5" t="s">
        <v>38</v>
      </c>
      <c r="N3" s="5" t="s">
        <v>41</v>
      </c>
      <c r="O3" s="5" t="s">
        <v>44</v>
      </c>
      <c r="P3" s="5" t="s">
        <v>47</v>
      </c>
      <c r="Q3" s="5" t="s">
        <v>50</v>
      </c>
      <c r="R3" s="5" t="s">
        <v>53</v>
      </c>
      <c r="S3" s="5" t="s">
        <v>56</v>
      </c>
    </row>
    <row r="4" spans="1:19" x14ac:dyDescent="0.3">
      <c r="A4" s="7" t="s">
        <v>3</v>
      </c>
      <c r="B4" s="5" t="s">
        <v>6</v>
      </c>
      <c r="C4" s="5" t="s">
        <v>9</v>
      </c>
      <c r="D4" s="5" t="s">
        <v>12</v>
      </c>
      <c r="E4" s="5" t="s">
        <v>15</v>
      </c>
      <c r="F4" s="5" t="s">
        <v>18</v>
      </c>
      <c r="G4" s="5" t="s">
        <v>21</v>
      </c>
      <c r="H4" s="5" t="s">
        <v>24</v>
      </c>
      <c r="I4" s="5" t="s">
        <v>27</v>
      </c>
      <c r="J4" s="5" t="s">
        <v>30</v>
      </c>
      <c r="K4" s="5" t="s">
        <v>33</v>
      </c>
      <c r="L4" s="5" t="s">
        <v>36</v>
      </c>
      <c r="M4" s="5" t="s">
        <v>39</v>
      </c>
      <c r="N4" s="5" t="s">
        <v>42</v>
      </c>
      <c r="O4" s="5" t="s">
        <v>45</v>
      </c>
      <c r="P4" s="5" t="s">
        <v>48</v>
      </c>
      <c r="Q4" s="5" t="s">
        <v>51</v>
      </c>
      <c r="R4" s="5" t="s">
        <v>54</v>
      </c>
      <c r="S4" s="5" t="s">
        <v>57</v>
      </c>
    </row>
    <row r="5" spans="1:19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9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9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9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9" x14ac:dyDescent="0.3">
      <c r="B9" s="7" t="s">
        <v>0</v>
      </c>
      <c r="C9" s="5">
        <v>105</v>
      </c>
      <c r="D9" s="5">
        <v>108</v>
      </c>
      <c r="E9" s="5">
        <v>111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9" x14ac:dyDescent="0.3">
      <c r="B10" s="7" t="s">
        <v>1</v>
      </c>
      <c r="C10" s="5" t="str">
        <f>HLOOKUP(C9,B1:S4,2,0)</f>
        <v>Chris Lee</v>
      </c>
      <c r="D10" s="5" t="str">
        <f>HLOOKUP(D9,C1:T4,2,0)</f>
        <v>Sophia Green</v>
      </c>
      <c r="E10" s="5" t="str">
        <f>HLOOKUP(E9,B1:S4,2,0)</f>
        <v>Michael Adams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9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9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9" x14ac:dyDescent="0.3">
      <c r="B13" s="7" t="s">
        <v>0</v>
      </c>
      <c r="C13" s="5">
        <v>109</v>
      </c>
      <c r="D13" s="5">
        <v>115</v>
      </c>
      <c r="E13" s="5">
        <v>117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9" x14ac:dyDescent="0.3">
      <c r="B14" s="7" t="s">
        <v>2</v>
      </c>
      <c r="C14" s="5" t="str">
        <f>HLOOKUP(C13,B1:S4,3,0)</f>
        <v>P009</v>
      </c>
      <c r="D14" s="5" t="str">
        <f t="shared" ref="D14:E14" si="0">HLOOKUP(D13,C1:T4,3,0)</f>
        <v>P015</v>
      </c>
      <c r="E14" s="5" t="str">
        <f t="shared" si="0"/>
        <v>P017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9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9" x14ac:dyDescent="0.3">
      <c r="B16" s="7" t="s">
        <v>1</v>
      </c>
      <c r="C16" s="5" t="s">
        <v>10</v>
      </c>
      <c r="D16" s="5" t="s">
        <v>22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3">
      <c r="B17" s="7" t="s">
        <v>3</v>
      </c>
      <c r="C17" s="5" t="str">
        <f>HLOOKUP(C16,A2:S4,3,0)</f>
        <v>Texas</v>
      </c>
      <c r="D17" s="5" t="str">
        <f>HLOOKUP(D16,A2:S4,3,0)</f>
        <v>Illinois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3">
      <c r="B21" s="3"/>
    </row>
    <row r="22" spans="2:16" x14ac:dyDescent="0.3">
      <c r="B22" s="3"/>
    </row>
    <row r="23" spans="2:16" x14ac:dyDescent="0.3">
      <c r="B23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0776-9059-4128-A734-F73315214A00}">
  <dimension ref="A1:J21"/>
  <sheetViews>
    <sheetView workbookViewId="0">
      <selection activeCell="G17" sqref="G17"/>
    </sheetView>
  </sheetViews>
  <sheetFormatPr defaultRowHeight="14.4" x14ac:dyDescent="0.3"/>
  <cols>
    <col min="1" max="1" width="11.5546875" bestFit="1" customWidth="1"/>
    <col min="2" max="2" width="13.44140625" bestFit="1" customWidth="1"/>
    <col min="3" max="4" width="13.109375" bestFit="1" customWidth="1"/>
    <col min="6" max="6" width="11.5546875" bestFit="1" customWidth="1"/>
    <col min="7" max="7" width="12.21875" bestFit="1" customWidth="1"/>
    <col min="8" max="8" width="10.21875" bestFit="1" customWidth="1"/>
    <col min="9" max="10" width="13.109375" bestFit="1" customWidth="1"/>
  </cols>
  <sheetData>
    <row r="1" spans="1:10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10" x14ac:dyDescent="0.3">
      <c r="A2" s="5">
        <v>101</v>
      </c>
      <c r="B2" s="5" t="s">
        <v>4</v>
      </c>
      <c r="C2" s="5" t="s">
        <v>5</v>
      </c>
      <c r="D2" s="5" t="s">
        <v>6</v>
      </c>
      <c r="F2" s="6" t="s">
        <v>0</v>
      </c>
      <c r="G2" s="6" t="s">
        <v>3</v>
      </c>
      <c r="I2" s="6" t="s">
        <v>1</v>
      </c>
      <c r="J2" s="6" t="s">
        <v>3</v>
      </c>
    </row>
    <row r="3" spans="1:10" x14ac:dyDescent="0.3">
      <c r="A3" s="5">
        <v>102</v>
      </c>
      <c r="B3" s="5" t="s">
        <v>7</v>
      </c>
      <c r="C3" s="5" t="s">
        <v>8</v>
      </c>
      <c r="D3" s="5" t="s">
        <v>9</v>
      </c>
      <c r="F3">
        <v>104</v>
      </c>
      <c r="G3" t="str">
        <f>_xlfn.XLOOKUP(F3,A2:A21,D2:D21)</f>
        <v>Florida</v>
      </c>
      <c r="I3" t="s">
        <v>25</v>
      </c>
      <c r="J3" t="str">
        <f>_xlfn.XLOOKUP(I3,B2:B21,D2:D21)</f>
        <v>Arizona</v>
      </c>
    </row>
    <row r="4" spans="1:10" x14ac:dyDescent="0.3">
      <c r="A4" s="5">
        <v>103</v>
      </c>
      <c r="B4" s="5" t="s">
        <v>10</v>
      </c>
      <c r="C4" s="5" t="s">
        <v>11</v>
      </c>
      <c r="D4" s="5" t="s">
        <v>12</v>
      </c>
      <c r="F4">
        <v>109</v>
      </c>
      <c r="G4" t="str">
        <f t="shared" ref="G4:G6" si="0">_xlfn.XLOOKUP(F4,A3:A22,D3:D22)</f>
        <v>Washington</v>
      </c>
      <c r="I4" t="s">
        <v>28</v>
      </c>
      <c r="J4" t="str">
        <f>_xlfn.XLOOKUP(I4,B2:B21,D2:D21)</f>
        <v>Washington</v>
      </c>
    </row>
    <row r="5" spans="1:10" x14ac:dyDescent="0.3">
      <c r="A5" s="5">
        <v>104</v>
      </c>
      <c r="B5" s="5" t="s">
        <v>13</v>
      </c>
      <c r="C5" s="5" t="s">
        <v>14</v>
      </c>
      <c r="D5" s="5" t="s">
        <v>15</v>
      </c>
      <c r="F5">
        <v>115</v>
      </c>
      <c r="G5" t="str">
        <f t="shared" si="0"/>
        <v>Pennsylvania</v>
      </c>
    </row>
    <row r="6" spans="1:10" x14ac:dyDescent="0.3">
      <c r="A6" s="5">
        <v>105</v>
      </c>
      <c r="B6" s="5" t="s">
        <v>16</v>
      </c>
      <c r="C6" s="5" t="s">
        <v>17</v>
      </c>
      <c r="D6" s="5" t="s">
        <v>18</v>
      </c>
      <c r="F6">
        <v>119</v>
      </c>
      <c r="G6" t="str">
        <f t="shared" si="0"/>
        <v>Tennessee</v>
      </c>
    </row>
    <row r="7" spans="1:10" x14ac:dyDescent="0.3">
      <c r="A7" s="5">
        <v>106</v>
      </c>
      <c r="B7" s="5" t="s">
        <v>19</v>
      </c>
      <c r="C7" s="5" t="s">
        <v>20</v>
      </c>
      <c r="D7" s="5" t="s">
        <v>21</v>
      </c>
    </row>
    <row r="8" spans="1:10" x14ac:dyDescent="0.3">
      <c r="A8" s="5">
        <v>107</v>
      </c>
      <c r="B8" s="5" t="s">
        <v>22</v>
      </c>
      <c r="C8" s="5" t="s">
        <v>23</v>
      </c>
      <c r="D8" s="5" t="s">
        <v>24</v>
      </c>
    </row>
    <row r="9" spans="1:10" x14ac:dyDescent="0.3">
      <c r="A9" s="5">
        <v>108</v>
      </c>
      <c r="B9" s="5" t="s">
        <v>25</v>
      </c>
      <c r="C9" s="5" t="s">
        <v>26</v>
      </c>
      <c r="D9" s="5" t="s">
        <v>27</v>
      </c>
    </row>
    <row r="10" spans="1:10" x14ac:dyDescent="0.3">
      <c r="A10" s="5">
        <v>109</v>
      </c>
      <c r="B10" s="5" t="s">
        <v>28</v>
      </c>
      <c r="C10" s="5" t="s">
        <v>29</v>
      </c>
      <c r="D10" s="5" t="s">
        <v>30</v>
      </c>
      <c r="G10" s="6" t="s">
        <v>1</v>
      </c>
      <c r="H10" s="6" t="s">
        <v>3</v>
      </c>
      <c r="I10" s="6" t="s">
        <v>0</v>
      </c>
      <c r="J10" s="6" t="s">
        <v>2</v>
      </c>
    </row>
    <row r="11" spans="1:10" x14ac:dyDescent="0.3">
      <c r="A11" s="5">
        <v>110</v>
      </c>
      <c r="B11" s="5" t="s">
        <v>31</v>
      </c>
      <c r="C11" s="5" t="s">
        <v>32</v>
      </c>
      <c r="D11" s="5" t="s">
        <v>33</v>
      </c>
      <c r="G11" t="s">
        <v>25</v>
      </c>
      <c r="H11" t="str">
        <f>_xlfn.XLOOKUP(G11,B2:B21,D2:D21)</f>
        <v>Arizona</v>
      </c>
      <c r="I11">
        <f>_xlfn.XLOOKUP(G11,B2:B21,A2:A21)</f>
        <v>108</v>
      </c>
      <c r="J11" t="str">
        <f>_xlfn.XLOOKUP(G11,B2:B21,C2:C21)</f>
        <v>P008</v>
      </c>
    </row>
    <row r="12" spans="1:10" x14ac:dyDescent="0.3">
      <c r="A12" s="5">
        <v>111</v>
      </c>
      <c r="B12" s="5" t="s">
        <v>34</v>
      </c>
      <c r="C12" s="5" t="s">
        <v>35</v>
      </c>
      <c r="D12" s="5" t="s">
        <v>36</v>
      </c>
      <c r="G12" t="s">
        <v>55</v>
      </c>
      <c r="H12" t="str">
        <f>_xlfn.XLOOKUP(G12,B3:B22,D3:D22)</f>
        <v>Virginia</v>
      </c>
      <c r="I12">
        <f>_xlfn.XLOOKUP(G12,B3:B22,A3:A22)</f>
        <v>118</v>
      </c>
      <c r="J12" t="str">
        <f>_xlfn.XLOOKUP(G12,B3:B22,C3:C22)</f>
        <v>P018</v>
      </c>
    </row>
    <row r="13" spans="1:10" x14ac:dyDescent="0.3">
      <c r="A13" s="5">
        <v>112</v>
      </c>
      <c r="B13" s="5" t="s">
        <v>37</v>
      </c>
      <c r="C13" s="5" t="s">
        <v>38</v>
      </c>
      <c r="D13" s="5" t="s">
        <v>39</v>
      </c>
    </row>
    <row r="14" spans="1:10" x14ac:dyDescent="0.3">
      <c r="A14" s="5">
        <v>113</v>
      </c>
      <c r="B14" s="5" t="s">
        <v>40</v>
      </c>
      <c r="C14" s="5" t="s">
        <v>41</v>
      </c>
      <c r="D14" s="5" t="s">
        <v>42</v>
      </c>
    </row>
    <row r="15" spans="1:10" x14ac:dyDescent="0.3">
      <c r="A15" s="5">
        <v>114</v>
      </c>
      <c r="B15" s="5" t="s">
        <v>43</v>
      </c>
      <c r="C15" s="5" t="s">
        <v>44</v>
      </c>
      <c r="D15" s="5" t="s">
        <v>45</v>
      </c>
      <c r="G15" s="6" t="s">
        <v>0</v>
      </c>
      <c r="H15" s="6" t="s">
        <v>1</v>
      </c>
      <c r="I15" s="6" t="s">
        <v>2</v>
      </c>
      <c r="J15" s="6" t="s">
        <v>3</v>
      </c>
    </row>
    <row r="16" spans="1:10" x14ac:dyDescent="0.3">
      <c r="A16" s="5">
        <v>115</v>
      </c>
      <c r="B16" s="5" t="s">
        <v>46</v>
      </c>
      <c r="C16" s="5" t="s">
        <v>47</v>
      </c>
      <c r="D16" s="5" t="s">
        <v>48</v>
      </c>
      <c r="G16" s="5">
        <v>118</v>
      </c>
      <c r="H16" t="str">
        <f>_xlfn.XLOOKUP($G$16,$A$2:$A$21,B2:B21)</f>
        <v>Isabella Lewis</v>
      </c>
      <c r="I16" t="str">
        <f t="shared" ref="I16:J16" si="1">_xlfn.XLOOKUP($G$16,$A$2:$A$21,C2:C21)</f>
        <v>P018</v>
      </c>
      <c r="J16" t="str">
        <f t="shared" si="1"/>
        <v>Virginia</v>
      </c>
    </row>
    <row r="17" spans="1:7" x14ac:dyDescent="0.3">
      <c r="A17" s="5">
        <v>116</v>
      </c>
      <c r="B17" s="5" t="s">
        <v>49</v>
      </c>
      <c r="C17" s="5" t="s">
        <v>50</v>
      </c>
      <c r="D17" s="5" t="s">
        <v>51</v>
      </c>
      <c r="G17" s="5"/>
    </row>
    <row r="18" spans="1:7" x14ac:dyDescent="0.3">
      <c r="A18" s="5">
        <v>117</v>
      </c>
      <c r="B18" s="5" t="s">
        <v>52</v>
      </c>
      <c r="C18" s="5" t="s">
        <v>53</v>
      </c>
      <c r="D18" s="5" t="s">
        <v>54</v>
      </c>
    </row>
    <row r="19" spans="1:7" x14ac:dyDescent="0.3">
      <c r="A19" s="5">
        <v>118</v>
      </c>
      <c r="B19" s="5" t="s">
        <v>55</v>
      </c>
      <c r="C19" s="5" t="s">
        <v>56</v>
      </c>
      <c r="D19" s="5" t="s">
        <v>57</v>
      </c>
    </row>
    <row r="20" spans="1:7" x14ac:dyDescent="0.3">
      <c r="A20" s="5">
        <v>119</v>
      </c>
      <c r="B20" s="5" t="s">
        <v>58</v>
      </c>
      <c r="C20" s="5" t="s">
        <v>59</v>
      </c>
      <c r="D20" s="5" t="s">
        <v>60</v>
      </c>
    </row>
    <row r="21" spans="1:7" x14ac:dyDescent="0.3">
      <c r="A21" s="5">
        <v>120</v>
      </c>
      <c r="B21" s="5" t="s">
        <v>61</v>
      </c>
      <c r="C21" s="5" t="s">
        <v>62</v>
      </c>
      <c r="D21" s="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06A7-5823-4A12-8F60-0944CACDA9A3}">
  <dimension ref="A1:K42"/>
  <sheetViews>
    <sheetView topLeftCell="A22" workbookViewId="0">
      <selection activeCell="D42" sqref="D42"/>
    </sheetView>
  </sheetViews>
  <sheetFormatPr defaultRowHeight="14.4" x14ac:dyDescent="0.3"/>
  <cols>
    <col min="1" max="1" width="11" bestFit="1" customWidth="1"/>
    <col min="2" max="2" width="25.21875" bestFit="1" customWidth="1"/>
    <col min="3" max="3" width="12.21875" bestFit="1" customWidth="1"/>
    <col min="4" max="4" width="11.5546875" bestFit="1" customWidth="1"/>
    <col min="5" max="5" width="10.77734375" bestFit="1" customWidth="1"/>
    <col min="7" max="7" width="10.77734375" bestFit="1" customWidth="1"/>
  </cols>
  <sheetData>
    <row r="1" spans="1:11" x14ac:dyDescent="0.3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</row>
    <row r="2" spans="1:11" x14ac:dyDescent="0.3">
      <c r="A2" s="10" t="s">
        <v>5</v>
      </c>
      <c r="B2" s="10" t="s">
        <v>73</v>
      </c>
      <c r="C2" s="10">
        <v>8471</v>
      </c>
      <c r="D2" s="10" t="s">
        <v>74</v>
      </c>
      <c r="E2" s="10">
        <v>50</v>
      </c>
    </row>
    <row r="3" spans="1:11" x14ac:dyDescent="0.3">
      <c r="A3" s="10" t="s">
        <v>8</v>
      </c>
      <c r="B3" s="10" t="s">
        <v>75</v>
      </c>
      <c r="C3" s="10">
        <v>8518</v>
      </c>
      <c r="D3" s="10" t="s">
        <v>76</v>
      </c>
      <c r="E3" s="10">
        <v>30</v>
      </c>
      <c r="G3" s="39" t="s">
        <v>115</v>
      </c>
      <c r="H3" s="39"/>
      <c r="I3" s="39"/>
      <c r="J3" s="39"/>
      <c r="K3" s="39"/>
    </row>
    <row r="4" spans="1:11" x14ac:dyDescent="0.3">
      <c r="A4" s="10" t="s">
        <v>11</v>
      </c>
      <c r="B4" s="10" t="s">
        <v>77</v>
      </c>
      <c r="C4" s="10">
        <v>8528</v>
      </c>
      <c r="D4" s="10" t="s">
        <v>78</v>
      </c>
      <c r="E4" s="10">
        <v>20</v>
      </c>
    </row>
    <row r="5" spans="1:11" x14ac:dyDescent="0.3">
      <c r="A5" s="10" t="s">
        <v>14</v>
      </c>
      <c r="B5" s="10" t="s">
        <v>79</v>
      </c>
      <c r="C5" s="10">
        <v>8471</v>
      </c>
      <c r="D5" s="10" t="s">
        <v>80</v>
      </c>
      <c r="E5" s="10">
        <v>15</v>
      </c>
      <c r="G5" t="str">
        <f>INDEX(A2:A21,3)</f>
        <v>P003</v>
      </c>
    </row>
    <row r="6" spans="1:11" x14ac:dyDescent="0.3">
      <c r="A6" s="10" t="s">
        <v>17</v>
      </c>
      <c r="B6" s="10" t="s">
        <v>81</v>
      </c>
      <c r="C6" s="10">
        <v>8544</v>
      </c>
      <c r="D6" s="10" t="s">
        <v>82</v>
      </c>
      <c r="E6" s="10">
        <v>120</v>
      </c>
      <c r="G6" t="str" cm="1">
        <f t="array" ref="G6:K6">INDEX(A2:E21,1,)</f>
        <v>P001</v>
      </c>
      <c r="H6" t="str">
        <v>Wireless Mouse</v>
      </c>
      <c r="I6">
        <v>8471</v>
      </c>
      <c r="J6" t="str">
        <v>Tech World</v>
      </c>
      <c r="K6">
        <v>50</v>
      </c>
    </row>
    <row r="7" spans="1:11" x14ac:dyDescent="0.3">
      <c r="A7" s="10" t="s">
        <v>20</v>
      </c>
      <c r="B7" s="10" t="s">
        <v>83</v>
      </c>
      <c r="C7" s="10">
        <v>8525</v>
      </c>
      <c r="D7" s="10" t="s">
        <v>84</v>
      </c>
      <c r="E7" s="10">
        <v>40</v>
      </c>
    </row>
    <row r="8" spans="1:11" x14ac:dyDescent="0.3">
      <c r="A8" s="10" t="s">
        <v>23</v>
      </c>
      <c r="B8" s="10" t="s">
        <v>85</v>
      </c>
      <c r="C8" s="10">
        <v>9112</v>
      </c>
      <c r="D8" s="10" t="s">
        <v>86</v>
      </c>
      <c r="E8" s="10">
        <v>25</v>
      </c>
    </row>
    <row r="9" spans="1:11" x14ac:dyDescent="0.3">
      <c r="A9" s="10" t="s">
        <v>26</v>
      </c>
      <c r="B9" s="10" t="s">
        <v>87</v>
      </c>
      <c r="C9" s="10">
        <v>8504</v>
      </c>
      <c r="D9" s="10" t="s">
        <v>88</v>
      </c>
      <c r="E9" s="10">
        <v>60</v>
      </c>
    </row>
    <row r="10" spans="1:11" x14ac:dyDescent="0.3">
      <c r="A10" s="10" t="s">
        <v>29</v>
      </c>
      <c r="B10" s="10" t="s">
        <v>89</v>
      </c>
      <c r="C10" s="10">
        <v>9403</v>
      </c>
      <c r="D10" s="10" t="s">
        <v>90</v>
      </c>
      <c r="E10" s="10">
        <v>45</v>
      </c>
      <c r="F10" s="37" t="s">
        <v>113</v>
      </c>
      <c r="G10" s="38"/>
    </row>
    <row r="11" spans="1:11" x14ac:dyDescent="0.3">
      <c r="A11" s="10" t="s">
        <v>32</v>
      </c>
      <c r="B11" s="10" t="s">
        <v>91</v>
      </c>
      <c r="C11" s="10">
        <v>8518</v>
      </c>
      <c r="D11" s="10" t="s">
        <v>92</v>
      </c>
      <c r="E11" s="10">
        <v>35</v>
      </c>
      <c r="F11" t="s">
        <v>114</v>
      </c>
    </row>
    <row r="12" spans="1:11" x14ac:dyDescent="0.3">
      <c r="A12" s="10" t="s">
        <v>35</v>
      </c>
      <c r="B12" s="10" t="s">
        <v>93</v>
      </c>
      <c r="C12" s="10">
        <v>8507</v>
      </c>
      <c r="D12" s="10" t="s">
        <v>94</v>
      </c>
      <c r="E12" s="10">
        <v>80</v>
      </c>
      <c r="G12" s="10" t="s">
        <v>85</v>
      </c>
      <c r="H12">
        <f>MATCH(G12,B2:B21,0)</f>
        <v>7</v>
      </c>
    </row>
    <row r="13" spans="1:11" x14ac:dyDescent="0.3">
      <c r="A13" s="10" t="s">
        <v>38</v>
      </c>
      <c r="B13" s="10" t="s">
        <v>95</v>
      </c>
      <c r="C13" s="10">
        <v>8471</v>
      </c>
      <c r="D13" s="10" t="s">
        <v>96</v>
      </c>
      <c r="E13" s="10">
        <v>10</v>
      </c>
    </row>
    <row r="14" spans="1:11" x14ac:dyDescent="0.3">
      <c r="A14" s="10" t="s">
        <v>41</v>
      </c>
      <c r="B14" s="10" t="s">
        <v>97</v>
      </c>
      <c r="C14" s="10">
        <v>8539</v>
      </c>
      <c r="D14" s="10" t="s">
        <v>98</v>
      </c>
      <c r="E14" s="10">
        <v>75</v>
      </c>
    </row>
    <row r="15" spans="1:11" x14ac:dyDescent="0.3">
      <c r="A15" s="10" t="s">
        <v>44</v>
      </c>
      <c r="B15" s="10" t="s">
        <v>99</v>
      </c>
      <c r="C15" s="10">
        <v>8471</v>
      </c>
      <c r="D15" s="10" t="s">
        <v>100</v>
      </c>
      <c r="E15" s="10">
        <v>60</v>
      </c>
      <c r="G15" s="10" t="s">
        <v>85</v>
      </c>
      <c r="H15">
        <f>MATCH(G15,B2:B21,0)</f>
        <v>7</v>
      </c>
    </row>
    <row r="16" spans="1:11" x14ac:dyDescent="0.3">
      <c r="A16" s="10" t="s">
        <v>47</v>
      </c>
      <c r="B16" s="10" t="s">
        <v>101</v>
      </c>
      <c r="C16" s="10">
        <v>8518</v>
      </c>
      <c r="D16" s="10" t="s">
        <v>102</v>
      </c>
      <c r="E16" s="10">
        <v>40</v>
      </c>
      <c r="G16" s="10" t="s">
        <v>89</v>
      </c>
      <c r="H16">
        <f>MATCH(G16,B2:B21,0)</f>
        <v>9</v>
      </c>
    </row>
    <row r="17" spans="1:8" x14ac:dyDescent="0.3">
      <c r="A17" s="10" t="s">
        <v>50</v>
      </c>
      <c r="B17" s="10" t="s">
        <v>103</v>
      </c>
      <c r="C17" s="10">
        <v>4202</v>
      </c>
      <c r="D17" s="10" t="s">
        <v>104</v>
      </c>
      <c r="E17" s="10">
        <v>50</v>
      </c>
      <c r="G17" s="10" t="s">
        <v>97</v>
      </c>
      <c r="H17">
        <f t="shared" ref="H17" si="0">MATCH(G17,B4:B23,0)</f>
        <v>11</v>
      </c>
    </row>
    <row r="18" spans="1:8" x14ac:dyDescent="0.3">
      <c r="A18" s="10" t="s">
        <v>53</v>
      </c>
      <c r="B18" s="10" t="s">
        <v>105</v>
      </c>
      <c r="C18" s="10">
        <v>8471</v>
      </c>
      <c r="D18" s="10" t="s">
        <v>106</v>
      </c>
      <c r="E18" s="10">
        <v>20</v>
      </c>
    </row>
    <row r="19" spans="1:8" x14ac:dyDescent="0.3">
      <c r="A19" s="10" t="s">
        <v>56</v>
      </c>
      <c r="B19" s="10" t="s">
        <v>107</v>
      </c>
      <c r="C19" s="10">
        <v>8504</v>
      </c>
      <c r="D19" s="10" t="s">
        <v>108</v>
      </c>
      <c r="E19" s="10">
        <v>90</v>
      </c>
    </row>
    <row r="20" spans="1:8" x14ac:dyDescent="0.3">
      <c r="A20" s="10" t="s">
        <v>59</v>
      </c>
      <c r="B20" s="10" t="s">
        <v>109</v>
      </c>
      <c r="C20" s="10">
        <v>9403</v>
      </c>
      <c r="D20" s="10" t="s">
        <v>110</v>
      </c>
      <c r="E20" s="10">
        <v>30</v>
      </c>
    </row>
    <row r="21" spans="1:8" x14ac:dyDescent="0.3">
      <c r="A21" s="10" t="s">
        <v>62</v>
      </c>
      <c r="B21" s="10" t="s">
        <v>111</v>
      </c>
      <c r="C21" s="10">
        <v>8471</v>
      </c>
      <c r="D21" s="10" t="s">
        <v>112</v>
      </c>
      <c r="E21" s="10">
        <v>100</v>
      </c>
    </row>
    <row r="24" spans="1:8" x14ac:dyDescent="0.3">
      <c r="A24" s="31" t="s">
        <v>181</v>
      </c>
      <c r="B24" s="31" t="s">
        <v>1</v>
      </c>
      <c r="C24" s="32" t="s">
        <v>182</v>
      </c>
      <c r="D24" s="31" t="s">
        <v>136</v>
      </c>
      <c r="E24" s="31" t="s">
        <v>183</v>
      </c>
    </row>
    <row r="25" spans="1:8" x14ac:dyDescent="0.3">
      <c r="A25" s="29" t="s">
        <v>184</v>
      </c>
      <c r="B25" s="5" t="s">
        <v>172</v>
      </c>
      <c r="C25" s="5" t="s">
        <v>192</v>
      </c>
      <c r="D25" s="5">
        <v>50000</v>
      </c>
      <c r="E25" s="30">
        <v>0.1</v>
      </c>
    </row>
    <row r="26" spans="1:8" x14ac:dyDescent="0.3">
      <c r="A26" s="29" t="s">
        <v>185</v>
      </c>
      <c r="B26" s="5" t="s">
        <v>173</v>
      </c>
      <c r="C26" s="5" t="s">
        <v>193</v>
      </c>
      <c r="D26" s="5">
        <v>32000</v>
      </c>
      <c r="E26" s="30">
        <v>0.15</v>
      </c>
    </row>
    <row r="27" spans="1:8" x14ac:dyDescent="0.3">
      <c r="A27" s="29" t="s">
        <v>186</v>
      </c>
      <c r="B27" s="5" t="s">
        <v>174</v>
      </c>
      <c r="C27" s="5" t="s">
        <v>194</v>
      </c>
      <c r="D27" s="5">
        <v>33000</v>
      </c>
      <c r="E27" s="30">
        <v>0.12</v>
      </c>
      <c r="G27" s="21" t="s">
        <v>196</v>
      </c>
    </row>
    <row r="28" spans="1:8" x14ac:dyDescent="0.3">
      <c r="A28" s="29" t="s">
        <v>187</v>
      </c>
      <c r="B28" s="5" t="s">
        <v>175</v>
      </c>
      <c r="C28" s="5" t="s">
        <v>193</v>
      </c>
      <c r="D28" s="5">
        <v>25000</v>
      </c>
      <c r="E28" s="30">
        <v>0.1</v>
      </c>
      <c r="G28" s="14" t="str">
        <f>INDEX(A25:A32,MATCH(H28,B25:B32,0))</f>
        <v>AF102</v>
      </c>
      <c r="H28" s="14" t="s">
        <v>173</v>
      </c>
    </row>
    <row r="29" spans="1:8" x14ac:dyDescent="0.3">
      <c r="A29" s="29" t="s">
        <v>188</v>
      </c>
      <c r="B29" s="5" t="s">
        <v>176</v>
      </c>
      <c r="C29" s="5" t="s">
        <v>192</v>
      </c>
      <c r="D29" s="5">
        <v>28000</v>
      </c>
      <c r="E29" s="30">
        <v>0.12</v>
      </c>
    </row>
    <row r="30" spans="1:8" x14ac:dyDescent="0.3">
      <c r="A30" s="29" t="s">
        <v>189</v>
      </c>
      <c r="B30" s="5" t="s">
        <v>177</v>
      </c>
      <c r="C30" s="5" t="s">
        <v>195</v>
      </c>
      <c r="D30" s="5">
        <v>52000</v>
      </c>
      <c r="E30" s="30">
        <v>0.14000000000000001</v>
      </c>
    </row>
    <row r="31" spans="1:8" x14ac:dyDescent="0.3">
      <c r="A31" s="29" t="s">
        <v>190</v>
      </c>
      <c r="B31" s="5" t="s">
        <v>178</v>
      </c>
      <c r="C31" s="5" t="s">
        <v>192</v>
      </c>
      <c r="D31" s="5">
        <v>33000</v>
      </c>
      <c r="E31" s="30">
        <v>0.18</v>
      </c>
    </row>
    <row r="32" spans="1:8" x14ac:dyDescent="0.3">
      <c r="A32" s="29" t="s">
        <v>191</v>
      </c>
      <c r="B32" s="5" t="s">
        <v>179</v>
      </c>
      <c r="C32" s="5" t="s">
        <v>194</v>
      </c>
      <c r="D32" s="5">
        <v>48000</v>
      </c>
      <c r="E32" s="30">
        <v>0.12</v>
      </c>
    </row>
    <row r="34" spans="3:8" x14ac:dyDescent="0.3">
      <c r="D34" s="40" t="s">
        <v>197</v>
      </c>
      <c r="E34" s="40"/>
      <c r="F34" s="40"/>
      <c r="G34" s="40"/>
      <c r="H34" s="40"/>
    </row>
    <row r="35" spans="3:8" x14ac:dyDescent="0.3">
      <c r="D35" s="40"/>
      <c r="E35" s="40"/>
      <c r="F35" s="40"/>
      <c r="G35" s="40"/>
      <c r="H35" s="40"/>
    </row>
    <row r="37" spans="3:8" x14ac:dyDescent="0.3">
      <c r="C37" s="14" t="s">
        <v>198</v>
      </c>
      <c r="D37" s="14">
        <v>50000</v>
      </c>
      <c r="E37" s="14"/>
      <c r="F37" s="14"/>
    </row>
    <row r="38" spans="3:8" x14ac:dyDescent="0.3">
      <c r="C38" s="14" t="s">
        <v>1</v>
      </c>
      <c r="D38" s="14" t="str">
        <f>INDEX(B25:B32,MATCH(D37,D25:D32,0))</f>
        <v>RAHUL</v>
      </c>
      <c r="E38" s="14" t="s">
        <v>199</v>
      </c>
      <c r="F38" s="14" t="str">
        <f>INDEX(C25:C32,MATCH(D38,B25:B32,0))</f>
        <v>HR</v>
      </c>
    </row>
    <row r="41" spans="3:8" x14ac:dyDescent="0.3">
      <c r="C41" s="14" t="s">
        <v>200</v>
      </c>
      <c r="D41" s="20">
        <v>0.12</v>
      </c>
    </row>
    <row r="42" spans="3:8" x14ac:dyDescent="0.3">
      <c r="C42" s="14" t="s">
        <v>181</v>
      </c>
      <c r="D42" t="str">
        <f>INDEX(A25:A32,MATCH(D41,E25:E32,0))</f>
        <v>AF103</v>
      </c>
    </row>
  </sheetData>
  <mergeCells count="3">
    <mergeCell ref="F10:G10"/>
    <mergeCell ref="G3:K3"/>
    <mergeCell ref="D34:H3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B84C-127E-43A0-B28A-B1912BB47F40}">
  <dimension ref="A1:K61"/>
  <sheetViews>
    <sheetView workbookViewId="0">
      <selection activeCell="G52" sqref="G52"/>
    </sheetView>
  </sheetViews>
  <sheetFormatPr defaultRowHeight="14.4" x14ac:dyDescent="0.3"/>
  <cols>
    <col min="1" max="1" width="17" bestFit="1" customWidth="1"/>
    <col min="2" max="2" width="42.21875" bestFit="1" customWidth="1"/>
    <col min="3" max="3" width="16.33203125" bestFit="1" customWidth="1"/>
    <col min="4" max="4" width="12.88671875" bestFit="1" customWidth="1"/>
    <col min="6" max="6" width="9.6640625" bestFit="1" customWidth="1"/>
    <col min="7" max="7" width="9.44140625" bestFit="1" customWidth="1"/>
    <col min="9" max="9" width="16.33203125" bestFit="1" customWidth="1"/>
  </cols>
  <sheetData>
    <row r="1" spans="1:11" ht="18" x14ac:dyDescent="0.35">
      <c r="A1" s="11" t="s">
        <v>122</v>
      </c>
      <c r="B1" s="12" t="s">
        <v>116</v>
      </c>
      <c r="C1" s="12" t="s">
        <v>123</v>
      </c>
      <c r="F1" s="15" t="s">
        <v>124</v>
      </c>
      <c r="G1" s="41" t="s">
        <v>125</v>
      </c>
      <c r="H1" s="41"/>
      <c r="I1" s="41"/>
      <c r="J1" s="41"/>
      <c r="K1" s="41"/>
    </row>
    <row r="2" spans="1:11" x14ac:dyDescent="0.3">
      <c r="A2" s="13" t="s">
        <v>117</v>
      </c>
      <c r="B2" s="14">
        <v>45</v>
      </c>
      <c r="C2" s="14" t="str">
        <f>IF(B2&gt;=40,"PASS","FAIL")</f>
        <v>PASS</v>
      </c>
      <c r="G2" s="41"/>
      <c r="H2" s="41"/>
      <c r="I2" s="41"/>
      <c r="J2" s="41"/>
      <c r="K2" s="41"/>
    </row>
    <row r="3" spans="1:11" x14ac:dyDescent="0.3">
      <c r="A3" s="13" t="s">
        <v>118</v>
      </c>
      <c r="B3" s="14">
        <v>65</v>
      </c>
      <c r="C3" s="14" t="str">
        <f t="shared" ref="C3:C6" si="0">IF(B3&gt;=40,"PASS","FAIL")</f>
        <v>PASS</v>
      </c>
      <c r="G3" s="41"/>
      <c r="H3" s="41"/>
      <c r="I3" s="41"/>
      <c r="J3" s="41"/>
      <c r="K3" s="41"/>
    </row>
    <row r="4" spans="1:11" x14ac:dyDescent="0.3">
      <c r="A4" s="13" t="s">
        <v>119</v>
      </c>
      <c r="B4" s="14">
        <v>11</v>
      </c>
      <c r="C4" s="14" t="str">
        <f t="shared" si="0"/>
        <v>FAIL</v>
      </c>
    </row>
    <row r="5" spans="1:11" x14ac:dyDescent="0.3">
      <c r="A5" s="13" t="s">
        <v>120</v>
      </c>
      <c r="B5" s="14">
        <v>87</v>
      </c>
      <c r="C5" s="14" t="str">
        <f t="shared" si="0"/>
        <v>PASS</v>
      </c>
    </row>
    <row r="6" spans="1:11" x14ac:dyDescent="0.3">
      <c r="A6" s="13" t="s">
        <v>121</v>
      </c>
      <c r="B6" s="14">
        <v>33</v>
      </c>
      <c r="C6" s="14" t="str">
        <f t="shared" si="0"/>
        <v>FAIL</v>
      </c>
    </row>
    <row r="10" spans="1:11" ht="18" x14ac:dyDescent="0.35">
      <c r="A10" s="11" t="s">
        <v>122</v>
      </c>
      <c r="B10" s="12" t="s">
        <v>116</v>
      </c>
      <c r="C10" s="12" t="s">
        <v>123</v>
      </c>
      <c r="F10" s="15" t="s">
        <v>126</v>
      </c>
      <c r="G10" s="41" t="s">
        <v>127</v>
      </c>
      <c r="H10" s="41"/>
      <c r="I10" s="41"/>
      <c r="J10" s="41"/>
      <c r="K10" s="41"/>
    </row>
    <row r="11" spans="1:11" x14ac:dyDescent="0.3">
      <c r="A11" s="13" t="s">
        <v>117</v>
      </c>
      <c r="B11" s="14">
        <v>45</v>
      </c>
      <c r="C11" t="str">
        <f>IF(B11&lt;40,"FAIL","")</f>
        <v/>
      </c>
      <c r="G11" s="41"/>
      <c r="H11" s="41"/>
      <c r="I11" s="41"/>
      <c r="J11" s="41"/>
      <c r="K11" s="41"/>
    </row>
    <row r="12" spans="1:11" x14ac:dyDescent="0.3">
      <c r="A12" s="13" t="s">
        <v>118</v>
      </c>
      <c r="B12" s="14">
        <v>65</v>
      </c>
      <c r="C12" t="str">
        <f t="shared" ref="C12:C15" si="1">IF(B12&lt;40,"FAIL","")</f>
        <v/>
      </c>
      <c r="G12" s="41"/>
      <c r="H12" s="41"/>
      <c r="I12" s="41"/>
      <c r="J12" s="41"/>
      <c r="K12" s="41"/>
    </row>
    <row r="13" spans="1:11" x14ac:dyDescent="0.3">
      <c r="A13" s="13" t="s">
        <v>119</v>
      </c>
      <c r="B13" s="14">
        <v>11</v>
      </c>
      <c r="C13" t="str">
        <f t="shared" si="1"/>
        <v>FAIL</v>
      </c>
    </row>
    <row r="14" spans="1:11" x14ac:dyDescent="0.3">
      <c r="A14" s="13" t="s">
        <v>120</v>
      </c>
      <c r="B14" s="14">
        <v>87</v>
      </c>
      <c r="C14" t="str">
        <f t="shared" si="1"/>
        <v/>
      </c>
    </row>
    <row r="15" spans="1:11" x14ac:dyDescent="0.3">
      <c r="A15" s="13" t="s">
        <v>121</v>
      </c>
      <c r="B15" s="14">
        <v>33</v>
      </c>
      <c r="C15" t="str">
        <f t="shared" si="1"/>
        <v>FAIL</v>
      </c>
    </row>
    <row r="17" spans="1:9" ht="18" x14ac:dyDescent="0.35">
      <c r="A17" s="15" t="s">
        <v>131</v>
      </c>
      <c r="B17" t="s">
        <v>132</v>
      </c>
    </row>
    <row r="18" spans="1:9" ht="18" x14ac:dyDescent="0.35">
      <c r="A18" s="11" t="s">
        <v>122</v>
      </c>
      <c r="B18" s="12" t="s">
        <v>116</v>
      </c>
      <c r="C18" s="12" t="s">
        <v>128</v>
      </c>
      <c r="F18" s="15" t="s">
        <v>129</v>
      </c>
      <c r="G18" t="s">
        <v>130</v>
      </c>
    </row>
    <row r="19" spans="1:9" ht="18" x14ac:dyDescent="0.35">
      <c r="A19" s="13" t="s">
        <v>117</v>
      </c>
      <c r="B19" s="14">
        <v>45</v>
      </c>
      <c r="C19" s="14">
        <f>IF(B19&lt;40,B19+5,B19)</f>
        <v>45</v>
      </c>
      <c r="G19" s="11" t="s">
        <v>122</v>
      </c>
      <c r="H19" s="12" t="s">
        <v>116</v>
      </c>
      <c r="I19" s="12" t="s">
        <v>133</v>
      </c>
    </row>
    <row r="20" spans="1:9" x14ac:dyDescent="0.3">
      <c r="A20" s="13" t="s">
        <v>118</v>
      </c>
      <c r="B20" s="14">
        <v>65</v>
      </c>
      <c r="C20" s="14">
        <f t="shared" ref="C20:C23" si="2">IF(B20&lt;40,B20+5,B20)</f>
        <v>65</v>
      </c>
      <c r="G20" s="13" t="s">
        <v>117</v>
      </c>
      <c r="H20" s="14">
        <v>45</v>
      </c>
      <c r="I20" s="14" t="str">
        <f>IF(H20&lt;40,G20,"")</f>
        <v/>
      </c>
    </row>
    <row r="21" spans="1:9" x14ac:dyDescent="0.3">
      <c r="A21" s="13" t="s">
        <v>119</v>
      </c>
      <c r="B21" s="14">
        <v>11</v>
      </c>
      <c r="C21" s="14">
        <f t="shared" si="2"/>
        <v>16</v>
      </c>
      <c r="G21" s="13" t="s">
        <v>118</v>
      </c>
      <c r="H21" s="14">
        <v>65</v>
      </c>
      <c r="I21" s="14" t="str">
        <f t="shared" ref="I21:I24" si="3">IF(H21&lt;40,G21,"")</f>
        <v/>
      </c>
    </row>
    <row r="22" spans="1:9" x14ac:dyDescent="0.3">
      <c r="A22" s="13" t="s">
        <v>120</v>
      </c>
      <c r="B22" s="14">
        <v>87</v>
      </c>
      <c r="C22" s="14">
        <f t="shared" si="2"/>
        <v>87</v>
      </c>
      <c r="G22" s="13" t="s">
        <v>119</v>
      </c>
      <c r="H22" s="14">
        <v>11</v>
      </c>
      <c r="I22" s="14" t="str">
        <f>IF(H22&lt;40,G22,"")</f>
        <v>Naresh</v>
      </c>
    </row>
    <row r="23" spans="1:9" x14ac:dyDescent="0.3">
      <c r="A23" s="13" t="s">
        <v>121</v>
      </c>
      <c r="B23" s="14">
        <v>33</v>
      </c>
      <c r="C23" s="14">
        <f t="shared" si="2"/>
        <v>38</v>
      </c>
      <c r="G23" s="13" t="s">
        <v>120</v>
      </c>
      <c r="H23" s="14">
        <v>87</v>
      </c>
      <c r="I23" s="14" t="str">
        <f t="shared" si="3"/>
        <v/>
      </c>
    </row>
    <row r="24" spans="1:9" x14ac:dyDescent="0.3">
      <c r="G24" s="13" t="s">
        <v>121</v>
      </c>
      <c r="H24" s="14">
        <v>33</v>
      </c>
      <c r="I24" s="14" t="str">
        <f t="shared" si="3"/>
        <v>Sunil Kumar</v>
      </c>
    </row>
    <row r="27" spans="1:9" ht="18" x14ac:dyDescent="0.35">
      <c r="A27" s="15" t="s">
        <v>141</v>
      </c>
      <c r="B27" t="s">
        <v>142</v>
      </c>
    </row>
    <row r="29" spans="1:9" ht="18" x14ac:dyDescent="0.35">
      <c r="A29" s="11" t="s">
        <v>134</v>
      </c>
      <c r="B29" s="11" t="s">
        <v>135</v>
      </c>
      <c r="C29" s="11" t="s">
        <v>136</v>
      </c>
      <c r="D29" s="11" t="s">
        <v>140</v>
      </c>
    </row>
    <row r="30" spans="1:9" x14ac:dyDescent="0.3">
      <c r="A30" s="13" t="s">
        <v>120</v>
      </c>
      <c r="B30" s="14" t="s">
        <v>137</v>
      </c>
      <c r="C30" s="14">
        <v>18000</v>
      </c>
      <c r="D30" s="14">
        <f>IF(B30="Night",C30+C30*5%,C30)</f>
        <v>18000</v>
      </c>
    </row>
    <row r="31" spans="1:9" x14ac:dyDescent="0.3">
      <c r="A31" s="13" t="s">
        <v>118</v>
      </c>
      <c r="B31" s="14" t="s">
        <v>138</v>
      </c>
      <c r="C31" s="14">
        <v>12000</v>
      </c>
      <c r="D31" s="14">
        <f>IF(B31="Night",C31+C31*5%,C31)</f>
        <v>12000</v>
      </c>
    </row>
    <row r="32" spans="1:9" x14ac:dyDescent="0.3">
      <c r="A32" s="13" t="s">
        <v>119</v>
      </c>
      <c r="B32" s="14" t="s">
        <v>139</v>
      </c>
      <c r="C32" s="14">
        <v>20000</v>
      </c>
      <c r="D32" s="14">
        <f>IF(B32="Night",C32+C32*5%,C32)</f>
        <v>21000</v>
      </c>
    </row>
    <row r="33" spans="1:7" x14ac:dyDescent="0.3">
      <c r="A33" s="13" t="s">
        <v>117</v>
      </c>
      <c r="B33" s="14" t="s">
        <v>137</v>
      </c>
      <c r="C33" s="14">
        <v>10000</v>
      </c>
      <c r="D33" s="14">
        <f>IF(B33="Night",C33+C33*5%,C33)</f>
        <v>10000</v>
      </c>
    </row>
    <row r="34" spans="1:7" x14ac:dyDescent="0.3">
      <c r="A34" s="13" t="s">
        <v>121</v>
      </c>
      <c r="B34" s="14" t="s">
        <v>139</v>
      </c>
      <c r="C34" s="14">
        <v>15000</v>
      </c>
      <c r="D34" s="14">
        <f>IF(B34="Night",C34+C34*5%,C34)</f>
        <v>15750</v>
      </c>
    </row>
    <row r="39" spans="1:7" x14ac:dyDescent="0.3">
      <c r="A39" s="22" t="s">
        <v>164</v>
      </c>
      <c r="B39" s="22" t="s">
        <v>165</v>
      </c>
      <c r="C39" s="22" t="s">
        <v>166</v>
      </c>
      <c r="D39" s="22" t="s">
        <v>167</v>
      </c>
    </row>
    <row r="40" spans="1:7" x14ac:dyDescent="0.3">
      <c r="A40" s="14" t="s">
        <v>172</v>
      </c>
      <c r="B40" s="14" t="s">
        <v>168</v>
      </c>
      <c r="C40" s="14">
        <f>IF(B40=$F$40,$G$40*$G$45,IF(B40=$F$41,$G$41*$G$45,IF(B40=$F$42,$G$42*$G$45,IF(B40=$F$43,$G$43*$G$45,0))))</f>
        <v>40000</v>
      </c>
      <c r="D40" s="14">
        <f>$G$45-C40</f>
        <v>40000</v>
      </c>
      <c r="F40" s="21" t="s">
        <v>168</v>
      </c>
      <c r="G40" s="23">
        <v>0.5</v>
      </c>
    </row>
    <row r="41" spans="1:7" x14ac:dyDescent="0.3">
      <c r="A41" s="14" t="s">
        <v>173</v>
      </c>
      <c r="B41" s="14" t="s">
        <v>171</v>
      </c>
      <c r="C41" s="14">
        <f t="shared" ref="C41:C47" si="4">IF(B41=$F$40,$G$40*$G$45,IF(B41=$F$41,$G$41*$G$45,IF(B41=$F$42,$G$42*$G$45,IF(B41=$F$43,$G$43*$G$45,0))))</f>
        <v>0</v>
      </c>
      <c r="D41" s="14">
        <f t="shared" ref="D41:D47" si="5">$G$45-C41</f>
        <v>80000</v>
      </c>
      <c r="F41" s="21" t="s">
        <v>169</v>
      </c>
      <c r="G41" s="23">
        <v>0.3</v>
      </c>
    </row>
    <row r="42" spans="1:7" x14ac:dyDescent="0.3">
      <c r="A42" s="14" t="s">
        <v>174</v>
      </c>
      <c r="B42" s="14" t="s">
        <v>170</v>
      </c>
      <c r="C42" s="14">
        <f t="shared" si="4"/>
        <v>64000</v>
      </c>
      <c r="D42" s="14">
        <f t="shared" si="5"/>
        <v>16000</v>
      </c>
      <c r="F42" s="21" t="s">
        <v>170</v>
      </c>
      <c r="G42" s="23">
        <v>0.8</v>
      </c>
    </row>
    <row r="43" spans="1:7" x14ac:dyDescent="0.3">
      <c r="A43" s="14" t="s">
        <v>175</v>
      </c>
      <c r="B43" s="14" t="s">
        <v>169</v>
      </c>
      <c r="C43" s="14">
        <f t="shared" si="4"/>
        <v>24000</v>
      </c>
      <c r="D43" s="14">
        <f t="shared" si="5"/>
        <v>56000</v>
      </c>
      <c r="F43" s="21" t="s">
        <v>171</v>
      </c>
      <c r="G43" s="23">
        <v>0</v>
      </c>
    </row>
    <row r="44" spans="1:7" x14ac:dyDescent="0.3">
      <c r="A44" s="14" t="s">
        <v>176</v>
      </c>
      <c r="B44" s="14" t="s">
        <v>168</v>
      </c>
      <c r="C44" s="14">
        <f t="shared" si="4"/>
        <v>40000</v>
      </c>
      <c r="D44" s="14">
        <f t="shared" si="5"/>
        <v>40000</v>
      </c>
      <c r="F44" s="24"/>
      <c r="G44" s="24"/>
    </row>
    <row r="45" spans="1:7" x14ac:dyDescent="0.3">
      <c r="A45" s="14" t="s">
        <v>177</v>
      </c>
      <c r="B45" s="14" t="s">
        <v>169</v>
      </c>
      <c r="C45" s="14">
        <f t="shared" si="4"/>
        <v>24000</v>
      </c>
      <c r="D45" s="14">
        <f t="shared" si="5"/>
        <v>56000</v>
      </c>
      <c r="F45" s="21" t="s">
        <v>167</v>
      </c>
      <c r="G45" s="21">
        <v>80000</v>
      </c>
    </row>
    <row r="46" spans="1:7" x14ac:dyDescent="0.3">
      <c r="A46" s="14" t="s">
        <v>178</v>
      </c>
      <c r="B46" s="14" t="s">
        <v>170</v>
      </c>
      <c r="C46" s="14">
        <f t="shared" si="4"/>
        <v>64000</v>
      </c>
      <c r="D46" s="14">
        <f t="shared" si="5"/>
        <v>16000</v>
      </c>
    </row>
    <row r="47" spans="1:7" x14ac:dyDescent="0.3">
      <c r="A47" s="14" t="s">
        <v>179</v>
      </c>
      <c r="B47" s="14" t="s">
        <v>171</v>
      </c>
      <c r="C47" s="14">
        <f t="shared" si="4"/>
        <v>0</v>
      </c>
      <c r="D47" s="14">
        <f t="shared" si="5"/>
        <v>80000</v>
      </c>
    </row>
    <row r="55" spans="1:7" x14ac:dyDescent="0.3">
      <c r="A55" s="25" t="s">
        <v>164</v>
      </c>
      <c r="B55" s="25" t="s">
        <v>165</v>
      </c>
      <c r="C55" s="25" t="s">
        <v>166</v>
      </c>
      <c r="D55" s="25" t="s">
        <v>167</v>
      </c>
    </row>
    <row r="56" spans="1:7" x14ac:dyDescent="0.3">
      <c r="A56" s="13" t="s">
        <v>180</v>
      </c>
      <c r="B56" s="14" t="s">
        <v>168</v>
      </c>
      <c r="C56" s="14">
        <f>IF(B56=$F$40,$G$40*$G$45,IF(B56=$F$41,$G$41*$G$45,IF(B56=$F$42,$G$42*$G$45,IF(B56=$F$43,$G$43*$G$45,0))))</f>
        <v>40000</v>
      </c>
      <c r="D56" s="14">
        <f>$G$45-C56</f>
        <v>40000</v>
      </c>
      <c r="F56" s="27" t="s">
        <v>168</v>
      </c>
      <c r="G56" s="23">
        <v>0.5</v>
      </c>
    </row>
    <row r="57" spans="1:7" x14ac:dyDescent="0.3">
      <c r="A57" s="13" t="s">
        <v>118</v>
      </c>
      <c r="B57" s="14" t="s">
        <v>171</v>
      </c>
      <c r="C57" s="14">
        <f t="shared" ref="C57:C61" si="6">IF(B57=$F$40,$G$40*$G$45,IF(B57=$F$41,$G$41*$G$45,IF(B57=$F$42,$G$42*$G$45,IF(B57=$F$43,$G$43*$G$45,0))))</f>
        <v>0</v>
      </c>
      <c r="D57" s="14">
        <f t="shared" ref="D57:D61" si="7">$G$45-C57</f>
        <v>80000</v>
      </c>
      <c r="F57" s="27" t="s">
        <v>169</v>
      </c>
      <c r="G57" s="23">
        <v>0.3</v>
      </c>
    </row>
    <row r="58" spans="1:7" x14ac:dyDescent="0.3">
      <c r="A58" s="13" t="s">
        <v>119</v>
      </c>
      <c r="B58" s="14" t="s">
        <v>170</v>
      </c>
      <c r="C58" s="14">
        <f t="shared" si="6"/>
        <v>64000</v>
      </c>
      <c r="D58" s="14">
        <f t="shared" si="7"/>
        <v>16000</v>
      </c>
      <c r="F58" s="27" t="s">
        <v>170</v>
      </c>
      <c r="G58" s="23">
        <v>0.8</v>
      </c>
    </row>
    <row r="59" spans="1:7" x14ac:dyDescent="0.3">
      <c r="A59" s="13" t="s">
        <v>117</v>
      </c>
      <c r="B59" s="14" t="s">
        <v>169</v>
      </c>
      <c r="C59" s="14">
        <f t="shared" si="6"/>
        <v>24000</v>
      </c>
      <c r="D59" s="14">
        <f t="shared" si="7"/>
        <v>56000</v>
      </c>
      <c r="F59" s="27" t="s">
        <v>171</v>
      </c>
      <c r="G59" s="23">
        <v>0</v>
      </c>
    </row>
    <row r="60" spans="1:7" x14ac:dyDescent="0.3">
      <c r="A60" s="13" t="s">
        <v>121</v>
      </c>
      <c r="B60" s="14" t="s">
        <v>168</v>
      </c>
      <c r="C60" s="14">
        <f t="shared" si="6"/>
        <v>40000</v>
      </c>
      <c r="D60" s="14">
        <f t="shared" si="7"/>
        <v>40000</v>
      </c>
      <c r="F60" s="28"/>
      <c r="G60" s="24"/>
    </row>
    <row r="61" spans="1:7" x14ac:dyDescent="0.3">
      <c r="A61" s="26" t="s">
        <v>120</v>
      </c>
      <c r="B61" s="14" t="s">
        <v>169</v>
      </c>
      <c r="C61" s="14">
        <f t="shared" si="6"/>
        <v>24000</v>
      </c>
      <c r="D61" s="14">
        <f t="shared" si="7"/>
        <v>56000</v>
      </c>
      <c r="F61" s="27" t="s">
        <v>167</v>
      </c>
      <c r="G61" s="21">
        <v>80000</v>
      </c>
    </row>
  </sheetData>
  <sortState xmlns:xlrd2="http://schemas.microsoft.com/office/spreadsheetml/2017/richdata2" ref="A30:D34">
    <sortCondition ref="A30:A34"/>
  </sortState>
  <mergeCells count="2">
    <mergeCell ref="G1:K3"/>
    <mergeCell ref="G10:K12"/>
  </mergeCells>
  <conditionalFormatting sqref="D30:D34">
    <cfRule type="colorScale" priority="1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errorTitle="Errror" error="Choose again" sqref="B40:B47 B56:B61" xr:uid="{AFB185F9-4240-471F-91F0-072A198FB96E}">
      <formula1>$F$40:$F$43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0B27-F684-4F48-A9B3-B2BCF5CCD59F}">
  <dimension ref="A1:U14"/>
  <sheetViews>
    <sheetView tabSelected="1" zoomScale="82" workbookViewId="0">
      <selection activeCell="L19" sqref="L19"/>
    </sheetView>
  </sheetViews>
  <sheetFormatPr defaultRowHeight="14.4" x14ac:dyDescent="0.3"/>
  <cols>
    <col min="1" max="1" width="12" bestFit="1" customWidth="1"/>
    <col min="4" max="4" width="11.109375" bestFit="1" customWidth="1"/>
    <col min="5" max="5" width="14.88671875" bestFit="1" customWidth="1"/>
    <col min="12" max="12" width="11.88671875" bestFit="1" customWidth="1"/>
    <col min="13" max="13" width="11.44140625" bestFit="1" customWidth="1"/>
    <col min="14" max="14" width="15.77734375" bestFit="1" customWidth="1"/>
    <col min="15" max="15" width="11.5546875" customWidth="1"/>
  </cols>
  <sheetData>
    <row r="1" spans="1:21" ht="18" customHeight="1" x14ac:dyDescent="0.35">
      <c r="A1" s="11" t="s">
        <v>143</v>
      </c>
      <c r="B1" s="12" t="s">
        <v>144</v>
      </c>
      <c r="C1" s="12" t="s">
        <v>145</v>
      </c>
      <c r="D1" s="12" t="s">
        <v>146</v>
      </c>
      <c r="E1" s="12" t="s">
        <v>147</v>
      </c>
      <c r="L1" s="11" t="s">
        <v>150</v>
      </c>
      <c r="M1" s="12" t="s">
        <v>151</v>
      </c>
      <c r="N1" s="12" t="s">
        <v>152</v>
      </c>
      <c r="O1" s="12" t="s">
        <v>153</v>
      </c>
      <c r="P1" s="15" t="s">
        <v>154</v>
      </c>
      <c r="Q1" s="41" t="s">
        <v>155</v>
      </c>
      <c r="R1" s="41"/>
      <c r="S1" s="41"/>
      <c r="T1" s="41"/>
      <c r="U1" s="41"/>
    </row>
    <row r="2" spans="1:21" x14ac:dyDescent="0.3">
      <c r="A2" s="13" t="s">
        <v>117</v>
      </c>
      <c r="B2" s="14">
        <v>45</v>
      </c>
      <c r="C2" s="14">
        <v>45</v>
      </c>
      <c r="D2" s="14">
        <v>88</v>
      </c>
      <c r="E2" s="14" t="str">
        <f>IF(AND(B2&gt;=40,C2&gt;=40,D2&gt;=40),"Pass","Fail")</f>
        <v>Pass</v>
      </c>
      <c r="L2" s="13">
        <v>10</v>
      </c>
      <c r="M2" s="14" t="s">
        <v>156</v>
      </c>
      <c r="N2" s="16">
        <v>45493</v>
      </c>
      <c r="O2" s="14" t="str">
        <f>IF(AND(M2="delivered",N2&lt;&gt;""),"close","")</f>
        <v>close</v>
      </c>
      <c r="Q2" s="41"/>
      <c r="R2" s="41"/>
      <c r="S2" s="41"/>
      <c r="T2" s="41"/>
      <c r="U2" s="41"/>
    </row>
    <row r="3" spans="1:21" x14ac:dyDescent="0.3">
      <c r="A3" s="13" t="s">
        <v>118</v>
      </c>
      <c r="B3" s="14">
        <v>65</v>
      </c>
      <c r="C3" s="14">
        <v>45</v>
      </c>
      <c r="D3" s="14">
        <v>77</v>
      </c>
      <c r="E3" s="14" t="str">
        <f t="shared" ref="E3:E6" si="0">IF(AND(B3&gt;=40,C3&gt;=40,D3&gt;=40),"Pass","Fail")</f>
        <v>Pass</v>
      </c>
      <c r="L3" s="13">
        <v>11</v>
      </c>
      <c r="M3" s="14" t="s">
        <v>157</v>
      </c>
      <c r="N3" s="14"/>
      <c r="O3" s="14" t="str">
        <f t="shared" ref="O3:O6" si="1">IF(AND(M3="delivered",N3&lt;&gt;""),"close","")</f>
        <v/>
      </c>
      <c r="Q3" s="41"/>
      <c r="R3" s="41"/>
      <c r="S3" s="41"/>
      <c r="T3" s="41"/>
      <c r="U3" s="41"/>
    </row>
    <row r="4" spans="1:21" ht="18" x14ac:dyDescent="0.35">
      <c r="A4" s="13" t="s">
        <v>119</v>
      </c>
      <c r="B4" s="14">
        <v>11</v>
      </c>
      <c r="C4" s="14">
        <v>55</v>
      </c>
      <c r="D4" s="14">
        <v>23</v>
      </c>
      <c r="E4" s="14" t="str">
        <f t="shared" si="0"/>
        <v>Fail</v>
      </c>
      <c r="F4" s="15" t="s">
        <v>148</v>
      </c>
      <c r="G4" s="42" t="s">
        <v>149</v>
      </c>
      <c r="H4" s="42"/>
      <c r="I4" s="42"/>
      <c r="J4" s="42"/>
      <c r="K4" s="42"/>
      <c r="L4" s="13">
        <v>12</v>
      </c>
      <c r="M4" s="14" t="s">
        <v>156</v>
      </c>
      <c r="N4" s="16">
        <v>45492</v>
      </c>
      <c r="O4" s="14" t="str">
        <f t="shared" si="1"/>
        <v>close</v>
      </c>
    </row>
    <row r="5" spans="1:21" x14ac:dyDescent="0.3">
      <c r="A5" s="13" t="s">
        <v>120</v>
      </c>
      <c r="B5" s="14">
        <v>87</v>
      </c>
      <c r="C5" s="14">
        <v>66</v>
      </c>
      <c r="D5" s="14">
        <v>33</v>
      </c>
      <c r="E5" s="14" t="str">
        <f t="shared" si="0"/>
        <v>Fail</v>
      </c>
      <c r="G5" s="42"/>
      <c r="H5" s="42"/>
      <c r="I5" s="42"/>
      <c r="J5" s="42"/>
      <c r="K5" s="42"/>
      <c r="L5" s="13">
        <v>13</v>
      </c>
      <c r="M5" s="14" t="s">
        <v>156</v>
      </c>
      <c r="N5" s="14"/>
      <c r="O5" s="14" t="str">
        <f t="shared" si="1"/>
        <v/>
      </c>
    </row>
    <row r="6" spans="1:21" x14ac:dyDescent="0.3">
      <c r="A6" s="13" t="s">
        <v>121</v>
      </c>
      <c r="B6" s="14">
        <v>33</v>
      </c>
      <c r="C6" s="14">
        <v>34</v>
      </c>
      <c r="D6" s="14">
        <v>75</v>
      </c>
      <c r="E6" s="14" t="str">
        <f t="shared" si="0"/>
        <v>Fail</v>
      </c>
      <c r="G6" s="42"/>
      <c r="H6" s="42"/>
      <c r="I6" s="42"/>
      <c r="J6" s="42"/>
      <c r="K6" s="42"/>
      <c r="L6" s="13">
        <v>14</v>
      </c>
      <c r="M6" s="14" t="s">
        <v>157</v>
      </c>
      <c r="N6" s="16">
        <v>45492</v>
      </c>
      <c r="O6" s="14" t="str">
        <f t="shared" si="1"/>
        <v/>
      </c>
    </row>
    <row r="9" spans="1:21" ht="18" x14ac:dyDescent="0.35">
      <c r="A9" s="11" t="s">
        <v>150</v>
      </c>
      <c r="B9" s="12" t="s">
        <v>158</v>
      </c>
      <c r="C9" s="12" t="s">
        <v>153</v>
      </c>
      <c r="D9" s="12" t="s">
        <v>159</v>
      </c>
      <c r="E9" s="15" t="s">
        <v>160</v>
      </c>
      <c r="F9" s="41" t="s">
        <v>161</v>
      </c>
      <c r="G9" s="41"/>
      <c r="H9" s="41"/>
      <c r="I9" s="41"/>
      <c r="J9" s="41"/>
    </row>
    <row r="10" spans="1:21" x14ac:dyDescent="0.3">
      <c r="A10" s="17">
        <v>10</v>
      </c>
      <c r="B10" s="18">
        <v>4000</v>
      </c>
      <c r="C10" s="19" t="s">
        <v>162</v>
      </c>
      <c r="D10" s="14" t="str">
        <f>IF(AND(C10="closed",B10&gt;=10000),B10*5%,"")</f>
        <v/>
      </c>
      <c r="F10" s="41"/>
      <c r="G10" s="41"/>
      <c r="H10" s="41"/>
      <c r="I10" s="41"/>
      <c r="J10" s="41"/>
    </row>
    <row r="11" spans="1:21" x14ac:dyDescent="0.3">
      <c r="A11" s="17">
        <v>11</v>
      </c>
      <c r="B11" s="18">
        <v>12000</v>
      </c>
      <c r="C11" s="17" t="s">
        <v>162</v>
      </c>
      <c r="D11" s="14">
        <f t="shared" ref="D11:D14" si="2">IF(AND(C11="closed",B11&gt;=10000),B11*5%,"")</f>
        <v>600</v>
      </c>
      <c r="F11" s="41"/>
      <c r="G11" s="41"/>
      <c r="H11" s="41"/>
      <c r="I11" s="41"/>
      <c r="J11" s="41"/>
    </row>
    <row r="12" spans="1:21" x14ac:dyDescent="0.3">
      <c r="A12" s="17">
        <v>12</v>
      </c>
      <c r="B12" s="18">
        <v>33000</v>
      </c>
      <c r="C12" s="19" t="s">
        <v>163</v>
      </c>
      <c r="D12" s="14" t="str">
        <f t="shared" si="2"/>
        <v/>
      </c>
    </row>
    <row r="13" spans="1:21" x14ac:dyDescent="0.3">
      <c r="A13" s="17">
        <v>13</v>
      </c>
      <c r="B13" s="18">
        <v>34000</v>
      </c>
      <c r="C13" s="17" t="s">
        <v>162</v>
      </c>
      <c r="D13" s="14">
        <f t="shared" si="2"/>
        <v>1700</v>
      </c>
    </row>
    <row r="14" spans="1:21" x14ac:dyDescent="0.3">
      <c r="A14" s="17">
        <v>14</v>
      </c>
      <c r="B14" s="18">
        <v>17000</v>
      </c>
      <c r="C14" s="19" t="s">
        <v>163</v>
      </c>
      <c r="D14" s="14" t="str">
        <f t="shared" si="2"/>
        <v/>
      </c>
    </row>
  </sheetData>
  <mergeCells count="3">
    <mergeCell ref="G4:K6"/>
    <mergeCell ref="Q1:U3"/>
    <mergeCell ref="F9:J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D20C-5BBD-484E-BB02-0931797B6753}">
  <dimension ref="A1:G9"/>
  <sheetViews>
    <sheetView workbookViewId="0">
      <selection activeCell="B16" sqref="B16"/>
    </sheetView>
  </sheetViews>
  <sheetFormatPr defaultRowHeight="14.4" x14ac:dyDescent="0.3"/>
  <cols>
    <col min="1" max="1" width="9.33203125" bestFit="1" customWidth="1"/>
    <col min="3" max="3" width="10.44140625" bestFit="1" customWidth="1"/>
    <col min="4" max="4" width="16.5546875" bestFit="1" customWidth="1"/>
    <col min="5" max="5" width="14.6640625" bestFit="1" customWidth="1"/>
    <col min="6" max="6" width="14.44140625" bestFit="1" customWidth="1"/>
    <col min="7" max="7" width="15" bestFit="1" customWidth="1"/>
  </cols>
  <sheetData>
    <row r="1" spans="1:7" x14ac:dyDescent="0.3">
      <c r="A1" s="6" t="s">
        <v>201</v>
      </c>
      <c r="B1" s="6" t="s">
        <v>202</v>
      </c>
      <c r="C1" s="6" t="s">
        <v>203</v>
      </c>
      <c r="D1" s="6" t="s">
        <v>204</v>
      </c>
      <c r="E1" s="6" t="s">
        <v>207</v>
      </c>
      <c r="F1" s="6" t="s">
        <v>206</v>
      </c>
      <c r="G1" s="33" t="s">
        <v>205</v>
      </c>
    </row>
    <row r="2" spans="1:7" x14ac:dyDescent="0.3">
      <c r="A2" s="5">
        <v>10</v>
      </c>
      <c r="B2" s="5">
        <v>23</v>
      </c>
      <c r="C2" s="5">
        <v>200</v>
      </c>
      <c r="D2" s="5" t="str">
        <f>IF(OR(B2&gt;=15,C2&gt;=1200),"Yes","NO")</f>
        <v>Yes</v>
      </c>
      <c r="E2" s="5">
        <f>B2*C2</f>
        <v>4600</v>
      </c>
      <c r="F2" s="5">
        <f>IF(D2="Yes",E2*10%,0)</f>
        <v>460</v>
      </c>
      <c r="G2" s="5">
        <f>IF(D2="yes",E2-F2,E2)</f>
        <v>4140</v>
      </c>
    </row>
    <row r="3" spans="1:7" x14ac:dyDescent="0.3">
      <c r="A3" s="5">
        <v>11</v>
      </c>
      <c r="B3" s="5">
        <v>20</v>
      </c>
      <c r="C3" s="5">
        <v>1500</v>
      </c>
      <c r="D3" s="5" t="str">
        <f t="shared" ref="D3:D9" si="0">IF(OR(B3&gt;=15,C3&gt;=1200),"Yes","NO")</f>
        <v>Yes</v>
      </c>
      <c r="E3" s="5">
        <f t="shared" ref="E3:E9" si="1">B3*C3</f>
        <v>30000</v>
      </c>
      <c r="F3" s="5">
        <f t="shared" ref="F3:F9" si="2">IF(D3="Yes",E3*10%,0)</f>
        <v>3000</v>
      </c>
      <c r="G3" s="5">
        <f t="shared" ref="G3:G9" si="3">IF(D3="yes",E3-F3,E3)</f>
        <v>27000</v>
      </c>
    </row>
    <row r="4" spans="1:7" x14ac:dyDescent="0.3">
      <c r="A4" s="5">
        <v>12</v>
      </c>
      <c r="B4" s="5">
        <v>12</v>
      </c>
      <c r="C4" s="5">
        <v>210</v>
      </c>
      <c r="D4" s="5" t="str">
        <f t="shared" si="0"/>
        <v>NO</v>
      </c>
      <c r="E4" s="5">
        <f t="shared" si="1"/>
        <v>2520</v>
      </c>
      <c r="F4" s="5">
        <f t="shared" si="2"/>
        <v>0</v>
      </c>
      <c r="G4" s="5">
        <f t="shared" si="3"/>
        <v>2520</v>
      </c>
    </row>
    <row r="5" spans="1:7" x14ac:dyDescent="0.3">
      <c r="A5" s="5">
        <v>13</v>
      </c>
      <c r="B5" s="5">
        <v>10</v>
      </c>
      <c r="C5" s="5">
        <v>1299</v>
      </c>
      <c r="D5" s="5" t="str">
        <f t="shared" si="0"/>
        <v>Yes</v>
      </c>
      <c r="E5" s="5">
        <f t="shared" si="1"/>
        <v>12990</v>
      </c>
      <c r="F5" s="5">
        <f t="shared" si="2"/>
        <v>1299</v>
      </c>
      <c r="G5" s="5">
        <f t="shared" si="3"/>
        <v>11691</v>
      </c>
    </row>
    <row r="6" spans="1:7" x14ac:dyDescent="0.3">
      <c r="A6" s="5">
        <v>14</v>
      </c>
      <c r="B6" s="5">
        <v>6</v>
      </c>
      <c r="C6" s="5">
        <v>499</v>
      </c>
      <c r="D6" s="5" t="str">
        <f t="shared" si="0"/>
        <v>NO</v>
      </c>
      <c r="E6" s="5">
        <f t="shared" si="1"/>
        <v>2994</v>
      </c>
      <c r="F6" s="5">
        <f t="shared" si="2"/>
        <v>0</v>
      </c>
      <c r="G6" s="5">
        <f t="shared" si="3"/>
        <v>2994</v>
      </c>
    </row>
    <row r="7" spans="1:7" x14ac:dyDescent="0.3">
      <c r="A7" s="5">
        <v>15</v>
      </c>
      <c r="B7" s="5">
        <v>9</v>
      </c>
      <c r="C7" s="5">
        <v>799</v>
      </c>
      <c r="D7" s="5" t="str">
        <f t="shared" si="0"/>
        <v>NO</v>
      </c>
      <c r="E7" s="5">
        <f t="shared" si="1"/>
        <v>7191</v>
      </c>
      <c r="F7" s="5">
        <f t="shared" si="2"/>
        <v>0</v>
      </c>
      <c r="G7" s="5">
        <f t="shared" si="3"/>
        <v>7191</v>
      </c>
    </row>
    <row r="8" spans="1:7" x14ac:dyDescent="0.3">
      <c r="A8" s="5">
        <v>16</v>
      </c>
      <c r="B8" s="5">
        <v>15</v>
      </c>
      <c r="C8" s="5">
        <v>300</v>
      </c>
      <c r="D8" s="5" t="str">
        <f t="shared" si="0"/>
        <v>Yes</v>
      </c>
      <c r="E8" s="5">
        <f t="shared" si="1"/>
        <v>4500</v>
      </c>
      <c r="F8" s="5">
        <f t="shared" si="2"/>
        <v>450</v>
      </c>
      <c r="G8" s="5">
        <f t="shared" si="3"/>
        <v>4050</v>
      </c>
    </row>
    <row r="9" spans="1:7" x14ac:dyDescent="0.3">
      <c r="A9" s="5">
        <v>17</v>
      </c>
      <c r="B9" s="5">
        <v>7</v>
      </c>
      <c r="C9" s="5">
        <v>999</v>
      </c>
      <c r="D9" s="5" t="str">
        <f t="shared" si="0"/>
        <v>NO</v>
      </c>
      <c r="E9" s="5">
        <f t="shared" si="1"/>
        <v>6993</v>
      </c>
      <c r="F9" s="5">
        <f t="shared" si="2"/>
        <v>0</v>
      </c>
      <c r="G9" s="5">
        <f t="shared" si="3"/>
        <v>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Lookup</vt:lpstr>
      <vt:lpstr>VLookup</vt:lpstr>
      <vt:lpstr>HLOOKUP</vt:lpstr>
      <vt:lpstr>XLOOKUP</vt:lpstr>
      <vt:lpstr>Match&amp;INDEX</vt:lpstr>
      <vt:lpstr>IF FUNCTION</vt:lpstr>
      <vt:lpstr>IF+AND</vt:lpstr>
      <vt:lpstr>IF+OR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Jaiswal</dc:creator>
  <cp:lastModifiedBy>Rahul Jaiswal</cp:lastModifiedBy>
  <dcterms:created xsi:type="dcterms:W3CDTF">2025-03-03T14:52:09Z</dcterms:created>
  <dcterms:modified xsi:type="dcterms:W3CDTF">2025-04-17T10:21:16Z</dcterms:modified>
</cp:coreProperties>
</file>