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Dashboard" sheetId="2" r:id="rId5"/>
    <sheet state="visible" name="Sale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<sst xmlns="http://schemas.openxmlformats.org/spreadsheetml/2006/main" count="153" uniqueCount="85">
  <si>
    <t>Product ID</t>
  </si>
  <si>
    <t>Product Name</t>
  </si>
  <si>
    <t>Category</t>
  </si>
  <si>
    <t>Unit Price</t>
  </si>
  <si>
    <t>Stock Qty</t>
  </si>
  <si>
    <t>Reorder Level</t>
  </si>
  <si>
    <t>Status</t>
  </si>
  <si>
    <t>P001</t>
  </si>
  <si>
    <t>Ball Pen</t>
  </si>
  <si>
    <t>Stationery</t>
  </si>
  <si>
    <t>P002</t>
  </si>
  <si>
    <t>Notebook A5</t>
  </si>
  <si>
    <t>P003</t>
  </si>
  <si>
    <t>USB Drive 32GB</t>
  </si>
  <si>
    <t>Electronics</t>
  </si>
  <si>
    <t>P004</t>
  </si>
  <si>
    <t>Wireless Mouse</t>
  </si>
  <si>
    <t>P005</t>
  </si>
  <si>
    <t>Marker</t>
  </si>
  <si>
    <t>P006</t>
  </si>
  <si>
    <t>File Folder</t>
  </si>
  <si>
    <t>Office Supply</t>
  </si>
  <si>
    <t>P007</t>
  </si>
  <si>
    <t>Calculator</t>
  </si>
  <si>
    <t>P008</t>
  </si>
  <si>
    <t>Stapler</t>
  </si>
  <si>
    <t>P009</t>
  </si>
  <si>
    <t>Highlighter</t>
  </si>
  <si>
    <t>P010</t>
  </si>
  <si>
    <t>Mouse Pad</t>
  </si>
  <si>
    <t>Total Revenue</t>
  </si>
  <si>
    <t>Total Units Sold</t>
  </si>
  <si>
    <t>Low Stock Product</t>
  </si>
  <si>
    <t>Low Stock Products</t>
  </si>
  <si>
    <t>SUM of Quantity Sold</t>
  </si>
  <si>
    <t>Grand Total</t>
  </si>
  <si>
    <t>Invoice No</t>
  </si>
  <si>
    <t>Date</t>
  </si>
  <si>
    <t>Quantity Sold</t>
  </si>
  <si>
    <t>Total Sales</t>
  </si>
  <si>
    <t>INV001</t>
  </si>
  <si>
    <t>01-Jul-2025</t>
  </si>
  <si>
    <t>INV002</t>
  </si>
  <si>
    <t>INV003</t>
  </si>
  <si>
    <t>02-Jul-2025</t>
  </si>
  <si>
    <t>INV004</t>
  </si>
  <si>
    <t>INV005</t>
  </si>
  <si>
    <t>03-Jul-2025</t>
  </si>
  <si>
    <t>INV006</t>
  </si>
  <si>
    <t>INV007</t>
  </si>
  <si>
    <t>04-Jul-2025</t>
  </si>
  <si>
    <t>INV008</t>
  </si>
  <si>
    <t>INV009</t>
  </si>
  <si>
    <t>05-Jul-2025</t>
  </si>
  <si>
    <t>INV010</t>
  </si>
  <si>
    <t>INV011</t>
  </si>
  <si>
    <t>06-Jul-2025</t>
  </si>
  <si>
    <t>INV012</t>
  </si>
  <si>
    <t>INV013</t>
  </si>
  <si>
    <t>07-Jul-2025</t>
  </si>
  <si>
    <t>INV014</t>
  </si>
  <si>
    <t>INV015</t>
  </si>
  <si>
    <t>08-Jul-2025</t>
  </si>
  <si>
    <t>INV016</t>
  </si>
  <si>
    <t>INV017</t>
  </si>
  <si>
    <t>09-Jul-2025</t>
  </si>
  <si>
    <t>INV018</t>
  </si>
  <si>
    <t>INV019</t>
  </si>
  <si>
    <t>10-Jul-2025</t>
  </si>
  <si>
    <t>INV020</t>
  </si>
  <si>
    <t>INV021</t>
  </si>
  <si>
    <t>11-Jul-2025</t>
  </si>
  <si>
    <t>INV022</t>
  </si>
  <si>
    <t>INV023</t>
  </si>
  <si>
    <t>12-Jul-2025</t>
  </si>
  <si>
    <t>INV024</t>
  </si>
  <si>
    <t>INV025</t>
  </si>
  <si>
    <t>13-Jul-2025</t>
  </si>
  <si>
    <t>INV026</t>
  </si>
  <si>
    <t>INV027</t>
  </si>
  <si>
    <t>14-Jul-2025</t>
  </si>
  <si>
    <t>INV028</t>
  </si>
  <si>
    <t>INV029</t>
  </si>
  <si>
    <t>15-Jul-2025</t>
  </si>
  <si>
    <t>INV030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</si>
</sst>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/>
    <font>
      <b/>
      <color rgb="FFFFFFFF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3" fontId="5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2" fillId="0" fontId="2" numFmtId="0" xfId="0" applyAlignment="1" applyBorder="1" applyFont="1">
      <alignment horizontal="center"/>
    </xf>
    <xf borderId="0" fillId="0" fontId="6" numFmtId="0" xfId="0" applyAlignment="1" applyFont="1">
      <alignment horizontal="center" vertical="top"/>
    </xf>
    <xf borderId="2" fillId="4" fontId="5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right"/>
    </xf>
    <xf borderId="1" fillId="0" fontId="2" numFmtId="0" xfId="0" applyBorder="1" applyFont="1"/>
    <xf borderId="1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 Sold vs Product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Dashboard!$A$18:$A$27</c:f>
            </c:strRef>
          </c:cat>
          <c:val>
            <c:numRef>
              <c:f>Dashboard!$B$18:$B$27</c:f>
              <c:numCache/>
            </c:numRef>
          </c:val>
        </c:ser>
        <c:axId val="1447864047"/>
        <c:axId val="1934037870"/>
      </c:barChart>
      <c:catAx>
        <c:axId val="1447864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037870"/>
      </c:catAx>
      <c:valAx>
        <c:axId val="1934037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8640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114300</xdr:rowOff>
    </xdr:from>
    <xdr:ext cx="3714750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ales"/>
  </cacheSource>
  <cacheFields>
    <cacheField name="Invoice No" numFmtId="0">
      <sharedItems>
        <s v="INV001"/>
        <s v="INV002"/>
        <s v="INV003"/>
        <s v="INV004"/>
        <s v="INV005"/>
        <s v="INV006"/>
        <s v="INV007"/>
        <s v="INV008"/>
        <s v="INV009"/>
        <s v="INV010"/>
        <s v="INV011"/>
        <s v="INV012"/>
        <s v="INV013"/>
        <s v="INV014"/>
        <s v="INV015"/>
        <s v="INV016"/>
        <s v="INV017"/>
        <s v="INV018"/>
        <s v="INV019"/>
        <s v="INV020"/>
        <s v="INV021"/>
        <s v="INV022"/>
        <s v="INV023"/>
        <s v="INV024"/>
        <s v="INV025"/>
        <s v="INV026"/>
        <s v="INV027"/>
        <s v="INV028"/>
        <s v="INV029"/>
        <s v="INV030"/>
      </sharedItems>
    </cacheField>
    <cacheField name="Date" numFmtId="0">
      <sharedItems>
        <s v="01-Jul-2025"/>
        <s v="02-Jul-2025"/>
        <s v="03-Jul-2025"/>
        <s v="04-Jul-2025"/>
        <s v="05-Jul-2025"/>
        <s v="06-Jul-2025"/>
        <s v="07-Jul-2025"/>
        <s v="08-Jul-2025"/>
        <s v="09-Jul-2025"/>
        <s v="10-Jul-2025"/>
        <s v="11-Jul-2025"/>
        <s v="12-Jul-2025"/>
        <s v="13-Jul-2025"/>
        <s v="14-Jul-2025"/>
        <s v="15-Jul-2025"/>
      </sharedItems>
    </cacheField>
    <cacheField name="Product ID" numFmtId="0">
      <sharedItems>
        <s v="P001"/>
        <s v="P002"/>
        <s v="P003"/>
        <s v="P005"/>
        <s v="P007"/>
        <s v="P004"/>
        <s v="P008"/>
        <s v="P006"/>
        <s v="P009"/>
        <s v="P010"/>
      </sharedItems>
    </cacheField>
    <cacheField name="Quantity Sold" numFmtId="0">
      <sharedItems containsSemiMixedTypes="0" containsString="0" containsNumber="1" containsInteger="1">
        <n v="10.0"/>
        <n v="5.0"/>
        <n v="3.0"/>
        <n v="15.0"/>
        <n v="2.0"/>
        <n v="1.0"/>
        <n v="6.0"/>
        <n v="8.0"/>
        <n v="20.0"/>
        <n v="4.0"/>
        <n v="12.0"/>
        <n v="7.0"/>
      </sharedItems>
    </cacheField>
    <cacheField name="Unit Price" numFmtId="0">
      <sharedItems containsSemiMixedTypes="0" containsString="0" containsNumber="1" containsInteger="1">
        <n v="10.0"/>
        <n v="25.0"/>
        <n v="350.0"/>
        <n v="15.0"/>
        <n v="250.0"/>
        <n v="600.0"/>
        <n v="45.0"/>
        <n v="20.0"/>
        <n v="18.0"/>
        <n v="30.0"/>
      </sharedItems>
    </cacheField>
    <cacheField name="Total Sales" numFmtId="0">
      <sharedItems containsSemiMixedTypes="0" containsString="0" containsNumber="1" containsInteger="1">
        <n v="100.0"/>
        <n v="125.0"/>
        <n v="1050.0"/>
        <n v="225.0"/>
        <n v="500.0"/>
        <n v="600.0"/>
        <n v="270.0"/>
        <n v="160.0"/>
        <n v="200.0"/>
        <n v="250.0"/>
        <n v="1400.0"/>
        <n v="216.0"/>
        <n v="150.0"/>
        <n v="60.0"/>
        <n v="750.0"/>
        <n v="1200.0"/>
        <n v="700.0"/>
        <n v="180.0"/>
        <n v="108.0"/>
        <n v="210.0"/>
        <n v="90.0"/>
        <n v="140.0"/>
        <n v="135.0"/>
        <n v="3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17:B28" firstHeaderRow="0" firstDataRow="1" firstDataCol="0"/>
  <pivotFields>
    <pivotField name="Invoice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5"/>
        <item x="3"/>
        <item x="7"/>
        <item x="4"/>
        <item x="6"/>
        <item x="8"/>
        <item x="9"/>
        <item t="default"/>
      </items>
    </pivotField>
    <pivotField name="Quantity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dataFields>
    <dataField name="SUM of Quantity Sol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4.71"/>
    <col customWidth="1" min="3" max="3" width="12.29"/>
    <col customWidth="1" min="4" max="4" width="9.71"/>
    <col customWidth="1" min="5" max="5" width="9.43"/>
    <col customWidth="1" min="6" max="6" width="13.0"/>
    <col customWidth="1" min="7" max="7" width="11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>
        <v>10.0</v>
      </c>
      <c r="E2" s="3">
        <v>12.0</v>
      </c>
      <c r="F2" s="2">
        <v>20.0</v>
      </c>
      <c r="G2" s="2" t="str">
        <f t="shared" ref="G2:G11" si="1">IF(E2&lt;F2, "LOW STOCK", "OK")</f>
        <v>LOW STOCK</v>
      </c>
    </row>
    <row r="3">
      <c r="A3" s="2" t="s">
        <v>10</v>
      </c>
      <c r="B3" s="2" t="s">
        <v>11</v>
      </c>
      <c r="C3" s="2" t="s">
        <v>9</v>
      </c>
      <c r="D3" s="2">
        <v>25.0</v>
      </c>
      <c r="E3" s="3">
        <v>5.0</v>
      </c>
      <c r="F3" s="2">
        <v>15.0</v>
      </c>
      <c r="G3" s="2" t="str">
        <f t="shared" si="1"/>
        <v>LOW STOCK</v>
      </c>
    </row>
    <row r="4">
      <c r="A4" s="2" t="s">
        <v>12</v>
      </c>
      <c r="B4" s="2" t="s">
        <v>13</v>
      </c>
      <c r="C4" s="2" t="s">
        <v>14</v>
      </c>
      <c r="D4" s="2">
        <v>350.0</v>
      </c>
      <c r="E4" s="2">
        <v>30.0</v>
      </c>
      <c r="F4" s="2">
        <v>10.0</v>
      </c>
      <c r="G4" s="2" t="str">
        <f t="shared" si="1"/>
        <v>OK</v>
      </c>
    </row>
    <row r="5">
      <c r="A5" s="2" t="s">
        <v>15</v>
      </c>
      <c r="B5" s="2" t="s">
        <v>16</v>
      </c>
      <c r="C5" s="2" t="s">
        <v>14</v>
      </c>
      <c r="D5" s="2">
        <v>600.0</v>
      </c>
      <c r="E5" s="2">
        <v>15.0</v>
      </c>
      <c r="F5" s="2">
        <v>5.0</v>
      </c>
      <c r="G5" s="2" t="str">
        <f t="shared" si="1"/>
        <v>OK</v>
      </c>
    </row>
    <row r="6">
      <c r="A6" s="2" t="s">
        <v>17</v>
      </c>
      <c r="B6" s="2" t="s">
        <v>18</v>
      </c>
      <c r="C6" s="2" t="s">
        <v>9</v>
      </c>
      <c r="D6" s="2">
        <v>15.0</v>
      </c>
      <c r="E6" s="2">
        <v>50.0</v>
      </c>
      <c r="F6" s="2">
        <v>10.0</v>
      </c>
      <c r="G6" s="2" t="str">
        <f t="shared" si="1"/>
        <v>OK</v>
      </c>
    </row>
    <row r="7">
      <c r="A7" s="2" t="s">
        <v>19</v>
      </c>
      <c r="B7" s="2" t="s">
        <v>20</v>
      </c>
      <c r="C7" s="2" t="s">
        <v>21</v>
      </c>
      <c r="D7" s="2">
        <v>20.0</v>
      </c>
      <c r="E7" s="2">
        <v>70.0</v>
      </c>
      <c r="F7" s="2">
        <v>15.0</v>
      </c>
      <c r="G7" s="2" t="str">
        <f t="shared" si="1"/>
        <v>OK</v>
      </c>
    </row>
    <row r="8">
      <c r="A8" s="2" t="s">
        <v>22</v>
      </c>
      <c r="B8" s="2" t="s">
        <v>23</v>
      </c>
      <c r="C8" s="2" t="s">
        <v>14</v>
      </c>
      <c r="D8" s="2">
        <v>250.0</v>
      </c>
      <c r="E8" s="2">
        <v>40.0</v>
      </c>
      <c r="F8" s="2">
        <v>8.0</v>
      </c>
      <c r="G8" s="2" t="str">
        <f t="shared" si="1"/>
        <v>OK</v>
      </c>
    </row>
    <row r="9">
      <c r="A9" s="2" t="s">
        <v>24</v>
      </c>
      <c r="B9" s="2" t="s">
        <v>25</v>
      </c>
      <c r="C9" s="2" t="s">
        <v>21</v>
      </c>
      <c r="D9" s="2">
        <v>45.0</v>
      </c>
      <c r="E9" s="2">
        <v>25.0</v>
      </c>
      <c r="F9" s="2">
        <v>5.0</v>
      </c>
      <c r="G9" s="2" t="str">
        <f t="shared" si="1"/>
        <v>OK</v>
      </c>
    </row>
    <row r="10">
      <c r="A10" s="2" t="s">
        <v>26</v>
      </c>
      <c r="B10" s="2" t="s">
        <v>27</v>
      </c>
      <c r="C10" s="2" t="s">
        <v>9</v>
      </c>
      <c r="D10" s="2">
        <v>18.0</v>
      </c>
      <c r="E10" s="2">
        <v>60.0</v>
      </c>
      <c r="F10" s="2">
        <v>12.0</v>
      </c>
      <c r="G10" s="2" t="str">
        <f t="shared" si="1"/>
        <v>OK</v>
      </c>
    </row>
    <row r="11">
      <c r="A11" s="2" t="s">
        <v>28</v>
      </c>
      <c r="B11" s="2" t="s">
        <v>29</v>
      </c>
      <c r="C11" s="2" t="s">
        <v>21</v>
      </c>
      <c r="D11" s="2">
        <v>30.0</v>
      </c>
      <c r="E11" s="3">
        <v>3.0</v>
      </c>
      <c r="F11" s="2">
        <v>8.0</v>
      </c>
      <c r="G11" s="2" t="str">
        <f t="shared" si="1"/>
        <v>LOW STOCK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11">
    <cfRule type="expression" dxfId="0" priority="1">
      <formula>E2&lt;F2</formula>
    </cfRule>
  </conditionalFormatting>
  <conditionalFormatting sqref="G2:G11">
    <cfRule type="containsText" dxfId="0" priority="2" operator="containsText" text="LOW">
      <formula>NOT(ISERROR(SEARCH(("LOW"),(G2))))</formula>
    </cfRule>
  </conditionalFormatting>
  <conditionalFormatting sqref="G2:G11">
    <cfRule type="containsText" dxfId="1" priority="3" operator="containsText" text="ok">
      <formula>NOT(ISERROR(SEARCH(("ok"),(G2))))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3" max="3" width="14.71"/>
  </cols>
  <sheetData>
    <row r="1">
      <c r="A1" s="4" t="s">
        <v>30</v>
      </c>
      <c r="B1" s="5"/>
      <c r="C1" s="4" t="s">
        <v>31</v>
      </c>
      <c r="D1" s="5"/>
      <c r="E1" s="4" t="s">
        <v>32</v>
      </c>
      <c r="F1" s="6"/>
      <c r="G1" s="5"/>
      <c r="J1" s="7"/>
      <c r="K1" s="8"/>
      <c r="L1" s="8"/>
      <c r="M1" s="8"/>
    </row>
    <row r="2">
      <c r="A2" s="9">
        <f>SUM(Sales!F2:F31)</f>
        <v>10119</v>
      </c>
      <c r="B2" s="5"/>
      <c r="C2" s="9">
        <f>SUM(Sales!D2:D31)</f>
        <v>187</v>
      </c>
      <c r="D2" s="5"/>
      <c r="E2" s="9">
        <f>COUNTIF(Inventory!$G$2:$G$11,"LOW STOCK")</f>
        <v>3</v>
      </c>
      <c r="F2" s="6"/>
      <c r="G2" s="5"/>
      <c r="J2" s="10"/>
      <c r="K2" s="10"/>
      <c r="L2" s="10"/>
      <c r="M2" s="10"/>
    </row>
    <row r="4">
      <c r="E4" s="11" t="s">
        <v>33</v>
      </c>
      <c r="F4" s="6"/>
      <c r="G4" s="5"/>
    </row>
    <row r="5">
      <c r="E5" s="1" t="s">
        <v>1</v>
      </c>
      <c r="F5" s="1" t="s">
        <v>4</v>
      </c>
      <c r="G5" s="1" t="s">
        <v>5</v>
      </c>
    </row>
    <row r="6">
      <c r="E6" s="12" t="str">
        <f>IFERROR(__xludf.DUMMYFUNCTION("FILTER({Inventory!B2:B1000, Inventory!E2:E1000, Inventory!F2:F1000}, Inventory!G2:G1000=""LOW STOCK"")
"),"Ball Pen")</f>
        <v>Ball Pen</v>
      </c>
      <c r="F6" s="13">
        <f>IFERROR(__xludf.DUMMYFUNCTION("""COMPUTED_VALUE"""),12.0)</f>
        <v>12</v>
      </c>
      <c r="G6" s="14">
        <f>IFERROR(__xludf.DUMMYFUNCTION("""COMPUTED_VALUE"""),20.0)</f>
        <v>20</v>
      </c>
    </row>
    <row r="7">
      <c r="E7" s="14" t="str">
        <f>IFERROR(__xludf.DUMMYFUNCTION("""COMPUTED_VALUE"""),"Notebook A5")</f>
        <v>Notebook A5</v>
      </c>
      <c r="F7" s="14">
        <f>IFERROR(__xludf.DUMMYFUNCTION("""COMPUTED_VALUE"""),5.0)</f>
        <v>5</v>
      </c>
      <c r="G7" s="14">
        <f>IFERROR(__xludf.DUMMYFUNCTION("""COMPUTED_VALUE"""),15.0)</f>
        <v>15</v>
      </c>
    </row>
    <row r="8">
      <c r="E8" s="14" t="str">
        <f>IFERROR(__xludf.DUMMYFUNCTION("""COMPUTED_VALUE"""),"Mouse Pad")</f>
        <v>Mouse Pad</v>
      </c>
      <c r="F8" s="14">
        <f>IFERROR(__xludf.DUMMYFUNCTION("""COMPUTED_VALUE"""),3.0)</f>
        <v>3</v>
      </c>
      <c r="G8" s="14">
        <f>IFERROR(__xludf.DUMMYFUNCTION("""COMPUTED_VALUE"""),8.0)</f>
        <v>8</v>
      </c>
    </row>
    <row r="17"/>
    <row r="18"/>
    <row r="19"/>
    <row r="20"/>
    <row r="21"/>
    <row r="22"/>
    <row r="23"/>
    <row r="24"/>
    <row r="25"/>
    <row r="26"/>
    <row r="27"/>
    <row r="28"/>
  </sheetData>
  <mergeCells count="7">
    <mergeCell ref="A1:B1"/>
    <mergeCell ref="C1:D1"/>
    <mergeCell ref="E1:G1"/>
    <mergeCell ref="A2:B2"/>
    <mergeCell ref="C2:D2"/>
    <mergeCell ref="E2:G2"/>
    <mergeCell ref="E4:G4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0"/>
    <col customWidth="1" min="3" max="3" width="10.29"/>
    <col customWidth="1" min="4" max="4" width="13.0"/>
    <col customWidth="1" min="5" max="5" width="9.71"/>
    <col customWidth="1" min="6" max="6" width="9.43"/>
    <col customWidth="1" min="7" max="26" width="8.71"/>
  </cols>
  <sheetData>
    <row r="1">
      <c r="A1" s="1" t="s">
        <v>36</v>
      </c>
      <c r="B1" s="1" t="s">
        <v>37</v>
      </c>
      <c r="C1" s="1" t="s">
        <v>0</v>
      </c>
      <c r="D1" s="1" t="s">
        <v>38</v>
      </c>
      <c r="E1" s="1" t="s">
        <v>3</v>
      </c>
      <c r="F1" s="15" t="s">
        <v>39</v>
      </c>
    </row>
    <row r="2">
      <c r="A2" s="2" t="s">
        <v>40</v>
      </c>
      <c r="B2" s="2" t="s">
        <v>41</v>
      </c>
      <c r="C2" s="2" t="s">
        <v>7</v>
      </c>
      <c r="D2" s="2">
        <v>10.0</v>
      </c>
      <c r="E2" s="2">
        <f>IFERROR(VLOOKUP(C2, Inventory!A:F, 4, FALSE), "")
</f>
        <v>10</v>
      </c>
      <c r="F2" s="2">
        <f t="shared" ref="F2:F31" si="1">D2*E2</f>
        <v>100</v>
      </c>
    </row>
    <row r="3">
      <c r="A3" s="2" t="s">
        <v>42</v>
      </c>
      <c r="B3" s="2" t="s">
        <v>41</v>
      </c>
      <c r="C3" s="2" t="s">
        <v>10</v>
      </c>
      <c r="D3" s="2">
        <v>5.0</v>
      </c>
      <c r="E3" s="2">
        <f>IFERROR(VLOOKUP(C3, Inventory!A:F, 4, FALSE), "")
</f>
        <v>25</v>
      </c>
      <c r="F3" s="2">
        <f t="shared" si="1"/>
        <v>125</v>
      </c>
    </row>
    <row r="4">
      <c r="A4" s="2" t="s">
        <v>43</v>
      </c>
      <c r="B4" s="2" t="s">
        <v>44</v>
      </c>
      <c r="C4" s="2" t="s">
        <v>12</v>
      </c>
      <c r="D4" s="2">
        <v>3.0</v>
      </c>
      <c r="E4" s="2">
        <f>IFERROR(VLOOKUP(C4, Inventory!A:F, 4, FALSE), "")
</f>
        <v>350</v>
      </c>
      <c r="F4" s="2">
        <f t="shared" si="1"/>
        <v>1050</v>
      </c>
    </row>
    <row r="5">
      <c r="A5" s="2" t="s">
        <v>45</v>
      </c>
      <c r="B5" s="2" t="s">
        <v>44</v>
      </c>
      <c r="C5" s="2" t="s">
        <v>17</v>
      </c>
      <c r="D5" s="2">
        <v>15.0</v>
      </c>
      <c r="E5" s="2">
        <f>IFERROR(VLOOKUP(C5, Inventory!A:F, 4, FALSE), "")
</f>
        <v>15</v>
      </c>
      <c r="F5" s="2">
        <f t="shared" si="1"/>
        <v>225</v>
      </c>
    </row>
    <row r="6">
      <c r="A6" s="2" t="s">
        <v>46</v>
      </c>
      <c r="B6" s="2" t="s">
        <v>47</v>
      </c>
      <c r="C6" s="2" t="s">
        <v>22</v>
      </c>
      <c r="D6" s="2">
        <v>2.0</v>
      </c>
      <c r="E6" s="2">
        <f>IFERROR(VLOOKUP(C6, Inventory!A:F, 4, FALSE), "")
</f>
        <v>250</v>
      </c>
      <c r="F6" s="2">
        <f t="shared" si="1"/>
        <v>500</v>
      </c>
    </row>
    <row r="7">
      <c r="A7" s="2" t="s">
        <v>48</v>
      </c>
      <c r="B7" s="2" t="s">
        <v>47</v>
      </c>
      <c r="C7" s="2" t="s">
        <v>15</v>
      </c>
      <c r="D7" s="2">
        <v>1.0</v>
      </c>
      <c r="E7" s="2">
        <f>IFERROR(VLOOKUP(C7, Inventory!A:F, 4, FALSE), "")
</f>
        <v>600</v>
      </c>
      <c r="F7" s="2">
        <f t="shared" si="1"/>
        <v>600</v>
      </c>
    </row>
    <row r="8">
      <c r="A8" s="2" t="s">
        <v>49</v>
      </c>
      <c r="B8" s="2" t="s">
        <v>50</v>
      </c>
      <c r="C8" s="2" t="s">
        <v>24</v>
      </c>
      <c r="D8" s="2">
        <v>6.0</v>
      </c>
      <c r="E8" s="2">
        <f>IFERROR(VLOOKUP(C8, Inventory!A:F, 4, FALSE), "")
</f>
        <v>45</v>
      </c>
      <c r="F8" s="2">
        <f t="shared" si="1"/>
        <v>270</v>
      </c>
    </row>
    <row r="9">
      <c r="A9" s="2" t="s">
        <v>51</v>
      </c>
      <c r="B9" s="2" t="s">
        <v>50</v>
      </c>
      <c r="C9" s="2" t="s">
        <v>19</v>
      </c>
      <c r="D9" s="2">
        <v>8.0</v>
      </c>
      <c r="E9" s="2">
        <f>IFERROR(VLOOKUP(C9, Inventory!A:F, 4, FALSE), "")
</f>
        <v>20</v>
      </c>
      <c r="F9" s="2">
        <f t="shared" si="1"/>
        <v>160</v>
      </c>
    </row>
    <row r="10">
      <c r="A10" s="2" t="s">
        <v>52</v>
      </c>
      <c r="B10" s="2" t="s">
        <v>53</v>
      </c>
      <c r="C10" s="2" t="s">
        <v>7</v>
      </c>
      <c r="D10" s="2">
        <v>20.0</v>
      </c>
      <c r="E10" s="2">
        <f>IFERROR(VLOOKUP(C10, Inventory!A:F, 4, FALSE), "")
</f>
        <v>10</v>
      </c>
      <c r="F10" s="2">
        <f t="shared" si="1"/>
        <v>200</v>
      </c>
    </row>
    <row r="11">
      <c r="A11" s="2" t="s">
        <v>54</v>
      </c>
      <c r="B11" s="2" t="s">
        <v>53</v>
      </c>
      <c r="C11" s="2" t="s">
        <v>10</v>
      </c>
      <c r="D11" s="2">
        <v>10.0</v>
      </c>
      <c r="E11" s="2">
        <f>IFERROR(VLOOKUP(C11, Inventory!A:F, 4, FALSE), "")
</f>
        <v>25</v>
      </c>
      <c r="F11" s="2">
        <f t="shared" si="1"/>
        <v>250</v>
      </c>
    </row>
    <row r="12">
      <c r="A12" s="2" t="s">
        <v>55</v>
      </c>
      <c r="B12" s="2" t="s">
        <v>56</v>
      </c>
      <c r="C12" s="2" t="s">
        <v>12</v>
      </c>
      <c r="D12" s="2">
        <v>4.0</v>
      </c>
      <c r="E12" s="2">
        <f>IFERROR(VLOOKUP(C12, Inventory!A:F, 4, FALSE), "")
</f>
        <v>350</v>
      </c>
      <c r="F12" s="2">
        <f t="shared" si="1"/>
        <v>1400</v>
      </c>
    </row>
    <row r="13">
      <c r="A13" s="2" t="s">
        <v>57</v>
      </c>
      <c r="B13" s="2" t="s">
        <v>56</v>
      </c>
      <c r="C13" s="2" t="s">
        <v>26</v>
      </c>
      <c r="D13" s="2">
        <v>12.0</v>
      </c>
      <c r="E13" s="2">
        <f>IFERROR(VLOOKUP(C13, Inventory!A:F, 4, FALSE), "")
</f>
        <v>18</v>
      </c>
      <c r="F13" s="2">
        <f t="shared" si="1"/>
        <v>216</v>
      </c>
    </row>
    <row r="14">
      <c r="A14" s="2" t="s">
        <v>58</v>
      </c>
      <c r="B14" s="2" t="s">
        <v>59</v>
      </c>
      <c r="C14" s="2" t="s">
        <v>28</v>
      </c>
      <c r="D14" s="2">
        <v>5.0</v>
      </c>
      <c r="E14" s="2">
        <f>IFERROR(VLOOKUP(C14, Inventory!A:F, 4, FALSE), "")
</f>
        <v>30</v>
      </c>
      <c r="F14" s="2">
        <f t="shared" si="1"/>
        <v>150</v>
      </c>
    </row>
    <row r="15">
      <c r="A15" s="2" t="s">
        <v>60</v>
      </c>
      <c r="B15" s="2" t="s">
        <v>59</v>
      </c>
      <c r="C15" s="2" t="s">
        <v>7</v>
      </c>
      <c r="D15" s="2">
        <v>6.0</v>
      </c>
      <c r="E15" s="2">
        <f>IFERROR(VLOOKUP(C15, Inventory!A:F, 4, FALSE), "")
</f>
        <v>10</v>
      </c>
      <c r="F15" s="2">
        <f t="shared" si="1"/>
        <v>60</v>
      </c>
    </row>
    <row r="16">
      <c r="A16" s="2" t="s">
        <v>61</v>
      </c>
      <c r="B16" s="2" t="s">
        <v>62</v>
      </c>
      <c r="C16" s="2" t="s">
        <v>17</v>
      </c>
      <c r="D16" s="2">
        <v>10.0</v>
      </c>
      <c r="E16" s="2">
        <f>IFERROR(VLOOKUP(C16, Inventory!A:F, 4, FALSE), "")
</f>
        <v>15</v>
      </c>
      <c r="F16" s="2">
        <f t="shared" si="1"/>
        <v>150</v>
      </c>
    </row>
    <row r="17">
      <c r="A17" s="2" t="s">
        <v>63</v>
      </c>
      <c r="B17" s="2" t="s">
        <v>62</v>
      </c>
      <c r="C17" s="2" t="s">
        <v>19</v>
      </c>
      <c r="D17" s="2">
        <v>5.0</v>
      </c>
      <c r="E17" s="2">
        <f>IFERROR(VLOOKUP(C17, Inventory!A:F, 4, FALSE), "")
</f>
        <v>20</v>
      </c>
      <c r="F17" s="2">
        <f t="shared" si="1"/>
        <v>100</v>
      </c>
    </row>
    <row r="18">
      <c r="A18" s="2" t="s">
        <v>64</v>
      </c>
      <c r="B18" s="2" t="s">
        <v>65</v>
      </c>
      <c r="C18" s="2" t="s">
        <v>22</v>
      </c>
      <c r="D18" s="2">
        <v>3.0</v>
      </c>
      <c r="E18" s="2">
        <f>IFERROR(VLOOKUP(C18, Inventory!A:F, 4, FALSE), "")
</f>
        <v>250</v>
      </c>
      <c r="F18" s="2">
        <f t="shared" si="1"/>
        <v>750</v>
      </c>
    </row>
    <row r="19">
      <c r="A19" s="2" t="s">
        <v>66</v>
      </c>
      <c r="B19" s="2" t="s">
        <v>65</v>
      </c>
      <c r="C19" s="2" t="s">
        <v>15</v>
      </c>
      <c r="D19" s="2">
        <v>2.0</v>
      </c>
      <c r="E19" s="2">
        <f>IFERROR(VLOOKUP(C19, Inventory!A:F, 4, FALSE), "")
</f>
        <v>600</v>
      </c>
      <c r="F19" s="2">
        <f t="shared" si="1"/>
        <v>1200</v>
      </c>
    </row>
    <row r="20">
      <c r="A20" s="2" t="s">
        <v>67</v>
      </c>
      <c r="B20" s="2" t="s">
        <v>68</v>
      </c>
      <c r="C20" s="2" t="s">
        <v>12</v>
      </c>
      <c r="D20" s="2">
        <v>2.0</v>
      </c>
      <c r="E20" s="2">
        <f>IFERROR(VLOOKUP(C20, Inventory!A:F, 4, FALSE), "")
</f>
        <v>350</v>
      </c>
      <c r="F20" s="2">
        <f t="shared" si="1"/>
        <v>700</v>
      </c>
    </row>
    <row r="21" ht="15.75" customHeight="1">
      <c r="A21" s="2" t="s">
        <v>69</v>
      </c>
      <c r="B21" s="2" t="s">
        <v>68</v>
      </c>
      <c r="C21" s="2" t="s">
        <v>24</v>
      </c>
      <c r="D21" s="2">
        <v>4.0</v>
      </c>
      <c r="E21" s="2">
        <f>IFERROR(VLOOKUP(C21, Inventory!A:F, 4, FALSE), "")
</f>
        <v>45</v>
      </c>
      <c r="F21" s="2">
        <f t="shared" si="1"/>
        <v>180</v>
      </c>
    </row>
    <row r="22" ht="15.75" customHeight="1">
      <c r="A22" s="2" t="s">
        <v>70</v>
      </c>
      <c r="B22" s="2" t="s">
        <v>71</v>
      </c>
      <c r="C22" s="2" t="s">
        <v>26</v>
      </c>
      <c r="D22" s="2">
        <v>6.0</v>
      </c>
      <c r="E22" s="2">
        <f>IFERROR(VLOOKUP(C22, Inventory!A:F, 4, FALSE), "")
</f>
        <v>18</v>
      </c>
      <c r="F22" s="2">
        <f t="shared" si="1"/>
        <v>108</v>
      </c>
    </row>
    <row r="23" ht="15.75" customHeight="1">
      <c r="A23" s="2" t="s">
        <v>72</v>
      </c>
      <c r="B23" s="2" t="s">
        <v>71</v>
      </c>
      <c r="C23" s="2" t="s">
        <v>28</v>
      </c>
      <c r="D23" s="2">
        <v>7.0</v>
      </c>
      <c r="E23" s="2">
        <f>IFERROR(VLOOKUP(C23, Inventory!A:F, 4, FALSE), "")
</f>
        <v>30</v>
      </c>
      <c r="F23" s="2">
        <f t="shared" si="1"/>
        <v>210</v>
      </c>
    </row>
    <row r="24" ht="15.75" customHeight="1">
      <c r="A24" s="2" t="s">
        <v>73</v>
      </c>
      <c r="B24" s="2" t="s">
        <v>74</v>
      </c>
      <c r="C24" s="2" t="s">
        <v>10</v>
      </c>
      <c r="D24" s="2">
        <v>8.0</v>
      </c>
      <c r="E24" s="2">
        <f>IFERROR(VLOOKUP(C24, Inventory!A:F, 4, FALSE), "")
</f>
        <v>25</v>
      </c>
      <c r="F24" s="2">
        <f t="shared" si="1"/>
        <v>200</v>
      </c>
    </row>
    <row r="25" ht="15.75" customHeight="1">
      <c r="A25" s="2" t="s">
        <v>75</v>
      </c>
      <c r="B25" s="2" t="s">
        <v>74</v>
      </c>
      <c r="C25" s="2" t="s">
        <v>7</v>
      </c>
      <c r="D25" s="2">
        <v>10.0</v>
      </c>
      <c r="E25" s="2">
        <f>IFERROR(VLOOKUP(C25, Inventory!A:F, 4, FALSE), "")
</f>
        <v>10</v>
      </c>
      <c r="F25" s="2">
        <f t="shared" si="1"/>
        <v>100</v>
      </c>
    </row>
    <row r="26" ht="15.75" customHeight="1">
      <c r="A26" s="2" t="s">
        <v>76</v>
      </c>
      <c r="B26" s="2" t="s">
        <v>77</v>
      </c>
      <c r="C26" s="2" t="s">
        <v>17</v>
      </c>
      <c r="D26" s="2">
        <v>6.0</v>
      </c>
      <c r="E26" s="2">
        <f>IFERROR(VLOOKUP(C26, Inventory!A:F, 4, FALSE), "")
</f>
        <v>15</v>
      </c>
      <c r="F26" s="2">
        <f t="shared" si="1"/>
        <v>90</v>
      </c>
    </row>
    <row r="27" ht="15.75" customHeight="1">
      <c r="A27" s="2" t="s">
        <v>78</v>
      </c>
      <c r="B27" s="2" t="s">
        <v>77</v>
      </c>
      <c r="C27" s="2" t="s">
        <v>19</v>
      </c>
      <c r="D27" s="2">
        <v>7.0</v>
      </c>
      <c r="E27" s="2">
        <f>IFERROR(VLOOKUP(C27, Inventory!A:F, 4, FALSE), "")
</f>
        <v>20</v>
      </c>
      <c r="F27" s="2">
        <f t="shared" si="1"/>
        <v>140</v>
      </c>
    </row>
    <row r="28" ht="15.75" customHeight="1">
      <c r="A28" s="2" t="s">
        <v>79</v>
      </c>
      <c r="B28" s="2" t="s">
        <v>80</v>
      </c>
      <c r="C28" s="2" t="s">
        <v>22</v>
      </c>
      <c r="D28" s="2">
        <v>1.0</v>
      </c>
      <c r="E28" s="2">
        <f>IFERROR(VLOOKUP(C28, Inventory!A:F, 4, FALSE), "")
</f>
        <v>250</v>
      </c>
      <c r="F28" s="2">
        <f t="shared" si="1"/>
        <v>250</v>
      </c>
    </row>
    <row r="29" ht="15.75" customHeight="1">
      <c r="A29" s="2" t="s">
        <v>81</v>
      </c>
      <c r="B29" s="2" t="s">
        <v>80</v>
      </c>
      <c r="C29" s="2" t="s">
        <v>28</v>
      </c>
      <c r="D29" s="2">
        <v>5.0</v>
      </c>
      <c r="E29" s="2">
        <f>IFERROR(VLOOKUP(C29, Inventory!A:F, 4, FALSE), "")
</f>
        <v>30</v>
      </c>
      <c r="F29" s="2">
        <f t="shared" si="1"/>
        <v>150</v>
      </c>
    </row>
    <row r="30" ht="15.75" customHeight="1">
      <c r="A30" s="2" t="s">
        <v>82</v>
      </c>
      <c r="B30" s="2" t="s">
        <v>83</v>
      </c>
      <c r="C30" s="2" t="s">
        <v>24</v>
      </c>
      <c r="D30" s="2">
        <v>3.0</v>
      </c>
      <c r="E30" s="2">
        <f>IFERROR(VLOOKUP(C30, Inventory!A:F, 4, FALSE), "")
</f>
        <v>45</v>
      </c>
      <c r="F30" s="2">
        <f t="shared" si="1"/>
        <v>135</v>
      </c>
    </row>
    <row r="31" ht="15.75" customHeight="1">
      <c r="A31" s="2" t="s">
        <v>84</v>
      </c>
      <c r="B31" s="2" t="s">
        <v>83</v>
      </c>
      <c r="C31" s="2" t="s">
        <v>12</v>
      </c>
      <c r="D31" s="2">
        <v>1.0</v>
      </c>
      <c r="E31" s="2">
        <f>IFERROR(VLOOKUP(C31, Inventory!A:F, 4, FALSE), "")
</f>
        <v>350</v>
      </c>
      <c r="F31" s="2">
        <f t="shared" si="1"/>
        <v>350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