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tables/table5.xml" ContentType="application/vnd.openxmlformats-officedocument.spreadsheetml.table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tableu work\"/>
    </mc:Choice>
  </mc:AlternateContent>
  <xr:revisionPtr revIDLastSave="0" documentId="13_ncr:1_{2C6F32E8-9DE9-49E5-BBBF-C9F003D79992}" xr6:coauthVersionLast="47" xr6:coauthVersionMax="47" xr10:uidLastSave="{00000000-0000-0000-0000-000000000000}"/>
  <bookViews>
    <workbookView xWindow="2240" yWindow="2240" windowWidth="14400" windowHeight="7360" firstSheet="5" activeTab="10" xr2:uid="{E1DE2F69-A8A3-413A-9509-52C26556FC93}"/>
  </bookViews>
  <sheets>
    <sheet name="PRACTICAL-1" sheetId="2" r:id="rId1"/>
    <sheet name="PRACTICAL-2" sheetId="3" r:id="rId2"/>
    <sheet name="PRACTICAL-3" sheetId="4" r:id="rId3"/>
    <sheet name="PRACTICAL-4" sheetId="5" r:id="rId4"/>
    <sheet name="PRACTICAL-5" sheetId="6" r:id="rId5"/>
    <sheet name="PRACTICAL-6" sheetId="7" r:id="rId6"/>
    <sheet name="PRACTICAL-7" sheetId="9" r:id="rId7"/>
    <sheet name="PRACTICAL-8" sheetId="10" r:id="rId8"/>
    <sheet name="PRACTICAL-9" sheetId="11" r:id="rId9"/>
    <sheet name="PRACTICAL-10" sheetId="12" r:id="rId10"/>
    <sheet name="PRACTICAL-11" sheetId="13" r:id="rId11"/>
  </sheets>
  <definedNames>
    <definedName name="ENGLISH">'PRACTICAL-11'!$B$8:$B$11</definedName>
    <definedName name="HINDI">'PRACTICAL-11'!$C$8:$C$11</definedName>
    <definedName name="MANALI">'PRACTICAL-11'!$B$11:$D$11</definedName>
    <definedName name="MATHS">'PRACTICAL-11'!$D$8:$D$11</definedName>
    <definedName name="RAHUL">'PRACTICAL-11'!$B$8:$D$8</definedName>
    <definedName name="SHIMLA">'PRACTICAL-11'!$B$10:$D$10</definedName>
    <definedName name="solver_adj" localSheetId="4" hidden="1">'PRACTICAL-5'!$C$42:$E$44</definedName>
    <definedName name="solver_cvg" localSheetId="4" hidden="1">0.0001</definedName>
    <definedName name="solver_drv" localSheetId="4" hidden="1">2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lhs1" localSheetId="4" hidden="1">'PRACTICAL-5'!$B$45</definedName>
    <definedName name="solver_lhs10" localSheetId="4" hidden="1">'PRACTICAL-5'!$F$45</definedName>
    <definedName name="solver_lhs2" localSheetId="4" hidden="1">'PRACTICAL-5'!$C$42:$E$44</definedName>
    <definedName name="solver_lhs3" localSheetId="4" hidden="1">'PRACTICAL-5'!$C$42:$E$44</definedName>
    <definedName name="solver_lhs4" localSheetId="4" hidden="1">'PRACTICAL-5'!$C$45</definedName>
    <definedName name="solver_lhs5" localSheetId="4" hidden="1">'PRACTICAL-5'!$D$45</definedName>
    <definedName name="solver_lhs6" localSheetId="4" hidden="1">'PRACTICAL-5'!$E$45</definedName>
    <definedName name="solver_lhs7" localSheetId="4" hidden="1">'PRACTICAL-5'!$F$42</definedName>
    <definedName name="solver_lhs8" localSheetId="4" hidden="1">'PRACTICAL-5'!$F$43</definedName>
    <definedName name="solver_lhs9" localSheetId="4" hidden="1">'PRACTICAL-5'!$F$44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10</definedName>
    <definedName name="solver_nwt" localSheetId="4" hidden="1">1</definedName>
    <definedName name="solver_opt" localSheetId="4" hidden="1">'PRACTICAL-5'!$C$42</definedName>
    <definedName name="solver_pre" localSheetId="4" hidden="1">0.000001</definedName>
    <definedName name="solver_rbv" localSheetId="4" hidden="1">2</definedName>
    <definedName name="solver_rel1" localSheetId="4" hidden="1">2</definedName>
    <definedName name="solver_rel10" localSheetId="4" hidden="1">2</definedName>
    <definedName name="solver_rel2" localSheetId="4" hidden="1">6</definedName>
    <definedName name="solver_rel3" localSheetId="4" hidden="1">4</definedName>
    <definedName name="solver_rel4" localSheetId="4" hidden="1">2</definedName>
    <definedName name="solver_rel5" localSheetId="4" hidden="1">2</definedName>
    <definedName name="solver_rel6" localSheetId="4" hidden="1">2</definedName>
    <definedName name="solver_rel7" localSheetId="4" hidden="1">2</definedName>
    <definedName name="solver_rel8" localSheetId="4" hidden="1">2</definedName>
    <definedName name="solver_rel9" localSheetId="4" hidden="1">2</definedName>
    <definedName name="solver_rhs1" localSheetId="4" hidden="1">15</definedName>
    <definedName name="solver_rhs10" localSheetId="4" hidden="1">15</definedName>
    <definedName name="solver_rhs2" localSheetId="4" hidden="1">"AllDifferent"</definedName>
    <definedName name="solver_rhs3" localSheetId="4" hidden="1">"integer"</definedName>
    <definedName name="solver_rhs4" localSheetId="4" hidden="1">15</definedName>
    <definedName name="solver_rhs5" localSheetId="4" hidden="1">15</definedName>
    <definedName name="solver_rhs6" localSheetId="4" hidden="1">15</definedName>
    <definedName name="solver_rhs7" localSheetId="4" hidden="1">15</definedName>
    <definedName name="solver_rhs8" localSheetId="4" hidden="1">15</definedName>
    <definedName name="solver_rhs9" localSheetId="4" hidden="1">15</definedName>
    <definedName name="solver_rlx" localSheetId="4" hidden="1">2</definedName>
    <definedName name="solver_rsd" localSheetId="4" hidden="1">0</definedName>
    <definedName name="solver_scl" localSheetId="4" hidden="1">2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1</definedName>
    <definedName name="solver_val" localSheetId="4" hidden="1">0</definedName>
    <definedName name="solver_ver" localSheetId="4" hidden="1">3</definedName>
    <definedName name="STUDENT_NAME">'PRACTICAL-11'!$B$8:$D$11</definedName>
    <definedName name="SUNIL">'PRACTICAL-11'!$B$9:$D$9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4" i="3" l="1"/>
  <c r="J18" i="13"/>
  <c r="H33" i="12"/>
  <c r="H31" i="12"/>
  <c r="H29" i="12"/>
  <c r="H22" i="12"/>
  <c r="H20" i="12"/>
  <c r="H18" i="12"/>
  <c r="H16" i="12"/>
  <c r="G8" i="12"/>
  <c r="G7" i="12"/>
  <c r="G6" i="12"/>
  <c r="B44" i="11"/>
  <c r="B43" i="11"/>
  <c r="B45" i="11" s="1"/>
  <c r="B46" i="11"/>
  <c r="B39" i="11"/>
  <c r="B34" i="11"/>
  <c r="B35" i="11"/>
  <c r="B36" i="11"/>
  <c r="B33" i="11"/>
  <c r="B25" i="11"/>
  <c r="B26" i="11"/>
  <c r="B27" i="11"/>
  <c r="B28" i="11"/>
  <c r="B29" i="11"/>
  <c r="B24" i="11"/>
  <c r="D16" i="11"/>
  <c r="D15" i="11"/>
  <c r="D14" i="11"/>
  <c r="D13" i="11"/>
  <c r="D12" i="11"/>
  <c r="D5" i="11"/>
  <c r="D4" i="11"/>
  <c r="B32" i="10"/>
  <c r="B31" i="10"/>
  <c r="B30" i="10"/>
  <c r="B29" i="10"/>
  <c r="B28" i="10"/>
  <c r="B27" i="10"/>
  <c r="G11" i="10"/>
  <c r="G24" i="10"/>
  <c r="E24" i="10"/>
  <c r="E23" i="10"/>
  <c r="G23" i="10" s="1"/>
  <c r="G22" i="10"/>
  <c r="E22" i="10"/>
  <c r="E21" i="10"/>
  <c r="G21" i="10" s="1"/>
  <c r="G20" i="10"/>
  <c r="E20" i="10"/>
  <c r="E19" i="10"/>
  <c r="G19" i="10" s="1"/>
  <c r="G18" i="10"/>
  <c r="E18" i="10"/>
  <c r="E17" i="10"/>
  <c r="G17" i="10" s="1"/>
  <c r="G16" i="10"/>
  <c r="E16" i="10"/>
  <c r="E15" i="10"/>
  <c r="G15" i="10" s="1"/>
  <c r="G14" i="10"/>
  <c r="E14" i="10"/>
  <c r="E13" i="10"/>
  <c r="G13" i="10" s="1"/>
  <c r="G12" i="10"/>
  <c r="E12" i="10"/>
  <c r="E11" i="10"/>
  <c r="C14" i="7"/>
  <c r="B14" i="7"/>
  <c r="A14" i="7"/>
  <c r="B45" i="6"/>
  <c r="C45" i="6"/>
  <c r="D45" i="6"/>
  <c r="E45" i="6"/>
  <c r="F45" i="6"/>
  <c r="F44" i="6"/>
  <c r="F43" i="6"/>
  <c r="F42" i="6"/>
  <c r="B35" i="6"/>
  <c r="B5" i="13" a="1"/>
  <c r="B5" i="13" l="1"/>
  <c r="D22" i="6" l="1"/>
  <c r="A88" i="5"/>
  <c r="A70" i="5"/>
  <c r="L53" i="5"/>
  <c r="L52" i="5"/>
  <c r="L51" i="5"/>
  <c r="L50" i="5"/>
  <c r="L49" i="5"/>
  <c r="L48" i="5"/>
  <c r="B51" i="5"/>
  <c r="A20" i="5" a="1"/>
  <c r="A20" i="5" s="1"/>
  <c r="A19" i="5" a="1"/>
  <c r="A19" i="5" s="1"/>
  <c r="A21" i="5" a="1"/>
  <c r="A21" i="5" s="1"/>
  <c r="A18" i="5" a="1"/>
  <c r="A18" i="5" s="1"/>
  <c r="D52" i="4"/>
  <c r="G43" i="4"/>
  <c r="B37" i="4"/>
  <c r="D12" i="4"/>
  <c r="D13" i="4"/>
  <c r="D14" i="4"/>
  <c r="D15" i="4"/>
  <c r="D16" i="4"/>
  <c r="D17" i="4"/>
  <c r="D18" i="4"/>
  <c r="D19" i="4"/>
  <c r="D20" i="4"/>
  <c r="D21" i="4"/>
  <c r="D22" i="4"/>
  <c r="D23" i="4"/>
  <c r="D11" i="4"/>
  <c r="C36" i="3"/>
  <c r="C37" i="3"/>
  <c r="C38" i="3"/>
  <c r="C39" i="3"/>
  <c r="C40" i="3"/>
  <c r="C41" i="3"/>
  <c r="C42" i="3"/>
  <c r="C43" i="3"/>
  <c r="C45" i="3"/>
  <c r="C35" i="3"/>
  <c r="D25" i="3"/>
  <c r="D26" i="3"/>
  <c r="D27" i="3"/>
  <c r="D28" i="3"/>
  <c r="D24" i="3"/>
  <c r="C25" i="3"/>
  <c r="C26" i="3"/>
  <c r="C27" i="3"/>
  <c r="C28" i="3"/>
  <c r="C24" i="3"/>
  <c r="E11" i="3"/>
  <c r="E12" i="3"/>
  <c r="E13" i="3"/>
  <c r="E14" i="3"/>
  <c r="E15" i="3"/>
  <c r="E16" i="3"/>
  <c r="E17" i="3"/>
  <c r="E18" i="3"/>
  <c r="E19" i="3"/>
  <c r="E10" i="3"/>
  <c r="C60" i="2" a="1"/>
  <c r="C60" i="2" s="1"/>
  <c r="D60" i="2" s="1"/>
  <c r="D57" i="2"/>
  <c r="D58" i="2"/>
  <c r="D59" i="2"/>
  <c r="D56" i="2"/>
  <c r="E13" i="2"/>
  <c r="E14" i="2"/>
  <c r="E15" i="2"/>
  <c r="E16" i="2"/>
  <c r="E17" i="2"/>
  <c r="E18" i="2"/>
  <c r="E1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<sst xmlns="http://schemas.openxmlformats.org/spreadsheetml/2006/main" count="570" uniqueCount="268">
  <si>
    <t>Creating Drop -Down List.</t>
  </si>
  <si>
    <t>I-D</t>
  </si>
  <si>
    <t>City</t>
  </si>
  <si>
    <t>Delhi</t>
  </si>
  <si>
    <t>Mumbai</t>
  </si>
  <si>
    <t>Karnatka</t>
  </si>
  <si>
    <t>H.P</t>
  </si>
  <si>
    <t>UTT</t>
  </si>
  <si>
    <t>UP</t>
  </si>
  <si>
    <t>Tamil Nadu</t>
  </si>
  <si>
    <t>Bihar</t>
  </si>
  <si>
    <t>Sales</t>
  </si>
  <si>
    <t>N-A</t>
  </si>
  <si>
    <t>Available</t>
  </si>
  <si>
    <t>Binary</t>
  </si>
  <si>
    <t>STEP-1</t>
  </si>
  <si>
    <t>STEP-2</t>
  </si>
  <si>
    <t>ROLL-NO</t>
  </si>
  <si>
    <t>NAMES</t>
  </si>
  <si>
    <t>MARKS</t>
  </si>
  <si>
    <t>RAHUL</t>
  </si>
  <si>
    <t>SHEELA</t>
  </si>
  <si>
    <t>DIMPLE</t>
  </si>
  <si>
    <t>TANISH</t>
  </si>
  <si>
    <t>KESHAV</t>
  </si>
  <si>
    <t>BROCK</t>
  </si>
  <si>
    <t>HATIM</t>
  </si>
  <si>
    <t>DEEPAK</t>
  </si>
  <si>
    <t>HITESH</t>
  </si>
  <si>
    <t>mark down</t>
  </si>
  <si>
    <t>STEP-3</t>
  </si>
  <si>
    <t>S.NO</t>
  </si>
  <si>
    <t>VALUES</t>
  </si>
  <si>
    <t>ISERROR</t>
  </si>
  <si>
    <t>FALES</t>
  </si>
  <si>
    <t>t</t>
  </si>
  <si>
    <t>SR.N</t>
  </si>
  <si>
    <t>NAME</t>
  </si>
  <si>
    <t>POST</t>
  </si>
  <si>
    <t>SALARY</t>
  </si>
  <si>
    <t>LOGIC</t>
  </si>
  <si>
    <t>KUMAR</t>
  </si>
  <si>
    <t>SHAVAN</t>
  </si>
  <si>
    <t>TEELA</t>
  </si>
  <si>
    <t>SHIWANI</t>
  </si>
  <si>
    <t>DEVI</t>
  </si>
  <si>
    <t>TREE</t>
  </si>
  <si>
    <t>MANISH</t>
  </si>
  <si>
    <t>TYPIST</t>
  </si>
  <si>
    <t>DA</t>
  </si>
  <si>
    <t>DS</t>
  </si>
  <si>
    <t>HR</t>
  </si>
  <si>
    <t>MBA</t>
  </si>
  <si>
    <t>SPEAKER</t>
  </si>
  <si>
    <t>TESTER</t>
  </si>
  <si>
    <t>WATCHER</t>
  </si>
  <si>
    <t>TELLO</t>
  </si>
  <si>
    <t>OPO</t>
  </si>
  <si>
    <t>HERE WE USE IF FUCTION ON SALARY IF SALARY IS BELOW 30000 ITS PRINT NEED TO IMPROVE YOUR SKILLS</t>
  </si>
  <si>
    <t>IF FUNCTION()</t>
  </si>
  <si>
    <t>AND FUNCTION()</t>
  </si>
  <si>
    <t>ENGLISH</t>
  </si>
  <si>
    <t>HINDI</t>
  </si>
  <si>
    <t>PASS/FAIL</t>
  </si>
  <si>
    <t xml:space="preserve">RED AREA SHOW TRUE FOR PASSING THE BOTH EXAM </t>
  </si>
  <si>
    <t>RESLT</t>
  </si>
  <si>
    <t>QUANTITY</t>
  </si>
  <si>
    <t>PRICE</t>
  </si>
  <si>
    <t>TOTAL</t>
  </si>
  <si>
    <t>F34545</t>
  </si>
  <si>
    <t>IFERROR ()</t>
  </si>
  <si>
    <t>1.VLOOKUP FUNCTION()</t>
  </si>
  <si>
    <t>Employee ID</t>
  </si>
  <si>
    <t>Last Name</t>
  </si>
  <si>
    <t>First Name</t>
  </si>
  <si>
    <t>Pay</t>
  </si>
  <si>
    <t>AMAN</t>
  </si>
  <si>
    <t>ANISH</t>
  </si>
  <si>
    <t>VIKRAM</t>
  </si>
  <si>
    <t>ADARSH</t>
  </si>
  <si>
    <t>FOOLL</t>
  </si>
  <si>
    <t>LOOP</t>
  </si>
  <si>
    <t>TULI</t>
  </si>
  <si>
    <t>KARTILK</t>
  </si>
  <si>
    <t>PREET</t>
  </si>
  <si>
    <t>BIHARI</t>
  </si>
  <si>
    <t>2.HLOOKUP FUNCTION ()</t>
  </si>
  <si>
    <t>Employee Name</t>
  </si>
  <si>
    <t>Department</t>
  </si>
  <si>
    <t>IT</t>
  </si>
  <si>
    <t>Salary</t>
  </si>
  <si>
    <t>Bonus</t>
  </si>
  <si>
    <t>Total Pay</t>
  </si>
  <si>
    <t>MOLI</t>
  </si>
  <si>
    <t>TAPSITE</t>
  </si>
  <si>
    <t>KV</t>
  </si>
  <si>
    <t>APS</t>
  </si>
  <si>
    <t>DESI BALAK</t>
  </si>
  <si>
    <t>MOHAN</t>
  </si>
  <si>
    <t>CA</t>
  </si>
  <si>
    <t>CS</t>
  </si>
  <si>
    <t>FINANCE</t>
  </si>
  <si>
    <t>JOURNALISM</t>
  </si>
  <si>
    <t>REOTER</t>
  </si>
  <si>
    <t>SPORTSMAN</t>
  </si>
  <si>
    <t>Name</t>
  </si>
  <si>
    <t>Employee id</t>
  </si>
  <si>
    <t>names</t>
  </si>
  <si>
    <t>Answer</t>
  </si>
  <si>
    <t>3.XLOOKUP FUNCTION()</t>
  </si>
  <si>
    <t>Age</t>
  </si>
  <si>
    <t>MONY</t>
  </si>
  <si>
    <t>KARTIK</t>
  </si>
  <si>
    <t>DEEPKA</t>
  </si>
  <si>
    <t>AGE</t>
  </si>
  <si>
    <t>JATIN</t>
  </si>
  <si>
    <t>4.MATCH ()</t>
  </si>
  <si>
    <t>TOP PRODUCTS</t>
  </si>
  <si>
    <t>MOBILE</t>
  </si>
  <si>
    <t>CAMERA</t>
  </si>
  <si>
    <t>WATCHES</t>
  </si>
  <si>
    <t>SHOES</t>
  </si>
  <si>
    <t>TOP PRODUCT</t>
  </si>
  <si>
    <t>POSTION</t>
  </si>
  <si>
    <t>ERROR CHECK</t>
  </si>
  <si>
    <t>ERROR</t>
  </si>
  <si>
    <t>2. Formula Calculation Option</t>
  </si>
  <si>
    <t>SHARMA</t>
  </si>
  <si>
    <t>SINGH</t>
  </si>
  <si>
    <t xml:space="preserve">3. TRACE PRECEDENTS &amp; TRACE DEPENDENTS </t>
  </si>
  <si>
    <t>Column1</t>
  </si>
  <si>
    <t>Column2</t>
  </si>
  <si>
    <t>Column3</t>
  </si>
  <si>
    <t>Column4</t>
  </si>
  <si>
    <t>Column5</t>
  </si>
  <si>
    <t>TRACE PRECEDENT</t>
  </si>
  <si>
    <t>PRODUCT</t>
  </si>
  <si>
    <t>4. Evaluate Formula</t>
  </si>
  <si>
    <t>5. Watch Window</t>
  </si>
  <si>
    <t>6. Protecting Workbook and Worksheet</t>
  </si>
  <si>
    <t>1. Sumproduct</t>
  </si>
  <si>
    <t>BOOKS</t>
  </si>
  <si>
    <t>OTY</t>
  </si>
  <si>
    <t>MS EXCEL</t>
  </si>
  <si>
    <t>MS WORD</t>
  </si>
  <si>
    <t>MS ACCES</t>
  </si>
  <si>
    <t>MS POWER</t>
  </si>
  <si>
    <t>PS 4</t>
  </si>
  <si>
    <t>TOTAL PRICE</t>
  </si>
  <si>
    <t>2. GoalSeek</t>
  </si>
  <si>
    <t>PRINCIPAL AMOUNT</t>
  </si>
  <si>
    <t>DURATION IN YEAR</t>
  </si>
  <si>
    <t>RATE OF INTEREST</t>
  </si>
  <si>
    <t>OUR TARGET IS 40%</t>
  </si>
  <si>
    <t>4.SOLVER</t>
  </si>
  <si>
    <t>SUDUKO WITH SOLVER</t>
  </si>
  <si>
    <t>SUM</t>
  </si>
  <si>
    <t>MAX</t>
  </si>
  <si>
    <t>MIN</t>
  </si>
  <si>
    <t>Female</t>
  </si>
  <si>
    <t>Second</t>
  </si>
  <si>
    <t>CSIT</t>
  </si>
  <si>
    <t>Schooling with Tuitions</t>
  </si>
  <si>
    <t>&gt;= 90%</t>
  </si>
  <si>
    <t>&gt;=90%</t>
  </si>
  <si>
    <t>Male</t>
  </si>
  <si>
    <t>Normal Schooling</t>
  </si>
  <si>
    <t>Coaching Based Schools</t>
  </si>
  <si>
    <t>&gt;=70% and &lt;80%</t>
  </si>
  <si>
    <t>&gt;=80% and &lt;90%</t>
  </si>
  <si>
    <t>Town</t>
  </si>
  <si>
    <t>CSE</t>
  </si>
  <si>
    <t>&lt;60%</t>
  </si>
  <si>
    <t>Village</t>
  </si>
  <si>
    <t>Distance learning</t>
  </si>
  <si>
    <t>&gt;=60% and &lt;70%</t>
  </si>
  <si>
    <t>ECE</t>
  </si>
  <si>
    <t>SNO</t>
  </si>
  <si>
    <t>2.Gender</t>
  </si>
  <si>
    <t>3. Year of Study</t>
  </si>
  <si>
    <t>4. Branch</t>
  </si>
  <si>
    <t>1. Type of Schooling till 10th Grade:</t>
  </si>
  <si>
    <t>2. Percentage in Class 10th?</t>
  </si>
  <si>
    <t>3. Location of Class 10th School:</t>
  </si>
  <si>
    <t>4. Type of Schooling for class 12th:</t>
  </si>
  <si>
    <t>5. Percentage in Class 12th?</t>
  </si>
  <si>
    <t>6. Location of Class 12th School:</t>
  </si>
  <si>
    <t>East</t>
  </si>
  <si>
    <t>West</t>
  </si>
  <si>
    <t>South</t>
  </si>
  <si>
    <t>North</t>
  </si>
  <si>
    <t>Product ID</t>
  </si>
  <si>
    <t>Region</t>
  </si>
  <si>
    <t>Cost pet Unit</t>
  </si>
  <si>
    <t xml:space="preserve">No. of units </t>
  </si>
  <si>
    <t>Total Cost</t>
  </si>
  <si>
    <t>Discount</t>
  </si>
  <si>
    <t>Sum</t>
  </si>
  <si>
    <t>Average</t>
  </si>
  <si>
    <t>Count</t>
  </si>
  <si>
    <t>SumIF</t>
  </si>
  <si>
    <t>AverageIF</t>
  </si>
  <si>
    <t>CountIF</t>
  </si>
  <si>
    <t>SUM OF  SALES OF WEST REGION</t>
  </si>
  <si>
    <t>AVERAGE OF SALES OF WEST REGION</t>
  </si>
  <si>
    <t>COUNT OF WEST REGION</t>
  </si>
  <si>
    <t>1. Remove Unwanted Space (CLEAN,TRIM)</t>
  </si>
  <si>
    <t>CLEAN/TRIM</t>
  </si>
  <si>
    <t>RAHUL                              SHARMA</t>
  </si>
  <si>
    <t>KARTIK                            KUMAR</t>
  </si>
  <si>
    <t>RAHUL SHARMA</t>
  </si>
  <si>
    <t>CODE</t>
  </si>
  <si>
    <t>ALPHA</t>
  </si>
  <si>
    <t>2. Didnostic Tool(ISNUMBER,LEN,CODE,Barcode)</t>
  </si>
  <si>
    <t>3. Remove unwanted character(SUBSTITUTE,CHAR,VALUE</t>
  </si>
  <si>
    <t>Student Id</t>
  </si>
  <si>
    <t>After Substitution</t>
  </si>
  <si>
    <t>SUBSTITUTE()</t>
  </si>
  <si>
    <t>AL-1</t>
  </si>
  <si>
    <t>AL-2</t>
  </si>
  <si>
    <t>AL-3</t>
  </si>
  <si>
    <t>AL-4</t>
  </si>
  <si>
    <t>AL-5</t>
  </si>
  <si>
    <t>AL-6</t>
  </si>
  <si>
    <t>Using CHAR Function ()</t>
  </si>
  <si>
    <t>NUMBER</t>
  </si>
  <si>
    <t>CHAR</t>
  </si>
  <si>
    <t>Using VALUE Function ()</t>
  </si>
  <si>
    <t>VALUE</t>
  </si>
  <si>
    <t>4. Fix Dates(DATE,MONTH,YEAR,DAY)</t>
  </si>
  <si>
    <t>DATE</t>
  </si>
  <si>
    <t>YEAR</t>
  </si>
  <si>
    <t>MONTH</t>
  </si>
  <si>
    <t>DAY</t>
  </si>
  <si>
    <t>Date 1</t>
  </si>
  <si>
    <t>Date 2</t>
  </si>
  <si>
    <t>EOMONTH</t>
  </si>
  <si>
    <t>EDATE</t>
  </si>
  <si>
    <t>WORKDAY.INTL</t>
  </si>
  <si>
    <t>Financial Functions :</t>
  </si>
  <si>
    <t>Loan Repayment Calculation</t>
  </si>
  <si>
    <t>Loan Principle Amount</t>
  </si>
  <si>
    <t>Interest Rate</t>
  </si>
  <si>
    <t>Loan Period in Years</t>
  </si>
  <si>
    <t>NPER</t>
  </si>
  <si>
    <t>FV</t>
  </si>
  <si>
    <t>PV</t>
  </si>
  <si>
    <t>PMT</t>
  </si>
  <si>
    <t>NPV</t>
  </si>
  <si>
    <t xml:space="preserve">Depriciation Function : </t>
  </si>
  <si>
    <t>ASSET COST</t>
  </si>
  <si>
    <t>RESELL COST</t>
  </si>
  <si>
    <t>LIFE</t>
  </si>
  <si>
    <t>SLN</t>
  </si>
  <si>
    <t>SYD</t>
  </si>
  <si>
    <t>DDB</t>
  </si>
  <si>
    <t>Indirect And Address Function :</t>
  </si>
  <si>
    <t>STUDENT NAME</t>
  </si>
  <si>
    <t>SUBJECT</t>
  </si>
  <si>
    <t>MATHS</t>
  </si>
  <si>
    <t>SUNIL</t>
  </si>
  <si>
    <t>SHIMLA</t>
  </si>
  <si>
    <t>MANALI</t>
  </si>
  <si>
    <t xml:space="preserve">Offset Function : </t>
  </si>
  <si>
    <t>QTY</t>
  </si>
  <si>
    <t>PUJA</t>
  </si>
  <si>
    <t>AMNISH</t>
  </si>
  <si>
    <t>FIND THE QUANTITY OF RAHUL?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</si>
</sst>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8" formatCode="&quot;$&quot;#,##0.00_);[Red]\(&quot;$&quot;#,##0.00\)"/>
    <numFmt numFmtId="164" formatCode="_-[$$-409]* #,##0.00_ ;_-[$$-409]* \-#,##0.00\ ;_-[$$-409]* &quot;-&quot;??_ ;_-@_ "/>
    <numFmt numFmtId="165" formatCode="_-[$$-409]* #,##0_ ;_-[$$-409]* \-#,##0\ ;_-[$$-409]* &quot;-&quot;??_ ;_-@_ "/>
    <numFmt numFmtId="166" formatCode="&quot;$&quot;#,##0_);\(&quot;$&quot;#,##0\);&quot;$&quot;0_)"/>
    <numFmt numFmtId="167" formatCode="_ [$₹-449]\ * #,##0_ ;_ [$₹-449]\ * \-#,##0_ ;_ [$₹-449]\ * &quot;-&quot;_ ;_ @_ "/>
    <numFmt numFmtId="168" formatCode="_ [$₹-439]* #,##0_ ;_ [$₹-439]* \-#,##0_ ;_ [$₹-439]* &quot;-&quot;_ ;_ @_ "/>
    <numFmt numFmtId="169" formatCode="_ [$₹-446]\ * #,##0_ ;_ [$₹-446]\ * \-#,##0_ ;_ [$₹-446]\ * &quot;-&quot;_ ;_ @_ "/>
    <numFmt numFmtId="170" formatCode="_ * #,##0.00_ ;_ * \-#,##0.00_ ;_ * &quot;-&quot;??_ ;_ @_ "/>
    <numFmt numFmtId="171" formatCode="0.0%"/>
  </numFmts>
  <fonts count="3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Arial Black"/>
      <family val="2"/>
    </font>
    <font>
      <sz val="1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22"/>
      <color theme="1"/>
      <name val="Calibri Light"/>
      <family val="2"/>
      <scheme val="major"/>
    </font>
    <font>
      <b/>
      <sz val="20"/>
      <color theme="1"/>
      <name val="Calibri Light"/>
      <family val="2"/>
      <scheme val="major"/>
    </font>
    <font>
      <b/>
      <sz val="20"/>
      <color theme="1"/>
      <name val="Arial Rounded MT Bold"/>
      <family val="2"/>
    </font>
    <font>
      <b/>
      <sz val="18"/>
      <color theme="1"/>
      <name val="Bahnschrift"/>
      <family val="2"/>
    </font>
    <font>
      <b/>
      <sz val="26"/>
      <color theme="1"/>
      <name val="Calibri"/>
      <family val="2"/>
      <scheme val="minor"/>
    </font>
    <font>
      <b/>
      <sz val="22"/>
      <color theme="1"/>
      <name val="Bahnschrift Light"/>
      <family val="2"/>
    </font>
    <font>
      <sz val="22"/>
      <color theme="1"/>
      <name val="Arial Rounded MT Bold"/>
      <family val="2"/>
    </font>
    <font>
      <b/>
      <sz val="24"/>
      <color rgb="FF000000"/>
      <name val="Calibri"/>
      <family val="2"/>
      <scheme val="minor"/>
    </font>
    <font>
      <b/>
      <sz val="26"/>
      <color rgb="FF000000"/>
      <name val="Calibri"/>
      <family val="2"/>
      <scheme val="minor"/>
    </font>
    <font>
      <sz val="11"/>
      <color theme="1"/>
      <name val="Librebarcode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8"/>
      <color rgb="FF000000"/>
      <name val="Arial Rounded MT Bold"/>
      <family val="2"/>
    </font>
    <font>
      <sz val="10"/>
      <name val="Arial"/>
      <family val="2"/>
    </font>
    <font>
      <b/>
      <sz val="14"/>
      <name val="Calibri Light"/>
      <family val="2"/>
      <scheme val="major"/>
    </font>
    <font>
      <sz val="12"/>
      <name val="Calibri"/>
      <family val="1"/>
      <scheme val="minor"/>
    </font>
    <font>
      <sz val="28"/>
      <color theme="1"/>
      <name val="Arial Rounded MT Bold"/>
      <family val="2"/>
    </font>
    <font>
      <b/>
      <sz val="24"/>
      <color rgb="FF000000"/>
      <name val="Bahnschrift SemiBold"/>
      <family val="2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6" fillId="0" borderId="0"/>
    <xf numFmtId="170" fontId="26" fillId="0" borderId="0" applyFont="0" applyFill="0" applyBorder="0" applyAlignment="0" applyProtection="0"/>
    <xf numFmtId="9" fontId="26" fillId="0" borderId="0" applyFont="0" applyFill="0" applyBorder="0" applyAlignment="0" applyProtection="0"/>
  </cellStyleXfs>
  <cellXfs count="14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6" fillId="3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9" borderId="0" xfId="0" applyFont="1" applyFill="1"/>
    <xf numFmtId="0" fontId="0" fillId="6" borderId="0" xfId="0" applyFont="1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0" borderId="0" xfId="0" applyFill="1"/>
    <xf numFmtId="0" fontId="3" fillId="10" borderId="0" xfId="0" applyFont="1" applyFill="1"/>
    <xf numFmtId="0" fontId="8" fillId="10" borderId="0" xfId="0" applyFont="1" applyFill="1"/>
    <xf numFmtId="165" fontId="0" fillId="0" borderId="0" xfId="0" applyNumberFormat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0" fontId="0" fillId="0" borderId="6" xfId="0" applyBorder="1"/>
    <xf numFmtId="166" fontId="0" fillId="0" borderId="7" xfId="0" applyNumberFormat="1" applyBorder="1"/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0" fillId="0" borderId="10" xfId="0" applyBorder="1"/>
    <xf numFmtId="166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9" xfId="0" applyBorder="1"/>
    <xf numFmtId="0" fontId="0" fillId="0" borderId="8" xfId="0" applyBorder="1"/>
    <xf numFmtId="0" fontId="7" fillId="0" borderId="5" xfId="0" applyFont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9" fillId="15" borderId="5" xfId="0" applyFont="1" applyFill="1" applyBorder="1" applyAlignment="1">
      <alignment horizontal="center" vertical="center"/>
    </xf>
    <xf numFmtId="0" fontId="0" fillId="15" borderId="0" xfId="0" applyFill="1"/>
    <xf numFmtId="0" fontId="10" fillId="0" borderId="5" xfId="0" applyFont="1" applyBorder="1"/>
    <xf numFmtId="0" fontId="0" fillId="16" borderId="0" xfId="0" applyFill="1"/>
    <xf numFmtId="0" fontId="0" fillId="16" borderId="0" xfId="0" applyFont="1" applyFill="1"/>
    <xf numFmtId="0" fontId="11" fillId="17" borderId="5" xfId="0" applyFont="1" applyFill="1" applyBorder="1"/>
    <xf numFmtId="0" fontId="3" fillId="17" borderId="0" xfId="0" applyFont="1" applyFill="1"/>
    <xf numFmtId="0" fontId="3" fillId="0" borderId="0" xfId="0" applyFont="1" applyFill="1"/>
    <xf numFmtId="0" fontId="0" fillId="18" borderId="0" xfId="0" applyFill="1"/>
    <xf numFmtId="0" fontId="0" fillId="19" borderId="0" xfId="0" applyFill="1"/>
    <xf numFmtId="0" fontId="0" fillId="6" borderId="0" xfId="0" applyFill="1" applyAlignment="1">
      <alignment horizontal="center"/>
    </xf>
    <xf numFmtId="0" fontId="0" fillId="20" borderId="0" xfId="0" applyFill="1"/>
    <xf numFmtId="0" fontId="0" fillId="21" borderId="0" xfId="0" applyFill="1"/>
    <xf numFmtId="0" fontId="3" fillId="6" borderId="0" xfId="0" applyFont="1" applyFill="1"/>
    <xf numFmtId="8" fontId="0" fillId="0" borderId="0" xfId="0" applyNumberFormat="1"/>
    <xf numFmtId="0" fontId="0" fillId="7" borderId="0" xfId="0" applyFill="1" applyBorder="1"/>
    <xf numFmtId="0" fontId="0" fillId="7" borderId="5" xfId="0" applyFill="1" applyBorder="1"/>
    <xf numFmtId="9" fontId="0" fillId="7" borderId="5" xfId="0" applyNumberFormat="1" applyFill="1" applyBorder="1"/>
    <xf numFmtId="8" fontId="0" fillId="7" borderId="5" xfId="0" applyNumberFormat="1" applyFill="1" applyBorder="1"/>
    <xf numFmtId="0" fontId="0" fillId="0" borderId="17" xfId="0" applyBorder="1"/>
    <xf numFmtId="0" fontId="0" fillId="6" borderId="10" xfId="0" applyFill="1" applyBorder="1"/>
    <xf numFmtId="0" fontId="0" fillId="0" borderId="0" xfId="0" applyBorder="1"/>
    <xf numFmtId="0" fontId="0" fillId="0" borderId="14" xfId="0" applyBorder="1"/>
    <xf numFmtId="0" fontId="0" fillId="16" borderId="12" xfId="0" applyFill="1" applyBorder="1"/>
    <xf numFmtId="0" fontId="0" fillId="16" borderId="0" xfId="0" applyFill="1" applyBorder="1"/>
    <xf numFmtId="0" fontId="0" fillId="16" borderId="13" xfId="0" applyFill="1" applyBorder="1"/>
    <xf numFmtId="0" fontId="0" fillId="24" borderId="0" xfId="0" applyFill="1" applyBorder="1"/>
    <xf numFmtId="0" fontId="0" fillId="24" borderId="13" xfId="0" applyFill="1" applyBorder="1"/>
    <xf numFmtId="0" fontId="0" fillId="6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25" borderId="0" xfId="0" applyFill="1" applyBorder="1"/>
    <xf numFmtId="0" fontId="0" fillId="26" borderId="0" xfId="0" applyFill="1" applyBorder="1"/>
    <xf numFmtId="0" fontId="0" fillId="5" borderId="0" xfId="0" applyFill="1" applyBorder="1"/>
    <xf numFmtId="0" fontId="0" fillId="18" borderId="0" xfId="0" applyFill="1" applyBorder="1"/>
    <xf numFmtId="0" fontId="3" fillId="27" borderId="12" xfId="0" applyFont="1" applyFill="1" applyBorder="1"/>
    <xf numFmtId="0" fontId="0" fillId="14" borderId="0" xfId="0" applyFill="1"/>
    <xf numFmtId="0" fontId="0" fillId="0" borderId="18" xfId="0" applyBorder="1"/>
    <xf numFmtId="0" fontId="0" fillId="0" borderId="19" xfId="0" applyBorder="1"/>
    <xf numFmtId="0" fontId="0" fillId="28" borderId="18" xfId="0" applyFill="1" applyBorder="1"/>
    <xf numFmtId="0" fontId="0" fillId="28" borderId="19" xfId="0" applyFill="1" applyBorder="1"/>
    <xf numFmtId="0" fontId="2" fillId="29" borderId="18" xfId="0" applyFont="1" applyFill="1" applyBorder="1"/>
    <xf numFmtId="0" fontId="2" fillId="29" borderId="19" xfId="0" applyFont="1" applyFill="1" applyBorder="1"/>
    <xf numFmtId="0" fontId="2" fillId="0" borderId="0" xfId="0" applyFont="1" applyFill="1" applyBorder="1"/>
    <xf numFmtId="0" fontId="0" fillId="0" borderId="5" xfId="0" applyBorder="1" applyAlignment="1">
      <alignment horizontal="center"/>
    </xf>
    <xf numFmtId="0" fontId="3" fillId="15" borderId="20" xfId="0" applyFont="1" applyFill="1" applyBorder="1" applyAlignment="1">
      <alignment horizontal="center"/>
    </xf>
    <xf numFmtId="0" fontId="3" fillId="15" borderId="21" xfId="0" applyFont="1" applyFill="1" applyBorder="1" applyAlignment="1">
      <alignment horizontal="center"/>
    </xf>
    <xf numFmtId="0" fontId="3" fillId="15" borderId="22" xfId="0" applyFont="1" applyFill="1" applyBorder="1" applyAlignment="1">
      <alignment horizontal="center"/>
    </xf>
    <xf numFmtId="0" fontId="0" fillId="9" borderId="0" xfId="0" applyFill="1"/>
    <xf numFmtId="0" fontId="0" fillId="23" borderId="0" xfId="0" applyFill="1"/>
    <xf numFmtId="0" fontId="0" fillId="30" borderId="5" xfId="0" applyFill="1" applyBorder="1"/>
    <xf numFmtId="0" fontId="0" fillId="30" borderId="8" xfId="0" applyFill="1" applyBorder="1" applyAlignment="1">
      <alignment horizontal="center"/>
    </xf>
    <xf numFmtId="0" fontId="0" fillId="30" borderId="16" xfId="0" applyFill="1" applyBorder="1" applyAlignment="1">
      <alignment horizontal="center"/>
    </xf>
    <xf numFmtId="167" fontId="0" fillId="30" borderId="16" xfId="0" applyNumberFormat="1" applyFill="1" applyBorder="1" applyAlignment="1">
      <alignment horizontal="center"/>
    </xf>
    <xf numFmtId="168" fontId="0" fillId="30" borderId="16" xfId="0" applyNumberFormat="1" applyFill="1" applyBorder="1" applyAlignment="1">
      <alignment horizontal="center"/>
    </xf>
    <xf numFmtId="0" fontId="0" fillId="30" borderId="16" xfId="0" applyFill="1" applyBorder="1"/>
    <xf numFmtId="169" fontId="0" fillId="30" borderId="9" xfId="0" applyNumberFormat="1" applyFill="1" applyBorder="1"/>
    <xf numFmtId="0" fontId="0" fillId="30" borderId="6" xfId="0" applyFill="1" applyBorder="1" applyAlignment="1">
      <alignment horizontal="center"/>
    </xf>
    <xf numFmtId="0" fontId="0" fillId="30" borderId="5" xfId="0" applyFill="1" applyBorder="1" applyAlignment="1">
      <alignment horizontal="center"/>
    </xf>
    <xf numFmtId="167" fontId="0" fillId="30" borderId="5" xfId="0" applyNumberFormat="1" applyFill="1" applyBorder="1" applyAlignment="1">
      <alignment horizontal="center"/>
    </xf>
    <xf numFmtId="168" fontId="0" fillId="30" borderId="5" xfId="0" applyNumberFormat="1" applyFill="1" applyBorder="1" applyAlignment="1">
      <alignment horizontal="center"/>
    </xf>
    <xf numFmtId="169" fontId="0" fillId="30" borderId="7" xfId="0" applyNumberFormat="1" applyFill="1" applyBorder="1"/>
    <xf numFmtId="0" fontId="0" fillId="30" borderId="15" xfId="0" applyFill="1" applyBorder="1" applyAlignment="1">
      <alignment horizontal="center"/>
    </xf>
    <xf numFmtId="167" fontId="0" fillId="30" borderId="15" xfId="0" applyNumberFormat="1" applyFill="1" applyBorder="1" applyAlignment="1">
      <alignment horizontal="center"/>
    </xf>
    <xf numFmtId="168" fontId="0" fillId="30" borderId="15" xfId="0" applyNumberFormat="1" applyFill="1" applyBorder="1" applyAlignment="1">
      <alignment horizontal="center"/>
    </xf>
    <xf numFmtId="0" fontId="0" fillId="30" borderId="15" xfId="0" applyFill="1" applyBorder="1"/>
    <xf numFmtId="169" fontId="0" fillId="30" borderId="11" xfId="0" applyNumberFormat="1" applyFill="1" applyBorder="1"/>
    <xf numFmtId="169" fontId="0" fillId="31" borderId="0" xfId="0" applyNumberFormat="1" applyFill="1"/>
    <xf numFmtId="0" fontId="0" fillId="4" borderId="0" xfId="0" applyFill="1"/>
    <xf numFmtId="0" fontId="0" fillId="30" borderId="0" xfId="0" applyFill="1"/>
    <xf numFmtId="0" fontId="21" fillId="6" borderId="0" xfId="0" applyFont="1" applyFill="1"/>
    <xf numFmtId="0" fontId="0" fillId="0" borderId="5" xfId="0" applyBorder="1" applyAlignment="1">
      <alignment horizontal="center" vertical="center"/>
    </xf>
    <xf numFmtId="0" fontId="22" fillId="31" borderId="5" xfId="0" applyFont="1" applyFill="1" applyBorder="1" applyAlignment="1">
      <alignment horizontal="center" vertical="center"/>
    </xf>
    <xf numFmtId="0" fontId="3" fillId="31" borderId="5" xfId="0" applyFont="1" applyFill="1" applyBorder="1" applyAlignment="1">
      <alignment horizontal="center"/>
    </xf>
    <xf numFmtId="0" fontId="0" fillId="19" borderId="0" xfId="0" applyFill="1" applyBorder="1" applyAlignment="1">
      <alignment horizontal="center" vertical="center"/>
    </xf>
    <xf numFmtId="14" fontId="0" fillId="6" borderId="0" xfId="0" applyNumberFormat="1" applyFill="1"/>
    <xf numFmtId="14" fontId="0" fillId="0" borderId="5" xfId="0" applyNumberFormat="1" applyBorder="1"/>
    <xf numFmtId="0" fontId="0" fillId="19" borderId="5" xfId="0" applyFill="1" applyBorder="1"/>
    <xf numFmtId="0" fontId="0" fillId="11" borderId="5" xfId="0" applyFill="1" applyBorder="1"/>
    <xf numFmtId="0" fontId="27" fillId="0" borderId="0" xfId="2" applyFont="1"/>
    <xf numFmtId="0" fontId="26" fillId="0" borderId="0" xfId="2"/>
    <xf numFmtId="0" fontId="28" fillId="0" borderId="0" xfId="2" applyFont="1"/>
    <xf numFmtId="170" fontId="28" fillId="32" borderId="5" xfId="3" applyFont="1" applyFill="1" applyBorder="1"/>
    <xf numFmtId="171" fontId="28" fillId="32" borderId="5" xfId="4" applyNumberFormat="1" applyFont="1" applyFill="1" applyBorder="1"/>
    <xf numFmtId="0" fontId="26" fillId="5" borderId="5" xfId="2" applyFill="1" applyBorder="1"/>
    <xf numFmtId="0" fontId="26" fillId="33" borderId="0" xfId="2" applyFill="1"/>
    <xf numFmtId="0" fontId="0" fillId="33" borderId="0" xfId="0" applyFill="1"/>
    <xf numFmtId="0" fontId="0" fillId="22" borderId="0" xfId="0" applyFill="1"/>
    <xf numFmtId="0" fontId="0" fillId="34" borderId="0" xfId="0" applyFill="1"/>
    <xf numFmtId="0" fontId="0" fillId="35" borderId="0" xfId="0" applyFill="1"/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9" fillId="15" borderId="5" xfId="0" applyFont="1" applyFill="1" applyBorder="1" applyAlignment="1">
      <alignment horizontal="center" vertical="center"/>
    </xf>
    <xf numFmtId="0" fontId="15" fillId="10" borderId="0" xfId="0" applyFont="1" applyFill="1" applyAlignment="1">
      <alignment horizontal="left" vertical="center"/>
    </xf>
    <xf numFmtId="0" fontId="12" fillId="10" borderId="0" xfId="0" applyFont="1" applyFill="1" applyAlignment="1">
      <alignment horizontal="left"/>
    </xf>
    <xf numFmtId="0" fontId="13" fillId="10" borderId="0" xfId="0" applyFont="1" applyFill="1" applyAlignment="1">
      <alignment horizontal="left" vertical="center"/>
    </xf>
    <xf numFmtId="0" fontId="5" fillId="10" borderId="0" xfId="0" applyFont="1" applyFill="1" applyAlignment="1">
      <alignment horizontal="left" vertical="center"/>
    </xf>
    <xf numFmtId="0" fontId="14" fillId="10" borderId="0" xfId="0" applyFont="1" applyFill="1" applyAlignment="1">
      <alignment horizontal="left" vertical="center"/>
    </xf>
    <xf numFmtId="0" fontId="16" fillId="10" borderId="0" xfId="0" applyFont="1" applyFill="1" applyAlignment="1">
      <alignment horizontal="center"/>
    </xf>
    <xf numFmtId="0" fontId="17" fillId="10" borderId="0" xfId="0" applyFont="1" applyFill="1" applyAlignment="1">
      <alignment horizontal="left"/>
    </xf>
    <xf numFmtId="0" fontId="18" fillId="10" borderId="0" xfId="0" applyFont="1" applyFill="1" applyAlignment="1">
      <alignment horizontal="left" vertical="center"/>
    </xf>
    <xf numFmtId="0" fontId="19" fillId="7" borderId="0" xfId="0" applyFont="1" applyFill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19" fillId="14" borderId="0" xfId="0" applyFont="1" applyFill="1" applyAlignment="1">
      <alignment horizontal="center"/>
    </xf>
    <xf numFmtId="0" fontId="24" fillId="7" borderId="0" xfId="1" applyFont="1" applyFill="1" applyBorder="1" applyAlignment="1">
      <alignment horizontal="center"/>
    </xf>
    <xf numFmtId="0" fontId="25" fillId="7" borderId="0" xfId="0" applyFont="1" applyFill="1" applyAlignment="1">
      <alignment horizontal="center" vertical="center"/>
    </xf>
    <xf numFmtId="0" fontId="29" fillId="7" borderId="0" xfId="0" applyFont="1" applyFill="1" applyAlignment="1">
      <alignment horizontal="center" vertical="center"/>
    </xf>
    <xf numFmtId="0" fontId="30" fillId="6" borderId="0" xfId="0" applyFont="1" applyFill="1" applyAlignment="1">
      <alignment horizontal="center"/>
    </xf>
    <xf numFmtId="0" fontId="30" fillId="6" borderId="0" xfId="0" applyFont="1" applyFill="1" applyAlignment="1">
      <alignment horizontal="center" vertical="center"/>
    </xf>
    <xf numFmtId="0" fontId="0" fillId="30" borderId="0" xfId="0" applyFill="1" applyAlignment="1">
      <alignment horizontal="center"/>
    </xf>
  </cellXfs>
  <cellStyles count="5">
    <cellStyle name="Comma 3" xfId="3" xr:uid="{93D6F260-2298-4410-AC86-27130CAFA766}"/>
    <cellStyle name="Heading 2" xfId="1" builtinId="17"/>
    <cellStyle name="Normal" xfId="0" builtinId="0"/>
    <cellStyle name="Normal 3" xfId="2" xr:uid="{32986083-877B-4BA9-AA0E-703DFC4C86DD}"/>
    <cellStyle name="Percent 3" xfId="4" xr:uid="{1529EB7B-AD91-401B-87E7-FBAC0A8AC252}"/>
  </cellStyles>
  <dxfs count="33">
    <dxf>
      <numFmt numFmtId="169" formatCode="_ [$₹-446]\ * #,##0_ ;_ [$₹-446]\ * \-#,##0_ ;_ [$₹-446]\ * &quot;-&quot;_ ;_ @_ "/>
      <fill>
        <patternFill patternType="solid">
          <fgColor indexed="64"/>
          <bgColor theme="5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8" formatCode="_ [$₹-439]* #,##0_ ;_ [$₹-439]* \-#,##0_ ;_ [$₹-439]* &quot;-&quot;_ ;_ @_ "/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7" formatCode="_ [$₹-449]\ * #,##0_ ;_ [$₹-449]\ * \-#,##0_ ;_ [$₹-449]\ * &quot;-&quot;_ ;_ @_ "/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59999389629810485"/>
        </patternFill>
      </fill>
    </dxf>
    <dxf>
      <border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FFFF00"/>
        </patternFill>
      </fill>
    </dxf>
    <dxf>
      <numFmt numFmtId="166" formatCode="&quot;$&quot;#,##0_);\(&quot;$&quot;#,##0\);&quot;$&quot;0_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6" formatCode="&quot;$&quot;#,##0_);\(&quot;$&quot;#,##0\);&quot;$&quot;0_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2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Relationship Id="rId9" Type="http://schemas.openxmlformats.org/officeDocument/2006/relationships/image" Target="../media/image1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146050</xdr:colOff>
      <xdr:row>2</xdr:row>
      <xdr:rowOff>171450</xdr:rowOff>
    </xdr:to>
    <xdr:sp macro="" textlink="">
      <xdr:nvSpPr>
        <xdr:cNvPr id="2" name="TextBox 3">
          <a:extLst>
            <a:ext uri="{FF2B5EF4-FFF2-40B4-BE49-F238E27FC236}">
              <a16:creationId xmlns:a16="http://schemas.microsoft.com/office/drawing/2014/main" id="{2B95025C-C332-4FFF-BA31-8455208DC2F2}"/>
            </a:ext>
          </a:extLst>
        </xdr:cNvPr>
        <xdr:cNvSpPr txBox="1"/>
      </xdr:nvSpPr>
      <xdr:spPr>
        <a:xfrm>
          <a:off x="0" y="0"/>
          <a:ext cx="12947650" cy="53975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3200" b="1">
              <a:solidFill>
                <a:schemeClr val="accent2">
                  <a:lumMod val="75000"/>
                </a:schemeClr>
              </a:solidFill>
              <a:highlight>
                <a:srgbClr val="808080"/>
              </a:highlight>
            </a:rPr>
            <a:t>Data Validation </a:t>
          </a:r>
          <a:r>
            <a:rPr lang="en-US" sz="3200">
              <a:highlight>
                <a:srgbClr val="808080"/>
              </a:highlight>
            </a:rPr>
            <a:t>: </a:t>
          </a:r>
          <a:r>
            <a:rPr lang="en-US" sz="3200" b="0">
              <a:highlight>
                <a:srgbClr val="808080"/>
              </a:highlight>
            </a:rPr>
            <a:t>Data validation in Excel is a technique that restricts user input in a worksheet. It is often used to limit user entry.</a:t>
          </a:r>
        </a:p>
      </xdr:txBody>
    </xdr:sp>
    <xdr:clientData/>
  </xdr:twoCellAnchor>
  <xdr:twoCellAnchor editAs="oneCell">
    <xdr:from>
      <xdr:col>6</xdr:col>
      <xdr:colOff>152400</xdr:colOff>
      <xdr:row>8</xdr:row>
      <xdr:rowOff>31749</xdr:rowOff>
    </xdr:from>
    <xdr:to>
      <xdr:col>11</xdr:col>
      <xdr:colOff>368300</xdr:colOff>
      <xdr:row>18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4A5259-A7ED-4439-8CAC-04AC9122A9D9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0" y="1504949"/>
          <a:ext cx="3263900" cy="1943101"/>
        </a:xfrm>
        <a:prstGeom prst="rect">
          <a:avLst/>
        </a:prstGeom>
      </xdr:spPr>
    </xdr:pic>
    <xdr:clientData/>
  </xdr:twoCellAnchor>
  <xdr:twoCellAnchor editAs="oneCell">
    <xdr:from>
      <xdr:col>12</xdr:col>
      <xdr:colOff>6350</xdr:colOff>
      <xdr:row>7</xdr:row>
      <xdr:rowOff>184149</xdr:rowOff>
    </xdr:from>
    <xdr:to>
      <xdr:col>17</xdr:col>
      <xdr:colOff>368300</xdr:colOff>
      <xdr:row>19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E940DCE-E1B0-489F-9115-8D88125DB0AF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21550" y="1473199"/>
          <a:ext cx="3409950" cy="2133601"/>
        </a:xfrm>
        <a:prstGeom prst="rect">
          <a:avLst/>
        </a:prstGeom>
      </xdr:spPr>
    </xdr:pic>
    <xdr:clientData/>
  </xdr:twoCellAnchor>
  <xdr:twoCellAnchor>
    <xdr:from>
      <xdr:col>0</xdr:col>
      <xdr:colOff>584200</xdr:colOff>
      <xdr:row>22</xdr:row>
      <xdr:rowOff>1</xdr:rowOff>
    </xdr:from>
    <xdr:to>
      <xdr:col>6</xdr:col>
      <xdr:colOff>584200</xdr:colOff>
      <xdr:row>24</xdr:row>
      <xdr:rowOff>152401</xdr:rowOff>
    </xdr:to>
    <xdr:sp macro="" textlink="">
      <xdr:nvSpPr>
        <xdr:cNvPr id="5" name="TextBox 9">
          <a:extLst>
            <a:ext uri="{FF2B5EF4-FFF2-40B4-BE49-F238E27FC236}">
              <a16:creationId xmlns:a16="http://schemas.microsoft.com/office/drawing/2014/main" id="{2691FD4E-810D-4D53-9195-762D7941241F}"/>
            </a:ext>
          </a:extLst>
        </xdr:cNvPr>
        <xdr:cNvSpPr txBox="1"/>
      </xdr:nvSpPr>
      <xdr:spPr>
        <a:xfrm>
          <a:off x="584200" y="4083051"/>
          <a:ext cx="3657600" cy="5207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txBody>
        <a:bodyPr wrap="square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N" sz="18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3.</a:t>
          </a:r>
          <a:r>
            <a:rPr lang="en-IN" sz="18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Advance conditional Formatting</a:t>
          </a:r>
          <a:endParaRPr lang="en-IN" sz="18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endParaRPr lang="en-US"/>
        </a:p>
      </xdr:txBody>
    </xdr:sp>
    <xdr:clientData/>
  </xdr:twoCellAnchor>
  <xdr:twoCellAnchor editAs="oneCell">
    <xdr:from>
      <xdr:col>4</xdr:col>
      <xdr:colOff>374651</xdr:colOff>
      <xdr:row>32</xdr:row>
      <xdr:rowOff>12701</xdr:rowOff>
    </xdr:from>
    <xdr:to>
      <xdr:col>8</xdr:col>
      <xdr:colOff>190501</xdr:colOff>
      <xdr:row>35</xdr:row>
      <xdr:rowOff>171451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1F60345-280A-4B95-B96C-BE7A30D8C5B9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13051" y="5969001"/>
          <a:ext cx="2254250" cy="711200"/>
        </a:xfrm>
        <a:prstGeom prst="rect">
          <a:avLst/>
        </a:prstGeom>
      </xdr:spPr>
    </xdr:pic>
    <xdr:clientData/>
  </xdr:twoCellAnchor>
  <xdr:twoCellAnchor editAs="oneCell">
    <xdr:from>
      <xdr:col>13</xdr:col>
      <xdr:colOff>584200</xdr:colOff>
      <xdr:row>29</xdr:row>
      <xdr:rowOff>177800</xdr:rowOff>
    </xdr:from>
    <xdr:to>
      <xdr:col>17</xdr:col>
      <xdr:colOff>330200</xdr:colOff>
      <xdr:row>39</xdr:row>
      <xdr:rowOff>31750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385B660-6331-4E2F-8124-6356EC42875C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09000" y="5581650"/>
          <a:ext cx="2184400" cy="1695450"/>
        </a:xfrm>
        <a:prstGeom prst="rect">
          <a:avLst/>
        </a:prstGeom>
      </xdr:spPr>
    </xdr:pic>
    <xdr:clientData/>
  </xdr:twoCellAnchor>
  <xdr:twoCellAnchor editAs="oneCell">
    <xdr:from>
      <xdr:col>9</xdr:col>
      <xdr:colOff>165100</xdr:colOff>
      <xdr:row>30</xdr:row>
      <xdr:rowOff>12700</xdr:rowOff>
    </xdr:from>
    <xdr:to>
      <xdr:col>13</xdr:col>
      <xdr:colOff>92710</xdr:colOff>
      <xdr:row>43</xdr:row>
      <xdr:rowOff>114935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56012AA-4EF5-4AE3-A9E0-6F73F90AB777}"/>
            </a:ext>
          </a:extLst>
        </xdr:cNvPr>
        <xdr:cNvPicPr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51500" y="5600700"/>
          <a:ext cx="2366010" cy="2496185"/>
        </a:xfrm>
        <a:prstGeom prst="rect">
          <a:avLst/>
        </a:prstGeom>
      </xdr:spPr>
    </xdr:pic>
    <xdr:clientData/>
  </xdr:twoCellAnchor>
  <xdr:twoCellAnchor>
    <xdr:from>
      <xdr:col>0</xdr:col>
      <xdr:colOff>184150</xdr:colOff>
      <xdr:row>47</xdr:row>
      <xdr:rowOff>95250</xdr:rowOff>
    </xdr:from>
    <xdr:to>
      <xdr:col>8</xdr:col>
      <xdr:colOff>275590</xdr:colOff>
      <xdr:row>52</xdr:row>
      <xdr:rowOff>88900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E7259224-CB08-4B91-B6B8-DF93C4607BDA}"/>
            </a:ext>
          </a:extLst>
        </xdr:cNvPr>
        <xdr:cNvSpPr/>
      </xdr:nvSpPr>
      <xdr:spPr>
        <a:xfrm>
          <a:off x="184150" y="8813800"/>
          <a:ext cx="4968240" cy="9144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solidFill>
                <a:sysClr val="windowText" lastClr="000000"/>
              </a:solidFill>
            </a:rPr>
            <a:t>4.ISERROR FUCTION()</a:t>
          </a:r>
        </a:p>
      </xdr:txBody>
    </xdr:sp>
    <xdr:clientData/>
  </xdr:twoCellAnchor>
  <xdr:twoCellAnchor editAs="oneCell">
    <xdr:from>
      <xdr:col>4</xdr:col>
      <xdr:colOff>338873</xdr:colOff>
      <xdr:row>52</xdr:row>
      <xdr:rowOff>152400</xdr:rowOff>
    </xdr:from>
    <xdr:to>
      <xdr:col>10</xdr:col>
      <xdr:colOff>508755</xdr:colOff>
      <xdr:row>73</xdr:row>
      <xdr:rowOff>153163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9A09404-5487-49DD-8D5E-CA84E2F89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77273" y="9791700"/>
          <a:ext cx="3827482" cy="38679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501650</xdr:colOff>
      <xdr:row>6</xdr:row>
      <xdr:rowOff>177800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E69AC4E-EA13-4CCC-80D1-9259ABB2824E}"/>
            </a:ext>
          </a:extLst>
        </xdr:cNvPr>
        <xdr:cNvSpPr/>
      </xdr:nvSpPr>
      <xdr:spPr>
        <a:xfrm>
          <a:off x="0" y="0"/>
          <a:ext cx="9645650" cy="1282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IN" sz="1800" b="1">
              <a:solidFill>
                <a:schemeClr val="tx1"/>
              </a:solidFill>
              <a:latin typeface="Arial Rounded MT Bold" panose="020F0704030504030204" pitchFamily="34" charset="0"/>
            </a:rPr>
            <a:t>Logical</a:t>
          </a:r>
          <a:r>
            <a:rPr lang="en-IN" sz="1800" b="1" baseline="0">
              <a:solidFill>
                <a:schemeClr val="tx1"/>
              </a:solidFill>
              <a:latin typeface="Arial Rounded MT Bold" panose="020F0704030504030204" pitchFamily="34" charset="0"/>
            </a:rPr>
            <a:t> Function :  </a:t>
          </a:r>
          <a:r>
            <a:rPr lang="en-US" sz="1800" b="0" i="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"Logical functions in Excel are built-in functions that allow you to test and evaluate logical conditions, returning either TRUE or FALSE based on the outcome of the condition."</a:t>
          </a:r>
          <a:endParaRPr lang="en-IN" sz="18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355600</xdr:colOff>
      <xdr:row>4</xdr:row>
      <xdr:rowOff>114300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BF20C23-B239-4970-8AE3-62C08D108816}"/>
            </a:ext>
          </a:extLst>
        </xdr:cNvPr>
        <xdr:cNvSpPr/>
      </xdr:nvSpPr>
      <xdr:spPr>
        <a:xfrm>
          <a:off x="0" y="0"/>
          <a:ext cx="11938000" cy="850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4000"/>
            <a:t>INTRODUCTION OF LOOKUPS</a:t>
          </a:r>
        </a:p>
      </xdr:txBody>
    </xdr:sp>
    <xdr:clientData/>
  </xdr:twoCellAnchor>
  <xdr:twoCellAnchor>
    <xdr:from>
      <xdr:col>0</xdr:col>
      <xdr:colOff>1206501</xdr:colOff>
      <xdr:row>33</xdr:row>
      <xdr:rowOff>177801</xdr:rowOff>
    </xdr:from>
    <xdr:to>
      <xdr:col>0</xdr:col>
      <xdr:colOff>1346200</xdr:colOff>
      <xdr:row>35</xdr:row>
      <xdr:rowOff>6350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0F71AACF-ACDE-4F31-80FA-1AAA6E1E2E7A}"/>
            </a:ext>
          </a:extLst>
        </xdr:cNvPr>
        <xdr:cNvSpPr/>
      </xdr:nvSpPr>
      <xdr:spPr>
        <a:xfrm>
          <a:off x="1206501" y="6254751"/>
          <a:ext cx="139699" cy="19684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355600</xdr:colOff>
      <xdr:row>11</xdr:row>
      <xdr:rowOff>118835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A4662FF6-BDCE-48FC-A06D-7E6517FAAE07}"/>
            </a:ext>
          </a:extLst>
        </xdr:cNvPr>
        <xdr:cNvSpPr/>
      </xdr:nvSpPr>
      <xdr:spPr>
        <a:xfrm>
          <a:off x="0" y="0"/>
          <a:ext cx="11938000" cy="214448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IN" sz="18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Engravers MT" panose="02090707080505020304" pitchFamily="18" charset="0"/>
            </a:rPr>
            <a:t>                           Working</a:t>
          </a:r>
          <a:r>
            <a:rPr lang="en-IN" sz="18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Engravers MT" panose="02090707080505020304" pitchFamily="18" charset="0"/>
            </a:rPr>
            <a:t> with Formulas :</a:t>
          </a:r>
          <a:endParaRPr lang="en-IN" sz="18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Engravers MT" panose="02090707080505020304" pitchFamily="18" charset="0"/>
          </a:endParaRPr>
        </a:p>
      </xdr:txBody>
    </xdr:sp>
    <xdr:clientData/>
  </xdr:twoCellAnchor>
  <xdr:twoCellAnchor editAs="oneCell">
    <xdr:from>
      <xdr:col>9</xdr:col>
      <xdr:colOff>177800</xdr:colOff>
      <xdr:row>14</xdr:row>
      <xdr:rowOff>25400</xdr:rowOff>
    </xdr:from>
    <xdr:to>
      <xdr:col>15</xdr:col>
      <xdr:colOff>254000</xdr:colOff>
      <xdr:row>21</xdr:row>
      <xdr:rowOff>130551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43CCA2D-D707-4ABF-854C-A133D5A4B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4200" y="2603500"/>
          <a:ext cx="4165600" cy="1394201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13</xdr:row>
      <xdr:rowOff>158751</xdr:rowOff>
    </xdr:from>
    <xdr:to>
      <xdr:col>8</xdr:col>
      <xdr:colOff>355600</xdr:colOff>
      <xdr:row>21</xdr:row>
      <xdr:rowOff>152401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8D6628-B1AC-4D73-AC4A-41319B9C6058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5950" y="2552701"/>
          <a:ext cx="3562350" cy="1466850"/>
        </a:xfrm>
        <a:prstGeom prst="rect">
          <a:avLst/>
        </a:prstGeom>
      </xdr:spPr>
    </xdr:pic>
    <xdr:clientData/>
  </xdr:twoCellAnchor>
  <xdr:twoCellAnchor editAs="oneCell">
    <xdr:from>
      <xdr:col>3</xdr:col>
      <xdr:colOff>420933</xdr:colOff>
      <xdr:row>27</xdr:row>
      <xdr:rowOff>69850</xdr:rowOff>
    </xdr:from>
    <xdr:to>
      <xdr:col>9</xdr:col>
      <xdr:colOff>50801</xdr:colOff>
      <xdr:row>37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4F5435A-A685-46E3-BBE6-32F80359D1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27583" y="5041900"/>
          <a:ext cx="3503368" cy="1905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44</xdr:row>
      <xdr:rowOff>124330</xdr:rowOff>
    </xdr:from>
    <xdr:to>
      <xdr:col>17</xdr:col>
      <xdr:colOff>470434</xdr:colOff>
      <xdr:row>50</xdr:row>
      <xdr:rowOff>54165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26C3D04-862B-4CF7-8685-8A0A6D708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02650" y="8226930"/>
          <a:ext cx="2908834" cy="1034735"/>
        </a:xfrm>
        <a:prstGeom prst="rect">
          <a:avLst/>
        </a:prstGeom>
      </xdr:spPr>
    </xdr:pic>
    <xdr:clientData/>
  </xdr:twoCellAnchor>
  <xdr:twoCellAnchor editAs="oneCell">
    <xdr:from>
      <xdr:col>9</xdr:col>
      <xdr:colOff>316472</xdr:colOff>
      <xdr:row>62</xdr:row>
      <xdr:rowOff>0</xdr:rowOff>
    </xdr:from>
    <xdr:to>
      <xdr:col>16</xdr:col>
      <xdr:colOff>400050</xdr:colOff>
      <xdr:row>74</xdr:row>
      <xdr:rowOff>115064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B86A64A-7633-494A-BDFC-5A3D98BAF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12522" y="11417300"/>
          <a:ext cx="4782578" cy="2324864"/>
        </a:xfrm>
        <a:prstGeom prst="rect">
          <a:avLst/>
        </a:prstGeom>
      </xdr:spPr>
    </xdr:pic>
    <xdr:clientData/>
  </xdr:twoCellAnchor>
  <xdr:twoCellAnchor editAs="oneCell">
    <xdr:from>
      <xdr:col>2</xdr:col>
      <xdr:colOff>380999</xdr:colOff>
      <xdr:row>62</xdr:row>
      <xdr:rowOff>63500</xdr:rowOff>
    </xdr:from>
    <xdr:to>
      <xdr:col>8</xdr:col>
      <xdr:colOff>583352</xdr:colOff>
      <xdr:row>74</xdr:row>
      <xdr:rowOff>148590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50F0BD8-D90B-4D63-B3ED-982F24C34B29}"/>
            </a:ext>
          </a:extLst>
        </xdr:cNvPr>
        <xdr:cNvPicPr/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16099" y="11480800"/>
          <a:ext cx="4653703" cy="2294890"/>
        </a:xfrm>
        <a:prstGeom prst="rect">
          <a:avLst/>
        </a:prstGeom>
      </xdr:spPr>
    </xdr:pic>
    <xdr:clientData/>
  </xdr:twoCellAnchor>
  <xdr:twoCellAnchor editAs="oneCell">
    <xdr:from>
      <xdr:col>1</xdr:col>
      <xdr:colOff>704850</xdr:colOff>
      <xdr:row>80</xdr:row>
      <xdr:rowOff>128183</xdr:rowOff>
    </xdr:from>
    <xdr:to>
      <xdr:col>6</xdr:col>
      <xdr:colOff>556496</xdr:colOff>
      <xdr:row>88</xdr:row>
      <xdr:rowOff>181325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EF2B09D-1E0E-495D-8111-B4726F4B7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22400" y="14860183"/>
          <a:ext cx="3801346" cy="1526342"/>
        </a:xfrm>
        <a:prstGeom prst="rect">
          <a:avLst/>
        </a:prstGeom>
      </xdr:spPr>
    </xdr:pic>
    <xdr:clientData/>
  </xdr:twoCellAnchor>
  <xdr:twoCellAnchor editAs="oneCell">
    <xdr:from>
      <xdr:col>0</xdr:col>
      <xdr:colOff>82550</xdr:colOff>
      <xdr:row>95</xdr:row>
      <xdr:rowOff>12266</xdr:rowOff>
    </xdr:from>
    <xdr:to>
      <xdr:col>2</xdr:col>
      <xdr:colOff>749647</xdr:colOff>
      <xdr:row>106</xdr:row>
      <xdr:rowOff>19050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D7548FA-B9F9-46D9-93E0-B886F5D3E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2550" y="17506516"/>
          <a:ext cx="2102197" cy="2032434"/>
        </a:xfrm>
        <a:prstGeom prst="rect">
          <a:avLst/>
        </a:prstGeom>
      </xdr:spPr>
    </xdr:pic>
    <xdr:clientData/>
  </xdr:twoCellAnchor>
  <xdr:twoCellAnchor editAs="oneCell">
    <xdr:from>
      <xdr:col>2</xdr:col>
      <xdr:colOff>746291</xdr:colOff>
      <xdr:row>95</xdr:row>
      <xdr:rowOff>0</xdr:rowOff>
    </xdr:from>
    <xdr:to>
      <xdr:col>4</xdr:col>
      <xdr:colOff>502157</xdr:colOff>
      <xdr:row>106</xdr:row>
      <xdr:rowOff>48259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6F28C7E-AFD1-450C-A79B-18E5F088D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81391" y="17494250"/>
          <a:ext cx="1660866" cy="20739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65314</xdr:colOff>
      <xdr:row>10</xdr:row>
      <xdr:rowOff>9071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F067144-F881-482F-B2B2-81305A638D9A}"/>
            </a:ext>
          </a:extLst>
        </xdr:cNvPr>
        <xdr:cNvSpPr/>
      </xdr:nvSpPr>
      <xdr:spPr>
        <a:xfrm>
          <a:off x="0" y="0"/>
          <a:ext cx="9818914" cy="18505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IN" sz="1800">
              <a:latin typeface="Arial Rounded MT Bold" panose="020F0704030504030204" pitchFamily="34" charset="0"/>
            </a:rPr>
            <a:t>                                                               Modelling Functions : </a:t>
          </a:r>
        </a:p>
      </xdr:txBody>
    </xdr:sp>
    <xdr:clientData/>
  </xdr:twoCellAnchor>
  <xdr:twoCellAnchor editAs="oneCell">
    <xdr:from>
      <xdr:col>11</xdr:col>
      <xdr:colOff>279400</xdr:colOff>
      <xdr:row>11</xdr:row>
      <xdr:rowOff>63500</xdr:rowOff>
    </xdr:from>
    <xdr:to>
      <xdr:col>18</xdr:col>
      <xdr:colOff>413364</xdr:colOff>
      <xdr:row>23</xdr:row>
      <xdr:rowOff>168598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566DF4-3F56-4B66-93A5-8759BEE675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000" y="2089150"/>
          <a:ext cx="4401164" cy="2314898"/>
        </a:xfrm>
        <a:prstGeom prst="rect">
          <a:avLst/>
        </a:prstGeom>
      </xdr:spPr>
    </xdr:pic>
    <xdr:clientData/>
  </xdr:twoCellAnchor>
  <xdr:twoCellAnchor editAs="oneCell">
    <xdr:from>
      <xdr:col>6</xdr:col>
      <xdr:colOff>215900</xdr:colOff>
      <xdr:row>40</xdr:row>
      <xdr:rowOff>165100</xdr:rowOff>
    </xdr:from>
    <xdr:to>
      <xdr:col>12</xdr:col>
      <xdr:colOff>69850</xdr:colOff>
      <xdr:row>53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0885053-F15D-4D6F-8345-C23133E94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72100" y="7531100"/>
          <a:ext cx="3511550" cy="23431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14</xdr:col>
      <xdr:colOff>236220</xdr:colOff>
      <xdr:row>3</xdr:row>
      <xdr:rowOff>80010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AD76065A-2473-423F-92EB-74D2412E6889}"/>
            </a:ext>
          </a:extLst>
        </xdr:cNvPr>
        <xdr:cNvSpPr/>
      </xdr:nvSpPr>
      <xdr:spPr>
        <a:xfrm>
          <a:off x="0" y="19050"/>
          <a:ext cx="8770620" cy="61341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Rounded MT Bold" panose="020F0704030504030204" pitchFamily="34" charset="0"/>
            </a:rPr>
            <a:t>Working</a:t>
          </a:r>
          <a:r>
            <a:rPr lang="en-IN" sz="2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Rounded MT Bold" panose="020F0704030504030204" pitchFamily="34" charset="0"/>
            </a:rPr>
            <a:t> with Macros :</a:t>
          </a:r>
          <a:endParaRPr lang="en-IN" sz="2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rial Rounded MT Bold" panose="020F0704030504030204" pitchFamily="34" charset="0"/>
          </a:endParaRPr>
        </a:p>
      </xdr:txBody>
    </xdr:sp>
    <xdr:clientData/>
  </xdr:twoCellAnchor>
  <xdr:twoCellAnchor editAs="oneCell">
    <xdr:from>
      <xdr:col>4</xdr:col>
      <xdr:colOff>513710</xdr:colOff>
      <xdr:row>3</xdr:row>
      <xdr:rowOff>114300</xdr:rowOff>
    </xdr:from>
    <xdr:to>
      <xdr:col>9</xdr:col>
      <xdr:colOff>607287</xdr:colOff>
      <xdr:row>16</xdr:row>
      <xdr:rowOff>121309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BEB1BD9-76B6-4222-A1E4-96AF8707D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110" y="666750"/>
          <a:ext cx="3141577" cy="240095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19</xdr:col>
      <xdr:colOff>222250</xdr:colOff>
      <xdr:row>5</xdr:row>
      <xdr:rowOff>165100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1581332-7B13-48F5-8358-9734C2E48305}"/>
            </a:ext>
          </a:extLst>
        </xdr:cNvPr>
        <xdr:cNvSpPr/>
      </xdr:nvSpPr>
      <xdr:spPr>
        <a:xfrm>
          <a:off x="0" y="184150"/>
          <a:ext cx="11804650" cy="90170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2800" b="1">
              <a:solidFill>
                <a:sysClr val="windowText" lastClr="000000"/>
              </a:solidFill>
              <a:latin typeface="Arial Rounded MT Bold" panose="020F0704030504030204" pitchFamily="34" charset="0"/>
            </a:rPr>
            <a:t>                                      Spreadsheet</a:t>
          </a:r>
          <a:r>
            <a:rPr lang="en-IN" sz="2800" b="1" baseline="0">
              <a:solidFill>
                <a:sysClr val="windowText" lastClr="000000"/>
              </a:solidFill>
              <a:latin typeface="Arial Rounded MT Bold" panose="020F0704030504030204" pitchFamily="34" charset="0"/>
            </a:rPr>
            <a:t> Design :</a:t>
          </a:r>
          <a:endParaRPr lang="en-IN" sz="2800" b="1">
            <a:solidFill>
              <a:sysClr val="windowText" lastClr="000000"/>
            </a:solidFill>
            <a:latin typeface="Arial Rounded MT Bold" panose="020F0704030504030204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26</xdr:col>
      <xdr:colOff>355600</xdr:colOff>
      <xdr:row>5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B376E5BF-52B7-4C1D-8B58-15758A5987EF}"/>
            </a:ext>
          </a:extLst>
        </xdr:cNvPr>
        <xdr:cNvSpPr/>
      </xdr:nvSpPr>
      <xdr:spPr>
        <a:xfrm>
          <a:off x="0" y="0"/>
          <a:ext cx="16205200" cy="109220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>
              <a:solidFill>
                <a:sysClr val="windowText" lastClr="000000"/>
              </a:solidFill>
              <a:latin typeface="Arial Rounded MT Bold" panose="020F0704030504030204" pitchFamily="34" charset="0"/>
            </a:rPr>
            <a:t>  USING</a:t>
          </a:r>
          <a:r>
            <a:rPr lang="en-IN" sz="2800" baseline="0">
              <a:solidFill>
                <a:sysClr val="windowText" lastClr="000000"/>
              </a:solidFill>
              <a:latin typeface="Arial Rounded MT Bold" panose="020F0704030504030204" pitchFamily="34" charset="0"/>
            </a:rPr>
            <a:t>     SUM,AVERAGE,COUNT,SUMIF,COUNTIF,AVERAGE IF,aggregate fuction</a:t>
          </a:r>
        </a:p>
        <a:p>
          <a:pPr algn="l"/>
          <a:endParaRPr lang="en-IN" sz="2800">
            <a:solidFill>
              <a:sysClr val="windowText" lastClr="000000"/>
            </a:solidFill>
            <a:latin typeface="Arial Rounded MT Bold" panose="020F0704030504030204" pitchFamily="34" charset="0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537210</xdr:colOff>
      <xdr:row>2</xdr:row>
      <xdr:rowOff>153670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CC7DE521-911F-4C70-A023-B40ADFB33E8A}"/>
            </a:ext>
          </a:extLst>
        </xdr:cNvPr>
        <xdr:cNvSpPr/>
      </xdr:nvSpPr>
      <xdr:spPr>
        <a:xfrm>
          <a:off x="0" y="0"/>
          <a:ext cx="4804410" cy="52197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2400" b="1">
              <a:solidFill>
                <a:sysClr val="windowText" lastClr="000000"/>
              </a:solidFill>
              <a:latin typeface="Arial Rounded MT Bold" panose="020F0704030504030204" pitchFamily="34" charset="0"/>
            </a:rPr>
            <a:t>Working</a:t>
          </a:r>
          <a:r>
            <a:rPr lang="en-IN" sz="2400" b="1" baseline="0">
              <a:solidFill>
                <a:sysClr val="windowText" lastClr="000000"/>
              </a:solidFill>
              <a:latin typeface="Arial Rounded MT Bold" panose="020F0704030504030204" pitchFamily="34" charset="0"/>
            </a:rPr>
            <a:t> with Dates : </a:t>
          </a:r>
          <a:endParaRPr lang="en-IN" sz="2400" b="1">
            <a:solidFill>
              <a:sysClr val="windowText" lastClr="000000"/>
            </a:solidFill>
            <a:latin typeface="Arial Rounded MT Bold" panose="020F0704030504030204" pitchFamily="34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77DAEA-AF8E-44C2-B576-DCCC72190FC5}" name="Table1" displayName="Table1" ref="I10:J23" totalsRowShown="0" headerRowDxfId="24" headerRowBorderDxfId="23" tableBorderDxfId="22" totalsRowBorderDxfId="21">
  <autoFilter ref="I10:J23" xr:uid="{0177DAEA-AF8E-44C2-B576-DCCC72190FC5}"/>
  <tableColumns count="2">
    <tableColumn id="1" xr3:uid="{4ABEEBD3-01E1-44DA-AA3C-6ED5E8B3D6AC}" name="Employee ID" dataDxfId="20"/>
    <tableColumn id="2" xr3:uid="{A4913A3E-5A72-4507-B155-B54C6F40A792}" name="Pay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6E02DA-FE8A-4FC3-B80A-6E6A138E59C2}" name="Table13" displayName="Table13" ref="B28:C41" totalsRowShown="0" headerRowDxfId="18" headerRowBorderDxfId="17" tableBorderDxfId="16" totalsRowBorderDxfId="15">
  <autoFilter ref="B28:C41" xr:uid="{F96E02DA-FE8A-4FC3-B80A-6E6A138E59C2}"/>
  <tableColumns count="2">
    <tableColumn id="1" xr3:uid="{207790AF-5EBE-4528-A1A9-4A915E71E051}" name="Employee ID" dataDxfId="14"/>
    <tableColumn id="2" xr3:uid="{29D5831D-AA36-457B-A486-6F0B2E419FAC}" name="Pay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05E86B9-A7F5-43E6-8959-9AC7C41D5C18}" name="Table6" displayName="Table6" ref="J45:M54" totalsRowShown="0">
  <autoFilter ref="J45:M54" xr:uid="{905E86B9-A7F5-43E6-8959-9AC7C41D5C18}"/>
  <tableColumns count="4">
    <tableColumn id="1" xr3:uid="{18257B7E-1282-4BD9-AE22-DCA9D3D25C9C}" name="Column1"/>
    <tableColumn id="2" xr3:uid="{0EBFC30A-65F5-44AD-B56D-95550C138074}" name="Column2"/>
    <tableColumn id="3" xr3:uid="{2BEC9B8C-F3AE-429A-80D6-C380B18E4163}" name="Column3"/>
    <tableColumn id="4" xr3:uid="{38991624-ACE4-468D-8364-DCA3A7697FC2}" name="Column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D93C9B3-F65A-4537-A0FA-B9FDB3D78789}" name="Table7" displayName="Table7" ref="A47:E53" totalsRowShown="0">
  <autoFilter ref="A47:E53" xr:uid="{ED93C9B3-F65A-4537-A0FA-B9FDB3D78789}"/>
  <tableColumns count="5">
    <tableColumn id="1" xr3:uid="{E8D04A8C-3D3A-4E32-9AA3-AD1913E6073F}" name="Column1"/>
    <tableColumn id="2" xr3:uid="{3AD56BAF-9F1D-4B1D-9F53-5DA33EE57177}" name="Column2"/>
    <tableColumn id="3" xr3:uid="{2581CF37-0723-4E9D-8BE0-0E71FD6D816A}" name="Column3"/>
    <tableColumn id="4" xr3:uid="{4477022C-FC41-49EA-8EA7-92F795436347}" name="Column4"/>
    <tableColumn id="5" xr3:uid="{1D5F3C5B-D574-498A-84A5-13ECC2F4BC6B}" name="Column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91AB182-9FCB-4159-B052-B63BF65071D2}" name="Table19" displayName="Table19" ref="A10:G24" totalsRowShown="0" headerRowDxfId="11" dataDxfId="9" headerRowBorderDxfId="10" tableBorderDxfId="8" totalsRowBorderDxfId="7">
  <tableColumns count="7">
    <tableColumn id="1" xr3:uid="{41293239-AB9A-4B07-8C27-C4FD383D9865}" name="Product ID" dataDxfId="6"/>
    <tableColumn id="2" xr3:uid="{C49676A1-6C1D-442C-B57A-2A8A978ED8C1}" name="Region" dataDxfId="5"/>
    <tableColumn id="3" xr3:uid="{04FD7CDF-DFF3-4338-9D4E-BF0E944CCF95}" name="Cost pet Unit" dataDxfId="4"/>
    <tableColumn id="4" xr3:uid="{2F7E38F4-A7DB-45FC-A412-102187B1DF4B}" name="No. of units " dataDxfId="3"/>
    <tableColumn id="5" xr3:uid="{31A1A794-BB03-4136-BD08-7003D5B264B7}" name="Total Cost" dataDxfId="2">
      <calculatedColumnFormula>C11*D11</calculatedColumnFormula>
    </tableColumn>
    <tableColumn id="6" xr3:uid="{6917FDDC-DFDE-463F-9EF1-45E106832834}" name="Discount" dataDxfId="1"/>
    <tableColumn id="7" xr3:uid="{357E2831-7721-4E6C-A5A6-01680350DBA3}" name="Sales" dataDxfId="0">
      <calculatedColumnFormula>Table19[[#This Row],[Cost pet Unit]]*Table19[[#This Row],[No. of units ]]-Table19[[#This Row],[Total Cost]]*Table19[[#This Row],[Discount]]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B4048-F093-4879-8272-F87DDF331704}">
  <sheetPr>
    <tabColor theme="4" tint="0.39997558519241921"/>
  </sheetPr>
  <dimension ref="B8:S60"/>
  <sheetViews>
    <sheetView workbookViewId="0">
      <selection activeCell="C60" sqref="C60"/>
    </sheetView>
  </sheetViews>
  <sheetFormatPr defaultRowHeight="14.5"/>
  <sheetData>
    <row r="8" spans="2:19">
      <c r="I8" s="125" t="s">
        <v>15</v>
      </c>
      <c r="J8" s="125"/>
      <c r="O8" s="126" t="s">
        <v>16</v>
      </c>
      <c r="P8" s="126"/>
    </row>
    <row r="9" spans="2:19">
      <c r="B9" s="123" t="s">
        <v>0</v>
      </c>
      <c r="C9" s="124"/>
      <c r="D9" s="124"/>
      <c r="E9" s="124"/>
    </row>
    <row r="10" spans="2:19">
      <c r="B10" s="124"/>
      <c r="C10" s="124"/>
      <c r="D10" s="124"/>
      <c r="E10" s="124"/>
    </row>
    <row r="11" spans="2:19" ht="17">
      <c r="B11" s="3" t="s">
        <v>1</v>
      </c>
      <c r="C11" s="3" t="s">
        <v>2</v>
      </c>
      <c r="D11" s="3" t="s">
        <v>11</v>
      </c>
      <c r="E11" s="3" t="s">
        <v>14</v>
      </c>
    </row>
    <row r="12" spans="2:19">
      <c r="B12">
        <v>1</v>
      </c>
      <c r="C12" t="s">
        <v>3</v>
      </c>
      <c r="D12" t="s">
        <v>12</v>
      </c>
      <c r="E12">
        <v>0</v>
      </c>
    </row>
    <row r="13" spans="2:19">
      <c r="B13">
        <v>2</v>
      </c>
      <c r="C13" t="s">
        <v>4</v>
      </c>
      <c r="D13" t="s">
        <v>13</v>
      </c>
      <c r="E13">
        <f t="shared" ref="E13:E19" si="0">IF(D13="N-A",0,1)</f>
        <v>1</v>
      </c>
      <c r="S13" s="2"/>
    </row>
    <row r="14" spans="2:19">
      <c r="B14">
        <v>3</v>
      </c>
      <c r="C14" t="s">
        <v>5</v>
      </c>
      <c r="D14" t="s">
        <v>12</v>
      </c>
      <c r="E14">
        <f t="shared" si="0"/>
        <v>0</v>
      </c>
    </row>
    <row r="15" spans="2:19">
      <c r="B15">
        <v>4</v>
      </c>
      <c r="C15" t="s">
        <v>6</v>
      </c>
      <c r="D15" t="s">
        <v>13</v>
      </c>
      <c r="E15">
        <f t="shared" si="0"/>
        <v>1</v>
      </c>
    </row>
    <row r="16" spans="2:19">
      <c r="B16">
        <v>5</v>
      </c>
      <c r="C16" t="s">
        <v>7</v>
      </c>
      <c r="D16" t="s">
        <v>12</v>
      </c>
      <c r="E16">
        <f t="shared" si="0"/>
        <v>0</v>
      </c>
    </row>
    <row r="17" spans="2:16">
      <c r="B17">
        <v>6</v>
      </c>
      <c r="C17" t="s">
        <v>8</v>
      </c>
      <c r="D17" t="s">
        <v>13</v>
      </c>
      <c r="E17">
        <f t="shared" si="0"/>
        <v>1</v>
      </c>
    </row>
    <row r="18" spans="2:16">
      <c r="B18">
        <v>7</v>
      </c>
      <c r="C18" t="s">
        <v>9</v>
      </c>
      <c r="D18" t="s">
        <v>12</v>
      </c>
      <c r="E18">
        <f t="shared" si="0"/>
        <v>0</v>
      </c>
    </row>
    <row r="19" spans="2:16">
      <c r="B19">
        <v>8</v>
      </c>
      <c r="C19" t="s">
        <v>10</v>
      </c>
      <c r="D19" t="s">
        <v>13</v>
      </c>
      <c r="E19">
        <f t="shared" si="0"/>
        <v>1</v>
      </c>
    </row>
    <row r="25" spans="2:16">
      <c r="P25" t="s">
        <v>35</v>
      </c>
    </row>
    <row r="27" spans="2:16" ht="17">
      <c r="B27" s="3" t="s">
        <v>17</v>
      </c>
      <c r="C27" s="3" t="s">
        <v>18</v>
      </c>
      <c r="D27" s="3" t="s">
        <v>19</v>
      </c>
      <c r="F27" s="127" t="s">
        <v>29</v>
      </c>
      <c r="G27" s="127"/>
    </row>
    <row r="28" spans="2:16">
      <c r="B28">
        <v>1</v>
      </c>
      <c r="C28" t="s">
        <v>20</v>
      </c>
      <c r="D28">
        <v>100</v>
      </c>
      <c r="F28" t="s">
        <v>21</v>
      </c>
    </row>
    <row r="29" spans="2:16">
      <c r="B29">
        <v>2</v>
      </c>
      <c r="C29" t="s">
        <v>21</v>
      </c>
      <c r="D29">
        <v>20</v>
      </c>
    </row>
    <row r="30" spans="2:16">
      <c r="B30">
        <v>3</v>
      </c>
      <c r="C30" t="s">
        <v>22</v>
      </c>
      <c r="D30">
        <v>40</v>
      </c>
      <c r="F30" s="5" t="s">
        <v>15</v>
      </c>
      <c r="L30" s="5" t="s">
        <v>16</v>
      </c>
      <c r="P30" s="5" t="s">
        <v>30</v>
      </c>
    </row>
    <row r="31" spans="2:16">
      <c r="B31">
        <v>4</v>
      </c>
      <c r="C31" t="s">
        <v>23</v>
      </c>
      <c r="D31">
        <v>55</v>
      </c>
    </row>
    <row r="32" spans="2:16">
      <c r="B32">
        <v>5</v>
      </c>
      <c r="C32" t="s">
        <v>24</v>
      </c>
      <c r="D32">
        <v>67</v>
      </c>
    </row>
    <row r="33" spans="2:4">
      <c r="B33">
        <v>6</v>
      </c>
      <c r="C33" t="s">
        <v>25</v>
      </c>
      <c r="D33">
        <v>89</v>
      </c>
    </row>
    <row r="34" spans="2:4">
      <c r="B34">
        <v>7</v>
      </c>
      <c r="C34" t="s">
        <v>26</v>
      </c>
      <c r="D34">
        <v>76</v>
      </c>
    </row>
    <row r="35" spans="2:4">
      <c r="B35">
        <v>8</v>
      </c>
      <c r="C35" t="s">
        <v>27</v>
      </c>
      <c r="D35">
        <v>45</v>
      </c>
    </row>
    <row r="36" spans="2:4">
      <c r="B36">
        <v>9</v>
      </c>
      <c r="C36" t="s">
        <v>28</v>
      </c>
      <c r="D36">
        <v>32</v>
      </c>
    </row>
    <row r="37" spans="2:4">
      <c r="B37">
        <v>10</v>
      </c>
      <c r="C37" t="s">
        <v>20</v>
      </c>
      <c r="D37">
        <v>97</v>
      </c>
    </row>
    <row r="38" spans="2:4">
      <c r="B38">
        <v>12</v>
      </c>
      <c r="C38" t="s">
        <v>21</v>
      </c>
      <c r="D38">
        <v>89</v>
      </c>
    </row>
    <row r="39" spans="2:4">
      <c r="B39">
        <v>13</v>
      </c>
      <c r="C39" t="s">
        <v>23</v>
      </c>
      <c r="D39">
        <v>43</v>
      </c>
    </row>
    <row r="55" spans="2:4">
      <c r="B55" t="s">
        <v>31</v>
      </c>
      <c r="C55" t="s">
        <v>32</v>
      </c>
      <c r="D55" t="s">
        <v>33</v>
      </c>
    </row>
    <row r="56" spans="2:4">
      <c r="B56">
        <v>1</v>
      </c>
      <c r="C56" t="b">
        <v>1</v>
      </c>
      <c r="D56" t="b">
        <f>ISERROR(C56)</f>
        <v>0</v>
      </c>
    </row>
    <row r="57" spans="2:4">
      <c r="B57">
        <v>2</v>
      </c>
      <c r="C57" t="s">
        <v>34</v>
      </c>
      <c r="D57" t="b">
        <f t="shared" ref="D57:D60" si="1">ISERROR(C57)</f>
        <v>0</v>
      </c>
    </row>
    <row r="58" spans="2:4">
      <c r="B58">
        <v>3</v>
      </c>
      <c r="C58" t="b">
        <v>1</v>
      </c>
      <c r="D58" t="b">
        <f t="shared" si="1"/>
        <v>0</v>
      </c>
    </row>
    <row r="59" spans="2:4">
      <c r="B59">
        <v>4</v>
      </c>
      <c r="C59" t="b">
        <v>0</v>
      </c>
      <c r="D59" t="b">
        <f t="shared" si="1"/>
        <v>0</v>
      </c>
    </row>
    <row r="60" spans="2:4">
      <c r="B60">
        <v>5</v>
      </c>
      <c r="C60" t="e" cm="1">
        <f t="array" ref="C60">SUM(C56:C59+_SA)</f>
        <v>#NAME?</v>
      </c>
      <c r="D60" t="b">
        <f t="shared" si="1"/>
        <v>1</v>
      </c>
    </row>
  </sheetData>
  <mergeCells count="4">
    <mergeCell ref="B9:E10"/>
    <mergeCell ref="I8:J8"/>
    <mergeCell ref="O8:P8"/>
    <mergeCell ref="F27:G27"/>
  </mergeCells>
  <conditionalFormatting sqref="E12:E19">
    <cfRule type="iconSet" priority="12">
      <iconSet iconSet="3Symbols2">
        <cfvo type="percent" val="0"/>
        <cfvo type="percent" val="33"/>
        <cfvo type="percent" val="67"/>
      </iconSet>
    </cfRule>
  </conditionalFormatting>
  <conditionalFormatting sqref="B28:D39">
    <cfRule type="expression" dxfId="32" priority="9">
      <formula>ISODD($B28)</formula>
    </cfRule>
    <cfRule type="expression" dxfId="31" priority="10">
      <formula>$C28=$F$28</formula>
    </cfRule>
    <cfRule type="top10" dxfId="30" priority="11" percent="1" rank="1"/>
  </conditionalFormatting>
  <conditionalFormatting sqref="C56:C60">
    <cfRule type="expression" dxfId="29" priority="2">
      <formula>"IFERROR($C$60)"</formula>
    </cfRule>
    <cfRule type="expression" dxfId="28" priority="3">
      <formula>"IFERROR(C60)"</formula>
    </cfRule>
  </conditionalFormatting>
  <conditionalFormatting sqref="C60">
    <cfRule type="expression" dxfId="27" priority="1">
      <formula>ISERROR($C60)</formula>
    </cfRule>
  </conditionalFormatting>
  <dataValidations xWindow="559" yWindow="582" count="2">
    <dataValidation type="list" allowBlank="1" showInputMessage="1" showErrorMessage="1" promptTitle="binary" prompt="PUT ONLY BINARY 1 FOR YES AND 0 FOR NO SALES" sqref="E12" xr:uid="{0AAFD044-02ED-4B58-B4DF-81C23BCF87E3}">
      <formula1>$E$12:$E$19</formula1>
    </dataValidation>
    <dataValidation type="list" allowBlank="1" showInputMessage="1" showErrorMessage="1" sqref="F28" xr:uid="{8B18F5C0-B377-4F28-9468-DE34EF2C73C1}">
      <formula1>$C$28:$C$37</formula1>
    </dataValidation>
  </dataValidations>
  <pageMargins left="0.7" right="0.7" top="0.75" bottom="0.75" header="0.3" footer="0.3"/>
  <ignoredErrors>
    <ignoredError sqref="C60" evalError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4D8D-032C-4EAF-B78E-15B8FAD08CC6}">
  <sheetPr>
    <tabColor rgb="FFFFC000"/>
  </sheetPr>
  <dimension ref="A8:R45"/>
  <sheetViews>
    <sheetView topLeftCell="A40" workbookViewId="0">
      <selection activeCell="C47" sqref="C47"/>
    </sheetView>
  </sheetViews>
  <sheetFormatPr defaultRowHeight="14.5"/>
  <cols>
    <col min="1" max="1" width="10.54296875" customWidth="1"/>
    <col min="3" max="3" width="16.6328125" customWidth="1"/>
    <col min="5" max="5" width="40.08984375" customWidth="1"/>
  </cols>
  <sheetData>
    <row r="8" spans="1:18">
      <c r="A8" s="129" t="s">
        <v>59</v>
      </c>
      <c r="B8" s="129"/>
    </row>
    <row r="9" spans="1:18">
      <c r="A9" s="7" t="s">
        <v>36</v>
      </c>
      <c r="B9" s="7" t="s">
        <v>37</v>
      </c>
      <c r="C9" s="7" t="s">
        <v>38</v>
      </c>
      <c r="D9" s="7" t="s">
        <v>39</v>
      </c>
      <c r="E9" s="7" t="s">
        <v>40</v>
      </c>
    </row>
    <row r="10" spans="1:18">
      <c r="A10" s="8">
        <v>1</v>
      </c>
      <c r="B10" t="s">
        <v>20</v>
      </c>
      <c r="C10" t="s">
        <v>48</v>
      </c>
      <c r="D10">
        <v>35000</v>
      </c>
      <c r="E10" t="str">
        <f>IF(D10&gt;30000,"NICE SALARY","NEED TO IMPROVE YOUR SKILLS")</f>
        <v>NICE SALARY</v>
      </c>
      <c r="H10" s="128" t="s">
        <v>58</v>
      </c>
      <c r="I10" s="128"/>
      <c r="J10" s="128"/>
      <c r="K10" s="128"/>
      <c r="L10" s="128"/>
      <c r="M10" s="128"/>
      <c r="N10" s="128"/>
      <c r="O10" s="128"/>
      <c r="P10" s="128"/>
      <c r="Q10" s="128"/>
      <c r="R10" s="128"/>
    </row>
    <row r="11" spans="1:18">
      <c r="A11" s="8">
        <v>2</v>
      </c>
      <c r="B11" t="s">
        <v>41</v>
      </c>
      <c r="C11" t="s">
        <v>49</v>
      </c>
      <c r="D11">
        <v>40000</v>
      </c>
      <c r="E11" t="str">
        <f t="shared" ref="E11:E19" si="0">IF(D11&gt;30000,"NICE SALARY","NEED TO IMPROVE YOUR SKILLS")</f>
        <v>NICE SALARY</v>
      </c>
    </row>
    <row r="12" spans="1:18">
      <c r="A12" s="8">
        <v>3</v>
      </c>
      <c r="B12" t="s">
        <v>42</v>
      </c>
      <c r="C12" t="s">
        <v>50</v>
      </c>
      <c r="D12">
        <v>50000</v>
      </c>
      <c r="E12" t="str">
        <f t="shared" si="0"/>
        <v>NICE SALARY</v>
      </c>
    </row>
    <row r="13" spans="1:18">
      <c r="A13" s="8">
        <v>4</v>
      </c>
      <c r="B13" t="s">
        <v>43</v>
      </c>
      <c r="C13" t="s">
        <v>51</v>
      </c>
      <c r="D13">
        <v>10000</v>
      </c>
      <c r="E13" t="str">
        <f t="shared" si="0"/>
        <v>NEED TO IMPROVE YOUR SKILLS</v>
      </c>
    </row>
    <row r="14" spans="1:18">
      <c r="A14" s="8">
        <v>5</v>
      </c>
      <c r="B14" t="s">
        <v>27</v>
      </c>
      <c r="C14" t="s">
        <v>52</v>
      </c>
      <c r="D14">
        <v>1200</v>
      </c>
      <c r="E14" t="str">
        <f t="shared" si="0"/>
        <v>NEED TO IMPROVE YOUR SKILLS</v>
      </c>
      <c r="K14" s="1"/>
    </row>
    <row r="15" spans="1:18">
      <c r="A15" s="8">
        <v>6</v>
      </c>
      <c r="B15" t="s">
        <v>44</v>
      </c>
      <c r="C15" t="s">
        <v>53</v>
      </c>
      <c r="D15">
        <v>1333</v>
      </c>
      <c r="E15" t="str">
        <f t="shared" si="0"/>
        <v>NEED TO IMPROVE YOUR SKILLS</v>
      </c>
    </row>
    <row r="16" spans="1:18">
      <c r="A16" s="8">
        <v>7</v>
      </c>
      <c r="B16" t="s">
        <v>45</v>
      </c>
      <c r="C16" t="s">
        <v>54</v>
      </c>
      <c r="D16">
        <v>22333</v>
      </c>
      <c r="E16" t="str">
        <f t="shared" si="0"/>
        <v>NEED TO IMPROVE YOUR SKILLS</v>
      </c>
    </row>
    <row r="17" spans="1:7">
      <c r="A17" s="8">
        <v>8</v>
      </c>
      <c r="B17" t="s">
        <v>46</v>
      </c>
      <c r="C17" t="s">
        <v>55</v>
      </c>
      <c r="D17">
        <v>44555</v>
      </c>
      <c r="E17" t="str">
        <f t="shared" si="0"/>
        <v>NICE SALARY</v>
      </c>
    </row>
    <row r="18" spans="1:7">
      <c r="A18" s="8">
        <v>9</v>
      </c>
      <c r="B18" t="s">
        <v>47</v>
      </c>
      <c r="C18" t="s">
        <v>56</v>
      </c>
      <c r="D18">
        <v>35566</v>
      </c>
      <c r="E18" t="str">
        <f t="shared" si="0"/>
        <v>NICE SALARY</v>
      </c>
    </row>
    <row r="19" spans="1:7">
      <c r="A19" s="8">
        <v>10</v>
      </c>
      <c r="B19" t="s">
        <v>23</v>
      </c>
      <c r="C19" t="s">
        <v>57</v>
      </c>
      <c r="D19">
        <v>3344</v>
      </c>
      <c r="E19" t="str">
        <f t="shared" si="0"/>
        <v>NEED TO IMPROVE YOUR SKILLS</v>
      </c>
    </row>
    <row r="22" spans="1:7">
      <c r="A22" s="129" t="s">
        <v>60</v>
      </c>
      <c r="B22" s="129"/>
    </row>
    <row r="23" spans="1:7">
      <c r="A23" s="9" t="s">
        <v>61</v>
      </c>
      <c r="B23" s="9" t="s">
        <v>62</v>
      </c>
      <c r="C23" s="9" t="s">
        <v>63</v>
      </c>
      <c r="D23" s="9" t="s">
        <v>65</v>
      </c>
    </row>
    <row r="24" spans="1:7">
      <c r="A24">
        <v>70</v>
      </c>
      <c r="B24">
        <v>70</v>
      </c>
      <c r="C24" t="b">
        <f>AND(A24&gt;30,B24&gt;30)</f>
        <v>1</v>
      </c>
      <c r="D24" s="11" t="str">
        <f>IF(AND(A24&gt;30,B24&gt;30),"PASS","FAIL")</f>
        <v>PASS</v>
      </c>
      <c r="E24" s="128" t="s">
        <v>64</v>
      </c>
      <c r="F24" s="128"/>
      <c r="G24" s="128"/>
    </row>
    <row r="25" spans="1:7">
      <c r="A25">
        <v>50</v>
      </c>
      <c r="B25">
        <v>50</v>
      </c>
      <c r="C25" t="b">
        <f t="shared" ref="C25:C28" si="1">AND(A25&gt;30,B25&gt;30)</f>
        <v>1</v>
      </c>
      <c r="D25" s="11" t="str">
        <f t="shared" ref="D25:D28" si="2">IF(AND(A25&gt;30,B25&gt;30),"PASS","FAIL")</f>
        <v>PASS</v>
      </c>
    </row>
    <row r="26" spans="1:7">
      <c r="A26">
        <v>80</v>
      </c>
      <c r="B26">
        <v>20</v>
      </c>
      <c r="C26" t="b">
        <f t="shared" si="1"/>
        <v>0</v>
      </c>
      <c r="D26" s="11" t="str">
        <f t="shared" si="2"/>
        <v>FAIL</v>
      </c>
    </row>
    <row r="27" spans="1:7">
      <c r="A27">
        <v>60</v>
      </c>
      <c r="B27">
        <v>44</v>
      </c>
      <c r="C27" t="b">
        <f t="shared" si="1"/>
        <v>1</v>
      </c>
      <c r="D27" s="11" t="str">
        <f t="shared" si="2"/>
        <v>PASS</v>
      </c>
    </row>
    <row r="28" spans="1:7">
      <c r="A28">
        <v>50</v>
      </c>
      <c r="B28">
        <v>39</v>
      </c>
      <c r="C28" t="b">
        <f t="shared" si="1"/>
        <v>1</v>
      </c>
      <c r="D28" s="11" t="str">
        <f t="shared" si="2"/>
        <v>PASS</v>
      </c>
    </row>
    <row r="32" spans="1:7">
      <c r="A32" s="129" t="s">
        <v>70</v>
      </c>
      <c r="B32" s="129"/>
      <c r="C32" s="129"/>
    </row>
    <row r="34" spans="1:3">
      <c r="A34" s="13" t="s">
        <v>66</v>
      </c>
      <c r="B34" s="13" t="s">
        <v>67</v>
      </c>
      <c r="C34" s="13" t="s">
        <v>68</v>
      </c>
    </row>
    <row r="35" spans="1:3">
      <c r="A35">
        <v>2</v>
      </c>
      <c r="B35">
        <v>100</v>
      </c>
      <c r="C35">
        <f>IFERROR(A35*B35,"ERROR OCCURRED")</f>
        <v>200</v>
      </c>
    </row>
    <row r="36" spans="1:3">
      <c r="A36">
        <v>34</v>
      </c>
      <c r="B36">
        <v>6</v>
      </c>
      <c r="C36">
        <f t="shared" ref="C36:C45" si="3">IFERROR(A36*B36,"ERROR OCCURRED")</f>
        <v>204</v>
      </c>
    </row>
    <row r="37" spans="1:3">
      <c r="A37">
        <v>5</v>
      </c>
      <c r="B37">
        <v>6</v>
      </c>
      <c r="C37">
        <f t="shared" si="3"/>
        <v>30</v>
      </c>
    </row>
    <row r="38" spans="1:3">
      <c r="A38">
        <v>6</v>
      </c>
      <c r="B38">
        <v>45</v>
      </c>
      <c r="C38">
        <f t="shared" si="3"/>
        <v>270</v>
      </c>
    </row>
    <row r="39" spans="1:3">
      <c r="A39">
        <v>6</v>
      </c>
      <c r="B39">
        <v>3000</v>
      </c>
      <c r="C39">
        <f t="shared" si="3"/>
        <v>18000</v>
      </c>
    </row>
    <row r="40" spans="1:3">
      <c r="A40">
        <v>4</v>
      </c>
      <c r="B40">
        <v>766</v>
      </c>
      <c r="C40">
        <f t="shared" si="3"/>
        <v>3064</v>
      </c>
    </row>
    <row r="41" spans="1:3">
      <c r="A41">
        <v>5</v>
      </c>
      <c r="B41">
        <v>5</v>
      </c>
      <c r="C41">
        <f t="shared" si="3"/>
        <v>25</v>
      </c>
    </row>
    <row r="42" spans="1:3">
      <c r="A42">
        <v>6</v>
      </c>
      <c r="B42">
        <v>4443</v>
      </c>
      <c r="C42">
        <f t="shared" si="3"/>
        <v>26658</v>
      </c>
    </row>
    <row r="43" spans="1:3">
      <c r="A43">
        <v>0</v>
      </c>
      <c r="B43">
        <v>433</v>
      </c>
      <c r="C43">
        <f t="shared" si="3"/>
        <v>0</v>
      </c>
    </row>
    <row r="44" spans="1:3">
      <c r="A44">
        <v>0</v>
      </c>
      <c r="B44" t="s">
        <v>69</v>
      </c>
      <c r="C44" t="str">
        <f>IFERROR(A44*B44,"ERROR OCCURRED")</f>
        <v>ERROR OCCURRED</v>
      </c>
    </row>
    <row r="45" spans="1:3">
      <c r="A45">
        <v>7</v>
      </c>
      <c r="B45">
        <v>666</v>
      </c>
      <c r="C45">
        <f t="shared" si="3"/>
        <v>4662</v>
      </c>
    </row>
  </sheetData>
  <mergeCells count="5">
    <mergeCell ref="H10:R10"/>
    <mergeCell ref="A8:B8"/>
    <mergeCell ref="A22:B22"/>
    <mergeCell ref="E24:G24"/>
    <mergeCell ref="A32:C32"/>
  </mergeCells>
  <conditionalFormatting sqref="C24:C28">
    <cfRule type="iconSet" priority="1">
      <iconSet iconSet="3Arrows">
        <cfvo type="percent" val="0"/>
        <cfvo type="percent" val="33"/>
        <cfvo type="percent" val="67"/>
      </iconSet>
    </cfRule>
    <cfRule type="expression" dxfId="26" priority="2">
      <formula>AND($A24&gt;30,$B24&gt;30)</formula>
    </cfRule>
  </conditionalFormatting>
  <conditionalFormatting sqref="C24">
    <cfRule type="iconSet" priority="3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C740-1E15-49C9-A666-66567C64FB2C}">
  <sheetPr>
    <tabColor theme="7" tint="0.79998168889431442"/>
  </sheetPr>
  <dimension ref="A8:L55"/>
  <sheetViews>
    <sheetView workbookViewId="0">
      <selection activeCell="D52" sqref="D52"/>
    </sheetView>
  </sheetViews>
  <sheetFormatPr defaultRowHeight="14.5"/>
  <cols>
    <col min="1" max="1" width="34.90625" customWidth="1"/>
    <col min="2" max="2" width="18.6328125" customWidth="1"/>
    <col min="3" max="3" width="13.1796875" customWidth="1"/>
    <col min="4" max="4" width="16.1796875" customWidth="1"/>
    <col min="9" max="10" width="14.6328125" customWidth="1"/>
    <col min="11" max="11" width="14.1796875" customWidth="1"/>
    <col min="12" max="12" width="20.453125" customWidth="1"/>
  </cols>
  <sheetData>
    <row r="8" spans="1:10">
      <c r="A8" s="14" t="s">
        <v>71</v>
      </c>
    </row>
    <row r="10" spans="1:10">
      <c r="A10" s="16" t="s">
        <v>72</v>
      </c>
      <c r="B10" s="17" t="s">
        <v>73</v>
      </c>
      <c r="C10" s="18" t="s">
        <v>74</v>
      </c>
      <c r="D10" s="19" t="s">
        <v>75</v>
      </c>
      <c r="I10" s="22" t="s">
        <v>72</v>
      </c>
      <c r="J10" s="23" t="s">
        <v>75</v>
      </c>
    </row>
    <row r="11" spans="1:10">
      <c r="A11">
        <v>110608</v>
      </c>
      <c r="B11" t="s">
        <v>127</v>
      </c>
      <c r="C11" t="s">
        <v>20</v>
      </c>
      <c r="D11" s="15">
        <f>VLOOKUP(A11,I11:J23,2,0)</f>
        <v>4546</v>
      </c>
      <c r="I11" s="20">
        <v>990678</v>
      </c>
      <c r="J11" s="21">
        <v>45000</v>
      </c>
    </row>
    <row r="12" spans="1:10">
      <c r="A12">
        <v>253072</v>
      </c>
      <c r="B12" t="s">
        <v>127</v>
      </c>
      <c r="C12" t="s">
        <v>76</v>
      </c>
      <c r="D12" s="15">
        <f t="shared" ref="D12:D23" si="0">VLOOKUP(A12,I12:J24,2,0)</f>
        <v>4354543</v>
      </c>
      <c r="I12" s="20">
        <v>830385</v>
      </c>
      <c r="J12" s="21">
        <v>500000</v>
      </c>
    </row>
    <row r="13" spans="1:10">
      <c r="A13">
        <v>352711</v>
      </c>
      <c r="B13" t="s">
        <v>127</v>
      </c>
      <c r="C13" t="s">
        <v>77</v>
      </c>
      <c r="D13" s="15">
        <f t="shared" si="0"/>
        <v>455</v>
      </c>
      <c r="I13" s="20">
        <v>795574</v>
      </c>
      <c r="J13" s="21">
        <v>666666</v>
      </c>
    </row>
    <row r="14" spans="1:10">
      <c r="A14">
        <v>391006</v>
      </c>
      <c r="B14" t="s">
        <v>127</v>
      </c>
      <c r="C14" t="s">
        <v>23</v>
      </c>
      <c r="D14" s="15">
        <f t="shared" si="0"/>
        <v>4524452</v>
      </c>
      <c r="I14" s="20">
        <v>580622</v>
      </c>
      <c r="J14" s="21">
        <v>2433432</v>
      </c>
    </row>
    <row r="15" spans="1:10">
      <c r="A15">
        <v>392128</v>
      </c>
      <c r="B15" t="s">
        <v>127</v>
      </c>
      <c r="C15" t="s">
        <v>78</v>
      </c>
      <c r="D15" s="15">
        <f t="shared" si="0"/>
        <v>45424</v>
      </c>
      <c r="I15" s="20">
        <v>549457</v>
      </c>
      <c r="J15" s="21">
        <v>34234</v>
      </c>
    </row>
    <row r="16" spans="1:10">
      <c r="A16">
        <v>549457</v>
      </c>
      <c r="B16" t="s">
        <v>127</v>
      </c>
      <c r="C16" t="s">
        <v>27</v>
      </c>
      <c r="D16" s="15" t="e">
        <f t="shared" si="0"/>
        <v>#N/A</v>
      </c>
      <c r="I16" s="20">
        <v>392128</v>
      </c>
      <c r="J16" s="21">
        <v>45424</v>
      </c>
    </row>
    <row r="17" spans="1:12">
      <c r="A17">
        <v>580622</v>
      </c>
      <c r="B17" t="s">
        <v>127</v>
      </c>
      <c r="C17" t="s">
        <v>79</v>
      </c>
      <c r="D17" s="15" t="e">
        <f t="shared" si="0"/>
        <v>#N/A</v>
      </c>
      <c r="I17" s="20">
        <v>391006</v>
      </c>
      <c r="J17" s="21">
        <v>4524452</v>
      </c>
    </row>
    <row r="18" spans="1:12">
      <c r="A18">
        <v>602693</v>
      </c>
      <c r="B18" t="s">
        <v>128</v>
      </c>
      <c r="C18" t="s">
        <v>80</v>
      </c>
      <c r="D18" s="15">
        <f t="shared" si="0"/>
        <v>664</v>
      </c>
      <c r="I18" s="20">
        <v>352711</v>
      </c>
      <c r="J18" s="21">
        <v>455</v>
      </c>
    </row>
    <row r="19" spans="1:12">
      <c r="A19">
        <v>611810</v>
      </c>
      <c r="B19" t="s">
        <v>127</v>
      </c>
      <c r="C19" t="s">
        <v>81</v>
      </c>
      <c r="D19" s="15">
        <f t="shared" si="0"/>
        <v>34543</v>
      </c>
      <c r="I19" s="20">
        <v>253072</v>
      </c>
      <c r="J19" s="21">
        <v>4354543</v>
      </c>
    </row>
    <row r="20" spans="1:12">
      <c r="A20">
        <v>612235</v>
      </c>
      <c r="B20" t="s">
        <v>127</v>
      </c>
      <c r="C20" t="s">
        <v>82</v>
      </c>
      <c r="D20" s="15">
        <f t="shared" si="0"/>
        <v>5435</v>
      </c>
      <c r="I20" s="20">
        <v>612235</v>
      </c>
      <c r="J20" s="21">
        <v>5435</v>
      </c>
    </row>
    <row r="21" spans="1:12">
      <c r="A21">
        <v>795574</v>
      </c>
      <c r="B21" t="s">
        <v>127</v>
      </c>
      <c r="C21" t="s">
        <v>83</v>
      </c>
      <c r="D21" s="15" t="e">
        <f t="shared" si="0"/>
        <v>#N/A</v>
      </c>
      <c r="I21" s="20">
        <v>611810</v>
      </c>
      <c r="J21" s="21">
        <v>34543</v>
      </c>
    </row>
    <row r="22" spans="1:12">
      <c r="A22">
        <v>830385</v>
      </c>
      <c r="B22" t="s">
        <v>127</v>
      </c>
      <c r="C22" t="s">
        <v>84</v>
      </c>
      <c r="D22" s="15" t="e">
        <f t="shared" si="0"/>
        <v>#N/A</v>
      </c>
      <c r="I22" s="20">
        <v>602693</v>
      </c>
      <c r="J22" s="21">
        <v>664</v>
      </c>
    </row>
    <row r="23" spans="1:12">
      <c r="A23">
        <v>990678</v>
      </c>
      <c r="B23" t="s">
        <v>127</v>
      </c>
      <c r="C23" t="s">
        <v>85</v>
      </c>
      <c r="D23" s="15" t="e">
        <f t="shared" si="0"/>
        <v>#N/A</v>
      </c>
      <c r="I23" s="24">
        <v>110608</v>
      </c>
      <c r="J23" s="25">
        <v>4546</v>
      </c>
    </row>
    <row r="24" spans="1:12" s="36" customFormat="1"/>
    <row r="26" spans="1:12">
      <c r="A26" s="13" t="s">
        <v>86</v>
      </c>
    </row>
    <row r="27" spans="1:12">
      <c r="A27" s="130" t="s">
        <v>72</v>
      </c>
      <c r="B27" s="130"/>
      <c r="C27" s="33">
        <v>101</v>
      </c>
      <c r="D27" s="33">
        <v>102</v>
      </c>
      <c r="E27" s="33">
        <v>103</v>
      </c>
      <c r="F27" s="33">
        <v>104</v>
      </c>
      <c r="G27" s="33">
        <v>105</v>
      </c>
      <c r="H27" s="33">
        <v>106</v>
      </c>
      <c r="I27" s="33">
        <v>107</v>
      </c>
      <c r="J27" s="33">
        <v>108</v>
      </c>
      <c r="K27" s="33">
        <v>109</v>
      </c>
      <c r="L27" s="33">
        <v>110</v>
      </c>
    </row>
    <row r="28" spans="1:12">
      <c r="A28" s="130" t="s">
        <v>87</v>
      </c>
      <c r="B28" s="130"/>
      <c r="C28" s="31" t="s">
        <v>20</v>
      </c>
      <c r="D28" s="31" t="s">
        <v>77</v>
      </c>
      <c r="E28" s="31" t="s">
        <v>76</v>
      </c>
      <c r="F28" s="31" t="s">
        <v>23</v>
      </c>
      <c r="G28" s="31" t="s">
        <v>93</v>
      </c>
      <c r="H28" s="31" t="s">
        <v>94</v>
      </c>
      <c r="I28" s="31" t="s">
        <v>95</v>
      </c>
      <c r="J28" s="31" t="s">
        <v>96</v>
      </c>
      <c r="K28" s="31" t="s">
        <v>97</v>
      </c>
      <c r="L28" s="31" t="s">
        <v>98</v>
      </c>
    </row>
    <row r="29" spans="1:12">
      <c r="A29" s="130" t="s">
        <v>88</v>
      </c>
      <c r="B29" s="130"/>
      <c r="C29" s="32" t="s">
        <v>51</v>
      </c>
      <c r="D29" s="32" t="s">
        <v>99</v>
      </c>
      <c r="E29" s="32" t="s">
        <v>100</v>
      </c>
      <c r="F29" s="32" t="s">
        <v>51</v>
      </c>
      <c r="G29" s="32" t="s">
        <v>89</v>
      </c>
      <c r="H29" s="32" t="s">
        <v>99</v>
      </c>
      <c r="I29" s="32" t="s">
        <v>101</v>
      </c>
      <c r="J29" s="32" t="s">
        <v>102</v>
      </c>
      <c r="K29" s="32" t="s">
        <v>103</v>
      </c>
      <c r="L29" s="32" t="s">
        <v>104</v>
      </c>
    </row>
    <row r="30" spans="1:12">
      <c r="A30" s="130" t="s">
        <v>90</v>
      </c>
      <c r="B30" s="130"/>
      <c r="C30" s="31">
        <v>50000</v>
      </c>
      <c r="D30" s="31">
        <v>55000</v>
      </c>
      <c r="E30" s="31">
        <v>60000</v>
      </c>
      <c r="F30" s="31">
        <v>65000</v>
      </c>
      <c r="G30" s="31">
        <v>70000</v>
      </c>
      <c r="H30" s="31">
        <v>75000</v>
      </c>
      <c r="I30" s="31">
        <v>80000</v>
      </c>
      <c r="J30" s="31">
        <v>85000</v>
      </c>
      <c r="K30" s="31">
        <v>90000</v>
      </c>
      <c r="L30" s="31">
        <v>95000</v>
      </c>
    </row>
    <row r="31" spans="1:12">
      <c r="A31" s="130" t="s">
        <v>91</v>
      </c>
      <c r="B31" s="130"/>
      <c r="C31" s="31">
        <v>2000</v>
      </c>
      <c r="D31" s="31">
        <v>2500</v>
      </c>
      <c r="E31" s="31">
        <v>3000</v>
      </c>
      <c r="F31" s="31">
        <v>3500</v>
      </c>
      <c r="G31" s="31">
        <v>4000</v>
      </c>
      <c r="H31" s="31">
        <v>4500</v>
      </c>
      <c r="I31" s="31">
        <v>5000</v>
      </c>
      <c r="J31" s="31">
        <v>5500</v>
      </c>
      <c r="K31" s="31">
        <v>6000</v>
      </c>
      <c r="L31" s="31">
        <v>6500</v>
      </c>
    </row>
    <row r="32" spans="1:12">
      <c r="A32" s="130" t="s">
        <v>92</v>
      </c>
      <c r="B32" s="130"/>
      <c r="C32" s="31">
        <v>52000</v>
      </c>
      <c r="D32" s="31">
        <v>57500</v>
      </c>
      <c r="E32" s="31">
        <v>63000</v>
      </c>
      <c r="F32" s="31">
        <v>685000</v>
      </c>
      <c r="G32" s="31">
        <v>74000</v>
      </c>
      <c r="H32" s="31">
        <v>79500</v>
      </c>
      <c r="I32" s="31">
        <v>85000</v>
      </c>
      <c r="J32" s="31">
        <v>90500</v>
      </c>
      <c r="K32" s="31">
        <v>96000</v>
      </c>
      <c r="L32" s="31">
        <v>101500</v>
      </c>
    </row>
    <row r="34" spans="1:7">
      <c r="A34" s="6" t="s">
        <v>108</v>
      </c>
    </row>
    <row r="36" spans="1:7">
      <c r="A36" s="34" t="s">
        <v>106</v>
      </c>
      <c r="B36" s="34" t="s">
        <v>107</v>
      </c>
    </row>
    <row r="37" spans="1:7">
      <c r="A37">
        <v>101</v>
      </c>
      <c r="B37" t="str">
        <f>HLOOKUP($A$37,$C$27:$L$28,2,0)</f>
        <v>RAHUL</v>
      </c>
    </row>
    <row r="38" spans="1:7" s="36" customFormat="1"/>
    <row r="39" spans="1:7">
      <c r="A39" s="13" t="s">
        <v>109</v>
      </c>
    </row>
    <row r="40" spans="1:7">
      <c r="A40" s="38" t="s">
        <v>110</v>
      </c>
      <c r="B40" s="38" t="s">
        <v>105</v>
      </c>
    </row>
    <row r="41" spans="1:7">
      <c r="A41" s="35">
        <v>13</v>
      </c>
      <c r="B41" s="35" t="s">
        <v>115</v>
      </c>
    </row>
    <row r="42" spans="1:7">
      <c r="A42" s="35">
        <v>33</v>
      </c>
      <c r="B42" s="35" t="s">
        <v>111</v>
      </c>
      <c r="F42" s="34" t="s">
        <v>37</v>
      </c>
      <c r="G42" t="s">
        <v>113</v>
      </c>
    </row>
    <row r="43" spans="1:7">
      <c r="A43" s="35">
        <v>44</v>
      </c>
      <c r="B43" s="35" t="s">
        <v>112</v>
      </c>
      <c r="F43" s="34" t="s">
        <v>114</v>
      </c>
      <c r="G43">
        <f>_xlfn.XLOOKUP(G42,B41:B46,A41:A46,"PERSON IS OUT OF AGE",0)</f>
        <v>53</v>
      </c>
    </row>
    <row r="44" spans="1:7">
      <c r="A44" s="35">
        <v>53</v>
      </c>
      <c r="B44" s="35" t="s">
        <v>113</v>
      </c>
    </row>
    <row r="45" spans="1:7">
      <c r="A45" s="35">
        <v>60</v>
      </c>
      <c r="B45" s="35" t="s">
        <v>23</v>
      </c>
    </row>
    <row r="46" spans="1:7">
      <c r="A46" s="35">
        <v>21</v>
      </c>
      <c r="B46" s="35" t="s">
        <v>77</v>
      </c>
    </row>
    <row r="48" spans="1:7" s="37" customFormat="1"/>
    <row r="50" spans="1:4">
      <c r="A50" s="13" t="s">
        <v>116</v>
      </c>
    </row>
    <row r="51" spans="1:4">
      <c r="A51" s="39" t="s">
        <v>117</v>
      </c>
      <c r="B51" s="40"/>
      <c r="C51" s="34" t="s">
        <v>122</v>
      </c>
      <c r="D51" s="34" t="s">
        <v>123</v>
      </c>
    </row>
    <row r="52" spans="1:4">
      <c r="A52" t="s">
        <v>118</v>
      </c>
      <c r="C52" t="s">
        <v>119</v>
      </c>
      <c r="D52">
        <f>MATCH(C52,A52:A55,0)</f>
        <v>2</v>
      </c>
    </row>
    <row r="53" spans="1:4">
      <c r="A53" t="s">
        <v>119</v>
      </c>
    </row>
    <row r="54" spans="1:4">
      <c r="A54" t="s">
        <v>120</v>
      </c>
    </row>
    <row r="55" spans="1:4">
      <c r="A55" t="s">
        <v>121</v>
      </c>
    </row>
  </sheetData>
  <mergeCells count="6">
    <mergeCell ref="A32:B32"/>
    <mergeCell ref="A27:B27"/>
    <mergeCell ref="A28:B28"/>
    <mergeCell ref="A29:B29"/>
    <mergeCell ref="A30:B30"/>
    <mergeCell ref="A31:B31"/>
  </mergeCells>
  <conditionalFormatting sqref="C28:L28 C30:L30 C32:L32">
    <cfRule type="expression" dxfId="25" priority="1">
      <formula>ISODD(ROW())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C00B4-662E-4FB6-AA9C-64B963FC1C66}">
  <sheetPr>
    <tabColor rgb="FF00B050"/>
  </sheetPr>
  <dimension ref="A15:M94"/>
  <sheetViews>
    <sheetView topLeftCell="A91" workbookViewId="0">
      <selection activeCell="A70" sqref="A70"/>
    </sheetView>
  </sheetViews>
  <sheetFormatPr defaultRowHeight="14.5"/>
  <cols>
    <col min="1" max="2" width="10.26953125" customWidth="1"/>
    <col min="3" max="3" width="17" customWidth="1"/>
    <col min="4" max="5" width="10.26953125" customWidth="1"/>
    <col min="10" max="13" width="10.26953125" customWidth="1"/>
  </cols>
  <sheetData>
    <row r="15" spans="1:2">
      <c r="A15" s="129" t="s">
        <v>124</v>
      </c>
      <c r="B15" s="129"/>
    </row>
    <row r="17" spans="1:7">
      <c r="A17" s="41" t="s">
        <v>125</v>
      </c>
    </row>
    <row r="18" spans="1:7">
      <c r="A18" t="e" cm="1">
        <f t="array" ref="A18">12*RER</f>
        <v>#NAME?</v>
      </c>
    </row>
    <row r="19" spans="1:7">
      <c r="A19" t="e" cm="1">
        <f t="array" ref="A19">TF12*RER</f>
        <v>#NAME?</v>
      </c>
    </row>
    <row r="20" spans="1:7">
      <c r="A20" t="e" cm="1">
        <f t="array" ref="A20">12*RER</f>
        <v>#NAME?</v>
      </c>
    </row>
    <row r="21" spans="1:7">
      <c r="A21" t="e" cm="1">
        <f t="array" ref="A21">12*RER</f>
        <v>#NAME?</v>
      </c>
    </row>
    <row r="23" spans="1:7" s="36" customFormat="1"/>
    <row r="25" spans="1:7">
      <c r="A25" s="132" t="s">
        <v>126</v>
      </c>
      <c r="B25" s="132"/>
      <c r="C25" s="132"/>
      <c r="D25" s="132"/>
      <c r="E25" s="132"/>
      <c r="F25" s="132"/>
      <c r="G25" s="132"/>
    </row>
    <row r="26" spans="1:7">
      <c r="A26" s="132"/>
      <c r="B26" s="132"/>
      <c r="C26" s="132"/>
      <c r="D26" s="132"/>
      <c r="E26" s="132"/>
      <c r="F26" s="132"/>
      <c r="G26" s="132"/>
    </row>
    <row r="28" spans="1:7">
      <c r="A28" s="18" t="s">
        <v>74</v>
      </c>
      <c r="B28" s="22" t="s">
        <v>72</v>
      </c>
      <c r="C28" s="23" t="s">
        <v>75</v>
      </c>
    </row>
    <row r="29" spans="1:7">
      <c r="A29" t="s">
        <v>20</v>
      </c>
      <c r="B29" s="20">
        <v>990678</v>
      </c>
      <c r="C29" s="21">
        <v>45000</v>
      </c>
    </row>
    <row r="30" spans="1:7">
      <c r="A30" t="s">
        <v>76</v>
      </c>
      <c r="B30" s="20">
        <v>830385</v>
      </c>
      <c r="C30" s="21">
        <v>500000</v>
      </c>
    </row>
    <row r="31" spans="1:7">
      <c r="A31" t="s">
        <v>77</v>
      </c>
      <c r="B31" s="20">
        <v>795574</v>
      </c>
      <c r="C31" s="21">
        <v>666666</v>
      </c>
    </row>
    <row r="32" spans="1:7">
      <c r="A32" t="s">
        <v>23</v>
      </c>
      <c r="B32" s="20">
        <v>580622</v>
      </c>
      <c r="C32" s="21">
        <v>2433432</v>
      </c>
    </row>
    <row r="33" spans="1:13">
      <c r="A33" t="s">
        <v>78</v>
      </c>
      <c r="B33" s="20">
        <v>549457</v>
      </c>
      <c r="C33" s="21">
        <v>34234</v>
      </c>
    </row>
    <row r="34" spans="1:13">
      <c r="A34" t="s">
        <v>27</v>
      </c>
      <c r="B34" s="20">
        <v>392128</v>
      </c>
      <c r="C34" s="21">
        <v>45424</v>
      </c>
    </row>
    <row r="35" spans="1:13">
      <c r="A35" t="s">
        <v>79</v>
      </c>
      <c r="B35" s="20">
        <v>391006</v>
      </c>
      <c r="C35" s="21">
        <v>4524452</v>
      </c>
    </row>
    <row r="36" spans="1:13">
      <c r="A36" t="s">
        <v>80</v>
      </c>
      <c r="B36" s="20">
        <v>352711</v>
      </c>
      <c r="C36" s="21">
        <v>455</v>
      </c>
    </row>
    <row r="37" spans="1:13">
      <c r="A37" t="s">
        <v>81</v>
      </c>
      <c r="B37" s="20">
        <v>253072</v>
      </c>
      <c r="C37" s="21">
        <v>4354543</v>
      </c>
    </row>
    <row r="38" spans="1:13">
      <c r="A38" t="s">
        <v>82</v>
      </c>
      <c r="B38" s="20">
        <v>612235</v>
      </c>
      <c r="C38" s="21">
        <v>5435</v>
      </c>
    </row>
    <row r="39" spans="1:13">
      <c r="A39" t="s">
        <v>83</v>
      </c>
      <c r="B39" s="20">
        <v>611810</v>
      </c>
      <c r="C39" s="21">
        <v>34543</v>
      </c>
    </row>
    <row r="40" spans="1:13">
      <c r="A40" t="s">
        <v>84</v>
      </c>
      <c r="B40" s="20">
        <v>602693</v>
      </c>
      <c r="C40" s="21">
        <v>664</v>
      </c>
    </row>
    <row r="41" spans="1:13">
      <c r="A41" t="s">
        <v>85</v>
      </c>
      <c r="B41" s="24">
        <v>110608</v>
      </c>
      <c r="C41" s="25">
        <v>4546</v>
      </c>
    </row>
    <row r="43" spans="1:13" s="36" customFormat="1"/>
    <row r="44" spans="1:13">
      <c r="A44" s="133" t="s">
        <v>129</v>
      </c>
      <c r="B44" s="133"/>
      <c r="C44" s="133"/>
      <c r="D44" s="133"/>
      <c r="E44" s="133"/>
      <c r="F44" s="133"/>
      <c r="G44" s="133"/>
      <c r="H44" s="36"/>
    </row>
    <row r="45" spans="1:13">
      <c r="A45" s="133"/>
      <c r="B45" s="133"/>
      <c r="C45" s="133"/>
      <c r="D45" s="133"/>
      <c r="E45" s="133"/>
      <c r="F45" s="133"/>
      <c r="G45" s="133"/>
      <c r="H45" s="36"/>
      <c r="J45" t="s">
        <v>130</v>
      </c>
      <c r="K45" t="s">
        <v>131</v>
      </c>
      <c r="L45" t="s">
        <v>132</v>
      </c>
      <c r="M45" t="s">
        <v>133</v>
      </c>
    </row>
    <row r="46" spans="1:13">
      <c r="H46" s="36"/>
      <c r="J46">
        <v>10</v>
      </c>
    </row>
    <row r="47" spans="1:13">
      <c r="A47" t="s">
        <v>130</v>
      </c>
      <c r="B47" t="s">
        <v>131</v>
      </c>
      <c r="C47" t="s">
        <v>132</v>
      </c>
      <c r="D47" t="s">
        <v>133</v>
      </c>
      <c r="E47" t="s">
        <v>134</v>
      </c>
      <c r="H47" s="36"/>
      <c r="L47" s="42" t="s">
        <v>136</v>
      </c>
    </row>
    <row r="48" spans="1:13">
      <c r="A48">
        <v>10</v>
      </c>
      <c r="B48">
        <v>20</v>
      </c>
      <c r="C48">
        <v>30</v>
      </c>
      <c r="D48">
        <v>40</v>
      </c>
      <c r="E48">
        <v>50</v>
      </c>
      <c r="H48" s="36"/>
      <c r="K48">
        <v>5</v>
      </c>
      <c r="L48">
        <f>K48*J46</f>
        <v>50</v>
      </c>
    </row>
    <row r="49" spans="1:12">
      <c r="H49" s="36"/>
      <c r="K49">
        <v>6</v>
      </c>
      <c r="L49">
        <f>J46*K49</f>
        <v>60</v>
      </c>
    </row>
    <row r="50" spans="1:12">
      <c r="H50" s="36"/>
      <c r="K50">
        <v>7</v>
      </c>
      <c r="L50">
        <f>K50*J46</f>
        <v>70</v>
      </c>
    </row>
    <row r="51" spans="1:12">
      <c r="A51" t="s">
        <v>68</v>
      </c>
      <c r="B51">
        <f>SUM(A48,B48,C48,D48,E48)</f>
        <v>150</v>
      </c>
      <c r="H51" s="36"/>
      <c r="K51">
        <v>8</v>
      </c>
      <c r="L51">
        <f>K51*J46</f>
        <v>80</v>
      </c>
    </row>
    <row r="52" spans="1:12">
      <c r="H52" s="36"/>
      <c r="K52">
        <v>9</v>
      </c>
      <c r="L52">
        <f>K52*J46</f>
        <v>90</v>
      </c>
    </row>
    <row r="53" spans="1:12">
      <c r="A53" s="43" t="s">
        <v>135</v>
      </c>
      <c r="B53" s="43"/>
      <c r="C53" s="43"/>
      <c r="H53" s="36"/>
      <c r="K53">
        <v>10</v>
      </c>
      <c r="L53">
        <f>K53*J46</f>
        <v>100</v>
      </c>
    </row>
    <row r="59" spans="1:12" s="37" customFormat="1"/>
    <row r="61" spans="1:12">
      <c r="A61" s="134" t="s">
        <v>137</v>
      </c>
      <c r="B61" s="134"/>
      <c r="C61" s="134"/>
      <c r="D61" s="134"/>
      <c r="E61" s="134"/>
      <c r="F61" s="134"/>
      <c r="G61" s="134"/>
    </row>
    <row r="62" spans="1:12">
      <c r="A62" s="134"/>
      <c r="B62" s="134"/>
      <c r="C62" s="134"/>
      <c r="D62" s="134"/>
      <c r="E62" s="134"/>
      <c r="F62" s="134"/>
      <c r="G62" s="134"/>
    </row>
    <row r="64" spans="1:12">
      <c r="A64" s="34" t="s">
        <v>19</v>
      </c>
    </row>
    <row r="65" spans="1:7">
      <c r="A65">
        <v>10</v>
      </c>
    </row>
    <row r="66" spans="1:7">
      <c r="A66">
        <v>20</v>
      </c>
    </row>
    <row r="67" spans="1:7">
      <c r="A67">
        <v>30</v>
      </c>
    </row>
    <row r="68" spans="1:7">
      <c r="A68">
        <v>40</v>
      </c>
    </row>
    <row r="69" spans="1:7">
      <c r="A69">
        <v>50</v>
      </c>
    </row>
    <row r="70" spans="1:7">
      <c r="A70" s="44">
        <f>SUM(A65:A69)</f>
        <v>150</v>
      </c>
      <c r="B70" s="44" t="s">
        <v>68</v>
      </c>
    </row>
    <row r="77" spans="1:7" s="37" customFormat="1"/>
    <row r="79" spans="1:7">
      <c r="A79" s="135" t="s">
        <v>138</v>
      </c>
      <c r="B79" s="135"/>
      <c r="C79" s="135"/>
      <c r="D79" s="135"/>
      <c r="E79" s="135"/>
      <c r="F79" s="135"/>
      <c r="G79" s="135"/>
    </row>
    <row r="80" spans="1:7">
      <c r="A80" s="135"/>
      <c r="B80" s="135"/>
      <c r="C80" s="135"/>
      <c r="D80" s="135"/>
      <c r="E80" s="135"/>
      <c r="F80" s="135"/>
      <c r="G80" s="135"/>
    </row>
    <row r="82" spans="1:7">
      <c r="A82" s="34" t="s">
        <v>19</v>
      </c>
    </row>
    <row r="83" spans="1:7">
      <c r="A83">
        <v>10</v>
      </c>
    </row>
    <row r="84" spans="1:7">
      <c r="A84">
        <v>20</v>
      </c>
    </row>
    <row r="85" spans="1:7">
      <c r="A85">
        <v>30</v>
      </c>
    </row>
    <row r="86" spans="1:7">
      <c r="A86">
        <v>40</v>
      </c>
    </row>
    <row r="87" spans="1:7">
      <c r="A87">
        <v>50</v>
      </c>
    </row>
    <row r="88" spans="1:7">
      <c r="A88" s="5">
        <f>SUM(A83:A87)</f>
        <v>150</v>
      </c>
      <c r="B88" s="5" t="s">
        <v>68</v>
      </c>
    </row>
    <row r="91" spans="1:7" s="36" customFormat="1"/>
    <row r="93" spans="1:7">
      <c r="A93" s="131" t="s">
        <v>139</v>
      </c>
      <c r="B93" s="131"/>
      <c r="C93" s="131"/>
      <c r="D93" s="131"/>
      <c r="E93" s="131"/>
      <c r="F93" s="131"/>
      <c r="G93" s="131"/>
    </row>
    <row r="94" spans="1:7">
      <c r="A94" s="131"/>
      <c r="B94" s="131"/>
      <c r="C94" s="131"/>
      <c r="D94" s="131"/>
      <c r="E94" s="131"/>
      <c r="F94" s="131"/>
      <c r="G94" s="131"/>
    </row>
  </sheetData>
  <mergeCells count="6">
    <mergeCell ref="A93:G94"/>
    <mergeCell ref="A15:B15"/>
    <mergeCell ref="A25:G26"/>
    <mergeCell ref="A44:G45"/>
    <mergeCell ref="A61:G62"/>
    <mergeCell ref="A79:G80"/>
  </mergeCells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8537A-7680-46E9-8CF8-DD7BABEF1025}">
  <sheetPr>
    <tabColor theme="9" tint="0.39997558519241921"/>
  </sheetPr>
  <dimension ref="A12:I105"/>
  <sheetViews>
    <sheetView workbookViewId="0">
      <selection activeCell="B35" sqref="B35"/>
    </sheetView>
  </sheetViews>
  <sheetFormatPr defaultRowHeight="14.5"/>
  <cols>
    <col min="1" max="1" width="26.81640625" customWidth="1"/>
    <col min="2" max="2" width="12.08984375" bestFit="1" customWidth="1"/>
  </cols>
  <sheetData>
    <row r="12" spans="1:9">
      <c r="A12" s="136" t="s">
        <v>140</v>
      </c>
      <c r="B12" s="136"/>
      <c r="C12" s="136"/>
      <c r="D12" s="136"/>
      <c r="E12" s="136"/>
      <c r="F12" s="136"/>
      <c r="G12" s="136"/>
      <c r="H12" s="136"/>
      <c r="I12" s="136"/>
    </row>
    <row r="13" spans="1:9">
      <c r="A13" s="136"/>
      <c r="B13" s="136"/>
      <c r="C13" s="136"/>
      <c r="D13" s="136"/>
      <c r="E13" s="136"/>
      <c r="F13" s="136"/>
      <c r="G13" s="136"/>
      <c r="H13" s="136"/>
      <c r="I13" s="136"/>
    </row>
    <row r="15" spans="1:9">
      <c r="A15" s="45" t="s">
        <v>141</v>
      </c>
      <c r="B15" s="45" t="s">
        <v>67</v>
      </c>
      <c r="C15" s="45" t="s">
        <v>142</v>
      </c>
    </row>
    <row r="16" spans="1:9">
      <c r="A16" t="s">
        <v>143</v>
      </c>
      <c r="B16">
        <v>130</v>
      </c>
      <c r="C16">
        <v>10</v>
      </c>
    </row>
    <row r="17" spans="1:9">
      <c r="A17" t="s">
        <v>144</v>
      </c>
      <c r="B17">
        <v>90</v>
      </c>
      <c r="C17">
        <v>15</v>
      </c>
    </row>
    <row r="18" spans="1:9">
      <c r="A18" t="s">
        <v>145</v>
      </c>
      <c r="B18">
        <v>80</v>
      </c>
      <c r="C18">
        <v>20</v>
      </c>
    </row>
    <row r="19" spans="1:9">
      <c r="A19" t="s">
        <v>146</v>
      </c>
      <c r="B19">
        <v>110</v>
      </c>
      <c r="C19">
        <v>10</v>
      </c>
    </row>
    <row r="20" spans="1:9">
      <c r="A20" t="s">
        <v>147</v>
      </c>
      <c r="B20">
        <v>65</v>
      </c>
      <c r="C20">
        <v>12</v>
      </c>
    </row>
    <row r="22" spans="1:9">
      <c r="B22" s="46" t="s">
        <v>148</v>
      </c>
      <c r="C22" s="4"/>
      <c r="D22" s="4">
        <f>SUMPRODUCT(B16:B20,C16:C20)</f>
        <v>6130</v>
      </c>
    </row>
    <row r="27" spans="1:9" s="36" customFormat="1"/>
    <row r="29" spans="1:9">
      <c r="A29" s="137" t="s">
        <v>149</v>
      </c>
      <c r="B29" s="137"/>
      <c r="C29" s="137"/>
      <c r="D29" s="137"/>
      <c r="E29" s="137"/>
      <c r="F29" s="137"/>
      <c r="G29" s="137"/>
      <c r="H29" s="137"/>
      <c r="I29" s="137"/>
    </row>
    <row r="30" spans="1:9">
      <c r="A30" s="137"/>
      <c r="B30" s="137"/>
      <c r="C30" s="137"/>
      <c r="D30" s="137"/>
      <c r="E30" s="137"/>
      <c r="F30" s="137"/>
      <c r="G30" s="137"/>
      <c r="H30" s="137"/>
      <c r="I30" s="137"/>
    </row>
    <row r="32" spans="1:9">
      <c r="A32" s="49" t="s">
        <v>150</v>
      </c>
      <c r="B32" s="49">
        <v>-2.2329525758510904</v>
      </c>
      <c r="C32" s="52"/>
      <c r="D32" s="52"/>
      <c r="E32" s="52"/>
      <c r="F32" s="53" t="s">
        <v>153</v>
      </c>
      <c r="G32" s="4"/>
    </row>
    <row r="33" spans="1:9">
      <c r="A33" s="49" t="s">
        <v>151</v>
      </c>
      <c r="B33" s="48">
        <v>7</v>
      </c>
      <c r="C33" s="54"/>
      <c r="D33" s="54"/>
      <c r="E33" s="54"/>
      <c r="F33" s="28"/>
    </row>
    <row r="34" spans="1:9">
      <c r="A34" s="49" t="s">
        <v>152</v>
      </c>
      <c r="B34" s="50">
        <v>0.06</v>
      </c>
      <c r="C34" s="54"/>
      <c r="D34" s="54"/>
      <c r="E34" s="54"/>
      <c r="F34" s="28"/>
    </row>
    <row r="35" spans="1:9">
      <c r="A35" s="49"/>
      <c r="B35" s="51">
        <f>PMT(B34,B33,B32)</f>
        <v>0.4</v>
      </c>
      <c r="C35" s="54"/>
      <c r="D35" s="54"/>
      <c r="E35" s="54"/>
      <c r="F35" s="28"/>
    </row>
    <row r="36" spans="1:9">
      <c r="A36" s="27"/>
      <c r="B36" s="54"/>
      <c r="C36" s="54"/>
      <c r="D36" s="54"/>
      <c r="E36" s="54"/>
      <c r="F36" s="28"/>
    </row>
    <row r="37" spans="1:9" s="36" customFormat="1">
      <c r="A37" s="56"/>
      <c r="B37" s="57"/>
      <c r="C37" s="57"/>
      <c r="D37" s="57"/>
      <c r="E37" s="57"/>
      <c r="F37" s="58"/>
    </row>
    <row r="38" spans="1:9">
      <c r="A38" s="26"/>
      <c r="B38" s="54"/>
      <c r="C38" s="54"/>
      <c r="D38" s="54"/>
      <c r="E38" s="54"/>
      <c r="F38" s="28"/>
    </row>
    <row r="39" spans="1:9">
      <c r="A39" s="138" t="s">
        <v>154</v>
      </c>
      <c r="B39" s="138"/>
      <c r="C39" s="138"/>
      <c r="D39" s="138"/>
      <c r="E39" s="138"/>
      <c r="F39" s="138"/>
      <c r="G39" s="138"/>
      <c r="H39" s="138"/>
      <c r="I39" s="138"/>
    </row>
    <row r="40" spans="1:9">
      <c r="A40" s="138"/>
      <c r="B40" s="138"/>
      <c r="C40" s="138"/>
      <c r="D40" s="138"/>
      <c r="E40" s="138"/>
      <c r="F40" s="138"/>
      <c r="G40" s="138"/>
      <c r="H40" s="138"/>
      <c r="I40" s="138"/>
    </row>
    <row r="41" spans="1:9">
      <c r="A41" s="27"/>
      <c r="B41" s="54"/>
      <c r="C41" s="54"/>
      <c r="D41" s="54"/>
      <c r="E41" s="54"/>
      <c r="F41" s="28"/>
    </row>
    <row r="42" spans="1:9">
      <c r="A42" s="68" t="s">
        <v>155</v>
      </c>
      <c r="B42" s="54"/>
      <c r="C42" s="61">
        <v>8</v>
      </c>
      <c r="D42" s="48">
        <v>3</v>
      </c>
      <c r="E42" s="62">
        <v>4</v>
      </c>
      <c r="F42" s="60">
        <f>SUM(C42:E42)</f>
        <v>15</v>
      </c>
    </row>
    <row r="43" spans="1:9">
      <c r="A43" s="27"/>
      <c r="B43" s="54"/>
      <c r="C43" s="63">
        <v>1</v>
      </c>
      <c r="D43" s="64">
        <v>5</v>
      </c>
      <c r="E43" s="65">
        <v>9</v>
      </c>
      <c r="F43" s="60">
        <f>SUM(C43:E43)</f>
        <v>15</v>
      </c>
    </row>
    <row r="44" spans="1:9">
      <c r="A44" s="27"/>
      <c r="B44" s="54"/>
      <c r="C44" s="66">
        <v>6</v>
      </c>
      <c r="D44" s="67">
        <v>7</v>
      </c>
      <c r="E44" s="61">
        <v>2</v>
      </c>
      <c r="F44" s="60">
        <f>SUM(C44:E44)</f>
        <v>15</v>
      </c>
    </row>
    <row r="45" spans="1:9">
      <c r="A45" s="27"/>
      <c r="B45" s="59">
        <f>SUM(E42,D43,C44)</f>
        <v>15</v>
      </c>
      <c r="C45" s="59">
        <f>SUM(C42:C44)</f>
        <v>15</v>
      </c>
      <c r="D45" s="59">
        <f>SUM(D42:D44)</f>
        <v>15</v>
      </c>
      <c r="E45" s="59">
        <f>SUM(E42:E44)</f>
        <v>15</v>
      </c>
      <c r="F45" s="60">
        <f>SUM(C42,D43,E44)</f>
        <v>15</v>
      </c>
    </row>
    <row r="46" spans="1:9">
      <c r="A46" s="27"/>
      <c r="B46" s="54"/>
      <c r="C46" s="54"/>
      <c r="D46" s="54"/>
      <c r="E46" s="54"/>
      <c r="F46" s="28"/>
    </row>
    <row r="47" spans="1:9">
      <c r="A47" s="27"/>
      <c r="B47" s="54"/>
      <c r="C47" s="54"/>
      <c r="D47" s="54"/>
      <c r="E47" s="54"/>
      <c r="F47" s="28"/>
    </row>
    <row r="48" spans="1:9">
      <c r="A48" s="27"/>
      <c r="B48" s="54"/>
      <c r="C48" s="54"/>
      <c r="D48" s="54"/>
      <c r="E48" s="54"/>
      <c r="F48" s="28"/>
    </row>
    <row r="49" spans="1:6">
      <c r="A49" s="27"/>
      <c r="B49" s="54"/>
      <c r="C49" s="54"/>
      <c r="D49" s="54"/>
      <c r="E49" s="54"/>
      <c r="F49" s="28"/>
    </row>
    <row r="50" spans="1:6">
      <c r="A50" s="27"/>
      <c r="B50" s="54"/>
      <c r="C50" s="54"/>
      <c r="D50" s="54"/>
      <c r="E50" s="54"/>
      <c r="F50" s="28"/>
    </row>
    <row r="51" spans="1:6">
      <c r="A51" s="27"/>
      <c r="B51" s="54"/>
      <c r="C51" s="54"/>
      <c r="D51" s="54"/>
      <c r="E51" s="54"/>
      <c r="F51" s="28"/>
    </row>
    <row r="52" spans="1:6">
      <c r="A52" s="27"/>
      <c r="B52" s="54"/>
      <c r="C52" s="54"/>
      <c r="D52" s="54"/>
      <c r="E52" s="54"/>
      <c r="F52" s="28"/>
    </row>
    <row r="53" spans="1:6">
      <c r="A53" s="27"/>
      <c r="B53" s="54"/>
      <c r="C53" s="54"/>
      <c r="D53" s="54"/>
      <c r="E53" s="54"/>
      <c r="F53" s="28"/>
    </row>
    <row r="54" spans="1:6">
      <c r="A54" s="27"/>
      <c r="B54" s="54"/>
      <c r="C54" s="54"/>
      <c r="D54" s="54"/>
      <c r="E54" s="54"/>
      <c r="F54" s="28"/>
    </row>
    <row r="55" spans="1:6">
      <c r="A55" s="27"/>
      <c r="B55" s="54"/>
      <c r="C55" s="54"/>
      <c r="D55" s="54"/>
      <c r="E55" s="54"/>
      <c r="F55" s="28"/>
    </row>
    <row r="56" spans="1:6">
      <c r="A56" s="27"/>
      <c r="B56" s="54"/>
      <c r="C56" s="54"/>
      <c r="D56" s="54"/>
      <c r="E56" s="54"/>
      <c r="F56" s="28"/>
    </row>
    <row r="57" spans="1:6">
      <c r="A57" s="27"/>
      <c r="B57" s="54"/>
      <c r="C57" s="54"/>
      <c r="D57" s="54"/>
      <c r="E57" s="54"/>
      <c r="F57" s="28"/>
    </row>
    <row r="58" spans="1:6">
      <c r="A58" s="27"/>
      <c r="B58" s="54"/>
      <c r="C58" s="54"/>
      <c r="D58" s="54"/>
      <c r="E58" s="54"/>
      <c r="F58" s="28"/>
    </row>
    <row r="59" spans="1:6">
      <c r="A59" s="27"/>
      <c r="B59" s="54"/>
      <c r="C59" s="54"/>
      <c r="D59" s="54"/>
      <c r="E59" s="54"/>
      <c r="F59" s="28"/>
    </row>
    <row r="60" spans="1:6">
      <c r="A60" s="27"/>
      <c r="B60" s="54"/>
      <c r="C60" s="54"/>
      <c r="D60" s="54"/>
      <c r="E60" s="54"/>
      <c r="F60" s="28"/>
    </row>
    <row r="61" spans="1:6">
      <c r="A61" s="27"/>
      <c r="B61" s="54"/>
      <c r="C61" s="54"/>
      <c r="D61" s="54"/>
      <c r="E61" s="54"/>
      <c r="F61" s="28"/>
    </row>
    <row r="62" spans="1:6">
      <c r="A62" s="27"/>
      <c r="B62" s="54"/>
      <c r="C62" s="54"/>
      <c r="D62" s="54"/>
      <c r="E62" s="54"/>
      <c r="F62" s="28"/>
    </row>
    <row r="63" spans="1:6">
      <c r="A63" s="27"/>
      <c r="B63" s="54"/>
      <c r="C63" s="54"/>
      <c r="D63" s="54"/>
      <c r="E63" s="54"/>
      <c r="F63" s="28"/>
    </row>
    <row r="64" spans="1:6">
      <c r="A64" s="27"/>
      <c r="B64" s="54"/>
      <c r="C64" s="54"/>
      <c r="D64" s="54"/>
      <c r="E64" s="54"/>
      <c r="F64" s="28"/>
    </row>
    <row r="65" spans="1:6">
      <c r="A65" s="27"/>
      <c r="B65" s="54"/>
      <c r="C65" s="54"/>
      <c r="D65" s="54"/>
      <c r="E65" s="54"/>
      <c r="F65" s="28"/>
    </row>
    <row r="66" spans="1:6">
      <c r="A66" s="27"/>
      <c r="B66" s="54"/>
      <c r="C66" s="54"/>
      <c r="D66" s="54"/>
      <c r="E66" s="54"/>
      <c r="F66" s="28"/>
    </row>
    <row r="67" spans="1:6">
      <c r="A67" s="27"/>
      <c r="B67" s="54"/>
      <c r="C67" s="54"/>
      <c r="D67" s="54"/>
      <c r="E67" s="54"/>
      <c r="F67" s="28"/>
    </row>
    <row r="68" spans="1:6">
      <c r="A68" s="27"/>
      <c r="B68" s="54"/>
      <c r="C68" s="54"/>
      <c r="D68" s="54"/>
      <c r="E68" s="54"/>
      <c r="F68" s="28"/>
    </row>
    <row r="69" spans="1:6">
      <c r="A69" s="27"/>
      <c r="B69" s="54"/>
      <c r="C69" s="54"/>
      <c r="D69" s="54"/>
      <c r="E69" s="54"/>
      <c r="F69" s="28"/>
    </row>
    <row r="70" spans="1:6">
      <c r="A70" s="27"/>
      <c r="B70" s="54"/>
      <c r="C70" s="54"/>
      <c r="D70" s="54"/>
      <c r="E70" s="54"/>
      <c r="F70" s="28"/>
    </row>
    <row r="71" spans="1:6">
      <c r="A71" s="27"/>
      <c r="B71" s="54"/>
      <c r="C71" s="54"/>
      <c r="D71" s="54"/>
      <c r="E71" s="54"/>
      <c r="F71" s="28"/>
    </row>
    <row r="72" spans="1:6">
      <c r="A72" s="27"/>
      <c r="B72" s="54"/>
      <c r="C72" s="54"/>
      <c r="D72" s="54"/>
      <c r="E72" s="54"/>
      <c r="F72" s="28"/>
    </row>
    <row r="73" spans="1:6">
      <c r="A73" s="27"/>
      <c r="B73" s="54"/>
      <c r="C73" s="54"/>
      <c r="D73" s="54"/>
      <c r="E73" s="54"/>
      <c r="F73" s="28"/>
    </row>
    <row r="74" spans="1:6">
      <c r="A74" s="27"/>
      <c r="B74" s="54"/>
      <c r="C74" s="54"/>
      <c r="D74" s="54"/>
      <c r="E74" s="54"/>
      <c r="F74" s="28"/>
    </row>
    <row r="75" spans="1:6">
      <c r="A75" s="27"/>
      <c r="B75" s="54"/>
      <c r="C75" s="54"/>
      <c r="D75" s="54"/>
      <c r="E75" s="54"/>
      <c r="F75" s="28"/>
    </row>
    <row r="76" spans="1:6">
      <c r="A76" s="27"/>
      <c r="B76" s="54"/>
      <c r="C76" s="54"/>
      <c r="D76" s="54"/>
      <c r="E76" s="54"/>
      <c r="F76" s="28"/>
    </row>
    <row r="77" spans="1:6">
      <c r="A77" s="27"/>
      <c r="B77" s="54"/>
      <c r="C77" s="54"/>
      <c r="D77" s="54"/>
      <c r="E77" s="54"/>
      <c r="F77" s="28"/>
    </row>
    <row r="78" spans="1:6">
      <c r="A78" s="27"/>
      <c r="B78" s="54"/>
      <c r="C78" s="54"/>
      <c r="D78" s="54"/>
      <c r="E78" s="54"/>
      <c r="F78" s="28"/>
    </row>
    <row r="79" spans="1:6">
      <c r="A79" s="27"/>
      <c r="B79" s="54"/>
      <c r="C79" s="54"/>
      <c r="D79" s="54"/>
      <c r="E79" s="54"/>
      <c r="F79" s="28"/>
    </row>
    <row r="80" spans="1:6">
      <c r="A80" s="27"/>
      <c r="B80" s="54"/>
      <c r="C80" s="54"/>
      <c r="D80" s="54"/>
      <c r="E80" s="54"/>
      <c r="F80" s="28"/>
    </row>
    <row r="81" spans="1:6">
      <c r="A81" s="27"/>
      <c r="B81" s="54"/>
      <c r="C81" s="54"/>
      <c r="D81" s="54"/>
      <c r="E81" s="54"/>
      <c r="F81" s="28"/>
    </row>
    <row r="82" spans="1:6">
      <c r="A82" s="27"/>
      <c r="B82" s="54"/>
      <c r="C82" s="54"/>
      <c r="D82" s="54"/>
      <c r="E82" s="54"/>
      <c r="F82" s="28"/>
    </row>
    <row r="83" spans="1:6">
      <c r="A83" s="27"/>
      <c r="B83" s="54"/>
      <c r="C83" s="54"/>
      <c r="D83" s="54"/>
      <c r="E83" s="54"/>
      <c r="F83" s="28"/>
    </row>
    <row r="84" spans="1:6">
      <c r="A84" s="27"/>
      <c r="B84" s="54"/>
      <c r="C84" s="54"/>
      <c r="D84" s="54"/>
      <c r="E84" s="54"/>
      <c r="F84" s="28"/>
    </row>
    <row r="85" spans="1:6">
      <c r="A85" s="27"/>
      <c r="B85" s="54"/>
      <c r="C85" s="54"/>
      <c r="D85" s="54"/>
      <c r="E85" s="54"/>
      <c r="F85" s="28"/>
    </row>
    <row r="86" spans="1:6">
      <c r="A86" s="27"/>
      <c r="B86" s="54"/>
      <c r="C86" s="54"/>
      <c r="D86" s="54"/>
      <c r="E86" s="54"/>
      <c r="F86" s="28"/>
    </row>
    <row r="87" spans="1:6">
      <c r="A87" s="27"/>
      <c r="B87" s="54"/>
      <c r="C87" s="54"/>
      <c r="D87" s="54"/>
      <c r="E87" s="54"/>
      <c r="F87" s="28"/>
    </row>
    <row r="88" spans="1:6">
      <c r="A88" s="27"/>
      <c r="B88" s="54"/>
      <c r="C88" s="54"/>
      <c r="D88" s="54"/>
      <c r="E88" s="54"/>
      <c r="F88" s="28"/>
    </row>
    <row r="89" spans="1:6">
      <c r="A89" s="27"/>
      <c r="B89" s="54"/>
      <c r="C89" s="54"/>
      <c r="D89" s="54"/>
      <c r="E89" s="54"/>
      <c r="F89" s="28"/>
    </row>
    <row r="90" spans="1:6">
      <c r="A90" s="27"/>
      <c r="B90" s="54"/>
      <c r="C90" s="54"/>
      <c r="D90" s="54"/>
      <c r="E90" s="54"/>
      <c r="F90" s="28"/>
    </row>
    <row r="91" spans="1:6">
      <c r="A91" s="27"/>
      <c r="B91" s="54"/>
      <c r="C91" s="54"/>
      <c r="D91" s="54"/>
      <c r="E91" s="54"/>
      <c r="F91" s="28"/>
    </row>
    <row r="92" spans="1:6">
      <c r="A92" s="27"/>
      <c r="B92" s="54"/>
      <c r="C92" s="54"/>
      <c r="D92" s="54"/>
      <c r="E92" s="54"/>
      <c r="F92" s="28"/>
    </row>
    <row r="93" spans="1:6">
      <c r="A93" s="27"/>
      <c r="B93" s="54"/>
      <c r="C93" s="54"/>
      <c r="D93" s="54"/>
      <c r="E93" s="54"/>
      <c r="F93" s="28"/>
    </row>
    <row r="94" spans="1:6">
      <c r="A94" s="27"/>
      <c r="B94" s="54"/>
      <c r="C94" s="54"/>
      <c r="D94" s="54"/>
      <c r="E94" s="54"/>
      <c r="F94" s="28"/>
    </row>
    <row r="95" spans="1:6">
      <c r="A95" s="27"/>
      <c r="B95" s="54"/>
      <c r="C95" s="54"/>
      <c r="D95" s="54"/>
      <c r="E95" s="54"/>
      <c r="F95" s="28"/>
    </row>
    <row r="96" spans="1:6">
      <c r="A96" s="27"/>
      <c r="B96" s="54"/>
      <c r="C96" s="54"/>
      <c r="D96" s="54"/>
      <c r="E96" s="54"/>
      <c r="F96" s="28"/>
    </row>
    <row r="97" spans="1:6">
      <c r="A97" s="27"/>
      <c r="B97" s="54"/>
      <c r="C97" s="54"/>
      <c r="D97" s="54"/>
      <c r="E97" s="54"/>
      <c r="F97" s="28"/>
    </row>
    <row r="98" spans="1:6">
      <c r="A98" s="27"/>
      <c r="B98" s="54"/>
      <c r="C98" s="54"/>
      <c r="D98" s="54"/>
      <c r="E98" s="54"/>
      <c r="F98" s="28"/>
    </row>
    <row r="99" spans="1:6">
      <c r="A99" s="27"/>
      <c r="B99" s="54"/>
      <c r="C99" s="54"/>
      <c r="D99" s="54"/>
      <c r="E99" s="54"/>
      <c r="F99" s="28"/>
    </row>
    <row r="100" spans="1:6">
      <c r="A100" s="27"/>
      <c r="B100" s="54"/>
      <c r="C100" s="54"/>
      <c r="D100" s="54"/>
      <c r="E100" s="54"/>
      <c r="F100" s="28"/>
    </row>
    <row r="101" spans="1:6">
      <c r="A101" s="27"/>
      <c r="B101" s="54"/>
      <c r="C101" s="54"/>
      <c r="D101" s="54"/>
      <c r="E101" s="54"/>
      <c r="F101" s="28"/>
    </row>
    <row r="102" spans="1:6">
      <c r="A102" s="27"/>
      <c r="B102" s="54"/>
      <c r="C102" s="54"/>
      <c r="D102" s="54"/>
      <c r="E102" s="54"/>
      <c r="F102" s="28"/>
    </row>
    <row r="103" spans="1:6">
      <c r="A103" s="27"/>
      <c r="B103" s="54"/>
      <c r="C103" s="54"/>
      <c r="D103" s="54"/>
      <c r="E103" s="54"/>
      <c r="F103" s="28"/>
    </row>
    <row r="104" spans="1:6">
      <c r="A104" s="27"/>
      <c r="B104" s="54"/>
      <c r="C104" s="54"/>
      <c r="D104" s="54"/>
      <c r="E104" s="54"/>
      <c r="F104" s="28"/>
    </row>
    <row r="105" spans="1:6">
      <c r="A105" s="29"/>
      <c r="B105" s="55"/>
      <c r="C105" s="55"/>
      <c r="D105" s="55"/>
      <c r="E105" s="55"/>
      <c r="F105" s="30"/>
    </row>
  </sheetData>
  <mergeCells count="3">
    <mergeCell ref="A12:I13"/>
    <mergeCell ref="A29:I30"/>
    <mergeCell ref="A39:I4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4492-750D-459E-9A1F-C8AE33E60412}">
  <sheetPr>
    <tabColor theme="4" tint="0.59999389629810485"/>
  </sheetPr>
  <dimension ref="A6:D14"/>
  <sheetViews>
    <sheetView workbookViewId="0">
      <selection activeCell="A7" sqref="A7:C13"/>
    </sheetView>
  </sheetViews>
  <sheetFormatPr defaultRowHeight="14.5"/>
  <sheetData>
    <row r="6" spans="1:4">
      <c r="A6" s="12" t="s">
        <v>156</v>
      </c>
      <c r="B6" s="12" t="s">
        <v>157</v>
      </c>
      <c r="C6" s="12" t="s">
        <v>158</v>
      </c>
      <c r="D6" s="12"/>
    </row>
    <row r="7" spans="1:4">
      <c r="A7" s="69">
        <v>22</v>
      </c>
      <c r="B7" s="69">
        <v>34</v>
      </c>
      <c r="C7" s="69">
        <v>3</v>
      </c>
    </row>
    <row r="8" spans="1:4">
      <c r="A8" s="69">
        <v>3</v>
      </c>
      <c r="B8" s="69">
        <v>434</v>
      </c>
      <c r="C8" s="69">
        <v>43</v>
      </c>
    </row>
    <row r="9" spans="1:4">
      <c r="A9" s="69">
        <v>34</v>
      </c>
      <c r="B9" s="69">
        <v>3</v>
      </c>
      <c r="C9" s="69">
        <v>434</v>
      </c>
    </row>
    <row r="10" spans="1:4">
      <c r="A10" s="69">
        <v>34</v>
      </c>
      <c r="B10" s="69">
        <v>3</v>
      </c>
      <c r="C10" s="69">
        <v>3</v>
      </c>
    </row>
    <row r="11" spans="1:4">
      <c r="A11" s="69">
        <v>5</v>
      </c>
      <c r="B11" s="69">
        <v>434</v>
      </c>
      <c r="C11" s="69">
        <v>34</v>
      </c>
    </row>
    <row r="12" spans="1:4">
      <c r="A12" s="69">
        <v>3434</v>
      </c>
      <c r="B12" s="69"/>
      <c r="C12" s="69">
        <v>34</v>
      </c>
    </row>
    <row r="13" spans="1:4">
      <c r="A13" s="69">
        <v>43443</v>
      </c>
      <c r="B13" s="69">
        <v>3456</v>
      </c>
      <c r="C13" s="69">
        <v>76</v>
      </c>
    </row>
    <row r="14" spans="1:4">
      <c r="A14" s="10">
        <f>SUM(A7:A13)</f>
        <v>46975</v>
      </c>
      <c r="B14" s="10">
        <f>MAX(B7:B13)</f>
        <v>3456</v>
      </c>
      <c r="C14" s="10">
        <f>MIN(C7:C13)</f>
        <v>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F0C4-3978-40D8-9ADB-CAD01AEFE095}">
  <sheetPr>
    <tabColor rgb="FFFF0000"/>
  </sheetPr>
  <dimension ref="A7:K32"/>
  <sheetViews>
    <sheetView workbookViewId="0">
      <selection activeCell="K11" sqref="K11"/>
    </sheetView>
  </sheetViews>
  <sheetFormatPr defaultRowHeight="14.5"/>
  <cols>
    <col min="10" max="10" width="12.1796875" customWidth="1"/>
    <col min="11" max="11" width="13" customWidth="1"/>
  </cols>
  <sheetData>
    <row r="7" spans="1:11">
      <c r="A7" s="74" t="s">
        <v>177</v>
      </c>
      <c r="B7" s="75" t="s">
        <v>178</v>
      </c>
      <c r="C7" s="75" t="s">
        <v>179</v>
      </c>
      <c r="D7" s="75" t="s">
        <v>180</v>
      </c>
      <c r="E7" s="75" t="s">
        <v>181</v>
      </c>
      <c r="F7" s="75" t="s">
        <v>182</v>
      </c>
      <c r="G7" s="75" t="s">
        <v>183</v>
      </c>
      <c r="H7" s="75" t="s">
        <v>184</v>
      </c>
      <c r="I7" s="75" t="s">
        <v>185</v>
      </c>
      <c r="J7" s="75" t="s">
        <v>186</v>
      </c>
      <c r="K7" s="76"/>
    </row>
    <row r="8" spans="1:11">
      <c r="A8" s="70">
        <v>1</v>
      </c>
      <c r="B8" s="71" t="s">
        <v>159</v>
      </c>
      <c r="C8" s="71" t="s">
        <v>160</v>
      </c>
      <c r="D8" s="71" t="s">
        <v>161</v>
      </c>
      <c r="E8" s="71" t="s">
        <v>162</v>
      </c>
      <c r="F8" s="71" t="s">
        <v>163</v>
      </c>
      <c r="G8" s="71" t="s">
        <v>2</v>
      </c>
      <c r="H8" s="71" t="s">
        <v>162</v>
      </c>
      <c r="I8" s="71" t="s">
        <v>164</v>
      </c>
      <c r="J8" s="71" t="s">
        <v>2</v>
      </c>
    </row>
    <row r="9" spans="1:11">
      <c r="A9" s="72">
        <v>2</v>
      </c>
      <c r="B9" s="73" t="s">
        <v>165</v>
      </c>
      <c r="C9" s="73" t="s">
        <v>160</v>
      </c>
      <c r="D9" s="73" t="s">
        <v>161</v>
      </c>
      <c r="E9" s="73" t="s">
        <v>166</v>
      </c>
      <c r="F9" s="73" t="s">
        <v>163</v>
      </c>
      <c r="G9" s="73" t="s">
        <v>2</v>
      </c>
      <c r="H9" s="73" t="s">
        <v>167</v>
      </c>
      <c r="I9" s="73" t="s">
        <v>164</v>
      </c>
      <c r="J9" s="73" t="s">
        <v>2</v>
      </c>
    </row>
    <row r="10" spans="1:11">
      <c r="A10" s="70">
        <v>3</v>
      </c>
      <c r="B10" s="71" t="s">
        <v>165</v>
      </c>
      <c r="C10" s="71" t="s">
        <v>160</v>
      </c>
      <c r="D10" s="71" t="s">
        <v>161</v>
      </c>
      <c r="E10" s="71" t="s">
        <v>166</v>
      </c>
      <c r="F10" s="71" t="s">
        <v>168</v>
      </c>
      <c r="G10" s="71" t="s">
        <v>2</v>
      </c>
      <c r="H10" s="71" t="s">
        <v>166</v>
      </c>
      <c r="I10" s="71" t="s">
        <v>169</v>
      </c>
      <c r="J10" s="71" t="s">
        <v>2</v>
      </c>
    </row>
    <row r="11" spans="1:11">
      <c r="A11" s="72">
        <v>4</v>
      </c>
      <c r="B11" s="73" t="s">
        <v>165</v>
      </c>
      <c r="C11" s="73" t="s">
        <v>160</v>
      </c>
      <c r="D11" s="73" t="s">
        <v>161</v>
      </c>
      <c r="E11" s="73" t="s">
        <v>166</v>
      </c>
      <c r="F11" s="73" t="s">
        <v>168</v>
      </c>
      <c r="G11" s="73" t="s">
        <v>2</v>
      </c>
      <c r="H11" s="73" t="s">
        <v>166</v>
      </c>
      <c r="I11" s="73" t="s">
        <v>169</v>
      </c>
      <c r="J11" s="73" t="s">
        <v>2</v>
      </c>
    </row>
    <row r="12" spans="1:11">
      <c r="A12" s="70">
        <v>5</v>
      </c>
      <c r="B12" s="71" t="s">
        <v>165</v>
      </c>
      <c r="C12" s="71" t="s">
        <v>160</v>
      </c>
      <c r="D12" s="71" t="s">
        <v>161</v>
      </c>
      <c r="E12" s="71" t="s">
        <v>166</v>
      </c>
      <c r="F12" s="71" t="s">
        <v>163</v>
      </c>
      <c r="G12" s="71" t="s">
        <v>170</v>
      </c>
      <c r="H12" s="71" t="s">
        <v>166</v>
      </c>
      <c r="I12" s="71" t="s">
        <v>164</v>
      </c>
      <c r="J12" s="71" t="s">
        <v>170</v>
      </c>
    </row>
    <row r="13" spans="1:11">
      <c r="A13" s="72">
        <v>6</v>
      </c>
      <c r="B13" s="73" t="s">
        <v>159</v>
      </c>
      <c r="C13" s="73" t="s">
        <v>160</v>
      </c>
      <c r="D13" s="73" t="s">
        <v>161</v>
      </c>
      <c r="E13" s="73" t="s">
        <v>162</v>
      </c>
      <c r="F13" s="73" t="s">
        <v>169</v>
      </c>
      <c r="G13" s="73" t="s">
        <v>170</v>
      </c>
      <c r="H13" s="73" t="s">
        <v>162</v>
      </c>
      <c r="I13" s="73" t="s">
        <v>164</v>
      </c>
      <c r="J13" s="73" t="s">
        <v>170</v>
      </c>
    </row>
    <row r="14" spans="1:11">
      <c r="A14" s="70">
        <v>7</v>
      </c>
      <c r="B14" s="71" t="s">
        <v>165</v>
      </c>
      <c r="C14" s="71" t="s">
        <v>160</v>
      </c>
      <c r="D14" s="71" t="s">
        <v>161</v>
      </c>
      <c r="E14" s="71" t="s">
        <v>166</v>
      </c>
      <c r="F14" s="71" t="s">
        <v>163</v>
      </c>
      <c r="G14" s="71" t="s">
        <v>2</v>
      </c>
      <c r="H14" s="71" t="s">
        <v>166</v>
      </c>
      <c r="I14" s="71" t="s">
        <v>169</v>
      </c>
      <c r="J14" s="71" t="s">
        <v>2</v>
      </c>
    </row>
    <row r="15" spans="1:11">
      <c r="A15" s="72">
        <v>8</v>
      </c>
      <c r="B15" s="73" t="s">
        <v>165</v>
      </c>
      <c r="C15" s="73" t="s">
        <v>160</v>
      </c>
      <c r="D15" s="73" t="s">
        <v>171</v>
      </c>
      <c r="E15" s="73" t="s">
        <v>166</v>
      </c>
      <c r="F15" s="73" t="s">
        <v>172</v>
      </c>
      <c r="G15" s="73" t="s">
        <v>173</v>
      </c>
      <c r="H15" s="73" t="s">
        <v>174</v>
      </c>
      <c r="I15" s="73" t="s">
        <v>175</v>
      </c>
      <c r="J15" s="73" t="s">
        <v>173</v>
      </c>
    </row>
    <row r="16" spans="1:11">
      <c r="A16" s="70">
        <v>9</v>
      </c>
      <c r="B16" s="71" t="s">
        <v>165</v>
      </c>
      <c r="C16" s="71" t="s">
        <v>160</v>
      </c>
      <c r="D16" s="71" t="s">
        <v>89</v>
      </c>
      <c r="E16" s="71" t="s">
        <v>162</v>
      </c>
      <c r="F16" s="71" t="s">
        <v>163</v>
      </c>
      <c r="G16" s="71" t="s">
        <v>170</v>
      </c>
      <c r="H16" s="71" t="s">
        <v>162</v>
      </c>
      <c r="I16" s="71" t="s">
        <v>164</v>
      </c>
      <c r="J16" s="71" t="s">
        <v>170</v>
      </c>
    </row>
    <row r="17" spans="1:10">
      <c r="A17" s="72">
        <v>10</v>
      </c>
      <c r="B17" s="73" t="s">
        <v>159</v>
      </c>
      <c r="C17" s="73" t="s">
        <v>160</v>
      </c>
      <c r="D17" s="73" t="s">
        <v>171</v>
      </c>
      <c r="E17" s="73" t="s">
        <v>166</v>
      </c>
      <c r="F17" s="73" t="s">
        <v>163</v>
      </c>
      <c r="G17" s="73" t="s">
        <v>2</v>
      </c>
      <c r="H17" s="73" t="s">
        <v>167</v>
      </c>
      <c r="I17" s="73" t="s">
        <v>169</v>
      </c>
      <c r="J17" s="73" t="s">
        <v>2</v>
      </c>
    </row>
    <row r="18" spans="1:10">
      <c r="A18" s="70">
        <v>11</v>
      </c>
      <c r="B18" s="71" t="s">
        <v>159</v>
      </c>
      <c r="C18" s="71" t="s">
        <v>160</v>
      </c>
      <c r="D18" s="71" t="s">
        <v>171</v>
      </c>
      <c r="E18" s="71" t="s">
        <v>162</v>
      </c>
      <c r="F18" s="71" t="s">
        <v>163</v>
      </c>
      <c r="G18" s="71" t="s">
        <v>170</v>
      </c>
      <c r="H18" s="71" t="s">
        <v>162</v>
      </c>
      <c r="I18" s="71" t="s">
        <v>164</v>
      </c>
      <c r="J18" s="71" t="s">
        <v>170</v>
      </c>
    </row>
    <row r="19" spans="1:10">
      <c r="A19" s="72">
        <v>12</v>
      </c>
      <c r="B19" s="73" t="s">
        <v>159</v>
      </c>
      <c r="C19" s="73" t="s">
        <v>160</v>
      </c>
      <c r="D19" s="73" t="s">
        <v>161</v>
      </c>
      <c r="E19" s="73" t="s">
        <v>166</v>
      </c>
      <c r="F19" s="73" t="s">
        <v>169</v>
      </c>
      <c r="G19" s="73" t="s">
        <v>170</v>
      </c>
      <c r="H19" s="73" t="s">
        <v>166</v>
      </c>
      <c r="I19" s="73" t="s">
        <v>164</v>
      </c>
      <c r="J19" s="73" t="s">
        <v>2</v>
      </c>
    </row>
    <row r="20" spans="1:10">
      <c r="A20" s="70">
        <v>13</v>
      </c>
      <c r="B20" s="71" t="s">
        <v>165</v>
      </c>
      <c r="C20" s="71" t="s">
        <v>160</v>
      </c>
      <c r="D20" s="71" t="s">
        <v>161</v>
      </c>
      <c r="E20" s="71" t="s">
        <v>166</v>
      </c>
      <c r="F20" s="71" t="s">
        <v>169</v>
      </c>
      <c r="G20" s="71" t="s">
        <v>2</v>
      </c>
      <c r="H20" s="71" t="s">
        <v>162</v>
      </c>
      <c r="I20" s="71" t="s">
        <v>169</v>
      </c>
      <c r="J20" s="71" t="s">
        <v>2</v>
      </c>
    </row>
    <row r="21" spans="1:10">
      <c r="A21" s="72">
        <v>14</v>
      </c>
      <c r="B21" s="73" t="s">
        <v>165</v>
      </c>
      <c r="C21" s="73" t="s">
        <v>160</v>
      </c>
      <c r="D21" s="73" t="s">
        <v>171</v>
      </c>
      <c r="E21" s="73" t="s">
        <v>166</v>
      </c>
      <c r="F21" s="73" t="s">
        <v>169</v>
      </c>
      <c r="G21" s="73" t="s">
        <v>2</v>
      </c>
      <c r="H21" s="73" t="s">
        <v>166</v>
      </c>
      <c r="I21" s="73" t="s">
        <v>164</v>
      </c>
      <c r="J21" s="73" t="s">
        <v>2</v>
      </c>
    </row>
    <row r="22" spans="1:10">
      <c r="A22" s="70">
        <v>15</v>
      </c>
      <c r="B22" s="71" t="s">
        <v>159</v>
      </c>
      <c r="C22" s="71" t="s">
        <v>160</v>
      </c>
      <c r="D22" s="71" t="s">
        <v>171</v>
      </c>
      <c r="E22" s="71" t="s">
        <v>166</v>
      </c>
      <c r="F22" s="71" t="s">
        <v>163</v>
      </c>
      <c r="G22" s="71" t="s">
        <v>170</v>
      </c>
      <c r="H22" s="71" t="s">
        <v>162</v>
      </c>
      <c r="I22" s="71" t="s">
        <v>169</v>
      </c>
      <c r="J22" s="71" t="s">
        <v>170</v>
      </c>
    </row>
    <row r="23" spans="1:10">
      <c r="A23" s="72">
        <v>16</v>
      </c>
      <c r="B23" s="73" t="s">
        <v>165</v>
      </c>
      <c r="C23" s="73" t="s">
        <v>160</v>
      </c>
      <c r="D23" s="73" t="s">
        <v>100</v>
      </c>
      <c r="E23" s="73" t="s">
        <v>166</v>
      </c>
      <c r="F23" s="73" t="s">
        <v>169</v>
      </c>
      <c r="G23" s="73" t="s">
        <v>173</v>
      </c>
      <c r="H23" s="73" t="s">
        <v>166</v>
      </c>
      <c r="I23" s="73" t="s">
        <v>169</v>
      </c>
      <c r="J23" s="73" t="s">
        <v>173</v>
      </c>
    </row>
    <row r="24" spans="1:10">
      <c r="A24" s="70">
        <v>17</v>
      </c>
      <c r="B24" s="71" t="s">
        <v>159</v>
      </c>
      <c r="C24" s="71" t="s">
        <v>160</v>
      </c>
      <c r="D24" s="71" t="s">
        <v>171</v>
      </c>
      <c r="E24" s="71" t="s">
        <v>162</v>
      </c>
      <c r="F24" s="71" t="s">
        <v>169</v>
      </c>
      <c r="G24" s="71" t="s">
        <v>2</v>
      </c>
      <c r="H24" s="71" t="s">
        <v>162</v>
      </c>
      <c r="I24" s="71" t="s">
        <v>164</v>
      </c>
      <c r="J24" s="71" t="s">
        <v>2</v>
      </c>
    </row>
    <row r="25" spans="1:10">
      <c r="A25" s="72">
        <v>18</v>
      </c>
      <c r="B25" s="73" t="s">
        <v>165</v>
      </c>
      <c r="C25" s="73" t="s">
        <v>160</v>
      </c>
      <c r="D25" s="73" t="s">
        <v>171</v>
      </c>
      <c r="E25" s="73" t="s">
        <v>166</v>
      </c>
      <c r="F25" s="73" t="s">
        <v>163</v>
      </c>
      <c r="G25" s="73" t="s">
        <v>2</v>
      </c>
      <c r="H25" s="73" t="s">
        <v>166</v>
      </c>
      <c r="I25" s="73" t="s">
        <v>164</v>
      </c>
      <c r="J25" s="73" t="s">
        <v>2</v>
      </c>
    </row>
    <row r="26" spans="1:10">
      <c r="A26" s="70">
        <v>19</v>
      </c>
      <c r="B26" s="71" t="s">
        <v>159</v>
      </c>
      <c r="C26" s="71" t="s">
        <v>160</v>
      </c>
      <c r="D26" s="71" t="s">
        <v>89</v>
      </c>
      <c r="E26" s="71" t="s">
        <v>162</v>
      </c>
      <c r="F26" s="71" t="s">
        <v>168</v>
      </c>
      <c r="G26" s="71" t="s">
        <v>173</v>
      </c>
      <c r="H26" s="71" t="s">
        <v>162</v>
      </c>
      <c r="I26" s="71" t="s">
        <v>169</v>
      </c>
      <c r="J26" s="71" t="s">
        <v>170</v>
      </c>
    </row>
    <row r="27" spans="1:10">
      <c r="A27" s="72">
        <v>20</v>
      </c>
      <c r="B27" s="73" t="s">
        <v>165</v>
      </c>
      <c r="C27" s="73" t="s">
        <v>160</v>
      </c>
      <c r="D27" s="73" t="s">
        <v>89</v>
      </c>
      <c r="E27" s="73" t="s">
        <v>166</v>
      </c>
      <c r="F27" s="73" t="s">
        <v>169</v>
      </c>
      <c r="G27" s="73" t="s">
        <v>2</v>
      </c>
      <c r="H27" s="73" t="s">
        <v>166</v>
      </c>
      <c r="I27" s="73" t="s">
        <v>169</v>
      </c>
      <c r="J27" s="73" t="s">
        <v>2</v>
      </c>
    </row>
    <row r="28" spans="1:10">
      <c r="A28" s="70">
        <v>21</v>
      </c>
      <c r="B28" s="71" t="s">
        <v>159</v>
      </c>
      <c r="C28" s="71" t="s">
        <v>160</v>
      </c>
      <c r="D28" s="71" t="s">
        <v>171</v>
      </c>
      <c r="E28" s="71" t="s">
        <v>166</v>
      </c>
      <c r="F28" s="71" t="s">
        <v>163</v>
      </c>
      <c r="G28" s="71" t="s">
        <v>170</v>
      </c>
      <c r="H28" s="71" t="s">
        <v>162</v>
      </c>
      <c r="I28" s="71" t="s">
        <v>164</v>
      </c>
      <c r="J28" s="71" t="s">
        <v>2</v>
      </c>
    </row>
    <row r="29" spans="1:10">
      <c r="A29" s="72">
        <v>22</v>
      </c>
      <c r="B29" s="73" t="s">
        <v>165</v>
      </c>
      <c r="C29" s="73" t="s">
        <v>160</v>
      </c>
      <c r="D29" s="73" t="s">
        <v>176</v>
      </c>
      <c r="E29" s="73" t="s">
        <v>162</v>
      </c>
      <c r="F29" s="73" t="s">
        <v>169</v>
      </c>
      <c r="G29" s="73" t="s">
        <v>2</v>
      </c>
      <c r="H29" s="73" t="s">
        <v>162</v>
      </c>
      <c r="I29" s="73" t="s">
        <v>164</v>
      </c>
      <c r="J29" s="73" t="s">
        <v>2</v>
      </c>
    </row>
    <row r="30" spans="1:10">
      <c r="A30" s="70">
        <v>23</v>
      </c>
      <c r="B30" s="71" t="s">
        <v>165</v>
      </c>
      <c r="C30" s="71" t="s">
        <v>160</v>
      </c>
      <c r="D30" s="71" t="s">
        <v>171</v>
      </c>
      <c r="E30" s="71" t="s">
        <v>162</v>
      </c>
      <c r="F30" s="71" t="s">
        <v>169</v>
      </c>
      <c r="G30" s="71" t="s">
        <v>173</v>
      </c>
      <c r="H30" s="71" t="s">
        <v>162</v>
      </c>
      <c r="I30" s="71" t="s">
        <v>168</v>
      </c>
      <c r="J30" s="71" t="s">
        <v>173</v>
      </c>
    </row>
    <row r="31" spans="1:10">
      <c r="A31" s="72">
        <v>24</v>
      </c>
      <c r="B31" s="73" t="s">
        <v>165</v>
      </c>
      <c r="C31" s="73" t="s">
        <v>160</v>
      </c>
      <c r="D31" s="73" t="s">
        <v>171</v>
      </c>
      <c r="E31" s="73" t="s">
        <v>166</v>
      </c>
      <c r="F31" s="73" t="s">
        <v>169</v>
      </c>
      <c r="G31" s="73" t="s">
        <v>170</v>
      </c>
      <c r="H31" s="73" t="s">
        <v>166</v>
      </c>
      <c r="I31" s="73" t="s">
        <v>169</v>
      </c>
      <c r="J31" s="73" t="s">
        <v>170</v>
      </c>
    </row>
    <row r="32" spans="1:10">
      <c r="A32" s="70">
        <v>25</v>
      </c>
      <c r="B32" s="71" t="s">
        <v>165</v>
      </c>
      <c r="C32" s="71" t="s">
        <v>160</v>
      </c>
      <c r="D32" s="71" t="s">
        <v>161</v>
      </c>
      <c r="E32" s="71" t="s">
        <v>166</v>
      </c>
      <c r="F32" s="71" t="s">
        <v>163</v>
      </c>
      <c r="G32" s="71" t="s">
        <v>170</v>
      </c>
      <c r="H32" s="71" t="s">
        <v>166</v>
      </c>
      <c r="I32" s="71" t="s">
        <v>169</v>
      </c>
      <c r="J32" s="71" t="s">
        <v>170</v>
      </c>
    </row>
  </sheetData>
  <conditionalFormatting sqref="K9:K18 L19">
    <cfRule type="iconSet" priority="3">
      <iconSet iconSet="3Symbols2">
        <cfvo type="percent" val="0"/>
        <cfvo type="percent" val="33"/>
        <cfvo type="percent" val="67"/>
      </iconSet>
    </cfRule>
  </conditionalFormatting>
  <conditionalFormatting sqref="L19">
    <cfRule type="top10" dxfId="12" priority="1" rank="10"/>
    <cfRule type="iconSet" priority="2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4D64A-E145-4D46-8041-77E9925372FF}">
  <sheetPr>
    <tabColor rgb="FF00B0F0"/>
  </sheetPr>
  <dimension ref="A10:G32"/>
  <sheetViews>
    <sheetView topLeftCell="A24" workbookViewId="0">
      <selection activeCell="L9" sqref="L9"/>
    </sheetView>
  </sheetViews>
  <sheetFormatPr defaultRowHeight="14.5"/>
  <sheetData>
    <row r="10" spans="1:7" ht="15" thickBot="1">
      <c r="A10" s="78" t="s">
        <v>191</v>
      </c>
      <c r="B10" s="79" t="s">
        <v>192</v>
      </c>
      <c r="C10" s="79" t="s">
        <v>193</v>
      </c>
      <c r="D10" s="79" t="s">
        <v>194</v>
      </c>
      <c r="E10" s="79" t="s">
        <v>195</v>
      </c>
      <c r="F10" s="79" t="s">
        <v>196</v>
      </c>
      <c r="G10" s="80" t="s">
        <v>11</v>
      </c>
    </row>
    <row r="11" spans="1:7" ht="15" thickTop="1">
      <c r="A11" s="84">
        <v>1</v>
      </c>
      <c r="B11" s="85" t="s">
        <v>187</v>
      </c>
      <c r="C11" s="86">
        <v>50</v>
      </c>
      <c r="D11" s="85">
        <v>2</v>
      </c>
      <c r="E11" s="87">
        <f>C11*D11</f>
        <v>100</v>
      </c>
      <c r="F11" s="88">
        <v>0.05</v>
      </c>
      <c r="G11" s="89">
        <f>Table19[[#This Row],[Cost pet Unit]]*Table19[[#This Row],[No. of units ]]-Table19[[#This Row],[Total Cost]]*Table19[[#This Row],[Discount]]</f>
        <v>95</v>
      </c>
    </row>
    <row r="12" spans="1:7">
      <c r="A12" s="90">
        <v>2</v>
      </c>
      <c r="B12" s="91" t="s">
        <v>188</v>
      </c>
      <c r="C12" s="92">
        <v>70</v>
      </c>
      <c r="D12" s="91">
        <v>3</v>
      </c>
      <c r="E12" s="93">
        <f t="shared" ref="E12:E24" si="0">C12*D12</f>
        <v>210</v>
      </c>
      <c r="F12" s="83">
        <v>0.05</v>
      </c>
      <c r="G12" s="94">
        <f>Table19[[#This Row],[Cost pet Unit]]*Table19[[#This Row],[No. of units ]]-Table19[[#This Row],[Total Cost]]*Table19[[#This Row],[Discount]]</f>
        <v>199.5</v>
      </c>
    </row>
    <row r="13" spans="1:7">
      <c r="A13" s="90">
        <v>3</v>
      </c>
      <c r="B13" s="91" t="s">
        <v>189</v>
      </c>
      <c r="C13" s="92">
        <v>10</v>
      </c>
      <c r="D13" s="91">
        <v>5</v>
      </c>
      <c r="E13" s="93">
        <f t="shared" si="0"/>
        <v>50</v>
      </c>
      <c r="F13" s="83">
        <v>0.05</v>
      </c>
      <c r="G13" s="94">
        <f>Table19[[#This Row],[Cost pet Unit]]*Table19[[#This Row],[No. of units ]]-Table19[[#This Row],[Total Cost]]*Table19[[#This Row],[Discount]]</f>
        <v>47.5</v>
      </c>
    </row>
    <row r="14" spans="1:7">
      <c r="A14" s="90">
        <v>4</v>
      </c>
      <c r="B14" s="91" t="s">
        <v>187</v>
      </c>
      <c r="C14" s="92">
        <v>40</v>
      </c>
      <c r="D14" s="91">
        <v>2</v>
      </c>
      <c r="E14" s="93">
        <f t="shared" si="0"/>
        <v>80</v>
      </c>
      <c r="F14" s="83">
        <v>0.05</v>
      </c>
      <c r="G14" s="94">
        <f>Table19[[#This Row],[Cost pet Unit]]*Table19[[#This Row],[No. of units ]]-Table19[[#This Row],[Total Cost]]*Table19[[#This Row],[Discount]]</f>
        <v>76</v>
      </c>
    </row>
    <row r="15" spans="1:7">
      <c r="A15" s="90">
        <v>5</v>
      </c>
      <c r="B15" s="91" t="s">
        <v>188</v>
      </c>
      <c r="C15" s="92">
        <v>15</v>
      </c>
      <c r="D15" s="91">
        <v>4</v>
      </c>
      <c r="E15" s="93">
        <f t="shared" si="0"/>
        <v>60</v>
      </c>
      <c r="F15" s="83">
        <v>0.05</v>
      </c>
      <c r="G15" s="94">
        <f>Table19[[#This Row],[Cost pet Unit]]*Table19[[#This Row],[No. of units ]]-Table19[[#This Row],[Total Cost]]*Table19[[#This Row],[Discount]]</f>
        <v>57</v>
      </c>
    </row>
    <row r="16" spans="1:7">
      <c r="A16" s="90">
        <v>6</v>
      </c>
      <c r="B16" s="91" t="s">
        <v>189</v>
      </c>
      <c r="C16" s="92">
        <v>10</v>
      </c>
      <c r="D16" s="91">
        <v>1</v>
      </c>
      <c r="E16" s="93">
        <f t="shared" si="0"/>
        <v>10</v>
      </c>
      <c r="F16" s="83">
        <v>0.05</v>
      </c>
      <c r="G16" s="94">
        <f>Table19[[#This Row],[Cost pet Unit]]*Table19[[#This Row],[No. of units ]]-Table19[[#This Row],[Total Cost]]*Table19[[#This Row],[Discount]]</f>
        <v>9.5</v>
      </c>
    </row>
    <row r="17" spans="1:7">
      <c r="A17" s="84">
        <v>7</v>
      </c>
      <c r="B17" s="91" t="s">
        <v>187</v>
      </c>
      <c r="C17" s="92">
        <v>30</v>
      </c>
      <c r="D17" s="91">
        <v>3</v>
      </c>
      <c r="E17" s="93">
        <f t="shared" si="0"/>
        <v>90</v>
      </c>
      <c r="F17" s="83">
        <v>0.05</v>
      </c>
      <c r="G17" s="94">
        <f>Table19[[#This Row],[Cost pet Unit]]*Table19[[#This Row],[No. of units ]]-Table19[[#This Row],[Total Cost]]*Table19[[#This Row],[Discount]]</f>
        <v>85.5</v>
      </c>
    </row>
    <row r="18" spans="1:7">
      <c r="A18" s="90">
        <v>8</v>
      </c>
      <c r="B18" s="91" t="s">
        <v>187</v>
      </c>
      <c r="C18" s="92">
        <v>35</v>
      </c>
      <c r="D18" s="91">
        <v>5</v>
      </c>
      <c r="E18" s="93">
        <f t="shared" si="0"/>
        <v>175</v>
      </c>
      <c r="F18" s="83">
        <v>0.05</v>
      </c>
      <c r="G18" s="94">
        <f>Table19[[#This Row],[Cost pet Unit]]*Table19[[#This Row],[No. of units ]]-Table19[[#This Row],[Total Cost]]*Table19[[#This Row],[Discount]]</f>
        <v>166.25</v>
      </c>
    </row>
    <row r="19" spans="1:7">
      <c r="A19" s="90">
        <v>9</v>
      </c>
      <c r="B19" s="91" t="s">
        <v>189</v>
      </c>
      <c r="C19" s="92">
        <v>84</v>
      </c>
      <c r="D19" s="91">
        <v>5</v>
      </c>
      <c r="E19" s="93">
        <f t="shared" si="0"/>
        <v>420</v>
      </c>
      <c r="F19" s="83">
        <v>0.05</v>
      </c>
      <c r="G19" s="94">
        <f>Table19[[#This Row],[Cost pet Unit]]*Table19[[#This Row],[No. of units ]]-Table19[[#This Row],[Total Cost]]*Table19[[#This Row],[Discount]]</f>
        <v>399</v>
      </c>
    </row>
    <row r="20" spans="1:7">
      <c r="A20" s="90">
        <v>10</v>
      </c>
      <c r="B20" s="91" t="s">
        <v>187</v>
      </c>
      <c r="C20" s="92">
        <v>82</v>
      </c>
      <c r="D20" s="91">
        <v>6</v>
      </c>
      <c r="E20" s="93">
        <f t="shared" si="0"/>
        <v>492</v>
      </c>
      <c r="F20" s="83">
        <v>0.05</v>
      </c>
      <c r="G20" s="94">
        <f>Table19[[#This Row],[Cost pet Unit]]*Table19[[#This Row],[No. of units ]]-Table19[[#This Row],[Total Cost]]*Table19[[#This Row],[Discount]]</f>
        <v>467.4</v>
      </c>
    </row>
    <row r="21" spans="1:7">
      <c r="A21" s="90">
        <v>11</v>
      </c>
      <c r="B21" s="91" t="s">
        <v>188</v>
      </c>
      <c r="C21" s="92">
        <v>66</v>
      </c>
      <c r="D21" s="91">
        <v>7</v>
      </c>
      <c r="E21" s="93">
        <f t="shared" si="0"/>
        <v>462</v>
      </c>
      <c r="F21" s="83">
        <v>0.05</v>
      </c>
      <c r="G21" s="94">
        <f>Table19[[#This Row],[Cost pet Unit]]*Table19[[#This Row],[No. of units ]]-Table19[[#This Row],[Total Cost]]*Table19[[#This Row],[Discount]]</f>
        <v>438.9</v>
      </c>
    </row>
    <row r="22" spans="1:7">
      <c r="A22" s="90">
        <v>12</v>
      </c>
      <c r="B22" s="91" t="s">
        <v>190</v>
      </c>
      <c r="C22" s="92">
        <v>21</v>
      </c>
      <c r="D22" s="91">
        <v>3</v>
      </c>
      <c r="E22" s="93">
        <f t="shared" si="0"/>
        <v>63</v>
      </c>
      <c r="F22" s="83">
        <v>0.05</v>
      </c>
      <c r="G22" s="94">
        <f>Table19[[#This Row],[Cost pet Unit]]*Table19[[#This Row],[No. of units ]]-Table19[[#This Row],[Total Cost]]*Table19[[#This Row],[Discount]]</f>
        <v>59.85</v>
      </c>
    </row>
    <row r="23" spans="1:7">
      <c r="A23" s="84">
        <v>13</v>
      </c>
      <c r="B23" s="91" t="s">
        <v>188</v>
      </c>
      <c r="C23" s="92">
        <v>32</v>
      </c>
      <c r="D23" s="91">
        <v>5</v>
      </c>
      <c r="E23" s="93">
        <f t="shared" si="0"/>
        <v>160</v>
      </c>
      <c r="F23" s="83">
        <v>0.05</v>
      </c>
      <c r="G23" s="94">
        <f>Table19[[#This Row],[Cost pet Unit]]*Table19[[#This Row],[No. of units ]]-Table19[[#This Row],[Total Cost]]*Table19[[#This Row],[Discount]]</f>
        <v>152</v>
      </c>
    </row>
    <row r="24" spans="1:7">
      <c r="A24" s="90">
        <v>14</v>
      </c>
      <c r="B24" s="95" t="s">
        <v>190</v>
      </c>
      <c r="C24" s="96">
        <v>34</v>
      </c>
      <c r="D24" s="95">
        <v>6</v>
      </c>
      <c r="E24" s="97">
        <f t="shared" si="0"/>
        <v>204</v>
      </c>
      <c r="F24" s="98">
        <v>0.05</v>
      </c>
      <c r="G24" s="99">
        <f>Table19[[#This Row],[Cost pet Unit]]*Table19[[#This Row],[No. of units ]]-Table19[[#This Row],[Total Cost]]*Table19[[#This Row],[Discount]]</f>
        <v>193.8</v>
      </c>
    </row>
    <row r="27" spans="1:7">
      <c r="A27" s="83" t="s">
        <v>197</v>
      </c>
      <c r="B27" s="100">
        <f>SUM(Table19[Sales])</f>
        <v>2447.2000000000003</v>
      </c>
    </row>
    <row r="28" spans="1:7">
      <c r="A28" s="83" t="s">
        <v>198</v>
      </c>
      <c r="B28" s="12">
        <f>AVERAGE(Table19[Sales])</f>
        <v>174.8</v>
      </c>
    </row>
    <row r="29" spans="1:7">
      <c r="A29" s="83" t="s">
        <v>199</v>
      </c>
      <c r="B29" s="101">
        <f>COUNT(Table19[Sales])</f>
        <v>14</v>
      </c>
    </row>
    <row r="30" spans="1:7">
      <c r="A30" s="83" t="s">
        <v>200</v>
      </c>
      <c r="B30" s="4">
        <f>SUMIF(Table19[Region],B12,Table19[Sales])</f>
        <v>847.4</v>
      </c>
      <c r="C30" s="4" t="s">
        <v>203</v>
      </c>
      <c r="D30" s="4"/>
      <c r="E30" s="4"/>
      <c r="F30" s="4"/>
      <c r="G30" s="4"/>
    </row>
    <row r="31" spans="1:7">
      <c r="A31" s="83" t="s">
        <v>201</v>
      </c>
      <c r="B31" s="81">
        <f>AVERAGEIF(Table19[Region],B12,Table19[Sales])</f>
        <v>211.85</v>
      </c>
      <c r="C31" s="81" t="s">
        <v>204</v>
      </c>
      <c r="D31" s="81"/>
      <c r="E31" s="81"/>
      <c r="F31" s="81"/>
      <c r="G31" s="81"/>
    </row>
    <row r="32" spans="1:7">
      <c r="A32" s="83" t="s">
        <v>202</v>
      </c>
      <c r="B32" s="82">
        <f>COUNTIF(Table19[Region],B12)</f>
        <v>4</v>
      </c>
      <c r="C32" s="82" t="s">
        <v>205</v>
      </c>
      <c r="D32" s="82"/>
      <c r="E32" s="82"/>
      <c r="F32" s="82"/>
      <c r="G32" s="82"/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6D7A-54C4-4E74-8D9A-20C705345AE1}">
  <sheetPr>
    <tabColor theme="2" tint="-0.249977111117893"/>
  </sheetPr>
  <dimension ref="A1:J46"/>
  <sheetViews>
    <sheetView topLeftCell="A37" workbookViewId="0">
      <selection activeCell="B45" sqref="B45"/>
    </sheetView>
  </sheetViews>
  <sheetFormatPr defaultRowHeight="14.5"/>
  <cols>
    <col min="1" max="1" width="14" customWidth="1"/>
    <col min="2" max="2" width="35.36328125" customWidth="1"/>
    <col min="4" max="4" width="39.36328125" customWidth="1"/>
  </cols>
  <sheetData>
    <row r="1" spans="1:10" ht="33.5">
      <c r="A1" s="140" t="s">
        <v>206</v>
      </c>
      <c r="B1" s="140"/>
      <c r="C1" s="140"/>
      <c r="D1" s="140"/>
      <c r="E1" s="140"/>
      <c r="F1" s="140"/>
      <c r="G1" s="140"/>
      <c r="H1" s="140"/>
      <c r="I1" s="140"/>
      <c r="J1" s="140"/>
    </row>
    <row r="3" spans="1:10">
      <c r="B3" s="12" t="s">
        <v>18</v>
      </c>
      <c r="C3" s="12"/>
      <c r="D3" s="12" t="s">
        <v>207</v>
      </c>
    </row>
    <row r="4" spans="1:10">
      <c r="B4" t="s">
        <v>208</v>
      </c>
      <c r="D4" s="4" t="str">
        <f>TRIM(CLEAN(B4))</f>
        <v>RAHUL SHARMA</v>
      </c>
    </row>
    <row r="5" spans="1:10">
      <c r="B5" t="s">
        <v>209</v>
      </c>
      <c r="D5" s="4" t="str">
        <f>TRIM(CLEAN(B5))</f>
        <v>KARTIK KUMAR</v>
      </c>
    </row>
    <row r="6" spans="1:10">
      <c r="D6" s="4"/>
    </row>
    <row r="10" spans="1:10" ht="31">
      <c r="A10" s="141" t="s">
        <v>213</v>
      </c>
      <c r="B10" s="141"/>
      <c r="C10" s="141"/>
      <c r="D10" s="141"/>
      <c r="E10" s="141"/>
    </row>
    <row r="12" spans="1:10">
      <c r="B12" s="102">
        <v>12</v>
      </c>
      <c r="D12" s="4" t="b">
        <f>ISNUMBER(B12)</f>
        <v>1</v>
      </c>
    </row>
    <row r="13" spans="1:10">
      <c r="B13" s="102" t="s">
        <v>210</v>
      </c>
      <c r="D13" s="4">
        <f>LEN(B13)</f>
        <v>12</v>
      </c>
    </row>
    <row r="14" spans="1:10">
      <c r="B14" s="102" t="s">
        <v>211</v>
      </c>
      <c r="D14" s="4">
        <f>CODE(B14)</f>
        <v>67</v>
      </c>
    </row>
    <row r="15" spans="1:10">
      <c r="B15" s="102" t="s">
        <v>212</v>
      </c>
      <c r="D15" s="4">
        <f>CODE(B15)</f>
        <v>65</v>
      </c>
    </row>
    <row r="16" spans="1:10">
      <c r="B16" s="102">
        <v>12232323232</v>
      </c>
      <c r="D16" s="103" t="str">
        <f>"*"&amp;B16&amp;"*"</f>
        <v>*12232323232*</v>
      </c>
    </row>
    <row r="20" spans="1:6" ht="31">
      <c r="A20" s="139" t="s">
        <v>214</v>
      </c>
      <c r="B20" s="139"/>
      <c r="C20" s="139"/>
      <c r="D20" s="139"/>
      <c r="E20" s="139"/>
      <c r="F20" s="139"/>
    </row>
    <row r="22" spans="1:6">
      <c r="A22" s="12" t="s">
        <v>217</v>
      </c>
    </row>
    <row r="23" spans="1:6" ht="15.5">
      <c r="A23" s="105" t="s">
        <v>215</v>
      </c>
      <c r="B23" s="106" t="s">
        <v>216</v>
      </c>
    </row>
    <row r="24" spans="1:6">
      <c r="A24" s="104" t="s">
        <v>218</v>
      </c>
      <c r="B24" s="77" t="str">
        <f>SUBSTITUTE(A24,"AL","DL")</f>
        <v>DL-1</v>
      </c>
    </row>
    <row r="25" spans="1:6">
      <c r="A25" s="104" t="s">
        <v>219</v>
      </c>
      <c r="B25" s="77" t="str">
        <f t="shared" ref="B25:B29" si="0">SUBSTITUTE(A25,"AL","DL")</f>
        <v>DL-2</v>
      </c>
    </row>
    <row r="26" spans="1:6">
      <c r="A26" s="104" t="s">
        <v>220</v>
      </c>
      <c r="B26" s="77" t="str">
        <f t="shared" si="0"/>
        <v>DL-3</v>
      </c>
    </row>
    <row r="27" spans="1:6">
      <c r="A27" s="104" t="s">
        <v>221</v>
      </c>
      <c r="B27" s="77" t="str">
        <f t="shared" si="0"/>
        <v>DL-4</v>
      </c>
    </row>
    <row r="28" spans="1:6">
      <c r="A28" s="104" t="s">
        <v>222</v>
      </c>
      <c r="B28" s="77" t="str">
        <f t="shared" si="0"/>
        <v>DL-5</v>
      </c>
    </row>
    <row r="29" spans="1:6">
      <c r="A29" s="104" t="s">
        <v>223</v>
      </c>
      <c r="B29" s="77" t="str">
        <f t="shared" si="0"/>
        <v>DL-6</v>
      </c>
    </row>
    <row r="31" spans="1:6" ht="23.5">
      <c r="A31" s="142" t="s">
        <v>224</v>
      </c>
      <c r="B31" s="142"/>
      <c r="C31" s="142"/>
    </row>
    <row r="32" spans="1:6">
      <c r="A32" s="107" t="s">
        <v>225</v>
      </c>
      <c r="B32" s="42" t="s">
        <v>226</v>
      </c>
    </row>
    <row r="33" spans="1:4">
      <c r="A33">
        <v>12</v>
      </c>
      <c r="B33" t="str">
        <f>CHAR(A33)</f>
        <v>_x000C_</v>
      </c>
    </row>
    <row r="34" spans="1:4">
      <c r="A34">
        <v>34</v>
      </c>
      <c r="B34" t="str">
        <f t="shared" ref="B34:B36" si="1">CHAR(A34)</f>
        <v>"</v>
      </c>
    </row>
    <row r="35" spans="1:4">
      <c r="A35">
        <v>87</v>
      </c>
      <c r="B35" t="str">
        <f t="shared" si="1"/>
        <v>W</v>
      </c>
    </row>
    <row r="36" spans="1:4">
      <c r="A36">
        <v>778</v>
      </c>
      <c r="B36" t="e">
        <f t="shared" si="1"/>
        <v>#VALUE!</v>
      </c>
    </row>
    <row r="37" spans="1:4" ht="23.5">
      <c r="A37" s="142" t="s">
        <v>227</v>
      </c>
      <c r="B37" s="142"/>
      <c r="C37" s="142"/>
    </row>
    <row r="38" spans="1:4">
      <c r="A38" t="s">
        <v>225</v>
      </c>
      <c r="B38" t="s">
        <v>228</v>
      </c>
    </row>
    <row r="39" spans="1:4">
      <c r="A39">
        <v>233</v>
      </c>
      <c r="B39">
        <f>VALUE(A39)</f>
        <v>233</v>
      </c>
    </row>
    <row r="41" spans="1:4" ht="31">
      <c r="A41" s="139" t="s">
        <v>229</v>
      </c>
      <c r="B41" s="139"/>
      <c r="C41" s="139"/>
      <c r="D41" s="139"/>
    </row>
    <row r="43" spans="1:4">
      <c r="A43" s="34" t="s">
        <v>230</v>
      </c>
      <c r="B43" s="108">
        <f>DATE(1999,9,12)</f>
        <v>36415</v>
      </c>
    </row>
    <row r="44" spans="1:4">
      <c r="A44" s="34" t="s">
        <v>231</v>
      </c>
      <c r="B44" s="4">
        <f>YEAR(B43)</f>
        <v>1999</v>
      </c>
    </row>
    <row r="45" spans="1:4">
      <c r="A45" s="34" t="s">
        <v>232</v>
      </c>
      <c r="B45" s="4">
        <f>MONTH(B43)</f>
        <v>9</v>
      </c>
    </row>
    <row r="46" spans="1:4">
      <c r="A46" s="34" t="s">
        <v>233</v>
      </c>
      <c r="B46" s="4">
        <f>DAY(B43)</f>
        <v>12</v>
      </c>
    </row>
  </sheetData>
  <mergeCells count="6">
    <mergeCell ref="A41:D41"/>
    <mergeCell ref="A1:J1"/>
    <mergeCell ref="A10:E10"/>
    <mergeCell ref="A20:F20"/>
    <mergeCell ref="A31:C31"/>
    <mergeCell ref="A37:C37"/>
  </mergeCells>
  <phoneticPr fontId="2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2165-22FA-4BC3-AB6C-5348C683C149}">
  <sheetPr>
    <tabColor theme="9" tint="-0.249977111117893"/>
  </sheetPr>
  <dimension ref="A6:H33"/>
  <sheetViews>
    <sheetView workbookViewId="0">
      <selection activeCell="G7" sqref="G7"/>
    </sheetView>
  </sheetViews>
  <sheetFormatPr defaultRowHeight="14.5"/>
  <cols>
    <col min="1" max="1" width="31.453125" customWidth="1"/>
    <col min="2" max="2" width="44.36328125" customWidth="1"/>
    <col min="6" max="6" width="17.6328125" customWidth="1"/>
    <col min="8" max="8" width="18.1796875" bestFit="1" customWidth="1"/>
  </cols>
  <sheetData>
    <row r="6" spans="1:8">
      <c r="A6" s="110" t="s">
        <v>234</v>
      </c>
      <c r="B6" s="109">
        <v>45229</v>
      </c>
      <c r="F6" s="111" t="s">
        <v>236</v>
      </c>
      <c r="G6">
        <f>EOMONTH(B6,12)</f>
        <v>45596</v>
      </c>
    </row>
    <row r="7" spans="1:8">
      <c r="A7" s="110" t="s">
        <v>235</v>
      </c>
      <c r="B7" s="109">
        <v>38655</v>
      </c>
      <c r="F7" s="111" t="s">
        <v>237</v>
      </c>
      <c r="G7">
        <f>EDATE(B7,12)</f>
        <v>39020</v>
      </c>
    </row>
    <row r="8" spans="1:8">
      <c r="F8" s="111" t="s">
        <v>238</v>
      </c>
      <c r="G8" t="e">
        <f>WORKDAY.INTL(B6,1,,"NOT WORKING")</f>
        <v>#VALUE!</v>
      </c>
    </row>
    <row r="12" spans="1:8" ht="34.5">
      <c r="A12" s="143" t="s">
        <v>239</v>
      </c>
      <c r="B12" s="143"/>
      <c r="C12" s="143"/>
      <c r="D12" s="143"/>
      <c r="E12" s="143"/>
      <c r="F12" s="143"/>
    </row>
    <row r="14" spans="1:8" ht="18.5">
      <c r="A14" s="112" t="s">
        <v>240</v>
      </c>
      <c r="B14" s="113"/>
    </row>
    <row r="16" spans="1:8" ht="15.5">
      <c r="A16" s="114" t="s">
        <v>241</v>
      </c>
      <c r="B16" s="115">
        <v>100000000</v>
      </c>
      <c r="F16" s="4" t="s">
        <v>245</v>
      </c>
      <c r="H16" s="47">
        <f>FV(B18,B22,B16)</f>
        <v>-27102436848.064316</v>
      </c>
    </row>
    <row r="18" spans="1:8" ht="15.5">
      <c r="A18" s="114" t="s">
        <v>242</v>
      </c>
      <c r="B18" s="116">
        <v>0.1</v>
      </c>
      <c r="F18" s="4" t="s">
        <v>246</v>
      </c>
      <c r="H18" s="47">
        <f>PV(B18,B22,B16)</f>
        <v>-964415897.26163256</v>
      </c>
    </row>
    <row r="20" spans="1:8" ht="15.5">
      <c r="A20" s="114" t="s">
        <v>243</v>
      </c>
      <c r="B20" s="115">
        <v>24</v>
      </c>
      <c r="F20" s="4" t="s">
        <v>247</v>
      </c>
      <c r="H20" s="47">
        <f>PMT(B18,B22,B16)</f>
        <v>-10368970.511989746</v>
      </c>
    </row>
    <row r="22" spans="1:8">
      <c r="A22" s="113" t="s">
        <v>244</v>
      </c>
      <c r="B22" s="117">
        <v>35</v>
      </c>
      <c r="F22" s="4" t="s">
        <v>248</v>
      </c>
      <c r="H22" s="47">
        <f>NPV(B18,B16)</f>
        <v>90909090.909090906</v>
      </c>
    </row>
    <row r="26" spans="1:8" ht="34.5">
      <c r="A26" s="144" t="s">
        <v>249</v>
      </c>
      <c r="B26" s="144"/>
    </row>
    <row r="29" spans="1:8">
      <c r="A29" s="118" t="s">
        <v>250</v>
      </c>
      <c r="B29" s="119">
        <v>1000000</v>
      </c>
      <c r="F29" s="4" t="s">
        <v>253</v>
      </c>
      <c r="H29" s="47">
        <f>SLN(B29,B31,B33)</f>
        <v>247734</v>
      </c>
    </row>
    <row r="30" spans="1:8">
      <c r="A30" s="118"/>
      <c r="B30" s="119"/>
    </row>
    <row r="31" spans="1:8">
      <c r="A31" s="118" t="s">
        <v>251</v>
      </c>
      <c r="B31" s="119">
        <v>256798</v>
      </c>
      <c r="F31" s="4" t="s">
        <v>254</v>
      </c>
      <c r="H31" s="47">
        <f>SYD(B29,B31,B33,"2")</f>
        <v>247734</v>
      </c>
    </row>
    <row r="32" spans="1:8">
      <c r="A32" s="119"/>
      <c r="B32" s="119"/>
    </row>
    <row r="33" spans="1:8">
      <c r="A33" s="119" t="s">
        <v>252</v>
      </c>
      <c r="B33" s="119">
        <v>3</v>
      </c>
      <c r="F33" s="4" t="s">
        <v>255</v>
      </c>
      <c r="H33" s="47">
        <f>DDB(B29,B31,B33,"2")</f>
        <v>76535.333333333372</v>
      </c>
    </row>
  </sheetData>
  <mergeCells count="2">
    <mergeCell ref="A12:F12"/>
    <mergeCell ref="A26:B2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8D40-0222-4032-885E-FCFBEA706BB1}">
  <sheetPr>
    <tabColor theme="5" tint="0.59999389629810485"/>
  </sheetPr>
  <dimension ref="A1:J21"/>
  <sheetViews>
    <sheetView tabSelected="1" topLeftCell="A11" workbookViewId="0">
      <selection activeCell="A16" sqref="A16:C21"/>
    </sheetView>
  </sheetViews>
  <sheetFormatPr defaultRowHeight="14.5"/>
  <cols>
    <col min="1" max="1" width="17.08984375" customWidth="1"/>
    <col min="2" max="2" width="11.7265625" customWidth="1"/>
  </cols>
  <sheetData>
    <row r="1" spans="1:8" ht="29.5">
      <c r="A1" s="145" t="s">
        <v>256</v>
      </c>
      <c r="B1" s="145"/>
      <c r="C1" s="145"/>
      <c r="D1" s="145"/>
      <c r="E1" s="145"/>
      <c r="F1" s="145"/>
      <c r="G1" s="145"/>
      <c r="H1" s="145"/>
    </row>
    <row r="3" spans="1:8">
      <c r="A3" s="120" t="s">
        <v>257</v>
      </c>
      <c r="B3" t="s">
        <v>262</v>
      </c>
    </row>
    <row r="4" spans="1:8">
      <c r="A4" s="81" t="s">
        <v>258</v>
      </c>
      <c r="B4" t="s">
        <v>62</v>
      </c>
    </row>
    <row r="5" spans="1:8">
      <c r="A5" s="121" t="s">
        <v>19</v>
      </c>
      <c r="B5" cm="1">
        <f t="array" aca="1" ref="B5" ca="1">INDIRECT(ADDRESS(11,3))</f>
        <v>98</v>
      </c>
    </row>
    <row r="7" spans="1:8">
      <c r="A7" s="5" t="s">
        <v>257</v>
      </c>
      <c r="B7" s="5" t="s">
        <v>61</v>
      </c>
      <c r="C7" s="5" t="s">
        <v>62</v>
      </c>
      <c r="D7" s="5" t="s">
        <v>259</v>
      </c>
    </row>
    <row r="8" spans="1:8">
      <c r="A8" t="s">
        <v>20</v>
      </c>
      <c r="B8">
        <v>55</v>
      </c>
      <c r="C8">
        <v>99</v>
      </c>
      <c r="D8">
        <v>87</v>
      </c>
    </row>
    <row r="9" spans="1:8">
      <c r="A9" t="s">
        <v>260</v>
      </c>
      <c r="B9">
        <v>79</v>
      </c>
      <c r="C9">
        <v>67</v>
      </c>
      <c r="D9">
        <v>43</v>
      </c>
    </row>
    <row r="10" spans="1:8">
      <c r="A10" t="s">
        <v>261</v>
      </c>
      <c r="B10">
        <v>66</v>
      </c>
      <c r="C10">
        <v>78</v>
      </c>
      <c r="D10">
        <v>77</v>
      </c>
    </row>
    <row r="11" spans="1:8">
      <c r="A11" t="s">
        <v>262</v>
      </c>
      <c r="B11">
        <v>55</v>
      </c>
      <c r="C11">
        <v>98</v>
      </c>
      <c r="D11">
        <v>77</v>
      </c>
    </row>
    <row r="14" spans="1:8" ht="29.5">
      <c r="A14" s="146" t="s">
        <v>263</v>
      </c>
      <c r="B14" s="146"/>
      <c r="C14" s="146"/>
      <c r="D14" s="146"/>
    </row>
    <row r="16" spans="1:8">
      <c r="A16" s="122" t="s">
        <v>177</v>
      </c>
      <c r="B16" s="122" t="s">
        <v>37</v>
      </c>
      <c r="C16" s="122" t="s">
        <v>264</v>
      </c>
    </row>
    <row r="17" spans="1:10">
      <c r="A17">
        <v>1</v>
      </c>
      <c r="B17" t="s">
        <v>20</v>
      </c>
      <c r="C17">
        <v>34</v>
      </c>
    </row>
    <row r="18" spans="1:10">
      <c r="A18">
        <v>2</v>
      </c>
      <c r="B18" t="s">
        <v>265</v>
      </c>
      <c r="C18">
        <v>67</v>
      </c>
      <c r="F18" s="147" t="s">
        <v>267</v>
      </c>
      <c r="G18" s="147"/>
      <c r="H18" s="147"/>
      <c r="I18" s="147"/>
      <c r="J18">
        <f ca="1">OFFSET(A16,1,2)</f>
        <v>34</v>
      </c>
    </row>
    <row r="19" spans="1:10">
      <c r="A19">
        <v>3</v>
      </c>
      <c r="B19" t="s">
        <v>27</v>
      </c>
      <c r="C19">
        <v>78</v>
      </c>
    </row>
    <row r="20" spans="1:10">
      <c r="A20">
        <v>4</v>
      </c>
      <c r="B20" t="s">
        <v>23</v>
      </c>
      <c r="C20">
        <v>98</v>
      </c>
    </row>
    <row r="21" spans="1:10">
      <c r="A21">
        <v>5</v>
      </c>
      <c r="B21" t="s">
        <v>266</v>
      </c>
      <c r="C21">
        <v>22</v>
      </c>
    </row>
  </sheetData>
  <mergeCells count="3">
    <mergeCell ref="A1:H1"/>
    <mergeCell ref="A14:D14"/>
    <mergeCell ref="F18:I18"/>
  </mergeCells>
  <dataValidations count="2">
    <dataValidation type="list" allowBlank="1" showInputMessage="1" showErrorMessage="1" sqref="B3" xr:uid="{D06298AB-653C-45F6-9AD1-E7ABA4A2D43C}">
      <formula1>$A$8:$A$11</formula1>
    </dataValidation>
    <dataValidation type="list" allowBlank="1" showInputMessage="1" showErrorMessage="1" sqref="B4" xr:uid="{3AA0B9B4-6DFE-4613-ABA5-6641B22C8EFF}">
      <formula1>$B$7:$D$7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8</vt:i4>
      </vt:variant>
    </vt:vector>
  </HeadingPairs>
  <TitlesOfParts>
    <vt:vector size="19" baseType="lpstr">
      <vt:lpstr>PRACTICAL-1</vt:lpstr>
      <vt:lpstr>PRACTICAL-2</vt:lpstr>
      <vt:lpstr>PRACTICAL-3</vt:lpstr>
      <vt:lpstr>PRACTICAL-4</vt:lpstr>
      <vt:lpstr>PRACTICAL-5</vt:lpstr>
      <vt:lpstr>PRACTICAL-6</vt:lpstr>
      <vt:lpstr>PRACTICAL-7</vt:lpstr>
      <vt:lpstr>PRACTICAL-8</vt:lpstr>
      <vt:lpstr>PRACTICAL-9</vt:lpstr>
      <vt:lpstr>PRACTICAL-10</vt:lpstr>
      <vt:lpstr>PRACTICAL-11</vt:lpstr>
      <vt:lpstr>ENGLISH</vt:lpstr>
      <vt:lpstr>HINDI</vt:lpstr>
      <vt:lpstr>MANALI</vt:lpstr>
      <vt:lpstr>MATHS</vt:lpstr>
      <vt:lpstr>RAHUL</vt:lpstr>
      <vt:lpstr>SHIMLA</vt:lpstr>
      <vt:lpstr>STUDENT_NAME</vt:lpstr>
      <vt:lpstr>SUNIL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2023-07-17T12:41:03Z</dcterms:created>
  <dcterms:modified xsi:type="dcterms:W3CDTF">2023-07-21T10:05:28Z</dcterms:modified>
</cp:coreProperties>
</file>