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9/"/>
    </mc:Choice>
  </mc:AlternateContent>
  <xr:revisionPtr revIDLastSave="142" documentId="11_F25DC773A252ABDACC1048F6399F61A85BDE58EF" xr6:coauthVersionLast="47" xr6:coauthVersionMax="47" xr10:uidLastSave="{28F72840-F5C8-4344-87DE-0CA39756ABC5}"/>
  <bookViews>
    <workbookView xWindow="-110" yWindow="-110" windowWidth="19420" windowHeight="10300" activeTab="2" xr2:uid="{00000000-000D-0000-FFFF-FFFF00000000}"/>
  </bookViews>
  <sheets>
    <sheet name="Sheet1" sheetId="1" r:id="rId1"/>
    <sheet name="9-3" sheetId="2" r:id="rId2"/>
    <sheet name="9-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19" i="3"/>
  <c r="F17" i="3"/>
  <c r="F15" i="3"/>
  <c r="D11" i="3"/>
  <c r="D35" i="2" l="1"/>
  <c r="D34" i="2"/>
  <c r="E33" i="2"/>
  <c r="F33" i="2"/>
  <c r="G33" i="2"/>
  <c r="H33" i="2"/>
  <c r="D33" i="2"/>
  <c r="D32" i="2"/>
  <c r="D25" i="2"/>
  <c r="D24" i="2"/>
  <c r="D23" i="2"/>
  <c r="D22" i="2"/>
  <c r="D19" i="2"/>
  <c r="D12" i="2"/>
  <c r="D11" i="2"/>
  <c r="D10" i="2"/>
  <c r="C16" i="1"/>
  <c r="E17" i="1" s="1"/>
  <c r="C15" i="1"/>
  <c r="C14" i="1"/>
  <c r="F7" i="1"/>
  <c r="E7" i="1"/>
  <c r="D7" i="1"/>
  <c r="C6" i="1"/>
  <c r="C5" i="1"/>
  <c r="C4" i="1"/>
  <c r="F17" i="1" l="1"/>
  <c r="D17" i="1"/>
</calcChain>
</file>

<file path=xl/sharedStrings.xml><?xml version="1.0" encoding="utf-8"?>
<sst xmlns="http://schemas.openxmlformats.org/spreadsheetml/2006/main" count="50" uniqueCount="37">
  <si>
    <t>Average/yr</t>
  </si>
  <si>
    <t>Total</t>
  </si>
  <si>
    <t>PV</t>
  </si>
  <si>
    <t>Annualized</t>
  </si>
  <si>
    <t>Discount rate</t>
  </si>
  <si>
    <t>Effective Rent</t>
  </si>
  <si>
    <t>Total sq ft</t>
  </si>
  <si>
    <t>Initial Tenant offer</t>
  </si>
  <si>
    <t xml:space="preserve">Year </t>
  </si>
  <si>
    <t>Net rent</t>
  </si>
  <si>
    <t>Average rent</t>
  </si>
  <si>
    <t>Present Value</t>
  </si>
  <si>
    <t>Effective Rent/yr</t>
  </si>
  <si>
    <t>Owner offer</t>
  </si>
  <si>
    <t>Year</t>
  </si>
  <si>
    <t>Tenant improvement allowance</t>
  </si>
  <si>
    <t>Moving expense</t>
  </si>
  <si>
    <t>Less</t>
  </si>
  <si>
    <t>- TI per sf</t>
  </si>
  <si>
    <t>-Moving all. Sf</t>
  </si>
  <si>
    <t>True PV</t>
  </si>
  <si>
    <t>Effective rent/yr</t>
  </si>
  <si>
    <t>Payout</t>
  </si>
  <si>
    <t>Less buyout</t>
  </si>
  <si>
    <t xml:space="preserve">   True net</t>
  </si>
  <si>
    <t>Sq. Ft.</t>
  </si>
  <si>
    <t>Description</t>
  </si>
  <si>
    <t>Anchor tenants</t>
  </si>
  <si>
    <t>"In line" tenants</t>
  </si>
  <si>
    <t>Common area</t>
  </si>
  <si>
    <t>CAM chanrges allocation</t>
  </si>
  <si>
    <t>Total CAM charges</t>
  </si>
  <si>
    <t>CAM charge per sq ft</t>
  </si>
  <si>
    <t>Anchor tenants pay</t>
  </si>
  <si>
    <t>Anchor tenants per sq ft</t>
  </si>
  <si>
    <t>Remaining CAMS charges</t>
  </si>
  <si>
    <t>In-line tenants pay per 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</si>
</sst>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9" fontId="0" fillId="0" borderId="0" xfId="0" applyNumberFormat="1"/>
    <xf numFmtId="8" fontId="0" fillId="0" borderId="0" xfId="0" applyNumberFormat="1"/>
    <xf numFmtId="0" fontId="0" fillId="2" borderId="0" xfId="0" applyFill="1"/>
    <xf numFmtId="44" fontId="0" fillId="0" borderId="0" xfId="0" applyNumberFormat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1" xfId="0" applyFill="1" applyBorder="1"/>
    <xf numFmtId="3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3" fontId="0" fillId="0" borderId="2" xfId="0" applyNumberFormat="1" applyBorder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opLeftCell="A8" workbookViewId="0">
      <selection activeCell="D7" sqref="D7"/>
    </sheetView>
  </sheetViews>
  <sheetFormatPr defaultRowHeight="14.5" x14ac:dyDescent="0.35"/>
  <cols>
    <col min="1" max="1" width="12.1796875" bestFit="1" customWidth="1"/>
    <col min="2" max="2" width="11.90625" bestFit="1" customWidth="1"/>
    <col min="3" max="3" width="9.36328125" bestFit="1" customWidth="1"/>
  </cols>
  <sheetData>
    <row r="1" spans="1:6" x14ac:dyDescent="0.35">
      <c r="A1" s="4" t="s">
        <v>5</v>
      </c>
      <c r="B1" t="s">
        <v>4</v>
      </c>
      <c r="C1" s="2">
        <v>0.12</v>
      </c>
    </row>
    <row r="2" spans="1:6" x14ac:dyDescent="0.35">
      <c r="C2">
        <v>0</v>
      </c>
      <c r="D2">
        <v>1</v>
      </c>
      <c r="E2">
        <v>2</v>
      </c>
      <c r="F2">
        <v>3</v>
      </c>
    </row>
    <row r="3" spans="1:6" x14ac:dyDescent="0.35">
      <c r="D3">
        <v>12</v>
      </c>
      <c r="E3">
        <v>14</v>
      </c>
      <c r="F3">
        <v>15</v>
      </c>
    </row>
    <row r="4" spans="1:6" x14ac:dyDescent="0.35">
      <c r="B4" t="s">
        <v>0</v>
      </c>
      <c r="C4" s="1">
        <f>AVERAGE(D3:F3)</f>
        <v>13.666666666666666</v>
      </c>
    </row>
    <row r="5" spans="1:6" x14ac:dyDescent="0.35">
      <c r="B5" t="s">
        <v>1</v>
      </c>
      <c r="C5" s="1">
        <f>SUM(C3:F3)</f>
        <v>41</v>
      </c>
    </row>
    <row r="6" spans="1:6" x14ac:dyDescent="0.35">
      <c r="B6" t="s">
        <v>2</v>
      </c>
      <c r="C6" s="3">
        <f>NPV(C1,D3:F3)</f>
        <v>32.551703717201157</v>
      </c>
    </row>
    <row r="7" spans="1:6" x14ac:dyDescent="0.35">
      <c r="B7" t="s">
        <v>3</v>
      </c>
      <c r="D7" s="3">
        <f>PMT($C1,$F2,$C6)</f>
        <v>-13.552868658131812</v>
      </c>
      <c r="E7" s="3">
        <f>PMT($C1,$F2,$C6)</f>
        <v>-13.552868658131812</v>
      </c>
      <c r="F7" s="3">
        <f>PMT($C1,$F2,$C6)</f>
        <v>-13.552868658131812</v>
      </c>
    </row>
    <row r="11" spans="1:6" x14ac:dyDescent="0.35">
      <c r="B11" t="s">
        <v>4</v>
      </c>
      <c r="C11" s="2">
        <v>0.12</v>
      </c>
    </row>
    <row r="12" spans="1:6" x14ac:dyDescent="0.35">
      <c r="C12">
        <v>0</v>
      </c>
      <c r="D12">
        <v>1</v>
      </c>
      <c r="E12">
        <v>2</v>
      </c>
      <c r="F12">
        <v>3</v>
      </c>
    </row>
    <row r="13" spans="1:6" x14ac:dyDescent="0.35">
      <c r="D13">
        <v>0</v>
      </c>
      <c r="E13">
        <v>20</v>
      </c>
      <c r="F13">
        <v>21</v>
      </c>
    </row>
    <row r="14" spans="1:6" x14ac:dyDescent="0.35">
      <c r="B14" t="s">
        <v>0</v>
      </c>
      <c r="C14" s="1">
        <f>AVERAGE(D13:F13)</f>
        <v>13.666666666666666</v>
      </c>
    </row>
    <row r="15" spans="1:6" x14ac:dyDescent="0.35">
      <c r="B15" t="s">
        <v>1</v>
      </c>
      <c r="C15" s="1">
        <f>SUM(C13:F13)</f>
        <v>41</v>
      </c>
    </row>
    <row r="16" spans="1:6" x14ac:dyDescent="0.35">
      <c r="B16" t="s">
        <v>2</v>
      </c>
      <c r="C16" s="3">
        <f>NPV(C11,D13:F13)</f>
        <v>30.89126275510203</v>
      </c>
    </row>
    <row r="17" spans="2:6" x14ac:dyDescent="0.35">
      <c r="B17" t="s">
        <v>3</v>
      </c>
      <c r="D17" s="3">
        <f>PMT($C11,$F12,$C16)</f>
        <v>-12.861545756282595</v>
      </c>
      <c r="E17" s="3">
        <f>PMT($C11,$F12,$C16)</f>
        <v>-12.861545756282595</v>
      </c>
      <c r="F17" s="3">
        <f>PMT($C11,$F12,$C16)</f>
        <v>-12.861545756282595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8EB0-40EA-46B2-B8E5-409A54854A1A}">
  <dimension ref="B3:M35"/>
  <sheetViews>
    <sheetView topLeftCell="A25" workbookViewId="0">
      <selection activeCell="D36" sqref="D36"/>
    </sheetView>
  </sheetViews>
  <sheetFormatPr defaultRowHeight="14.5" x14ac:dyDescent="0.35"/>
  <sheetData>
    <row r="3" spans="2:8" x14ac:dyDescent="0.35">
      <c r="B3" t="s">
        <v>6</v>
      </c>
      <c r="D3">
        <v>20000</v>
      </c>
    </row>
    <row r="4" spans="2:8" x14ac:dyDescent="0.35">
      <c r="B4" t="s">
        <v>4</v>
      </c>
      <c r="D4" s="2">
        <v>0.1</v>
      </c>
    </row>
    <row r="6" spans="2:8" x14ac:dyDescent="0.35">
      <c r="B6" s="4" t="s">
        <v>7</v>
      </c>
    </row>
    <row r="8" spans="2:8" x14ac:dyDescent="0.35">
      <c r="B8" t="s">
        <v>8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</row>
    <row r="9" spans="2:8" x14ac:dyDescent="0.35">
      <c r="B9" t="s">
        <v>9</v>
      </c>
      <c r="D9" s="1">
        <v>20</v>
      </c>
      <c r="E9" s="1">
        <v>21</v>
      </c>
      <c r="F9" s="1">
        <v>22</v>
      </c>
      <c r="G9" s="1">
        <v>23</v>
      </c>
      <c r="H9" s="1">
        <v>24</v>
      </c>
    </row>
    <row r="10" spans="2:8" x14ac:dyDescent="0.35">
      <c r="B10" t="s">
        <v>10</v>
      </c>
      <c r="D10" s="5">
        <f>AVERAGE(D9:H9)</f>
        <v>22</v>
      </c>
    </row>
    <row r="11" spans="2:8" x14ac:dyDescent="0.35">
      <c r="B11" t="s">
        <v>11</v>
      </c>
      <c r="D11" s="3">
        <f>NPV(D4,D9:H9)</f>
        <v>82.67753692929567</v>
      </c>
    </row>
    <row r="12" spans="2:8" x14ac:dyDescent="0.35">
      <c r="B12" t="s">
        <v>12</v>
      </c>
      <c r="D12" s="3">
        <f>PMT(D4,H8,-D11)</f>
        <v>21.810125960262727</v>
      </c>
    </row>
    <row r="14" spans="2:8" x14ac:dyDescent="0.35">
      <c r="B14" s="4" t="s">
        <v>13</v>
      </c>
    </row>
    <row r="16" spans="2:8" x14ac:dyDescent="0.35">
      <c r="B16" t="s">
        <v>14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</row>
    <row r="17" spans="2:13" x14ac:dyDescent="0.35">
      <c r="B17" t="s">
        <v>9</v>
      </c>
      <c r="D17">
        <v>24</v>
      </c>
      <c r="E17">
        <v>25</v>
      </c>
      <c r="F17">
        <v>26</v>
      </c>
      <c r="G17">
        <v>27</v>
      </c>
      <c r="H17">
        <v>28</v>
      </c>
    </row>
    <row r="18" spans="2:13" x14ac:dyDescent="0.35">
      <c r="J18" t="s">
        <v>15</v>
      </c>
      <c r="M18">
        <v>100000</v>
      </c>
    </row>
    <row r="19" spans="2:13" x14ac:dyDescent="0.35">
      <c r="B19" t="s">
        <v>2</v>
      </c>
      <c r="D19" s="3">
        <f>NPV(D4,D17:H17)</f>
        <v>97.84068400692945</v>
      </c>
      <c r="J19" t="s">
        <v>16</v>
      </c>
      <c r="M19">
        <v>50000</v>
      </c>
    </row>
    <row r="21" spans="2:13" x14ac:dyDescent="0.35">
      <c r="B21" t="s">
        <v>17</v>
      </c>
    </row>
    <row r="22" spans="2:13" x14ac:dyDescent="0.35">
      <c r="B22" s="6" t="s">
        <v>18</v>
      </c>
      <c r="D22">
        <f>-M18/D3</f>
        <v>-5</v>
      </c>
    </row>
    <row r="23" spans="2:13" x14ac:dyDescent="0.35">
      <c r="B23" s="6" t="s">
        <v>19</v>
      </c>
      <c r="D23">
        <f>-M19/D3</f>
        <v>-2.5</v>
      </c>
    </row>
    <row r="24" spans="2:13" x14ac:dyDescent="0.35">
      <c r="B24" t="s">
        <v>20</v>
      </c>
      <c r="D24" s="3">
        <f>D19+D22+D23</f>
        <v>90.34068400692945</v>
      </c>
    </row>
    <row r="25" spans="2:13" x14ac:dyDescent="0.35">
      <c r="B25" t="s">
        <v>21</v>
      </c>
      <c r="D25" s="3">
        <f>PMT(D4,H16,-D24)</f>
        <v>23.831644854302137</v>
      </c>
    </row>
    <row r="28" spans="2:13" x14ac:dyDescent="0.35">
      <c r="B28" s="4" t="s">
        <v>7</v>
      </c>
    </row>
    <row r="30" spans="2:13" x14ac:dyDescent="0.35">
      <c r="B30" t="s">
        <v>8</v>
      </c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</row>
    <row r="31" spans="2:13" x14ac:dyDescent="0.35">
      <c r="B31" t="s">
        <v>9</v>
      </c>
      <c r="D31" s="1">
        <v>23</v>
      </c>
      <c r="E31" s="1">
        <v>24</v>
      </c>
      <c r="F31" s="1">
        <v>25</v>
      </c>
      <c r="G31" s="1">
        <v>26</v>
      </c>
      <c r="H31" s="1">
        <v>27</v>
      </c>
    </row>
    <row r="32" spans="2:13" x14ac:dyDescent="0.35">
      <c r="B32" t="s">
        <v>23</v>
      </c>
      <c r="D32" s="5">
        <f>-L32</f>
        <v>-15</v>
      </c>
      <c r="K32" t="s">
        <v>22</v>
      </c>
      <c r="L32" s="1">
        <v>15</v>
      </c>
    </row>
    <row r="33" spans="2:8" x14ac:dyDescent="0.35">
      <c r="B33" t="s">
        <v>24</v>
      </c>
      <c r="D33" s="5">
        <f>D31+D32</f>
        <v>8</v>
      </c>
      <c r="E33" s="5">
        <f t="shared" ref="E33:H33" si="0">E31+E32</f>
        <v>24</v>
      </c>
      <c r="F33" s="5">
        <f t="shared" si="0"/>
        <v>25</v>
      </c>
      <c r="G33" s="5">
        <f t="shared" si="0"/>
        <v>26</v>
      </c>
      <c r="H33" s="5">
        <f t="shared" si="0"/>
        <v>27</v>
      </c>
    </row>
    <row r="34" spans="2:8" x14ac:dyDescent="0.35">
      <c r="B34" t="s">
        <v>2</v>
      </c>
      <c r="D34" s="3">
        <f>NPV(D4,D33:H33)</f>
        <v>80.413533601157368</v>
      </c>
    </row>
    <row r="35" spans="2:8" x14ac:dyDescent="0.35">
      <c r="B35" t="s">
        <v>21</v>
      </c>
      <c r="D35" s="3">
        <f>PMT(D4,H30,D34)</f>
        <v>-21.212887585788927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C9F7-B48C-4B5D-AD47-3AB9E048C832}">
  <dimension ref="C3:F21"/>
  <sheetViews>
    <sheetView tabSelected="1" topLeftCell="A6" workbookViewId="0">
      <selection activeCell="C22" sqref="C22"/>
    </sheetView>
  </sheetViews>
  <sheetFormatPr defaultRowHeight="14.5" x14ac:dyDescent="0.35"/>
  <cols>
    <col min="6" max="6" width="13.6328125" bestFit="1" customWidth="1"/>
  </cols>
  <sheetData>
    <row r="3" spans="3:6" x14ac:dyDescent="0.35">
      <c r="D3" s="7" t="s">
        <v>25</v>
      </c>
      <c r="E3" s="8" t="s">
        <v>26</v>
      </c>
    </row>
    <row r="4" spans="3:6" ht="15" thickBot="1" x14ac:dyDescent="0.4"/>
    <row r="5" spans="3:6" ht="15" thickBot="1" x14ac:dyDescent="0.4">
      <c r="C5" s="9"/>
      <c r="D5" s="10">
        <v>800000</v>
      </c>
      <c r="E5" t="s">
        <v>27</v>
      </c>
    </row>
    <row r="6" spans="3:6" ht="15" thickBot="1" x14ac:dyDescent="0.4">
      <c r="D6" s="10"/>
    </row>
    <row r="7" spans="3:6" ht="15" thickBot="1" x14ac:dyDescent="0.4">
      <c r="C7" s="11"/>
      <c r="D7" s="10">
        <v>1300000</v>
      </c>
      <c r="E7" t="s">
        <v>28</v>
      </c>
    </row>
    <row r="8" spans="3:6" ht="15" thickBot="1" x14ac:dyDescent="0.4">
      <c r="D8" s="10"/>
    </row>
    <row r="9" spans="3:6" ht="15" thickBot="1" x14ac:dyDescent="0.4">
      <c r="C9" s="12"/>
      <c r="D9" s="13">
        <v>700000</v>
      </c>
      <c r="E9" t="s">
        <v>29</v>
      </c>
    </row>
    <row r="11" spans="3:6" x14ac:dyDescent="0.35">
      <c r="D11" s="10">
        <f>SUM(D5:D9)</f>
        <v>2800000</v>
      </c>
    </row>
    <row r="13" spans="3:6" x14ac:dyDescent="0.35">
      <c r="C13" t="s">
        <v>30</v>
      </c>
    </row>
    <row r="14" spans="3:6" x14ac:dyDescent="0.35">
      <c r="C14" t="s">
        <v>32</v>
      </c>
      <c r="F14" s="14">
        <v>8</v>
      </c>
    </row>
    <row r="15" spans="3:6" x14ac:dyDescent="0.35">
      <c r="C15" t="s">
        <v>31</v>
      </c>
      <c r="F15" s="14">
        <f>F14*D9</f>
        <v>5600000</v>
      </c>
    </row>
    <row r="16" spans="3:6" x14ac:dyDescent="0.35">
      <c r="C16" t="s">
        <v>34</v>
      </c>
      <c r="F16" s="14">
        <v>2</v>
      </c>
    </row>
    <row r="17" spans="3:6" x14ac:dyDescent="0.35">
      <c r="C17" t="s">
        <v>33</v>
      </c>
      <c r="F17" s="1">
        <f>F16*D5</f>
        <v>1600000</v>
      </c>
    </row>
    <row r="19" spans="3:6" x14ac:dyDescent="0.35">
      <c r="C19" t="s">
        <v>35</v>
      </c>
      <c r="F19" s="3">
        <f>F15-F17</f>
        <v>4000000</v>
      </c>
    </row>
    <row r="21" spans="3:6" x14ac:dyDescent="0.35">
      <c r="C21" t="s">
        <v>36</v>
      </c>
      <c r="F21" s="3">
        <f>F19/D7</f>
        <v>3.0769230769230771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9-3</vt:lpstr>
      <vt:lpstr>9-4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2024-07-06T20:07:08Z</dcterms:modified>
</cp:coreProperties>
</file>