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.kotian\OneDrive - Slalom\Documents\Personal\UTD\Summer - 24\MKT-6352\"/>
    </mc:Choice>
  </mc:AlternateContent>
  <xr:revisionPtr revIDLastSave="0" documentId="8_{308C819B-D265-4044-89B0-C396DA5F4128}" xr6:coauthVersionLast="47" xr6:coauthVersionMax="47" xr10:uidLastSave="{00000000-0000-0000-0000-000000000000}"/>
  <bookViews>
    <workbookView xWindow="-110" yWindow="-110" windowWidth="19420" windowHeight="10300" tabRatio="911" firstSheet="10" activeTab="10" xr2:uid="{00000000-000D-0000-FFFF-FFFF00000000}"/>
  </bookViews>
  <sheets>
    <sheet name="TY (solution)" sheetId="8" state="hidden" r:id="rId1"/>
    <sheet name="TY" sheetId="1" state="hidden" r:id="rId2"/>
    <sheet name="LY (solution)" sheetId="9" state="hidden" r:id="rId3"/>
    <sheet name="LY" sheetId="2" state="hidden" r:id="rId4"/>
    <sheet name="% vs LY (solution)" sheetId="10" state="hidden" r:id="rId5"/>
    <sheet name="% vs LY" sheetId="3" state="hidden" r:id="rId6"/>
    <sheet name="# vs LY (solution)" sheetId="11" state="hidden" r:id="rId7"/>
    <sheet name="# vs LY" sheetId="5" state="hidden" r:id="rId8"/>
    <sheet name="Charts (solution)" sheetId="12" state="hidden" r:id="rId9"/>
    <sheet name="Charts" sheetId="4" state="hidden" r:id="rId10"/>
    <sheet name="Revenue Waterfall (solution)" sheetId="7" r:id="rId11"/>
    <sheet name="Revenue Waterfall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3" l="1"/>
  <c r="D12" i="13" s="1"/>
  <c r="C9" i="13"/>
  <c r="C12" i="13" s="1"/>
  <c r="B9" i="13"/>
  <c r="B12" i="13" s="1"/>
  <c r="E9" i="13"/>
  <c r="E12" i="13" s="1"/>
  <c r="A9" i="13"/>
  <c r="A12" i="13" s="1"/>
  <c r="A14" i="13" s="1"/>
  <c r="A15" i="13" s="1"/>
  <c r="B11" i="13" s="1"/>
  <c r="B14" i="13" s="1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C2" i="11"/>
  <c r="D2" i="11"/>
  <c r="E2" i="11"/>
  <c r="F2" i="11"/>
  <c r="G2" i="11"/>
  <c r="B2" i="11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L31" i="9"/>
  <c r="K31" i="9"/>
  <c r="J31" i="9"/>
  <c r="I31" i="9"/>
  <c r="H31" i="9"/>
  <c r="L30" i="9"/>
  <c r="K30" i="9"/>
  <c r="J30" i="9"/>
  <c r="I30" i="9"/>
  <c r="H30" i="9"/>
  <c r="L29" i="9"/>
  <c r="K29" i="9"/>
  <c r="J29" i="9"/>
  <c r="I29" i="9"/>
  <c r="H29" i="9"/>
  <c r="L28" i="9"/>
  <c r="K28" i="9"/>
  <c r="J28" i="9"/>
  <c r="I28" i="9"/>
  <c r="H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L2" i="9"/>
  <c r="K2" i="9"/>
  <c r="J2" i="9"/>
  <c r="I2" i="9"/>
  <c r="H2" i="9"/>
  <c r="G32" i="9"/>
  <c r="F32" i="9"/>
  <c r="L32" i="9" s="1"/>
  <c r="E32" i="9"/>
  <c r="D32" i="9"/>
  <c r="C32" i="9"/>
  <c r="B32" i="9"/>
  <c r="H32" i="9" s="1"/>
  <c r="B5" i="7" s="1"/>
  <c r="L31" i="8"/>
  <c r="K31" i="8"/>
  <c r="K31" i="11" s="1"/>
  <c r="J31" i="8"/>
  <c r="I31" i="8"/>
  <c r="H31" i="8"/>
  <c r="H31" i="10" s="1"/>
  <c r="L30" i="8"/>
  <c r="K30" i="8"/>
  <c r="K30" i="10" s="1"/>
  <c r="J30" i="8"/>
  <c r="J30" i="11" s="1"/>
  <c r="I30" i="8"/>
  <c r="H30" i="8"/>
  <c r="L29" i="8"/>
  <c r="K29" i="8"/>
  <c r="J29" i="8"/>
  <c r="J29" i="10" s="1"/>
  <c r="I29" i="8"/>
  <c r="I29" i="11" s="1"/>
  <c r="H29" i="8"/>
  <c r="L28" i="8"/>
  <c r="L28" i="11" s="1"/>
  <c r="K28" i="8"/>
  <c r="J28" i="8"/>
  <c r="I28" i="8"/>
  <c r="I28" i="10" s="1"/>
  <c r="H28" i="8"/>
  <c r="H28" i="11" s="1"/>
  <c r="L27" i="8"/>
  <c r="L27" i="10" s="1"/>
  <c r="K27" i="8"/>
  <c r="K27" i="11" s="1"/>
  <c r="J27" i="8"/>
  <c r="I27" i="8"/>
  <c r="H27" i="8"/>
  <c r="L26" i="8"/>
  <c r="K26" i="8"/>
  <c r="K26" i="10" s="1"/>
  <c r="J26" i="8"/>
  <c r="J26" i="11" s="1"/>
  <c r="I26" i="8"/>
  <c r="H26" i="8"/>
  <c r="L25" i="8"/>
  <c r="K25" i="8"/>
  <c r="J25" i="8"/>
  <c r="I25" i="8"/>
  <c r="I25" i="11" s="1"/>
  <c r="H25" i="8"/>
  <c r="L24" i="8"/>
  <c r="L24" i="11" s="1"/>
  <c r="K24" i="8"/>
  <c r="J24" i="8"/>
  <c r="I24" i="8"/>
  <c r="I24" i="10" s="1"/>
  <c r="H24" i="8"/>
  <c r="H24" i="11" s="1"/>
  <c r="L23" i="8"/>
  <c r="K23" i="8"/>
  <c r="K23" i="11" s="1"/>
  <c r="J23" i="8"/>
  <c r="I23" i="8"/>
  <c r="H23" i="8"/>
  <c r="H23" i="10" s="1"/>
  <c r="L22" i="8"/>
  <c r="K22" i="8"/>
  <c r="K22" i="10" s="1"/>
  <c r="J22" i="8"/>
  <c r="J22" i="11" s="1"/>
  <c r="I22" i="8"/>
  <c r="H22" i="8"/>
  <c r="L21" i="8"/>
  <c r="K21" i="8"/>
  <c r="J21" i="8"/>
  <c r="J21" i="10" s="1"/>
  <c r="I21" i="8"/>
  <c r="I21" i="11" s="1"/>
  <c r="H21" i="8"/>
  <c r="L20" i="8"/>
  <c r="L20" i="11" s="1"/>
  <c r="K20" i="8"/>
  <c r="J20" i="8"/>
  <c r="I20" i="8"/>
  <c r="I20" i="10" s="1"/>
  <c r="H20" i="8"/>
  <c r="H20" i="11" s="1"/>
  <c r="L19" i="8"/>
  <c r="L19" i="10" s="1"/>
  <c r="K19" i="8"/>
  <c r="K19" i="11" s="1"/>
  <c r="J19" i="8"/>
  <c r="I19" i="8"/>
  <c r="H19" i="8"/>
  <c r="L18" i="8"/>
  <c r="K18" i="8"/>
  <c r="K18" i="10" s="1"/>
  <c r="J18" i="8"/>
  <c r="J18" i="11" s="1"/>
  <c r="I18" i="8"/>
  <c r="H18" i="8"/>
  <c r="L17" i="8"/>
  <c r="K17" i="8"/>
  <c r="J17" i="8"/>
  <c r="I17" i="8"/>
  <c r="I17" i="11" s="1"/>
  <c r="H17" i="8"/>
  <c r="L16" i="8"/>
  <c r="L16" i="11" s="1"/>
  <c r="K16" i="8"/>
  <c r="J16" i="8"/>
  <c r="I16" i="8"/>
  <c r="I16" i="10" s="1"/>
  <c r="H16" i="8"/>
  <c r="H16" i="11" s="1"/>
  <c r="L15" i="8"/>
  <c r="K15" i="8"/>
  <c r="K15" i="11" s="1"/>
  <c r="J15" i="8"/>
  <c r="I15" i="8"/>
  <c r="H15" i="8"/>
  <c r="H15" i="10" s="1"/>
  <c r="L14" i="8"/>
  <c r="K14" i="8"/>
  <c r="K14" i="10" s="1"/>
  <c r="J14" i="8"/>
  <c r="J14" i="11" s="1"/>
  <c r="I14" i="8"/>
  <c r="H14" i="8"/>
  <c r="L13" i="8"/>
  <c r="K13" i="8"/>
  <c r="J13" i="8"/>
  <c r="J13" i="10" s="1"/>
  <c r="I13" i="8"/>
  <c r="I13" i="11" s="1"/>
  <c r="H13" i="8"/>
  <c r="L12" i="8"/>
  <c r="L12" i="11" s="1"/>
  <c r="K12" i="8"/>
  <c r="J12" i="8"/>
  <c r="I12" i="8"/>
  <c r="I12" i="10" s="1"/>
  <c r="H12" i="8"/>
  <c r="H12" i="11" s="1"/>
  <c r="L11" i="8"/>
  <c r="L11" i="10" s="1"/>
  <c r="K11" i="8"/>
  <c r="K11" i="11" s="1"/>
  <c r="J11" i="8"/>
  <c r="I11" i="8"/>
  <c r="H11" i="8"/>
  <c r="L10" i="8"/>
  <c r="K10" i="8"/>
  <c r="K10" i="10" s="1"/>
  <c r="J10" i="8"/>
  <c r="J10" i="11" s="1"/>
  <c r="I10" i="8"/>
  <c r="H10" i="8"/>
  <c r="L9" i="8"/>
  <c r="K9" i="8"/>
  <c r="J9" i="8"/>
  <c r="I9" i="8"/>
  <c r="I9" i="11" s="1"/>
  <c r="H9" i="8"/>
  <c r="L8" i="8"/>
  <c r="L8" i="11" s="1"/>
  <c r="K8" i="8"/>
  <c r="J8" i="8"/>
  <c r="I8" i="8"/>
  <c r="I8" i="10" s="1"/>
  <c r="H8" i="8"/>
  <c r="H8" i="11" s="1"/>
  <c r="L7" i="8"/>
  <c r="K7" i="8"/>
  <c r="K7" i="11" s="1"/>
  <c r="J7" i="8"/>
  <c r="I7" i="8"/>
  <c r="H7" i="8"/>
  <c r="H7" i="10" s="1"/>
  <c r="L6" i="8"/>
  <c r="K6" i="8"/>
  <c r="K6" i="10" s="1"/>
  <c r="J6" i="8"/>
  <c r="J6" i="11" s="1"/>
  <c r="I6" i="8"/>
  <c r="H6" i="8"/>
  <c r="L5" i="8"/>
  <c r="K5" i="8"/>
  <c r="J5" i="8"/>
  <c r="J5" i="11" s="1"/>
  <c r="I5" i="8"/>
  <c r="I5" i="11" s="1"/>
  <c r="H5" i="8"/>
  <c r="L4" i="8"/>
  <c r="L4" i="11" s="1"/>
  <c r="K4" i="8"/>
  <c r="J4" i="8"/>
  <c r="J4" i="11" s="1"/>
  <c r="I4" i="8"/>
  <c r="I4" i="11" s="1"/>
  <c r="H4" i="8"/>
  <c r="H4" i="11" s="1"/>
  <c r="L3" i="8"/>
  <c r="L3" i="11" s="1"/>
  <c r="K3" i="8"/>
  <c r="K3" i="11" s="1"/>
  <c r="J3" i="8"/>
  <c r="J3" i="11" s="1"/>
  <c r="I3" i="8"/>
  <c r="I3" i="11" s="1"/>
  <c r="H3" i="8"/>
  <c r="L2" i="8"/>
  <c r="L2" i="11" s="1"/>
  <c r="K2" i="8"/>
  <c r="K2" i="11" s="1"/>
  <c r="J2" i="8"/>
  <c r="J2" i="11" s="1"/>
  <c r="I2" i="8"/>
  <c r="I2" i="11" s="1"/>
  <c r="H2" i="8"/>
  <c r="H2" i="11" s="1"/>
  <c r="G32" i="8"/>
  <c r="G32" i="10" s="1"/>
  <c r="F32" i="8"/>
  <c r="E32" i="8"/>
  <c r="D32" i="8"/>
  <c r="D32" i="11" s="1"/>
  <c r="C32" i="8"/>
  <c r="C32" i="10" s="1"/>
  <c r="B32" i="8"/>
  <c r="G32" i="2"/>
  <c r="F32" i="2"/>
  <c r="E32" i="2"/>
  <c r="B2" i="7" s="1"/>
  <c r="A9" i="7" s="1"/>
  <c r="A12" i="7" s="1"/>
  <c r="A14" i="7" s="1"/>
  <c r="D32" i="2"/>
  <c r="C32" i="2"/>
  <c r="B32" i="2"/>
  <c r="B3" i="7" s="1"/>
  <c r="G32" i="1"/>
  <c r="F32" i="1"/>
  <c r="E32" i="1"/>
  <c r="C2" i="7" s="1"/>
  <c r="D32" i="1"/>
  <c r="C32" i="1"/>
  <c r="B32" i="1"/>
  <c r="C3" i="7" s="1"/>
  <c r="K32" i="9" l="1"/>
  <c r="H3" i="11"/>
  <c r="L7" i="10"/>
  <c r="J9" i="10"/>
  <c r="H11" i="10"/>
  <c r="L15" i="10"/>
  <c r="J17" i="10"/>
  <c r="H19" i="10"/>
  <c r="L23" i="10"/>
  <c r="J25" i="10"/>
  <c r="H27" i="10"/>
  <c r="L31" i="10"/>
  <c r="E9" i="7"/>
  <c r="E12" i="7" s="1"/>
  <c r="E2" i="7"/>
  <c r="D2" i="7"/>
  <c r="E3" i="7"/>
  <c r="D3" i="7"/>
  <c r="E32" i="11"/>
  <c r="E32" i="10"/>
  <c r="K4" i="10"/>
  <c r="K4" i="11"/>
  <c r="I6" i="10"/>
  <c r="I6" i="11"/>
  <c r="K8" i="10"/>
  <c r="K8" i="11"/>
  <c r="I10" i="10"/>
  <c r="I10" i="11"/>
  <c r="K12" i="10"/>
  <c r="K12" i="11"/>
  <c r="I14" i="10"/>
  <c r="I14" i="11"/>
  <c r="K16" i="10"/>
  <c r="K16" i="11"/>
  <c r="I18" i="10"/>
  <c r="I18" i="11"/>
  <c r="K20" i="10"/>
  <c r="K20" i="11"/>
  <c r="I22" i="10"/>
  <c r="I22" i="11"/>
  <c r="K24" i="10"/>
  <c r="K24" i="11"/>
  <c r="I26" i="10"/>
  <c r="I26" i="11"/>
  <c r="K28" i="10"/>
  <c r="K28" i="11"/>
  <c r="I30" i="10"/>
  <c r="I30" i="11"/>
  <c r="K32" i="8"/>
  <c r="J2" i="10"/>
  <c r="K3" i="10"/>
  <c r="H4" i="10"/>
  <c r="H8" i="10"/>
  <c r="I9" i="10"/>
  <c r="J14" i="10"/>
  <c r="K19" i="10"/>
  <c r="L20" i="10"/>
  <c r="H24" i="10"/>
  <c r="I25" i="10"/>
  <c r="J30" i="10"/>
  <c r="D32" i="10"/>
  <c r="I28" i="11"/>
  <c r="H27" i="11"/>
  <c r="L23" i="11"/>
  <c r="K22" i="11"/>
  <c r="J17" i="11"/>
  <c r="I12" i="11"/>
  <c r="H11" i="11"/>
  <c r="L7" i="11"/>
  <c r="K6" i="11"/>
  <c r="F32" i="11"/>
  <c r="F32" i="10"/>
  <c r="K5" i="11"/>
  <c r="K5" i="10"/>
  <c r="I7" i="11"/>
  <c r="I7" i="10"/>
  <c r="K9" i="11"/>
  <c r="K9" i="10"/>
  <c r="I11" i="11"/>
  <c r="I11" i="10"/>
  <c r="K13" i="11"/>
  <c r="K13" i="10"/>
  <c r="I15" i="11"/>
  <c r="I15" i="10"/>
  <c r="K17" i="11"/>
  <c r="K17" i="10"/>
  <c r="I19" i="11"/>
  <c r="I19" i="10"/>
  <c r="K21" i="11"/>
  <c r="K21" i="10"/>
  <c r="I23" i="11"/>
  <c r="I23" i="10"/>
  <c r="K25" i="11"/>
  <c r="K25" i="10"/>
  <c r="I27" i="11"/>
  <c r="I27" i="10"/>
  <c r="K29" i="11"/>
  <c r="K29" i="10"/>
  <c r="I31" i="11"/>
  <c r="I31" i="10"/>
  <c r="H32" i="8"/>
  <c r="L32" i="8"/>
  <c r="K2" i="10"/>
  <c r="H3" i="10"/>
  <c r="L3" i="10"/>
  <c r="I4" i="10"/>
  <c r="K7" i="10"/>
  <c r="L8" i="10"/>
  <c r="H12" i="10"/>
  <c r="I13" i="10"/>
  <c r="J18" i="10"/>
  <c r="K23" i="10"/>
  <c r="L24" i="10"/>
  <c r="H28" i="10"/>
  <c r="I29" i="10"/>
  <c r="J29" i="11"/>
  <c r="I24" i="11"/>
  <c r="H23" i="11"/>
  <c r="L19" i="11"/>
  <c r="K18" i="11"/>
  <c r="J13" i="11"/>
  <c r="I8" i="11"/>
  <c r="H7" i="11"/>
  <c r="C32" i="11"/>
  <c r="H5" i="10"/>
  <c r="H5" i="11"/>
  <c r="L5" i="10"/>
  <c r="L5" i="11"/>
  <c r="J7" i="10"/>
  <c r="J7" i="11"/>
  <c r="H9" i="10"/>
  <c r="H9" i="11"/>
  <c r="L9" i="10"/>
  <c r="L9" i="11"/>
  <c r="J11" i="10"/>
  <c r="J11" i="11"/>
  <c r="H13" i="10"/>
  <c r="H13" i="11"/>
  <c r="L13" i="10"/>
  <c r="L13" i="11"/>
  <c r="J15" i="10"/>
  <c r="J15" i="11"/>
  <c r="H17" i="10"/>
  <c r="H17" i="11"/>
  <c r="L17" i="10"/>
  <c r="L17" i="11"/>
  <c r="J19" i="10"/>
  <c r="J19" i="11"/>
  <c r="H21" i="10"/>
  <c r="H21" i="11"/>
  <c r="L21" i="10"/>
  <c r="L21" i="11"/>
  <c r="J23" i="10"/>
  <c r="J23" i="11"/>
  <c r="H25" i="10"/>
  <c r="H25" i="11"/>
  <c r="L25" i="10"/>
  <c r="L25" i="11"/>
  <c r="J27" i="10"/>
  <c r="J27" i="11"/>
  <c r="H29" i="10"/>
  <c r="H29" i="11"/>
  <c r="L29" i="10"/>
  <c r="L29" i="11"/>
  <c r="J31" i="10"/>
  <c r="J31" i="11"/>
  <c r="I32" i="8"/>
  <c r="H2" i="10"/>
  <c r="L2" i="10"/>
  <c r="I3" i="10"/>
  <c r="J4" i="10"/>
  <c r="I5" i="10"/>
  <c r="J6" i="10"/>
  <c r="K11" i="10"/>
  <c r="L12" i="10"/>
  <c r="H16" i="10"/>
  <c r="I17" i="10"/>
  <c r="J22" i="10"/>
  <c r="K27" i="10"/>
  <c r="L28" i="10"/>
  <c r="L31" i="11"/>
  <c r="K30" i="11"/>
  <c r="J25" i="11"/>
  <c r="I20" i="11"/>
  <c r="H19" i="11"/>
  <c r="L15" i="11"/>
  <c r="K14" i="11"/>
  <c r="J9" i="11"/>
  <c r="G32" i="11"/>
  <c r="B32" i="11"/>
  <c r="B32" i="10"/>
  <c r="H6" i="11"/>
  <c r="H6" i="10"/>
  <c r="L6" i="11"/>
  <c r="L6" i="10"/>
  <c r="J8" i="11"/>
  <c r="J8" i="10"/>
  <c r="H10" i="11"/>
  <c r="H10" i="10"/>
  <c r="L10" i="11"/>
  <c r="L10" i="10"/>
  <c r="J12" i="11"/>
  <c r="J12" i="10"/>
  <c r="H14" i="11"/>
  <c r="H14" i="10"/>
  <c r="L14" i="11"/>
  <c r="L14" i="10"/>
  <c r="J16" i="11"/>
  <c r="J16" i="10"/>
  <c r="H18" i="11"/>
  <c r="H18" i="10"/>
  <c r="L18" i="11"/>
  <c r="L18" i="10"/>
  <c r="J20" i="11"/>
  <c r="J20" i="10"/>
  <c r="H22" i="11"/>
  <c r="H22" i="10"/>
  <c r="L22" i="11"/>
  <c r="L22" i="10"/>
  <c r="J24" i="11"/>
  <c r="J24" i="10"/>
  <c r="H26" i="11"/>
  <c r="H26" i="10"/>
  <c r="L26" i="11"/>
  <c r="L26" i="10"/>
  <c r="J28" i="11"/>
  <c r="J28" i="10"/>
  <c r="H30" i="11"/>
  <c r="H30" i="10"/>
  <c r="L30" i="11"/>
  <c r="L30" i="10"/>
  <c r="J32" i="8"/>
  <c r="I2" i="10"/>
  <c r="J3" i="10"/>
  <c r="L4" i="10"/>
  <c r="J5" i="10"/>
  <c r="J10" i="10"/>
  <c r="K15" i="10"/>
  <c r="L16" i="10"/>
  <c r="H20" i="10"/>
  <c r="I21" i="10"/>
  <c r="J26" i="10"/>
  <c r="K31" i="10"/>
  <c r="H31" i="11"/>
  <c r="L27" i="11"/>
  <c r="K26" i="11"/>
  <c r="J21" i="11"/>
  <c r="I16" i="11"/>
  <c r="H15" i="11"/>
  <c r="L11" i="11"/>
  <c r="K10" i="11"/>
  <c r="B15" i="13"/>
  <c r="C11" i="13" s="1"/>
  <c r="D11" i="13" s="1"/>
  <c r="I32" i="9"/>
  <c r="B4" i="7" s="1"/>
  <c r="J32" i="9"/>
  <c r="G3" i="7" l="1"/>
  <c r="B9" i="7" s="1"/>
  <c r="B12" i="7" s="1"/>
  <c r="A15" i="7" s="1"/>
  <c r="B11" i="7" s="1"/>
  <c r="B14" i="7" s="1"/>
  <c r="J32" i="11"/>
  <c r="J32" i="10"/>
  <c r="I32" i="11"/>
  <c r="I32" i="10"/>
  <c r="C4" i="7"/>
  <c r="L32" i="11"/>
  <c r="L32" i="10"/>
  <c r="C5" i="7"/>
  <c r="H32" i="11"/>
  <c r="H32" i="10"/>
  <c r="K32" i="10"/>
  <c r="K32" i="11"/>
  <c r="E5" i="7" l="1"/>
  <c r="D5" i="7"/>
  <c r="E4" i="7"/>
  <c r="D4" i="7"/>
  <c r="G5" i="7" l="1"/>
  <c r="D9" i="7" s="1"/>
  <c r="D12" i="7" s="1"/>
  <c r="G4" i="7"/>
  <c r="C9" i="7" s="1"/>
  <c r="C12" i="7" s="1"/>
  <c r="B15" i="7" s="1"/>
  <c r="C11" i="7" s="1"/>
  <c r="D11" i="7" s="1"/>
</calcChain>
</file>

<file path=xl/sharedStrings.xml><?xml version="1.0" encoding="utf-8"?>
<sst xmlns="http://schemas.openxmlformats.org/spreadsheetml/2006/main" count="140" uniqueCount="25">
  <si>
    <t>Visits</t>
  </si>
  <si>
    <t>Product Views</t>
  </si>
  <si>
    <t>Cart Additions</t>
  </si>
  <si>
    <t>Revenue</t>
  </si>
  <si>
    <t>Units</t>
  </si>
  <si>
    <t>Orders</t>
  </si>
  <si>
    <t>Day</t>
  </si>
  <si>
    <t>Conversion (Visit)</t>
  </si>
  <si>
    <t>AOV</t>
  </si>
  <si>
    <t>RPV</t>
  </si>
  <si>
    <t>AUR</t>
  </si>
  <si>
    <t>UPT</t>
  </si>
  <si>
    <t>Revenue % vs LY and # vs LY Chart</t>
  </si>
  <si>
    <t>Visits % vs LY and # vs LY Chart</t>
  </si>
  <si>
    <t>Conversion % vs LY and # vs LY Chart</t>
  </si>
  <si>
    <t>AOV % vs LY and # vs LY Chart</t>
  </si>
  <si>
    <t>Conversion Funnel Bar Chart</t>
  </si>
  <si>
    <t>Conversion Funnel Area Chart</t>
  </si>
  <si>
    <t>Conversion</t>
  </si>
  <si>
    <t>TY</t>
  </si>
  <si>
    <t>LY</t>
  </si>
  <si>
    <t>% vs LY</t>
  </si>
  <si>
    <t>Metric Chg
Impact on Demand</t>
  </si>
  <si>
    <t># vs 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</si>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</sst>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16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3" fontId="0" fillId="0" borderId="0" xfId="0" applyNumberFormat="1"/>
    <xf numFmtId="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18" fillId="0" borderId="0" xfId="0" applyFont="1"/>
    <xf numFmtId="6" fontId="18" fillId="0" borderId="0" xfId="0" applyNumberFormat="1" applyFont="1"/>
    <xf numFmtId="10" fontId="0" fillId="0" borderId="0" xfId="0" applyNumberFormat="1" applyAlignment="1">
      <alignment horizontal="right"/>
    </xf>
    <xf numFmtId="9" fontId="0" fillId="0" borderId="0" xfId="3" applyFont="1" applyAlignment="1">
      <alignment horizontal="right"/>
    </xf>
    <xf numFmtId="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19" fillId="0" borderId="10" xfId="2" applyNumberFormat="1" applyFont="1" applyFill="1" applyBorder="1" applyAlignment="1">
      <alignment horizontal="center" vertical="center"/>
    </xf>
    <xf numFmtId="164" fontId="19" fillId="0" borderId="11" xfId="2" applyNumberFormat="1" applyFont="1" applyFill="1" applyBorder="1" applyAlignment="1">
      <alignment horizontal="center" vertical="center"/>
    </xf>
    <xf numFmtId="164" fontId="19" fillId="0" borderId="12" xfId="2" applyNumberFormat="1" applyFont="1" applyFill="1" applyBorder="1" applyAlignment="1">
      <alignment horizontal="center" vertical="center"/>
    </xf>
    <xf numFmtId="164" fontId="19" fillId="0" borderId="13" xfId="2" applyNumberFormat="1" applyFont="1" applyFill="1" applyBorder="1" applyAlignment="1">
      <alignment horizontal="center" vertical="center"/>
    </xf>
    <xf numFmtId="164" fontId="19" fillId="0" borderId="14" xfId="2" applyNumberFormat="1" applyFont="1" applyFill="1" applyBorder="1" applyAlignment="1">
      <alignment horizontal="center" vertical="center"/>
    </xf>
    <xf numFmtId="164" fontId="19" fillId="0" borderId="15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44" fontId="18" fillId="0" borderId="0" xfId="0" applyNumberFormat="1" applyFont="1"/>
    <xf numFmtId="10" fontId="0" fillId="0" borderId="16" xfId="3" applyNumberFormat="1" applyFont="1" applyBorder="1"/>
    <xf numFmtId="9" fontId="0" fillId="0" borderId="16" xfId="3" applyFont="1" applyBorder="1"/>
    <xf numFmtId="0" fontId="0" fillId="0" borderId="16" xfId="0" applyBorder="1"/>
    <xf numFmtId="1" fontId="19" fillId="0" borderId="17" xfId="0" applyNumberFormat="1" applyFont="1" applyBorder="1" applyAlignment="1">
      <alignment horizontal="center" vertical="center"/>
    </xf>
    <xf numFmtId="165" fontId="19" fillId="0" borderId="18" xfId="1" applyNumberFormat="1" applyFont="1" applyFill="1" applyBorder="1" applyAlignment="1">
      <alignment horizontal="center" vertical="center"/>
    </xf>
    <xf numFmtId="1" fontId="19" fillId="0" borderId="19" xfId="0" applyNumberFormat="1" applyFont="1" applyBorder="1" applyAlignment="1">
      <alignment horizontal="center" vertical="center"/>
    </xf>
    <xf numFmtId="164" fontId="0" fillId="0" borderId="16" xfId="2" applyNumberFormat="1" applyFont="1" applyBorder="1"/>
    <xf numFmtId="0" fontId="21" fillId="0" borderId="20" xfId="0" applyFont="1" applyBorder="1" applyAlignment="1">
      <alignment horizontal="center" vertical="center"/>
    </xf>
    <xf numFmtId="0" fontId="0" fillId="33" borderId="0" xfId="0" applyFill="1"/>
    <xf numFmtId="165" fontId="0" fillId="0" borderId="16" xfId="1" applyNumberFormat="1" applyFont="1" applyBorder="1"/>
    <xf numFmtId="165" fontId="18" fillId="0" borderId="0" xfId="1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8" fontId="0" fillId="0" borderId="0" xfId="0" applyNumberFormat="1"/>
    <xf numFmtId="9" fontId="0" fillId="0" borderId="0" xfId="3" applyFont="1"/>
    <xf numFmtId="10" fontId="0" fillId="0" borderId="0" xfId="3" applyNumberFormat="1" applyFont="1"/>
    <xf numFmtId="2" fontId="0" fillId="0" borderId="0" xfId="0" applyNumberFormat="1"/>
    <xf numFmtId="44" fontId="0" fillId="0" borderId="16" xfId="2" applyFont="1" applyBorder="1"/>
    <xf numFmtId="164" fontId="0" fillId="0" borderId="16" xfId="0" applyNumberFormat="1" applyBorder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'# vs LY (solution)'!$A$2:$A$31</c:f>
              <c:numCache>
                <c:formatCode>m/d/yyyy</c:formatCode>
                <c:ptCount val="30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</c:numCache>
            </c:numRef>
          </c:cat>
          <c:val>
            <c:numRef>
              <c:f>'# vs LY (solution)'!$E$2:$E$31</c:f>
              <c:numCache>
                <c:formatCode>"$"#,##0_);[Red]\("$"#,##0\)</c:formatCode>
                <c:ptCount val="30"/>
                <c:pt idx="0">
                  <c:v>-791746</c:v>
                </c:pt>
                <c:pt idx="1">
                  <c:v>-897112</c:v>
                </c:pt>
                <c:pt idx="2">
                  <c:v>-603811</c:v>
                </c:pt>
                <c:pt idx="3">
                  <c:v>-1483568</c:v>
                </c:pt>
                <c:pt idx="4">
                  <c:v>-199959</c:v>
                </c:pt>
                <c:pt idx="5">
                  <c:v>59466</c:v>
                </c:pt>
                <c:pt idx="6">
                  <c:v>-969764</c:v>
                </c:pt>
                <c:pt idx="7">
                  <c:v>-833213</c:v>
                </c:pt>
                <c:pt idx="8">
                  <c:v>-827354</c:v>
                </c:pt>
                <c:pt idx="9">
                  <c:v>-754640</c:v>
                </c:pt>
                <c:pt idx="10">
                  <c:v>-1271718</c:v>
                </c:pt>
                <c:pt idx="11">
                  <c:v>-316166</c:v>
                </c:pt>
                <c:pt idx="12">
                  <c:v>194448</c:v>
                </c:pt>
                <c:pt idx="13">
                  <c:v>-1025655</c:v>
                </c:pt>
                <c:pt idx="14">
                  <c:v>-769529</c:v>
                </c:pt>
                <c:pt idx="15">
                  <c:v>-712356</c:v>
                </c:pt>
                <c:pt idx="16">
                  <c:v>-931644</c:v>
                </c:pt>
                <c:pt idx="17">
                  <c:v>-1456738</c:v>
                </c:pt>
                <c:pt idx="18">
                  <c:v>-373754</c:v>
                </c:pt>
                <c:pt idx="19">
                  <c:v>288558</c:v>
                </c:pt>
                <c:pt idx="20">
                  <c:v>-929607</c:v>
                </c:pt>
                <c:pt idx="21">
                  <c:v>-716161</c:v>
                </c:pt>
                <c:pt idx="22">
                  <c:v>-804721</c:v>
                </c:pt>
                <c:pt idx="23">
                  <c:v>-878818</c:v>
                </c:pt>
                <c:pt idx="24">
                  <c:v>-1424937</c:v>
                </c:pt>
                <c:pt idx="25">
                  <c:v>-175746</c:v>
                </c:pt>
                <c:pt idx="26">
                  <c:v>117127</c:v>
                </c:pt>
                <c:pt idx="27">
                  <c:v>-1087874</c:v>
                </c:pt>
                <c:pt idx="28">
                  <c:v>-756056</c:v>
                </c:pt>
                <c:pt idx="29">
                  <c:v>-778721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6016"/>
        <c:axId val="192087552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'% vs LY (solution)'!$E$2:$E$32</c:f>
              <c:numCache>
                <c:formatCode>0%</c:formatCode>
                <c:ptCount val="31"/>
                <c:pt idx="0">
                  <c:v>-0.49357492184115126</c:v>
                </c:pt>
                <c:pt idx="1">
                  <c:v>-0.53760100483480877</c:v>
                </c:pt>
                <c:pt idx="2">
                  <c:v>-0.38677469855439339</c:v>
                </c:pt>
                <c:pt idx="3">
                  <c:v>-0.78655511014712975</c:v>
                </c:pt>
                <c:pt idx="4">
                  <c:v>-0.31509703038946102</c:v>
                </c:pt>
                <c:pt idx="5">
                  <c:v>7.7818781407035242E-2</c:v>
                </c:pt>
                <c:pt idx="6">
                  <c:v>-0.53591178845232457</c:v>
                </c:pt>
                <c:pt idx="7">
                  <c:v>-0.49143627264496759</c:v>
                </c:pt>
                <c:pt idx="8">
                  <c:v>-0.50106347156848741</c:v>
                </c:pt>
                <c:pt idx="9">
                  <c:v>-0.45917814754012576</c:v>
                </c:pt>
                <c:pt idx="10">
                  <c:v>-0.77223960281565618</c:v>
                </c:pt>
                <c:pt idx="11">
                  <c:v>-0.48350448459638629</c:v>
                </c:pt>
                <c:pt idx="12">
                  <c:v>0.27292173122161278</c:v>
                </c:pt>
                <c:pt idx="13">
                  <c:v>-0.54722905451188997</c:v>
                </c:pt>
                <c:pt idx="14">
                  <c:v>-0.4792524814938911</c:v>
                </c:pt>
                <c:pt idx="15">
                  <c:v>-0.41039769093831557</c:v>
                </c:pt>
                <c:pt idx="16">
                  <c:v>-0.51287578928825051</c:v>
                </c:pt>
                <c:pt idx="17">
                  <c:v>-0.83330549428422374</c:v>
                </c:pt>
                <c:pt idx="18">
                  <c:v>-0.55409051555439592</c:v>
                </c:pt>
                <c:pt idx="19">
                  <c:v>0.46114680218621151</c:v>
                </c:pt>
                <c:pt idx="20">
                  <c:v>-0.54236114352392062</c:v>
                </c:pt>
                <c:pt idx="21">
                  <c:v>-0.45831840080277286</c:v>
                </c:pt>
                <c:pt idx="22">
                  <c:v>-0.49230634640773185</c:v>
                </c:pt>
                <c:pt idx="23">
                  <c:v>-0.51764723899639287</c:v>
                </c:pt>
                <c:pt idx="24">
                  <c:v>-0.85648005395161309</c:v>
                </c:pt>
                <c:pt idx="25">
                  <c:v>-0.30859376371802927</c:v>
                </c:pt>
                <c:pt idx="26">
                  <c:v>0.14724954490138686</c:v>
                </c:pt>
                <c:pt idx="27">
                  <c:v>-0.59444555248037645</c:v>
                </c:pt>
                <c:pt idx="28">
                  <c:v>-0.49766490017489384</c:v>
                </c:pt>
                <c:pt idx="29">
                  <c:v>-0.4911873141224371</c:v>
                </c:pt>
                <c:pt idx="30">
                  <c:v>-0.49576069713095317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0880"/>
        <c:axId val="192089088"/>
      </c:lineChart>
      <c:dateAx>
        <c:axId val="19208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92087552"/>
        <c:crosses val="autoZero"/>
        <c:auto val="1"/>
        <c:lblOffset val="100"/>
        <c:baseTimeUnit val="days"/>
      </c:dateAx>
      <c:valAx>
        <c:axId val="192087552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92086016"/>
        <c:crosses val="autoZero"/>
        <c:crossBetween val="between"/>
      </c:valAx>
      <c:valAx>
        <c:axId val="192089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090880"/>
        <c:crosses val="max"/>
        <c:crossBetween val="between"/>
      </c:valAx>
      <c:catAx>
        <c:axId val="19209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0890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D8-429D-899D-E55EFCC530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3D8-429D-899D-E55EFCC530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3D8-429D-899D-E55EFCC530E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3D8-429D-899D-E55EFCC530EA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3D8-429D-899D-E55EFCC530E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3D8-429D-899D-E55EFCC530E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3D8-429D-899D-E55EFCC5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2256"/>
        <c:axId val="192833792"/>
      </c:barChart>
      <c:catAx>
        <c:axId val="1928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833792"/>
        <c:crosses val="autoZero"/>
        <c:auto val="1"/>
        <c:lblAlgn val="ctr"/>
        <c:lblOffset val="100"/>
        <c:noMultiLvlLbl val="0"/>
      </c:catAx>
      <c:valAx>
        <c:axId val="19283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832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CA4-43B9-9893-05A3AB480E3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CA4-43B9-9893-05A3AB480E3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CA4-43B9-9893-05A3AB480E3B}"/>
              </c:ext>
            </c:extLst>
          </c:dPt>
          <c:cat>
            <c:strRef>
              <c:f>'Revenue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A4-43B9-9893-05A3AB480E3B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CA4-43B9-9893-05A3AB480E3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CCA4-43B9-9893-05A3AB480E3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CCA4-43B9-9893-05A3AB480E3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CCA4-43B9-9893-05A3AB480E3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CCA4-43B9-9893-05A3AB480E3B}"/>
              </c:ext>
            </c:extLst>
          </c:dPt>
          <c:cat>
            <c:strRef>
              <c:f>'Revenue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Waterfall'!$A$12:$E$12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A4-43B9-9893-05A3AB48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57984"/>
        <c:axId val="192859520"/>
      </c:barChart>
      <c:catAx>
        <c:axId val="19285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59520"/>
        <c:crosses val="autoZero"/>
        <c:auto val="1"/>
        <c:lblAlgn val="ctr"/>
        <c:lblOffset val="100"/>
        <c:noMultiLvlLbl val="0"/>
      </c:catAx>
      <c:valAx>
        <c:axId val="19285952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28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('# vs LY (solution)'!$C$1,'# vs LY (solution)'!$D$1,'# vs LY (solution)'!$G$1)</c:f>
              <c:strCache>
                <c:ptCount val="3"/>
                <c:pt idx="0">
                  <c:v>Product Views</c:v>
                </c:pt>
                <c:pt idx="1">
                  <c:v>Cart Additions</c:v>
                </c:pt>
                <c:pt idx="2">
                  <c:v>Orders</c:v>
                </c:pt>
              </c:strCache>
            </c:strRef>
          </c:cat>
          <c:val>
            <c:numRef>
              <c:f>('# vs LY (solution)'!$C$32,'# vs LY (solution)'!$D$32,'# vs LY (solution)'!$G$32)</c:f>
              <c:numCache>
                <c:formatCode>#,##0</c:formatCode>
                <c:ptCount val="3"/>
                <c:pt idx="0">
                  <c:v>-352166</c:v>
                </c:pt>
                <c:pt idx="1">
                  <c:v>-35613</c:v>
                </c:pt>
                <c:pt idx="2" formatCode="General">
                  <c:v>-12474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1-460A-97CA-409BE0E0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14688"/>
        <c:axId val="192116224"/>
      </c:barChart>
      <c:catAx>
        <c:axId val="19211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2116224"/>
        <c:crosses val="autoZero"/>
        <c:auto val="1"/>
        <c:lblAlgn val="ctr"/>
        <c:lblOffset val="100"/>
        <c:noMultiLvlLbl val="0"/>
      </c:catAx>
      <c:valAx>
        <c:axId val="1921162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9211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'TY (solution)'!$C$1</c:f>
              <c:strCache>
                <c:ptCount val="1"/>
                <c:pt idx="0">
                  <c:v>Product Views</c:v>
                </c:pt>
              </c:strCache>
            </c:strRef>
          </c:tx>
          <c:val>
            <c:numRef>
              <c:f>'TY (solution)'!$C$2:$C$31</c:f>
              <c:numCache>
                <c:formatCode>#,##0</c:formatCode>
                <c:ptCount val="30"/>
                <c:pt idx="0">
                  <c:v>11901</c:v>
                </c:pt>
                <c:pt idx="1">
                  <c:v>12695</c:v>
                </c:pt>
                <c:pt idx="2">
                  <c:v>12002</c:v>
                </c:pt>
                <c:pt idx="3">
                  <c:v>6277</c:v>
                </c:pt>
                <c:pt idx="4">
                  <c:v>7388</c:v>
                </c:pt>
                <c:pt idx="5">
                  <c:v>12622</c:v>
                </c:pt>
                <c:pt idx="6">
                  <c:v>11796</c:v>
                </c:pt>
                <c:pt idx="7">
                  <c:v>12138</c:v>
                </c:pt>
                <c:pt idx="8">
                  <c:v>12522</c:v>
                </c:pt>
                <c:pt idx="9">
                  <c:v>11971</c:v>
                </c:pt>
                <c:pt idx="10">
                  <c:v>6554</c:v>
                </c:pt>
                <c:pt idx="11">
                  <c:v>6937</c:v>
                </c:pt>
                <c:pt idx="12">
                  <c:v>12888</c:v>
                </c:pt>
                <c:pt idx="13">
                  <c:v>11843</c:v>
                </c:pt>
                <c:pt idx="14">
                  <c:v>12081</c:v>
                </c:pt>
                <c:pt idx="15">
                  <c:v>12931</c:v>
                </c:pt>
                <c:pt idx="16">
                  <c:v>11707</c:v>
                </c:pt>
                <c:pt idx="17">
                  <c:v>6312</c:v>
                </c:pt>
                <c:pt idx="18">
                  <c:v>6780</c:v>
                </c:pt>
                <c:pt idx="19">
                  <c:v>12597</c:v>
                </c:pt>
                <c:pt idx="20">
                  <c:v>11851</c:v>
                </c:pt>
                <c:pt idx="21">
                  <c:v>12071</c:v>
                </c:pt>
                <c:pt idx="22">
                  <c:v>12429</c:v>
                </c:pt>
                <c:pt idx="23">
                  <c:v>12139</c:v>
                </c:pt>
                <c:pt idx="24">
                  <c:v>6032</c:v>
                </c:pt>
                <c:pt idx="25">
                  <c:v>7002</c:v>
                </c:pt>
                <c:pt idx="26">
                  <c:v>12571</c:v>
                </c:pt>
                <c:pt idx="27">
                  <c:v>11713</c:v>
                </c:pt>
                <c:pt idx="28">
                  <c:v>11977</c:v>
                </c:pt>
                <c:pt idx="29">
                  <c:v>12354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6D8-ADF2-33C465FC3A94}"/>
            </c:ext>
          </c:extLst>
        </c:ser>
        <c:ser>
          <c:idx val="1"/>
          <c:order val="1"/>
          <c:tx>
            <c:strRef>
              <c:f>'TY (solution)'!$D$1</c:f>
              <c:strCache>
                <c:ptCount val="1"/>
                <c:pt idx="0">
                  <c:v>Cart Additions</c:v>
                </c:pt>
              </c:strCache>
            </c:strRef>
          </c:tx>
          <c:val>
            <c:numRef>
              <c:f>'TY (solution)'!$D$2:$D$31</c:f>
              <c:numCache>
                <c:formatCode>#,##0</c:formatCode>
                <c:ptCount val="30"/>
                <c:pt idx="0">
                  <c:v>1354</c:v>
                </c:pt>
                <c:pt idx="1">
                  <c:v>1444</c:v>
                </c:pt>
                <c:pt idx="2">
                  <c:v>1419</c:v>
                </c:pt>
                <c:pt idx="3" formatCode="General">
                  <c:v>634</c:v>
                </c:pt>
                <c:pt idx="4" formatCode="General">
                  <c:v>707</c:v>
                </c:pt>
                <c:pt idx="5">
                  <c:v>1435</c:v>
                </c:pt>
                <c:pt idx="6">
                  <c:v>1290</c:v>
                </c:pt>
                <c:pt idx="7">
                  <c:v>1358</c:v>
                </c:pt>
                <c:pt idx="8">
                  <c:v>1444</c:v>
                </c:pt>
                <c:pt idx="9">
                  <c:v>1464</c:v>
                </c:pt>
                <c:pt idx="10" formatCode="General">
                  <c:v>702</c:v>
                </c:pt>
                <c:pt idx="11" formatCode="General">
                  <c:v>655</c:v>
                </c:pt>
                <c:pt idx="12">
                  <c:v>1539</c:v>
                </c:pt>
                <c:pt idx="13">
                  <c:v>1302</c:v>
                </c:pt>
                <c:pt idx="14">
                  <c:v>1381</c:v>
                </c:pt>
                <c:pt idx="15">
                  <c:v>1551</c:v>
                </c:pt>
                <c:pt idx="16">
                  <c:v>1402</c:v>
                </c:pt>
                <c:pt idx="17" formatCode="General">
                  <c:v>681</c:v>
                </c:pt>
                <c:pt idx="18" formatCode="General">
                  <c:v>651</c:v>
                </c:pt>
                <c:pt idx="19">
                  <c:v>1452</c:v>
                </c:pt>
                <c:pt idx="20">
                  <c:v>1270</c:v>
                </c:pt>
                <c:pt idx="21">
                  <c:v>1372</c:v>
                </c:pt>
                <c:pt idx="22">
                  <c:v>1394</c:v>
                </c:pt>
                <c:pt idx="23">
                  <c:v>1503</c:v>
                </c:pt>
                <c:pt idx="24" formatCode="General">
                  <c:v>571</c:v>
                </c:pt>
                <c:pt idx="25" formatCode="General">
                  <c:v>669</c:v>
                </c:pt>
                <c:pt idx="26">
                  <c:v>1451</c:v>
                </c:pt>
                <c:pt idx="27">
                  <c:v>1252</c:v>
                </c:pt>
                <c:pt idx="28">
                  <c:v>1343</c:v>
                </c:pt>
                <c:pt idx="29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46D8-ADF2-33C465FC3A94}"/>
            </c:ext>
          </c:extLst>
        </c:ser>
        <c:ser>
          <c:idx val="2"/>
          <c:order val="2"/>
          <c:tx>
            <c:strRef>
              <c:f>'TY (solution)'!$G$1</c:f>
              <c:strCache>
                <c:ptCount val="1"/>
                <c:pt idx="0">
                  <c:v>Orders</c:v>
                </c:pt>
              </c:strCache>
            </c:strRef>
          </c:tx>
          <c:val>
            <c:numRef>
              <c:f>'TY (solution)'!$G$2:$G$31</c:f>
              <c:numCache>
                <c:formatCode>General</c:formatCode>
                <c:ptCount val="30"/>
                <c:pt idx="0">
                  <c:v>495</c:v>
                </c:pt>
                <c:pt idx="1">
                  <c:v>505</c:v>
                </c:pt>
                <c:pt idx="2">
                  <c:v>548</c:v>
                </c:pt>
                <c:pt idx="3">
                  <c:v>176</c:v>
                </c:pt>
                <c:pt idx="4">
                  <c:v>217</c:v>
                </c:pt>
                <c:pt idx="5">
                  <c:v>547</c:v>
                </c:pt>
                <c:pt idx="6">
                  <c:v>465</c:v>
                </c:pt>
                <c:pt idx="7">
                  <c:v>512</c:v>
                </c:pt>
                <c:pt idx="8">
                  <c:v>516</c:v>
                </c:pt>
                <c:pt idx="9">
                  <c:v>537</c:v>
                </c:pt>
                <c:pt idx="10">
                  <c:v>199</c:v>
                </c:pt>
                <c:pt idx="11">
                  <c:v>203</c:v>
                </c:pt>
                <c:pt idx="12">
                  <c:v>560</c:v>
                </c:pt>
                <c:pt idx="13">
                  <c:v>467</c:v>
                </c:pt>
                <c:pt idx="14">
                  <c:v>495</c:v>
                </c:pt>
                <c:pt idx="15">
                  <c:v>588</c:v>
                </c:pt>
                <c:pt idx="16">
                  <c:v>501</c:v>
                </c:pt>
                <c:pt idx="17">
                  <c:v>176</c:v>
                </c:pt>
                <c:pt idx="18">
                  <c:v>183</c:v>
                </c:pt>
                <c:pt idx="19">
                  <c:v>527</c:v>
                </c:pt>
                <c:pt idx="20">
                  <c:v>488</c:v>
                </c:pt>
                <c:pt idx="21">
                  <c:v>507</c:v>
                </c:pt>
                <c:pt idx="22">
                  <c:v>524</c:v>
                </c:pt>
                <c:pt idx="23">
                  <c:v>551</c:v>
                </c:pt>
                <c:pt idx="24">
                  <c:v>141</c:v>
                </c:pt>
                <c:pt idx="25">
                  <c:v>186</c:v>
                </c:pt>
                <c:pt idx="26">
                  <c:v>521</c:v>
                </c:pt>
                <c:pt idx="27">
                  <c:v>455</c:v>
                </c:pt>
                <c:pt idx="28">
                  <c:v>475</c:v>
                </c:pt>
                <c:pt idx="29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9-46D8-ADF2-33C465FC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9760"/>
        <c:axId val="192020480"/>
      </c:areaChart>
      <c:catAx>
        <c:axId val="1921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0480"/>
        <c:crosses val="autoZero"/>
        <c:auto val="1"/>
        <c:lblAlgn val="ctr"/>
        <c:lblOffset val="100"/>
        <c:noMultiLvlLbl val="0"/>
      </c:catAx>
      <c:valAx>
        <c:axId val="192020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921497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5DD7-4037-B372-F08A8DD4C23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DD7-4037-B372-F08A8DD4C23A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5DD7-4037-B372-F08A8DD4C23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5DD7-4037-B372-F08A8DD4C23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5DD7-4037-B372-F08A8DD4C23A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DD7-4037-B372-F08A8DD4C23A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DD7-4037-B372-F08A8DD4C23A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DD7-4037-B372-F08A8DD4C23A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DD7-4037-B372-F08A8DD4C23A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DD7-4037-B372-F08A8DD4C2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DD7-4037-B372-F08A8DD4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1008"/>
        <c:axId val="192252544"/>
      </c:barChart>
      <c:catAx>
        <c:axId val="192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52544"/>
        <c:crosses val="autoZero"/>
        <c:auto val="1"/>
        <c:lblAlgn val="ctr"/>
        <c:lblOffset val="100"/>
        <c:noMultiLvlLbl val="0"/>
      </c:catAx>
      <c:valAx>
        <c:axId val="19225254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50D-4894-BF23-9B2788FB6C0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50D-4894-BF23-9B2788FB6C0F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50D-4894-BF23-9B2788FB6C0F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50D-4894-BF23-9B2788FB6C0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C50D-4894-BF23-9B2788FB6C0F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50D-4894-BF23-9B2788FB6C0F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50D-4894-BF23-9B2788FB6C0F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50D-4894-BF23-9B2788FB6C0F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50D-4894-BF23-9B2788FB6C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C50D-4894-BF23-9B2788FB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70240"/>
        <c:axId val="192172032"/>
      </c:barChart>
      <c:catAx>
        <c:axId val="1921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72032"/>
        <c:crosses val="autoZero"/>
        <c:auto val="1"/>
        <c:lblAlgn val="ctr"/>
        <c:lblOffset val="100"/>
        <c:noMultiLvlLbl val="0"/>
      </c:catAx>
      <c:valAx>
        <c:axId val="19217203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17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46-4B2A-93D5-C593EAB02A6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146-4B2A-93D5-C593EAB02A6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146-4B2A-93D5-C593EAB02A6B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146-4B2A-93D5-C593EAB02A6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146-4B2A-93D5-C593EAB0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01856"/>
        <c:axId val="192203392"/>
      </c:barChart>
      <c:catAx>
        <c:axId val="192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203392"/>
        <c:crosses val="autoZero"/>
        <c:auto val="1"/>
        <c:lblAlgn val="ctr"/>
        <c:lblOffset val="100"/>
        <c:noMultiLvlLbl val="0"/>
      </c:catAx>
      <c:valAx>
        <c:axId val="192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20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21250966.358460963</c:v>
                </c:pt>
                <c:pt idx="2">
                  <c:v>21111014.14502532</c:v>
                </c:pt>
                <c:pt idx="3">
                  <c:v>20971061.931589678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3-4948-B22C-1FAB090ED60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ECE3-4948-B22C-1FAB090ED60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ECE3-4948-B22C-1FAB090ED60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(solution)'!$A$12:$E$12</c:f>
              <c:numCache>
                <c:formatCode>_("$"* #,##0_);_("$"* \(#,##0\);_("$"* "-"??_);_(@_)</c:formatCode>
                <c:ptCount val="5"/>
                <c:pt idx="0">
                  <c:v>42584596</c:v>
                </c:pt>
                <c:pt idx="1">
                  <c:v>21333629.641539037</c:v>
                </c:pt>
                <c:pt idx="2">
                  <c:v>139952.213435641</c:v>
                </c:pt>
                <c:pt idx="3">
                  <c:v>586463.8885208742</c:v>
                </c:pt>
                <c:pt idx="4">
                  <c:v>21472827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E3-4948-B22C-1FAB090E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05984"/>
        <c:axId val="191307776"/>
      </c:barChart>
      <c:catAx>
        <c:axId val="1913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07776"/>
        <c:crosses val="autoZero"/>
        <c:auto val="1"/>
        <c:lblAlgn val="ctr"/>
        <c:lblOffset val="100"/>
        <c:noMultiLvlLbl val="0"/>
      </c:catAx>
      <c:valAx>
        <c:axId val="19130777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130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19DE-4265-9250-7DF2C7C1F2D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19DE-4265-9250-7DF2C7C1F2D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19DE-4265-9250-7DF2C7C1F2D3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19DE-4265-9250-7DF2C7C1F2D3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19DE-4265-9250-7DF2C7C1F2D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19DE-4265-9250-7DF2C7C1F2D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19DE-4265-9250-7DF2C7C1F2D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19DE-4265-9250-7DF2C7C1F2D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19DE-4265-9250-7DF2C7C1F2D3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9DE-4265-9250-7DF2C7C1F2D3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9DE-4265-9250-7DF2C7C1F2D3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19DE-4265-9250-7DF2C7C1F2D3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19DE-4265-9250-7DF2C7C1F2D3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19DE-4265-9250-7DF2C7C1F2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19DE-4265-9250-7DF2C7C1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39616"/>
        <c:axId val="191441152"/>
      </c:barChart>
      <c:catAx>
        <c:axId val="1914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41152"/>
        <c:crosses val="autoZero"/>
        <c:auto val="1"/>
        <c:lblAlgn val="ctr"/>
        <c:lblOffset val="100"/>
        <c:noMultiLvlLbl val="0"/>
      </c:catAx>
      <c:valAx>
        <c:axId val="19144115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3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B1A9-4986-94CB-8BB1088A197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B1A9-4986-94CB-8BB1088A19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B1A9-4986-94CB-8BB1088A197D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B1A9-4986-94CB-8BB1088A197D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B1A9-4986-94CB-8BB1088A197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B1A9-4986-94CB-8BB1088A19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B1A9-4986-94CB-8BB1088A197D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1A9-4986-94CB-8BB1088A197D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1A9-4986-94CB-8BB1088A197D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1A9-4986-94CB-8BB1088A197D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1A9-4986-94CB-8BB1088A19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B1A9-4986-94CB-8BB1088A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81728"/>
        <c:axId val="191483264"/>
      </c:barChart>
      <c:catAx>
        <c:axId val="1914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83264"/>
        <c:crosses val="autoZero"/>
        <c:auto val="1"/>
        <c:lblAlgn val="ctr"/>
        <c:lblOffset val="100"/>
        <c:noMultiLvlLbl val="0"/>
      </c:catAx>
      <c:valAx>
        <c:axId val="19148326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8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320040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281940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  <col min="9" max="9" width="9.54296875" bestFit="1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  <c r="H2" s="39">
        <f>G2/B2</f>
        <v>5.5806087936865839E-2</v>
      </c>
      <c r="I2" s="37">
        <f>E2/G2</f>
        <v>1641.1292929292929</v>
      </c>
      <c r="J2" s="37">
        <f>E2/B2</f>
        <v>91.585005636978579</v>
      </c>
      <c r="K2" s="37">
        <f>E2/F2</f>
        <v>491.74273607748182</v>
      </c>
      <c r="L2" s="40">
        <f>F2/G2</f>
        <v>3.3373737373737375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  <c r="H3" s="39">
        <f t="shared" ref="H3:H32" si="0">G3/B3</f>
        <v>5.4289400129004517E-2</v>
      </c>
      <c r="I3" s="37">
        <f t="shared" ref="I3:I32" si="1">E3/G3</f>
        <v>1527.9603960396039</v>
      </c>
      <c r="J3" s="37">
        <f t="shared" ref="J3:J32" si="2">E3/B3</f>
        <v>82.952053321866259</v>
      </c>
      <c r="K3" s="37">
        <f t="shared" ref="K3:K32" si="3">E3/F3</f>
        <v>484.99057196731616</v>
      </c>
      <c r="L3" s="40">
        <f t="shared" ref="L3:L32" si="4">F3/G3</f>
        <v>3.1504950495049506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  <c r="H4" s="39">
        <f t="shared" si="0"/>
        <v>6.1969919710505486E-2</v>
      </c>
      <c r="I4" s="37">
        <f t="shared" si="1"/>
        <v>1746.9580291970804</v>
      </c>
      <c r="J4" s="37">
        <f t="shared" si="2"/>
        <v>108.25884880696596</v>
      </c>
      <c r="K4" s="37">
        <f t="shared" si="3"/>
        <v>546.73500856653345</v>
      </c>
      <c r="L4" s="40">
        <f t="shared" si="4"/>
        <v>3.1952554744525545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  <c r="H5" s="39">
        <f t="shared" si="0"/>
        <v>3.6514522821576766E-2</v>
      </c>
      <c r="I5" s="37">
        <f t="shared" si="1"/>
        <v>2287.4488636363635</v>
      </c>
      <c r="J5" s="37">
        <f t="shared" si="2"/>
        <v>83.525103734439838</v>
      </c>
      <c r="K5" s="37">
        <f t="shared" si="3"/>
        <v>553.77028885832192</v>
      </c>
      <c r="L5" s="40">
        <f t="shared" si="4"/>
        <v>4.1306818181818183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  <c r="H6" s="39">
        <f t="shared" si="0"/>
        <v>3.9077975868899696E-2</v>
      </c>
      <c r="I6" s="37">
        <f t="shared" si="1"/>
        <v>2002.9308755760369</v>
      </c>
      <c r="J6" s="37">
        <f t="shared" si="2"/>
        <v>78.2704844228345</v>
      </c>
      <c r="K6" s="37">
        <f t="shared" si="3"/>
        <v>504.2180974477958</v>
      </c>
      <c r="L6" s="40">
        <f t="shared" si="4"/>
        <v>3.9723502304147464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  <c r="H7" s="39">
        <f t="shared" si="0"/>
        <v>5.9064895799589678E-2</v>
      </c>
      <c r="I7" s="37">
        <f t="shared" si="1"/>
        <v>1505.7148080438758</v>
      </c>
      <c r="J7" s="37">
        <f t="shared" si="2"/>
        <v>88.934888241010697</v>
      </c>
      <c r="K7" s="37">
        <f t="shared" si="3"/>
        <v>460.12625698324024</v>
      </c>
      <c r="L7" s="40">
        <f t="shared" si="4"/>
        <v>3.2723948811700181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  <c r="H8" s="39">
        <f t="shared" si="0"/>
        <v>5.2774940415389854E-2</v>
      </c>
      <c r="I8" s="37">
        <f t="shared" si="1"/>
        <v>1806.010752688172</v>
      </c>
      <c r="J8" s="37">
        <f t="shared" si="2"/>
        <v>95.312109862671662</v>
      </c>
      <c r="K8" s="37">
        <f t="shared" si="3"/>
        <v>559.11784287616513</v>
      </c>
      <c r="L8" s="40">
        <f t="shared" si="4"/>
        <v>3.2301075268817203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  <c r="H9" s="39">
        <f t="shared" si="0"/>
        <v>5.6996549037070021E-2</v>
      </c>
      <c r="I9" s="37">
        <f t="shared" si="1"/>
        <v>1684.0859375</v>
      </c>
      <c r="J9" s="37">
        <f t="shared" si="2"/>
        <v>95.987086719358786</v>
      </c>
      <c r="K9" s="37">
        <f t="shared" si="3"/>
        <v>483.86756453423118</v>
      </c>
      <c r="L9" s="40">
        <f t="shared" si="4"/>
        <v>3.48046875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  <c r="H10" s="39">
        <f t="shared" si="0"/>
        <v>5.5862292952257225E-2</v>
      </c>
      <c r="I10" s="37">
        <f t="shared" si="1"/>
        <v>1596.5930232558139</v>
      </c>
      <c r="J10" s="37">
        <f t="shared" si="2"/>
        <v>89.189347190646316</v>
      </c>
      <c r="K10" s="37">
        <f t="shared" si="3"/>
        <v>475.93414211438477</v>
      </c>
      <c r="L10" s="40">
        <f t="shared" si="4"/>
        <v>3.3546511627906979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  <c r="H11" s="39">
        <f t="shared" si="0"/>
        <v>6.1568447603760602E-2</v>
      </c>
      <c r="I11" s="37">
        <f t="shared" si="1"/>
        <v>1655.1545623836128</v>
      </c>
      <c r="J11" s="37">
        <f t="shared" si="2"/>
        <v>101.90529695024077</v>
      </c>
      <c r="K11" s="37">
        <f t="shared" si="3"/>
        <v>506.16059225512527</v>
      </c>
      <c r="L11" s="40">
        <f t="shared" si="4"/>
        <v>3.2700186219739291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  <c r="H12" s="39">
        <f t="shared" si="0"/>
        <v>4.0072492952074101E-2</v>
      </c>
      <c r="I12" s="37">
        <f t="shared" si="1"/>
        <v>1884.7939698492462</v>
      </c>
      <c r="J12" s="37">
        <f t="shared" si="2"/>
        <v>75.528393072895696</v>
      </c>
      <c r="K12" s="37">
        <f t="shared" si="3"/>
        <v>496.78675496688743</v>
      </c>
      <c r="L12" s="40">
        <f t="shared" si="4"/>
        <v>3.7939698492462313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  <c r="H13" s="39">
        <f t="shared" si="0"/>
        <v>3.8439689452755159E-2</v>
      </c>
      <c r="I13" s="37">
        <f t="shared" si="1"/>
        <v>1663.7389162561576</v>
      </c>
      <c r="J13" s="37">
        <f t="shared" si="2"/>
        <v>63.953607271350123</v>
      </c>
      <c r="K13" s="37">
        <f t="shared" si="3"/>
        <v>458.26187245590233</v>
      </c>
      <c r="L13" s="40">
        <f t="shared" si="4"/>
        <v>3.6305418719211824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  <c r="H14" s="39">
        <f t="shared" si="0"/>
        <v>6.012454369765944E-2</v>
      </c>
      <c r="I14" s="37">
        <f t="shared" si="1"/>
        <v>1619.4928571428572</v>
      </c>
      <c r="J14" s="37">
        <f t="shared" si="2"/>
        <v>97.371269057333052</v>
      </c>
      <c r="K14" s="37">
        <f t="shared" si="3"/>
        <v>496.94027397260277</v>
      </c>
      <c r="L14" s="40">
        <f t="shared" si="4"/>
        <v>3.2589285714285716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  <c r="H15" s="39">
        <f t="shared" si="0"/>
        <v>5.2732610659439925E-2</v>
      </c>
      <c r="I15" s="37">
        <f t="shared" si="1"/>
        <v>1817.1627408993577</v>
      </c>
      <c r="J15" s="37">
        <f t="shared" si="2"/>
        <v>95.823735320686538</v>
      </c>
      <c r="K15" s="37">
        <f t="shared" si="3"/>
        <v>524.48393077873914</v>
      </c>
      <c r="L15" s="40">
        <f t="shared" si="4"/>
        <v>3.4646680942184154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  <c r="H16" s="39">
        <f t="shared" si="0"/>
        <v>5.5294906166219841E-2</v>
      </c>
      <c r="I16" s="37">
        <f t="shared" si="1"/>
        <v>1689.2060606060606</v>
      </c>
      <c r="J16" s="37">
        <f t="shared" si="2"/>
        <v>93.404490616621985</v>
      </c>
      <c r="K16" s="37">
        <f t="shared" si="3"/>
        <v>495.06039076376555</v>
      </c>
      <c r="L16" s="40">
        <f t="shared" si="4"/>
        <v>3.4121212121212121</v>
      </c>
    </row>
    <row r="17" spans="1:12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  <c r="H17" s="39">
        <f t="shared" si="0"/>
        <v>6.3615709185329439E-2</v>
      </c>
      <c r="I17" s="37">
        <f t="shared" si="1"/>
        <v>1740.5</v>
      </c>
      <c r="J17" s="37">
        <f t="shared" si="2"/>
        <v>110.72314183706588</v>
      </c>
      <c r="K17" s="37">
        <f t="shared" si="3"/>
        <v>545.52985074626861</v>
      </c>
      <c r="L17" s="40">
        <f t="shared" si="4"/>
        <v>3.1904761904761907</v>
      </c>
    </row>
    <row r="18" spans="1:12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  <c r="H18" s="39">
        <f t="shared" si="0"/>
        <v>5.7872242116206535E-2</v>
      </c>
      <c r="I18" s="37">
        <f t="shared" si="1"/>
        <v>1766.1996007984033</v>
      </c>
      <c r="J18" s="37">
        <f t="shared" si="2"/>
        <v>102.21393092295253</v>
      </c>
      <c r="K18" s="37">
        <f t="shared" si="3"/>
        <v>519.59248385202579</v>
      </c>
      <c r="L18" s="40">
        <f t="shared" si="4"/>
        <v>3.3992015968063871</v>
      </c>
    </row>
    <row r="19" spans="1:12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  <c r="H19" s="39">
        <f t="shared" si="0"/>
        <v>3.635612476761E-2</v>
      </c>
      <c r="I19" s="37">
        <f t="shared" si="1"/>
        <v>1655.715909090909</v>
      </c>
      <c r="J19" s="37">
        <f t="shared" si="2"/>
        <v>60.195414170625902</v>
      </c>
      <c r="K19" s="37">
        <f t="shared" si="3"/>
        <v>419.89337175792508</v>
      </c>
      <c r="L19" s="40">
        <f t="shared" si="4"/>
        <v>3.9431818181818183</v>
      </c>
    </row>
    <row r="20" spans="1:12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  <c r="H20" s="39">
        <f t="shared" si="0"/>
        <v>3.5742187500000001E-2</v>
      </c>
      <c r="I20" s="37">
        <f t="shared" si="1"/>
        <v>1643.6174863387978</v>
      </c>
      <c r="J20" s="37">
        <f t="shared" si="2"/>
        <v>58.746484375000001</v>
      </c>
      <c r="K20" s="37">
        <f t="shared" si="3"/>
        <v>448.92835820895522</v>
      </c>
      <c r="L20" s="40">
        <f t="shared" si="4"/>
        <v>3.6612021857923498</v>
      </c>
    </row>
    <row r="21" spans="1:12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  <c r="H21" s="39">
        <f t="shared" si="0"/>
        <v>5.7526470909289376E-2</v>
      </c>
      <c r="I21" s="37">
        <f t="shared" si="1"/>
        <v>1734.910815939279</v>
      </c>
      <c r="J21" s="37">
        <f t="shared" si="2"/>
        <v>99.80329658334243</v>
      </c>
      <c r="K21" s="37">
        <f t="shared" si="3"/>
        <v>520.96752136752139</v>
      </c>
      <c r="L21" s="40">
        <f t="shared" si="4"/>
        <v>3.3301707779886147</v>
      </c>
    </row>
    <row r="22" spans="1:12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  <c r="H22" s="39">
        <f t="shared" si="0"/>
        <v>5.4985915492957747E-2</v>
      </c>
      <c r="I22" s="37">
        <f t="shared" si="1"/>
        <v>1607.3627049180327</v>
      </c>
      <c r="J22" s="37">
        <f t="shared" si="2"/>
        <v>88.38230985915493</v>
      </c>
      <c r="K22" s="37">
        <f t="shared" si="3"/>
        <v>479.75107033639142</v>
      </c>
      <c r="L22" s="40">
        <f t="shared" si="4"/>
        <v>3.3504098360655736</v>
      </c>
    </row>
    <row r="23" spans="1:12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  <c r="H23" s="39">
        <f t="shared" si="0"/>
        <v>5.6477665144257547E-2</v>
      </c>
      <c r="I23" s="37">
        <f t="shared" si="1"/>
        <v>1669.4733727810651</v>
      </c>
      <c r="J23" s="37">
        <f t="shared" si="2"/>
        <v>94.287958115183244</v>
      </c>
      <c r="K23" s="37">
        <f t="shared" si="3"/>
        <v>503.52349791790601</v>
      </c>
      <c r="L23" s="40">
        <f t="shared" si="4"/>
        <v>3.3155818540433923</v>
      </c>
    </row>
    <row r="24" spans="1:12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  <c r="H24" s="39">
        <f t="shared" si="0"/>
        <v>5.6734517106972714E-2</v>
      </c>
      <c r="I24" s="37">
        <f t="shared" si="1"/>
        <v>1583.7270992366412</v>
      </c>
      <c r="J24" s="37">
        <f t="shared" si="2"/>
        <v>89.851992204417499</v>
      </c>
      <c r="K24" s="37">
        <f t="shared" si="3"/>
        <v>491.04911242603549</v>
      </c>
      <c r="L24" s="40">
        <f t="shared" si="4"/>
        <v>3.2251908396946565</v>
      </c>
    </row>
    <row r="25" spans="1:12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  <c r="H25" s="39">
        <f t="shared" si="0"/>
        <v>6.3413511336172165E-2</v>
      </c>
      <c r="I25" s="37">
        <f t="shared" si="1"/>
        <v>1486.2032667876588</v>
      </c>
      <c r="J25" s="37">
        <f t="shared" si="2"/>
        <v>94.245367706295312</v>
      </c>
      <c r="K25" s="37">
        <f t="shared" si="3"/>
        <v>442.88696592752842</v>
      </c>
      <c r="L25" s="40">
        <f t="shared" si="4"/>
        <v>3.3557168784029039</v>
      </c>
    </row>
    <row r="26" spans="1:12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  <c r="H26" s="39">
        <f t="shared" si="0"/>
        <v>2.9684210526315789E-2</v>
      </c>
      <c r="I26" s="37">
        <f t="shared" si="1"/>
        <v>1693.4468085106382</v>
      </c>
      <c r="J26" s="37">
        <f t="shared" si="2"/>
        <v>50.268631578947371</v>
      </c>
      <c r="K26" s="37">
        <f t="shared" si="3"/>
        <v>430.22702702702702</v>
      </c>
      <c r="L26" s="40">
        <f t="shared" si="4"/>
        <v>3.9361702127659575</v>
      </c>
    </row>
    <row r="27" spans="1:12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  <c r="H27" s="39">
        <f t="shared" si="0"/>
        <v>3.5374667173830351E-2</v>
      </c>
      <c r="I27" s="37">
        <f t="shared" si="1"/>
        <v>2116.989247311828</v>
      </c>
      <c r="J27" s="37">
        <f t="shared" si="2"/>
        <v>74.887790034233547</v>
      </c>
      <c r="K27" s="37">
        <f t="shared" si="3"/>
        <v>528.53691275167785</v>
      </c>
      <c r="L27" s="40">
        <f t="shared" si="4"/>
        <v>4.0053763440860219</v>
      </c>
    </row>
    <row r="28" spans="1:12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  <c r="H28" s="39">
        <f t="shared" si="0"/>
        <v>5.653825284861639E-2</v>
      </c>
      <c r="I28" s="37">
        <f t="shared" si="1"/>
        <v>1751.552783109405</v>
      </c>
      <c r="J28" s="37">
        <f t="shared" si="2"/>
        <v>99.029734129137282</v>
      </c>
      <c r="K28" s="37">
        <f t="shared" si="3"/>
        <v>513.2502812148482</v>
      </c>
      <c r="L28" s="40">
        <f t="shared" si="4"/>
        <v>3.4126679462571978</v>
      </c>
    </row>
    <row r="29" spans="1:12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  <c r="H29" s="39">
        <f t="shared" si="0"/>
        <v>5.1840036458926743E-2</v>
      </c>
      <c r="I29" s="37">
        <f t="shared" si="1"/>
        <v>1631.189010989011</v>
      </c>
      <c r="J29" s="37">
        <f t="shared" si="2"/>
        <v>84.560897801070979</v>
      </c>
      <c r="K29" s="37">
        <f t="shared" si="3"/>
        <v>504.54860639021075</v>
      </c>
      <c r="L29" s="40">
        <f t="shared" si="4"/>
        <v>3.232967032967033</v>
      </c>
    </row>
    <row r="30" spans="1:12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  <c r="H30" s="39">
        <f t="shared" si="0"/>
        <v>5.3672316384180789E-2</v>
      </c>
      <c r="I30" s="37">
        <f t="shared" si="1"/>
        <v>1606.6336842105263</v>
      </c>
      <c r="J30" s="37">
        <f t="shared" si="2"/>
        <v>86.231751412429375</v>
      </c>
      <c r="K30" s="37">
        <f t="shared" si="3"/>
        <v>475.48348909657324</v>
      </c>
      <c r="L30" s="40">
        <f t="shared" si="4"/>
        <v>3.3789473684210525</v>
      </c>
    </row>
    <row r="31" spans="1:12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  <c r="H31" s="39">
        <f t="shared" si="0"/>
        <v>5.5415892447261993E-2</v>
      </c>
      <c r="I31" s="37">
        <f t="shared" si="1"/>
        <v>1591.0532544378698</v>
      </c>
      <c r="J31" s="37">
        <f t="shared" si="2"/>
        <v>88.169636025795171</v>
      </c>
      <c r="K31" s="37">
        <f t="shared" si="3"/>
        <v>499.17326732673268</v>
      </c>
      <c r="L31" s="40">
        <f t="shared" si="4"/>
        <v>3.1873767258382641</v>
      </c>
    </row>
    <row r="32" spans="1:12" x14ac:dyDescent="0.35">
      <c r="A32" s="4" t="s">
        <v>24</v>
      </c>
      <c r="B32" s="1">
        <f>SUM(B2:B31)</f>
        <v>238569</v>
      </c>
      <c r="C32" s="1">
        <f t="shared" ref="C32:G32" si="5">SUM(C2:C31)</f>
        <v>322081</v>
      </c>
      <c r="D32" s="1">
        <f t="shared" si="5"/>
        <v>36094</v>
      </c>
      <c r="E32" s="1">
        <f t="shared" si="5"/>
        <v>21472827</v>
      </c>
      <c r="F32" s="1">
        <f t="shared" si="5"/>
        <v>43091</v>
      </c>
      <c r="G32" s="1">
        <f t="shared" si="5"/>
        <v>12772</v>
      </c>
      <c r="H32" s="39">
        <f t="shared" si="0"/>
        <v>5.3535874317283468E-2</v>
      </c>
      <c r="I32" s="37">
        <f t="shared" si="1"/>
        <v>1681.2423269652365</v>
      </c>
      <c r="J32" s="37">
        <f t="shared" si="2"/>
        <v>90.006777913308099</v>
      </c>
      <c r="K32" s="37">
        <f t="shared" si="3"/>
        <v>498.31349933860901</v>
      </c>
      <c r="L32" s="40">
        <f t="shared" si="4"/>
        <v>3.3738647040400878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16"/>
  <sheetViews>
    <sheetView workbookViewId="0">
      <selection activeCell="G17" sqref="G17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showGridLines="0" tabSelected="1" zoomScale="85" zoomScaleNormal="85" workbookViewId="0">
      <selection activeCell="G6" sqref="G6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7265625" customWidth="1"/>
    <col min="6" max="6" width="10.26953125" bestFit="1" customWidth="1"/>
    <col min="7" max="7" width="17.81640625" bestFit="1" customWidth="1"/>
    <col min="9" max="9" width="15.26953125" style="7" bestFit="1" customWidth="1"/>
    <col min="10" max="13" width="16.26953125" bestFit="1" customWidth="1"/>
    <col min="18" max="18" width="30.54296875" bestFit="1" customWidth="1"/>
    <col min="19" max="19" width="16.81640625" bestFit="1" customWidth="1"/>
    <col min="20" max="20" width="13" bestFit="1" customWidth="1"/>
    <col min="22" max="24" width="18" bestFit="1" customWidth="1"/>
    <col min="25" max="32" width="16.26953125" bestFit="1" customWidth="1"/>
  </cols>
  <sheetData>
    <row r="1" spans="1:19" ht="29" x14ac:dyDescent="0.35">
      <c r="B1" s="36" t="s">
        <v>20</v>
      </c>
      <c r="C1" s="36" t="s">
        <v>19</v>
      </c>
      <c r="D1" s="36" t="s">
        <v>21</v>
      </c>
      <c r="E1" s="36" t="s">
        <v>23</v>
      </c>
      <c r="G1" s="35" t="s">
        <v>22</v>
      </c>
    </row>
    <row r="2" spans="1:19" x14ac:dyDescent="0.35">
      <c r="A2" s="26" t="s">
        <v>3</v>
      </c>
      <c r="B2" s="30">
        <f>LY!E32</f>
        <v>42584596</v>
      </c>
      <c r="C2" s="30">
        <f>TY!E32</f>
        <v>21472827</v>
      </c>
      <c r="D2" s="25">
        <f>C2/B2-1</f>
        <v>-0.49576069713095317</v>
      </c>
      <c r="E2" s="30">
        <f>C2-B2</f>
        <v>-21111769</v>
      </c>
      <c r="I2" s="34"/>
    </row>
    <row r="3" spans="1:19" x14ac:dyDescent="0.35">
      <c r="A3" s="26" t="s">
        <v>0</v>
      </c>
      <c r="B3" s="33">
        <f>LY!B32</f>
        <v>478066</v>
      </c>
      <c r="C3" s="33">
        <f>TY!B32</f>
        <v>238569</v>
      </c>
      <c r="D3" s="25">
        <f t="shared" ref="D3:D5" si="0">C3/B3-1</f>
        <v>-0.50097057728430805</v>
      </c>
      <c r="E3" s="33">
        <f t="shared" ref="E3:E5" si="1">C3-B3</f>
        <v>-239497</v>
      </c>
      <c r="G3" s="42">
        <f>E3*B4*B5</f>
        <v>-21333629.641539037</v>
      </c>
      <c r="I3" s="23"/>
      <c r="R3" s="32"/>
      <c r="S3" s="13"/>
    </row>
    <row r="4" spans="1:19" x14ac:dyDescent="0.35">
      <c r="A4" s="26" t="s">
        <v>8</v>
      </c>
      <c r="B4" s="30">
        <f>'LY (solution)'!I32</f>
        <v>1686.7858670680505</v>
      </c>
      <c r="C4" s="30">
        <f>'TY (solution)'!I32</f>
        <v>1681.2423269652365</v>
      </c>
      <c r="D4" s="25">
        <f t="shared" si="0"/>
        <v>-3.2864515947419459E-3</v>
      </c>
      <c r="E4" s="41">
        <f t="shared" si="1"/>
        <v>-5.5435401028139495</v>
      </c>
      <c r="G4" s="42">
        <f>E4*B3*B5</f>
        <v>-139952.213435641</v>
      </c>
      <c r="I4" s="23"/>
      <c r="S4" s="13"/>
    </row>
    <row r="5" spans="1:19" x14ac:dyDescent="0.35">
      <c r="A5" s="26" t="s">
        <v>18</v>
      </c>
      <c r="B5" s="24">
        <f>'LY (solution)'!H32</f>
        <v>5.2808608016466349E-2</v>
      </c>
      <c r="C5" s="24">
        <f>'TY (solution)'!H32</f>
        <v>5.3535874317283468E-2</v>
      </c>
      <c r="D5" s="25">
        <f t="shared" si="0"/>
        <v>1.3771737755146729E-2</v>
      </c>
      <c r="E5" s="24">
        <f t="shared" si="1"/>
        <v>7.2726630081711846E-4</v>
      </c>
      <c r="G5" s="42">
        <f>E5*B3*B4</f>
        <v>586463.8885208742</v>
      </c>
      <c r="I5" s="23"/>
      <c r="S5" s="13"/>
    </row>
    <row r="6" spans="1:19" x14ac:dyDescent="0.35">
      <c r="S6" s="13"/>
    </row>
    <row r="7" spans="1:19" x14ac:dyDescent="0.35">
      <c r="S7" s="13"/>
    </row>
    <row r="8" spans="1:19" ht="16" thickBot="1" x14ac:dyDescent="0.4">
      <c r="A8" s="31" t="s">
        <v>20</v>
      </c>
      <c r="B8" s="31" t="s">
        <v>0</v>
      </c>
      <c r="C8" s="31" t="s">
        <v>8</v>
      </c>
      <c r="D8" s="31" t="s">
        <v>18</v>
      </c>
      <c r="E8" s="31" t="s">
        <v>19</v>
      </c>
      <c r="S8" s="13"/>
    </row>
    <row r="9" spans="1:19" ht="16.5" thickTop="1" thickBot="1" x14ac:dyDescent="0.4">
      <c r="A9" s="29">
        <f>B2</f>
        <v>42584596</v>
      </c>
      <c r="B9" s="28">
        <f>G3</f>
        <v>-21333629.641539037</v>
      </c>
      <c r="C9" s="28">
        <f>G4</f>
        <v>-139952.213435641</v>
      </c>
      <c r="D9" s="28">
        <f>G5</f>
        <v>586463.8885208742</v>
      </c>
      <c r="E9" s="27">
        <f>C2</f>
        <v>21472827</v>
      </c>
      <c r="S9" s="13"/>
    </row>
    <row r="10" spans="1:19" ht="16.5" thickTop="1" thickBot="1" x14ac:dyDescent="0.4">
      <c r="A10" s="22"/>
      <c r="B10" s="22"/>
      <c r="C10" s="21"/>
      <c r="D10" s="21"/>
      <c r="E10" s="20"/>
    </row>
    <row r="11" spans="1:19" ht="16" thickTop="1" x14ac:dyDescent="0.35">
      <c r="A11" s="19">
        <v>0</v>
      </c>
      <c r="B11" s="18">
        <f>A15</f>
        <v>21250966.358460963</v>
      </c>
      <c r="C11" s="18">
        <f>B15</f>
        <v>21111014.14502532</v>
      </c>
      <c r="D11" s="18">
        <f>C11-C12</f>
        <v>20971061.931589678</v>
      </c>
      <c r="E11" s="17">
        <v>0</v>
      </c>
    </row>
    <row r="12" spans="1:19" ht="16" thickBot="1" x14ac:dyDescent="0.4">
      <c r="A12" s="16">
        <f>A9</f>
        <v>42584596</v>
      </c>
      <c r="B12" s="15">
        <f>-B9</f>
        <v>21333629.641539037</v>
      </c>
      <c r="C12" s="15">
        <f>-C9</f>
        <v>139952.213435641</v>
      </c>
      <c r="D12" s="15">
        <f>D9</f>
        <v>586463.8885208742</v>
      </c>
      <c r="E12" s="14">
        <f>E9</f>
        <v>21472827</v>
      </c>
      <c r="S12" s="13"/>
    </row>
    <row r="13" spans="1:19" ht="15" thickTop="1" x14ac:dyDescent="0.35"/>
    <row r="14" spans="1:19" x14ac:dyDescent="0.35">
      <c r="A14" s="13">
        <f>SUM(A11:A12)</f>
        <v>42584596</v>
      </c>
      <c r="B14" s="13">
        <f>B11</f>
        <v>21250966.358460963</v>
      </c>
      <c r="C14" s="13"/>
    </row>
    <row r="15" spans="1:19" x14ac:dyDescent="0.35">
      <c r="A15" s="13">
        <f>A14-B12</f>
        <v>21250966.358460963</v>
      </c>
      <c r="B15" s="13">
        <f>B14-C12</f>
        <v>21111014.14502532</v>
      </c>
      <c r="C15" s="13"/>
    </row>
    <row r="24" spans="1:9" x14ac:dyDescent="0.35">
      <c r="I24" s="8"/>
    </row>
    <row r="25" spans="1:9" x14ac:dyDescent="0.35">
      <c r="I25" s="8"/>
    </row>
    <row r="26" spans="1:9" x14ac:dyDescent="0.35">
      <c r="A26" s="11"/>
      <c r="B26" s="11"/>
      <c r="C26" s="10"/>
      <c r="D26" s="11"/>
      <c r="I26" s="8"/>
    </row>
    <row r="27" spans="1:9" x14ac:dyDescent="0.35">
      <c r="A27" s="12"/>
      <c r="B27" s="12"/>
      <c r="C27" s="10"/>
      <c r="D27" s="12"/>
      <c r="I27" s="8"/>
    </row>
    <row r="28" spans="1:9" x14ac:dyDescent="0.35">
      <c r="A28" s="11"/>
      <c r="B28" s="11"/>
      <c r="C28" s="10"/>
      <c r="D28" s="11"/>
      <c r="I28" s="8"/>
    </row>
    <row r="29" spans="1:9" x14ac:dyDescent="0.35">
      <c r="A29" s="9"/>
      <c r="B29" s="9"/>
      <c r="C29" s="10"/>
      <c r="D29" s="9"/>
      <c r="I29" s="8"/>
    </row>
    <row r="30" spans="1:9" x14ac:dyDescent="0.35">
      <c r="I30" s="8"/>
    </row>
    <row r="31" spans="1:9" x14ac:dyDescent="0.35">
      <c r="I31" s="8"/>
    </row>
    <row r="32" spans="1:9" x14ac:dyDescent="0.35">
      <c r="I32" s="8"/>
    </row>
    <row r="33" spans="9:9" x14ac:dyDescent="0.35">
      <c r="I33" s="8"/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8"/>
  <sheetViews>
    <sheetView showGridLines="0" zoomScale="85" zoomScaleNormal="85" workbookViewId="0">
      <selection activeCell="I27" sqref="I27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7265625" customWidth="1"/>
    <col min="6" max="6" width="10.26953125" bestFit="1" customWidth="1"/>
    <col min="7" max="7" width="17.81640625" bestFit="1" customWidth="1"/>
    <col min="9" max="9" width="15.26953125" style="7" bestFit="1" customWidth="1"/>
    <col min="10" max="13" width="16.26953125" bestFit="1" customWidth="1"/>
    <col min="18" max="18" width="30.54296875" bestFit="1" customWidth="1"/>
    <col min="19" max="19" width="16.81640625" bestFit="1" customWidth="1"/>
    <col min="20" max="20" width="13" bestFit="1" customWidth="1"/>
    <col min="22" max="24" width="18" bestFit="1" customWidth="1"/>
    <col min="25" max="32" width="16.26953125" bestFit="1" customWidth="1"/>
  </cols>
  <sheetData>
    <row r="1" spans="1:19" ht="29" x14ac:dyDescent="0.35">
      <c r="B1" s="36" t="s">
        <v>20</v>
      </c>
      <c r="C1" s="36" t="s">
        <v>19</v>
      </c>
      <c r="D1" s="36" t="s">
        <v>21</v>
      </c>
      <c r="E1" s="36" t="s">
        <v>23</v>
      </c>
      <c r="G1" s="35" t="s">
        <v>22</v>
      </c>
    </row>
    <row r="2" spans="1:19" x14ac:dyDescent="0.35">
      <c r="A2" s="26" t="s">
        <v>3</v>
      </c>
      <c r="B2" s="30"/>
      <c r="C2" s="30"/>
      <c r="D2" s="25"/>
      <c r="E2" s="30"/>
      <c r="I2" s="34"/>
    </row>
    <row r="3" spans="1:19" x14ac:dyDescent="0.35">
      <c r="A3" s="26" t="s">
        <v>0</v>
      </c>
      <c r="B3" s="33"/>
      <c r="C3" s="33"/>
      <c r="D3" s="25"/>
      <c r="E3" s="33"/>
      <c r="G3" s="42"/>
      <c r="I3" s="23"/>
      <c r="R3" s="32"/>
      <c r="S3" s="13"/>
    </row>
    <row r="4" spans="1:19" x14ac:dyDescent="0.35">
      <c r="A4" s="26" t="s">
        <v>8</v>
      </c>
      <c r="B4" s="30"/>
      <c r="C4" s="30"/>
      <c r="D4" s="25"/>
      <c r="E4" s="41"/>
      <c r="G4" s="42"/>
      <c r="I4" s="23"/>
      <c r="S4" s="13"/>
    </row>
    <row r="5" spans="1:19" x14ac:dyDescent="0.35">
      <c r="A5" s="26" t="s">
        <v>18</v>
      </c>
      <c r="B5" s="24"/>
      <c r="C5" s="24"/>
      <c r="D5" s="25"/>
      <c r="E5" s="24"/>
      <c r="G5" s="42"/>
      <c r="I5" s="23"/>
      <c r="S5" s="13"/>
    </row>
    <row r="6" spans="1:19" x14ac:dyDescent="0.35">
      <c r="S6" s="13"/>
    </row>
    <row r="7" spans="1:19" x14ac:dyDescent="0.35">
      <c r="S7" s="13"/>
    </row>
    <row r="8" spans="1:19" ht="16" thickBot="1" x14ac:dyDescent="0.4">
      <c r="A8" s="31" t="s">
        <v>20</v>
      </c>
      <c r="B8" s="31" t="s">
        <v>0</v>
      </c>
      <c r="C8" s="31" t="s">
        <v>8</v>
      </c>
      <c r="D8" s="31" t="s">
        <v>18</v>
      </c>
      <c r="E8" s="31" t="s">
        <v>19</v>
      </c>
      <c r="S8" s="13"/>
    </row>
    <row r="9" spans="1:19" ht="16.5" thickTop="1" thickBot="1" x14ac:dyDescent="0.4">
      <c r="A9" s="29">
        <f>B2</f>
        <v>0</v>
      </c>
      <c r="B9" s="28">
        <f>G3</f>
        <v>0</v>
      </c>
      <c r="C9" s="28">
        <f>G4</f>
        <v>0</v>
      </c>
      <c r="D9" s="28">
        <f>G5</f>
        <v>0</v>
      </c>
      <c r="E9" s="27">
        <f>C2</f>
        <v>0</v>
      </c>
      <c r="S9" s="13"/>
    </row>
    <row r="10" spans="1:19" ht="16.5" thickTop="1" thickBot="1" x14ac:dyDescent="0.4">
      <c r="A10" s="22"/>
      <c r="B10" s="22"/>
      <c r="C10" s="21"/>
      <c r="D10" s="21"/>
      <c r="E10" s="20"/>
    </row>
    <row r="11" spans="1:19" ht="16" thickTop="1" x14ac:dyDescent="0.35">
      <c r="A11" s="19">
        <v>0</v>
      </c>
      <c r="B11" s="18">
        <f>A15</f>
        <v>0</v>
      </c>
      <c r="C11" s="18">
        <f>B15</f>
        <v>0</v>
      </c>
      <c r="D11" s="18">
        <f>C11-C12</f>
        <v>0</v>
      </c>
      <c r="E11" s="17">
        <v>0</v>
      </c>
    </row>
    <row r="12" spans="1:19" ht="16" thickBot="1" x14ac:dyDescent="0.4">
      <c r="A12" s="16">
        <f>A9</f>
        <v>0</v>
      </c>
      <c r="B12" s="15">
        <f>-B9</f>
        <v>0</v>
      </c>
      <c r="C12" s="15">
        <f>-C9</f>
        <v>0</v>
      </c>
      <c r="D12" s="15">
        <f>D9</f>
        <v>0</v>
      </c>
      <c r="E12" s="14">
        <f>E9</f>
        <v>0</v>
      </c>
      <c r="S12" s="13"/>
    </row>
    <row r="13" spans="1:19" ht="15" thickTop="1" x14ac:dyDescent="0.35"/>
    <row r="14" spans="1:19" x14ac:dyDescent="0.35">
      <c r="A14" s="13">
        <f>SUM(A11:A12)</f>
        <v>0</v>
      </c>
      <c r="B14" s="13">
        <f>B11</f>
        <v>0</v>
      </c>
      <c r="C14" s="13"/>
    </row>
    <row r="15" spans="1:19" x14ac:dyDescent="0.35">
      <c r="A15" s="13">
        <f>A14-B12</f>
        <v>0</v>
      </c>
      <c r="B15" s="13">
        <f>B14-C12</f>
        <v>0</v>
      </c>
      <c r="C15" s="13"/>
    </row>
    <row r="24" spans="1:9" x14ac:dyDescent="0.35">
      <c r="I24" s="8"/>
    </row>
    <row r="25" spans="1:9" x14ac:dyDescent="0.35">
      <c r="I25" s="8"/>
    </row>
    <row r="26" spans="1:9" x14ac:dyDescent="0.35">
      <c r="A26" s="11"/>
      <c r="B26" s="11"/>
      <c r="C26" s="10"/>
      <c r="D26" s="11"/>
      <c r="I26" s="8"/>
    </row>
    <row r="27" spans="1:9" x14ac:dyDescent="0.35">
      <c r="A27" s="12"/>
      <c r="B27" s="12"/>
      <c r="C27" s="10"/>
      <c r="D27" s="12"/>
      <c r="I27" s="8"/>
    </row>
    <row r="28" spans="1:9" x14ac:dyDescent="0.35">
      <c r="A28" s="11"/>
      <c r="B28" s="11"/>
      <c r="C28" s="10"/>
      <c r="D28" s="11"/>
      <c r="I28" s="8"/>
    </row>
    <row r="29" spans="1:9" x14ac:dyDescent="0.35">
      <c r="A29" s="9"/>
      <c r="B29" s="9"/>
      <c r="C29" s="10"/>
      <c r="D29" s="9"/>
      <c r="I29" s="8"/>
    </row>
    <row r="30" spans="1:9" x14ac:dyDescent="0.35">
      <c r="I30" s="8"/>
    </row>
    <row r="31" spans="1:9" x14ac:dyDescent="0.35">
      <c r="I31" s="8"/>
    </row>
    <row r="32" spans="1:9" x14ac:dyDescent="0.35">
      <c r="I32" s="8"/>
    </row>
    <row r="33" spans="9:9" x14ac:dyDescent="0.35">
      <c r="I33" s="8"/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</row>
    <row r="17" spans="1:7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</row>
    <row r="18" spans="1:7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</row>
    <row r="19" spans="1:7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</row>
    <row r="20" spans="1:7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</row>
    <row r="21" spans="1:7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</row>
    <row r="22" spans="1:7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</row>
    <row r="23" spans="1:7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</row>
    <row r="24" spans="1:7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</row>
    <row r="25" spans="1:7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</row>
    <row r="26" spans="1:7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</row>
    <row r="27" spans="1:7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</row>
    <row r="28" spans="1:7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</row>
    <row r="29" spans="1:7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</row>
    <row r="30" spans="1:7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</row>
    <row r="31" spans="1:7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</row>
    <row r="32" spans="1:7" x14ac:dyDescent="0.35">
      <c r="B32" s="1">
        <f>SUM(B2:B31)</f>
        <v>238569</v>
      </c>
      <c r="C32" s="1">
        <f t="shared" ref="C32:G32" si="0">SUM(C2:C31)</f>
        <v>322081</v>
      </c>
      <c r="D32" s="1">
        <f t="shared" si="0"/>
        <v>36094</v>
      </c>
      <c r="E32" s="1">
        <f t="shared" si="0"/>
        <v>21472827</v>
      </c>
      <c r="F32" s="1">
        <f t="shared" si="0"/>
        <v>43091</v>
      </c>
      <c r="G32" s="1">
        <f t="shared" si="0"/>
        <v>12772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  <col min="9" max="9" width="9.54296875" bestFit="1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  <c r="H2" s="39">
        <f t="shared" ref="H2:H31" si="0">G2/B2</f>
        <v>5.3972846650344984E-2</v>
      </c>
      <c r="I2" s="37">
        <f t="shared" ref="I2:I31" si="1">E2/G2</f>
        <v>1653.7164948453608</v>
      </c>
      <c r="J2" s="37">
        <f t="shared" ref="J2:J31" si="2">E2/B2</f>
        <v>89.255786779434672</v>
      </c>
      <c r="K2" s="37">
        <f t="shared" ref="K2:K31" si="3">E2/F2</f>
        <v>500.34466625077977</v>
      </c>
      <c r="L2" s="40">
        <f t="shared" ref="L2:L31" si="4">F2/G2</f>
        <v>3.3051546391752575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  <c r="H3" s="39">
        <f t="shared" si="0"/>
        <v>5.6163998876720023E-2</v>
      </c>
      <c r="I3" s="37">
        <f t="shared" si="1"/>
        <v>1668.732</v>
      </c>
      <c r="J3" s="37">
        <f t="shared" si="2"/>
        <v>93.722662173546752</v>
      </c>
      <c r="K3" s="37">
        <f t="shared" si="3"/>
        <v>501.27125262841696</v>
      </c>
      <c r="L3" s="40">
        <f t="shared" si="4"/>
        <v>3.3290000000000002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  <c r="H4" s="39">
        <f t="shared" si="0"/>
        <v>5.462773408037927E-2</v>
      </c>
      <c r="I4" s="37">
        <f t="shared" si="1"/>
        <v>1539.5897435897436</v>
      </c>
      <c r="J4" s="37">
        <f t="shared" si="2"/>
        <v>84.104299105699823</v>
      </c>
      <c r="K4" s="37">
        <f t="shared" si="3"/>
        <v>491.54408060453403</v>
      </c>
      <c r="L4" s="40">
        <f t="shared" si="4"/>
        <v>3.1321499013806706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  <c r="H5" s="39">
        <f t="shared" si="0"/>
        <v>5.845590216044394E-2</v>
      </c>
      <c r="I5" s="37">
        <f t="shared" si="1"/>
        <v>1738.3953917050692</v>
      </c>
      <c r="J5" s="37">
        <f t="shared" si="2"/>
        <v>101.61947093367814</v>
      </c>
      <c r="K5" s="37">
        <f t="shared" si="3"/>
        <v>535.23240635641321</v>
      </c>
      <c r="L5" s="40">
        <f t="shared" si="4"/>
        <v>3.2479262672811058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  <c r="H6" s="39">
        <f t="shared" si="0"/>
        <v>3.387012987012987E-2</v>
      </c>
      <c r="I6" s="37">
        <f t="shared" si="1"/>
        <v>1946.6104294478528</v>
      </c>
      <c r="J6" s="37">
        <f t="shared" si="2"/>
        <v>65.931948051948055</v>
      </c>
      <c r="K6" s="37">
        <f t="shared" si="3"/>
        <v>463.54638422205988</v>
      </c>
      <c r="L6" s="40">
        <f t="shared" si="4"/>
        <v>4.1993865030674851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  <c r="H7" s="39">
        <f t="shared" si="0"/>
        <v>3.6606893988664874E-2</v>
      </c>
      <c r="I7" s="37">
        <f t="shared" si="1"/>
        <v>1939.4923857868021</v>
      </c>
      <c r="J7" s="37">
        <f t="shared" si="2"/>
        <v>70.998792158320171</v>
      </c>
      <c r="K7" s="37">
        <f t="shared" si="3"/>
        <v>484.87309644670052</v>
      </c>
      <c r="L7" s="40">
        <f t="shared" si="4"/>
        <v>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  <c r="H8" s="39">
        <f t="shared" si="0"/>
        <v>5.7758807002377351E-2</v>
      </c>
      <c r="I8" s="37">
        <f t="shared" si="1"/>
        <v>1692.7586529466791</v>
      </c>
      <c r="J8" s="37">
        <f t="shared" si="2"/>
        <v>97.771720337151507</v>
      </c>
      <c r="K8" s="37">
        <f t="shared" si="3"/>
        <v>515.83779931584945</v>
      </c>
      <c r="L8" s="40">
        <f t="shared" si="4"/>
        <v>3.2815715622076707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  <c r="H9" s="39">
        <f t="shared" si="0"/>
        <v>5.3431650595575725E-2</v>
      </c>
      <c r="I9" s="37">
        <f t="shared" si="1"/>
        <v>1799.8566878980891</v>
      </c>
      <c r="J9" s="37">
        <f t="shared" si="2"/>
        <v>96.169313669880879</v>
      </c>
      <c r="K9" s="37">
        <f t="shared" si="3"/>
        <v>545.86767546683836</v>
      </c>
      <c r="L9" s="40">
        <f t="shared" si="4"/>
        <v>3.2972399150743099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  <c r="H10" s="39">
        <f t="shared" si="0"/>
        <v>5.3615264449899579E-2</v>
      </c>
      <c r="I10" s="37">
        <f t="shared" si="1"/>
        <v>1718.2060353798126</v>
      </c>
      <c r="J10" s="37">
        <f t="shared" si="2"/>
        <v>92.122070966302161</v>
      </c>
      <c r="K10" s="37">
        <f t="shared" si="3"/>
        <v>493.63109118086697</v>
      </c>
      <c r="L10" s="40">
        <f t="shared" si="4"/>
        <v>3.4807492195629552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  <c r="H11" s="39">
        <f t="shared" si="0"/>
        <v>5.5725559671444679E-2</v>
      </c>
      <c r="I11" s="37">
        <f t="shared" si="1"/>
        <v>1583.2928709055877</v>
      </c>
      <c r="J11" s="37">
        <f t="shared" si="2"/>
        <v>88.229881355022286</v>
      </c>
      <c r="K11" s="37">
        <f t="shared" si="3"/>
        <v>474.43937644341804</v>
      </c>
      <c r="L11" s="40">
        <f t="shared" si="4"/>
        <v>3.3371868978805397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  <c r="H12" s="39">
        <f t="shared" si="0"/>
        <v>5.8451208101711706E-2</v>
      </c>
      <c r="I12" s="37">
        <f t="shared" si="1"/>
        <v>1550.6516007532957</v>
      </c>
      <c r="J12" s="37">
        <f t="shared" si="2"/>
        <v>90.637459408883259</v>
      </c>
      <c r="K12" s="37">
        <f t="shared" si="3"/>
        <v>470.78101772441397</v>
      </c>
      <c r="L12" s="40">
        <f t="shared" si="4"/>
        <v>3.2937853107344632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  <c r="H13" s="39">
        <f t="shared" si="0"/>
        <v>3.5721555058009363E-2</v>
      </c>
      <c r="I13" s="37">
        <f t="shared" si="1"/>
        <v>1862.9772079772081</v>
      </c>
      <c r="J13" s="37">
        <f t="shared" si="2"/>
        <v>66.548442906574394</v>
      </c>
      <c r="K13" s="37">
        <f t="shared" si="3"/>
        <v>487.98880597014926</v>
      </c>
      <c r="L13" s="40">
        <f t="shared" si="4"/>
        <v>3.8176638176638176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  <c r="H14" s="39">
        <f t="shared" si="0"/>
        <v>3.8283177109028121E-2</v>
      </c>
      <c r="I14" s="37">
        <f t="shared" si="1"/>
        <v>1836.2577319587629</v>
      </c>
      <c r="J14" s="37">
        <f t="shared" si="2"/>
        <v>70.297779970399603</v>
      </c>
      <c r="K14" s="37">
        <f t="shared" si="3"/>
        <v>475.61281708945262</v>
      </c>
      <c r="L14" s="40">
        <f t="shared" si="4"/>
        <v>3.8608247422680413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  <c r="H15" s="39">
        <f t="shared" si="0"/>
        <v>6.0448680194892114E-2</v>
      </c>
      <c r="I15" s="37">
        <f t="shared" si="1"/>
        <v>1660.1151461470329</v>
      </c>
      <c r="J15" s="37">
        <f t="shared" si="2"/>
        <v>100.35176955613856</v>
      </c>
      <c r="K15" s="37">
        <f t="shared" si="3"/>
        <v>516.04350220264314</v>
      </c>
      <c r="L15" s="40">
        <f t="shared" si="4"/>
        <v>3.2170062001771478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  <c r="H16" s="39">
        <f t="shared" si="0"/>
        <v>4.949102975085766E-2</v>
      </c>
      <c r="I16" s="37">
        <f t="shared" si="1"/>
        <v>1824.6431818181818</v>
      </c>
      <c r="J16" s="37">
        <f t="shared" si="2"/>
        <v>90.303469996063214</v>
      </c>
      <c r="K16" s="37">
        <f t="shared" si="3"/>
        <v>531.508109897385</v>
      </c>
      <c r="L16" s="40">
        <f t="shared" si="4"/>
        <v>3.4329545454545456</v>
      </c>
    </row>
    <row r="17" spans="1:12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  <c r="H17" s="39">
        <f t="shared" si="0"/>
        <v>5.4459308807134892E-2</v>
      </c>
      <c r="I17" s="37">
        <f t="shared" si="1"/>
        <v>1776.6325486182191</v>
      </c>
      <c r="J17" s="37">
        <f t="shared" si="2"/>
        <v>96.754180602006684</v>
      </c>
      <c r="K17" s="37">
        <f t="shared" si="3"/>
        <v>530.81651376146795</v>
      </c>
      <c r="L17" s="40">
        <f t="shared" si="4"/>
        <v>3.346980552712385</v>
      </c>
    </row>
    <row r="18" spans="1:12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  <c r="H18" s="39">
        <f t="shared" si="0"/>
        <v>6.488862837045721E-2</v>
      </c>
      <c r="I18" s="37">
        <f t="shared" si="1"/>
        <v>1640.9304426377596</v>
      </c>
      <c r="J18" s="37">
        <f t="shared" si="2"/>
        <v>106.47772567409145</v>
      </c>
      <c r="K18" s="37">
        <f t="shared" si="3"/>
        <v>518.26248216833096</v>
      </c>
      <c r="L18" s="40">
        <f t="shared" si="4"/>
        <v>3.1662149954832883</v>
      </c>
    </row>
    <row r="19" spans="1:12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  <c r="H19" s="39">
        <f t="shared" si="0"/>
        <v>5.7150715071507152E-2</v>
      </c>
      <c r="I19" s="37">
        <f t="shared" si="1"/>
        <v>1682.5255052935515</v>
      </c>
      <c r="J19" s="37">
        <f t="shared" si="2"/>
        <v>96.15753575357536</v>
      </c>
      <c r="K19" s="37">
        <f t="shared" si="3"/>
        <v>496.91415577032404</v>
      </c>
      <c r="L19" s="40">
        <f t="shared" si="4"/>
        <v>3.3859480269489892</v>
      </c>
    </row>
    <row r="20" spans="1:12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  <c r="H20" s="39">
        <f t="shared" si="0"/>
        <v>3.9308499691294504E-2</v>
      </c>
      <c r="I20" s="37">
        <f t="shared" si="1"/>
        <v>1765.8010471204188</v>
      </c>
      <c r="J20" s="37">
        <f t="shared" si="2"/>
        <v>69.410989915620505</v>
      </c>
      <c r="K20" s="37">
        <f t="shared" si="3"/>
        <v>453.31720430107526</v>
      </c>
      <c r="L20" s="40">
        <f t="shared" si="4"/>
        <v>3.8952879581151834</v>
      </c>
    </row>
    <row r="21" spans="1:12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  <c r="H21" s="39">
        <f t="shared" si="0"/>
        <v>3.595166163141994E-2</v>
      </c>
      <c r="I21" s="37">
        <f t="shared" si="1"/>
        <v>1752.7731092436975</v>
      </c>
      <c r="J21" s="37">
        <f t="shared" si="2"/>
        <v>63.015105740181269</v>
      </c>
      <c r="K21" s="37">
        <f t="shared" si="3"/>
        <v>453.43478260869563</v>
      </c>
      <c r="L21" s="40">
        <f t="shared" si="4"/>
        <v>3.865546218487395</v>
      </c>
    </row>
    <row r="22" spans="1:12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  <c r="H22" s="39">
        <f t="shared" si="0"/>
        <v>5.6532868580142691E-2</v>
      </c>
      <c r="I22" s="37">
        <f t="shared" si="1"/>
        <v>1651.252408477842</v>
      </c>
      <c r="J22" s="37">
        <f t="shared" si="2"/>
        <v>93.350035401121943</v>
      </c>
      <c r="K22" s="37">
        <f t="shared" si="3"/>
        <v>508.00237107291048</v>
      </c>
      <c r="L22" s="40">
        <f t="shared" si="4"/>
        <v>3.2504816955684008</v>
      </c>
    </row>
    <row r="23" spans="1:12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  <c r="H23" s="39">
        <f t="shared" si="0"/>
        <v>5.3553553553553554E-2</v>
      </c>
      <c r="I23" s="37">
        <f t="shared" si="1"/>
        <v>1622.6209761163032</v>
      </c>
      <c r="J23" s="37">
        <f t="shared" si="2"/>
        <v>86.89711934156378</v>
      </c>
      <c r="K23" s="37">
        <f t="shared" si="3"/>
        <v>484.67245657568236</v>
      </c>
      <c r="L23" s="40">
        <f t="shared" si="4"/>
        <v>3.3478712357217031</v>
      </c>
    </row>
    <row r="24" spans="1:12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  <c r="H24" s="39">
        <f t="shared" si="0"/>
        <v>5.5728587319243607E-2</v>
      </c>
      <c r="I24" s="37">
        <f t="shared" si="1"/>
        <v>1631.3313373253493</v>
      </c>
      <c r="J24" s="37">
        <f t="shared" si="2"/>
        <v>90.911790878754175</v>
      </c>
      <c r="K24" s="37">
        <f t="shared" si="3"/>
        <v>494.73184019370461</v>
      </c>
      <c r="L24" s="40">
        <f t="shared" si="4"/>
        <v>3.2974051896207586</v>
      </c>
    </row>
    <row r="25" spans="1:12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  <c r="H25" s="39">
        <f t="shared" si="0"/>
        <v>5.7007125890736345E-2</v>
      </c>
      <c r="I25" s="37">
        <f t="shared" si="1"/>
        <v>1607.685606060606</v>
      </c>
      <c r="J25" s="37">
        <f t="shared" si="2"/>
        <v>91.649535737421729</v>
      </c>
      <c r="K25" s="37">
        <f t="shared" si="3"/>
        <v>495.97312299152787</v>
      </c>
      <c r="L25" s="40">
        <f t="shared" si="4"/>
        <v>3.2414772727272729</v>
      </c>
    </row>
    <row r="26" spans="1:12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  <c r="H26" s="39">
        <f t="shared" si="0"/>
        <v>5.9637561779242176E-2</v>
      </c>
      <c r="I26" s="37">
        <f t="shared" si="1"/>
        <v>1531.96408839779</v>
      </c>
      <c r="J26" s="37">
        <f t="shared" si="2"/>
        <v>91.362602965403624</v>
      </c>
      <c r="K26" s="37">
        <f t="shared" si="3"/>
        <v>468.78360101437022</v>
      </c>
      <c r="L26" s="40">
        <f t="shared" si="4"/>
        <v>3.2679558011049723</v>
      </c>
    </row>
    <row r="27" spans="1:12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  <c r="H27" s="39">
        <f t="shared" si="0"/>
        <v>3.0505641454241537E-2</v>
      </c>
      <c r="I27" s="37">
        <f t="shared" si="1"/>
        <v>1950.3630136986301</v>
      </c>
      <c r="J27" s="37">
        <f t="shared" si="2"/>
        <v>59.49707480150439</v>
      </c>
      <c r="K27" s="37">
        <f t="shared" si="3"/>
        <v>497.38515283842793</v>
      </c>
      <c r="L27" s="40">
        <f t="shared" si="4"/>
        <v>3.9212328767123288</v>
      </c>
    </row>
    <row r="28" spans="1:12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  <c r="H28" s="39">
        <f t="shared" si="0"/>
        <v>3.6767676767676769E-2</v>
      </c>
      <c r="I28" s="37">
        <f t="shared" si="1"/>
        <v>2185.2527472527472</v>
      </c>
      <c r="J28" s="37">
        <f t="shared" si="2"/>
        <v>80.346666666666664</v>
      </c>
      <c r="K28" s="37">
        <f t="shared" si="3"/>
        <v>537.81744421906694</v>
      </c>
      <c r="L28" s="40">
        <f t="shared" si="4"/>
        <v>4.063186813186813</v>
      </c>
    </row>
    <row r="29" spans="1:12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  <c r="H29" s="39">
        <f t="shared" si="0"/>
        <v>5.8441906600182295E-2</v>
      </c>
      <c r="I29" s="37">
        <f t="shared" si="1"/>
        <v>1678.9587155963302</v>
      </c>
      <c r="J29" s="37">
        <f t="shared" si="2"/>
        <v>98.121548442442759</v>
      </c>
      <c r="K29" s="37">
        <f t="shared" si="3"/>
        <v>504.15013774104682</v>
      </c>
      <c r="L29" s="40">
        <f t="shared" si="4"/>
        <v>3.330275229357798</v>
      </c>
    </row>
    <row r="30" spans="1:12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  <c r="H30" s="39">
        <f t="shared" si="0"/>
        <v>5.2856167501137918E-2</v>
      </c>
      <c r="I30" s="37">
        <f t="shared" si="1"/>
        <v>1635.3143164693217</v>
      </c>
      <c r="J30" s="37">
        <f t="shared" si="2"/>
        <v>86.43644742831134</v>
      </c>
      <c r="K30" s="37">
        <f t="shared" si="3"/>
        <v>490.85848142164781</v>
      </c>
      <c r="L30" s="40">
        <f t="shared" si="4"/>
        <v>3.3315392895586653</v>
      </c>
    </row>
    <row r="31" spans="1:12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  <c r="H31" s="39">
        <f t="shared" si="0"/>
        <v>5.3301333928671098E-2</v>
      </c>
      <c r="I31" s="37">
        <f t="shared" si="1"/>
        <v>1660.0890052356021</v>
      </c>
      <c r="J31" s="37">
        <f t="shared" si="2"/>
        <v>88.484958419378245</v>
      </c>
      <c r="K31" s="37">
        <f t="shared" si="3"/>
        <v>495.27803811308968</v>
      </c>
      <c r="L31" s="40">
        <f t="shared" si="4"/>
        <v>3.3518324607329841</v>
      </c>
    </row>
    <row r="32" spans="1:12" x14ac:dyDescent="0.35">
      <c r="A32" s="4" t="s">
        <v>24</v>
      </c>
      <c r="B32" s="1">
        <f>SUM(B2:B31)</f>
        <v>478066</v>
      </c>
      <c r="C32" s="1">
        <f t="shared" ref="C32:G32" si="5">SUM(C2:C31)</f>
        <v>674247</v>
      </c>
      <c r="D32" s="1">
        <f t="shared" si="5"/>
        <v>71707</v>
      </c>
      <c r="E32" s="1">
        <f t="shared" si="5"/>
        <v>42584596</v>
      </c>
      <c r="F32" s="1">
        <f t="shared" si="5"/>
        <v>85177</v>
      </c>
      <c r="G32" s="1">
        <f t="shared" si="5"/>
        <v>25246</v>
      </c>
      <c r="H32" s="39">
        <f t="shared" ref="H32" si="6">G32/B32</f>
        <v>5.2808608016466349E-2</v>
      </c>
      <c r="I32" s="37">
        <f t="shared" ref="I32" si="7">E32/G32</f>
        <v>1686.7858670680505</v>
      </c>
      <c r="J32" s="37">
        <f t="shared" ref="J32" si="8">E32/B32</f>
        <v>89.076813661711981</v>
      </c>
      <c r="K32" s="37">
        <f t="shared" ref="K32:L32" si="9">E32/F32</f>
        <v>499.95416603073602</v>
      </c>
      <c r="L32" s="40">
        <f t="shared" si="9"/>
        <v>3.3738810108532045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</row>
    <row r="17" spans="1:7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</row>
    <row r="18" spans="1:7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</row>
    <row r="19" spans="1:7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</row>
    <row r="20" spans="1:7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</row>
    <row r="21" spans="1:7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</row>
    <row r="22" spans="1:7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</row>
    <row r="23" spans="1:7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</row>
    <row r="24" spans="1:7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</row>
    <row r="25" spans="1:7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</row>
    <row r="26" spans="1:7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</row>
    <row r="27" spans="1:7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</row>
    <row r="28" spans="1:7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</row>
    <row r="29" spans="1:7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</row>
    <row r="30" spans="1:7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</row>
    <row r="31" spans="1:7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</row>
    <row r="32" spans="1:7" x14ac:dyDescent="0.35">
      <c r="B32" s="1">
        <f>SUM(B2:B31)</f>
        <v>478066</v>
      </c>
      <c r="C32" s="1">
        <f t="shared" ref="C32:G32" si="0">SUM(C2:C31)</f>
        <v>674247</v>
      </c>
      <c r="D32" s="1">
        <f t="shared" si="0"/>
        <v>71707</v>
      </c>
      <c r="E32" s="1">
        <f t="shared" si="0"/>
        <v>42584596</v>
      </c>
      <c r="F32" s="1">
        <f t="shared" si="0"/>
        <v>85177</v>
      </c>
      <c r="G32" s="1">
        <f t="shared" si="0"/>
        <v>25246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38">
        <f>('TY (solution)'!B2/'LY (solution)'!B2)-1</f>
        <v>-0.50645448475406185</v>
      </c>
      <c r="C2" s="38">
        <f>('TY (solution)'!C2/'LY (solution)'!C2)-1</f>
        <v>-0.5236932682302089</v>
      </c>
      <c r="D2" s="38">
        <f>('TY (solution)'!D2/'LY (solution)'!D2)-1</f>
        <v>-0.48419047619047617</v>
      </c>
      <c r="E2" s="38">
        <f>('TY (solution)'!E2/'LY (solution)'!E2)-1</f>
        <v>-0.49357492184115126</v>
      </c>
      <c r="F2" s="38">
        <f>('TY (solution)'!F2/'LY (solution)'!F2)-1</f>
        <v>-0.48471615720524019</v>
      </c>
      <c r="G2" s="38">
        <f>('TY (solution)'!G2/'LY (solution)'!G2)-1</f>
        <v>-0.48969072164948457</v>
      </c>
      <c r="H2" s="38">
        <f>('TY (solution)'!H2/'LY (solution)'!H2)-1</f>
        <v>3.3965992166343106E-2</v>
      </c>
      <c r="I2" s="38">
        <f>('TY (solution)'!I2/'LY (solution)'!I2)-1</f>
        <v>-7.6114630018520035E-3</v>
      </c>
      <c r="J2" s="38">
        <f>('TY (solution)'!J2/'LY (solution)'!J2)-1</f>
        <v>2.6095998271795873E-2</v>
      </c>
      <c r="K2" s="38">
        <f>('TY (solution)'!K2/'LY (solution)'!K2)-1</f>
        <v>-1.7192009335793568E-2</v>
      </c>
      <c r="L2" s="38">
        <f>('TY (solution)'!L2/'LY (solution)'!L2)-1</f>
        <v>9.748136385691053E-3</v>
      </c>
    </row>
    <row r="3" spans="1:12" x14ac:dyDescent="0.35">
      <c r="A3" s="5">
        <v>43041</v>
      </c>
      <c r="B3" s="38">
        <f>('TY (solution)'!B3/'LY (solution)'!B3)-1</f>
        <v>-0.47756248244875033</v>
      </c>
      <c r="C3" s="38">
        <f>('TY (solution)'!C3/'LY (solution)'!C3)-1</f>
        <v>-0.49282889217370462</v>
      </c>
      <c r="D3" s="38">
        <f>('TY (solution)'!D3/'LY (solution)'!D3)-1</f>
        <v>-0.47048038137147052</v>
      </c>
      <c r="E3" s="38">
        <f>('TY (solution)'!E3/'LY (solution)'!E3)-1</f>
        <v>-0.53760100483480877</v>
      </c>
      <c r="F3" s="38">
        <f>('TY (solution)'!F3/'LY (solution)'!F3)-1</f>
        <v>-0.5220787023130069</v>
      </c>
      <c r="G3" s="38">
        <f>('TY (solution)'!G3/'LY (solution)'!G3)-1</f>
        <v>-0.495</v>
      </c>
      <c r="H3" s="38">
        <f>('TY (solution)'!H3/'LY (solution)'!H3)-1</f>
        <v>-3.3377230703074634E-2</v>
      </c>
      <c r="I3" s="38">
        <f>('TY (solution)'!I3/'LY (solution)'!I3)-1</f>
        <v>-8.435842541546279E-2</v>
      </c>
      <c r="J3" s="38">
        <f>('TY (solution)'!J3/'LY (solution)'!J3)-1</f>
        <v>-0.11492000549169734</v>
      </c>
      <c r="K3" s="38">
        <f>('TY (solution)'!K3/'LY (solution)'!K3)-1</f>
        <v>-3.2478783843543857E-2</v>
      </c>
      <c r="L3" s="38">
        <f>('TY (solution)'!L3/'LY (solution)'!L3)-1</f>
        <v>-5.3621192699023545E-2</v>
      </c>
    </row>
    <row r="4" spans="1:12" x14ac:dyDescent="0.35">
      <c r="A4" s="5">
        <v>43042</v>
      </c>
      <c r="B4" s="38">
        <f>('TY (solution)'!B4/'LY (solution)'!B4)-1</f>
        <v>-0.52359659519448343</v>
      </c>
      <c r="C4" s="38">
        <f>('TY (solution)'!C4/'LY (solution)'!C4)-1</f>
        <v>-0.54120795107033637</v>
      </c>
      <c r="D4" s="38">
        <f>('TY (solution)'!D4/'LY (solution)'!D4)-1</f>
        <v>-0.5079750346740638</v>
      </c>
      <c r="E4" s="38">
        <f>('TY (solution)'!E4/'LY (solution)'!E4)-1</f>
        <v>-0.38677469855439339</v>
      </c>
      <c r="F4" s="38">
        <f>('TY (solution)'!F4/'LY (solution)'!F4)-1</f>
        <v>-0.44867758186397988</v>
      </c>
      <c r="G4" s="38">
        <f>('TY (solution)'!G4/'LY (solution)'!G4)-1</f>
        <v>-0.45956607495069035</v>
      </c>
      <c r="H4" s="38">
        <f>('TY (solution)'!H4/'LY (solution)'!H4)-1</f>
        <v>0.13440399375384904</v>
      </c>
      <c r="I4" s="38">
        <f>('TY (solution)'!I4/'LY (solution)'!I4)-1</f>
        <v>0.13469061252891423</v>
      </c>
      <c r="J4" s="38">
        <f>('TY (solution)'!J4/'LY (solution)'!J4)-1</f>
        <v>0.28719756252780138</v>
      </c>
      <c r="K4" s="38">
        <f>('TY (solution)'!K4/'LY (solution)'!K4)-1</f>
        <v>0.112280729520986</v>
      </c>
      <c r="L4" s="38">
        <f>('TY (solution)'!L4/'LY (solution)'!L4)-1</f>
        <v>2.0147686113000773E-2</v>
      </c>
    </row>
    <row r="5" spans="1:12" x14ac:dyDescent="0.35">
      <c r="A5" s="5">
        <v>43043</v>
      </c>
      <c r="B5" s="38">
        <f>('TY (solution)'!B5/'LY (solution)'!B5)-1</f>
        <v>-0.74031571574807398</v>
      </c>
      <c r="C5" s="38">
        <f>('TY (solution)'!C5/'LY (solution)'!C5)-1</f>
        <v>-0.76133079847908747</v>
      </c>
      <c r="D5" s="38">
        <f>('TY (solution)'!D5/'LY (solution)'!D5)-1</f>
        <v>-0.78031878031878033</v>
      </c>
      <c r="E5" s="38">
        <f>('TY (solution)'!E5/'LY (solution)'!E5)-1</f>
        <v>-0.78655511014712975</v>
      </c>
      <c r="F5" s="38">
        <f>('TY (solution)'!F5/'LY (solution)'!F5)-1</f>
        <v>-0.7937003405221339</v>
      </c>
      <c r="G5" s="38">
        <f>('TY (solution)'!G5/'LY (solution)'!G5)-1</f>
        <v>-0.83778801843317974</v>
      </c>
      <c r="H5" s="38">
        <f>('TY (solution)'!H5/'LY (solution)'!H5)-1</f>
        <v>-0.3753492552154043</v>
      </c>
      <c r="I5" s="38">
        <f>('TY (solution)'!I5/'LY (solution)'!I5)-1</f>
        <v>0.31583923574070605</v>
      </c>
      <c r="J5" s="38">
        <f>('TY (solution)'!J5/'LY (solution)'!J5)-1</f>
        <v>-0.17806004137777476</v>
      </c>
      <c r="K5" s="38">
        <f>('TY (solution)'!K5/'LY (solution)'!K5)-1</f>
        <v>3.4635201982826658E-2</v>
      </c>
      <c r="L5" s="38">
        <f>('TY (solution)'!L5/'LY (solution)'!L5)-1</f>
        <v>0.2717905143947994</v>
      </c>
    </row>
    <row r="6" spans="1:12" x14ac:dyDescent="0.35">
      <c r="A6" s="5">
        <v>43044</v>
      </c>
      <c r="B6" s="38">
        <f>('TY (solution)'!B6/'LY (solution)'!B6)-1</f>
        <v>-0.42306493506493503</v>
      </c>
      <c r="C6" s="38">
        <f>('TY (solution)'!C6/'LY (solution)'!C6)-1</f>
        <v>-0.45800014672437828</v>
      </c>
      <c r="D6" s="38">
        <f>('TY (solution)'!D6/'LY (solution)'!D6)-1</f>
        <v>-0.44198895027624308</v>
      </c>
      <c r="E6" s="38">
        <f>('TY (solution)'!E6/'LY (solution)'!E6)-1</f>
        <v>-0.31509703038946102</v>
      </c>
      <c r="F6" s="38">
        <f>('TY (solution)'!F6/'LY (solution)'!F6)-1</f>
        <v>-0.3703433162892622</v>
      </c>
      <c r="G6" s="38">
        <f>('TY (solution)'!G6/'LY (solution)'!G6)-1</f>
        <v>-0.33435582822085885</v>
      </c>
      <c r="H6" s="38">
        <f>('TY (solution)'!H6/'LY (solution)'!H6)-1</f>
        <v>0.15375925686552017</v>
      </c>
      <c r="I6" s="38">
        <f>('TY (solution)'!I6/'LY (solution)'!I6)-1</f>
        <v>2.8932571857307465E-2</v>
      </c>
      <c r="J6" s="38">
        <f>('TY (solution)'!J6/'LY (solution)'!J6)-1</f>
        <v>0.18714047947081536</v>
      </c>
      <c r="K6" s="38">
        <f>('TY (solution)'!K6/'LY (solution)'!K6)-1</f>
        <v>8.7740331086807233E-2</v>
      </c>
      <c r="L6" s="38">
        <f>('TY (solution)'!L6/'LY (solution)'!L6)-1</f>
        <v>-5.406415258202546E-2</v>
      </c>
    </row>
    <row r="7" spans="1:12" x14ac:dyDescent="0.35">
      <c r="A7" s="5">
        <v>43045</v>
      </c>
      <c r="B7" s="38">
        <f>('TY (solution)'!B7/'LY (solution)'!B7)-1</f>
        <v>-0.13955216946947879</v>
      </c>
      <c r="C7" s="38">
        <f>('TY (solution)'!C7/'LY (solution)'!C7)-1</f>
        <v>-0.15825275091697233</v>
      </c>
      <c r="D7" s="38">
        <f>('TY (solution)'!D7/'LY (solution)'!D7)-1</f>
        <v>1.0563380281690238E-2</v>
      </c>
      <c r="E7" s="38">
        <f>('TY (solution)'!E7/'LY (solution)'!E7)-1</f>
        <v>7.7818781407035242E-2</v>
      </c>
      <c r="F7" s="38">
        <f>('TY (solution)'!F7/'LY (solution)'!F7)-1</f>
        <v>0.1357868020304569</v>
      </c>
      <c r="G7" s="38">
        <f>('TY (solution)'!G7/'LY (solution)'!G7)-1</f>
        <v>0.38832487309644681</v>
      </c>
      <c r="H7" s="38">
        <f>('TY (solution)'!H7/'LY (solution)'!H7)-1</f>
        <v>0.61349104946950161</v>
      </c>
      <c r="I7" s="38">
        <f>('TY (solution)'!I7/'LY (solution)'!I7)-1</f>
        <v>-0.2236552104673275</v>
      </c>
      <c r="J7" s="38">
        <f>('TY (solution)'!J7/'LY (solution)'!J7)-1</f>
        <v>0.25262536921325141</v>
      </c>
      <c r="K7" s="38">
        <f>('TY (solution)'!K7/'LY (solution)'!K7)-1</f>
        <v>-5.1037765643861754E-2</v>
      </c>
      <c r="L7" s="38">
        <f>('TY (solution)'!L7/'LY (solution)'!L7)-1</f>
        <v>-0.18190127970749548</v>
      </c>
    </row>
    <row r="8" spans="1:12" x14ac:dyDescent="0.35">
      <c r="A8" s="5">
        <v>43046</v>
      </c>
      <c r="B8" s="38">
        <f>('TY (solution)'!B8/'LY (solution)'!B8)-1</f>
        <v>-0.52393559541819756</v>
      </c>
      <c r="C8" s="38">
        <f>('TY (solution)'!C8/'LY (solution)'!C8)-1</f>
        <v>-0.54958188552445686</v>
      </c>
      <c r="D8" s="38">
        <f>('TY (solution)'!D8/'LY (solution)'!D8)-1</f>
        <v>-0.54768583450210384</v>
      </c>
      <c r="E8" s="38">
        <f>('TY (solution)'!E8/'LY (solution)'!E8)-1</f>
        <v>-0.53591178845232457</v>
      </c>
      <c r="F8" s="38">
        <f>('TY (solution)'!F8/'LY (solution)'!F8)-1</f>
        <v>-0.57183580387685295</v>
      </c>
      <c r="G8" s="38">
        <f>('TY (solution)'!G8/'LY (solution)'!G8)-1</f>
        <v>-0.56501403180542564</v>
      </c>
      <c r="H8" s="38">
        <f>('TY (solution)'!H8/'LY (solution)'!H8)-1</f>
        <v>-8.6287561077609487E-2</v>
      </c>
      <c r="I8" s="38">
        <f>('TY (solution)'!I8/'LY (solution)'!I8)-1</f>
        <v>6.6903866977344073E-2</v>
      </c>
      <c r="J8" s="38">
        <f>('TY (solution)'!J8/'LY (solution)'!J8)-1</f>
        <v>-2.5156665608401241E-2</v>
      </c>
      <c r="K8" s="38">
        <f>('TY (solution)'!K8/'LY (solution)'!K8)-1</f>
        <v>8.3902427502826615E-2</v>
      </c>
      <c r="L8" s="38">
        <f>('TY (solution)'!L8/'LY (solution)'!L8)-1</f>
        <v>-1.568274052549623E-2</v>
      </c>
    </row>
    <row r="9" spans="1:12" x14ac:dyDescent="0.35">
      <c r="A9" s="5">
        <v>43047</v>
      </c>
      <c r="B9" s="38">
        <f>('TY (solution)'!B9/'LY (solution)'!B9)-1</f>
        <v>-0.49047078842881453</v>
      </c>
      <c r="C9" s="38">
        <f>('TY (solution)'!C9/'LY (solution)'!C9)-1</f>
        <v>-0.50479376606421611</v>
      </c>
      <c r="D9" s="38">
        <f>('TY (solution)'!D9/'LY (solution)'!D9)-1</f>
        <v>-0.47343931756494761</v>
      </c>
      <c r="E9" s="38">
        <f>('TY (solution)'!E9/'LY (solution)'!E9)-1</f>
        <v>-0.49143627264496759</v>
      </c>
      <c r="F9" s="38">
        <f>('TY (solution)'!F9/'LY (solution)'!F9)-1</f>
        <v>-0.42627173213135872</v>
      </c>
      <c r="G9" s="38">
        <f>('TY (solution)'!G9/'LY (solution)'!G9)-1</f>
        <v>-0.45647558386411891</v>
      </c>
      <c r="H9" s="38">
        <f>('TY (solution)'!H9/'LY (solution)'!H9)-1</f>
        <v>6.6718852997393219E-2</v>
      </c>
      <c r="I9" s="38">
        <f>('TY (solution)'!I9/'LY (solution)'!I9)-1</f>
        <v>-6.4322204749139633E-2</v>
      </c>
      <c r="J9" s="38">
        <f>('TY (solution)'!J9/'LY (solution)'!J9)-1</f>
        <v>-1.8948554748723367E-3</v>
      </c>
      <c r="K9" s="38">
        <f>('TY (solution)'!K9/'LY (solution)'!K9)-1</f>
        <v>-0.11358084334190199</v>
      </c>
      <c r="L9" s="38">
        <f>('TY (solution)'!L9/'LY (solution)'!L9)-1</f>
        <v>5.5570367836445644E-2</v>
      </c>
    </row>
    <row r="10" spans="1:12" x14ac:dyDescent="0.35">
      <c r="A10" s="5">
        <v>43048</v>
      </c>
      <c r="B10" s="38">
        <f>('TY (solution)'!B10/'LY (solution)'!B10)-1</f>
        <v>-0.48465744253514842</v>
      </c>
      <c r="C10" s="38">
        <f>('TY (solution)'!C10/'LY (solution)'!C10)-1</f>
        <v>-0.49863869314541964</v>
      </c>
      <c r="D10" s="38">
        <f>('TY (solution)'!D10/'LY (solution)'!D10)-1</f>
        <v>-0.45406427221172019</v>
      </c>
      <c r="E10" s="38">
        <f>('TY (solution)'!E10/'LY (solution)'!E10)-1</f>
        <v>-0.50106347156848741</v>
      </c>
      <c r="F10" s="38">
        <f>('TY (solution)'!F10/'LY (solution)'!F10)-1</f>
        <v>-0.48251121076233183</v>
      </c>
      <c r="G10" s="38">
        <f>('TY (solution)'!G10/'LY (solution)'!G10)-1</f>
        <v>-0.46305931321540061</v>
      </c>
      <c r="H10" s="38">
        <f>('TY (solution)'!H10/'LY (solution)'!H10)-1</f>
        <v>4.191023816468098E-2</v>
      </c>
      <c r="I10" s="38">
        <f>('TY (solution)'!I10/'LY (solution)'!I10)-1</f>
        <v>-7.077906235914011E-2</v>
      </c>
      <c r="J10" s="38">
        <f>('TY (solution)'!J10/'LY (solution)'!J10)-1</f>
        <v>-3.1835191555003362E-2</v>
      </c>
      <c r="K10" s="38">
        <f>('TY (solution)'!K10/'LY (solution)'!K10)-1</f>
        <v>-3.5850555977232856E-2</v>
      </c>
      <c r="L10" s="38">
        <f>('TY (solution)'!L10/'LY (solution)'!L10)-1</f>
        <v>-3.6227274307366053E-2</v>
      </c>
    </row>
    <row r="11" spans="1:12" x14ac:dyDescent="0.35">
      <c r="A11" s="5">
        <v>43049</v>
      </c>
      <c r="B11" s="38">
        <f>('TY (solution)'!B11/'LY (solution)'!B11)-1</f>
        <v>-0.53175497933107851</v>
      </c>
      <c r="C11" s="38">
        <f>('TY (solution)'!C11/'LY (solution)'!C11)-1</f>
        <v>-0.5463983933916865</v>
      </c>
      <c r="D11" s="38">
        <f>('TY (solution)'!D11/'LY (solution)'!D11)-1</f>
        <v>-0.50187138482477034</v>
      </c>
      <c r="E11" s="38">
        <f>('TY (solution)'!E11/'LY (solution)'!E11)-1</f>
        <v>-0.45917814754012576</v>
      </c>
      <c r="F11" s="38">
        <f>('TY (solution)'!F11/'LY (solution)'!F11)-1</f>
        <v>-0.49307159353348728</v>
      </c>
      <c r="G11" s="38">
        <f>('TY (solution)'!G11/'LY (solution)'!G11)-1</f>
        <v>-0.48265895953757221</v>
      </c>
      <c r="H11" s="38">
        <f>('TY (solution)'!H11/'LY (solution)'!H11)-1</f>
        <v>0.10485113055418949</v>
      </c>
      <c r="I11" s="38">
        <f>('TY (solution)'!I11/'LY (solution)'!I11)-1</f>
        <v>4.5387491347019582E-2</v>
      </c>
      <c r="J11" s="38">
        <f>('TY (solution)'!J11/'LY (solution)'!J11)-1</f>
        <v>0.15499755168196239</v>
      </c>
      <c r="K11" s="38">
        <f>('TY (solution)'!K11/'LY (solution)'!K11)-1</f>
        <v>6.6860419658886228E-2</v>
      </c>
      <c r="L11" s="38">
        <f>('TY (solution)'!L11/'LY (solution)'!L11)-1</f>
        <v>-2.0127214316126407E-2</v>
      </c>
    </row>
    <row r="12" spans="1:12" x14ac:dyDescent="0.35">
      <c r="A12" s="5">
        <v>43050</v>
      </c>
      <c r="B12" s="38">
        <f>('TY (solution)'!B12/'LY (solution)'!B12)-1</f>
        <v>-0.72667730750178872</v>
      </c>
      <c r="C12" s="38">
        <f>('TY (solution)'!C12/'LY (solution)'!C12)-1</f>
        <v>-0.74452327122476025</v>
      </c>
      <c r="D12" s="38">
        <f>('TY (solution)'!D12/'LY (solution)'!D12)-1</f>
        <v>-0.7526427061310782</v>
      </c>
      <c r="E12" s="38">
        <f>('TY (solution)'!E12/'LY (solution)'!E12)-1</f>
        <v>-0.77223960281565618</v>
      </c>
      <c r="F12" s="38">
        <f>('TY (solution)'!F12/'LY (solution)'!F12)-1</f>
        <v>-0.7841623785020011</v>
      </c>
      <c r="G12" s="38">
        <f>('TY (solution)'!G12/'LY (solution)'!G12)-1</f>
        <v>-0.81261770244821085</v>
      </c>
      <c r="H12" s="38">
        <f>('TY (solution)'!H12/'LY (solution)'!H12)-1</f>
        <v>-0.31442831973047614</v>
      </c>
      <c r="I12" s="38">
        <f>('TY (solution)'!I12/'LY (solution)'!I12)-1</f>
        <v>0.21548513472247821</v>
      </c>
      <c r="J12" s="38">
        <f>('TY (solution)'!J12/'LY (solution)'!J12)-1</f>
        <v>-0.16669781384568183</v>
      </c>
      <c r="K12" s="38">
        <f>('TY (solution)'!K12/'LY (solution)'!K12)-1</f>
        <v>5.5239562054085756E-2</v>
      </c>
      <c r="L12" s="38">
        <f>('TY (solution)'!L12/'LY (solution)'!L12)-1</f>
        <v>0.15185705543153172</v>
      </c>
    </row>
    <row r="13" spans="1:12" x14ac:dyDescent="0.35">
      <c r="A13" s="5">
        <v>43051</v>
      </c>
      <c r="B13" s="38">
        <f>('TY (solution)'!B13/'LY (solution)'!B13)-1</f>
        <v>-0.46254834113576226</v>
      </c>
      <c r="C13" s="38">
        <f>('TY (solution)'!C13/'LY (solution)'!C13)-1</f>
        <v>-0.49880788960335232</v>
      </c>
      <c r="D13" s="38">
        <f>('TY (solution)'!D13/'LY (solution)'!D13)-1</f>
        <v>-0.50825825825825821</v>
      </c>
      <c r="E13" s="38">
        <f>('TY (solution)'!E13/'LY (solution)'!E13)-1</f>
        <v>-0.48350448459638629</v>
      </c>
      <c r="F13" s="38">
        <f>('TY (solution)'!F13/'LY (solution)'!F13)-1</f>
        <v>-0.44999999999999996</v>
      </c>
      <c r="G13" s="38">
        <f>('TY (solution)'!G13/'LY (solution)'!G13)-1</f>
        <v>-0.42165242165242167</v>
      </c>
      <c r="H13" s="38">
        <f>('TY (solution)'!H13/'LY (solution)'!H13)-1</f>
        <v>7.6092275107612961E-2</v>
      </c>
      <c r="I13" s="38">
        <f>('TY (solution)'!I13/'LY (solution)'!I13)-1</f>
        <v>-0.10694617779966309</v>
      </c>
      <c r="J13" s="38">
        <f>('TY (solution)'!J13/'LY (solution)'!J13)-1</f>
        <v>-3.8991680674889562E-2</v>
      </c>
      <c r="K13" s="38">
        <f>('TY (solution)'!K13/'LY (solution)'!K13)-1</f>
        <v>-6.0917244720702368E-2</v>
      </c>
      <c r="L13" s="38">
        <f>('TY (solution)'!L13/'LY (solution)'!L13)-1</f>
        <v>-4.9014778325123132E-2</v>
      </c>
    </row>
    <row r="14" spans="1:12" x14ac:dyDescent="0.35">
      <c r="A14" s="5">
        <v>43052</v>
      </c>
      <c r="B14" s="38">
        <f>('TY (solution)'!B14/'LY (solution)'!B14)-1</f>
        <v>-8.1006413418845624E-2</v>
      </c>
      <c r="C14" s="38">
        <f>('TY (solution)'!C14/'LY (solution)'!C14)-1</f>
        <v>-0.1056210964607911</v>
      </c>
      <c r="D14" s="38">
        <f>('TY (solution)'!D14/'LY (solution)'!D14)-1</f>
        <v>8.9943342776203972E-2</v>
      </c>
      <c r="E14" s="38">
        <f>('TY (solution)'!E14/'LY (solution)'!E14)-1</f>
        <v>0.27292173122161278</v>
      </c>
      <c r="F14" s="38">
        <f>('TY (solution)'!F14/'LY (solution)'!F14)-1</f>
        <v>0.21829105473965282</v>
      </c>
      <c r="G14" s="38">
        <f>('TY (solution)'!G14/'LY (solution)'!G14)-1</f>
        <v>0.44329896907216493</v>
      </c>
      <c r="H14" s="38">
        <f>('TY (solution)'!H14/'LY (solution)'!H14)-1</f>
        <v>0.57052126385509894</v>
      </c>
      <c r="I14" s="38">
        <f>('TY (solution)'!I14/'LY (solution)'!I14)-1</f>
        <v>-0.11804708622502535</v>
      </c>
      <c r="J14" s="38">
        <f>('TY (solution)'!J14/'LY (solution)'!J14)-1</f>
        <v>0.38512580480256031</v>
      </c>
      <c r="K14" s="38">
        <f>('TY (solution)'!K14/'LY (solution)'!K14)-1</f>
        <v>4.4842056641082761E-2</v>
      </c>
      <c r="L14" s="38">
        <f>('TY (solution)'!L14/'LY (solution)'!L14)-1</f>
        <v>-0.15589834064466901</v>
      </c>
    </row>
    <row r="15" spans="1:12" x14ac:dyDescent="0.35">
      <c r="A15" s="5">
        <v>43053</v>
      </c>
      <c r="B15" s="38">
        <f>('TY (solution)'!B15/'LY (solution)'!B15)-1</f>
        <v>-0.52583391336938479</v>
      </c>
      <c r="C15" s="38">
        <f>('TY (solution)'!C15/'LY (solution)'!C15)-1</f>
        <v>-0.55417105857551574</v>
      </c>
      <c r="D15" s="38">
        <f>('TY (solution)'!D15/'LY (solution)'!D15)-1</f>
        <v>-0.56411114830934039</v>
      </c>
      <c r="E15" s="38">
        <f>('TY (solution)'!E15/'LY (solution)'!E15)-1</f>
        <v>-0.54722905451188997</v>
      </c>
      <c r="F15" s="38">
        <f>('TY (solution)'!F15/'LY (solution)'!F15)-1</f>
        <v>-0.55451541850220265</v>
      </c>
      <c r="G15" s="38">
        <f>('TY (solution)'!G15/'LY (solution)'!G15)-1</f>
        <v>-0.58635961027457928</v>
      </c>
      <c r="H15" s="38">
        <f>('TY (solution)'!H15/'LY (solution)'!H15)-1</f>
        <v>-0.1276466171068561</v>
      </c>
      <c r="I15" s="38">
        <f>('TY (solution)'!I15/'LY (solution)'!I15)-1</f>
        <v>9.4600422818150287E-2</v>
      </c>
      <c r="J15" s="38">
        <f>('TY (solution)'!J15/'LY (solution)'!J15)-1</f>
        <v>-4.5121618238320726E-2</v>
      </c>
      <c r="K15" s="38">
        <f>('TY (solution)'!K15/'LY (solution)'!K15)-1</f>
        <v>1.6356040799020866E-2</v>
      </c>
      <c r="L15" s="38">
        <f>('TY (solution)'!L15/'LY (solution)'!L15)-1</f>
        <v>7.6985208803026284E-2</v>
      </c>
    </row>
    <row r="16" spans="1:12" x14ac:dyDescent="0.35">
      <c r="A16" s="5">
        <v>43054</v>
      </c>
      <c r="B16" s="38">
        <f>('TY (solution)'!B16/'LY (solution)'!B16)-1</f>
        <v>-0.49654125189809351</v>
      </c>
      <c r="C16" s="38">
        <f>('TY (solution)'!C16/'LY (solution)'!C16)-1</f>
        <v>-0.5079824061252749</v>
      </c>
      <c r="D16" s="38">
        <f>('TY (solution)'!D16/'LY (solution)'!D16)-1</f>
        <v>-0.45800627943485084</v>
      </c>
      <c r="E16" s="38">
        <f>('TY (solution)'!E16/'LY (solution)'!E16)-1</f>
        <v>-0.4792524814938911</v>
      </c>
      <c r="F16" s="38">
        <f>('TY (solution)'!F16/'LY (solution)'!F16)-1</f>
        <v>-0.44091360476663355</v>
      </c>
      <c r="G16" s="38">
        <f>('TY (solution)'!G16/'LY (solution)'!G16)-1</f>
        <v>-0.4375</v>
      </c>
      <c r="H16" s="38">
        <f>('TY (solution)'!H16/'LY (solution)'!H16)-1</f>
        <v>0.11727128016085797</v>
      </c>
      <c r="I16" s="38">
        <f>('TY (solution)'!I16/'LY (solution)'!I16)-1</f>
        <v>-7.4226633766917405E-2</v>
      </c>
      <c r="J16" s="38">
        <f>('TY (solution)'!J16/'LY (solution)'!J16)-1</f>
        <v>3.4339994030062826E-2</v>
      </c>
      <c r="K16" s="38">
        <f>('TY (solution)'!K16/'LY (solution)'!K16)-1</f>
        <v>-6.8574154288362887E-2</v>
      </c>
      <c r="L16" s="38">
        <f>('TY (solution)'!L16/'LY (solution)'!L16)-1</f>
        <v>-6.0686306962375314E-3</v>
      </c>
    </row>
    <row r="17" spans="1:12" x14ac:dyDescent="0.35">
      <c r="A17" s="5">
        <v>43055</v>
      </c>
      <c r="B17" s="38">
        <f>('TY (solution)'!B17/'LY (solution)'!B17)-1</f>
        <v>-0.48478260869565215</v>
      </c>
      <c r="C17" s="38">
        <f>('TY (solution)'!C17/'LY (solution)'!C17)-1</f>
        <v>-0.4854766831131625</v>
      </c>
      <c r="D17" s="38">
        <f>('TY (solution)'!D17/'LY (solution)'!D17)-1</f>
        <v>-0.43228404099560758</v>
      </c>
      <c r="E17" s="38">
        <f>('TY (solution)'!E17/'LY (solution)'!E17)-1</f>
        <v>-0.41039769093831557</v>
      </c>
      <c r="F17" s="38">
        <f>('TY (solution)'!F17/'LY (solution)'!F17)-1</f>
        <v>-0.42629969418960245</v>
      </c>
      <c r="G17" s="38">
        <f>('TY (solution)'!G17/'LY (solution)'!G17)-1</f>
        <v>-0.39815762538382804</v>
      </c>
      <c r="H17" s="38">
        <f>('TY (solution)'!H17/'LY (solution)'!H17)-1</f>
        <v>0.16813287900185281</v>
      </c>
      <c r="I17" s="38">
        <f>('TY (solution)'!I17/'LY (solution)'!I17)-1</f>
        <v>-2.0337659943425734E-2</v>
      </c>
      <c r="J17" s="38">
        <f>('TY (solution)'!J17/'LY (solution)'!J17)-1</f>
        <v>0.14437578973997822</v>
      </c>
      <c r="K17" s="38">
        <f>('TY (solution)'!K17/'LY (solution)'!K17)-1</f>
        <v>2.7718310571272831E-2</v>
      </c>
      <c r="L17" s="38">
        <f>('TY (solution)'!L17/'LY (solution)'!L17)-1</f>
        <v>-4.6759866025921082E-2</v>
      </c>
    </row>
    <row r="18" spans="1:12" x14ac:dyDescent="0.35">
      <c r="A18" s="5">
        <v>43056</v>
      </c>
      <c r="B18" s="38">
        <f>('TY (solution)'!B18/'LY (solution)'!B18)-1</f>
        <v>-0.49255568581477138</v>
      </c>
      <c r="C18" s="38">
        <f>('TY (solution)'!C18/'LY (solution)'!C18)-1</f>
        <v>-0.53971062357474242</v>
      </c>
      <c r="D18" s="38">
        <f>('TY (solution)'!D18/'LY (solution)'!D18)-1</f>
        <v>-0.5158839779005524</v>
      </c>
      <c r="E18" s="38">
        <f>('TY (solution)'!E18/'LY (solution)'!E18)-1</f>
        <v>-0.51287578928825051</v>
      </c>
      <c r="F18" s="38">
        <f>('TY (solution)'!F18/'LY (solution)'!F18)-1</f>
        <v>-0.51412268188302424</v>
      </c>
      <c r="G18" s="38">
        <f>('TY (solution)'!G18/'LY (solution)'!G18)-1</f>
        <v>-0.54742547425474253</v>
      </c>
      <c r="H18" s="38">
        <f>('TY (solution)'!H18/'LY (solution)'!H18)-1</f>
        <v>-0.10812967434283338</v>
      </c>
      <c r="I18" s="38">
        <f>('TY (solution)'!I18/'LY (solution)'!I18)-1</f>
        <v>7.6340321872069294E-2</v>
      </c>
      <c r="J18" s="38">
        <f>('TY (solution)'!J18/'LY (solution)'!J18)-1</f>
        <v>-4.0044006614018079E-2</v>
      </c>
      <c r="K18" s="38">
        <f>('TY (solution)'!K18/'LY (solution)'!K18)-1</f>
        <v>2.5662704314044493E-3</v>
      </c>
      <c r="L18" s="38">
        <f>('TY (solution)'!L18/'LY (solution)'!L18)-1</f>
        <v>7.3585211887209789E-2</v>
      </c>
    </row>
    <row r="19" spans="1:12" x14ac:dyDescent="0.35">
      <c r="A19" s="5">
        <v>43057</v>
      </c>
      <c r="B19" s="38">
        <f>('TY (solution)'!B19/'LY (solution)'!B19)-1</f>
        <v>-0.73371837183718369</v>
      </c>
      <c r="C19" s="38">
        <f>('TY (solution)'!C19/'LY (solution)'!C19)-1</f>
        <v>-0.75525397440868547</v>
      </c>
      <c r="D19" s="38">
        <f>('TY (solution)'!D19/'LY (solution)'!D19)-1</f>
        <v>-0.76213761788333911</v>
      </c>
      <c r="E19" s="38">
        <f>('TY (solution)'!E19/'LY (solution)'!E19)-1</f>
        <v>-0.83330549428422374</v>
      </c>
      <c r="F19" s="38">
        <f>('TY (solution)'!F19/'LY (solution)'!F19)-1</f>
        <v>-0.80272882319499717</v>
      </c>
      <c r="G19" s="38">
        <f>('TY (solution)'!G19/'LY (solution)'!G19)-1</f>
        <v>-0.83060635226179014</v>
      </c>
      <c r="H19" s="38">
        <f>('TY (solution)'!H19/'LY (solution)'!H19)-1</f>
        <v>-0.36385529521159787</v>
      </c>
      <c r="I19" s="38">
        <f>('TY (solution)'!I19/'LY (solution)'!I19)-1</f>
        <v>-1.5934139552889026E-2</v>
      </c>
      <c r="J19" s="38">
        <f>('TY (solution)'!J19/'LY (solution)'!J19)-1</f>
        <v>-0.37399171371352768</v>
      </c>
      <c r="K19" s="38">
        <f>('TY (solution)'!K19/'LY (solution)'!K19)-1</f>
        <v>-0.15499816843213121</v>
      </c>
      <c r="L19" s="38">
        <f>('TY (solution)'!L19/'LY (solution)'!L19)-1</f>
        <v>0.16457245852498859</v>
      </c>
    </row>
    <row r="20" spans="1:12" x14ac:dyDescent="0.35">
      <c r="A20" s="5">
        <v>43058</v>
      </c>
      <c r="B20" s="38">
        <f>('TY (solution)'!B20/'LY (solution)'!B20)-1</f>
        <v>-0.47314262193867052</v>
      </c>
      <c r="C20" s="38">
        <f>('TY (solution)'!C20/'LY (solution)'!C20)-1</f>
        <v>-0.50855320382719627</v>
      </c>
      <c r="D20" s="38">
        <f>('TY (solution)'!D20/'LY (solution)'!D20)-1</f>
        <v>-0.52654545454545454</v>
      </c>
      <c r="E20" s="38">
        <f>('TY (solution)'!E20/'LY (solution)'!E20)-1</f>
        <v>-0.55409051555439592</v>
      </c>
      <c r="F20" s="38">
        <f>('TY (solution)'!F20/'LY (solution)'!F20)-1</f>
        <v>-0.54973118279569899</v>
      </c>
      <c r="G20" s="38">
        <f>('TY (solution)'!G20/'LY (solution)'!G20)-1</f>
        <v>-0.52094240837696337</v>
      </c>
      <c r="H20" s="38">
        <f>('TY (solution)'!H20/'LY (solution)'!H20)-1</f>
        <v>-9.0726235274869116E-2</v>
      </c>
      <c r="I20" s="38">
        <f>('TY (solution)'!I20/'LY (solution)'!I20)-1</f>
        <v>-6.9194409517919331E-2</v>
      </c>
      <c r="J20" s="38">
        <f>('TY (solution)'!J20/'LY (solution)'!J20)-1</f>
        <v>-0.15364289651516005</v>
      </c>
      <c r="K20" s="38">
        <f>('TY (solution)'!K20/'LY (solution)'!K20)-1</f>
        <v>-9.6816226043897613E-3</v>
      </c>
      <c r="L20" s="38">
        <f>('TY (solution)'!L20/'LY (solution)'!L20)-1</f>
        <v>-6.0094600152770461E-2</v>
      </c>
    </row>
    <row r="21" spans="1:12" x14ac:dyDescent="0.35">
      <c r="A21" s="5">
        <v>43059</v>
      </c>
      <c r="B21" s="38">
        <f>('TY (solution)'!B21/'LY (solution)'!B21)-1</f>
        <v>-7.7442094662638516E-2</v>
      </c>
      <c r="C21" s="38">
        <f>('TY (solution)'!C21/'LY (solution)'!C21)-1</f>
        <v>-0.10824012459294918</v>
      </c>
      <c r="D21" s="38">
        <f>('TY (solution)'!D21/'LY (solution)'!D21)-1</f>
        <v>7.8751857355126242E-2</v>
      </c>
      <c r="E21" s="38">
        <f>('TY (solution)'!E21/'LY (solution)'!E21)-1</f>
        <v>0.46114680218621151</v>
      </c>
      <c r="F21" s="38">
        <f>('TY (solution)'!F21/'LY (solution)'!F21)-1</f>
        <v>0.27173913043478271</v>
      </c>
      <c r="G21" s="38">
        <f>('TY (solution)'!G21/'LY (solution)'!G21)-1</f>
        <v>0.47619047619047628</v>
      </c>
      <c r="H21" s="38">
        <f>('TY (solution)'!H21/'LY (solution)'!H21)-1</f>
        <v>0.60010603957771291</v>
      </c>
      <c r="I21" s="38">
        <f>('TY (solution)'!I21/'LY (solution)'!I21)-1</f>
        <v>-1.0190875938372757E-2</v>
      </c>
      <c r="J21" s="38">
        <f>('TY (solution)'!J21/'LY (solution)'!J21)-1</f>
        <v>0.58379955744013534</v>
      </c>
      <c r="K21" s="38">
        <f>('TY (solution)'!K21/'LY (solution)'!K21)-1</f>
        <v>0.14893594701821766</v>
      </c>
      <c r="L21" s="38">
        <f>('TY (solution)'!L21/'LY (solution)'!L21)-1</f>
        <v>-0.13849929873772793</v>
      </c>
    </row>
    <row r="22" spans="1:12" x14ac:dyDescent="0.35">
      <c r="A22" s="5">
        <v>43060</v>
      </c>
      <c r="B22" s="38">
        <f>('TY (solution)'!B22/'LY (solution)'!B22)-1</f>
        <v>-0.51663852731332716</v>
      </c>
      <c r="C22" s="38">
        <f>('TY (solution)'!C22/'LY (solution)'!C22)-1</f>
        <v>-0.54459516581485601</v>
      </c>
      <c r="D22" s="38">
        <f>('TY (solution)'!D22/'LY (solution)'!D22)-1</f>
        <v>-0.54739843193157522</v>
      </c>
      <c r="E22" s="38">
        <f>('TY (solution)'!E22/'LY (solution)'!E22)-1</f>
        <v>-0.54236114352392062</v>
      </c>
      <c r="F22" s="38">
        <f>('TY (solution)'!F22/'LY (solution)'!F22)-1</f>
        <v>-0.51541197391819793</v>
      </c>
      <c r="G22" s="38">
        <f>('TY (solution)'!G22/'LY (solution)'!G22)-1</f>
        <v>-0.52986512524084772</v>
      </c>
      <c r="H22" s="38">
        <f>('TY (solution)'!H22/'LY (solution)'!H22)-1</f>
        <v>-2.7363781920811903E-2</v>
      </c>
      <c r="I22" s="38">
        <f>('TY (solution)'!I22/'LY (solution)'!I22)-1</f>
        <v>-2.6579645446372258E-2</v>
      </c>
      <c r="J22" s="38">
        <f>('TY (solution)'!J22/'LY (solution)'!J22)-1</f>
        <v>-5.3216107745657104E-2</v>
      </c>
      <c r="K22" s="38">
        <f>('TY (solution)'!K22/'LY (solution)'!K22)-1</f>
        <v>-5.5612537155784847E-2</v>
      </c>
      <c r="L22" s="38">
        <f>('TY (solution)'!L22/'LY (solution)'!L22)-1</f>
        <v>3.0742563673996859E-2</v>
      </c>
    </row>
    <row r="23" spans="1:12" x14ac:dyDescent="0.35">
      <c r="A23" s="5">
        <v>43061</v>
      </c>
      <c r="B23" s="38">
        <f>('TY (solution)'!B23/'LY (solution)'!B23)-1</f>
        <v>-0.50077855633411184</v>
      </c>
      <c r="C23" s="38">
        <f>('TY (solution)'!C23/'LY (solution)'!C23)-1</f>
        <v>-0.51996341366420107</v>
      </c>
      <c r="D23" s="38">
        <f>('TY (solution)'!D23/'LY (solution)'!D23)-1</f>
        <v>-0.48691099476439792</v>
      </c>
      <c r="E23" s="38">
        <f>('TY (solution)'!E23/'LY (solution)'!E23)-1</f>
        <v>-0.45831840080277286</v>
      </c>
      <c r="F23" s="38">
        <f>('TY (solution)'!F23/'LY (solution)'!F23)-1</f>
        <v>-0.47859801488833742</v>
      </c>
      <c r="G23" s="38">
        <f>('TY (solution)'!G23/'LY (solution)'!G23)-1</f>
        <v>-0.47352024922118385</v>
      </c>
      <c r="H23" s="38">
        <f>('TY (solution)'!H23/'LY (solution)'!H23)-1</f>
        <v>5.4601635123612935E-2</v>
      </c>
      <c r="I23" s="38">
        <f>('TY (solution)'!I23/'LY (solution)'!I23)-1</f>
        <v>2.8874516818401919E-2</v>
      </c>
      <c r="J23" s="38">
        <f>('TY (solution)'!J23/'LY (solution)'!J23)-1</f>
        <v>8.5052747773703752E-2</v>
      </c>
      <c r="K23" s="38">
        <f>('TY (solution)'!K23/'LY (solution)'!K23)-1</f>
        <v>3.8894393701285113E-2</v>
      </c>
      <c r="L23" s="38">
        <f>('TY (solution)'!L23/'LY (solution)'!L23)-1</f>
        <v>-9.6447501725227536E-3</v>
      </c>
    </row>
    <row r="24" spans="1:12" x14ac:dyDescent="0.35">
      <c r="A24" s="5">
        <v>43062</v>
      </c>
      <c r="B24" s="38">
        <f>('TY (solution)'!B24/'LY (solution)'!B24)-1</f>
        <v>-0.48631813125695222</v>
      </c>
      <c r="C24" s="38">
        <f>('TY (solution)'!C24/'LY (solution)'!C24)-1</f>
        <v>-0.50743074545238376</v>
      </c>
      <c r="D24" s="38">
        <f>('TY (solution)'!D24/'LY (solution)'!D24)-1</f>
        <v>-0.49031078610603296</v>
      </c>
      <c r="E24" s="38">
        <f>('TY (solution)'!E24/'LY (solution)'!E24)-1</f>
        <v>-0.49230634640773185</v>
      </c>
      <c r="F24" s="38">
        <f>('TY (solution)'!F24/'LY (solution)'!F24)-1</f>
        <v>-0.48849878934624702</v>
      </c>
      <c r="G24" s="38">
        <f>('TY (solution)'!G24/'LY (solution)'!G24)-1</f>
        <v>-0.47704590818363268</v>
      </c>
      <c r="H24" s="38">
        <f>('TY (solution)'!H24/'LY (solution)'!H24)-1</f>
        <v>1.8050516550268902E-2</v>
      </c>
      <c r="I24" s="38">
        <f>('TY (solution)'!I24/'LY (solution)'!I24)-1</f>
        <v>-2.9181219657533064E-2</v>
      </c>
      <c r="J24" s="38">
        <f>('TY (solution)'!J24/'LY (solution)'!J24)-1</f>
        <v>-1.1657439195649433E-2</v>
      </c>
      <c r="K24" s="38">
        <f>('TY (solution)'!K24/'LY (solution)'!K24)-1</f>
        <v>-7.4438867048201018E-3</v>
      </c>
      <c r="L24" s="38">
        <f>('TY (solution)'!L24/'LY (solution)'!L24)-1</f>
        <v>-2.1900356726983761E-2</v>
      </c>
    </row>
    <row r="25" spans="1:12" x14ac:dyDescent="0.35">
      <c r="A25" s="5">
        <v>43063</v>
      </c>
      <c r="B25" s="38">
        <f>('TY (solution)'!B25/'LY (solution)'!B25)-1</f>
        <v>-0.53093284387821205</v>
      </c>
      <c r="C25" s="38">
        <f>('TY (solution)'!C25/'LY (solution)'!C25)-1</f>
        <v>-0.53477944276242673</v>
      </c>
      <c r="D25" s="38">
        <f>('TY (solution)'!D25/'LY (solution)'!D25)-1</f>
        <v>-0.4722612359550562</v>
      </c>
      <c r="E25" s="38">
        <f>('TY (solution)'!E25/'LY (solution)'!E25)-1</f>
        <v>-0.51764723899639287</v>
      </c>
      <c r="F25" s="38">
        <f>('TY (solution)'!F25/'LY (solution)'!F25)-1</f>
        <v>-0.45983055799006722</v>
      </c>
      <c r="G25" s="38">
        <f>('TY (solution)'!G25/'LY (solution)'!G25)-1</f>
        <v>-0.47821969696969702</v>
      </c>
      <c r="H25" s="38">
        <f>('TY (solution)'!H25/'LY (solution)'!H25)-1</f>
        <v>0.11237867802201995</v>
      </c>
      <c r="I25" s="38">
        <f>('TY (solution)'!I25/'LY (solution)'!I25)-1</f>
        <v>-7.5563492523032294E-2</v>
      </c>
      <c r="J25" s="38">
        <f>('TY (solution)'!J25/'LY (solution)'!J25)-1</f>
        <v>2.8323460102522624E-2</v>
      </c>
      <c r="K25" s="38">
        <f>('TY (solution)'!K25/'LY (solution)'!K25)-1</f>
        <v>-0.10703434239299747</v>
      </c>
      <c r="L25" s="38">
        <f>('TY (solution)'!L25/'LY (solution)'!L25)-1</f>
        <v>3.5243068534462907E-2</v>
      </c>
    </row>
    <row r="26" spans="1:12" x14ac:dyDescent="0.35">
      <c r="A26" s="5">
        <v>43064</v>
      </c>
      <c r="B26" s="38">
        <f>('TY (solution)'!B26/'LY (solution)'!B26)-1</f>
        <v>-0.73915431081823169</v>
      </c>
      <c r="C26" s="38">
        <f>('TY (solution)'!C26/'LY (solution)'!C26)-1</f>
        <v>-0.76808919646289886</v>
      </c>
      <c r="D26" s="38">
        <f>('TY (solution)'!D26/'LY (solution)'!D26)-1</f>
        <v>-0.80364511691884455</v>
      </c>
      <c r="E26" s="38">
        <f>('TY (solution)'!E26/'LY (solution)'!E26)-1</f>
        <v>-0.85648005395161309</v>
      </c>
      <c r="F26" s="38">
        <f>('TY (solution)'!F26/'LY (solution)'!F26)-1</f>
        <v>-0.84361792054099749</v>
      </c>
      <c r="G26" s="38">
        <f>('TY (solution)'!G26/'LY (solution)'!G26)-1</f>
        <v>-0.87016574585635365</v>
      </c>
      <c r="H26" s="38">
        <f>('TY (solution)'!H26/'LY (solution)'!H26)-1</f>
        <v>-0.50225646990404194</v>
      </c>
      <c r="I26" s="38">
        <f>('TY (solution)'!I26/'LY (solution)'!I26)-1</f>
        <v>0.10540894615991658</v>
      </c>
      <c r="J26" s="38">
        <f>('TY (solution)'!J26/'LY (solution)'!J26)-1</f>
        <v>-0.44978984893871021</v>
      </c>
      <c r="K26" s="38">
        <f>('TY (solution)'!K26/'LY (solution)'!K26)-1</f>
        <v>-8.2248128782476893E-2</v>
      </c>
      <c r="L26" s="38">
        <f>('TY (solution)'!L26/'LY (solution)'!L26)-1</f>
        <v>0.20447473966295582</v>
      </c>
    </row>
    <row r="27" spans="1:12" x14ac:dyDescent="0.35">
      <c r="A27" s="5">
        <v>43065</v>
      </c>
      <c r="B27" s="38">
        <f>('TY (solution)'!B27/'LY (solution)'!B27)-1</f>
        <v>-0.45068951107396571</v>
      </c>
      <c r="C27" s="38">
        <f>('TY (solution)'!C27/'LY (solution)'!C27)-1</f>
        <v>-0.47396889790398922</v>
      </c>
      <c r="D27" s="38">
        <f>('TY (solution)'!D27/'LY (solution)'!D27)-1</f>
        <v>-0.42771599657827197</v>
      </c>
      <c r="E27" s="38">
        <f>('TY (solution)'!E27/'LY (solution)'!E27)-1</f>
        <v>-0.30859376371802927</v>
      </c>
      <c r="F27" s="38">
        <f>('TY (solution)'!F27/'LY (solution)'!F27)-1</f>
        <v>-0.3493449781659389</v>
      </c>
      <c r="G27" s="38">
        <f>('TY (solution)'!G27/'LY (solution)'!G27)-1</f>
        <v>-0.36301369863013699</v>
      </c>
      <c r="H27" s="38">
        <f>('TY (solution)'!H27/'LY (solution)'!H27)-1</f>
        <v>0.159610665027069</v>
      </c>
      <c r="I27" s="38">
        <f>('TY (solution)'!I27/'LY (solution)'!I27)-1</f>
        <v>8.5433446206104602E-2</v>
      </c>
      <c r="J27" s="38">
        <f>('TY (solution)'!J27/'LY (solution)'!J27)-1</f>
        <v>0.25868020039768402</v>
      </c>
      <c r="K27" s="38">
        <f>('TY (solution)'!K27/'LY (solution)'!K27)-1</f>
        <v>6.2631061131350974E-2</v>
      </c>
      <c r="L27" s="38">
        <f>('TY (solution)'!L27/'LY (solution)'!L27)-1</f>
        <v>2.1458421373902636E-2</v>
      </c>
    </row>
    <row r="28" spans="1:12" x14ac:dyDescent="0.35">
      <c r="A28" s="5">
        <v>43066</v>
      </c>
      <c r="B28" s="38">
        <f>('TY (solution)'!B28/'LY (solution)'!B28)-1</f>
        <v>-6.9191919191919138E-2</v>
      </c>
      <c r="C28" s="38">
        <f>('TY (solution)'!C28/'LY (solution)'!C28)-1</f>
        <v>-9.8141904010330738E-2</v>
      </c>
      <c r="D28" s="38">
        <f>('TY (solution)'!D28/'LY (solution)'!D28)-1</f>
        <v>0.12219644238205718</v>
      </c>
      <c r="E28" s="38">
        <f>('TY (solution)'!E28/'LY (solution)'!E28)-1</f>
        <v>0.14724954490138686</v>
      </c>
      <c r="F28" s="38">
        <f>('TY (solution)'!F28/'LY (solution)'!F28)-1</f>
        <v>0.20216362407031774</v>
      </c>
      <c r="G28" s="38">
        <f>('TY (solution)'!G28/'LY (solution)'!G28)-1</f>
        <v>0.43131868131868134</v>
      </c>
      <c r="H28" s="38">
        <f>('TY (solution)'!H28/'LY (solution)'!H28)-1</f>
        <v>0.53771621758599508</v>
      </c>
      <c r="I28" s="38">
        <f>('TY (solution)'!I28/'LY (solution)'!I28)-1</f>
        <v>-0.19846672870613269</v>
      </c>
      <c r="J28" s="38">
        <f>('TY (solution)'!J28/'LY (solution)'!J28)-1</f>
        <v>0.23253071020333493</v>
      </c>
      <c r="K28" s="38">
        <f>('TY (solution)'!K28/'LY (solution)'!K28)-1</f>
        <v>-4.5679371817125225E-2</v>
      </c>
      <c r="L28" s="38">
        <f>('TY (solution)'!L28/'LY (solution)'!L28)-1</f>
        <v>-0.1601006542003921</v>
      </c>
    </row>
    <row r="29" spans="1:12" x14ac:dyDescent="0.35">
      <c r="A29" s="5">
        <v>43067</v>
      </c>
      <c r="B29" s="38">
        <f>('TY (solution)'!B29/'LY (solution)'!B29)-1</f>
        <v>-0.52940861079834867</v>
      </c>
      <c r="C29" s="38">
        <f>('TY (solution)'!C29/'LY (solution)'!C29)-1</f>
        <v>-0.55392642242364232</v>
      </c>
      <c r="D29" s="38">
        <f>('TY (solution)'!D29/'LY (solution)'!D29)-1</f>
        <v>-0.55962011959198033</v>
      </c>
      <c r="E29" s="38">
        <f>('TY (solution)'!E29/'LY (solution)'!E29)-1</f>
        <v>-0.59444555248037645</v>
      </c>
      <c r="F29" s="38">
        <f>('TY (solution)'!F29/'LY (solution)'!F29)-1</f>
        <v>-0.5947658402203857</v>
      </c>
      <c r="G29" s="38">
        <f>('TY (solution)'!G29/'LY (solution)'!G29)-1</f>
        <v>-0.58256880733944949</v>
      </c>
      <c r="H29" s="38">
        <f>('TY (solution)'!H29/'LY (solution)'!H29)-1</f>
        <v>-0.11296466055463972</v>
      </c>
      <c r="I29" s="38">
        <f>('TY (solution)'!I29/'LY (solution)'!I29)-1</f>
        <v>-2.8451982865077441E-2</v>
      </c>
      <c r="J29" s="38">
        <f>('TY (solution)'!J29/'LY (solution)'!J29)-1</f>
        <v>-0.13820257483325737</v>
      </c>
      <c r="K29" s="38">
        <f>('TY (solution)'!K29/'LY (solution)'!K29)-1</f>
        <v>7.9037695189243529E-4</v>
      </c>
      <c r="L29" s="38">
        <f>('TY (solution)'!L29/'LY (solution)'!L29)-1</f>
        <v>-2.9219265582901888E-2</v>
      </c>
    </row>
    <row r="30" spans="1:12" x14ac:dyDescent="0.35">
      <c r="A30" s="5">
        <v>43068</v>
      </c>
      <c r="B30" s="38">
        <f>('TY (solution)'!B30/'LY (solution)'!B30)-1</f>
        <v>-0.49647246244879384</v>
      </c>
      <c r="C30" s="38">
        <f>('TY (solution)'!C30/'LY (solution)'!C30)-1</f>
        <v>-0.51120270987226046</v>
      </c>
      <c r="D30" s="38">
        <f>('TY (solution)'!D30/'LY (solution)'!D30)-1</f>
        <v>-0.47518561938257131</v>
      </c>
      <c r="E30" s="38">
        <f>('TY (solution)'!E30/'LY (solution)'!E30)-1</f>
        <v>-0.49766490017489384</v>
      </c>
      <c r="F30" s="38">
        <f>('TY (solution)'!F30/'LY (solution)'!F30)-1</f>
        <v>-0.48142164781906305</v>
      </c>
      <c r="G30" s="38">
        <f>('TY (solution)'!G30/'LY (solution)'!G30)-1</f>
        <v>-0.48869752421959101</v>
      </c>
      <c r="H30" s="38">
        <f>('TY (solution)'!H30/'LY (solution)'!H30)-1</f>
        <v>1.5440939470787507E-2</v>
      </c>
      <c r="I30" s="38">
        <f>('TY (solution)'!I30/'LY (solution)'!I30)-1</f>
        <v>-1.7538299499950227E-2</v>
      </c>
      <c r="J30" s="38">
        <f>('TY (solution)'!J30/'LY (solution)'!J30)-1</f>
        <v>-2.3681678501622505E-3</v>
      </c>
      <c r="K30" s="38">
        <f>('TY (solution)'!K30/'LY (solution)'!K30)-1</f>
        <v>-3.1322657969655054E-2</v>
      </c>
      <c r="L30" s="38">
        <f>('TY (solution)'!L30/'LY (solution)'!L30)-1</f>
        <v>1.4230082475979788E-2</v>
      </c>
    </row>
    <row r="31" spans="1:12" x14ac:dyDescent="0.35">
      <c r="A31" s="5">
        <v>43069</v>
      </c>
      <c r="B31" s="38">
        <f>('TY (solution)'!B31/'LY (solution)'!B31)-1</f>
        <v>-0.48936763967182006</v>
      </c>
      <c r="C31" s="38">
        <f>('TY (solution)'!C31/'LY (solution)'!C31)-1</f>
        <v>-0.51092636579572448</v>
      </c>
      <c r="D31" s="38">
        <f>('TY (solution)'!D31/'LY (solution)'!D31)-1</f>
        <v>-0.48363368885619717</v>
      </c>
      <c r="E31" s="38">
        <f>('TY (solution)'!E31/'LY (solution)'!E31)-1</f>
        <v>-0.4911873141224371</v>
      </c>
      <c r="F31" s="38">
        <f>('TY (solution)'!F31/'LY (solution)'!F31)-1</f>
        <v>-0.49515776319900029</v>
      </c>
      <c r="G31" s="38">
        <f>('TY (solution)'!G31/'LY (solution)'!G31)-1</f>
        <v>-0.46910994764397906</v>
      </c>
      <c r="H31" s="38">
        <f>('TY (solution)'!H31/'LY (solution)'!H31)-1</f>
        <v>3.9671774845647212E-2</v>
      </c>
      <c r="I31" s="38">
        <f>('TY (solution)'!I31/'LY (solution)'!I31)-1</f>
        <v>-4.1585571966326396E-2</v>
      </c>
      <c r="J31" s="38">
        <f>('TY (solution)'!J31/'LY (solution)'!J31)-1</f>
        <v>-3.5635705685546082E-3</v>
      </c>
      <c r="K31" s="38">
        <f>('TY (solution)'!K31/'LY (solution)'!K31)-1</f>
        <v>7.8647323601972463E-3</v>
      </c>
      <c r="L31" s="38">
        <f>('TY (solution)'!L31/'LY (solution)'!L31)-1</f>
        <v>-4.9064425749596241E-2</v>
      </c>
    </row>
    <row r="32" spans="1:12" x14ac:dyDescent="0.35">
      <c r="A32" t="s">
        <v>24</v>
      </c>
      <c r="B32" s="38">
        <f>('TY (solution)'!B32/'LY (solution)'!B32)-1</f>
        <v>-0.50097057728430805</v>
      </c>
      <c r="C32" s="38">
        <f>('TY (solution)'!C32/'LY (solution)'!C32)-1</f>
        <v>-0.52231007331141255</v>
      </c>
      <c r="D32" s="38">
        <f>('TY (solution)'!D32/'LY (solution)'!D32)-1</f>
        <v>-0.49664607360508739</v>
      </c>
      <c r="E32" s="38">
        <f>('TY (solution)'!E32/'LY (solution)'!E32)-1</f>
        <v>-0.49576069713095317</v>
      </c>
      <c r="F32" s="38">
        <f>('TY (solution)'!F32/'LY (solution)'!F32)-1</f>
        <v>-0.49410052009345251</v>
      </c>
      <c r="G32" s="38">
        <f>('TY (solution)'!G32/'LY (solution)'!G32)-1</f>
        <v>-0.49409807494256519</v>
      </c>
      <c r="H32" s="38">
        <f>('TY (solution)'!H32/'LY (solution)'!H32)-1</f>
        <v>1.3771737755146729E-2</v>
      </c>
      <c r="I32" s="38">
        <f>('TY (solution)'!I32/'LY (solution)'!I32)-1</f>
        <v>-3.2864515947419459E-3</v>
      </c>
      <c r="J32" s="38">
        <f>('TY (solution)'!J32/'LY (solution)'!J32)-1</f>
        <v>1.0440026010897219E-2</v>
      </c>
      <c r="K32" s="38">
        <f>('TY (solution)'!K32/'LY (solution)'!K32)-1</f>
        <v>-3.2816342048965774E-3</v>
      </c>
      <c r="L32" s="38">
        <f>('TY (solution)'!L32/'LY (solution)'!L32)-1</f>
        <v>-4.8332508064685697E-6</v>
      </c>
    </row>
  </sheetData>
  <conditionalFormatting sqref="B2:L32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2" max="2" width="9.1796875" bestFit="1" customWidth="1"/>
    <col min="5" max="5" width="12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f>('TY (solution)'!B2-'LY (solution)'!B2)</f>
        <v>-9102</v>
      </c>
      <c r="C2" s="1">
        <f>('TY (solution)'!C2-'LY (solution)'!C2)</f>
        <v>-13085</v>
      </c>
      <c r="D2" s="1">
        <f>('TY (solution)'!D2-'LY (solution)'!D2)</f>
        <v>-1271</v>
      </c>
      <c r="E2" s="2">
        <f>('TY (solution)'!E2-'LY (solution)'!E2)</f>
        <v>-791746</v>
      </c>
      <c r="F2" s="1">
        <f>('TY (solution)'!F2-'LY (solution)'!F2)</f>
        <v>-1554</v>
      </c>
      <c r="G2">
        <f>('TY (solution)'!G2-'LY (solution)'!G2)</f>
        <v>-475</v>
      </c>
      <c r="H2" s="39">
        <f>('TY (solution)'!H2-'LY (solution)'!H2)</f>
        <v>1.833241286520855E-3</v>
      </c>
      <c r="I2" s="37">
        <f>('TY (solution)'!I2-'LY (solution)'!I2)</f>
        <v>-12.587201916067897</v>
      </c>
      <c r="J2" s="37">
        <f>('TY (solution)'!J2-'LY (solution)'!J2)</f>
        <v>2.329218857543907</v>
      </c>
      <c r="K2" s="37">
        <f>('TY (solution)'!K2-'LY (solution)'!K2)</f>
        <v>-8.6019301732979443</v>
      </c>
      <c r="L2" s="40">
        <f>('TY (solution)'!L2-'LY (solution)'!L2)</f>
        <v>3.2219098198480012E-2</v>
      </c>
    </row>
    <row r="3" spans="1:12" x14ac:dyDescent="0.35">
      <c r="A3" s="5">
        <v>43041</v>
      </c>
      <c r="B3" s="1">
        <f>('TY (solution)'!B3-'LY (solution)'!B3)</f>
        <v>-8503</v>
      </c>
      <c r="C3" s="1">
        <f>('TY (solution)'!C3-'LY (solution)'!C3)</f>
        <v>-12336</v>
      </c>
      <c r="D3" s="1">
        <f>('TY (solution)'!D3-'LY (solution)'!D3)</f>
        <v>-1283</v>
      </c>
      <c r="E3" s="2">
        <f>('TY (solution)'!E3-'LY (solution)'!E3)</f>
        <v>-897112</v>
      </c>
      <c r="F3" s="1">
        <f>('TY (solution)'!F3-'LY (solution)'!F3)</f>
        <v>-1738</v>
      </c>
      <c r="G3">
        <f>('TY (solution)'!G3-'LY (solution)'!G3)</f>
        <v>-495</v>
      </c>
      <c r="H3" s="39">
        <f>('TY (solution)'!H3-'LY (solution)'!H3)</f>
        <v>-1.8745987477155057E-3</v>
      </c>
      <c r="I3" s="37">
        <f>('TY (solution)'!I3-'LY (solution)'!I3)</f>
        <v>-140.77160396039608</v>
      </c>
      <c r="J3" s="37">
        <f>('TY (solution)'!J3-'LY (solution)'!J3)</f>
        <v>-10.770608851680493</v>
      </c>
      <c r="K3" s="37">
        <f>('TY (solution)'!K3-'LY (solution)'!K3)</f>
        <v>-16.280680661100803</v>
      </c>
      <c r="L3" s="40">
        <f>('TY (solution)'!L3-'LY (solution)'!L3)</f>
        <v>-0.17850495049504955</v>
      </c>
    </row>
    <row r="4" spans="1:12" x14ac:dyDescent="0.35">
      <c r="A4" s="5">
        <v>43042</v>
      </c>
      <c r="B4" s="1">
        <f>('TY (solution)'!B4-'LY (solution)'!B4)</f>
        <v>-9719</v>
      </c>
      <c r="C4" s="1">
        <f>('TY (solution)'!C4-'LY (solution)'!C4)</f>
        <v>-14158</v>
      </c>
      <c r="D4" s="1">
        <f>('TY (solution)'!D4-'LY (solution)'!D4)</f>
        <v>-1465</v>
      </c>
      <c r="E4" s="2">
        <f>('TY (solution)'!E4-'LY (solution)'!E4)</f>
        <v>-603811</v>
      </c>
      <c r="F4" s="1">
        <f>('TY (solution)'!F4-'LY (solution)'!F4)</f>
        <v>-1425</v>
      </c>
      <c r="G4">
        <f>('TY (solution)'!G4-'LY (solution)'!G4)</f>
        <v>-466</v>
      </c>
      <c r="H4" s="39">
        <f>('TY (solution)'!H4-'LY (solution)'!H4)</f>
        <v>7.3421856301262162E-3</v>
      </c>
      <c r="I4" s="37">
        <f>('TY (solution)'!I4-'LY (solution)'!I4)</f>
        <v>207.3682856073367</v>
      </c>
      <c r="J4" s="37">
        <f>('TY (solution)'!J4-'LY (solution)'!J4)</f>
        <v>24.154549701266134</v>
      </c>
      <c r="K4" s="37">
        <f>('TY (solution)'!K4-'LY (solution)'!K4)</f>
        <v>55.190927961999421</v>
      </c>
      <c r="L4" s="40">
        <f>('TY (solution)'!L4-'LY (solution)'!L4)</f>
        <v>6.3105573071883914E-2</v>
      </c>
    </row>
    <row r="5" spans="1:12" x14ac:dyDescent="0.35">
      <c r="A5" s="5">
        <v>43043</v>
      </c>
      <c r="B5" s="1">
        <f>('TY (solution)'!B5-'LY (solution)'!B5)</f>
        <v>-13741</v>
      </c>
      <c r="C5" s="1">
        <f>('TY (solution)'!C5-'LY (solution)'!C5)</f>
        <v>-20023</v>
      </c>
      <c r="D5">
        <f>('TY (solution)'!D5-'LY (solution)'!D5)</f>
        <v>-2252</v>
      </c>
      <c r="E5" s="2">
        <f>('TY (solution)'!E5-'LY (solution)'!E5)</f>
        <v>-1483568</v>
      </c>
      <c r="F5">
        <f>('TY (solution)'!F5-'LY (solution)'!F5)</f>
        <v>-2797</v>
      </c>
      <c r="G5">
        <f>('TY (solution)'!G5-'LY (solution)'!G5)</f>
        <v>-909</v>
      </c>
      <c r="H5" s="39">
        <f>('TY (solution)'!H5-'LY (solution)'!H5)</f>
        <v>-2.1941379338867174E-2</v>
      </c>
      <c r="I5" s="37">
        <f>('TY (solution)'!I5-'LY (solution)'!I5)</f>
        <v>549.05347193129433</v>
      </c>
      <c r="J5" s="37">
        <f>('TY (solution)'!J5-'LY (solution)'!J5)</f>
        <v>-18.094367199238306</v>
      </c>
      <c r="K5" s="37">
        <f>('TY (solution)'!K5-'LY (solution)'!K5)</f>
        <v>18.537882501908712</v>
      </c>
      <c r="L5" s="40">
        <f>('TY (solution)'!L5-'LY (solution)'!L5)</f>
        <v>0.88275555090071256</v>
      </c>
    </row>
    <row r="6" spans="1:12" x14ac:dyDescent="0.35">
      <c r="A6" s="5">
        <v>43044</v>
      </c>
      <c r="B6" s="1">
        <f>('TY (solution)'!B6-'LY (solution)'!B6)</f>
        <v>-4072</v>
      </c>
      <c r="C6" s="1">
        <f>('TY (solution)'!C6-'LY (solution)'!C6)</f>
        <v>-6243</v>
      </c>
      <c r="D6">
        <f>('TY (solution)'!D6-'LY (solution)'!D6)</f>
        <v>-560</v>
      </c>
      <c r="E6" s="2">
        <f>('TY (solution)'!E6-'LY (solution)'!E6)</f>
        <v>-199959</v>
      </c>
      <c r="F6">
        <f>('TY (solution)'!F6-'LY (solution)'!F6)</f>
        <v>-507</v>
      </c>
      <c r="G6">
        <f>('TY (solution)'!G6-'LY (solution)'!G6)</f>
        <v>-109</v>
      </c>
      <c r="H6" s="39">
        <f>('TY (solution)'!H6-'LY (solution)'!H6)</f>
        <v>5.2078459987698264E-3</v>
      </c>
      <c r="I6" s="37">
        <f>('TY (solution)'!I6-'LY (solution)'!I6)</f>
        <v>56.32044612818413</v>
      </c>
      <c r="J6" s="37">
        <f>('TY (solution)'!J6-'LY (solution)'!J6)</f>
        <v>12.338536370886445</v>
      </c>
      <c r="K6" s="37">
        <f>('TY (solution)'!K6-'LY (solution)'!K6)</f>
        <v>40.671713225735914</v>
      </c>
      <c r="L6" s="40">
        <f>('TY (solution)'!L6-'LY (solution)'!L6)</f>
        <v>-0.22703627265273862</v>
      </c>
    </row>
    <row r="7" spans="1:12" x14ac:dyDescent="0.35">
      <c r="A7" s="5">
        <v>43045</v>
      </c>
      <c r="B7" s="1">
        <f>('TY (solution)'!B7-'LY (solution)'!B7)</f>
        <v>-1502</v>
      </c>
      <c r="C7" s="1">
        <f>('TY (solution)'!C7-'LY (solution)'!C7)</f>
        <v>-2373</v>
      </c>
      <c r="D7" s="1">
        <f>('TY (solution)'!D7-'LY (solution)'!D7)</f>
        <v>15</v>
      </c>
      <c r="E7" s="2">
        <f>('TY (solution)'!E7-'LY (solution)'!E7)</f>
        <v>59466</v>
      </c>
      <c r="F7" s="1">
        <f>('TY (solution)'!F7-'LY (solution)'!F7)</f>
        <v>214</v>
      </c>
      <c r="G7">
        <f>('TY (solution)'!G7-'LY (solution)'!G7)</f>
        <v>153</v>
      </c>
      <c r="H7" s="39">
        <f>('TY (solution)'!H7-'LY (solution)'!H7)</f>
        <v>2.2458001810924805E-2</v>
      </c>
      <c r="I7" s="37">
        <f>('TY (solution)'!I7-'LY (solution)'!I7)</f>
        <v>-433.77757774292627</v>
      </c>
      <c r="J7" s="37">
        <f>('TY (solution)'!J7-'LY (solution)'!J7)</f>
        <v>17.936096082690526</v>
      </c>
      <c r="K7" s="37">
        <f>('TY (solution)'!K7-'LY (solution)'!K7)</f>
        <v>-24.746839463460276</v>
      </c>
      <c r="L7" s="40">
        <f>('TY (solution)'!L7-'LY (solution)'!L7)</f>
        <v>-0.72760511882998191</v>
      </c>
    </row>
    <row r="8" spans="1:12" x14ac:dyDescent="0.35">
      <c r="A8" s="5">
        <v>43046</v>
      </c>
      <c r="B8" s="1">
        <f>('TY (solution)'!B8-'LY (solution)'!B8)</f>
        <v>-9697</v>
      </c>
      <c r="C8" s="1">
        <f>('TY (solution)'!C8-'LY (solution)'!C8)</f>
        <v>-14393</v>
      </c>
      <c r="D8" s="1">
        <f>('TY (solution)'!D8-'LY (solution)'!D8)</f>
        <v>-1562</v>
      </c>
      <c r="E8" s="2">
        <f>('TY (solution)'!E8-'LY (solution)'!E8)</f>
        <v>-969764</v>
      </c>
      <c r="F8" s="1">
        <f>('TY (solution)'!F8-'LY (solution)'!F8)</f>
        <v>-2006</v>
      </c>
      <c r="G8">
        <f>('TY (solution)'!G8-'LY (solution)'!G8)</f>
        <v>-604</v>
      </c>
      <c r="H8" s="39">
        <f>('TY (solution)'!H8-'LY (solution)'!H8)</f>
        <v>-4.9838665869874968E-3</v>
      </c>
      <c r="I8" s="37">
        <f>('TY (solution)'!I8-'LY (solution)'!I8)</f>
        <v>113.25209974149288</v>
      </c>
      <c r="J8" s="37">
        <f>('TY (solution)'!J8-'LY (solution)'!J8)</f>
        <v>-2.4596104744798453</v>
      </c>
      <c r="K8" s="37">
        <f>('TY (solution)'!K8-'LY (solution)'!K8)</f>
        <v>43.280043560315676</v>
      </c>
      <c r="L8" s="40">
        <f>('TY (solution)'!L8-'LY (solution)'!L8)</f>
        <v>-5.1464035325950341E-2</v>
      </c>
    </row>
    <row r="9" spans="1:12" x14ac:dyDescent="0.35">
      <c r="A9" s="5">
        <v>43047</v>
      </c>
      <c r="B9" s="1">
        <f>('TY (solution)'!B9-'LY (solution)'!B9)</f>
        <v>-8647</v>
      </c>
      <c r="C9" s="1">
        <f>('TY (solution)'!C9-'LY (solution)'!C9)</f>
        <v>-12373</v>
      </c>
      <c r="D9" s="1">
        <f>('TY (solution)'!D9-'LY (solution)'!D9)</f>
        <v>-1221</v>
      </c>
      <c r="E9" s="2">
        <f>('TY (solution)'!E9-'LY (solution)'!E9)</f>
        <v>-833213</v>
      </c>
      <c r="F9" s="1">
        <f>('TY (solution)'!F9-'LY (solution)'!F9)</f>
        <v>-1324</v>
      </c>
      <c r="G9">
        <f>('TY (solution)'!G9-'LY (solution)'!G9)</f>
        <v>-430</v>
      </c>
      <c r="H9" s="39">
        <f>('TY (solution)'!H9-'LY (solution)'!H9)</f>
        <v>3.5648984414942964E-3</v>
      </c>
      <c r="I9" s="37">
        <f>('TY (solution)'!I9-'LY (solution)'!I9)</f>
        <v>-115.77075039808915</v>
      </c>
      <c r="J9" s="37">
        <f>('TY (solution)'!J9-'LY (solution)'!J9)</f>
        <v>-0.18222695052209303</v>
      </c>
      <c r="K9" s="37">
        <f>('TY (solution)'!K9-'LY (solution)'!K9)</f>
        <v>-62.000110932607186</v>
      </c>
      <c r="L9" s="40">
        <f>('TY (solution)'!L9-'LY (solution)'!L9)</f>
        <v>0.18322883492569009</v>
      </c>
    </row>
    <row r="10" spans="1:12" x14ac:dyDescent="0.35">
      <c r="A10" s="5">
        <v>43048</v>
      </c>
      <c r="B10" s="1">
        <f>('TY (solution)'!B10-'LY (solution)'!B10)</f>
        <v>-8687</v>
      </c>
      <c r="C10" s="1">
        <f>('TY (solution)'!C10-'LY (solution)'!C10)</f>
        <v>-12454</v>
      </c>
      <c r="D10" s="1">
        <f>('TY (solution)'!D10-'LY (solution)'!D10)</f>
        <v>-1201</v>
      </c>
      <c r="E10" s="2">
        <f>('TY (solution)'!E10-'LY (solution)'!E10)</f>
        <v>-827354</v>
      </c>
      <c r="F10" s="1">
        <f>('TY (solution)'!F10-'LY (solution)'!F10)</f>
        <v>-1614</v>
      </c>
      <c r="G10">
        <f>('TY (solution)'!G10-'LY (solution)'!G10)</f>
        <v>-445</v>
      </c>
      <c r="H10" s="39">
        <f>('TY (solution)'!H10-'LY (solution)'!H10)</f>
        <v>2.2470285023576467E-3</v>
      </c>
      <c r="I10" s="37">
        <f>('TY (solution)'!I10-'LY (solution)'!I10)</f>
        <v>-121.61301212399871</v>
      </c>
      <c r="J10" s="37">
        <f>('TY (solution)'!J10-'LY (solution)'!J10)</f>
        <v>-2.9327237756558446</v>
      </c>
      <c r="K10" s="37">
        <f>('TY (solution)'!K10-'LY (solution)'!K10)</f>
        <v>-17.696949066482205</v>
      </c>
      <c r="L10" s="40">
        <f>('TY (solution)'!L10-'LY (solution)'!L10)</f>
        <v>-0.12609805677225738</v>
      </c>
    </row>
    <row r="11" spans="1:12" x14ac:dyDescent="0.35">
      <c r="A11" s="5">
        <v>43049</v>
      </c>
      <c r="B11" s="1">
        <f>('TY (solution)'!B11-'LY (solution)'!B11)</f>
        <v>-9905</v>
      </c>
      <c r="C11" s="1">
        <f>('TY (solution)'!C11-'LY (solution)'!C11)</f>
        <v>-14420</v>
      </c>
      <c r="D11" s="1">
        <f>('TY (solution)'!D11-'LY (solution)'!D11)</f>
        <v>-1475</v>
      </c>
      <c r="E11" s="2">
        <f>('TY (solution)'!E11-'LY (solution)'!E11)</f>
        <v>-754640</v>
      </c>
      <c r="F11" s="1">
        <f>('TY (solution)'!F11-'LY (solution)'!F11)</f>
        <v>-1708</v>
      </c>
      <c r="G11">
        <f>('TY (solution)'!G11-'LY (solution)'!G11)</f>
        <v>-501</v>
      </c>
      <c r="H11" s="39">
        <f>('TY (solution)'!H11-'LY (solution)'!H11)</f>
        <v>5.8428879323159238E-3</v>
      </c>
      <c r="I11" s="37">
        <f>('TY (solution)'!I11-'LY (solution)'!I11)</f>
        <v>71.861691478025023</v>
      </c>
      <c r="J11" s="37">
        <f>('TY (solution)'!J11-'LY (solution)'!J11)</f>
        <v>13.675415595218482</v>
      </c>
      <c r="K11" s="37">
        <f>('TY (solution)'!K11-'LY (solution)'!K11)</f>
        <v>31.721215811707225</v>
      </c>
      <c r="L11" s="40">
        <f>('TY (solution)'!L11-'LY (solution)'!L11)</f>
        <v>-6.7168275906610564E-2</v>
      </c>
    </row>
    <row r="12" spans="1:12" x14ac:dyDescent="0.35">
      <c r="A12" s="5">
        <v>43050</v>
      </c>
      <c r="B12" s="1">
        <f>('TY (solution)'!B12-'LY (solution)'!B12)</f>
        <v>-13203</v>
      </c>
      <c r="C12" s="1">
        <f>('TY (solution)'!C12-'LY (solution)'!C12)</f>
        <v>-19100</v>
      </c>
      <c r="D12">
        <f>('TY (solution)'!D12-'LY (solution)'!D12)</f>
        <v>-2136</v>
      </c>
      <c r="E12" s="2">
        <f>('TY (solution)'!E12-'LY (solution)'!E12)</f>
        <v>-1271718</v>
      </c>
      <c r="F12">
        <f>('TY (solution)'!F12-'LY (solution)'!F12)</f>
        <v>-2743</v>
      </c>
      <c r="G12">
        <f>('TY (solution)'!G12-'LY (solution)'!G12)</f>
        <v>-863</v>
      </c>
      <c r="H12" s="39">
        <f>('TY (solution)'!H12-'LY (solution)'!H12)</f>
        <v>-1.8378715149637605E-2</v>
      </c>
      <c r="I12" s="37">
        <f>('TY (solution)'!I12-'LY (solution)'!I12)</f>
        <v>334.14236909595047</v>
      </c>
      <c r="J12" s="37">
        <f>('TY (solution)'!J12-'LY (solution)'!J12)</f>
        <v>-15.109066335987563</v>
      </c>
      <c r="K12" s="37">
        <f>('TY (solution)'!K12-'LY (solution)'!K12)</f>
        <v>26.005737242473458</v>
      </c>
      <c r="L12" s="40">
        <f>('TY (solution)'!L12-'LY (solution)'!L12)</f>
        <v>0.50018453851176803</v>
      </c>
    </row>
    <row r="13" spans="1:12" x14ac:dyDescent="0.35">
      <c r="A13" s="5">
        <v>43051</v>
      </c>
      <c r="B13" s="1">
        <f>('TY (solution)'!B13-'LY (solution)'!B13)</f>
        <v>-4545</v>
      </c>
      <c r="C13" s="1">
        <f>('TY (solution)'!C13-'LY (solution)'!C13)</f>
        <v>-6904</v>
      </c>
      <c r="D13">
        <f>('TY (solution)'!D13-'LY (solution)'!D13)</f>
        <v>-677</v>
      </c>
      <c r="E13" s="2">
        <f>('TY (solution)'!E13-'LY (solution)'!E13)</f>
        <v>-316166</v>
      </c>
      <c r="F13">
        <f>('TY (solution)'!F13-'LY (solution)'!F13)</f>
        <v>-603</v>
      </c>
      <c r="G13">
        <f>('TY (solution)'!G13-'LY (solution)'!G13)</f>
        <v>-148</v>
      </c>
      <c r="H13" s="39">
        <f>('TY (solution)'!H13-'LY (solution)'!H13)</f>
        <v>2.7181343947457956E-3</v>
      </c>
      <c r="I13" s="37">
        <f>('TY (solution)'!I13-'LY (solution)'!I13)</f>
        <v>-199.23829172105047</v>
      </c>
      <c r="J13" s="37">
        <f>('TY (solution)'!J13-'LY (solution)'!J13)</f>
        <v>-2.5948356352242712</v>
      </c>
      <c r="K13" s="37">
        <f>('TY (solution)'!K13-'LY (solution)'!K13)</f>
        <v>-29.726933514246923</v>
      </c>
      <c r="L13" s="40">
        <f>('TY (solution)'!L13-'LY (solution)'!L13)</f>
        <v>-0.18712194574263519</v>
      </c>
    </row>
    <row r="14" spans="1:12" x14ac:dyDescent="0.35">
      <c r="A14" s="5">
        <v>43052</v>
      </c>
      <c r="B14" s="1">
        <f>('TY (solution)'!B14-'LY (solution)'!B14)</f>
        <v>-821</v>
      </c>
      <c r="C14" s="1">
        <f>('TY (solution)'!C14-'LY (solution)'!C14)</f>
        <v>-1522</v>
      </c>
      <c r="D14" s="1">
        <f>('TY (solution)'!D14-'LY (solution)'!D14)</f>
        <v>127</v>
      </c>
      <c r="E14" s="2">
        <f>('TY (solution)'!E14-'LY (solution)'!E14)</f>
        <v>194448</v>
      </c>
      <c r="F14" s="1">
        <f>('TY (solution)'!F14-'LY (solution)'!F14)</f>
        <v>327</v>
      </c>
      <c r="G14">
        <f>('TY (solution)'!G14-'LY (solution)'!G14)</f>
        <v>172</v>
      </c>
      <c r="H14" s="39">
        <f>('TY (solution)'!H14-'LY (solution)'!H14)</f>
        <v>2.1841366588631318E-2</v>
      </c>
      <c r="I14" s="37">
        <f>('TY (solution)'!I14-'LY (solution)'!I14)</f>
        <v>-216.76487481590561</v>
      </c>
      <c r="J14" s="37">
        <f>('TY (solution)'!J14-'LY (solution)'!J14)</f>
        <v>27.073489086933449</v>
      </c>
      <c r="K14" s="37">
        <f>('TY (solution)'!K14-'LY (solution)'!K14)</f>
        <v>21.327456883150148</v>
      </c>
      <c r="L14" s="40">
        <f>('TY (solution)'!L14-'LY (solution)'!L14)</f>
        <v>-0.60189617083946967</v>
      </c>
    </row>
    <row r="15" spans="1:12" x14ac:dyDescent="0.35">
      <c r="A15" s="5">
        <v>43053</v>
      </c>
      <c r="B15" s="1">
        <f>('TY (solution)'!B15-'LY (solution)'!B15)</f>
        <v>-9821</v>
      </c>
      <c r="C15" s="1">
        <f>('TY (solution)'!C15-'LY (solution)'!C15)</f>
        <v>-14721</v>
      </c>
      <c r="D15" s="1">
        <f>('TY (solution)'!D15-'LY (solution)'!D15)</f>
        <v>-1685</v>
      </c>
      <c r="E15" s="2">
        <f>('TY (solution)'!E15-'LY (solution)'!E15)</f>
        <v>-1025655</v>
      </c>
      <c r="F15" s="1">
        <f>('TY (solution)'!F15-'LY (solution)'!F15)</f>
        <v>-2014</v>
      </c>
      <c r="G15">
        <f>('TY (solution)'!G15-'LY (solution)'!G15)</f>
        <v>-662</v>
      </c>
      <c r="H15" s="39">
        <f>('TY (solution)'!H15-'LY (solution)'!H15)</f>
        <v>-7.7160695354521885E-3</v>
      </c>
      <c r="I15" s="37">
        <f>('TY (solution)'!I15-'LY (solution)'!I15)</f>
        <v>157.04759475232481</v>
      </c>
      <c r="J15" s="37">
        <f>('TY (solution)'!J15-'LY (solution)'!J15)</f>
        <v>-4.5280342354520258</v>
      </c>
      <c r="K15" s="37">
        <f>('TY (solution)'!K15-'LY (solution)'!K15)</f>
        <v>8.4404285760959965</v>
      </c>
      <c r="L15" s="40">
        <f>('TY (solution)'!L15-'LY (solution)'!L15)</f>
        <v>0.24766189404126759</v>
      </c>
    </row>
    <row r="16" spans="1:12" x14ac:dyDescent="0.35">
      <c r="A16" s="5">
        <v>43054</v>
      </c>
      <c r="B16" s="1">
        <f>('TY (solution)'!B16-'LY (solution)'!B16)</f>
        <v>-8829</v>
      </c>
      <c r="C16" s="1">
        <f>('TY (solution)'!C16-'LY (solution)'!C16)</f>
        <v>-12473</v>
      </c>
      <c r="D16" s="1">
        <f>('TY (solution)'!D16-'LY (solution)'!D16)</f>
        <v>-1167</v>
      </c>
      <c r="E16" s="2">
        <f>('TY (solution)'!E16-'LY (solution)'!E16)</f>
        <v>-769529</v>
      </c>
      <c r="F16" s="1">
        <f>('TY (solution)'!F16-'LY (solution)'!F16)</f>
        <v>-1332</v>
      </c>
      <c r="G16">
        <f>('TY (solution)'!G16-'LY (solution)'!G16)</f>
        <v>-385</v>
      </c>
      <c r="H16" s="39">
        <f>('TY (solution)'!H16-'LY (solution)'!H16)</f>
        <v>5.8038764153621816E-3</v>
      </c>
      <c r="I16" s="37">
        <f>('TY (solution)'!I16-'LY (solution)'!I16)</f>
        <v>-135.43712121212116</v>
      </c>
      <c r="J16" s="37">
        <f>('TY (solution)'!J16-'LY (solution)'!J16)</f>
        <v>3.1010206205587707</v>
      </c>
      <c r="K16" s="37">
        <f>('TY (solution)'!K16-'LY (solution)'!K16)</f>
        <v>-36.447719133619444</v>
      </c>
      <c r="L16" s="40">
        <f>('TY (solution)'!L16-'LY (solution)'!L16)</f>
        <v>-2.0833333333333481E-2</v>
      </c>
    </row>
    <row r="17" spans="1:12" x14ac:dyDescent="0.35">
      <c r="A17" s="5">
        <v>43055</v>
      </c>
      <c r="B17" s="1">
        <f>('TY (solution)'!B17-'LY (solution)'!B17)</f>
        <v>-8697</v>
      </c>
      <c r="C17" s="1">
        <f>('TY (solution)'!C17-'LY (solution)'!C17)</f>
        <v>-12201</v>
      </c>
      <c r="D17" s="1">
        <f>('TY (solution)'!D17-'LY (solution)'!D17)</f>
        <v>-1181</v>
      </c>
      <c r="E17" s="2">
        <f>('TY (solution)'!E17-'LY (solution)'!E17)</f>
        <v>-712356</v>
      </c>
      <c r="F17" s="1">
        <f>('TY (solution)'!F17-'LY (solution)'!F17)</f>
        <v>-1394</v>
      </c>
      <c r="G17">
        <f>('TY (solution)'!G17-'LY (solution)'!G17)</f>
        <v>-389</v>
      </c>
      <c r="H17" s="39">
        <f>('TY (solution)'!H17-'LY (solution)'!H17)</f>
        <v>9.1564003781945472E-3</v>
      </c>
      <c r="I17" s="37">
        <f>('TY (solution)'!I17-'LY (solution)'!I17)</f>
        <v>-36.132548618219062</v>
      </c>
      <c r="J17" s="37">
        <f>('TY (solution)'!J17-'LY (solution)'!J17)</f>
        <v>13.968961235059197</v>
      </c>
      <c r="K17" s="37">
        <f>('TY (solution)'!K17-'LY (solution)'!K17)</f>
        <v>14.713336984800662</v>
      </c>
      <c r="L17" s="40">
        <f>('TY (solution)'!L17-'LY (solution)'!L17)</f>
        <v>-0.15650436223619435</v>
      </c>
    </row>
    <row r="18" spans="1:12" x14ac:dyDescent="0.35">
      <c r="A18" s="5">
        <v>43056</v>
      </c>
      <c r="B18" s="1">
        <f>('TY (solution)'!B18-'LY (solution)'!B18)</f>
        <v>-8403</v>
      </c>
      <c r="C18" s="1">
        <f>('TY (solution)'!C18-'LY (solution)'!C18)</f>
        <v>-13727</v>
      </c>
      <c r="D18" s="1">
        <f>('TY (solution)'!D18-'LY (solution)'!D18)</f>
        <v>-1494</v>
      </c>
      <c r="E18" s="2">
        <f>('TY (solution)'!E18-'LY (solution)'!E18)</f>
        <v>-931644</v>
      </c>
      <c r="F18" s="1">
        <f>('TY (solution)'!F18-'LY (solution)'!F18)</f>
        <v>-1802</v>
      </c>
      <c r="G18">
        <f>('TY (solution)'!G18-'LY (solution)'!G18)</f>
        <v>-606</v>
      </c>
      <c r="H18" s="39">
        <f>('TY (solution)'!H18-'LY (solution)'!H18)</f>
        <v>-7.0163862542506755E-3</v>
      </c>
      <c r="I18" s="37">
        <f>('TY (solution)'!I18-'LY (solution)'!I18)</f>
        <v>125.26915816064366</v>
      </c>
      <c r="J18" s="37">
        <f>('TY (solution)'!J18-'LY (solution)'!J18)</f>
        <v>-4.2637947511389171</v>
      </c>
      <c r="K18" s="37">
        <f>('TY (solution)'!K18-'LY (solution)'!K18)</f>
        <v>1.3300016836948316</v>
      </c>
      <c r="L18" s="40">
        <f>('TY (solution)'!L18-'LY (solution)'!L18)</f>
        <v>0.23298660132309879</v>
      </c>
    </row>
    <row r="19" spans="1:12" x14ac:dyDescent="0.35">
      <c r="A19" s="5">
        <v>43057</v>
      </c>
      <c r="B19" s="1">
        <f>('TY (solution)'!B19-'LY (solution)'!B19)</f>
        <v>-13339</v>
      </c>
      <c r="C19" s="1">
        <f>('TY (solution)'!C19-'LY (solution)'!C19)</f>
        <v>-19478</v>
      </c>
      <c r="D19">
        <f>('TY (solution)'!D19-'LY (solution)'!D19)</f>
        <v>-2182</v>
      </c>
      <c r="E19" s="2">
        <f>('TY (solution)'!E19-'LY (solution)'!E19)</f>
        <v>-1456738</v>
      </c>
      <c r="F19">
        <f>('TY (solution)'!F19-'LY (solution)'!F19)</f>
        <v>-2824</v>
      </c>
      <c r="G19">
        <f>('TY (solution)'!G19-'LY (solution)'!G19)</f>
        <v>-863</v>
      </c>
      <c r="H19" s="39">
        <f>('TY (solution)'!H19-'LY (solution)'!H19)</f>
        <v>-2.0794590303897152E-2</v>
      </c>
      <c r="I19" s="37">
        <f>('TY (solution)'!I19-'LY (solution)'!I19)</f>
        <v>-26.809596202642524</v>
      </c>
      <c r="J19" s="37">
        <f>('TY (solution)'!J19-'LY (solution)'!J19)</f>
        <v>-35.962121582949457</v>
      </c>
      <c r="K19" s="37">
        <f>('TY (solution)'!K19-'LY (solution)'!K19)</f>
        <v>-77.020784012398963</v>
      </c>
      <c r="L19" s="40">
        <f>('TY (solution)'!L19-'LY (solution)'!L19)</f>
        <v>0.55723379123282912</v>
      </c>
    </row>
    <row r="20" spans="1:12" x14ac:dyDescent="0.35">
      <c r="A20" s="5">
        <v>43058</v>
      </c>
      <c r="B20" s="1">
        <f>('TY (solution)'!B20-'LY (solution)'!B20)</f>
        <v>-4598</v>
      </c>
      <c r="C20" s="1">
        <f>('TY (solution)'!C20-'LY (solution)'!C20)</f>
        <v>-7016</v>
      </c>
      <c r="D20">
        <f>('TY (solution)'!D20-'LY (solution)'!D20)</f>
        <v>-724</v>
      </c>
      <c r="E20" s="2">
        <f>('TY (solution)'!E20-'LY (solution)'!E20)</f>
        <v>-373754</v>
      </c>
      <c r="F20">
        <f>('TY (solution)'!F20-'LY (solution)'!F20)</f>
        <v>-818</v>
      </c>
      <c r="G20">
        <f>('TY (solution)'!G20-'LY (solution)'!G20)</f>
        <v>-199</v>
      </c>
      <c r="H20" s="39">
        <f>('TY (solution)'!H20-'LY (solution)'!H20)</f>
        <v>-3.5663121912945031E-3</v>
      </c>
      <c r="I20" s="37">
        <f>('TY (solution)'!I20-'LY (solution)'!I20)</f>
        <v>-122.18356078162105</v>
      </c>
      <c r="J20" s="37">
        <f>('TY (solution)'!J20-'LY (solution)'!J20)</f>
        <v>-10.664505540620503</v>
      </c>
      <c r="K20" s="37">
        <f>('TY (solution)'!K20-'LY (solution)'!K20)</f>
        <v>-4.3888460921200476</v>
      </c>
      <c r="L20" s="40">
        <f>('TY (solution)'!L20-'LY (solution)'!L20)</f>
        <v>-0.23408577232283356</v>
      </c>
    </row>
    <row r="21" spans="1:12" x14ac:dyDescent="0.35">
      <c r="A21" s="5">
        <v>43059</v>
      </c>
      <c r="B21" s="1">
        <f>('TY (solution)'!B21-'LY (solution)'!B21)</f>
        <v>-769</v>
      </c>
      <c r="C21" s="1">
        <f>('TY (solution)'!C21-'LY (solution)'!C21)</f>
        <v>-1529</v>
      </c>
      <c r="D21" s="1">
        <f>('TY (solution)'!D21-'LY (solution)'!D21)</f>
        <v>106</v>
      </c>
      <c r="E21" s="2">
        <f>('TY (solution)'!E21-'LY (solution)'!E21)</f>
        <v>288558</v>
      </c>
      <c r="F21" s="1">
        <f>('TY (solution)'!F21-'LY (solution)'!F21)</f>
        <v>375</v>
      </c>
      <c r="G21">
        <f>('TY (solution)'!G21-'LY (solution)'!G21)</f>
        <v>170</v>
      </c>
      <c r="H21" s="39">
        <f>('TY (solution)'!H21-'LY (solution)'!H21)</f>
        <v>2.1574809277869436E-2</v>
      </c>
      <c r="I21" s="37">
        <f>('TY (solution)'!I21-'LY (solution)'!I21)</f>
        <v>-17.862293304418472</v>
      </c>
      <c r="J21" s="37">
        <f>('TY (solution)'!J21-'LY (solution)'!J21)</f>
        <v>36.788190843161161</v>
      </c>
      <c r="K21" s="37">
        <f>('TY (solution)'!K21-'LY (solution)'!K21)</f>
        <v>67.532738758825758</v>
      </c>
      <c r="L21" s="40">
        <f>('TY (solution)'!L21-'LY (solution)'!L21)</f>
        <v>-0.53537544049878028</v>
      </c>
    </row>
    <row r="22" spans="1:12" x14ac:dyDescent="0.35">
      <c r="A22" s="5">
        <v>43060</v>
      </c>
      <c r="B22" s="1">
        <f>('TY (solution)'!B22-'LY (solution)'!B22)</f>
        <v>-9486</v>
      </c>
      <c r="C22" s="1">
        <f>('TY (solution)'!C22-'LY (solution)'!C22)</f>
        <v>-14172</v>
      </c>
      <c r="D22" s="1">
        <f>('TY (solution)'!D22-'LY (solution)'!D22)</f>
        <v>-1536</v>
      </c>
      <c r="E22" s="2">
        <f>('TY (solution)'!E22-'LY (solution)'!E22)</f>
        <v>-929607</v>
      </c>
      <c r="F22" s="1">
        <f>('TY (solution)'!F22-'LY (solution)'!F22)</f>
        <v>-1739</v>
      </c>
      <c r="G22">
        <f>('TY (solution)'!G22-'LY (solution)'!G22)</f>
        <v>-550</v>
      </c>
      <c r="H22" s="39">
        <f>('TY (solution)'!H22-'LY (solution)'!H22)</f>
        <v>-1.5469530871849435E-3</v>
      </c>
      <c r="I22" s="37">
        <f>('TY (solution)'!I22-'LY (solution)'!I22)</f>
        <v>-43.889703559809277</v>
      </c>
      <c r="J22" s="37">
        <f>('TY (solution)'!J22-'LY (solution)'!J22)</f>
        <v>-4.9677255419670132</v>
      </c>
      <c r="K22" s="37">
        <f>('TY (solution)'!K22-'LY (solution)'!K22)</f>
        <v>-28.251300736519056</v>
      </c>
      <c r="L22" s="40">
        <f>('TY (solution)'!L22-'LY (solution)'!L22)</f>
        <v>9.9928140497172802E-2</v>
      </c>
    </row>
    <row r="23" spans="1:12" x14ac:dyDescent="0.35">
      <c r="A23" s="5">
        <v>43061</v>
      </c>
      <c r="B23" s="1">
        <f>('TY (solution)'!B23-'LY (solution)'!B23)</f>
        <v>-9005</v>
      </c>
      <c r="C23" s="1">
        <f>('TY (solution)'!C23-'LY (solution)'!C23)</f>
        <v>-13075</v>
      </c>
      <c r="D23" s="1">
        <f>('TY (solution)'!D23-'LY (solution)'!D23)</f>
        <v>-1302</v>
      </c>
      <c r="E23" s="2">
        <f>('TY (solution)'!E23-'LY (solution)'!E23)</f>
        <v>-716161</v>
      </c>
      <c r="F23" s="1">
        <f>('TY (solution)'!F23-'LY (solution)'!F23)</f>
        <v>-1543</v>
      </c>
      <c r="G23">
        <f>('TY (solution)'!G23-'LY (solution)'!G23)</f>
        <v>-456</v>
      </c>
      <c r="H23" s="39">
        <f>('TY (solution)'!H23-'LY (solution)'!H23)</f>
        <v>2.9241115907039927E-3</v>
      </c>
      <c r="I23" s="37">
        <f>('TY (solution)'!I23-'LY (solution)'!I23)</f>
        <v>46.852396664761955</v>
      </c>
      <c r="J23" s="37">
        <f>('TY (solution)'!J23-'LY (solution)'!J23)</f>
        <v>7.3908387736194641</v>
      </c>
      <c r="K23" s="37">
        <f>('TY (solution)'!K23-'LY (solution)'!K23)</f>
        <v>18.851041342223652</v>
      </c>
      <c r="L23" s="40">
        <f>('TY (solution)'!L23-'LY (solution)'!L23)</f>
        <v>-3.2289381678310747E-2</v>
      </c>
    </row>
    <row r="24" spans="1:12" x14ac:dyDescent="0.35">
      <c r="A24" s="5">
        <v>43062</v>
      </c>
      <c r="B24" s="1">
        <f>('TY (solution)'!B24-'LY (solution)'!B24)</f>
        <v>-8744</v>
      </c>
      <c r="C24" s="1">
        <f>('TY (solution)'!C24-'LY (solution)'!C24)</f>
        <v>-12804</v>
      </c>
      <c r="D24" s="1">
        <f>('TY (solution)'!D24-'LY (solution)'!D24)</f>
        <v>-1341</v>
      </c>
      <c r="E24" s="2">
        <f>('TY (solution)'!E24-'LY (solution)'!E24)</f>
        <v>-804721</v>
      </c>
      <c r="F24" s="1">
        <f>('TY (solution)'!F24-'LY (solution)'!F24)</f>
        <v>-1614</v>
      </c>
      <c r="G24">
        <f>('TY (solution)'!G24-'LY (solution)'!G24)</f>
        <v>-478</v>
      </c>
      <c r="H24" s="39">
        <f>('TY (solution)'!H24-'LY (solution)'!H24)</f>
        <v>1.0059297877291068E-3</v>
      </c>
      <c r="I24" s="37">
        <f>('TY (solution)'!I24-'LY (solution)'!I24)</f>
        <v>-47.604238088708144</v>
      </c>
      <c r="J24" s="37">
        <f>('TY (solution)'!J24-'LY (solution)'!J24)</f>
        <v>-1.0597986743366761</v>
      </c>
      <c r="K24" s="37">
        <f>('TY (solution)'!K24-'LY (solution)'!K24)</f>
        <v>-3.682727767669121</v>
      </c>
      <c r="L24" s="40">
        <f>('TY (solution)'!L24-'LY (solution)'!L24)</f>
        <v>-7.2214349926102095E-2</v>
      </c>
    </row>
    <row r="25" spans="1:12" x14ac:dyDescent="0.35">
      <c r="A25" s="5">
        <v>43063</v>
      </c>
      <c r="B25" s="1">
        <f>('TY (solution)'!B25-'LY (solution)'!B25)</f>
        <v>-9835</v>
      </c>
      <c r="C25" s="1">
        <f>('TY (solution)'!C25-'LY (solution)'!C25)</f>
        <v>-13954</v>
      </c>
      <c r="D25" s="1">
        <f>('TY (solution)'!D25-'LY (solution)'!D25)</f>
        <v>-1345</v>
      </c>
      <c r="E25" s="2">
        <f>('TY (solution)'!E25-'LY (solution)'!E25)</f>
        <v>-878818</v>
      </c>
      <c r="F25" s="1">
        <f>('TY (solution)'!F25-'LY (solution)'!F25)</f>
        <v>-1574</v>
      </c>
      <c r="G25">
        <f>('TY (solution)'!G25-'LY (solution)'!G25)</f>
        <v>-505</v>
      </c>
      <c r="H25" s="39">
        <f>('TY (solution)'!H25-'LY (solution)'!H25)</f>
        <v>6.4063854454358207E-3</v>
      </c>
      <c r="I25" s="37">
        <f>('TY (solution)'!I25-'LY (solution)'!I25)</f>
        <v>-121.48233927294723</v>
      </c>
      <c r="J25" s="37">
        <f>('TY (solution)'!J25-'LY (solution)'!J25)</f>
        <v>2.5958319688735827</v>
      </c>
      <c r="K25" s="37">
        <f>('TY (solution)'!K25-'LY (solution)'!K25)</f>
        <v>-53.086157063999451</v>
      </c>
      <c r="L25" s="40">
        <f>('TY (solution)'!L25-'LY (solution)'!L25)</f>
        <v>0.11423960567563096</v>
      </c>
    </row>
    <row r="26" spans="1:12" x14ac:dyDescent="0.35">
      <c r="A26" s="5">
        <v>43064</v>
      </c>
      <c r="B26" s="1">
        <f>('TY (solution)'!B26-'LY (solution)'!B26)</f>
        <v>-13460</v>
      </c>
      <c r="C26" s="1">
        <f>('TY (solution)'!C26-'LY (solution)'!C26)</f>
        <v>-19978</v>
      </c>
      <c r="D26">
        <f>('TY (solution)'!D26-'LY (solution)'!D26)</f>
        <v>-2337</v>
      </c>
      <c r="E26" s="2">
        <f>('TY (solution)'!E26-'LY (solution)'!E26)</f>
        <v>-1424937</v>
      </c>
      <c r="F26">
        <f>('TY (solution)'!F26-'LY (solution)'!F26)</f>
        <v>-2994</v>
      </c>
      <c r="G26">
        <f>('TY (solution)'!G26-'LY (solution)'!G26)</f>
        <v>-945</v>
      </c>
      <c r="H26" s="39">
        <f>('TY (solution)'!H26-'LY (solution)'!H26)</f>
        <v>-2.9953351252926388E-2</v>
      </c>
      <c r="I26" s="37">
        <f>('TY (solution)'!I26-'LY (solution)'!I26)</f>
        <v>161.48272011284826</v>
      </c>
      <c r="J26" s="37">
        <f>('TY (solution)'!J26-'LY (solution)'!J26)</f>
        <v>-41.093971386456253</v>
      </c>
      <c r="K26" s="37">
        <f>('TY (solution)'!K26-'LY (solution)'!K26)</f>
        <v>-38.556573987343199</v>
      </c>
      <c r="L26" s="40">
        <f>('TY (solution)'!L26-'LY (solution)'!L26)</f>
        <v>0.66821441166098516</v>
      </c>
    </row>
    <row r="27" spans="1:12" x14ac:dyDescent="0.35">
      <c r="A27" s="5">
        <v>43065</v>
      </c>
      <c r="B27" s="1">
        <f>('TY (solution)'!B27-'LY (solution)'!B27)</f>
        <v>-4314</v>
      </c>
      <c r="C27" s="1">
        <f>('TY (solution)'!C27-'LY (solution)'!C27)</f>
        <v>-6309</v>
      </c>
      <c r="D27">
        <f>('TY (solution)'!D27-'LY (solution)'!D27)</f>
        <v>-500</v>
      </c>
      <c r="E27" s="2">
        <f>('TY (solution)'!E27-'LY (solution)'!E27)</f>
        <v>-175746</v>
      </c>
      <c r="F27">
        <f>('TY (solution)'!F27-'LY (solution)'!F27)</f>
        <v>-400</v>
      </c>
      <c r="G27">
        <f>('TY (solution)'!G27-'LY (solution)'!G27)</f>
        <v>-106</v>
      </c>
      <c r="H27" s="39">
        <f>('TY (solution)'!H27-'LY (solution)'!H27)</f>
        <v>4.8690257195888147E-3</v>
      </c>
      <c r="I27" s="37">
        <f>('TY (solution)'!I27-'LY (solution)'!I27)</f>
        <v>166.62623361319788</v>
      </c>
      <c r="J27" s="37">
        <f>('TY (solution)'!J27-'LY (solution)'!J27)</f>
        <v>15.390715232729157</v>
      </c>
      <c r="K27" s="37">
        <f>('TY (solution)'!K27-'LY (solution)'!K27)</f>
        <v>31.151759913249919</v>
      </c>
      <c r="L27" s="40">
        <f>('TY (solution)'!L27-'LY (solution)'!L27)</f>
        <v>8.4143467373693159E-2</v>
      </c>
    </row>
    <row r="28" spans="1:12" x14ac:dyDescent="0.35">
      <c r="A28" s="5">
        <v>43066</v>
      </c>
      <c r="B28" s="1">
        <f>('TY (solution)'!B28-'LY (solution)'!B28)</f>
        <v>-685</v>
      </c>
      <c r="C28" s="1">
        <f>('TY (solution)'!C28-'LY (solution)'!C28)</f>
        <v>-1368</v>
      </c>
      <c r="D28" s="1">
        <f>('TY (solution)'!D28-'LY (solution)'!D28)</f>
        <v>158</v>
      </c>
      <c r="E28" s="2">
        <f>('TY (solution)'!E28-'LY (solution)'!E28)</f>
        <v>117127</v>
      </c>
      <c r="F28" s="1">
        <f>('TY (solution)'!F28-'LY (solution)'!F28)</f>
        <v>299</v>
      </c>
      <c r="G28">
        <f>('TY (solution)'!G28-'LY (solution)'!G28)</f>
        <v>157</v>
      </c>
      <c r="H28" s="39">
        <f>('TY (solution)'!H28-'LY (solution)'!H28)</f>
        <v>1.9770576080939621E-2</v>
      </c>
      <c r="I28" s="37">
        <f>('TY (solution)'!I28-'LY (solution)'!I28)</f>
        <v>-433.69996414334219</v>
      </c>
      <c r="J28" s="37">
        <f>('TY (solution)'!J28-'LY (solution)'!J28)</f>
        <v>18.683067462470618</v>
      </c>
      <c r="K28" s="37">
        <f>('TY (solution)'!K28-'LY (solution)'!K28)</f>
        <v>-24.567163004218742</v>
      </c>
      <c r="L28" s="40">
        <f>('TY (solution)'!L28-'LY (solution)'!L28)</f>
        <v>-0.65051886692961514</v>
      </c>
    </row>
    <row r="29" spans="1:12" x14ac:dyDescent="0.35">
      <c r="A29" s="5">
        <v>43067</v>
      </c>
      <c r="B29" s="1">
        <f>('TY (solution)'!B29-'LY (solution)'!B29)</f>
        <v>-9874</v>
      </c>
      <c r="C29" s="1">
        <f>('TY (solution)'!C29-'LY (solution)'!C29)</f>
        <v>-14545</v>
      </c>
      <c r="D29" s="1">
        <f>('TY (solution)'!D29-'LY (solution)'!D29)</f>
        <v>-1591</v>
      </c>
      <c r="E29" s="2">
        <f>('TY (solution)'!E29-'LY (solution)'!E29)</f>
        <v>-1087874</v>
      </c>
      <c r="F29" s="1">
        <f>('TY (solution)'!F29-'LY (solution)'!F29)</f>
        <v>-2159</v>
      </c>
      <c r="G29">
        <f>('TY (solution)'!G29-'LY (solution)'!G29)</f>
        <v>-635</v>
      </c>
      <c r="H29" s="39">
        <f>('TY (solution)'!H29-'LY (solution)'!H29)</f>
        <v>-6.6018701412555517E-3</v>
      </c>
      <c r="I29" s="37">
        <f>('TY (solution)'!I29-'LY (solution)'!I29)</f>
        <v>-47.769704607319227</v>
      </c>
      <c r="J29" s="37">
        <f>('TY (solution)'!J29-'LY (solution)'!J29)</f>
        <v>-13.56065064137178</v>
      </c>
      <c r="K29" s="37">
        <f>('TY (solution)'!K29-'LY (solution)'!K29)</f>
        <v>0.39846864916393088</v>
      </c>
      <c r="L29" s="40">
        <f>('TY (solution)'!L29-'LY (solution)'!L29)</f>
        <v>-9.7308196390764934E-2</v>
      </c>
    </row>
    <row r="30" spans="1:12" x14ac:dyDescent="0.35">
      <c r="A30" s="5">
        <v>43068</v>
      </c>
      <c r="B30" s="1">
        <f>('TY (solution)'!B30-'LY (solution)'!B30)</f>
        <v>-8726</v>
      </c>
      <c r="C30" s="1">
        <f>('TY (solution)'!C30-'LY (solution)'!C30)</f>
        <v>-12526</v>
      </c>
      <c r="D30" s="1">
        <f>('TY (solution)'!D30-'LY (solution)'!D30)</f>
        <v>-1216</v>
      </c>
      <c r="E30" s="2">
        <f>('TY (solution)'!E30-'LY (solution)'!E30)</f>
        <v>-756056</v>
      </c>
      <c r="F30" s="1">
        <f>('TY (solution)'!F30-'LY (solution)'!F30)</f>
        <v>-1490</v>
      </c>
      <c r="G30">
        <f>('TY (solution)'!G30-'LY (solution)'!G30)</f>
        <v>-454</v>
      </c>
      <c r="H30" s="39">
        <f>('TY (solution)'!H30-'LY (solution)'!H30)</f>
        <v>8.1614888304287064E-4</v>
      </c>
      <c r="I30" s="37">
        <f>('TY (solution)'!I30-'LY (solution)'!I30)</f>
        <v>-28.680632258795413</v>
      </c>
      <c r="J30" s="37">
        <f>('TY (solution)'!J30-'LY (solution)'!J30)</f>
        <v>-0.2046960158819644</v>
      </c>
      <c r="K30" s="37">
        <f>('TY (solution)'!K30-'LY (solution)'!K30)</f>
        <v>-15.374992325074572</v>
      </c>
      <c r="L30" s="40">
        <f>('TY (solution)'!L30-'LY (solution)'!L30)</f>
        <v>4.7408078862387182E-2</v>
      </c>
    </row>
    <row r="31" spans="1:12" x14ac:dyDescent="0.35">
      <c r="A31" s="5">
        <v>43069</v>
      </c>
      <c r="B31" s="1">
        <f>('TY (solution)'!B31-'LY (solution)'!B31)</f>
        <v>-8768</v>
      </c>
      <c r="C31" s="1">
        <f>('TY (solution)'!C31-'LY (solution)'!C31)</f>
        <v>-12906</v>
      </c>
      <c r="D31" s="1">
        <f>('TY (solution)'!D31-'LY (solution)'!D31)</f>
        <v>-1315</v>
      </c>
      <c r="E31" s="2">
        <f>('TY (solution)'!E31-'LY (solution)'!E31)</f>
        <v>-778721</v>
      </c>
      <c r="F31" s="1">
        <f>('TY (solution)'!F31-'LY (solution)'!F31)</f>
        <v>-1585</v>
      </c>
      <c r="G31">
        <f>('TY (solution)'!G31-'LY (solution)'!G31)</f>
        <v>-448</v>
      </c>
      <c r="H31" s="39">
        <f>('TY (solution)'!H31-'LY (solution)'!H31)</f>
        <v>2.1145585185908949E-3</v>
      </c>
      <c r="I31" s="37">
        <f>('TY (solution)'!I31-'LY (solution)'!I31)</f>
        <v>-69.035750797732362</v>
      </c>
      <c r="J31" s="37">
        <f>('TY (solution)'!J31-'LY (solution)'!J31)</f>
        <v>-0.31532239358307379</v>
      </c>
      <c r="K31" s="37">
        <f>('TY (solution)'!K31-'LY (solution)'!K31)</f>
        <v>3.895229213643006</v>
      </c>
      <c r="L31" s="40">
        <f>('TY (solution)'!L31-'LY (solution)'!L31)</f>
        <v>-0.16445573489471998</v>
      </c>
    </row>
    <row r="32" spans="1:12" x14ac:dyDescent="0.35">
      <c r="A32" t="s">
        <v>24</v>
      </c>
      <c r="B32" s="1">
        <f>('TY (solution)'!B32-'LY (solution)'!B32)</f>
        <v>-239497</v>
      </c>
      <c r="C32" s="1">
        <f>('TY (solution)'!C32-'LY (solution)'!C32)</f>
        <v>-352166</v>
      </c>
      <c r="D32" s="1">
        <f>('TY (solution)'!D32-'LY (solution)'!D32)</f>
        <v>-35613</v>
      </c>
      <c r="E32" s="2">
        <f>('TY (solution)'!E32-'LY (solution)'!E32)</f>
        <v>-21111769</v>
      </c>
      <c r="F32" s="1">
        <f>('TY (solution)'!F32-'LY (solution)'!F32)</f>
        <v>-42086</v>
      </c>
      <c r="G32">
        <f>('TY (solution)'!G32-'LY (solution)'!G32)</f>
        <v>-12474</v>
      </c>
      <c r="H32" s="39">
        <f>('TY (solution)'!H32-'LY (solution)'!H32)</f>
        <v>7.2726630081711846E-4</v>
      </c>
      <c r="I32" s="37">
        <f>('TY (solution)'!I32-'LY (solution)'!I32)</f>
        <v>-5.5435401028139495</v>
      </c>
      <c r="J32" s="37">
        <f>('TY (solution)'!J32-'LY (solution)'!J32)</f>
        <v>0.92996425159611817</v>
      </c>
      <c r="K32" s="37">
        <f>('TY (solution)'!K32-'LY (solution)'!K32)</f>
        <v>-1.640666692127013</v>
      </c>
      <c r="L32" s="40">
        <f>('TY (solution)'!L32-'LY (solution)'!L32)</f>
        <v>-1.6306813116706564E-5</v>
      </c>
    </row>
  </sheetData>
  <conditionalFormatting sqref="B2:L3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16"/>
  <sheetViews>
    <sheetView workbookViewId="0">
      <selection activeCell="G18" sqref="G18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TY (solution)</vt:lpstr>
      <vt:lpstr>TY</vt:lpstr>
      <vt:lpstr>LY (solution)</vt:lpstr>
      <vt:lpstr>LY</vt:lpstr>
      <vt:lpstr>% vs LY (solution)</vt:lpstr>
      <vt:lpstr>% vs LY</vt:lpstr>
      <vt:lpstr># vs LY (solution)</vt:lpstr>
      <vt:lpstr># vs LY</vt:lpstr>
      <vt:lpstr>Charts (solution)</vt:lpstr>
      <vt:lpstr>Charts</vt:lpstr>
      <vt:lpstr>Revenue Waterfall (solution)</vt:lpstr>
      <vt:lpstr>Revenue Waterfall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Tirone</dc:creator>
  <cp:lastModifiedBy>Rahul Kotian</cp:lastModifiedBy>
  <dcterms:created xsi:type="dcterms:W3CDTF">2018-02-10T20:50:07Z</dcterms:created>
  <dcterms:modified xsi:type="dcterms:W3CDTF">2024-06-30T03:56:45Z</dcterms:modified>
</cp:coreProperties>
</file>