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twodegrees1-my.sharepoint.com/personal/rahul_kotian_slalom_com/Documents/Documents/Personal/UTD/Summer - 24/MKT-6352/Module Exam/"/>
    </mc:Choice>
  </mc:AlternateContent>
  <xr:revisionPtr revIDLastSave="150" documentId="11_F25DC773A252ABDACC1048F6399F61A85BDE58EF" xr6:coauthVersionLast="47" xr6:coauthVersionMax="47" xr10:uidLastSave="{1EDC85A8-F67A-4D7F-BB00-2377011DC662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59" i="1" l="1"/>
  <c r="R60" i="1"/>
  <c r="R61" i="1" s="1"/>
  <c r="R63" i="1" s="1"/>
  <c r="P59" i="1"/>
  <c r="P60" i="1" s="1"/>
  <c r="P61" i="1" s="1"/>
  <c r="P63" i="1" s="1"/>
  <c r="P65" i="1" s="1"/>
  <c r="G67" i="1"/>
  <c r="J65" i="1"/>
  <c r="G65" i="1"/>
  <c r="J64" i="1"/>
  <c r="G64" i="1"/>
  <c r="J62" i="1"/>
  <c r="G62" i="1" l="1"/>
  <c r="J60" i="1"/>
  <c r="G60" i="1"/>
  <c r="F51" i="1"/>
  <c r="F50" i="1"/>
  <c r="F48" i="1"/>
  <c r="F46" i="1"/>
  <c r="N42" i="1"/>
  <c r="M42" i="1"/>
  <c r="J16" i="1"/>
  <c r="I16" i="1"/>
  <c r="F41" i="1"/>
  <c r="E41" i="1"/>
  <c r="Q7" i="1"/>
  <c r="R7" i="1"/>
  <c r="P7" i="1"/>
  <c r="Q3" i="1"/>
  <c r="R3" i="1"/>
  <c r="Q4" i="1"/>
  <c r="R4" i="1"/>
  <c r="Q5" i="1"/>
  <c r="R5" i="1"/>
  <c r="Q6" i="1"/>
  <c r="R6" i="1"/>
  <c r="P3" i="1"/>
  <c r="P4" i="1"/>
  <c r="P5" i="1"/>
  <c r="P6" i="1"/>
  <c r="P2" i="1"/>
  <c r="Q2" i="1"/>
  <c r="R2" i="1"/>
  <c r="N7" i="1"/>
  <c r="L7" i="1"/>
  <c r="M7" i="1"/>
  <c r="K7" i="1"/>
  <c r="F7" i="1"/>
  <c r="B33" i="1"/>
</calcChain>
</file>

<file path=xl/sharedStrings.xml><?xml version="1.0" encoding="utf-8"?>
<sst xmlns="http://schemas.openxmlformats.org/spreadsheetml/2006/main" count="41" uniqueCount="33">
  <si>
    <t>Visits</t>
  </si>
  <si>
    <t>Conversion rate</t>
  </si>
  <si>
    <t>PC visits</t>
  </si>
  <si>
    <t>Mobile phone</t>
  </si>
  <si>
    <t>Tablet</t>
  </si>
  <si>
    <t>Total</t>
  </si>
  <si>
    <t>Conv rate</t>
  </si>
  <si>
    <t>Cart Add rate</t>
  </si>
  <si>
    <t>Revenue -Social</t>
  </si>
  <si>
    <t>Expense</t>
  </si>
  <si>
    <t>Cancel rate</t>
  </si>
  <si>
    <t>Rev after cancel</t>
  </si>
  <si>
    <t>Return rate</t>
  </si>
  <si>
    <t>Rev after return</t>
  </si>
  <si>
    <t>Profit</t>
  </si>
  <si>
    <t>ROI</t>
  </si>
  <si>
    <t xml:space="preserve">Return </t>
  </si>
  <si>
    <t>Chinese revenue for 2023</t>
  </si>
  <si>
    <t>With project</t>
  </si>
  <si>
    <t>Without project</t>
  </si>
  <si>
    <t>Cost</t>
  </si>
  <si>
    <t>Revenue</t>
  </si>
  <si>
    <t>Revenue after return</t>
  </si>
  <si>
    <t>Revenue after cancel</t>
  </si>
  <si>
    <t>Retrun</t>
  </si>
  <si>
    <t>Delta in profit</t>
  </si>
  <si>
    <t>Revenue 2023 for Texas</t>
  </si>
  <si>
    <t>w project</t>
  </si>
  <si>
    <t>w/o project</t>
  </si>
  <si>
    <t>Revenue 2024</t>
  </si>
  <si>
    <t>After cancel</t>
  </si>
  <si>
    <t>After return</t>
  </si>
  <si>
    <t>Delta in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</si>
</sst>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10" fontId="0" fillId="0" borderId="0" xfId="1" applyNumberFormat="1" applyFont="1"/>
    <xf numFmtId="44" fontId="0" fillId="0" borderId="0" xfId="2" applyFont="1"/>
    <xf numFmtId="9" fontId="0" fillId="0" borderId="0" xfId="0" applyNumberFormat="1"/>
    <xf numFmtId="44" fontId="0" fillId="0" borderId="0" xfId="0" applyNumberFormat="1"/>
    <xf numFmtId="2" fontId="0" fillId="0" borderId="0" xfId="0" applyNumberFormat="1"/>
    <xf numFmtId="0" fontId="0" fillId="2" borderId="0" xfId="0" applyFill="1"/>
    <xf numFmtId="44" fontId="0" fillId="2" borderId="0" xfId="2" applyFont="1" applyFill="1"/>
    <xf numFmtId="44" fontId="0" fillId="2" borderId="0" xfId="0" applyNumberFormat="1" applyFill="1"/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7"/>
  <sheetViews>
    <sheetView tabSelected="1" topLeftCell="C36" workbookViewId="0">
      <selection activeCell="P65" sqref="P65"/>
    </sheetView>
  </sheetViews>
  <sheetFormatPr defaultRowHeight="14.5" x14ac:dyDescent="0.35"/>
  <cols>
    <col min="1" max="1" width="10.453125" bestFit="1" customWidth="1"/>
    <col min="4" max="4" width="10.453125" bestFit="1" customWidth="1"/>
    <col min="6" max="7" width="13.6328125" bestFit="1" customWidth="1"/>
    <col min="10" max="10" width="13.6328125" bestFit="1" customWidth="1"/>
    <col min="11" max="11" width="11.54296875" customWidth="1"/>
    <col min="12" max="12" width="14.54296875" customWidth="1"/>
    <col min="13" max="13" width="11.08984375" customWidth="1"/>
    <col min="16" max="16" width="13.6328125" bestFit="1" customWidth="1"/>
    <col min="17" max="17" width="12.453125" bestFit="1" customWidth="1"/>
    <col min="18" max="18" width="13.6328125" bestFit="1" customWidth="1"/>
  </cols>
  <sheetData>
    <row r="1" spans="1:18" x14ac:dyDescent="0.35">
      <c r="B1" t="s">
        <v>0</v>
      </c>
      <c r="F1" t="s">
        <v>1</v>
      </c>
      <c r="K1" t="s">
        <v>2</v>
      </c>
      <c r="L1" t="s">
        <v>3</v>
      </c>
      <c r="M1" t="s">
        <v>4</v>
      </c>
      <c r="N1" t="s">
        <v>5</v>
      </c>
      <c r="P1" t="s">
        <v>2</v>
      </c>
      <c r="Q1" t="s">
        <v>3</v>
      </c>
      <c r="R1" t="s">
        <v>4</v>
      </c>
    </row>
    <row r="2" spans="1:18" x14ac:dyDescent="0.35">
      <c r="A2" s="1">
        <v>45261</v>
      </c>
      <c r="B2">
        <v>13729</v>
      </c>
      <c r="E2" s="1">
        <v>45257</v>
      </c>
      <c r="F2">
        <v>3.36799854041233E-2</v>
      </c>
      <c r="J2" s="1">
        <v>45257</v>
      </c>
      <c r="K2">
        <v>17638</v>
      </c>
      <c r="L2">
        <v>6716</v>
      </c>
      <c r="M2">
        <v>1791</v>
      </c>
      <c r="N2">
        <v>27405</v>
      </c>
      <c r="P2">
        <f>K2/$N2</f>
        <v>0.64360518153621604</v>
      </c>
      <c r="Q2">
        <f t="shared" ref="Q2:R2" si="0">L2/$N$2</f>
        <v>0.24506476920270023</v>
      </c>
      <c r="R2">
        <f t="shared" si="0"/>
        <v>6.5353037766830865E-2</v>
      </c>
    </row>
    <row r="3" spans="1:18" x14ac:dyDescent="0.35">
      <c r="A3" s="1">
        <v>45262</v>
      </c>
      <c r="B3">
        <v>6651</v>
      </c>
      <c r="E3" s="1">
        <v>45264</v>
      </c>
      <c r="F3">
        <v>3.5624653263941999E-2</v>
      </c>
      <c r="J3" s="1">
        <v>45264</v>
      </c>
      <c r="K3">
        <v>48403</v>
      </c>
      <c r="L3">
        <v>18604</v>
      </c>
      <c r="M3">
        <v>4967</v>
      </c>
      <c r="N3">
        <v>75706</v>
      </c>
      <c r="P3">
        <f t="shared" ref="P3:P6" si="1">K3/$N3</f>
        <v>0.63935487279740044</v>
      </c>
      <c r="Q3">
        <f>L3/$N3</f>
        <v>0.24574009985998468</v>
      </c>
      <c r="R3">
        <f t="shared" ref="R3:R6" si="2">M3/$N3</f>
        <v>6.5609066652577069E-2</v>
      </c>
    </row>
    <row r="4" spans="1:18" x14ac:dyDescent="0.35">
      <c r="A4" s="1">
        <v>45263</v>
      </c>
      <c r="B4">
        <v>7441</v>
      </c>
      <c r="E4" s="1">
        <v>45271</v>
      </c>
      <c r="F4">
        <v>3.6309461027317698E-2</v>
      </c>
      <c r="J4" s="1">
        <v>45271</v>
      </c>
      <c r="K4">
        <v>48521</v>
      </c>
      <c r="L4">
        <v>18586</v>
      </c>
      <c r="M4">
        <v>5014</v>
      </c>
      <c r="N4">
        <v>75848</v>
      </c>
      <c r="P4">
        <f t="shared" si="1"/>
        <v>0.63971363780191959</v>
      </c>
      <c r="Q4">
        <f t="shared" ref="Q4:Q6" si="3">L4/$N4</f>
        <v>0.24504271701297331</v>
      </c>
      <c r="R4">
        <f t="shared" si="2"/>
        <v>6.6105896002531375E-2</v>
      </c>
    </row>
    <row r="5" spans="1:18" x14ac:dyDescent="0.35">
      <c r="A5" s="1">
        <v>45264</v>
      </c>
      <c r="B5">
        <v>13397</v>
      </c>
      <c r="E5" s="1">
        <v>45278</v>
      </c>
      <c r="F5">
        <v>3.7096838232374703E-2</v>
      </c>
      <c r="J5" s="1">
        <v>45278</v>
      </c>
      <c r="K5">
        <v>48246</v>
      </c>
      <c r="L5">
        <v>18969</v>
      </c>
      <c r="M5">
        <v>4773</v>
      </c>
      <c r="N5">
        <v>75559</v>
      </c>
      <c r="P5">
        <f t="shared" si="1"/>
        <v>0.63852089095938269</v>
      </c>
      <c r="Q5">
        <f t="shared" si="3"/>
        <v>0.25104884924363741</v>
      </c>
      <c r="R5">
        <f t="shared" si="2"/>
        <v>6.3169179052131444E-2</v>
      </c>
    </row>
    <row r="6" spans="1:18" x14ac:dyDescent="0.35">
      <c r="A6" s="1">
        <v>45265</v>
      </c>
      <c r="B6">
        <v>12776</v>
      </c>
      <c r="E6" s="1">
        <v>45285</v>
      </c>
      <c r="F6">
        <v>3.6452393535645701E-2</v>
      </c>
      <c r="J6" s="1">
        <v>45285</v>
      </c>
      <c r="K6">
        <v>45942</v>
      </c>
      <c r="L6">
        <v>18191</v>
      </c>
      <c r="M6">
        <v>4512</v>
      </c>
      <c r="N6">
        <v>71902</v>
      </c>
      <c r="P6">
        <f t="shared" si="1"/>
        <v>0.6389530193874996</v>
      </c>
      <c r="Q6">
        <f t="shared" si="3"/>
        <v>0.25299713498929099</v>
      </c>
      <c r="R6">
        <f t="shared" si="2"/>
        <v>6.2752079218936885E-2</v>
      </c>
    </row>
    <row r="7" spans="1:18" x14ac:dyDescent="0.35">
      <c r="A7" s="1">
        <v>45266</v>
      </c>
      <c r="B7">
        <v>12714</v>
      </c>
      <c r="F7" s="2">
        <f>AVERAGE(F2:F6)</f>
        <v>3.5832666292680677E-2</v>
      </c>
      <c r="K7">
        <f>AVERAGE(K2:K6)</f>
        <v>41750</v>
      </c>
      <c r="L7">
        <f t="shared" ref="L7:M7" si="4">AVERAGE(L2:L6)</f>
        <v>16213.2</v>
      </c>
      <c r="M7">
        <f t="shared" si="4"/>
        <v>4211.3999999999996</v>
      </c>
      <c r="N7">
        <f>SUM(N2:N6)</f>
        <v>326420</v>
      </c>
      <c r="P7" s="2">
        <f>AVERAGE(P2:P6)</f>
        <v>0.64002952049648365</v>
      </c>
      <c r="Q7" s="2">
        <f t="shared" ref="Q7:R7" si="5">AVERAGE(Q2:Q6)</f>
        <v>0.24797871406171734</v>
      </c>
      <c r="R7" s="2">
        <f t="shared" si="5"/>
        <v>6.4597851738601525E-2</v>
      </c>
    </row>
    <row r="8" spans="1:18" x14ac:dyDescent="0.35">
      <c r="A8" s="1">
        <v>45267</v>
      </c>
      <c r="B8">
        <v>13284</v>
      </c>
      <c r="K8" s="2"/>
    </row>
    <row r="9" spans="1:18" x14ac:dyDescent="0.35">
      <c r="A9" s="1">
        <v>45268</v>
      </c>
      <c r="B9">
        <v>12335</v>
      </c>
    </row>
    <row r="10" spans="1:18" x14ac:dyDescent="0.35">
      <c r="A10" s="1">
        <v>45269</v>
      </c>
      <c r="B10">
        <v>6662</v>
      </c>
      <c r="E10" t="s">
        <v>6</v>
      </c>
      <c r="F10" t="s">
        <v>7</v>
      </c>
    </row>
    <row r="11" spans="1:18" x14ac:dyDescent="0.35">
      <c r="A11" s="1">
        <v>45270</v>
      </c>
      <c r="B11">
        <v>7107</v>
      </c>
      <c r="D11" s="1">
        <v>45231</v>
      </c>
      <c r="E11">
        <v>3.7370946633706499E-2</v>
      </c>
      <c r="F11">
        <v>0.1148470897731</v>
      </c>
      <c r="H11" s="1">
        <v>45229</v>
      </c>
      <c r="I11">
        <v>63.301912803722203</v>
      </c>
      <c r="J11">
        <v>1760.4201277955201</v>
      </c>
      <c r="L11" s="1">
        <v>45261</v>
      </c>
      <c r="M11">
        <v>11856</v>
      </c>
      <c r="N11">
        <v>10264</v>
      </c>
    </row>
    <row r="12" spans="1:18" x14ac:dyDescent="0.35">
      <c r="A12" s="1">
        <v>45271</v>
      </c>
      <c r="B12">
        <v>13294</v>
      </c>
      <c r="D12" s="1">
        <v>45232</v>
      </c>
      <c r="E12">
        <v>3.5743973399833699E-2</v>
      </c>
      <c r="F12">
        <v>0.11262971399645599</v>
      </c>
      <c r="H12" s="1">
        <v>45236</v>
      </c>
      <c r="I12">
        <v>61.175005238893498</v>
      </c>
      <c r="J12">
        <v>1677.74209770114</v>
      </c>
      <c r="L12" s="1">
        <v>45262</v>
      </c>
      <c r="M12">
        <v>6011</v>
      </c>
      <c r="N12">
        <v>4571</v>
      </c>
    </row>
    <row r="13" spans="1:18" x14ac:dyDescent="0.35">
      <c r="A13" s="1">
        <v>45272</v>
      </c>
      <c r="B13">
        <v>13030</v>
      </c>
      <c r="D13" s="1">
        <v>45233</v>
      </c>
      <c r="E13">
        <v>3.9656418078188899E-2</v>
      </c>
      <c r="F13">
        <v>0.1193658401696</v>
      </c>
      <c r="H13" s="1">
        <v>45243</v>
      </c>
      <c r="I13">
        <v>63.284728544099202</v>
      </c>
      <c r="J13">
        <v>1725.41942446043</v>
      </c>
      <c r="L13" s="1">
        <v>45263</v>
      </c>
      <c r="M13">
        <v>6601</v>
      </c>
      <c r="N13">
        <v>4877</v>
      </c>
    </row>
    <row r="14" spans="1:18" x14ac:dyDescent="0.35">
      <c r="A14" s="1">
        <v>45273</v>
      </c>
      <c r="B14">
        <v>12568</v>
      </c>
      <c r="D14" s="1">
        <v>45234</v>
      </c>
      <c r="E14">
        <v>2.5707331913598998E-2</v>
      </c>
      <c r="F14">
        <v>0.100268726906281</v>
      </c>
      <c r="H14" s="1">
        <v>45250</v>
      </c>
      <c r="I14">
        <v>59.817058552328199</v>
      </c>
      <c r="J14">
        <v>1643.5077813970299</v>
      </c>
      <c r="L14" s="1">
        <v>45264</v>
      </c>
      <c r="M14">
        <v>11522</v>
      </c>
      <c r="N14">
        <v>9285</v>
      </c>
    </row>
    <row r="15" spans="1:18" x14ac:dyDescent="0.35">
      <c r="A15" s="1">
        <v>45274</v>
      </c>
      <c r="B15">
        <v>13340</v>
      </c>
      <c r="D15" s="1">
        <v>45235</v>
      </c>
      <c r="E15">
        <v>2.9404178488522E-2</v>
      </c>
      <c r="F15">
        <v>9.5851020128714201E-2</v>
      </c>
      <c r="H15" s="1">
        <v>45257</v>
      </c>
      <c r="I15">
        <v>59.821619307758098</v>
      </c>
      <c r="J15">
        <v>1641.34731543624</v>
      </c>
      <c r="L15" s="1">
        <v>45265</v>
      </c>
      <c r="M15">
        <v>10902</v>
      </c>
      <c r="N15">
        <v>8846</v>
      </c>
    </row>
    <row r="16" spans="1:18" x14ac:dyDescent="0.35">
      <c r="A16" s="1">
        <v>45275</v>
      </c>
      <c r="B16">
        <v>12470</v>
      </c>
      <c r="D16" s="1">
        <v>45236</v>
      </c>
      <c r="E16">
        <v>3.7751550915418298E-2</v>
      </c>
      <c r="F16">
        <v>0.11207991196139799</v>
      </c>
      <c r="I16">
        <f>AVERAGE(I11:I15)</f>
        <v>61.480064889360243</v>
      </c>
      <c r="J16">
        <f>AVERAGE(J11:J15)</f>
        <v>1689.6873493580722</v>
      </c>
      <c r="L16" s="1">
        <v>45266</v>
      </c>
      <c r="M16">
        <v>10982</v>
      </c>
      <c r="N16">
        <v>8817</v>
      </c>
    </row>
    <row r="17" spans="1:14" x14ac:dyDescent="0.35">
      <c r="A17" s="1">
        <v>45276</v>
      </c>
      <c r="B17">
        <v>6482</v>
      </c>
      <c r="D17" s="1">
        <v>45237</v>
      </c>
      <c r="E17">
        <v>3.45823637968386E-2</v>
      </c>
      <c r="F17">
        <v>0.109123757904245</v>
      </c>
      <c r="L17" s="1">
        <v>45267</v>
      </c>
      <c r="M17">
        <v>11383</v>
      </c>
      <c r="N17">
        <v>9294</v>
      </c>
    </row>
    <row r="18" spans="1:14" x14ac:dyDescent="0.35">
      <c r="A18" s="1">
        <v>45277</v>
      </c>
      <c r="B18">
        <v>7215</v>
      </c>
      <c r="D18" s="1">
        <v>45238</v>
      </c>
      <c r="E18">
        <v>3.69423791821561E-2</v>
      </c>
      <c r="F18">
        <v>0.112282551396942</v>
      </c>
      <c r="L18" s="1">
        <v>45268</v>
      </c>
      <c r="M18">
        <v>10775</v>
      </c>
      <c r="N18">
        <v>8818</v>
      </c>
    </row>
    <row r="19" spans="1:14" x14ac:dyDescent="0.35">
      <c r="A19" s="1">
        <v>45278</v>
      </c>
      <c r="B19">
        <v>13006</v>
      </c>
      <c r="D19" s="1">
        <v>45239</v>
      </c>
      <c r="E19">
        <v>3.6668412781561001E-2</v>
      </c>
      <c r="F19">
        <v>0.115186777974534</v>
      </c>
      <c r="L19" s="1">
        <v>45269</v>
      </c>
      <c r="M19">
        <v>6022</v>
      </c>
      <c r="N19">
        <v>4602</v>
      </c>
    </row>
    <row r="20" spans="1:14" x14ac:dyDescent="0.35">
      <c r="A20" s="1">
        <v>45279</v>
      </c>
      <c r="B20">
        <v>12596</v>
      </c>
      <c r="D20" s="1">
        <v>45240</v>
      </c>
      <c r="E20">
        <v>3.8651184984889397E-2</v>
      </c>
      <c r="F20">
        <v>0.12288135593220301</v>
      </c>
      <c r="L20" s="1">
        <v>45270</v>
      </c>
      <c r="M20">
        <v>6316</v>
      </c>
      <c r="N20">
        <v>4755</v>
      </c>
    </row>
    <row r="21" spans="1:14" x14ac:dyDescent="0.35">
      <c r="A21" s="1">
        <v>45280</v>
      </c>
      <c r="B21">
        <v>12778</v>
      </c>
      <c r="D21" s="1">
        <v>45241</v>
      </c>
      <c r="E21">
        <v>2.7568922305764399E-2</v>
      </c>
      <c r="F21">
        <v>0.10740740740740699</v>
      </c>
      <c r="L21" s="1">
        <v>45271</v>
      </c>
      <c r="M21">
        <v>11443</v>
      </c>
      <c r="N21">
        <v>9281</v>
      </c>
    </row>
    <row r="22" spans="1:14" x14ac:dyDescent="0.35">
      <c r="A22" s="1">
        <v>45281</v>
      </c>
      <c r="B22">
        <v>13421</v>
      </c>
      <c r="D22" s="1">
        <v>45242</v>
      </c>
      <c r="E22">
        <v>2.81061203047018E-2</v>
      </c>
      <c r="F22">
        <v>9.6242111302352204E-2</v>
      </c>
      <c r="L22" s="1">
        <v>45272</v>
      </c>
      <c r="M22">
        <v>11175</v>
      </c>
      <c r="N22">
        <v>9039</v>
      </c>
    </row>
    <row r="23" spans="1:14" x14ac:dyDescent="0.35">
      <c r="A23" s="1">
        <v>45282</v>
      </c>
      <c r="B23">
        <v>12388</v>
      </c>
      <c r="D23" s="1">
        <v>45243</v>
      </c>
      <c r="E23">
        <v>3.78278537125969E-2</v>
      </c>
      <c r="F23">
        <v>0.118461666805706</v>
      </c>
      <c r="L23" s="1">
        <v>45273</v>
      </c>
      <c r="M23">
        <v>10774</v>
      </c>
      <c r="N23">
        <v>8589</v>
      </c>
    </row>
    <row r="24" spans="1:14" x14ac:dyDescent="0.35">
      <c r="A24" s="1">
        <v>45283</v>
      </c>
      <c r="B24">
        <v>6630</v>
      </c>
      <c r="D24" s="1">
        <v>45244</v>
      </c>
      <c r="E24">
        <v>3.5691318327974203E-2</v>
      </c>
      <c r="F24">
        <v>0.109409974035276</v>
      </c>
      <c r="L24" s="1">
        <v>45274</v>
      </c>
      <c r="M24">
        <v>11407</v>
      </c>
      <c r="N24">
        <v>9359</v>
      </c>
    </row>
    <row r="25" spans="1:14" x14ac:dyDescent="0.35">
      <c r="A25" s="1">
        <v>45284</v>
      </c>
      <c r="B25">
        <v>7305</v>
      </c>
      <c r="D25" s="1">
        <v>45245</v>
      </c>
      <c r="E25">
        <v>3.65853658536585E-2</v>
      </c>
      <c r="F25">
        <v>0.114452503095701</v>
      </c>
      <c r="L25" s="1">
        <v>45275</v>
      </c>
      <c r="M25">
        <v>10858</v>
      </c>
      <c r="N25">
        <v>8879</v>
      </c>
    </row>
    <row r="26" spans="1:14" x14ac:dyDescent="0.35">
      <c r="A26" s="1">
        <v>45285</v>
      </c>
      <c r="B26">
        <v>13356</v>
      </c>
      <c r="D26" s="1">
        <v>45246</v>
      </c>
      <c r="E26">
        <v>4.0796894455430999E-2</v>
      </c>
      <c r="F26">
        <v>0.119153858866303</v>
      </c>
      <c r="L26" s="1">
        <v>45276</v>
      </c>
      <c r="M26">
        <v>5857</v>
      </c>
      <c r="N26">
        <v>4451</v>
      </c>
    </row>
    <row r="27" spans="1:14" x14ac:dyDescent="0.35">
      <c r="A27" s="1">
        <v>45286</v>
      </c>
      <c r="B27">
        <v>12986</v>
      </c>
      <c r="D27" s="1">
        <v>45247</v>
      </c>
      <c r="E27">
        <v>3.7373241740268202E-2</v>
      </c>
      <c r="F27">
        <v>0.12033818694222601</v>
      </c>
      <c r="L27" s="1">
        <v>45277</v>
      </c>
      <c r="M27">
        <v>6453</v>
      </c>
      <c r="N27">
        <v>4732</v>
      </c>
    </row>
    <row r="28" spans="1:14" x14ac:dyDescent="0.35">
      <c r="A28" s="1">
        <v>45287</v>
      </c>
      <c r="B28">
        <v>12874</v>
      </c>
      <c r="D28" s="1">
        <v>45248</v>
      </c>
      <c r="E28">
        <v>2.39502804304987E-2</v>
      </c>
      <c r="F28">
        <v>0.108395144976399</v>
      </c>
      <c r="L28" s="1">
        <v>45278</v>
      </c>
      <c r="M28">
        <v>11171</v>
      </c>
      <c r="N28">
        <v>8994</v>
      </c>
    </row>
    <row r="29" spans="1:14" x14ac:dyDescent="0.35">
      <c r="A29" s="1">
        <v>45288</v>
      </c>
      <c r="B29">
        <v>13004</v>
      </c>
      <c r="D29" s="1">
        <v>45249</v>
      </c>
      <c r="E29">
        <v>2.60083449235048E-2</v>
      </c>
      <c r="F29">
        <v>9.6759875721260505E-2</v>
      </c>
      <c r="L29" s="1">
        <v>45279</v>
      </c>
      <c r="M29">
        <v>10846</v>
      </c>
      <c r="N29">
        <v>8719</v>
      </c>
    </row>
    <row r="30" spans="1:14" x14ac:dyDescent="0.35">
      <c r="A30" s="1">
        <v>45289</v>
      </c>
      <c r="B30">
        <v>12501</v>
      </c>
      <c r="D30" s="1">
        <v>45250</v>
      </c>
      <c r="E30">
        <v>3.7271239398898898E-2</v>
      </c>
      <c r="F30">
        <v>0.115642221280203</v>
      </c>
      <c r="L30" s="1">
        <v>45280</v>
      </c>
      <c r="M30">
        <v>10979</v>
      </c>
      <c r="N30">
        <v>8840</v>
      </c>
    </row>
    <row r="31" spans="1:14" x14ac:dyDescent="0.35">
      <c r="A31" s="1">
        <v>45290</v>
      </c>
      <c r="B31">
        <v>5712</v>
      </c>
      <c r="D31" s="1">
        <v>45251</v>
      </c>
      <c r="E31">
        <v>3.7144880774376297E-2</v>
      </c>
      <c r="F31">
        <v>0.107580330197053</v>
      </c>
      <c r="L31" s="1">
        <v>45281</v>
      </c>
      <c r="M31">
        <v>11414</v>
      </c>
      <c r="N31">
        <v>9304</v>
      </c>
    </row>
    <row r="32" spans="1:14" x14ac:dyDescent="0.35">
      <c r="A32" s="1">
        <v>45291</v>
      </c>
      <c r="B32">
        <v>3922</v>
      </c>
      <c r="D32" s="1">
        <v>45252</v>
      </c>
      <c r="E32">
        <v>3.6774888444376E-2</v>
      </c>
      <c r="F32">
        <v>0.113149307699091</v>
      </c>
      <c r="L32" s="1">
        <v>45282</v>
      </c>
      <c r="M32">
        <v>10785</v>
      </c>
      <c r="N32">
        <v>8799</v>
      </c>
    </row>
    <row r="33" spans="2:14" x14ac:dyDescent="0.35">
      <c r="B33">
        <f>AVERAGE(B2:B32)</f>
        <v>10870.129032258064</v>
      </c>
      <c r="D33" s="1">
        <v>45253</v>
      </c>
      <c r="E33">
        <v>3.6194338064128501E-2</v>
      </c>
      <c r="F33">
        <v>0.112690529200205</v>
      </c>
      <c r="L33" s="1">
        <v>45283</v>
      </c>
      <c r="M33">
        <v>5984</v>
      </c>
      <c r="N33">
        <v>4533</v>
      </c>
    </row>
    <row r="34" spans="2:14" x14ac:dyDescent="0.35">
      <c r="D34" s="1">
        <v>45254</v>
      </c>
      <c r="E34">
        <v>3.99260925449871E-2</v>
      </c>
      <c r="F34">
        <v>0.122323049001814</v>
      </c>
      <c r="L34" s="1">
        <v>45284</v>
      </c>
      <c r="M34">
        <v>6503</v>
      </c>
      <c r="N34">
        <v>4816</v>
      </c>
    </row>
    <row r="35" spans="2:14" x14ac:dyDescent="0.35">
      <c r="D35" s="1">
        <v>45255</v>
      </c>
      <c r="E35">
        <v>2.2401289282836401E-2</v>
      </c>
      <c r="F35">
        <v>9.4132029339853304E-2</v>
      </c>
      <c r="L35" s="1">
        <v>45285</v>
      </c>
      <c r="M35">
        <v>11426</v>
      </c>
      <c r="N35">
        <v>9371</v>
      </c>
    </row>
    <row r="36" spans="2:14" x14ac:dyDescent="0.35">
      <c r="D36" s="1">
        <v>45256</v>
      </c>
      <c r="E36">
        <v>2.6517222525970399E-2</v>
      </c>
      <c r="F36">
        <v>9.6699478865083899E-2</v>
      </c>
      <c r="L36" s="1">
        <v>45286</v>
      </c>
      <c r="M36">
        <v>11208</v>
      </c>
      <c r="N36">
        <v>9042</v>
      </c>
    </row>
    <row r="37" spans="2:14" x14ac:dyDescent="0.35">
      <c r="D37" s="1">
        <v>45257</v>
      </c>
      <c r="E37">
        <v>3.6476408476703803E-2</v>
      </c>
      <c r="F37">
        <v>0.115658810702004</v>
      </c>
      <c r="L37" s="1">
        <v>45287</v>
      </c>
      <c r="M37">
        <v>11003</v>
      </c>
      <c r="N37">
        <v>8885</v>
      </c>
    </row>
    <row r="38" spans="2:14" x14ac:dyDescent="0.35">
      <c r="D38" s="1">
        <v>45258</v>
      </c>
      <c r="E38">
        <v>3.3768536428110799E-2</v>
      </c>
      <c r="F38">
        <v>0.106757369614512</v>
      </c>
      <c r="L38" s="1">
        <v>45288</v>
      </c>
      <c r="M38">
        <v>11114</v>
      </c>
      <c r="N38">
        <v>9004</v>
      </c>
    </row>
    <row r="39" spans="2:14" x14ac:dyDescent="0.35">
      <c r="D39" s="1">
        <v>45259</v>
      </c>
      <c r="E39">
        <v>3.52433281004709E-2</v>
      </c>
      <c r="F39">
        <v>0.1124911284599</v>
      </c>
      <c r="L39" s="1">
        <v>45289</v>
      </c>
      <c r="M39">
        <v>10853</v>
      </c>
      <c r="N39">
        <v>8851</v>
      </c>
    </row>
    <row r="40" spans="2:14" x14ac:dyDescent="0.35">
      <c r="D40" s="1">
        <v>45260</v>
      </c>
      <c r="E40">
        <v>3.5642570281124497E-2</v>
      </c>
      <c r="F40">
        <v>0.112872959279414</v>
      </c>
      <c r="L40" s="1">
        <v>45290</v>
      </c>
      <c r="M40">
        <v>5214</v>
      </c>
      <c r="N40">
        <v>3477</v>
      </c>
    </row>
    <row r="41" spans="2:14" x14ac:dyDescent="0.35">
      <c r="E41" s="2">
        <f>AVERAGE(E11:E40)</f>
        <v>3.4124929218369855E-2</v>
      </c>
      <c r="F41" s="2">
        <f>AVERAGE(F11:F40)</f>
        <v>0.11050448963117455</v>
      </c>
      <c r="L41" s="1">
        <v>45291</v>
      </c>
      <c r="M41">
        <v>3714</v>
      </c>
      <c r="N41">
        <v>476</v>
      </c>
    </row>
    <row r="42" spans="2:14" x14ac:dyDescent="0.35">
      <c r="M42">
        <f>AVERAGE(M11:M41)</f>
        <v>9437.1290322580644</v>
      </c>
      <c r="N42">
        <f>AVERAGE(N11:N41)</f>
        <v>7470</v>
      </c>
    </row>
    <row r="44" spans="2:14" x14ac:dyDescent="0.35">
      <c r="D44" t="s">
        <v>8</v>
      </c>
      <c r="F44" s="3">
        <v>1510195</v>
      </c>
    </row>
    <row r="45" spans="2:14" x14ac:dyDescent="0.35">
      <c r="D45" t="s">
        <v>10</v>
      </c>
      <c r="F45" s="4">
        <v>0.1</v>
      </c>
    </row>
    <row r="46" spans="2:14" x14ac:dyDescent="0.35">
      <c r="D46" t="s">
        <v>11</v>
      </c>
      <c r="F46" s="5">
        <f>(1-F45)*F44</f>
        <v>1359175.5</v>
      </c>
    </row>
    <row r="47" spans="2:14" x14ac:dyDescent="0.35">
      <c r="D47" t="s">
        <v>12</v>
      </c>
      <c r="F47" s="4">
        <v>0.4</v>
      </c>
    </row>
    <row r="48" spans="2:14" x14ac:dyDescent="0.35">
      <c r="D48" t="s">
        <v>13</v>
      </c>
      <c r="F48" s="5">
        <f>(1-F47)*F46</f>
        <v>815505.29999999993</v>
      </c>
    </row>
    <row r="49" spans="4:22" x14ac:dyDescent="0.35">
      <c r="D49" t="s">
        <v>9</v>
      </c>
      <c r="F49" s="3">
        <v>400000</v>
      </c>
    </row>
    <row r="50" spans="4:22" x14ac:dyDescent="0.35">
      <c r="D50" t="s">
        <v>16</v>
      </c>
      <c r="F50" s="5">
        <f>F48-F49</f>
        <v>415505.29999999993</v>
      </c>
    </row>
    <row r="51" spans="4:22" x14ac:dyDescent="0.35">
      <c r="D51" t="s">
        <v>15</v>
      </c>
      <c r="F51" s="6">
        <f>F50/F49</f>
        <v>1.0387632499999999</v>
      </c>
    </row>
    <row r="56" spans="4:22" x14ac:dyDescent="0.35">
      <c r="D56" t="s">
        <v>17</v>
      </c>
      <c r="G56" s="3">
        <v>5764095</v>
      </c>
      <c r="N56" s="7" t="s">
        <v>26</v>
      </c>
      <c r="O56" s="7"/>
      <c r="P56" s="8">
        <v>5248822</v>
      </c>
      <c r="Q56" s="7"/>
      <c r="R56" s="7"/>
      <c r="T56" t="s">
        <v>10</v>
      </c>
      <c r="V56" s="4">
        <v>0.1</v>
      </c>
    </row>
    <row r="57" spans="4:22" x14ac:dyDescent="0.35">
      <c r="N57" s="7"/>
      <c r="O57" s="7"/>
      <c r="P57" s="7"/>
      <c r="Q57" s="7"/>
      <c r="R57" s="7"/>
      <c r="T57" t="s">
        <v>12</v>
      </c>
      <c r="V57" s="4">
        <v>0.4</v>
      </c>
    </row>
    <row r="58" spans="4:22" x14ac:dyDescent="0.35">
      <c r="D58" t="s">
        <v>18</v>
      </c>
      <c r="J58" t="s">
        <v>19</v>
      </c>
      <c r="N58" s="7"/>
      <c r="O58" s="7"/>
      <c r="P58" s="7" t="s">
        <v>27</v>
      </c>
      <c r="Q58" s="7"/>
      <c r="R58" s="7" t="s">
        <v>28</v>
      </c>
    </row>
    <row r="59" spans="4:22" x14ac:dyDescent="0.35">
      <c r="D59" t="s">
        <v>20</v>
      </c>
      <c r="G59" s="3">
        <v>1600000</v>
      </c>
      <c r="N59" s="7" t="s">
        <v>29</v>
      </c>
      <c r="O59" s="7"/>
      <c r="P59" s="9">
        <f>P56*(1+0.25)</f>
        <v>6561027.5</v>
      </c>
      <c r="Q59" s="7"/>
      <c r="R59" s="9">
        <f>P56</f>
        <v>5248822</v>
      </c>
    </row>
    <row r="60" spans="4:22" x14ac:dyDescent="0.35">
      <c r="D60" t="s">
        <v>21</v>
      </c>
      <c r="G60" s="5">
        <f>(1+50%)*G56</f>
        <v>8646142.5</v>
      </c>
      <c r="J60" s="5">
        <f>G56</f>
        <v>5764095</v>
      </c>
      <c r="N60" s="7" t="s">
        <v>30</v>
      </c>
      <c r="O60" s="7"/>
      <c r="P60" s="9">
        <f>(1-V56)*P59</f>
        <v>5904924.75</v>
      </c>
      <c r="Q60" s="7"/>
      <c r="R60" s="9">
        <f>(1-V56)*R59</f>
        <v>4723939.8</v>
      </c>
    </row>
    <row r="61" spans="4:22" x14ac:dyDescent="0.35">
      <c r="D61" t="s">
        <v>12</v>
      </c>
      <c r="G61" s="4">
        <v>0.1</v>
      </c>
      <c r="N61" s="7" t="s">
        <v>31</v>
      </c>
      <c r="O61" s="7"/>
      <c r="P61" s="9">
        <f>(1-V57)*P60</f>
        <v>3542954.85</v>
      </c>
      <c r="Q61" s="7"/>
      <c r="R61" s="9">
        <f>(1-V57)*R60</f>
        <v>2834363.88</v>
      </c>
    </row>
    <row r="62" spans="4:22" x14ac:dyDescent="0.35">
      <c r="D62" t="s">
        <v>22</v>
      </c>
      <c r="G62" s="5">
        <f>(1-G61)*G60</f>
        <v>7781528.25</v>
      </c>
      <c r="J62" s="5">
        <f>(1-G61)*J60</f>
        <v>5187685.5</v>
      </c>
      <c r="N62" s="7" t="s">
        <v>20</v>
      </c>
      <c r="O62" s="7"/>
      <c r="P62" s="8">
        <v>500000</v>
      </c>
      <c r="Q62" s="7"/>
      <c r="R62" s="8">
        <v>0</v>
      </c>
    </row>
    <row r="63" spans="4:22" x14ac:dyDescent="0.35">
      <c r="D63" t="s">
        <v>10</v>
      </c>
      <c r="G63" s="4">
        <v>0.4</v>
      </c>
      <c r="N63" s="7" t="s">
        <v>14</v>
      </c>
      <c r="O63" s="7"/>
      <c r="P63" s="9">
        <f>P61-P62</f>
        <v>3042954.85</v>
      </c>
      <c r="Q63" s="7"/>
      <c r="R63" s="9">
        <f>R61-R62</f>
        <v>2834363.88</v>
      </c>
    </row>
    <row r="64" spans="4:22" x14ac:dyDescent="0.35">
      <c r="D64" t="s">
        <v>23</v>
      </c>
      <c r="G64" s="5">
        <f>(1-G63)*G62</f>
        <v>4668916.95</v>
      </c>
      <c r="J64" s="5">
        <f>(1-G63)*J62</f>
        <v>3112611.3</v>
      </c>
      <c r="N64" s="7"/>
      <c r="O64" s="7"/>
      <c r="P64" s="7"/>
      <c r="Q64" s="7"/>
      <c r="R64" s="7"/>
    </row>
    <row r="65" spans="4:18" x14ac:dyDescent="0.35">
      <c r="D65" t="s">
        <v>24</v>
      </c>
      <c r="G65" s="5">
        <f>G64-G59</f>
        <v>3068916.95</v>
      </c>
      <c r="J65" s="5">
        <f>J64-J59</f>
        <v>3112611.3</v>
      </c>
      <c r="N65" s="7" t="s">
        <v>32</v>
      </c>
      <c r="O65" s="7"/>
      <c r="P65" s="9">
        <f>P63-R63</f>
        <v>208590.9700000002</v>
      </c>
      <c r="Q65" s="7"/>
      <c r="R65" s="7"/>
    </row>
    <row r="66" spans="4:18" x14ac:dyDescent="0.35">
      <c r="N66" s="7"/>
      <c r="O66" s="7"/>
      <c r="P66" s="7"/>
      <c r="Q66" s="7"/>
      <c r="R66" s="7"/>
    </row>
    <row r="67" spans="4:18" x14ac:dyDescent="0.35">
      <c r="D67" t="s">
        <v>25</v>
      </c>
      <c r="G67" s="5">
        <f>G65-J65</f>
        <v>-43694.349999999627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ca75128-a244-4596-877b-f24828e476e2}" enabled="0" method="" siteId="{9ca75128-a244-4596-877b-f24828e476e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Kotian</dc:creator>
  <cp:lastModifiedBy>Rahul Kotian</cp:lastModifiedBy>
  <dcterms:created xsi:type="dcterms:W3CDTF">2015-06-05T18:17:20Z</dcterms:created>
  <dcterms:modified xsi:type="dcterms:W3CDTF">2024-07-10T01:57:36Z</dcterms:modified>
</cp:coreProperties>
</file>