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Shapter 12/"/>
    </mc:Choice>
  </mc:AlternateContent>
  <xr:revisionPtr revIDLastSave="0" documentId="8_{0569E896-8E76-4504-8B96-74ABA9F7239B}" xr6:coauthVersionLast="47" xr6:coauthVersionMax="47" xr10:uidLastSave="{00000000-0000-0000-0000-000000000000}"/>
  <bookViews>
    <workbookView xWindow="-110" yWindow="-110" windowWidth="19420" windowHeight="10300" activeTab="1" xr2:uid="{3760336E-4591-4DFD-98F3-E1A0CD59DF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6" i="2"/>
  <c r="N8" i="2"/>
  <c r="J7" i="2"/>
  <c r="C7" i="2"/>
  <c r="D14" i="1"/>
  <c r="D12" i="1"/>
  <c r="D11" i="1"/>
  <c r="I8" i="1"/>
  <c r="G8" i="1"/>
  <c r="E8" i="1"/>
  <c r="D16" i="1" l="1"/>
</calcChain>
</file>

<file path=xl/sharedStrings.xml><?xml version="1.0" encoding="utf-8"?>
<sst xmlns="http://schemas.openxmlformats.org/spreadsheetml/2006/main" count="26" uniqueCount="25">
  <si>
    <t>Amount</t>
  </si>
  <si>
    <t xml:space="preserve">Option 1 </t>
  </si>
  <si>
    <t>Rate</t>
  </si>
  <si>
    <t>IRR</t>
  </si>
  <si>
    <t>Marginal monthly cost</t>
  </si>
  <si>
    <t>Marginal annual cost</t>
  </si>
  <si>
    <t>(A)</t>
  </si>
  <si>
    <t>Marginal funds provided:</t>
  </si>
  <si>
    <t>(B)</t>
  </si>
  <si>
    <t>Approx marginal rate:</t>
  </si>
  <si>
    <t>(A) / (B)</t>
  </si>
  <si>
    <t>Max loans</t>
  </si>
  <si>
    <t>Interest rate</t>
  </si>
  <si>
    <t>DCR</t>
  </si>
  <si>
    <t>LTV max</t>
  </si>
  <si>
    <t>N</t>
  </si>
  <si>
    <t>years</t>
  </si>
  <si>
    <t>n</t>
  </si>
  <si>
    <t>months</t>
  </si>
  <si>
    <t>NOI</t>
  </si>
  <si>
    <t>DCR limit</t>
  </si>
  <si>
    <t>Max annual debt service</t>
  </si>
  <si>
    <t>Monthly</t>
  </si>
  <si>
    <t>PMT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</si>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</sst>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164" fontId="0" fillId="0" borderId="0" xfId="1" applyNumberFormat="1" applyFont="1"/>
    <xf numFmtId="0" fontId="0" fillId="0" borderId="0" xfId="0" quotePrefix="1"/>
    <xf numFmtId="10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E45D-C1D8-45A6-BB1A-A1C107B2AF52}">
  <dimension ref="B2:I16"/>
  <sheetViews>
    <sheetView topLeftCell="A2" workbookViewId="0">
      <selection activeCell="D16" sqref="D16"/>
    </sheetView>
  </sheetViews>
  <sheetFormatPr defaultRowHeight="14.5" x14ac:dyDescent="0.35"/>
  <cols>
    <col min="3" max="3" width="20.54296875" bestFit="1" customWidth="1"/>
    <col min="4" max="4" width="9.54296875" bestFit="1" customWidth="1"/>
    <col min="5" max="5" width="11.54296875" bestFit="1" customWidth="1"/>
    <col min="7" max="7" width="11.54296875" bestFit="1" customWidth="1"/>
    <col min="9" max="9" width="11.54296875" bestFit="1" customWidth="1"/>
  </cols>
  <sheetData>
    <row r="2" spans="2:9" x14ac:dyDescent="0.35">
      <c r="C2" t="s">
        <v>0</v>
      </c>
      <c r="E2" s="1">
        <v>7000000</v>
      </c>
      <c r="G2" s="1">
        <v>8000000</v>
      </c>
    </row>
    <row r="4" spans="2:9" x14ac:dyDescent="0.35">
      <c r="B4" t="s">
        <v>1</v>
      </c>
      <c r="C4" t="s">
        <v>2</v>
      </c>
      <c r="E4" s="2">
        <v>0.06</v>
      </c>
      <c r="G4" s="2">
        <v>7.0000000000000007E-2</v>
      </c>
    </row>
    <row r="6" spans="2:9" x14ac:dyDescent="0.35">
      <c r="C6" t="s">
        <v>3</v>
      </c>
      <c r="E6" s="2">
        <v>0.09</v>
      </c>
    </row>
    <row r="8" spans="2:9" x14ac:dyDescent="0.35">
      <c r="E8" s="3">
        <f>PMT(E4,20,-E2)</f>
        <v>610291.89883796021</v>
      </c>
      <c r="G8" s="3">
        <f>PMT(G4,20,-G2)</f>
        <v>755143.40594604553</v>
      </c>
      <c r="I8" s="3">
        <f>G8-E8</f>
        <v>144851.50710808532</v>
      </c>
    </row>
    <row r="11" spans="2:9" x14ac:dyDescent="0.35">
      <c r="C11" t="s">
        <v>4</v>
      </c>
      <c r="D11" s="4" t="e">
        <f>#REF!</f>
        <v>#REF!</v>
      </c>
    </row>
    <row r="12" spans="2:9" x14ac:dyDescent="0.35">
      <c r="C12" t="s">
        <v>5</v>
      </c>
      <c r="D12" s="5">
        <f>I8</f>
        <v>144851.50710808532</v>
      </c>
      <c r="E12" s="6" t="s">
        <v>6</v>
      </c>
    </row>
    <row r="14" spans="2:9" x14ac:dyDescent="0.35">
      <c r="C14" t="s">
        <v>7</v>
      </c>
      <c r="D14" s="4">
        <f>G2-E2</f>
        <v>1000000</v>
      </c>
      <c r="E14" s="6" t="s">
        <v>8</v>
      </c>
    </row>
    <row r="16" spans="2:9" x14ac:dyDescent="0.35">
      <c r="C16" t="s">
        <v>9</v>
      </c>
      <c r="D16" s="7">
        <f>D12/D14</f>
        <v>0.14485150710808534</v>
      </c>
      <c r="E16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A084-5683-41F1-9EC5-84F11DE8D746}">
  <dimension ref="A1:N11"/>
  <sheetViews>
    <sheetView tabSelected="1" workbookViewId="0">
      <selection activeCell="J9" sqref="J9"/>
    </sheetView>
  </sheetViews>
  <sheetFormatPr defaultRowHeight="14.5" x14ac:dyDescent="0.35"/>
  <cols>
    <col min="2" max="2" width="10.7265625" bestFit="1" customWidth="1"/>
    <col min="3" max="3" width="9.90625" bestFit="1" customWidth="1"/>
    <col min="10" max="10" width="13.1796875" bestFit="1" customWidth="1"/>
    <col min="14" max="14" width="13.81640625" bestFit="1" customWidth="1"/>
  </cols>
  <sheetData>
    <row r="1" spans="1:14" x14ac:dyDescent="0.35">
      <c r="A1" t="s">
        <v>11</v>
      </c>
    </row>
    <row r="3" spans="1:14" x14ac:dyDescent="0.35">
      <c r="B3" t="s">
        <v>12</v>
      </c>
      <c r="C3" s="2">
        <v>0.06</v>
      </c>
    </row>
    <row r="4" spans="1:14" x14ac:dyDescent="0.35">
      <c r="B4" t="s">
        <v>13</v>
      </c>
      <c r="C4">
        <v>1.25</v>
      </c>
      <c r="G4" t="s">
        <v>20</v>
      </c>
    </row>
    <row r="5" spans="1:14" x14ac:dyDescent="0.35">
      <c r="B5" t="s">
        <v>14</v>
      </c>
      <c r="C5" s="2">
        <v>0.7</v>
      </c>
    </row>
    <row r="6" spans="1:14" x14ac:dyDescent="0.35">
      <c r="B6" t="s">
        <v>15</v>
      </c>
      <c r="C6">
        <v>30</v>
      </c>
      <c r="D6" t="s">
        <v>16</v>
      </c>
      <c r="G6" t="s">
        <v>21</v>
      </c>
      <c r="J6">
        <f>C11/C4</f>
        <v>480000</v>
      </c>
    </row>
    <row r="7" spans="1:14" x14ac:dyDescent="0.35">
      <c r="B7" t="s">
        <v>17</v>
      </c>
      <c r="C7">
        <f>12*C6</f>
        <v>360</v>
      </c>
      <c r="D7" t="s">
        <v>18</v>
      </c>
      <c r="G7" t="s">
        <v>22</v>
      </c>
      <c r="J7">
        <f>J6/12</f>
        <v>40000</v>
      </c>
    </row>
    <row r="8" spans="1:14" x14ac:dyDescent="0.35">
      <c r="G8" t="s">
        <v>23</v>
      </c>
      <c r="J8" s="3">
        <f>-J7</f>
        <v>-40000</v>
      </c>
      <c r="N8" s="3">
        <f>PV(7%/12,360,44872)</f>
        <v>-6744601.1889546346</v>
      </c>
    </row>
    <row r="9" spans="1:14" x14ac:dyDescent="0.35">
      <c r="B9" t="s">
        <v>0</v>
      </c>
      <c r="C9" s="1">
        <v>10000000</v>
      </c>
      <c r="G9" t="s">
        <v>24</v>
      </c>
      <c r="J9" s="3">
        <f>PV(C3/12,C7,-J7)</f>
        <v>6671664.5756933391</v>
      </c>
    </row>
    <row r="11" spans="1:14" x14ac:dyDescent="0.35">
      <c r="B11" t="s">
        <v>19</v>
      </c>
      <c r="C11" s="1">
        <v>600000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Rahul Monappa</dc:creator>
  <cp:lastModifiedBy>Rahul Kotian</cp:lastModifiedBy>
  <dcterms:created xsi:type="dcterms:W3CDTF">2024-07-15T05:00:22Z</dcterms:created>
  <dcterms:modified xsi:type="dcterms:W3CDTF">2024-07-15T05:14:58Z</dcterms:modified>
</cp:coreProperties>
</file>