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Summer - 24/FIN-6322/Chapter 9/"/>
    </mc:Choice>
  </mc:AlternateContent>
  <xr:revisionPtr revIDLastSave="1" documentId="11_1998DBFA941CD6018889DE0C686F00E3341F285A" xr6:coauthVersionLast="47" xr6:coauthVersionMax="47" xr10:uidLastSave="{B8B6B45B-B71D-41CC-AB68-52A3607C44D4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B44" i="1"/>
  <c r="B42" i="1"/>
  <c r="C53" i="1" l="1"/>
  <c r="D53" i="1" s="1"/>
  <c r="E53" i="1" s="1"/>
  <c r="F53" i="1" s="1"/>
  <c r="G53" i="1" s="1"/>
  <c r="G48" i="1"/>
  <c r="F48" i="1"/>
  <c r="E48" i="1"/>
  <c r="D48" i="1"/>
  <c r="C48" i="1"/>
  <c r="C47" i="1"/>
  <c r="D47" i="1" s="1"/>
  <c r="E47" i="1" s="1"/>
  <c r="F47" i="1" s="1"/>
  <c r="G47" i="1" s="1"/>
  <c r="C31" i="1"/>
  <c r="C11" i="1"/>
  <c r="D11" i="1" s="1"/>
  <c r="E11" i="1" s="1"/>
  <c r="D25" i="1"/>
  <c r="E25" i="1"/>
  <c r="F25" i="1"/>
  <c r="G25" i="1"/>
  <c r="C25" i="1"/>
  <c r="C24" i="1"/>
  <c r="D24" i="1" s="1"/>
  <c r="D26" i="1" s="1"/>
  <c r="D27" i="1" s="1"/>
  <c r="D29" i="1" s="1"/>
  <c r="C12" i="1" l="1"/>
  <c r="D12" i="1"/>
  <c r="C26" i="1"/>
  <c r="C27" i="1" s="1"/>
  <c r="C29" i="1" s="1"/>
  <c r="C32" i="1" s="1"/>
  <c r="F11" i="1"/>
  <c r="E12" i="1"/>
  <c r="D49" i="1"/>
  <c r="D50" i="1" s="1"/>
  <c r="D51" i="1" s="1"/>
  <c r="D54" i="1" s="1"/>
  <c r="C49" i="1"/>
  <c r="C50" i="1" s="1"/>
  <c r="C51" i="1" s="1"/>
  <c r="C54" i="1" s="1"/>
  <c r="D31" i="1"/>
  <c r="E31" i="1" s="1"/>
  <c r="F31" i="1" s="1"/>
  <c r="G31" i="1" s="1"/>
  <c r="E24" i="1"/>
  <c r="D32" i="1" l="1"/>
  <c r="G11" i="1"/>
  <c r="F12" i="1"/>
  <c r="E49" i="1"/>
  <c r="E50" i="1" s="1"/>
  <c r="E51" i="1" s="1"/>
  <c r="E54" i="1" s="1"/>
  <c r="E26" i="1"/>
  <c r="E27" i="1" s="1"/>
  <c r="E29" i="1" s="1"/>
  <c r="E32" i="1" s="1"/>
  <c r="F24" i="1"/>
  <c r="B14" i="1" l="1"/>
  <c r="B15" i="1" s="1"/>
  <c r="F49" i="1"/>
  <c r="F50" i="1" s="1"/>
  <c r="F51" i="1" s="1"/>
  <c r="F54" i="1" s="1"/>
  <c r="G49" i="1"/>
  <c r="G50" i="1" s="1"/>
  <c r="G51" i="1" s="1"/>
  <c r="G54" i="1" s="1"/>
  <c r="G24" i="1"/>
  <c r="G26" i="1" s="1"/>
  <c r="G27" i="1" s="1"/>
  <c r="G29" i="1" s="1"/>
  <c r="G32" i="1" s="1"/>
  <c r="F26" i="1"/>
  <c r="F27" i="1" s="1"/>
  <c r="F29" i="1" s="1"/>
  <c r="F32" i="1" s="1"/>
  <c r="B56" i="1" l="1"/>
  <c r="B57" i="1" s="1"/>
  <c r="B34" i="1"/>
  <c r="B35" i="1" s="1"/>
</calcChain>
</file>

<file path=xl/sharedStrings.xml><?xml version="1.0" encoding="utf-8"?>
<sst xmlns="http://schemas.openxmlformats.org/spreadsheetml/2006/main" count="51" uniqueCount="37">
  <si>
    <t>NPV</t>
  </si>
  <si>
    <t>Eff Rent</t>
  </si>
  <si>
    <t>Rev</t>
  </si>
  <si>
    <t>Current Rev</t>
  </si>
  <si>
    <t>Break Rev</t>
  </si>
  <si>
    <t>% Rent</t>
  </si>
  <si>
    <t>Growth</t>
  </si>
  <si>
    <t>Excess</t>
  </si>
  <si>
    <t>Base</t>
  </si>
  <si>
    <t>CAM</t>
  </si>
  <si>
    <t>Base Rent</t>
  </si>
  <si>
    <t>CAM growth</t>
  </si>
  <si>
    <t>Total Rents</t>
  </si>
  <si>
    <t>Assumptions</t>
  </si>
  <si>
    <t>Problem 9-5</t>
  </si>
  <si>
    <t>Option A</t>
  </si>
  <si>
    <t>Option B</t>
  </si>
  <si>
    <t>Part a)</t>
  </si>
  <si>
    <t>Part b)</t>
  </si>
  <si>
    <t>Simply change the growth rate to 20% and rerun proforma</t>
  </si>
  <si>
    <r>
      <t xml:space="preserve">The first Option A is better </t>
    </r>
    <r>
      <rPr>
        <b/>
        <sz val="11"/>
        <color theme="1"/>
        <rFont val="Calibri"/>
        <family val="2"/>
        <scheme val="minor"/>
      </rPr>
      <t>for the landlord</t>
    </r>
    <r>
      <rPr>
        <sz val="11"/>
        <color theme="1"/>
        <rFont val="Calibri"/>
        <family val="2"/>
        <scheme val="minor"/>
      </rPr>
      <t xml:space="preserve"> given these assumptions</t>
    </r>
  </si>
  <si>
    <t>p.s.f. annually</t>
  </si>
  <si>
    <t>p.s.f. over the 5 year term</t>
  </si>
  <si>
    <t>over the Breakpoint</t>
  </si>
  <si>
    <t>Revenue</t>
  </si>
  <si>
    <t>Breakpt.</t>
  </si>
  <si>
    <t>Simple "step-up" rent structure with CAM</t>
  </si>
  <si>
    <t>Percentage Rent deal with lower "base rent" (same CAM)</t>
  </si>
  <si>
    <t>Ov. p.s.f.</t>
  </si>
  <si>
    <t>Ov. Rent $</t>
  </si>
  <si>
    <t>Retail Lease</t>
  </si>
  <si>
    <t>(tenant revenue)</t>
  </si>
  <si>
    <t>Breakpt Rev</t>
  </si>
  <si>
    <t>CAM (est.)</t>
  </si>
  <si>
    <t>(Same for 14e, 15e and 16e)</t>
  </si>
  <si>
    <t>If the landlord believes a 20% retail sales growth rate is possible, then results change to slight preference for B</t>
  </si>
  <si>
    <t>Disc.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</si>
</sst>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8" fontId="0" fillId="0" borderId="0" xfId="0" applyNumberFormat="1"/>
    <xf numFmtId="9" fontId="0" fillId="0" borderId="0" xfId="2" applyFont="1"/>
    <xf numFmtId="0" fontId="0" fillId="2" borderId="1" xfId="0" applyFill="1" applyBorder="1"/>
    <xf numFmtId="3" fontId="0" fillId="0" borderId="0" xfId="0" applyNumberFormat="1"/>
    <xf numFmtId="3" fontId="0" fillId="0" borderId="1" xfId="0" applyNumberFormat="1" applyBorder="1"/>
    <xf numFmtId="4" fontId="0" fillId="0" borderId="0" xfId="0" applyNumberFormat="1"/>
    <xf numFmtId="4" fontId="0" fillId="0" borderId="1" xfId="0" applyNumberFormat="1" applyBorder="1"/>
    <xf numFmtId="0" fontId="2" fillId="0" borderId="0" xfId="0" applyFont="1"/>
    <xf numFmtId="0" fontId="3" fillId="0" borderId="0" xfId="0" applyFont="1"/>
    <xf numFmtId="8" fontId="0" fillId="2" borderId="2" xfId="0" applyNumberFormat="1" applyFill="1" applyBorder="1"/>
    <xf numFmtId="0" fontId="0" fillId="3" borderId="2" xfId="0" applyFill="1" applyBorder="1"/>
    <xf numFmtId="0" fontId="0" fillId="4" borderId="0" xfId="0" applyFill="1"/>
    <xf numFmtId="4" fontId="0" fillId="4" borderId="0" xfId="0" applyNumberFormat="1" applyFill="1"/>
    <xf numFmtId="4" fontId="0" fillId="4" borderId="1" xfId="0" applyNumberFormat="1" applyFill="1" applyBorder="1"/>
    <xf numFmtId="4" fontId="0" fillId="0" borderId="3" xfId="0" applyNumberFormat="1" applyBorder="1"/>
    <xf numFmtId="4" fontId="0" fillId="0" borderId="4" xfId="0" applyNumberFormat="1" applyBorder="1"/>
    <xf numFmtId="0" fontId="0" fillId="4" borderId="5" xfId="0" applyFill="1" applyBorder="1"/>
    <xf numFmtId="4" fontId="0" fillId="4" borderId="6" xfId="0" applyNumberFormat="1" applyFill="1" applyBorder="1"/>
    <xf numFmtId="4" fontId="0" fillId="4" borderId="7" xfId="0" applyNumberFormat="1" applyFill="1" applyBorder="1"/>
    <xf numFmtId="0" fontId="0" fillId="4" borderId="8" xfId="0" applyFill="1" applyBorder="1"/>
    <xf numFmtId="4" fontId="0" fillId="4" borderId="9" xfId="0" applyNumberFormat="1" applyFill="1" applyBorder="1"/>
    <xf numFmtId="0" fontId="0" fillId="4" borderId="10" xfId="0" applyFill="1" applyBorder="1"/>
    <xf numFmtId="4" fontId="0" fillId="4" borderId="11" xfId="0" applyNumberFormat="1" applyFill="1" applyBorder="1"/>
    <xf numFmtId="9" fontId="4" fillId="0" borderId="0" xfId="2" applyFont="1"/>
    <xf numFmtId="44" fontId="4" fillId="0" borderId="0" xfId="1" applyFont="1"/>
    <xf numFmtId="3" fontId="4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topLeftCell="A4" zoomScaleNormal="100" workbookViewId="0">
      <selection activeCell="B15" sqref="B15"/>
    </sheetView>
  </sheetViews>
  <sheetFormatPr defaultRowHeight="14.5" x14ac:dyDescent="0.35"/>
  <cols>
    <col min="1" max="1" width="12.54296875" customWidth="1"/>
    <col min="2" max="2" width="9.81640625" customWidth="1"/>
  </cols>
  <sheetData>
    <row r="1" spans="1:7" x14ac:dyDescent="0.35">
      <c r="A1" s="8" t="s">
        <v>14</v>
      </c>
      <c r="B1" t="s">
        <v>30</v>
      </c>
      <c r="D1" t="s">
        <v>34</v>
      </c>
    </row>
    <row r="3" spans="1:7" x14ac:dyDescent="0.35">
      <c r="A3" s="9" t="s">
        <v>13</v>
      </c>
    </row>
    <row r="4" spans="1:7" x14ac:dyDescent="0.35">
      <c r="A4" t="s">
        <v>36</v>
      </c>
      <c r="B4" s="24">
        <v>0.12</v>
      </c>
    </row>
    <row r="5" spans="1:7" x14ac:dyDescent="0.35">
      <c r="A5" t="s">
        <v>9</v>
      </c>
      <c r="B5" s="25">
        <v>3</v>
      </c>
    </row>
    <row r="6" spans="1:7" x14ac:dyDescent="0.35">
      <c r="A6" t="s">
        <v>11</v>
      </c>
      <c r="B6" s="24">
        <v>0.06</v>
      </c>
    </row>
    <row r="8" spans="1:7" x14ac:dyDescent="0.35">
      <c r="A8" s="11" t="s">
        <v>15</v>
      </c>
      <c r="B8" t="s">
        <v>26</v>
      </c>
    </row>
    <row r="9" spans="1:7" x14ac:dyDescent="0.35">
      <c r="C9" s="3">
        <v>1</v>
      </c>
      <c r="D9" s="3">
        <v>2</v>
      </c>
      <c r="E9" s="3">
        <v>3</v>
      </c>
      <c r="F9" s="3">
        <v>4</v>
      </c>
      <c r="G9" s="3">
        <v>5</v>
      </c>
    </row>
    <row r="10" spans="1:7" x14ac:dyDescent="0.35">
      <c r="A10" t="s">
        <v>10</v>
      </c>
      <c r="C10" s="6">
        <v>25</v>
      </c>
      <c r="D10" s="6">
        <v>26</v>
      </c>
      <c r="E10" s="6">
        <v>27</v>
      </c>
      <c r="F10" s="6">
        <v>28</v>
      </c>
      <c r="G10" s="6">
        <v>29</v>
      </c>
    </row>
    <row r="11" spans="1:7" x14ac:dyDescent="0.35">
      <c r="A11" t="s">
        <v>33</v>
      </c>
      <c r="C11" s="7">
        <f>B5</f>
        <v>3</v>
      </c>
      <c r="D11" s="7">
        <f>C11*(1+$B$6)</f>
        <v>3.18</v>
      </c>
      <c r="E11" s="7">
        <f t="shared" ref="E11:G11" si="0">D11*(1+$B$6)</f>
        <v>3.3708000000000005</v>
      </c>
      <c r="F11" s="7">
        <f t="shared" si="0"/>
        <v>3.5730480000000009</v>
      </c>
      <c r="G11" s="7">
        <f t="shared" si="0"/>
        <v>3.7874308800000009</v>
      </c>
    </row>
    <row r="12" spans="1:7" x14ac:dyDescent="0.35">
      <c r="A12" t="s">
        <v>12</v>
      </c>
      <c r="C12" s="6">
        <f>SUM(C10:C11)</f>
        <v>28</v>
      </c>
      <c r="D12" s="6">
        <f t="shared" ref="D12:G12" si="1">SUM(D10:D11)</f>
        <v>29.18</v>
      </c>
      <c r="E12" s="6">
        <f t="shared" si="1"/>
        <v>30.370799999999999</v>
      </c>
      <c r="F12" s="6">
        <f t="shared" si="1"/>
        <v>31.573048</v>
      </c>
      <c r="G12" s="6">
        <f>SUM(G10:G11)</f>
        <v>32.787430880000002</v>
      </c>
    </row>
    <row r="13" spans="1:7" x14ac:dyDescent="0.35">
      <c r="C13" s="6"/>
      <c r="D13" s="6"/>
      <c r="E13" s="6"/>
      <c r="F13" s="6"/>
      <c r="G13" s="6"/>
    </row>
    <row r="14" spans="1:7" x14ac:dyDescent="0.35">
      <c r="A14" t="s">
        <v>0</v>
      </c>
      <c r="B14" s="1">
        <f>NPV($B$4,C12:G12)</f>
        <v>108.54916450290311</v>
      </c>
      <c r="C14" t="s">
        <v>22</v>
      </c>
    </row>
    <row r="15" spans="1:7" x14ac:dyDescent="0.35">
      <c r="A15" t="s">
        <v>1</v>
      </c>
      <c r="B15" s="10">
        <f>PMT($B$4,5,-B14)</f>
        <v>30.11259462717517</v>
      </c>
      <c r="C15" t="s">
        <v>21</v>
      </c>
    </row>
    <row r="18" spans="1:7" x14ac:dyDescent="0.35">
      <c r="A18" s="11" t="s">
        <v>16</v>
      </c>
      <c r="B18" t="s">
        <v>27</v>
      </c>
    </row>
    <row r="19" spans="1:7" x14ac:dyDescent="0.35">
      <c r="A19" t="s">
        <v>3</v>
      </c>
      <c r="B19" s="26">
        <v>850000</v>
      </c>
      <c r="C19" t="s">
        <v>31</v>
      </c>
    </row>
    <row r="20" spans="1:7" x14ac:dyDescent="0.35">
      <c r="A20" t="s">
        <v>6</v>
      </c>
      <c r="B20" s="24">
        <v>0.1</v>
      </c>
    </row>
    <row r="21" spans="1:7" x14ac:dyDescent="0.35">
      <c r="A21" t="s">
        <v>32</v>
      </c>
      <c r="B21" s="26">
        <v>900000</v>
      </c>
    </row>
    <row r="22" spans="1:7" x14ac:dyDescent="0.35">
      <c r="A22" t="s">
        <v>5</v>
      </c>
      <c r="B22" s="2">
        <v>0.08</v>
      </c>
      <c r="C22" t="s">
        <v>23</v>
      </c>
    </row>
    <row r="23" spans="1:7" x14ac:dyDescent="0.35">
      <c r="B23" s="2"/>
    </row>
    <row r="24" spans="1:7" x14ac:dyDescent="0.35">
      <c r="B24" t="s">
        <v>24</v>
      </c>
      <c r="C24" s="4">
        <f>B19</f>
        <v>850000</v>
      </c>
      <c r="D24" s="4">
        <f>C24*(1+$B$20)</f>
        <v>935000.00000000012</v>
      </c>
      <c r="E24" s="4">
        <f t="shared" ref="E24:G24" si="2">D24*(1+$B$20)</f>
        <v>1028500.0000000002</v>
      </c>
      <c r="F24" s="4">
        <f t="shared" si="2"/>
        <v>1131350.0000000002</v>
      </c>
      <c r="G24" s="4">
        <f t="shared" si="2"/>
        <v>1244485.0000000005</v>
      </c>
    </row>
    <row r="25" spans="1:7" x14ac:dyDescent="0.35">
      <c r="B25" t="s">
        <v>25</v>
      </c>
      <c r="C25" s="5">
        <f>$B$21</f>
        <v>900000</v>
      </c>
      <c r="D25" s="5">
        <f t="shared" ref="D25:G25" si="3">$B$21</f>
        <v>900000</v>
      </c>
      <c r="E25" s="5">
        <f t="shared" si="3"/>
        <v>900000</v>
      </c>
      <c r="F25" s="5">
        <f t="shared" si="3"/>
        <v>900000</v>
      </c>
      <c r="G25" s="5">
        <f t="shared" si="3"/>
        <v>900000</v>
      </c>
    </row>
    <row r="26" spans="1:7" x14ac:dyDescent="0.35">
      <c r="B26" t="s">
        <v>7</v>
      </c>
      <c r="C26">
        <f>IF(C24&gt;C25,C24-C25,0)</f>
        <v>0</v>
      </c>
      <c r="D26" s="4">
        <f t="shared" ref="D26:G26" si="4">IF(D24&gt;D25,D24-D25,0)</f>
        <v>35000.000000000116</v>
      </c>
      <c r="E26" s="4">
        <f t="shared" si="4"/>
        <v>128500.00000000023</v>
      </c>
      <c r="F26" s="4">
        <f t="shared" si="4"/>
        <v>231350.00000000023</v>
      </c>
      <c r="G26" s="4">
        <f t="shared" si="4"/>
        <v>344485.00000000047</v>
      </c>
    </row>
    <row r="27" spans="1:7" x14ac:dyDescent="0.35">
      <c r="B27" t="s">
        <v>29</v>
      </c>
      <c r="C27" s="4">
        <f>C26*$B$22</f>
        <v>0</v>
      </c>
      <c r="D27" s="4">
        <f t="shared" ref="D27:G27" si="5">D26*$B$22</f>
        <v>2800.0000000000095</v>
      </c>
      <c r="E27" s="4">
        <f t="shared" si="5"/>
        <v>10280.000000000018</v>
      </c>
      <c r="F27" s="4">
        <f t="shared" si="5"/>
        <v>18508.000000000018</v>
      </c>
      <c r="G27" s="4">
        <f t="shared" si="5"/>
        <v>27558.800000000039</v>
      </c>
    </row>
    <row r="28" spans="1:7" x14ac:dyDescent="0.35">
      <c r="C28" s="4"/>
      <c r="D28" s="4"/>
      <c r="E28" s="4"/>
      <c r="F28" s="4"/>
      <c r="G28" s="4"/>
    </row>
    <row r="29" spans="1:7" x14ac:dyDescent="0.35">
      <c r="B29" s="17" t="s">
        <v>28</v>
      </c>
      <c r="C29" s="18">
        <f>C27/10000</f>
        <v>0</v>
      </c>
      <c r="D29" s="18">
        <f t="shared" ref="D29:G29" si="6">D27/10000</f>
        <v>0.28000000000000097</v>
      </c>
      <c r="E29" s="18">
        <f t="shared" si="6"/>
        <v>1.0280000000000018</v>
      </c>
      <c r="F29" s="18">
        <f t="shared" si="6"/>
        <v>1.8508000000000018</v>
      </c>
      <c r="G29" s="19">
        <f t="shared" si="6"/>
        <v>2.7558800000000039</v>
      </c>
    </row>
    <row r="30" spans="1:7" x14ac:dyDescent="0.35">
      <c r="B30" s="20" t="s">
        <v>8</v>
      </c>
      <c r="C30" s="13">
        <v>23</v>
      </c>
      <c r="D30" s="13">
        <v>24</v>
      </c>
      <c r="E30" s="13">
        <v>25</v>
      </c>
      <c r="F30" s="13">
        <v>26</v>
      </c>
      <c r="G30" s="21">
        <v>27</v>
      </c>
    </row>
    <row r="31" spans="1:7" x14ac:dyDescent="0.35">
      <c r="B31" s="22" t="s">
        <v>9</v>
      </c>
      <c r="C31" s="14">
        <f>$B$5</f>
        <v>3</v>
      </c>
      <c r="D31" s="14">
        <f>C31*(1+$B$6)</f>
        <v>3.18</v>
      </c>
      <c r="E31" s="14">
        <f t="shared" ref="E31:G31" si="7">D31*(1+$B$6)</f>
        <v>3.3708000000000005</v>
      </c>
      <c r="F31" s="14">
        <f t="shared" si="7"/>
        <v>3.5730480000000009</v>
      </c>
      <c r="G31" s="23">
        <f t="shared" si="7"/>
        <v>3.7874308800000009</v>
      </c>
    </row>
    <row r="32" spans="1:7" ht="15" thickBot="1" x14ac:dyDescent="0.4">
      <c r="C32" s="16">
        <f>SUM(C29:C31)</f>
        <v>26</v>
      </c>
      <c r="D32" s="16">
        <f>SUM(D29:D31)</f>
        <v>27.46</v>
      </c>
      <c r="E32" s="16">
        <f>SUM(E29:E31)</f>
        <v>29.398800000000001</v>
      </c>
      <c r="F32" s="16">
        <f>SUM(F29:F31)</f>
        <v>31.423848000000003</v>
      </c>
      <c r="G32" s="16">
        <f>SUM(G29:G31)</f>
        <v>33.543310880000007</v>
      </c>
    </row>
    <row r="33" spans="1:7" ht="15" thickTop="1" x14ac:dyDescent="0.35"/>
    <row r="34" spans="1:7" x14ac:dyDescent="0.35">
      <c r="A34" t="s">
        <v>0</v>
      </c>
      <c r="B34" s="1">
        <f>NPV($B$4,C32:G32)</f>
        <v>105.03451366132899</v>
      </c>
    </row>
    <row r="35" spans="1:7" x14ac:dyDescent="0.35">
      <c r="A35" t="s">
        <v>1</v>
      </c>
      <c r="B35" s="10">
        <f>PMT($B$4,5,-B34)</f>
        <v>29.137596279347711</v>
      </c>
    </row>
    <row r="38" spans="1:7" x14ac:dyDescent="0.35">
      <c r="A38" t="s">
        <v>17</v>
      </c>
      <c r="B38" t="s">
        <v>20</v>
      </c>
    </row>
    <row r="40" spans="1:7" x14ac:dyDescent="0.35">
      <c r="A40" t="s">
        <v>18</v>
      </c>
      <c r="B40" t="s">
        <v>35</v>
      </c>
    </row>
    <row r="41" spans="1:7" x14ac:dyDescent="0.35">
      <c r="B41" t="s">
        <v>19</v>
      </c>
    </row>
    <row r="42" spans="1:7" x14ac:dyDescent="0.35">
      <c r="A42" t="s">
        <v>3</v>
      </c>
      <c r="B42" s="4">
        <f>B19</f>
        <v>850000</v>
      </c>
    </row>
    <row r="43" spans="1:7" x14ac:dyDescent="0.35">
      <c r="A43" t="s">
        <v>6</v>
      </c>
      <c r="B43" s="2">
        <v>0.2</v>
      </c>
    </row>
    <row r="44" spans="1:7" x14ac:dyDescent="0.35">
      <c r="A44" t="s">
        <v>4</v>
      </c>
      <c r="B44" s="4">
        <f t="shared" ref="B44" si="8">B21</f>
        <v>900000</v>
      </c>
    </row>
    <row r="45" spans="1:7" x14ac:dyDescent="0.35">
      <c r="A45" t="s">
        <v>5</v>
      </c>
      <c r="B45" s="2">
        <v>0.08</v>
      </c>
    </row>
    <row r="46" spans="1:7" x14ac:dyDescent="0.35">
      <c r="B46" s="2"/>
    </row>
    <row r="47" spans="1:7" x14ac:dyDescent="0.35">
      <c r="B47" t="s">
        <v>2</v>
      </c>
      <c r="C47" s="4">
        <f>B42</f>
        <v>850000</v>
      </c>
      <c r="D47" s="4">
        <f>C47*(1+$B$43)</f>
        <v>1020000</v>
      </c>
      <c r="E47" s="4">
        <f t="shared" ref="E47:G47" si="9">D47*(1+$B$43)</f>
        <v>1224000</v>
      </c>
      <c r="F47" s="4">
        <f t="shared" si="9"/>
        <v>1468800</v>
      </c>
      <c r="G47" s="4">
        <f t="shared" si="9"/>
        <v>1762560</v>
      </c>
    </row>
    <row r="48" spans="1:7" x14ac:dyDescent="0.35">
      <c r="B48" t="s">
        <v>25</v>
      </c>
      <c r="C48" s="5">
        <f>$B$21</f>
        <v>900000</v>
      </c>
      <c r="D48" s="5">
        <f t="shared" ref="D48:G48" si="10">$B$21</f>
        <v>900000</v>
      </c>
      <c r="E48" s="5">
        <f t="shared" si="10"/>
        <v>900000</v>
      </c>
      <c r="F48" s="5">
        <f t="shared" si="10"/>
        <v>900000</v>
      </c>
      <c r="G48" s="5">
        <f t="shared" si="10"/>
        <v>900000</v>
      </c>
    </row>
    <row r="49" spans="1:7" x14ac:dyDescent="0.35">
      <c r="B49" t="s">
        <v>7</v>
      </c>
      <c r="C49">
        <f>IF(C47&gt;C48,C47-C48,0)</f>
        <v>0</v>
      </c>
      <c r="D49" s="4">
        <f t="shared" ref="D49:G49" si="11">IF(D47&gt;D48,D47-D48,0)</f>
        <v>120000</v>
      </c>
      <c r="E49" s="4">
        <f t="shared" si="11"/>
        <v>324000</v>
      </c>
      <c r="F49" s="4">
        <f t="shared" si="11"/>
        <v>568800</v>
      </c>
      <c r="G49" s="4">
        <f t="shared" si="11"/>
        <v>862560</v>
      </c>
    </row>
    <row r="50" spans="1:7" x14ac:dyDescent="0.35">
      <c r="B50" t="s">
        <v>29</v>
      </c>
      <c r="C50" s="4">
        <f>C49*$B$22</f>
        <v>0</v>
      </c>
      <c r="D50" s="4">
        <f t="shared" ref="D50:G50" si="12">D49*$B$22</f>
        <v>9600</v>
      </c>
      <c r="E50" s="4">
        <f t="shared" si="12"/>
        <v>25920</v>
      </c>
      <c r="F50" s="4">
        <f t="shared" si="12"/>
        <v>45504</v>
      </c>
      <c r="G50" s="4">
        <f t="shared" si="12"/>
        <v>69004.800000000003</v>
      </c>
    </row>
    <row r="51" spans="1:7" x14ac:dyDescent="0.35">
      <c r="B51" s="12" t="s">
        <v>28</v>
      </c>
      <c r="C51" s="13">
        <f>C50/10000</f>
        <v>0</v>
      </c>
      <c r="D51" s="13">
        <f t="shared" ref="D51:G51" si="13">D50/10000</f>
        <v>0.96</v>
      </c>
      <c r="E51" s="13">
        <f t="shared" si="13"/>
        <v>2.5920000000000001</v>
      </c>
      <c r="F51" s="13">
        <f t="shared" si="13"/>
        <v>4.5503999999999998</v>
      </c>
      <c r="G51" s="13">
        <f t="shared" si="13"/>
        <v>6.9004799999999999</v>
      </c>
    </row>
    <row r="52" spans="1:7" x14ac:dyDescent="0.35">
      <c r="B52" s="12" t="s">
        <v>8</v>
      </c>
      <c r="C52" s="13">
        <v>23</v>
      </c>
      <c r="D52" s="13">
        <v>24</v>
      </c>
      <c r="E52" s="13">
        <v>25</v>
      </c>
      <c r="F52" s="13">
        <v>26</v>
      </c>
      <c r="G52" s="13">
        <v>27</v>
      </c>
    </row>
    <row r="53" spans="1:7" x14ac:dyDescent="0.35">
      <c r="B53" s="12" t="s">
        <v>9</v>
      </c>
      <c r="C53" s="14">
        <f>$B$5</f>
        <v>3</v>
      </c>
      <c r="D53" s="14">
        <f>C53*(1+$B$6)</f>
        <v>3.18</v>
      </c>
      <c r="E53" s="14">
        <f t="shared" ref="E53" si="14">D53*(1+$B$6)</f>
        <v>3.3708000000000005</v>
      </c>
      <c r="F53" s="14">
        <f t="shared" ref="F53" si="15">E53*(1+$B$6)</f>
        <v>3.5730480000000009</v>
      </c>
      <c r="G53" s="14">
        <f t="shared" ref="G53" si="16">F53*(1+$B$6)</f>
        <v>3.7874308800000009</v>
      </c>
    </row>
    <row r="54" spans="1:7" ht="15" thickBot="1" x14ac:dyDescent="0.4">
      <c r="C54" s="15">
        <f>SUM(C51:C53)</f>
        <v>26</v>
      </c>
      <c r="D54" s="15">
        <f t="shared" ref="D54:G54" si="17">SUM(D51:D53)</f>
        <v>28.14</v>
      </c>
      <c r="E54" s="15">
        <f t="shared" si="17"/>
        <v>30.962799999999998</v>
      </c>
      <c r="F54" s="15">
        <f t="shared" si="17"/>
        <v>34.123448000000003</v>
      </c>
      <c r="G54" s="15">
        <f t="shared" si="17"/>
        <v>37.687910880000004</v>
      </c>
    </row>
    <row r="55" spans="1:7" ht="15" thickTop="1" x14ac:dyDescent="0.35"/>
    <row r="56" spans="1:7" x14ac:dyDescent="0.35">
      <c r="A56" t="s">
        <v>0</v>
      </c>
      <c r="B56" s="1">
        <f>NPV($B$4,C54:G54)</f>
        <v>110.75723175631687</v>
      </c>
    </row>
    <row r="57" spans="1:7" x14ac:dyDescent="0.35">
      <c r="A57" t="s">
        <v>1</v>
      </c>
      <c r="B57" s="10">
        <f>PMT($B$4,5,-B56)</f>
        <v>30.72513397205249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Rahul Kotian</cp:lastModifiedBy>
  <dcterms:created xsi:type="dcterms:W3CDTF">2011-07-08T20:40:58Z</dcterms:created>
  <dcterms:modified xsi:type="dcterms:W3CDTF">2024-07-19T01:22:43Z</dcterms:modified>
</cp:coreProperties>
</file>