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3/"/>
    </mc:Choice>
  </mc:AlternateContent>
  <xr:revisionPtr revIDLastSave="344" documentId="11_F25DC773A252ABDACC1048F6399F61A85BDE58EF" xr6:coauthVersionLast="47" xr6:coauthVersionMax="47" xr10:uidLastSave="{0FF37BEE-BB55-40EF-B291-001964FEB758}"/>
  <bookViews>
    <workbookView xWindow="28680" yWindow="-120" windowWidth="29040" windowHeight="15720" firstSheet="1" activeTab="3" xr2:uid="{00000000-000D-0000-FFFF-FFFF00000000}"/>
  </bookViews>
  <sheets>
    <sheet name="Sheet1" sheetId="1" r:id="rId1"/>
    <sheet name="PV" sheetId="2" r:id="rId2"/>
    <sheet name="Annuity" sheetId="3" r:id="rId3"/>
    <sheet name="PMT" sheetId="5" r:id="rId4"/>
    <sheet name="Discount Rate" sheetId="4" r:id="rId5"/>
    <sheet name="Screenshot" sheetId="6" r:id="rId6"/>
    <sheet name="Bidding" sheetId="7" r:id="rId7"/>
    <sheet name="NPV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8" l="1"/>
  <c r="B30" i="8"/>
  <c r="B28" i="8"/>
  <c r="G4" i="8" l="1"/>
  <c r="B10" i="8"/>
  <c r="C4" i="8"/>
  <c r="D4" i="8"/>
  <c r="E4" i="8"/>
  <c r="B4" i="8"/>
  <c r="B6" i="8"/>
  <c r="C16" i="7"/>
  <c r="C15" i="7"/>
  <c r="C10" i="7"/>
  <c r="C8" i="7"/>
  <c r="C6" i="7"/>
  <c r="B8" i="5"/>
  <c r="B7" i="5"/>
  <c r="B5" i="5"/>
  <c r="M8" i="4"/>
  <c r="P8" i="4" s="1"/>
  <c r="M6" i="4"/>
  <c r="E8" i="4"/>
  <c r="B8" i="4"/>
  <c r="B6" i="4"/>
  <c r="B14" i="3"/>
  <c r="B13" i="3"/>
  <c r="B6" i="3"/>
  <c r="B13" i="2"/>
  <c r="B12" i="2"/>
  <c r="B11" i="2"/>
  <c r="B5" i="2"/>
  <c r="B4" i="1"/>
  <c r="C30" i="1"/>
  <c r="B30" i="1"/>
  <c r="B22" i="1"/>
  <c r="B24" i="1" s="1"/>
  <c r="E22" i="1"/>
  <c r="F12" i="1"/>
  <c r="B17" i="1"/>
  <c r="B12" i="1"/>
  <c r="F5" i="1"/>
  <c r="F4" i="1"/>
  <c r="F2" i="1"/>
  <c r="C17" i="7" l="1"/>
  <c r="B16" i="3"/>
</calcChain>
</file>

<file path=xl/sharedStrings.xml><?xml version="1.0" encoding="utf-8"?>
<sst xmlns="http://schemas.openxmlformats.org/spreadsheetml/2006/main" count="127" uniqueCount="41">
  <si>
    <t xml:space="preserve">year </t>
  </si>
  <si>
    <t>rate</t>
  </si>
  <si>
    <t>amount</t>
  </si>
  <si>
    <t>Future value</t>
  </si>
  <si>
    <t>PV</t>
  </si>
  <si>
    <t>n</t>
  </si>
  <si>
    <t xml:space="preserve">compounding </t>
  </si>
  <si>
    <t>pmt</t>
  </si>
  <si>
    <t>i</t>
  </si>
  <si>
    <t>FV</t>
  </si>
  <si>
    <t>PMT</t>
  </si>
  <si>
    <t>N</t>
  </si>
  <si>
    <t>pv</t>
  </si>
  <si>
    <t>Rate</t>
  </si>
  <si>
    <t>yield</t>
  </si>
  <si>
    <t>fv</t>
  </si>
  <si>
    <t>Yearly compunding</t>
  </si>
  <si>
    <t>Monthly compounding</t>
  </si>
  <si>
    <t>Years</t>
  </si>
  <si>
    <t>Annual interest</t>
  </si>
  <si>
    <t>years</t>
  </si>
  <si>
    <t>Monthly</t>
  </si>
  <si>
    <t>Annual int</t>
  </si>
  <si>
    <t xml:space="preserve">Rate of Return </t>
  </si>
  <si>
    <t>Discount Rate</t>
  </si>
  <si>
    <t>Loan</t>
  </si>
  <si>
    <t>Term</t>
  </si>
  <si>
    <t>Ann interest</t>
  </si>
  <si>
    <t>Whats the PMT?</t>
  </si>
  <si>
    <t>Year 1</t>
  </si>
  <si>
    <t>Year 2</t>
  </si>
  <si>
    <t>Year 3</t>
  </si>
  <si>
    <t>Year 4</t>
  </si>
  <si>
    <t>Annual Int</t>
  </si>
  <si>
    <t>Monthly i</t>
  </si>
  <si>
    <t>NPV</t>
  </si>
  <si>
    <t>---------------------------------</t>
  </si>
  <si>
    <t>Year 5</t>
  </si>
  <si>
    <t>Year 6</t>
  </si>
  <si>
    <t>Year 0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</si>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</sst>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0.0000%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2" applyNumberFormat="1" applyFont="1"/>
    <xf numFmtId="44" fontId="0" fillId="0" borderId="0" xfId="1" applyFont="1"/>
    <xf numFmtId="2" fontId="0" fillId="0" borderId="0" xfId="2" applyNumberFormat="1" applyFont="1"/>
    <xf numFmtId="2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273050</xdr:colOff>
      <xdr:row>17</xdr:row>
      <xdr:rowOff>128467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AB022-591B-4DE8-8672-C4988075C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69050" cy="3259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A9" sqref="A9"/>
    </sheetView>
  </sheetViews>
  <sheetFormatPr defaultRowHeight="14.5" x14ac:dyDescent="0.35"/>
  <cols>
    <col min="1" max="1" width="11.1796875" bestFit="1" customWidth="1"/>
    <col min="2" max="2" width="13.6328125" bestFit="1" customWidth="1"/>
    <col min="6" max="6" width="12.7265625" bestFit="1" customWidth="1"/>
    <col min="7" max="7" width="11.81640625" customWidth="1"/>
  </cols>
  <sheetData>
    <row r="1" spans="1:7" x14ac:dyDescent="0.35">
      <c r="A1" t="s">
        <v>0</v>
      </c>
      <c r="B1">
        <v>5</v>
      </c>
      <c r="E1" t="s">
        <v>4</v>
      </c>
      <c r="F1">
        <v>-100</v>
      </c>
    </row>
    <row r="2" spans="1:7" x14ac:dyDescent="0.35">
      <c r="A2" t="s">
        <v>1</v>
      </c>
      <c r="B2" s="1">
        <v>0.1</v>
      </c>
      <c r="E2" t="s">
        <v>5</v>
      </c>
      <c r="F2">
        <f>B5*B1</f>
        <v>60</v>
      </c>
    </row>
    <row r="3" spans="1:7" x14ac:dyDescent="0.35">
      <c r="A3" t="s">
        <v>2</v>
      </c>
      <c r="B3">
        <v>100</v>
      </c>
      <c r="E3" t="s">
        <v>7</v>
      </c>
      <c r="F3">
        <v>0</v>
      </c>
    </row>
    <row r="4" spans="1:7" x14ac:dyDescent="0.35">
      <c r="A4" t="s">
        <v>3</v>
      </c>
      <c r="B4" s="2">
        <f>FV(B2,B1,0,B3,0)</f>
        <v>-161.05100000000004</v>
      </c>
      <c r="E4" t="s">
        <v>8</v>
      </c>
      <c r="F4" s="5">
        <f>B2/12</f>
        <v>8.3333333333333332E-3</v>
      </c>
    </row>
    <row r="5" spans="1:7" x14ac:dyDescent="0.35">
      <c r="A5" t="s">
        <v>6</v>
      </c>
      <c r="B5">
        <v>12</v>
      </c>
      <c r="E5" t="s">
        <v>9</v>
      </c>
      <c r="F5" s="2">
        <f>FV(F4,F2,F3,F1,0)</f>
        <v>164.53089347785848</v>
      </c>
    </row>
    <row r="9" spans="1:7" x14ac:dyDescent="0.35">
      <c r="A9" t="s">
        <v>10</v>
      </c>
      <c r="B9">
        <v>100000</v>
      </c>
      <c r="E9" t="s">
        <v>4</v>
      </c>
      <c r="F9" s="6">
        <v>-100000</v>
      </c>
    </row>
    <row r="10" spans="1:7" x14ac:dyDescent="0.35">
      <c r="A10" t="s">
        <v>11</v>
      </c>
      <c r="B10">
        <v>8</v>
      </c>
      <c r="E10" t="s">
        <v>9</v>
      </c>
      <c r="F10" s="6">
        <v>300000</v>
      </c>
    </row>
    <row r="11" spans="1:7" x14ac:dyDescent="0.35">
      <c r="A11" t="s">
        <v>1</v>
      </c>
      <c r="B11" s="1">
        <v>0.06</v>
      </c>
      <c r="E11" t="s">
        <v>5</v>
      </c>
      <c r="F11">
        <v>15</v>
      </c>
    </row>
    <row r="12" spans="1:7" x14ac:dyDescent="0.35">
      <c r="A12" t="s">
        <v>12</v>
      </c>
      <c r="B12" s="2">
        <f>PV(B11,B10,B9,0,0)</f>
        <v>-620979.38109695585</v>
      </c>
      <c r="E12" t="s">
        <v>13</v>
      </c>
      <c r="F12" s="10">
        <f>RATE(F11,0,F9,F10,0)</f>
        <v>7.5989624725345845E-2</v>
      </c>
      <c r="G12" s="4"/>
    </row>
    <row r="14" spans="1:7" x14ac:dyDescent="0.35">
      <c r="A14" t="s">
        <v>9</v>
      </c>
      <c r="B14">
        <v>5000000</v>
      </c>
    </row>
    <row r="15" spans="1:7" x14ac:dyDescent="0.35">
      <c r="A15" t="s">
        <v>1</v>
      </c>
      <c r="B15" s="1">
        <v>0.06</v>
      </c>
      <c r="E15" t="s">
        <v>4</v>
      </c>
      <c r="F15">
        <v>100000</v>
      </c>
    </row>
    <row r="16" spans="1:7" x14ac:dyDescent="0.35">
      <c r="A16" t="s">
        <v>5</v>
      </c>
      <c r="B16">
        <v>10</v>
      </c>
      <c r="E16" t="s">
        <v>10</v>
      </c>
      <c r="F16">
        <v>10000</v>
      </c>
    </row>
    <row r="17" spans="1:6" x14ac:dyDescent="0.35">
      <c r="A17" t="s">
        <v>4</v>
      </c>
      <c r="B17" s="2">
        <f>PV(B15,B16,0,B14,0)</f>
        <v>-2791973.8845755896</v>
      </c>
      <c r="E17" t="s">
        <v>5</v>
      </c>
      <c r="F17">
        <v>15</v>
      </c>
    </row>
    <row r="18" spans="1:6" x14ac:dyDescent="0.35">
      <c r="E18" t="s">
        <v>14</v>
      </c>
    </row>
    <row r="20" spans="1:6" x14ac:dyDescent="0.35">
      <c r="A20" t="s">
        <v>7</v>
      </c>
      <c r="B20">
        <v>100</v>
      </c>
    </row>
    <row r="21" spans="1:6" x14ac:dyDescent="0.35">
      <c r="A21" t="s">
        <v>5</v>
      </c>
      <c r="B21">
        <v>120</v>
      </c>
    </row>
    <row r="22" spans="1:6" x14ac:dyDescent="0.35">
      <c r="A22" t="s">
        <v>8</v>
      </c>
      <c r="B22" s="7">
        <f>E22/100</f>
        <v>6.6666666666666662E-3</v>
      </c>
      <c r="E22">
        <f>8/12</f>
        <v>0.66666666666666663</v>
      </c>
    </row>
    <row r="23" spans="1:6" x14ac:dyDescent="0.35">
      <c r="A23" t="s">
        <v>15</v>
      </c>
      <c r="B23">
        <v>0</v>
      </c>
    </row>
    <row r="24" spans="1:6" x14ac:dyDescent="0.35">
      <c r="A24" t="s">
        <v>4</v>
      </c>
      <c r="B24" s="2">
        <f>PV(B22,B21,B20,0,0)</f>
        <v>-8242.1480893381122</v>
      </c>
    </row>
    <row r="26" spans="1:6" x14ac:dyDescent="0.35">
      <c r="A26" t="s">
        <v>4</v>
      </c>
      <c r="B26" s="8">
        <v>1000000</v>
      </c>
    </row>
    <row r="27" spans="1:6" x14ac:dyDescent="0.35">
      <c r="A27" t="s">
        <v>5</v>
      </c>
      <c r="B27">
        <v>360</v>
      </c>
    </row>
    <row r="28" spans="1:6" x14ac:dyDescent="0.35">
      <c r="A28" t="s">
        <v>10</v>
      </c>
      <c r="B28" s="8">
        <v>-7337.65</v>
      </c>
    </row>
    <row r="29" spans="1:6" x14ac:dyDescent="0.35">
      <c r="A29" t="s">
        <v>9</v>
      </c>
      <c r="B29">
        <v>0</v>
      </c>
    </row>
    <row r="30" spans="1:6" x14ac:dyDescent="0.35">
      <c r="A30" t="s">
        <v>8</v>
      </c>
      <c r="B30" s="9">
        <f>RATE(B27,B28,B26)</f>
        <v>6.6666717604906859E-3</v>
      </c>
      <c r="C30" s="3">
        <f>12*B30</f>
        <v>8.0000061125888228E-2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5EEB-6FAE-4DD8-92E9-B18EB8A3BC10}">
  <dimension ref="A1:E13"/>
  <sheetViews>
    <sheetView workbookViewId="0">
      <selection activeCell="A9" sqref="A9:F14"/>
    </sheetView>
  </sheetViews>
  <sheetFormatPr defaultRowHeight="14.5" x14ac:dyDescent="0.35"/>
  <cols>
    <col min="2" max="2" width="10.08984375" bestFit="1" customWidth="1"/>
  </cols>
  <sheetData>
    <row r="1" spans="1:5" x14ac:dyDescent="0.35">
      <c r="A1" t="s">
        <v>16</v>
      </c>
    </row>
    <row r="2" spans="1:5" x14ac:dyDescent="0.35">
      <c r="A2" t="s">
        <v>9</v>
      </c>
      <c r="B2">
        <v>2000</v>
      </c>
    </row>
    <row r="3" spans="1:5" x14ac:dyDescent="0.35">
      <c r="A3" t="s">
        <v>11</v>
      </c>
      <c r="B3">
        <v>3</v>
      </c>
    </row>
    <row r="4" spans="1:5" x14ac:dyDescent="0.35">
      <c r="A4" t="s">
        <v>8</v>
      </c>
      <c r="B4" s="1">
        <v>0.08</v>
      </c>
    </row>
    <row r="5" spans="1:5" x14ac:dyDescent="0.35">
      <c r="A5" t="s">
        <v>4</v>
      </c>
      <c r="B5" s="2">
        <f>PV(B4,B3,0,B2,0)</f>
        <v>-1587.6644820403392</v>
      </c>
    </row>
    <row r="8" spans="1:5" x14ac:dyDescent="0.35">
      <c r="A8" t="s">
        <v>17</v>
      </c>
    </row>
    <row r="9" spans="1:5" x14ac:dyDescent="0.35">
      <c r="A9" t="s">
        <v>10</v>
      </c>
      <c r="B9">
        <v>0</v>
      </c>
    </row>
    <row r="10" spans="1:5" x14ac:dyDescent="0.35">
      <c r="A10" t="s">
        <v>9</v>
      </c>
      <c r="B10">
        <v>2000</v>
      </c>
    </row>
    <row r="11" spans="1:5" x14ac:dyDescent="0.35">
      <c r="A11" t="s">
        <v>11</v>
      </c>
      <c r="B11">
        <f>12*E11</f>
        <v>36</v>
      </c>
      <c r="D11" t="s">
        <v>18</v>
      </c>
      <c r="E11">
        <v>3</v>
      </c>
    </row>
    <row r="12" spans="1:5" x14ac:dyDescent="0.35">
      <c r="A12" t="s">
        <v>8</v>
      </c>
      <c r="B12" s="10">
        <f>E12/12</f>
        <v>6.6666666666666671E-3</v>
      </c>
      <c r="D12" t="s">
        <v>19</v>
      </c>
      <c r="E12" s="1">
        <v>0.08</v>
      </c>
    </row>
    <row r="13" spans="1:5" x14ac:dyDescent="0.35">
      <c r="A13" t="s">
        <v>4</v>
      </c>
      <c r="B13" s="2">
        <f>PV(B12,B11,B9,B10,0)</f>
        <v>-1574.5092598647393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2937-B425-4F44-89A0-3C59ED06CBF4}">
  <dimension ref="A2:E16"/>
  <sheetViews>
    <sheetView topLeftCell="A4" workbookViewId="0">
      <selection activeCell="B14" sqref="B14"/>
    </sheetView>
  </sheetViews>
  <sheetFormatPr defaultRowHeight="14.5" x14ac:dyDescent="0.35"/>
  <cols>
    <col min="2" max="2" width="10.08984375" bestFit="1" customWidth="1"/>
  </cols>
  <sheetData>
    <row r="2" spans="1:5" x14ac:dyDescent="0.35">
      <c r="A2" t="s">
        <v>10</v>
      </c>
      <c r="B2">
        <v>1200</v>
      </c>
    </row>
    <row r="3" spans="1:5" x14ac:dyDescent="0.35">
      <c r="A3" t="s">
        <v>5</v>
      </c>
      <c r="B3">
        <v>10</v>
      </c>
      <c r="C3" t="s">
        <v>20</v>
      </c>
    </row>
    <row r="4" spans="1:5" x14ac:dyDescent="0.35">
      <c r="A4" t="s">
        <v>8</v>
      </c>
      <c r="B4" s="1">
        <v>0.08</v>
      </c>
    </row>
    <row r="5" spans="1:5" x14ac:dyDescent="0.35">
      <c r="A5" t="s">
        <v>9</v>
      </c>
      <c r="B5">
        <v>0</v>
      </c>
    </row>
    <row r="6" spans="1:5" x14ac:dyDescent="0.35">
      <c r="A6" t="s">
        <v>4</v>
      </c>
      <c r="B6" s="2">
        <f>PV(B4,B3,B2,B5,)</f>
        <v>-8052.0976787297359</v>
      </c>
    </row>
    <row r="10" spans="1:5" x14ac:dyDescent="0.35">
      <c r="A10" t="s">
        <v>21</v>
      </c>
    </row>
    <row r="12" spans="1:5" x14ac:dyDescent="0.35">
      <c r="A12" t="s">
        <v>10</v>
      </c>
      <c r="B12">
        <v>100</v>
      </c>
    </row>
    <row r="13" spans="1:5" x14ac:dyDescent="0.35">
      <c r="A13" t="s">
        <v>5</v>
      </c>
      <c r="B13">
        <f>12*E13</f>
        <v>120</v>
      </c>
      <c r="D13" t="s">
        <v>18</v>
      </c>
      <c r="E13">
        <v>10</v>
      </c>
    </row>
    <row r="14" spans="1:5" x14ac:dyDescent="0.35">
      <c r="A14" t="s">
        <v>8</v>
      </c>
      <c r="B14" s="10">
        <f>E14/12</f>
        <v>6.6666666666666671E-3</v>
      </c>
      <c r="D14" t="s">
        <v>22</v>
      </c>
      <c r="E14" s="1">
        <v>0.08</v>
      </c>
    </row>
    <row r="15" spans="1:5" x14ac:dyDescent="0.35">
      <c r="A15" t="s">
        <v>9</v>
      </c>
      <c r="B15">
        <v>0</v>
      </c>
    </row>
    <row r="16" spans="1:5" x14ac:dyDescent="0.35">
      <c r="A16" t="s">
        <v>4</v>
      </c>
      <c r="B16" s="2">
        <f>PV(B14,B13,B12,B15,)</f>
        <v>-8242.1480893381122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2A47-64E3-4085-8C53-3118B87B1D7C}">
  <dimension ref="A2:B8"/>
  <sheetViews>
    <sheetView tabSelected="1" workbookViewId="0">
      <selection activeCell="A2" sqref="A2:B8"/>
    </sheetView>
  </sheetViews>
  <sheetFormatPr defaultRowHeight="14.5" x14ac:dyDescent="0.35"/>
  <cols>
    <col min="2" max="2" width="12.08984375" bestFit="1" customWidth="1"/>
  </cols>
  <sheetData>
    <row r="2" spans="1:2" x14ac:dyDescent="0.35">
      <c r="A2" t="s">
        <v>9</v>
      </c>
      <c r="B2">
        <v>10000000</v>
      </c>
    </row>
    <row r="3" spans="1:2" x14ac:dyDescent="0.35">
      <c r="A3" t="s">
        <v>4</v>
      </c>
      <c r="B3">
        <v>0</v>
      </c>
    </row>
    <row r="4" spans="1:2" x14ac:dyDescent="0.35">
      <c r="A4" t="s">
        <v>18</v>
      </c>
      <c r="B4">
        <v>15</v>
      </c>
    </row>
    <row r="5" spans="1:2" x14ac:dyDescent="0.35">
      <c r="A5" t="s">
        <v>11</v>
      </c>
      <c r="B5">
        <f>B4*2</f>
        <v>30</v>
      </c>
    </row>
    <row r="6" spans="1:2" x14ac:dyDescent="0.35">
      <c r="A6" t="s">
        <v>27</v>
      </c>
      <c r="B6" s="1">
        <v>7.0000000000000007E-2</v>
      </c>
    </row>
    <row r="7" spans="1:2" x14ac:dyDescent="0.35">
      <c r="A7" t="s">
        <v>8</v>
      </c>
      <c r="B7" s="3">
        <f>B6/2</f>
        <v>3.5000000000000003E-2</v>
      </c>
    </row>
    <row r="8" spans="1:2" x14ac:dyDescent="0.35">
      <c r="A8" t="s">
        <v>10</v>
      </c>
      <c r="B8" s="2">
        <f>PMT(B7,B5,B3,B2,0)</f>
        <v>-193713.31607423542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C5C2-5151-452A-B670-C1539208EAFB}">
  <dimension ref="A1:P8"/>
  <sheetViews>
    <sheetView workbookViewId="0">
      <selection activeCell="K13" sqref="K13"/>
    </sheetView>
  </sheetViews>
  <sheetFormatPr defaultRowHeight="14.5" x14ac:dyDescent="0.35"/>
  <sheetData>
    <row r="1" spans="1:16" x14ac:dyDescent="0.35">
      <c r="A1" t="s">
        <v>23</v>
      </c>
      <c r="D1" t="s">
        <v>24</v>
      </c>
    </row>
    <row r="3" spans="1:16" x14ac:dyDescent="0.35">
      <c r="A3" t="s">
        <v>9</v>
      </c>
      <c r="B3">
        <v>0</v>
      </c>
      <c r="L3" t="s">
        <v>9</v>
      </c>
      <c r="M3">
        <v>0</v>
      </c>
    </row>
    <row r="4" spans="1:16" x14ac:dyDescent="0.35">
      <c r="A4" t="s">
        <v>25</v>
      </c>
      <c r="B4" t="s">
        <v>4</v>
      </c>
      <c r="C4">
        <v>1000000</v>
      </c>
      <c r="L4" t="s">
        <v>25</v>
      </c>
      <c r="M4" t="s">
        <v>4</v>
      </c>
      <c r="N4">
        <v>-100000</v>
      </c>
    </row>
    <row r="5" spans="1:16" x14ac:dyDescent="0.35">
      <c r="A5" t="s">
        <v>26</v>
      </c>
      <c r="B5">
        <v>30</v>
      </c>
      <c r="C5" t="s">
        <v>20</v>
      </c>
      <c r="L5" t="s">
        <v>26</v>
      </c>
      <c r="M5">
        <v>30</v>
      </c>
      <c r="N5" t="s">
        <v>20</v>
      </c>
    </row>
    <row r="6" spans="1:16" x14ac:dyDescent="0.35">
      <c r="A6" t="s">
        <v>5</v>
      </c>
      <c r="B6">
        <f>12*B5</f>
        <v>360</v>
      </c>
      <c r="L6" t="s">
        <v>5</v>
      </c>
      <c r="M6">
        <f>12*M5</f>
        <v>360</v>
      </c>
    </row>
    <row r="7" spans="1:16" x14ac:dyDescent="0.35">
      <c r="A7" t="s">
        <v>10</v>
      </c>
      <c r="B7">
        <v>-7337.65</v>
      </c>
      <c r="L7" t="s">
        <v>10</v>
      </c>
      <c r="M7">
        <v>805</v>
      </c>
    </row>
    <row r="8" spans="1:16" x14ac:dyDescent="0.35">
      <c r="A8" t="s">
        <v>8</v>
      </c>
      <c r="B8" s="10">
        <f>RATE(B6,B7,C4,B3,0)</f>
        <v>6.6666717604906859E-3</v>
      </c>
      <c r="D8" t="s">
        <v>22</v>
      </c>
      <c r="E8" s="3">
        <f>12*B8</f>
        <v>8.0000061125888228E-2</v>
      </c>
      <c r="L8" t="s">
        <v>8</v>
      </c>
      <c r="M8" s="10">
        <f>RATE(M6,M7,N4,M3,0)</f>
        <v>7.5043703709586143E-3</v>
      </c>
      <c r="O8" t="s">
        <v>22</v>
      </c>
      <c r="P8" s="3">
        <f>12*M8</f>
        <v>9.0052444451503372E-2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4010-6F14-46FF-BC96-A5FE26C9305C}">
  <dimension ref="A1"/>
  <sheetViews>
    <sheetView workbookViewId="0">
      <selection activeCell="N14" sqref="N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E2F4-4293-4A60-BEAE-806246B9250A}">
  <dimension ref="B2:F17"/>
  <sheetViews>
    <sheetView topLeftCell="A7" workbookViewId="0">
      <selection activeCell="F17" sqref="F17"/>
    </sheetView>
  </sheetViews>
  <sheetFormatPr defaultRowHeight="14.5" x14ac:dyDescent="0.35"/>
  <cols>
    <col min="3" max="3" width="12.90625" customWidth="1"/>
  </cols>
  <sheetData>
    <row r="2" spans="2:6" x14ac:dyDescent="0.35">
      <c r="B2" t="s">
        <v>28</v>
      </c>
    </row>
    <row r="4" spans="2:6" x14ac:dyDescent="0.35">
      <c r="B4" t="s">
        <v>9</v>
      </c>
      <c r="C4">
        <v>0</v>
      </c>
    </row>
    <row r="5" spans="2:6" x14ac:dyDescent="0.35">
      <c r="B5" t="s">
        <v>18</v>
      </c>
      <c r="C5">
        <v>30</v>
      </c>
    </row>
    <row r="6" spans="2:6" x14ac:dyDescent="0.35">
      <c r="B6" t="s">
        <v>11</v>
      </c>
      <c r="C6">
        <f>C5*12</f>
        <v>360</v>
      </c>
    </row>
    <row r="7" spans="2:6" x14ac:dyDescent="0.35">
      <c r="B7" t="s">
        <v>19</v>
      </c>
      <c r="C7" s="1">
        <v>7.0000000000000007E-2</v>
      </c>
    </row>
    <row r="8" spans="2:6" x14ac:dyDescent="0.35">
      <c r="B8" t="s">
        <v>8</v>
      </c>
      <c r="C8" s="4">
        <f>C7/12</f>
        <v>5.8333333333333336E-3</v>
      </c>
    </row>
    <row r="9" spans="2:6" x14ac:dyDescent="0.35">
      <c r="B9" t="s">
        <v>4</v>
      </c>
      <c r="C9">
        <v>10000000</v>
      </c>
    </row>
    <row r="10" spans="2:6" x14ac:dyDescent="0.35">
      <c r="B10" t="s">
        <v>10</v>
      </c>
      <c r="C10" s="2">
        <f>PMT(C8,C6,C9,C4,0)</f>
        <v>-66530.249517918317</v>
      </c>
    </row>
    <row r="13" spans="2:6" x14ac:dyDescent="0.35">
      <c r="B13" t="s">
        <v>10</v>
      </c>
      <c r="C13">
        <v>-66530.249517918317</v>
      </c>
    </row>
    <row r="14" spans="2:6" x14ac:dyDescent="0.35">
      <c r="B14" t="s">
        <v>9</v>
      </c>
      <c r="C14">
        <v>0</v>
      </c>
    </row>
    <row r="15" spans="2:6" x14ac:dyDescent="0.35">
      <c r="B15" t="s">
        <v>11</v>
      </c>
      <c r="C15">
        <f>12*F15</f>
        <v>360</v>
      </c>
      <c r="E15" t="s">
        <v>18</v>
      </c>
      <c r="F15">
        <v>30</v>
      </c>
    </row>
    <row r="16" spans="2:6" x14ac:dyDescent="0.35">
      <c r="B16" t="s">
        <v>8</v>
      </c>
      <c r="C16" s="10">
        <f>F16/12</f>
        <v>6.2499999999999995E-3</v>
      </c>
      <c r="E16" t="s">
        <v>19</v>
      </c>
      <c r="F16" s="10">
        <v>7.4999999999999997E-2</v>
      </c>
    </row>
    <row r="17" spans="2:3" x14ac:dyDescent="0.35">
      <c r="B17" t="s">
        <v>4</v>
      </c>
      <c r="C17" s="2">
        <f>PV(C16,C15,C13,C14,0)</f>
        <v>9514998.4309709929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9E1-1F69-4CE1-9AE2-FE3C5331BDC7}">
  <dimension ref="A2:G31"/>
  <sheetViews>
    <sheetView workbookViewId="0">
      <selection activeCell="A32" sqref="A32"/>
    </sheetView>
  </sheetViews>
  <sheetFormatPr defaultRowHeight="14.5" x14ac:dyDescent="0.35"/>
  <cols>
    <col min="1" max="1" width="14" customWidth="1"/>
    <col min="2" max="2" width="20.08984375" customWidth="1"/>
    <col min="3" max="5" width="15" bestFit="1" customWidth="1"/>
    <col min="7" max="7" width="11.08984375" bestFit="1" customWidth="1"/>
  </cols>
  <sheetData>
    <row r="2" spans="1:7" x14ac:dyDescent="0.35">
      <c r="B2" t="s">
        <v>29</v>
      </c>
      <c r="C2" t="s">
        <v>30</v>
      </c>
      <c r="D2" t="s">
        <v>31</v>
      </c>
      <c r="E2" t="s">
        <v>32</v>
      </c>
    </row>
    <row r="3" spans="1:7" x14ac:dyDescent="0.35">
      <c r="B3">
        <v>5500</v>
      </c>
      <c r="C3">
        <v>7500</v>
      </c>
      <c r="D3">
        <v>9500</v>
      </c>
      <c r="E3">
        <v>12500</v>
      </c>
    </row>
    <row r="4" spans="1:7" x14ac:dyDescent="0.35">
      <c r="A4" t="s">
        <v>4</v>
      </c>
      <c r="B4" s="2">
        <f>PV($B5,B7,0,B3,0)</f>
        <v>-4910.7142857142853</v>
      </c>
      <c r="C4" s="2">
        <f t="shared" ref="C4:E4" si="0">PV($B5,C7,0,C3,0)</f>
        <v>-5978.9540816326526</v>
      </c>
      <c r="D4" s="2">
        <f t="shared" si="0"/>
        <v>-6761.9123542274037</v>
      </c>
      <c r="E4" s="2">
        <f t="shared" si="0"/>
        <v>-7943.9759800603897</v>
      </c>
      <c r="G4" s="2">
        <f>SUM(B4:E4)</f>
        <v>-25595.55670163473</v>
      </c>
    </row>
    <row r="5" spans="1:7" x14ac:dyDescent="0.35">
      <c r="A5" t="s">
        <v>33</v>
      </c>
      <c r="B5" s="1">
        <v>0.12</v>
      </c>
    </row>
    <row r="6" spans="1:7" x14ac:dyDescent="0.35">
      <c r="A6" t="s">
        <v>34</v>
      </c>
      <c r="B6" s="3">
        <f>B5/12</f>
        <v>0.01</v>
      </c>
    </row>
    <row r="7" spans="1:7" x14ac:dyDescent="0.35">
      <c r="A7" t="s">
        <v>11</v>
      </c>
      <c r="B7">
        <v>1</v>
      </c>
      <c r="C7">
        <v>2</v>
      </c>
      <c r="D7">
        <v>3</v>
      </c>
      <c r="E7">
        <v>4</v>
      </c>
    </row>
    <row r="10" spans="1:7" x14ac:dyDescent="0.35">
      <c r="A10" t="s">
        <v>35</v>
      </c>
      <c r="B10" s="2">
        <f>NPV(B5,B3:E3)</f>
        <v>25595.556701634727</v>
      </c>
    </row>
    <row r="14" spans="1:7" x14ac:dyDescent="0.35">
      <c r="A14" t="s">
        <v>9</v>
      </c>
      <c r="B14">
        <v>25595.56</v>
      </c>
    </row>
    <row r="15" spans="1:7" x14ac:dyDescent="0.35">
      <c r="A15" t="s">
        <v>13</v>
      </c>
      <c r="B15" s="1">
        <v>0.01</v>
      </c>
    </row>
    <row r="18" spans="1:7" x14ac:dyDescent="0.35">
      <c r="A18" s="12" t="s">
        <v>36</v>
      </c>
    </row>
    <row r="23" spans="1:7" x14ac:dyDescent="0.35">
      <c r="A23" t="s">
        <v>39</v>
      </c>
      <c r="B23" t="s">
        <v>29</v>
      </c>
      <c r="C23" t="s">
        <v>30</v>
      </c>
      <c r="D23" t="s">
        <v>31</v>
      </c>
      <c r="E23" t="s">
        <v>32</v>
      </c>
      <c r="F23" t="s">
        <v>37</v>
      </c>
      <c r="G23" t="s">
        <v>38</v>
      </c>
    </row>
    <row r="24" spans="1:7" x14ac:dyDescent="0.35">
      <c r="A24">
        <v>-13000</v>
      </c>
      <c r="B24">
        <v>5000</v>
      </c>
      <c r="C24">
        <v>1000</v>
      </c>
      <c r="D24">
        <v>0</v>
      </c>
      <c r="E24">
        <v>5000</v>
      </c>
      <c r="F24">
        <v>6000</v>
      </c>
      <c r="G24">
        <v>863.65</v>
      </c>
    </row>
    <row r="28" spans="1:7" x14ac:dyDescent="0.35">
      <c r="A28" t="s">
        <v>40</v>
      </c>
      <c r="B28" s="11">
        <f>IRR(A24:G24)</f>
        <v>0.10000010495774547</v>
      </c>
    </row>
    <row r="30" spans="1:7" x14ac:dyDescent="0.35">
      <c r="A30" t="s">
        <v>4</v>
      </c>
      <c r="B30" s="2">
        <f>NPV(B28,B24:G24)</f>
        <v>13000.000000012089</v>
      </c>
    </row>
    <row r="31" spans="1:7" x14ac:dyDescent="0.35">
      <c r="A31" t="s">
        <v>35</v>
      </c>
      <c r="B31" s="2">
        <f>B30+A24</f>
        <v>1.2089003575965762E-8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PV</vt:lpstr>
      <vt:lpstr>Annuity</vt:lpstr>
      <vt:lpstr>PMT</vt:lpstr>
      <vt:lpstr>Discount Rate</vt:lpstr>
      <vt:lpstr>Screenshot</vt:lpstr>
      <vt:lpstr>Bidding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2024-06-11T12:41:57Z</dcterms:modified>
</cp:coreProperties>
</file>