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ummer - 24/FIN-6322/Chapter 5/Practice/"/>
    </mc:Choice>
  </mc:AlternateContent>
  <xr:revisionPtr revIDLastSave="159" documentId="11_F25DC773A252ABDACC1048F6399F61A85BDE58EF" xr6:coauthVersionLast="47" xr6:coauthVersionMax="47" xr10:uidLastSave="{57FA6631-C470-4C27-A9E1-41EE12F15D15}"/>
  <bookViews>
    <workbookView xWindow="28680" yWindow="-120" windowWidth="29040" windowHeight="15720" activeTab="2" xr2:uid="{00000000-000D-0000-FFFF-FFFF00000000}"/>
  </bookViews>
  <sheets>
    <sheet name="ARM-unrestricted" sheetId="1" r:id="rId1"/>
    <sheet name="5_5" sheetId="2" r:id="rId2"/>
    <sheet name="Quiz 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G11" i="3"/>
  <c r="G14" i="3"/>
  <c r="G13" i="3"/>
  <c r="G6" i="3"/>
  <c r="G5" i="3"/>
  <c r="E32" i="2"/>
  <c r="E29" i="2"/>
  <c r="E30" i="2"/>
  <c r="E27" i="2"/>
  <c r="E25" i="2"/>
  <c r="E24" i="2"/>
  <c r="E20" i="2"/>
  <c r="E17" i="2"/>
  <c r="E15" i="2"/>
  <c r="E14" i="2"/>
  <c r="E13" i="2"/>
  <c r="E12" i="2"/>
  <c r="E8" i="2"/>
  <c r="E7" i="2"/>
  <c r="E6" i="2"/>
  <c r="D32" i="1"/>
  <c r="D31" i="1"/>
  <c r="C28" i="1"/>
  <c r="C27" i="1"/>
  <c r="C25" i="1"/>
  <c r="C24" i="1"/>
  <c r="C23" i="1"/>
  <c r="D19" i="1"/>
  <c r="D18" i="1"/>
  <c r="D17" i="1"/>
  <c r="D16" i="1"/>
  <c r="D12" i="1"/>
  <c r="D11" i="1"/>
  <c r="D10" i="1"/>
  <c r="D8" i="1"/>
  <c r="G7" i="3" l="1"/>
  <c r="G16" i="3" s="1"/>
  <c r="G19" i="3" s="1"/>
</calcChain>
</file>

<file path=xl/sharedStrings.xml><?xml version="1.0" encoding="utf-8"?>
<sst xmlns="http://schemas.openxmlformats.org/spreadsheetml/2006/main" count="75" uniqueCount="39">
  <si>
    <t>Unrestricted ARM</t>
  </si>
  <si>
    <t>No caps / floor</t>
  </si>
  <si>
    <t xml:space="preserve">Loan </t>
  </si>
  <si>
    <t>LIBOR</t>
  </si>
  <si>
    <t>+</t>
  </si>
  <si>
    <t>points</t>
  </si>
  <si>
    <t>libor + 2%)</t>
  </si>
  <si>
    <t xml:space="preserve">currently Libor at </t>
  </si>
  <si>
    <t>Starting rate</t>
  </si>
  <si>
    <t>Term</t>
  </si>
  <si>
    <t>years</t>
  </si>
  <si>
    <t>n</t>
  </si>
  <si>
    <t>i</t>
  </si>
  <si>
    <t>PMT</t>
  </si>
  <si>
    <t>Initial payment</t>
  </si>
  <si>
    <t>1st year</t>
  </si>
  <si>
    <t>Loan balance at end of 1 year</t>
  </si>
  <si>
    <t xml:space="preserve">Term </t>
  </si>
  <si>
    <t>i=</t>
  </si>
  <si>
    <t>PV</t>
  </si>
  <si>
    <t xml:space="preserve">LIBOR has increased to </t>
  </si>
  <si>
    <t>New interest rate</t>
  </si>
  <si>
    <t>FV</t>
  </si>
  <si>
    <t xml:space="preserve">Payment increased by </t>
  </si>
  <si>
    <t>Loan</t>
  </si>
  <si>
    <t>Rate</t>
  </si>
  <si>
    <t>First year payment</t>
  </si>
  <si>
    <t>Reset rate</t>
  </si>
  <si>
    <t>Remaining bal after year 1</t>
  </si>
  <si>
    <t>Remaining</t>
  </si>
  <si>
    <t>New payment</t>
  </si>
  <si>
    <t>Percentage increase</t>
  </si>
  <si>
    <t>3/1 ARM structure</t>
  </si>
  <si>
    <t>Loan reset after 3 years</t>
  </si>
  <si>
    <t>Remianing</t>
  </si>
  <si>
    <t xml:space="preserve"> term</t>
  </si>
  <si>
    <t>n=</t>
  </si>
  <si>
    <t xml:space="preserve">Balance after </t>
  </si>
  <si>
    <t>Payment strating from 4th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</si>
</sst>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10" fontId="0" fillId="0" borderId="0" xfId="1" applyNumberFormat="1" applyFont="1"/>
    <xf numFmtId="8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2"/>
  <sheetViews>
    <sheetView topLeftCell="A17" workbookViewId="0">
      <selection activeCell="D32" sqref="D32"/>
    </sheetView>
  </sheetViews>
  <sheetFormatPr defaultRowHeight="14.5" x14ac:dyDescent="0.35"/>
  <cols>
    <col min="1" max="1" width="13.36328125" bestFit="1" customWidth="1"/>
    <col min="3" max="4" width="10.453125" bestFit="1" customWidth="1"/>
  </cols>
  <sheetData>
    <row r="2" spans="1:6" x14ac:dyDescent="0.35">
      <c r="B2" t="s">
        <v>0</v>
      </c>
      <c r="E2" t="s">
        <v>1</v>
      </c>
    </row>
    <row r="3" spans="1:6" x14ac:dyDescent="0.35">
      <c r="B3" t="s">
        <v>2</v>
      </c>
      <c r="C3">
        <v>100000</v>
      </c>
    </row>
    <row r="4" spans="1:6" x14ac:dyDescent="0.35">
      <c r="B4" t="s">
        <v>3</v>
      </c>
      <c r="C4" s="1" t="s">
        <v>4</v>
      </c>
      <c r="D4">
        <v>200</v>
      </c>
      <c r="E4" t="s">
        <v>5</v>
      </c>
      <c r="F4" t="s">
        <v>6</v>
      </c>
    </row>
    <row r="5" spans="1:6" x14ac:dyDescent="0.35">
      <c r="B5" t="s">
        <v>3</v>
      </c>
      <c r="C5" s="1" t="s">
        <v>4</v>
      </c>
      <c r="D5" s="2">
        <v>0.02</v>
      </c>
    </row>
    <row r="6" spans="1:6" x14ac:dyDescent="0.35">
      <c r="B6" t="s">
        <v>7</v>
      </c>
      <c r="D6" s="2">
        <v>0.03</v>
      </c>
    </row>
    <row r="8" spans="1:6" x14ac:dyDescent="0.35">
      <c r="A8" t="s">
        <v>14</v>
      </c>
      <c r="B8" t="s">
        <v>8</v>
      </c>
      <c r="D8" s="2">
        <f>D6+D5</f>
        <v>0.05</v>
      </c>
    </row>
    <row r="9" spans="1:6" x14ac:dyDescent="0.35">
      <c r="A9" t="s">
        <v>15</v>
      </c>
      <c r="B9" t="s">
        <v>9</v>
      </c>
      <c r="D9" s="5">
        <v>30</v>
      </c>
      <c r="E9" t="s">
        <v>10</v>
      </c>
    </row>
    <row r="10" spans="1:6" x14ac:dyDescent="0.35">
      <c r="B10" t="s">
        <v>11</v>
      </c>
      <c r="D10">
        <f>12*D9</f>
        <v>360</v>
      </c>
    </row>
    <row r="11" spans="1:6" x14ac:dyDescent="0.35">
      <c r="B11" t="s">
        <v>12</v>
      </c>
      <c r="D11" s="3">
        <f>D8/12</f>
        <v>4.1666666666666666E-3</v>
      </c>
    </row>
    <row r="12" spans="1:6" x14ac:dyDescent="0.35">
      <c r="B12" t="s">
        <v>13</v>
      </c>
      <c r="D12" s="4">
        <f>PMT(D11,D10,C3)</f>
        <v>-536.82162301213907</v>
      </c>
    </row>
    <row r="15" spans="1:6" x14ac:dyDescent="0.35">
      <c r="A15" t="s">
        <v>16</v>
      </c>
    </row>
    <row r="16" spans="1:6" x14ac:dyDescent="0.35">
      <c r="B16" t="s">
        <v>17</v>
      </c>
      <c r="D16" s="5">
        <f>D9-1</f>
        <v>29</v>
      </c>
    </row>
    <row r="17" spans="1:4" x14ac:dyDescent="0.35">
      <c r="B17" t="s">
        <v>11</v>
      </c>
      <c r="D17">
        <f>12*D16</f>
        <v>348</v>
      </c>
    </row>
    <row r="18" spans="1:4" x14ac:dyDescent="0.35">
      <c r="B18" t="s">
        <v>18</v>
      </c>
      <c r="D18" s="6">
        <f>D11</f>
        <v>4.1666666666666666E-3</v>
      </c>
    </row>
    <row r="19" spans="1:4" x14ac:dyDescent="0.35">
      <c r="B19" t="s">
        <v>19</v>
      </c>
      <c r="D19" s="4">
        <f>PV(D18,D17,D12)</f>
        <v>98524.634654432681</v>
      </c>
    </row>
    <row r="22" spans="1:4" x14ac:dyDescent="0.35">
      <c r="A22" t="s">
        <v>20</v>
      </c>
      <c r="C22" s="2">
        <v>0.05</v>
      </c>
    </row>
    <row r="23" spans="1:4" x14ac:dyDescent="0.35">
      <c r="A23" t="s">
        <v>21</v>
      </c>
      <c r="C23" s="2">
        <f>C22+D5</f>
        <v>7.0000000000000007E-2</v>
      </c>
    </row>
    <row r="24" spans="1:4" x14ac:dyDescent="0.35">
      <c r="B24" t="s">
        <v>19</v>
      </c>
      <c r="C24" s="4">
        <f>D19</f>
        <v>98524.634654432681</v>
      </c>
    </row>
    <row r="25" spans="1:4" x14ac:dyDescent="0.35">
      <c r="B25" t="s">
        <v>11</v>
      </c>
      <c r="C25">
        <f>D17</f>
        <v>348</v>
      </c>
    </row>
    <row r="26" spans="1:4" x14ac:dyDescent="0.35">
      <c r="B26" t="s">
        <v>22</v>
      </c>
      <c r="C26">
        <v>0</v>
      </c>
    </row>
    <row r="27" spans="1:4" x14ac:dyDescent="0.35">
      <c r="B27" t="s">
        <v>12</v>
      </c>
      <c r="C27" s="3">
        <f>C23/12</f>
        <v>5.8333333333333336E-3</v>
      </c>
    </row>
    <row r="28" spans="1:4" x14ac:dyDescent="0.35">
      <c r="B28" t="s">
        <v>13</v>
      </c>
      <c r="C28" s="4">
        <f>PMT(C27,C25,C24)</f>
        <v>-662.21368441938364</v>
      </c>
    </row>
    <row r="31" spans="1:4" x14ac:dyDescent="0.35">
      <c r="B31" t="s">
        <v>23</v>
      </c>
      <c r="D31" s="4">
        <f>C28-D12</f>
        <v>-125.39206140724457</v>
      </c>
    </row>
    <row r="32" spans="1:4" x14ac:dyDescent="0.35">
      <c r="D32" s="3">
        <f>D31/D12</f>
        <v>0.23358235963682317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FA55-080E-4245-AF00-6D0BA438F52D}">
  <dimension ref="A3:F32"/>
  <sheetViews>
    <sheetView workbookViewId="0">
      <selection activeCell="A3" sqref="A3:F21"/>
    </sheetView>
  </sheetViews>
  <sheetFormatPr defaultRowHeight="14.5" x14ac:dyDescent="0.35"/>
  <cols>
    <col min="4" max="4" width="12.54296875" bestFit="1" customWidth="1"/>
    <col min="5" max="5" width="16.36328125" customWidth="1"/>
  </cols>
  <sheetData>
    <row r="3" spans="1:6" x14ac:dyDescent="0.35">
      <c r="C3" t="s">
        <v>24</v>
      </c>
      <c r="E3">
        <v>100000</v>
      </c>
    </row>
    <row r="4" spans="1:6" x14ac:dyDescent="0.35">
      <c r="C4" t="s">
        <v>25</v>
      </c>
      <c r="E4" s="2">
        <v>0.02</v>
      </c>
    </row>
    <row r="5" spans="1:6" x14ac:dyDescent="0.35">
      <c r="C5" t="s">
        <v>9</v>
      </c>
      <c r="E5">
        <v>25</v>
      </c>
      <c r="F5" t="s">
        <v>10</v>
      </c>
    </row>
    <row r="6" spans="1:6" x14ac:dyDescent="0.35">
      <c r="C6" t="s">
        <v>12</v>
      </c>
      <c r="E6" s="3">
        <f>E4/12</f>
        <v>1.6666666666666668E-3</v>
      </c>
    </row>
    <row r="7" spans="1:6" x14ac:dyDescent="0.35">
      <c r="C7" t="s">
        <v>11</v>
      </c>
      <c r="E7">
        <f>12*E5</f>
        <v>300</v>
      </c>
    </row>
    <row r="8" spans="1:6" x14ac:dyDescent="0.35">
      <c r="A8" t="s">
        <v>26</v>
      </c>
      <c r="C8" t="s">
        <v>13</v>
      </c>
      <c r="E8" s="4">
        <f>PMT(E6,E7,E3)</f>
        <v>-423.85433864407338</v>
      </c>
    </row>
    <row r="11" spans="1:6" x14ac:dyDescent="0.35">
      <c r="C11" t="s">
        <v>27</v>
      </c>
      <c r="E11" s="2">
        <v>0.06</v>
      </c>
    </row>
    <row r="12" spans="1:6" x14ac:dyDescent="0.35">
      <c r="C12" t="s">
        <v>12</v>
      </c>
      <c r="E12" s="3">
        <f>E11/12</f>
        <v>5.0000000000000001E-3</v>
      </c>
    </row>
    <row r="13" spans="1:6" x14ac:dyDescent="0.35">
      <c r="B13" t="s">
        <v>29</v>
      </c>
      <c r="C13" t="s">
        <v>9</v>
      </c>
      <c r="E13">
        <f>E5-1</f>
        <v>24</v>
      </c>
    </row>
    <row r="14" spans="1:6" x14ac:dyDescent="0.35">
      <c r="C14" t="s">
        <v>11</v>
      </c>
      <c r="E14">
        <f>E13*12</f>
        <v>288</v>
      </c>
    </row>
    <row r="15" spans="1:6" x14ac:dyDescent="0.35">
      <c r="A15" t="s">
        <v>28</v>
      </c>
      <c r="E15" s="4">
        <f>PV(E6,E14,E8)</f>
        <v>96885.299531149562</v>
      </c>
    </row>
    <row r="17" spans="1:6" x14ac:dyDescent="0.35">
      <c r="A17" t="s">
        <v>30</v>
      </c>
      <c r="E17" s="4">
        <f>PMT(E12,E14,E15)</f>
        <v>-635.54631458457231</v>
      </c>
    </row>
    <row r="20" spans="1:6" x14ac:dyDescent="0.35">
      <c r="A20" t="s">
        <v>31</v>
      </c>
      <c r="E20" s="3">
        <f>(E17-E8)/E8</f>
        <v>0.49944510800033298</v>
      </c>
    </row>
    <row r="22" spans="1:6" x14ac:dyDescent="0.35">
      <c r="A22" t="s">
        <v>32</v>
      </c>
      <c r="C22" t="s">
        <v>33</v>
      </c>
    </row>
    <row r="23" spans="1:6" x14ac:dyDescent="0.35">
      <c r="E23">
        <v>3</v>
      </c>
      <c r="F23" t="s">
        <v>10</v>
      </c>
    </row>
    <row r="24" spans="1:6" x14ac:dyDescent="0.35">
      <c r="C24" t="s">
        <v>34</v>
      </c>
      <c r="D24" t="s">
        <v>35</v>
      </c>
      <c r="E24">
        <f>E5-E23</f>
        <v>22</v>
      </c>
    </row>
    <row r="25" spans="1:6" x14ac:dyDescent="0.35">
      <c r="D25" t="s">
        <v>36</v>
      </c>
      <c r="E25">
        <f>12*E24</f>
        <v>264</v>
      </c>
    </row>
    <row r="26" spans="1:6" x14ac:dyDescent="0.35">
      <c r="D26" t="s">
        <v>27</v>
      </c>
      <c r="E26" s="2">
        <v>0.06</v>
      </c>
    </row>
    <row r="27" spans="1:6" x14ac:dyDescent="0.35">
      <c r="D27" t="s">
        <v>18</v>
      </c>
      <c r="E27" s="3">
        <f>E26/12</f>
        <v>5.0000000000000001E-3</v>
      </c>
    </row>
    <row r="29" spans="1:6" x14ac:dyDescent="0.35">
      <c r="D29" t="s">
        <v>37</v>
      </c>
      <c r="E29">
        <f>E23</f>
        <v>3</v>
      </c>
      <c r="F29" t="s">
        <v>10</v>
      </c>
    </row>
    <row r="30" spans="1:6" x14ac:dyDescent="0.35">
      <c r="E30" s="4">
        <f>PV(E6,E25,E8)</f>
        <v>90466.024972572239</v>
      </c>
    </row>
    <row r="31" spans="1:6" x14ac:dyDescent="0.35">
      <c r="C31" t="s">
        <v>38</v>
      </c>
    </row>
    <row r="32" spans="1:6" x14ac:dyDescent="0.35">
      <c r="D32" t="s">
        <v>13</v>
      </c>
      <c r="E32" s="4">
        <f>PMT(E27,E25,E30)</f>
        <v>-617.95030215599968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6B9E-46BC-4053-9C5E-AD9579808D28}">
  <dimension ref="C2:H19"/>
  <sheetViews>
    <sheetView tabSelected="1" workbookViewId="0">
      <selection activeCell="G10" sqref="G10"/>
    </sheetView>
  </sheetViews>
  <sheetFormatPr defaultRowHeight="14.5" x14ac:dyDescent="0.35"/>
  <cols>
    <col min="7" max="7" width="11.453125" bestFit="1" customWidth="1"/>
  </cols>
  <sheetData>
    <row r="2" spans="3:8" x14ac:dyDescent="0.35">
      <c r="E2" t="s">
        <v>24</v>
      </c>
      <c r="G2">
        <v>300000</v>
      </c>
    </row>
    <row r="3" spans="3:8" x14ac:dyDescent="0.35">
      <c r="E3" t="s">
        <v>25</v>
      </c>
      <c r="G3" s="6">
        <v>4.4999999999999998E-2</v>
      </c>
    </row>
    <row r="4" spans="3:8" x14ac:dyDescent="0.35">
      <c r="E4" t="s">
        <v>9</v>
      </c>
      <c r="G4">
        <v>30</v>
      </c>
      <c r="H4" t="s">
        <v>10</v>
      </c>
    </row>
    <row r="5" spans="3:8" x14ac:dyDescent="0.35">
      <c r="E5" t="s">
        <v>12</v>
      </c>
      <c r="G5" s="3">
        <f>G3/12</f>
        <v>3.7499999999999999E-3</v>
      </c>
    </row>
    <row r="6" spans="3:8" x14ac:dyDescent="0.35">
      <c r="E6" t="s">
        <v>11</v>
      </c>
      <c r="G6">
        <f>12*G4</f>
        <v>360</v>
      </c>
    </row>
    <row r="7" spans="3:8" x14ac:dyDescent="0.35">
      <c r="C7" t="s">
        <v>26</v>
      </c>
      <c r="E7" t="s">
        <v>13</v>
      </c>
      <c r="G7" s="4">
        <f>PMT(G5,G6,G2)</f>
        <v>-1520.0559294776419</v>
      </c>
    </row>
    <row r="10" spans="3:8" x14ac:dyDescent="0.35">
      <c r="E10" t="s">
        <v>27</v>
      </c>
      <c r="G10" s="6">
        <v>8.5000000000000006E-2</v>
      </c>
    </row>
    <row r="11" spans="3:8" x14ac:dyDescent="0.35">
      <c r="E11" t="s">
        <v>12</v>
      </c>
      <c r="G11" s="3">
        <f>G10/12</f>
        <v>7.0833333333333338E-3</v>
      </c>
    </row>
    <row r="12" spans="3:8" x14ac:dyDescent="0.35">
      <c r="D12" t="s">
        <v>29</v>
      </c>
      <c r="E12" t="s">
        <v>9</v>
      </c>
      <c r="G12">
        <f>G4-5</f>
        <v>25</v>
      </c>
    </row>
    <row r="13" spans="3:8" x14ac:dyDescent="0.35">
      <c r="E13" t="s">
        <v>11</v>
      </c>
      <c r="G13">
        <f>G12*12</f>
        <v>300</v>
      </c>
    </row>
    <row r="14" spans="3:8" x14ac:dyDescent="0.35">
      <c r="C14" t="s">
        <v>28</v>
      </c>
      <c r="G14" s="4">
        <f>PV(G5,G13,G7)</f>
        <v>273473.75148912676</v>
      </c>
    </row>
    <row r="16" spans="3:8" x14ac:dyDescent="0.35">
      <c r="C16" t="s">
        <v>30</v>
      </c>
      <c r="G16" s="4">
        <f>PMT(G11,G13,G14)</f>
        <v>-2202.084713150372</v>
      </c>
    </row>
    <row r="19" spans="3:7" x14ac:dyDescent="0.35">
      <c r="C19" t="s">
        <v>31</v>
      </c>
      <c r="G19" s="3">
        <f>(G16-G7)/G7</f>
        <v>0.44868663741018078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ARM-unrestricted</vt:lpstr>
      <vt:lpstr>5_5</vt:lpstr>
      <vt:lpstr>Quiz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Kotian</dc:creator>
  <cp:lastModifiedBy>Rahul Kotian</cp:lastModifiedBy>
  <dcterms:created xsi:type="dcterms:W3CDTF">2015-06-05T18:17:20Z</dcterms:created>
  <dcterms:modified xsi:type="dcterms:W3CDTF">2024-06-13T03:27:54Z</dcterms:modified>
</cp:coreProperties>
</file>