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cometmail-my.sharepoint.com/personal/gad075000_utdallas_edu/Documents/_UTD/Courses/Archived/FIN6322 -20F-Online/Selected Solutions/"/>
    </mc:Choice>
  </mc:AlternateContent>
  <xr:revisionPtr revIDLastSave="1" documentId="8_{B363680F-C92C-41FA-A0D2-D224BCD7A2D4}" xr6:coauthVersionLast="46" xr6:coauthVersionMax="46" xr10:uidLastSave="{689E65C1-22D5-4F0C-BE4A-33A26B27ADD7}"/>
  <bookViews>
    <workbookView xWindow="-120" yWindow="-120" windowWidth="25440" windowHeight="15990" xr2:uid="{00000000-000D-0000-FFFF-FFFF00000000}"/>
  </bookViews>
  <sheets>
    <sheet name="Residential Closing (16e)" sheetId="1" r:id="rId1"/>
    <sheet name="Residential Closing (17e)"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0" i="2" l="1"/>
  <c r="E73" i="2"/>
  <c r="E78" i="2" s="1"/>
  <c r="E81" i="2" s="1"/>
  <c r="F60" i="2"/>
  <c r="F59" i="2"/>
  <c r="F58" i="2"/>
  <c r="F57" i="2"/>
  <c r="F56" i="2"/>
  <c r="F55" i="2"/>
  <c r="F54" i="2"/>
  <c r="F53" i="2"/>
  <c r="F52" i="2"/>
  <c r="F49" i="2"/>
  <c r="F48" i="2"/>
  <c r="F47" i="2"/>
  <c r="F61" i="2" s="1"/>
  <c r="F40" i="2" s="1"/>
  <c r="L45" i="2"/>
  <c r="L43" i="2"/>
  <c r="L42" i="2"/>
  <c r="F42" i="2"/>
  <c r="L41" i="2"/>
  <c r="F41" i="2"/>
  <c r="L39" i="2"/>
  <c r="L46" i="2" s="1"/>
  <c r="F39" i="2"/>
  <c r="F43" i="2" s="1"/>
  <c r="H28" i="2"/>
  <c r="E73" i="1"/>
  <c r="E78" i="1" s="1"/>
  <c r="H28" i="1"/>
  <c r="F52" i="1" s="1"/>
  <c r="L45" i="1" s="1"/>
  <c r="L43" i="1"/>
  <c r="L42" i="1"/>
  <c r="L41" i="1"/>
  <c r="L39" i="1"/>
  <c r="F42" i="1"/>
  <c r="F41" i="1"/>
  <c r="F39" i="1"/>
  <c r="F60" i="1"/>
  <c r="F59" i="1"/>
  <c r="F58" i="1"/>
  <c r="F57" i="1"/>
  <c r="F56" i="1"/>
  <c r="F55" i="1"/>
  <c r="F54" i="1"/>
  <c r="F53" i="1"/>
  <c r="F49" i="1"/>
  <c r="F48" i="1"/>
  <c r="F47" i="1"/>
  <c r="E80" i="1" s="1"/>
  <c r="E81" i="1" l="1"/>
  <c r="L46" i="1"/>
  <c r="F61" i="1"/>
  <c r="F40" i="1" s="1"/>
  <c r="F4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George DeCourcy</author>
  </authors>
  <commentList>
    <comment ref="H28" authorId="0" shapeId="0" xr:uid="{00000000-0006-0000-0000-000001000000}">
      <text>
        <r>
          <rPr>
            <b/>
            <sz val="9"/>
            <color indexed="81"/>
            <rFont val="Tahoma"/>
            <family val="2"/>
          </rPr>
          <t>George DeCourcy:</t>
        </r>
        <r>
          <rPr>
            <sz val="9"/>
            <color indexed="81"/>
            <rFont val="Tahoma"/>
            <family val="2"/>
          </rPr>
          <t xml:space="preserve">
Text 14e data is confusing as it assumes property taxes are paid in advance. This is typically NOT the case so 15e attempted to correct language, but still confusing. Here we assume taxes, in arrears, will be paid by Buyer next January and thus he should get a credit for the 264 of 365 days he didn't own the property.</t>
        </r>
      </text>
    </comment>
    <comment ref="E80" authorId="0" shapeId="0" xr:uid="{00000000-0006-0000-0000-000002000000}">
      <text>
        <r>
          <rPr>
            <b/>
            <sz val="9"/>
            <color indexed="81"/>
            <rFont val="Tahoma"/>
            <family val="2"/>
          </rPr>
          <t>George DeCourcy:</t>
        </r>
        <r>
          <rPr>
            <sz val="9"/>
            <color indexed="81"/>
            <rFont val="Tahoma"/>
            <family val="2"/>
          </rPr>
          <t xml:space="preserve">
This is principal amount less the fee of $2100 netted at closing. The short period 9 days of prepaid interest can be ignored in this calculation (Rule 226.17(c)(4))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George DeCourcy</author>
  </authors>
  <commentList>
    <comment ref="H28" authorId="0" shapeId="0" xr:uid="{2EFE8F43-F541-4DD7-889C-4BDE3428210E}">
      <text>
        <r>
          <rPr>
            <b/>
            <sz val="9"/>
            <color indexed="81"/>
            <rFont val="Tahoma"/>
            <family val="2"/>
          </rPr>
          <t>George DeCourcy:</t>
        </r>
        <r>
          <rPr>
            <sz val="9"/>
            <color indexed="81"/>
            <rFont val="Tahoma"/>
            <family val="2"/>
          </rPr>
          <t xml:space="preserve">
Text 14e data is confusing as it assumes property taxes are paid in advance. This is typically NOT the case so 15e attempted to correct language, but still confusing. Here we assume taxes, in arrears, will be paid by Buyer next January and thus he should get a credit for the 264 of 365 days he didn't own the property.</t>
        </r>
      </text>
    </comment>
    <comment ref="E80" authorId="0" shapeId="0" xr:uid="{E96C854E-9AC0-4219-BCD8-32241D44A9F6}">
      <text>
        <r>
          <rPr>
            <b/>
            <sz val="9"/>
            <color indexed="81"/>
            <rFont val="Tahoma"/>
            <family val="2"/>
          </rPr>
          <t>George DeCourcy:</t>
        </r>
        <r>
          <rPr>
            <sz val="9"/>
            <color indexed="81"/>
            <rFont val="Tahoma"/>
            <family val="2"/>
          </rPr>
          <t xml:space="preserve">
This is principal amount less the fee of $2100 netted at closing. The short period 9 days of prepaid interest can be ignored in this calculation (Rule 226.17(c)(4))</t>
        </r>
      </text>
    </comment>
  </commentList>
</comments>
</file>

<file path=xl/sharedStrings.xml><?xml version="1.0" encoding="utf-8"?>
<sst xmlns="http://schemas.openxmlformats.org/spreadsheetml/2006/main" count="202" uniqueCount="86">
  <si>
    <t>Loan Origination Fee</t>
  </si>
  <si>
    <t>Prepaid Interest</t>
  </si>
  <si>
    <t>(9 days)</t>
  </si>
  <si>
    <t>Hazard Insurance</t>
  </si>
  <si>
    <t>Property Tax proration</t>
  </si>
  <si>
    <t>Property Tax escrow</t>
  </si>
  <si>
    <t>I</t>
  </si>
  <si>
    <t>a</t>
  </si>
  <si>
    <t>Recording fees - mortgage</t>
  </si>
  <si>
    <t>Real estate transfer tax</t>
  </si>
  <si>
    <t>Recording fees &amp; Doc prep</t>
  </si>
  <si>
    <t>Hazard Insurance  1 year prepaid</t>
  </si>
  <si>
    <t>Attorney's fee - buyer</t>
  </si>
  <si>
    <t>Inspection feees</t>
  </si>
  <si>
    <t>Title insurance</t>
  </si>
  <si>
    <t>Title co closing fee</t>
  </si>
  <si>
    <t>II</t>
  </si>
  <si>
    <t>Transaction between Seller and third parties</t>
  </si>
  <si>
    <t>Release fee - sellers mortgage</t>
  </si>
  <si>
    <t>Payoff amount  - seller's mortgage</t>
  </si>
  <si>
    <t>Real estate broker fee</t>
  </si>
  <si>
    <t>III</t>
  </si>
  <si>
    <t>Buyer &amp; Lender info</t>
  </si>
  <si>
    <t>b</t>
  </si>
  <si>
    <t>c</t>
  </si>
  <si>
    <t>e</t>
  </si>
  <si>
    <t>d</t>
  </si>
  <si>
    <t>f</t>
  </si>
  <si>
    <t>g</t>
  </si>
  <si>
    <t>h</t>
  </si>
  <si>
    <t>Loan Amount</t>
  </si>
  <si>
    <t>Prepaid interest through to next payment (9 days)</t>
  </si>
  <si>
    <t>Property tax escrow ( 2 months )</t>
  </si>
  <si>
    <t>Loan Origination fee</t>
  </si>
  <si>
    <t>IV</t>
  </si>
  <si>
    <t>Buyer &amp; Seller information</t>
  </si>
  <si>
    <t>Purchase Price</t>
  </si>
  <si>
    <t>Deposit paid by Buyer (escrowed)</t>
  </si>
  <si>
    <t>Loan Related Fees</t>
  </si>
  <si>
    <t>Other Fees/ Charges</t>
  </si>
  <si>
    <t>Recording fees</t>
  </si>
  <si>
    <t>Attorney fees</t>
  </si>
  <si>
    <t>Title Insurance</t>
  </si>
  <si>
    <t>Transfer tax</t>
  </si>
  <si>
    <t>Mortgage recording fee</t>
  </si>
  <si>
    <t>Inspection fees</t>
  </si>
  <si>
    <t>Closing fee</t>
  </si>
  <si>
    <t>Total fees/adj. - Buyer</t>
  </si>
  <si>
    <t>Amounts due by Buyer</t>
  </si>
  <si>
    <t>Less: Deposit</t>
  </si>
  <si>
    <t>Less: Loan proceeds</t>
  </si>
  <si>
    <t>Borrower/Buyer Summary</t>
  </si>
  <si>
    <t>Seller Summary</t>
  </si>
  <si>
    <t>Sales Price</t>
  </si>
  <si>
    <t>Less:</t>
  </si>
  <si>
    <t>Commission</t>
  </si>
  <si>
    <t>Mortgage release fee</t>
  </si>
  <si>
    <t>Mortgage payoff</t>
  </si>
  <si>
    <t>Property Tax proration:</t>
  </si>
  <si>
    <t>Amount Due from Borrower/Buyer</t>
  </si>
  <si>
    <t>Amount due to Seller</t>
  </si>
  <si>
    <t>Data Provided in Problem (September 22 close date)</t>
  </si>
  <si>
    <t>Closing date</t>
  </si>
  <si>
    <t>b)</t>
  </si>
  <si>
    <t>Disclosed APR</t>
  </si>
  <si>
    <t>Solve for monthly payment</t>
  </si>
  <si>
    <t>i</t>
  </si>
  <si>
    <t>FV</t>
  </si>
  <si>
    <t>PV</t>
  </si>
  <si>
    <t>n</t>
  </si>
  <si>
    <t>CPT PMT</t>
  </si>
  <si>
    <t>/12 months</t>
  </si>
  <si>
    <t>CPT i</t>
  </si>
  <si>
    <t>PMT</t>
  </si>
  <si>
    <t xml:space="preserve"> (result has been multiplied by 12)</t>
  </si>
  <si>
    <t>c)</t>
  </si>
  <si>
    <t>Loan Payments beging November 1 for Buyer</t>
  </si>
  <si>
    <t>Real estate tax proration 264 days of total taxes of:</t>
  </si>
  <si>
    <t>Settlement Statement Summaries</t>
  </si>
  <si>
    <t>Transactions between borrower/buyer and third parties</t>
  </si>
  <si>
    <t>Now solve for interest rate (using "net loan" amount)</t>
  </si>
  <si>
    <t>Plus fees/adjustments (below)</t>
  </si>
  <si>
    <t>&lt;---</t>
  </si>
  <si>
    <t>P8-4 [P8-3 in 15e and prior text versions]</t>
  </si>
  <si>
    <t>This amount is $207.12 in 16e and earlier. Interest rate changed.</t>
  </si>
  <si>
    <t>This amount changes in Edition 17th of text to $103.56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</si>
</sst>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3" formatCode="_(* #,##0.00_);_(* \(#,##0.00\);_(* &quot;-&quot;??_);_(@_)"/>
    <numFmt numFmtId="164" formatCode="_(* #,##0_);_(* \(#,##0\);_(*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u/>
      <sz val="11"/>
      <color theme="1"/>
      <name val="Calibri"/>
      <family val="2"/>
      <scheme val="minor"/>
    </font>
    <font>
      <sz val="9"/>
      <color indexed="81"/>
      <name val="Tahoma"/>
      <family val="2"/>
    </font>
    <font>
      <b/>
      <sz val="9"/>
      <color indexed="81"/>
      <name val="Tahoma"/>
      <family val="2"/>
    </font>
    <font>
      <sz val="11"/>
      <name val="Calibri"/>
      <family val="2"/>
      <scheme val="minor"/>
    </font>
    <font>
      <b/>
      <u/>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15">
    <border>
      <left/>
      <right/>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43" fontId="1" fillId="0" borderId="0" applyFont="0" applyFill="0" applyBorder="0" applyAlignment="0" applyProtection="0"/>
  </cellStyleXfs>
  <cellXfs count="48">
    <xf numFmtId="0" fontId="0" fillId="0" borderId="0" xfId="0"/>
    <xf numFmtId="43" fontId="0" fillId="0" borderId="0" xfId="1" applyFont="1"/>
    <xf numFmtId="0" fontId="2" fillId="0" borderId="0" xfId="0" applyFont="1"/>
    <xf numFmtId="0" fontId="3" fillId="0" borderId="0" xfId="0" applyFont="1"/>
    <xf numFmtId="43" fontId="0" fillId="0" borderId="0" xfId="0" applyNumberFormat="1"/>
    <xf numFmtId="0" fontId="0" fillId="0" borderId="0" xfId="0" applyBorder="1"/>
    <xf numFmtId="43" fontId="0" fillId="0" borderId="2" xfId="1" applyFont="1" applyBorder="1"/>
    <xf numFmtId="0" fontId="0" fillId="0" borderId="4" xfId="0" applyBorder="1"/>
    <xf numFmtId="0" fontId="0" fillId="0" borderId="5" xfId="0" applyBorder="1"/>
    <xf numFmtId="43" fontId="0" fillId="0" borderId="6" xfId="1" applyFont="1" applyBorder="1"/>
    <xf numFmtId="0" fontId="0" fillId="2" borderId="8" xfId="0" applyFill="1" applyBorder="1"/>
    <xf numFmtId="43" fontId="0" fillId="2" borderId="9" xfId="1" applyFont="1" applyFill="1" applyBorder="1"/>
    <xf numFmtId="0" fontId="2" fillId="2" borderId="7" xfId="0" applyFont="1" applyFill="1" applyBorder="1"/>
    <xf numFmtId="0" fontId="2" fillId="2" borderId="8" xfId="0" applyFont="1" applyFill="1" applyBorder="1"/>
    <xf numFmtId="0" fontId="2" fillId="2" borderId="9" xfId="0" applyFont="1" applyFill="1" applyBorder="1"/>
    <xf numFmtId="0" fontId="0" fillId="3" borderId="1" xfId="0" applyFill="1" applyBorder="1"/>
    <xf numFmtId="0" fontId="0" fillId="3" borderId="0" xfId="0" applyFill="1" applyBorder="1"/>
    <xf numFmtId="43" fontId="0" fillId="3" borderId="2" xfId="1" applyFont="1" applyFill="1" applyBorder="1"/>
    <xf numFmtId="43" fontId="0" fillId="3" borderId="3" xfId="1" applyFont="1" applyFill="1" applyBorder="1"/>
    <xf numFmtId="43" fontId="0" fillId="3" borderId="10" xfId="1" applyFont="1" applyFill="1" applyBorder="1"/>
    <xf numFmtId="0" fontId="0" fillId="3" borderId="4" xfId="0" applyFill="1" applyBorder="1"/>
    <xf numFmtId="0" fontId="0" fillId="3" borderId="5" xfId="0" applyFill="1" applyBorder="1"/>
    <xf numFmtId="43" fontId="0" fillId="3" borderId="6" xfId="1" applyFont="1" applyFill="1" applyBorder="1"/>
    <xf numFmtId="0" fontId="0" fillId="3" borderId="2" xfId="0" applyFill="1" applyBorder="1"/>
    <xf numFmtId="43" fontId="0" fillId="3" borderId="2" xfId="0" applyNumberFormat="1" applyFill="1" applyBorder="1"/>
    <xf numFmtId="43" fontId="0" fillId="3" borderId="3" xfId="0" applyNumberFormat="1" applyFill="1" applyBorder="1"/>
    <xf numFmtId="43" fontId="0" fillId="3" borderId="10" xfId="0" applyNumberFormat="1" applyFill="1" applyBorder="1"/>
    <xf numFmtId="0" fontId="0" fillId="3" borderId="6" xfId="0" applyFill="1" applyBorder="1"/>
    <xf numFmtId="0" fontId="3" fillId="0" borderId="0" xfId="0" applyFont="1" applyBorder="1"/>
    <xf numFmtId="43" fontId="0" fillId="0" borderId="0" xfId="1" applyFont="1" applyBorder="1"/>
    <xf numFmtId="43" fontId="0" fillId="0" borderId="5" xfId="1" applyFont="1" applyBorder="1"/>
    <xf numFmtId="43" fontId="0" fillId="2" borderId="8" xfId="1" applyFont="1" applyFill="1" applyBorder="1"/>
    <xf numFmtId="0" fontId="2" fillId="0" borderId="1" xfId="0" applyFont="1" applyBorder="1" applyAlignment="1">
      <alignment horizontal="center"/>
    </xf>
    <xf numFmtId="0" fontId="0" fillId="0" borderId="1" xfId="0" applyBorder="1" applyAlignment="1">
      <alignment horizontal="center"/>
    </xf>
    <xf numFmtId="0" fontId="0" fillId="0" borderId="0" xfId="0" applyFill="1" applyBorder="1"/>
    <xf numFmtId="16" fontId="0" fillId="0" borderId="2" xfId="1" applyNumberFormat="1" applyFont="1" applyBorder="1"/>
    <xf numFmtId="9" fontId="0" fillId="0" borderId="0" xfId="0" applyNumberFormat="1"/>
    <xf numFmtId="43" fontId="0" fillId="0" borderId="0" xfId="1" quotePrefix="1" applyFont="1"/>
    <xf numFmtId="8" fontId="0" fillId="0" borderId="0" xfId="0" applyNumberFormat="1"/>
    <xf numFmtId="8" fontId="6" fillId="0" borderId="0" xfId="0" applyNumberFormat="1" applyFont="1"/>
    <xf numFmtId="10" fontId="0" fillId="0" borderId="0" xfId="0" applyNumberFormat="1"/>
    <xf numFmtId="0" fontId="7" fillId="0" borderId="0" xfId="0" applyFont="1"/>
    <xf numFmtId="43" fontId="0" fillId="0" borderId="11" xfId="1" applyFont="1" applyBorder="1"/>
    <xf numFmtId="0" fontId="0" fillId="3" borderId="12" xfId="0" applyFill="1" applyBorder="1"/>
    <xf numFmtId="0" fontId="0" fillId="3" borderId="13" xfId="0" applyFill="1" applyBorder="1"/>
    <xf numFmtId="43" fontId="0" fillId="3" borderId="14" xfId="1" applyFont="1" applyFill="1" applyBorder="1"/>
    <xf numFmtId="164" fontId="0" fillId="0" borderId="0" xfId="1" applyNumberFormat="1" applyFont="1"/>
    <xf numFmtId="0" fontId="0" fillId="0" borderId="0" xfId="0" quotePrefix="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4"/>
  <sheetViews>
    <sheetView tabSelected="1" topLeftCell="A12" workbookViewId="0">
      <selection activeCell="J22" sqref="J22"/>
    </sheetView>
  </sheetViews>
  <sheetFormatPr defaultRowHeight="15" x14ac:dyDescent="0.25"/>
  <cols>
    <col min="1" max="1" width="4.28515625" customWidth="1"/>
    <col min="2" max="2" width="3.85546875" customWidth="1"/>
    <col min="3" max="3" width="11.7109375" customWidth="1"/>
    <col min="4" max="4" width="10.140625" customWidth="1"/>
    <col min="5" max="5" width="17.28515625" customWidth="1"/>
    <col min="6" max="6" width="11.5703125" style="1" bestFit="1" customWidth="1"/>
    <col min="8" max="8" width="13.28515625" style="1" bestFit="1" customWidth="1"/>
    <col min="9" max="9" width="5.28515625" customWidth="1"/>
    <col min="12" max="12" width="12.28515625" customWidth="1"/>
    <col min="13" max="13" width="11.5703125" bestFit="1" customWidth="1"/>
  </cols>
  <sheetData>
    <row r="1" spans="1:8" x14ac:dyDescent="0.25">
      <c r="A1" s="2" t="s">
        <v>83</v>
      </c>
    </row>
    <row r="2" spans="1:8" ht="15.75" thickBot="1" x14ac:dyDescent="0.3"/>
    <row r="3" spans="1:8" ht="15.75" thickBot="1" x14ac:dyDescent="0.3">
      <c r="A3" s="12" t="s">
        <v>61</v>
      </c>
      <c r="B3" s="10"/>
      <c r="C3" s="10"/>
      <c r="D3" s="10"/>
      <c r="E3" s="10"/>
      <c r="F3" s="31"/>
      <c r="G3" s="10"/>
      <c r="H3" s="11"/>
    </row>
    <row r="4" spans="1:8" x14ac:dyDescent="0.25">
      <c r="A4" s="32" t="s">
        <v>6</v>
      </c>
      <c r="B4" s="28" t="s">
        <v>79</v>
      </c>
      <c r="C4" s="5"/>
      <c r="D4" s="5"/>
      <c r="E4" s="5"/>
      <c r="F4" s="29"/>
      <c r="G4" s="5"/>
      <c r="H4" s="6"/>
    </row>
    <row r="5" spans="1:8" x14ac:dyDescent="0.25">
      <c r="A5" s="33"/>
      <c r="B5" s="5" t="s">
        <v>7</v>
      </c>
      <c r="C5" s="5" t="s">
        <v>8</v>
      </c>
      <c r="D5" s="5"/>
      <c r="E5" s="5"/>
      <c r="F5" s="29"/>
      <c r="G5" s="5"/>
      <c r="H5" s="6">
        <v>30</v>
      </c>
    </row>
    <row r="6" spans="1:8" x14ac:dyDescent="0.25">
      <c r="A6" s="33"/>
      <c r="B6" s="5" t="s">
        <v>23</v>
      </c>
      <c r="C6" s="5" t="s">
        <v>9</v>
      </c>
      <c r="D6" s="5"/>
      <c r="E6" s="5"/>
      <c r="F6" s="29"/>
      <c r="G6" s="5"/>
      <c r="H6" s="6">
        <v>225</v>
      </c>
    </row>
    <row r="7" spans="1:8" x14ac:dyDescent="0.25">
      <c r="A7" s="33"/>
      <c r="B7" s="5" t="s">
        <v>24</v>
      </c>
      <c r="C7" s="5" t="s">
        <v>10</v>
      </c>
      <c r="D7" s="5"/>
      <c r="E7" s="5"/>
      <c r="F7" s="29"/>
      <c r="G7" s="5"/>
      <c r="H7" s="6">
        <v>200</v>
      </c>
    </row>
    <row r="8" spans="1:8" x14ac:dyDescent="0.25">
      <c r="A8" s="33"/>
      <c r="B8" s="5" t="s">
        <v>26</v>
      </c>
      <c r="C8" s="5" t="s">
        <v>11</v>
      </c>
      <c r="D8" s="5"/>
      <c r="E8" s="5"/>
      <c r="F8" s="29"/>
      <c r="G8" s="5"/>
      <c r="H8" s="6">
        <v>420</v>
      </c>
    </row>
    <row r="9" spans="1:8" x14ac:dyDescent="0.25">
      <c r="A9" s="33"/>
      <c r="B9" s="5" t="s">
        <v>25</v>
      </c>
      <c r="C9" s="5" t="s">
        <v>12</v>
      </c>
      <c r="D9" s="5"/>
      <c r="E9" s="5"/>
      <c r="F9" s="29"/>
      <c r="G9" s="5"/>
      <c r="H9" s="6">
        <v>150</v>
      </c>
    </row>
    <row r="10" spans="1:8" x14ac:dyDescent="0.25">
      <c r="A10" s="33"/>
      <c r="B10" s="5" t="s">
        <v>27</v>
      </c>
      <c r="C10" s="5" t="s">
        <v>13</v>
      </c>
      <c r="D10" s="5"/>
      <c r="E10" s="5"/>
      <c r="F10" s="29"/>
      <c r="G10" s="5"/>
      <c r="H10" s="6">
        <v>50</v>
      </c>
    </row>
    <row r="11" spans="1:8" x14ac:dyDescent="0.25">
      <c r="A11" s="33"/>
      <c r="B11" s="5" t="s">
        <v>28</v>
      </c>
      <c r="C11" s="5" t="s">
        <v>14</v>
      </c>
      <c r="D11" s="5"/>
      <c r="E11" s="5"/>
      <c r="F11" s="29"/>
      <c r="G11" s="5"/>
      <c r="H11" s="6">
        <v>400</v>
      </c>
    </row>
    <row r="12" spans="1:8" x14ac:dyDescent="0.25">
      <c r="A12" s="33"/>
      <c r="B12" s="5" t="s">
        <v>29</v>
      </c>
      <c r="C12" s="5" t="s">
        <v>15</v>
      </c>
      <c r="D12" s="5"/>
      <c r="E12" s="5"/>
      <c r="F12" s="29"/>
      <c r="G12" s="5"/>
      <c r="H12" s="6">
        <v>125</v>
      </c>
    </row>
    <row r="13" spans="1:8" x14ac:dyDescent="0.25">
      <c r="A13" s="33"/>
      <c r="B13" s="5"/>
      <c r="C13" s="5"/>
      <c r="D13" s="5"/>
      <c r="E13" s="5"/>
      <c r="F13" s="29"/>
      <c r="G13" s="5"/>
      <c r="H13" s="6"/>
    </row>
    <row r="14" spans="1:8" x14ac:dyDescent="0.25">
      <c r="A14" s="33" t="s">
        <v>16</v>
      </c>
      <c r="B14" s="28" t="s">
        <v>17</v>
      </c>
      <c r="C14" s="5"/>
      <c r="D14" s="5"/>
      <c r="E14" s="5"/>
      <c r="F14" s="29"/>
      <c r="G14" s="5"/>
      <c r="H14" s="6"/>
    </row>
    <row r="15" spans="1:8" x14ac:dyDescent="0.25">
      <c r="A15" s="33"/>
      <c r="B15" s="5" t="s">
        <v>7</v>
      </c>
      <c r="C15" s="5" t="s">
        <v>18</v>
      </c>
      <c r="D15" s="5"/>
      <c r="E15" s="5"/>
      <c r="F15" s="29"/>
      <c r="G15" s="5"/>
      <c r="H15" s="6">
        <v>5</v>
      </c>
    </row>
    <row r="16" spans="1:8" x14ac:dyDescent="0.25">
      <c r="A16" s="33"/>
      <c r="B16" s="5" t="s">
        <v>23</v>
      </c>
      <c r="C16" s="5" t="s">
        <v>19</v>
      </c>
      <c r="D16" s="5"/>
      <c r="E16" s="5"/>
      <c r="F16" s="29"/>
      <c r="G16" s="5"/>
      <c r="H16" s="6">
        <v>32715</v>
      </c>
    </row>
    <row r="17" spans="1:10" x14ac:dyDescent="0.25">
      <c r="A17" s="33"/>
      <c r="B17" s="5" t="s">
        <v>24</v>
      </c>
      <c r="C17" s="5" t="s">
        <v>20</v>
      </c>
      <c r="D17" s="5"/>
      <c r="E17" s="5"/>
      <c r="F17" s="29"/>
      <c r="G17" s="5"/>
      <c r="H17" s="6">
        <v>6300</v>
      </c>
    </row>
    <row r="18" spans="1:10" x14ac:dyDescent="0.25">
      <c r="A18" s="33"/>
      <c r="B18" s="5"/>
      <c r="C18" s="5"/>
      <c r="D18" s="5"/>
      <c r="E18" s="5"/>
      <c r="F18" s="29"/>
      <c r="G18" s="5"/>
      <c r="H18" s="6"/>
    </row>
    <row r="19" spans="1:10" x14ac:dyDescent="0.25">
      <c r="A19" s="33" t="s">
        <v>21</v>
      </c>
      <c r="B19" s="28" t="s">
        <v>22</v>
      </c>
      <c r="C19" s="5"/>
      <c r="D19" s="5"/>
      <c r="E19" s="5"/>
      <c r="F19" s="29"/>
      <c r="G19" s="5"/>
      <c r="H19" s="6"/>
    </row>
    <row r="20" spans="1:10" x14ac:dyDescent="0.25">
      <c r="A20" s="33"/>
      <c r="B20" s="5" t="s">
        <v>7</v>
      </c>
      <c r="C20" s="5" t="s">
        <v>30</v>
      </c>
      <c r="D20" s="5"/>
      <c r="E20" s="5"/>
      <c r="F20" s="29"/>
      <c r="G20" s="5"/>
      <c r="H20" s="6">
        <v>84000</v>
      </c>
    </row>
    <row r="21" spans="1:10" x14ac:dyDescent="0.25">
      <c r="A21" s="33"/>
      <c r="B21" s="5" t="s">
        <v>23</v>
      </c>
      <c r="C21" s="5" t="s">
        <v>31</v>
      </c>
      <c r="D21" s="5"/>
      <c r="E21" s="5"/>
      <c r="F21" s="29"/>
      <c r="G21" s="5"/>
      <c r="H21" s="6">
        <v>207.12</v>
      </c>
      <c r="I21" s="47" t="s">
        <v>82</v>
      </c>
      <c r="J21" t="s">
        <v>85</v>
      </c>
    </row>
    <row r="22" spans="1:10" x14ac:dyDescent="0.25">
      <c r="A22" s="33"/>
      <c r="B22" s="5" t="s">
        <v>24</v>
      </c>
      <c r="C22" s="5" t="s">
        <v>32</v>
      </c>
      <c r="D22" s="5"/>
      <c r="E22" s="5"/>
      <c r="F22" s="29"/>
      <c r="G22" s="5"/>
      <c r="H22" s="6">
        <v>133.33000000000001</v>
      </c>
    </row>
    <row r="23" spans="1:10" x14ac:dyDescent="0.25">
      <c r="A23" s="33"/>
      <c r="B23" s="5" t="s">
        <v>26</v>
      </c>
      <c r="C23" s="5" t="s">
        <v>33</v>
      </c>
      <c r="D23" s="5"/>
      <c r="E23" s="5"/>
      <c r="F23" s="29"/>
      <c r="G23" s="5"/>
      <c r="H23" s="6">
        <v>2100</v>
      </c>
    </row>
    <row r="24" spans="1:10" x14ac:dyDescent="0.25">
      <c r="A24" s="33"/>
      <c r="B24" s="5"/>
      <c r="C24" s="5"/>
      <c r="D24" s="5"/>
      <c r="E24" s="5"/>
      <c r="F24" s="29"/>
      <c r="G24" s="5"/>
      <c r="H24" s="6"/>
    </row>
    <row r="25" spans="1:10" ht="15.75" thickBot="1" x14ac:dyDescent="0.3">
      <c r="A25" s="33" t="s">
        <v>34</v>
      </c>
      <c r="B25" s="28" t="s">
        <v>35</v>
      </c>
      <c r="C25" s="5"/>
      <c r="D25" s="5"/>
      <c r="E25" s="5"/>
      <c r="F25" s="29"/>
      <c r="G25" s="5"/>
      <c r="H25" s="6"/>
    </row>
    <row r="26" spans="1:10" ht="15.75" thickBot="1" x14ac:dyDescent="0.3">
      <c r="A26" s="33"/>
      <c r="B26" s="5" t="s">
        <v>7</v>
      </c>
      <c r="C26" s="5" t="s">
        <v>36</v>
      </c>
      <c r="D26" s="5"/>
      <c r="E26" s="5"/>
      <c r="F26" s="29"/>
      <c r="G26" s="5"/>
      <c r="H26" s="42">
        <v>105000</v>
      </c>
    </row>
    <row r="27" spans="1:10" x14ac:dyDescent="0.25">
      <c r="A27" s="33"/>
      <c r="B27" s="5" t="s">
        <v>23</v>
      </c>
      <c r="C27" s="5" t="s">
        <v>37</v>
      </c>
      <c r="D27" s="5"/>
      <c r="E27" s="5"/>
      <c r="F27" s="29"/>
      <c r="G27" s="5"/>
      <c r="H27" s="6">
        <v>1500</v>
      </c>
    </row>
    <row r="28" spans="1:10" x14ac:dyDescent="0.25">
      <c r="A28" s="33"/>
      <c r="B28" s="5" t="s">
        <v>24</v>
      </c>
      <c r="C28" s="5" t="s">
        <v>77</v>
      </c>
      <c r="D28" s="5"/>
      <c r="E28" s="5"/>
      <c r="F28" s="29"/>
      <c r="G28" s="29">
        <v>800</v>
      </c>
      <c r="H28" s="6">
        <f>(264/365)*G28</f>
        <v>578.63013698630141</v>
      </c>
    </row>
    <row r="29" spans="1:10" x14ac:dyDescent="0.25">
      <c r="A29" s="33"/>
      <c r="B29" s="34" t="s">
        <v>26</v>
      </c>
      <c r="C29" s="34" t="s">
        <v>62</v>
      </c>
      <c r="D29" s="5"/>
      <c r="E29" s="5"/>
      <c r="F29" s="29"/>
      <c r="G29" s="29"/>
      <c r="H29" s="35">
        <v>42269</v>
      </c>
    </row>
    <row r="30" spans="1:10" ht="15.75" thickBot="1" x14ac:dyDescent="0.3">
      <c r="A30" s="7"/>
      <c r="B30" s="8"/>
      <c r="C30" s="8"/>
      <c r="D30" s="8"/>
      <c r="E30" s="8"/>
      <c r="F30" s="30"/>
      <c r="G30" s="8"/>
      <c r="H30" s="9"/>
    </row>
    <row r="34" spans="1:12" x14ac:dyDescent="0.25">
      <c r="A34" s="2" t="s">
        <v>7</v>
      </c>
      <c r="B34" s="41" t="s">
        <v>78</v>
      </c>
      <c r="C34" s="41"/>
      <c r="D34" s="41"/>
      <c r="E34" s="3"/>
    </row>
    <row r="36" spans="1:12" ht="15.75" thickBot="1" x14ac:dyDescent="0.3"/>
    <row r="37" spans="1:12" ht="15.75" thickBot="1" x14ac:dyDescent="0.3">
      <c r="B37" s="12" t="s">
        <v>51</v>
      </c>
      <c r="C37" s="13"/>
      <c r="D37" s="10"/>
      <c r="E37" s="10"/>
      <c r="F37" s="11"/>
      <c r="H37" s="12" t="s">
        <v>52</v>
      </c>
      <c r="I37" s="13"/>
      <c r="J37" s="13"/>
      <c r="K37" s="13"/>
      <c r="L37" s="14"/>
    </row>
    <row r="38" spans="1:12" x14ac:dyDescent="0.25">
      <c r="A38" t="s">
        <v>63</v>
      </c>
      <c r="B38" s="43" t="s">
        <v>48</v>
      </c>
      <c r="C38" s="44"/>
      <c r="D38" s="44"/>
      <c r="E38" s="44"/>
      <c r="F38" s="45"/>
      <c r="H38" s="15"/>
      <c r="I38" s="16"/>
      <c r="J38" s="16"/>
      <c r="K38" s="16"/>
      <c r="L38" s="23"/>
    </row>
    <row r="39" spans="1:12" x14ac:dyDescent="0.25">
      <c r="B39" s="15"/>
      <c r="C39" s="16" t="s">
        <v>36</v>
      </c>
      <c r="D39" s="16"/>
      <c r="E39" s="16"/>
      <c r="F39" s="17">
        <f>H26</f>
        <v>105000</v>
      </c>
      <c r="H39" s="15" t="s">
        <v>53</v>
      </c>
      <c r="I39" s="16"/>
      <c r="J39" s="16"/>
      <c r="K39" s="16"/>
      <c r="L39" s="24">
        <f>H26</f>
        <v>105000</v>
      </c>
    </row>
    <row r="40" spans="1:12" x14ac:dyDescent="0.25">
      <c r="B40" s="15"/>
      <c r="C40" s="16" t="s">
        <v>81</v>
      </c>
      <c r="D40" s="16"/>
      <c r="E40" s="16"/>
      <c r="F40" s="17">
        <f>F61</f>
        <v>3461.8198630136985</v>
      </c>
      <c r="H40" s="15" t="s">
        <v>54</v>
      </c>
      <c r="I40" s="16"/>
      <c r="J40" s="16"/>
      <c r="K40" s="16"/>
      <c r="L40" s="23"/>
    </row>
    <row r="41" spans="1:12" x14ac:dyDescent="0.25">
      <c r="B41" s="15"/>
      <c r="C41" s="16" t="s">
        <v>49</v>
      </c>
      <c r="D41" s="16"/>
      <c r="E41" s="16"/>
      <c r="F41" s="17">
        <f>-H27</f>
        <v>-1500</v>
      </c>
      <c r="H41" s="15"/>
      <c r="I41" s="16" t="s">
        <v>55</v>
      </c>
      <c r="J41" s="16"/>
      <c r="K41" s="16"/>
      <c r="L41" s="24">
        <f>-H17</f>
        <v>-6300</v>
      </c>
    </row>
    <row r="42" spans="1:12" x14ac:dyDescent="0.25">
      <c r="B42" s="15"/>
      <c r="C42" s="16" t="s">
        <v>50</v>
      </c>
      <c r="D42" s="16"/>
      <c r="E42" s="16"/>
      <c r="F42" s="18">
        <f>-H20</f>
        <v>-84000</v>
      </c>
      <c r="H42" s="15"/>
      <c r="I42" s="16" t="s">
        <v>56</v>
      </c>
      <c r="J42" s="16"/>
      <c r="K42" s="16"/>
      <c r="L42" s="24">
        <f>-H15</f>
        <v>-5</v>
      </c>
    </row>
    <row r="43" spans="1:12" ht="15.75" thickBot="1" x14ac:dyDescent="0.3">
      <c r="B43" s="15" t="s">
        <v>59</v>
      </c>
      <c r="C43" s="16"/>
      <c r="D43" s="16"/>
      <c r="E43" s="16"/>
      <c r="F43" s="19">
        <f>SUM(F39:F42)</f>
        <v>22961.819863013705</v>
      </c>
      <c r="H43" s="15"/>
      <c r="I43" s="16" t="s">
        <v>57</v>
      </c>
      <c r="J43" s="16"/>
      <c r="K43" s="16"/>
      <c r="L43" s="24">
        <f>-H16</f>
        <v>-32715</v>
      </c>
    </row>
    <row r="44" spans="1:12" ht="16.5" thickTop="1" thickBot="1" x14ac:dyDescent="0.3">
      <c r="B44" s="20"/>
      <c r="C44" s="21"/>
      <c r="D44" s="21"/>
      <c r="E44" s="21"/>
      <c r="F44" s="22"/>
      <c r="H44" s="15"/>
      <c r="I44" s="16"/>
      <c r="J44" s="16"/>
      <c r="K44" s="16"/>
      <c r="L44" s="23"/>
    </row>
    <row r="45" spans="1:12" x14ac:dyDescent="0.25">
      <c r="B45" s="43"/>
      <c r="C45" s="44"/>
      <c r="D45" s="44"/>
      <c r="E45" s="44"/>
      <c r="F45" s="45"/>
      <c r="H45" s="15" t="s">
        <v>58</v>
      </c>
      <c r="I45" s="16"/>
      <c r="J45" s="16"/>
      <c r="K45" s="16"/>
      <c r="L45" s="25">
        <f>F52</f>
        <v>-578.63013698630141</v>
      </c>
    </row>
    <row r="46" spans="1:12" ht="15.75" thickBot="1" x14ac:dyDescent="0.3">
      <c r="B46" s="15" t="s">
        <v>38</v>
      </c>
      <c r="C46" s="16"/>
      <c r="D46" s="16"/>
      <c r="E46" s="16"/>
      <c r="F46" s="17"/>
      <c r="H46" s="15" t="s">
        <v>60</v>
      </c>
      <c r="I46" s="16"/>
      <c r="J46" s="16"/>
      <c r="K46" s="16"/>
      <c r="L46" s="26">
        <f>SUM(L39:L45)</f>
        <v>65401.369863013701</v>
      </c>
    </row>
    <row r="47" spans="1:12" ht="16.5" thickTop="1" thickBot="1" x14ac:dyDescent="0.3">
      <c r="B47" s="15"/>
      <c r="C47" s="16" t="s">
        <v>0</v>
      </c>
      <c r="D47" s="16"/>
      <c r="E47" s="16"/>
      <c r="F47" s="17">
        <f>H23</f>
        <v>2100</v>
      </c>
      <c r="H47" s="20"/>
      <c r="I47" s="21"/>
      <c r="J47" s="21"/>
      <c r="K47" s="21"/>
      <c r="L47" s="27"/>
    </row>
    <row r="48" spans="1:12" x14ac:dyDescent="0.25">
      <c r="B48" s="15"/>
      <c r="C48" s="16" t="s">
        <v>1</v>
      </c>
      <c r="D48" s="16"/>
      <c r="E48" s="16" t="s">
        <v>2</v>
      </c>
      <c r="F48" s="17">
        <f>H21</f>
        <v>207.12</v>
      </c>
    </row>
    <row r="49" spans="2:6" x14ac:dyDescent="0.25">
      <c r="B49" s="15"/>
      <c r="C49" s="16" t="s">
        <v>3</v>
      </c>
      <c r="D49" s="16"/>
      <c r="E49" s="16"/>
      <c r="F49" s="17">
        <f>H8</f>
        <v>420</v>
      </c>
    </row>
    <row r="50" spans="2:6" x14ac:dyDescent="0.25">
      <c r="B50" s="15"/>
      <c r="C50" s="16"/>
      <c r="D50" s="16"/>
      <c r="E50" s="16"/>
      <c r="F50" s="17"/>
    </row>
    <row r="51" spans="2:6" x14ac:dyDescent="0.25">
      <c r="B51" s="15" t="s">
        <v>39</v>
      </c>
      <c r="C51" s="16"/>
      <c r="D51" s="16"/>
      <c r="E51" s="16"/>
      <c r="F51" s="17"/>
    </row>
    <row r="52" spans="2:6" x14ac:dyDescent="0.25">
      <c r="B52" s="15"/>
      <c r="C52" s="16" t="s">
        <v>4</v>
      </c>
      <c r="D52" s="16"/>
      <c r="E52" s="16"/>
      <c r="F52" s="17">
        <f>-H28</f>
        <v>-578.63013698630141</v>
      </c>
    </row>
    <row r="53" spans="2:6" x14ac:dyDescent="0.25">
      <c r="B53" s="15"/>
      <c r="C53" s="16" t="s">
        <v>5</v>
      </c>
      <c r="D53" s="16"/>
      <c r="E53" s="16"/>
      <c r="F53" s="17">
        <f>H22</f>
        <v>133.33000000000001</v>
      </c>
    </row>
    <row r="54" spans="2:6" x14ac:dyDescent="0.25">
      <c r="B54" s="15"/>
      <c r="C54" s="16" t="s">
        <v>40</v>
      </c>
      <c r="D54" s="16"/>
      <c r="E54" s="16"/>
      <c r="F54" s="17">
        <f>H7</f>
        <v>200</v>
      </c>
    </row>
    <row r="55" spans="2:6" x14ac:dyDescent="0.25">
      <c r="B55" s="15"/>
      <c r="C55" s="16" t="s">
        <v>41</v>
      </c>
      <c r="D55" s="16"/>
      <c r="E55" s="16"/>
      <c r="F55" s="17">
        <f>H9</f>
        <v>150</v>
      </c>
    </row>
    <row r="56" spans="2:6" x14ac:dyDescent="0.25">
      <c r="B56" s="15"/>
      <c r="C56" s="16" t="s">
        <v>42</v>
      </c>
      <c r="D56" s="16"/>
      <c r="E56" s="16"/>
      <c r="F56" s="17">
        <f>H11</f>
        <v>400</v>
      </c>
    </row>
    <row r="57" spans="2:6" x14ac:dyDescent="0.25">
      <c r="B57" s="15"/>
      <c r="C57" s="16" t="s">
        <v>43</v>
      </c>
      <c r="D57" s="16"/>
      <c r="E57" s="16"/>
      <c r="F57" s="17">
        <f>H6</f>
        <v>225</v>
      </c>
    </row>
    <row r="58" spans="2:6" x14ac:dyDescent="0.25">
      <c r="B58" s="15"/>
      <c r="C58" s="16" t="s">
        <v>44</v>
      </c>
      <c r="D58" s="16"/>
      <c r="E58" s="16"/>
      <c r="F58" s="17">
        <f>H5</f>
        <v>30</v>
      </c>
    </row>
    <row r="59" spans="2:6" x14ac:dyDescent="0.25">
      <c r="B59" s="15"/>
      <c r="C59" s="16" t="s">
        <v>45</v>
      </c>
      <c r="D59" s="16"/>
      <c r="E59" s="16"/>
      <c r="F59" s="17">
        <f>H10</f>
        <v>50</v>
      </c>
    </row>
    <row r="60" spans="2:6" x14ac:dyDescent="0.25">
      <c r="B60" s="15"/>
      <c r="C60" s="16" t="s">
        <v>46</v>
      </c>
      <c r="D60" s="16"/>
      <c r="E60" s="16"/>
      <c r="F60" s="18">
        <f>H12</f>
        <v>125</v>
      </c>
    </row>
    <row r="61" spans="2:6" x14ac:dyDescent="0.25">
      <c r="B61" s="15"/>
      <c r="C61" s="16"/>
      <c r="D61" s="16" t="s">
        <v>47</v>
      </c>
      <c r="E61" s="16"/>
      <c r="F61" s="17">
        <f>SUM(F47:F60)</f>
        <v>3461.8198630136985</v>
      </c>
    </row>
    <row r="62" spans="2:6" ht="15.75" thickBot="1" x14ac:dyDescent="0.3">
      <c r="B62" s="20"/>
      <c r="C62" s="21"/>
      <c r="D62" s="21"/>
      <c r="E62" s="21"/>
      <c r="F62" s="22"/>
    </row>
    <row r="66" spans="1:6" x14ac:dyDescent="0.25">
      <c r="B66" s="41" t="s">
        <v>64</v>
      </c>
    </row>
    <row r="67" spans="1:6" x14ac:dyDescent="0.25">
      <c r="C67" t="s">
        <v>65</v>
      </c>
    </row>
    <row r="69" spans="1:6" x14ac:dyDescent="0.25">
      <c r="D69" t="s">
        <v>66</v>
      </c>
      <c r="E69" s="36">
        <v>0.1</v>
      </c>
      <c r="F69" s="37" t="s">
        <v>71</v>
      </c>
    </row>
    <row r="70" spans="1:6" x14ac:dyDescent="0.25">
      <c r="D70" t="s">
        <v>67</v>
      </c>
      <c r="E70">
        <v>0</v>
      </c>
    </row>
    <row r="71" spans="1:6" x14ac:dyDescent="0.25">
      <c r="D71" t="s">
        <v>68</v>
      </c>
      <c r="E71" s="46">
        <v>84000</v>
      </c>
    </row>
    <row r="72" spans="1:6" x14ac:dyDescent="0.25">
      <c r="D72" t="s">
        <v>69</v>
      </c>
      <c r="E72">
        <v>360</v>
      </c>
    </row>
    <row r="73" spans="1:6" x14ac:dyDescent="0.25">
      <c r="D73" t="s">
        <v>70</v>
      </c>
      <c r="E73" s="39">
        <f>PMT(E69/12,E72,E71)</f>
        <v>-737.16011887459103</v>
      </c>
    </row>
    <row r="74" spans="1:6" x14ac:dyDescent="0.25">
      <c r="A74" t="s">
        <v>75</v>
      </c>
    </row>
    <row r="75" spans="1:6" x14ac:dyDescent="0.25">
      <c r="C75" t="s">
        <v>80</v>
      </c>
    </row>
    <row r="77" spans="1:6" x14ac:dyDescent="0.25">
      <c r="D77" t="s">
        <v>67</v>
      </c>
      <c r="E77">
        <v>0</v>
      </c>
    </row>
    <row r="78" spans="1:6" x14ac:dyDescent="0.25">
      <c r="D78" t="s">
        <v>73</v>
      </c>
      <c r="E78" s="38">
        <f>E73</f>
        <v>-737.16011887459103</v>
      </c>
    </row>
    <row r="79" spans="1:6" x14ac:dyDescent="0.25">
      <c r="D79" t="s">
        <v>69</v>
      </c>
      <c r="E79">
        <v>360</v>
      </c>
    </row>
    <row r="80" spans="1:6" x14ac:dyDescent="0.25">
      <c r="D80" t="s">
        <v>68</v>
      </c>
      <c r="E80" s="4">
        <f>E71-F47</f>
        <v>81900</v>
      </c>
    </row>
    <row r="81" spans="2:6" x14ac:dyDescent="0.25">
      <c r="D81" t="s">
        <v>72</v>
      </c>
      <c r="E81" s="40">
        <f>RATE(E79,E78,E80)*12</f>
        <v>0.1030339975732785</v>
      </c>
      <c r="F81" s="1" t="s">
        <v>74</v>
      </c>
    </row>
    <row r="84" spans="2:6" x14ac:dyDescent="0.25">
      <c r="B84" s="2" t="s">
        <v>76</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614D5-0F45-491B-9839-252D933E61FE}">
  <dimension ref="A1:L84"/>
  <sheetViews>
    <sheetView topLeftCell="A12" workbookViewId="0">
      <selection activeCell="J21" sqref="J21"/>
    </sheetView>
  </sheetViews>
  <sheetFormatPr defaultRowHeight="15" x14ac:dyDescent="0.25"/>
  <cols>
    <col min="1" max="1" width="4.28515625" customWidth="1"/>
    <col min="2" max="2" width="3.85546875" customWidth="1"/>
    <col min="3" max="3" width="11.7109375" customWidth="1"/>
    <col min="4" max="4" width="10.140625" customWidth="1"/>
    <col min="5" max="5" width="17.28515625" customWidth="1"/>
    <col min="6" max="6" width="11.5703125" style="1" bestFit="1" customWidth="1"/>
    <col min="8" max="8" width="13.28515625" style="1" bestFit="1" customWidth="1"/>
    <col min="9" max="9" width="5.28515625" customWidth="1"/>
    <col min="12" max="12" width="12.28515625" customWidth="1"/>
    <col min="13" max="13" width="11.5703125" bestFit="1" customWidth="1"/>
  </cols>
  <sheetData>
    <row r="1" spans="1:8" x14ac:dyDescent="0.25">
      <c r="A1" s="2" t="s">
        <v>83</v>
      </c>
    </row>
    <row r="2" spans="1:8" ht="15.75" thickBot="1" x14ac:dyDescent="0.3"/>
    <row r="3" spans="1:8" ht="15.75" thickBot="1" x14ac:dyDescent="0.3">
      <c r="A3" s="12" t="s">
        <v>61</v>
      </c>
      <c r="B3" s="10"/>
      <c r="C3" s="10"/>
      <c r="D3" s="10"/>
      <c r="E3" s="10"/>
      <c r="F3" s="31"/>
      <c r="G3" s="10"/>
      <c r="H3" s="11"/>
    </row>
    <row r="4" spans="1:8" x14ac:dyDescent="0.25">
      <c r="A4" s="32" t="s">
        <v>6</v>
      </c>
      <c r="B4" s="28" t="s">
        <v>79</v>
      </c>
      <c r="C4" s="5"/>
      <c r="D4" s="5"/>
      <c r="E4" s="5"/>
      <c r="F4" s="29"/>
      <c r="G4" s="5"/>
      <c r="H4" s="6"/>
    </row>
    <row r="5" spans="1:8" x14ac:dyDescent="0.25">
      <c r="A5" s="33"/>
      <c r="B5" s="5" t="s">
        <v>7</v>
      </c>
      <c r="C5" s="5" t="s">
        <v>8</v>
      </c>
      <c r="D5" s="5"/>
      <c r="E5" s="5"/>
      <c r="F5" s="29"/>
      <c r="G5" s="5"/>
      <c r="H5" s="6">
        <v>30</v>
      </c>
    </row>
    <row r="6" spans="1:8" x14ac:dyDescent="0.25">
      <c r="A6" s="33"/>
      <c r="B6" s="5" t="s">
        <v>23</v>
      </c>
      <c r="C6" s="5" t="s">
        <v>9</v>
      </c>
      <c r="D6" s="5"/>
      <c r="E6" s="5"/>
      <c r="F6" s="29"/>
      <c r="G6" s="5"/>
      <c r="H6" s="6">
        <v>225</v>
      </c>
    </row>
    <row r="7" spans="1:8" x14ac:dyDescent="0.25">
      <c r="A7" s="33"/>
      <c r="B7" s="5" t="s">
        <v>24</v>
      </c>
      <c r="C7" s="5" t="s">
        <v>10</v>
      </c>
      <c r="D7" s="5"/>
      <c r="E7" s="5"/>
      <c r="F7" s="29"/>
      <c r="G7" s="5"/>
      <c r="H7" s="6">
        <v>200</v>
      </c>
    </row>
    <row r="8" spans="1:8" x14ac:dyDescent="0.25">
      <c r="A8" s="33"/>
      <c r="B8" s="5" t="s">
        <v>26</v>
      </c>
      <c r="C8" s="5" t="s">
        <v>11</v>
      </c>
      <c r="D8" s="5"/>
      <c r="E8" s="5"/>
      <c r="F8" s="29"/>
      <c r="G8" s="5"/>
      <c r="H8" s="6">
        <v>420</v>
      </c>
    </row>
    <row r="9" spans="1:8" x14ac:dyDescent="0.25">
      <c r="A9" s="33"/>
      <c r="B9" s="5" t="s">
        <v>25</v>
      </c>
      <c r="C9" s="5" t="s">
        <v>12</v>
      </c>
      <c r="D9" s="5"/>
      <c r="E9" s="5"/>
      <c r="F9" s="29"/>
      <c r="G9" s="5"/>
      <c r="H9" s="6">
        <v>150</v>
      </c>
    </row>
    <row r="10" spans="1:8" x14ac:dyDescent="0.25">
      <c r="A10" s="33"/>
      <c r="B10" s="5" t="s">
        <v>27</v>
      </c>
      <c r="C10" s="5" t="s">
        <v>13</v>
      </c>
      <c r="D10" s="5"/>
      <c r="E10" s="5"/>
      <c r="F10" s="29"/>
      <c r="G10" s="5"/>
      <c r="H10" s="6">
        <v>50</v>
      </c>
    </row>
    <row r="11" spans="1:8" x14ac:dyDescent="0.25">
      <c r="A11" s="33"/>
      <c r="B11" s="5" t="s">
        <v>28</v>
      </c>
      <c r="C11" s="5" t="s">
        <v>14</v>
      </c>
      <c r="D11" s="5"/>
      <c r="E11" s="5"/>
      <c r="F11" s="29"/>
      <c r="G11" s="5"/>
      <c r="H11" s="6">
        <v>400</v>
      </c>
    </row>
    <row r="12" spans="1:8" x14ac:dyDescent="0.25">
      <c r="A12" s="33"/>
      <c r="B12" s="5" t="s">
        <v>29</v>
      </c>
      <c r="C12" s="5" t="s">
        <v>15</v>
      </c>
      <c r="D12" s="5"/>
      <c r="E12" s="5"/>
      <c r="F12" s="29"/>
      <c r="G12" s="5"/>
      <c r="H12" s="6">
        <v>125</v>
      </c>
    </row>
    <row r="13" spans="1:8" x14ac:dyDescent="0.25">
      <c r="A13" s="33"/>
      <c r="B13" s="5"/>
      <c r="C13" s="5"/>
      <c r="D13" s="5"/>
      <c r="E13" s="5"/>
      <c r="F13" s="29"/>
      <c r="G13" s="5"/>
      <c r="H13" s="6"/>
    </row>
    <row r="14" spans="1:8" x14ac:dyDescent="0.25">
      <c r="A14" s="33" t="s">
        <v>16</v>
      </c>
      <c r="B14" s="28" t="s">
        <v>17</v>
      </c>
      <c r="C14" s="5"/>
      <c r="D14" s="5"/>
      <c r="E14" s="5"/>
      <c r="F14" s="29"/>
      <c r="G14" s="5"/>
      <c r="H14" s="6"/>
    </row>
    <row r="15" spans="1:8" x14ac:dyDescent="0.25">
      <c r="A15" s="33"/>
      <c r="B15" s="5" t="s">
        <v>7</v>
      </c>
      <c r="C15" s="5" t="s">
        <v>18</v>
      </c>
      <c r="D15" s="5"/>
      <c r="E15" s="5"/>
      <c r="F15" s="29"/>
      <c r="G15" s="5"/>
      <c r="H15" s="6">
        <v>5</v>
      </c>
    </row>
    <row r="16" spans="1:8" x14ac:dyDescent="0.25">
      <c r="A16" s="33"/>
      <c r="B16" s="5" t="s">
        <v>23</v>
      </c>
      <c r="C16" s="5" t="s">
        <v>19</v>
      </c>
      <c r="D16" s="5"/>
      <c r="E16" s="5"/>
      <c r="F16" s="29"/>
      <c r="G16" s="5"/>
      <c r="H16" s="6">
        <v>32715</v>
      </c>
    </row>
    <row r="17" spans="1:10" x14ac:dyDescent="0.25">
      <c r="A17" s="33"/>
      <c r="B17" s="5" t="s">
        <v>24</v>
      </c>
      <c r="C17" s="5" t="s">
        <v>20</v>
      </c>
      <c r="D17" s="5"/>
      <c r="E17" s="5"/>
      <c r="F17" s="29"/>
      <c r="G17" s="5"/>
      <c r="H17" s="6">
        <v>6300</v>
      </c>
    </row>
    <row r="18" spans="1:10" x14ac:dyDescent="0.25">
      <c r="A18" s="33"/>
      <c r="B18" s="5"/>
      <c r="C18" s="5"/>
      <c r="D18" s="5"/>
      <c r="E18" s="5"/>
      <c r="F18" s="29"/>
      <c r="G18" s="5"/>
      <c r="H18" s="6"/>
    </row>
    <row r="19" spans="1:10" x14ac:dyDescent="0.25">
      <c r="A19" s="33" t="s">
        <v>21</v>
      </c>
      <c r="B19" s="28" t="s">
        <v>22</v>
      </c>
      <c r="C19" s="5"/>
      <c r="D19" s="5"/>
      <c r="E19" s="5"/>
      <c r="F19" s="29"/>
      <c r="G19" s="5"/>
      <c r="H19" s="6"/>
    </row>
    <row r="20" spans="1:10" x14ac:dyDescent="0.25">
      <c r="A20" s="33"/>
      <c r="B20" s="5" t="s">
        <v>7</v>
      </c>
      <c r="C20" s="5" t="s">
        <v>30</v>
      </c>
      <c r="D20" s="5"/>
      <c r="E20" s="5"/>
      <c r="F20" s="29"/>
      <c r="G20" s="5"/>
      <c r="H20" s="6">
        <v>84000</v>
      </c>
    </row>
    <row r="21" spans="1:10" x14ac:dyDescent="0.25">
      <c r="A21" s="33"/>
      <c r="B21" s="5" t="s">
        <v>23</v>
      </c>
      <c r="C21" s="5" t="s">
        <v>31</v>
      </c>
      <c r="D21" s="5"/>
      <c r="E21" s="5"/>
      <c r="F21" s="29"/>
      <c r="G21" s="5"/>
      <c r="H21" s="6">
        <v>103.56</v>
      </c>
      <c r="I21" s="47" t="s">
        <v>82</v>
      </c>
      <c r="J21" t="s">
        <v>84</v>
      </c>
    </row>
    <row r="22" spans="1:10" x14ac:dyDescent="0.25">
      <c r="A22" s="33"/>
      <c r="B22" s="5" t="s">
        <v>24</v>
      </c>
      <c r="C22" s="5" t="s">
        <v>32</v>
      </c>
      <c r="D22" s="5"/>
      <c r="E22" s="5"/>
      <c r="F22" s="29"/>
      <c r="G22" s="5"/>
      <c r="H22" s="6">
        <v>133.33000000000001</v>
      </c>
    </row>
    <row r="23" spans="1:10" x14ac:dyDescent="0.25">
      <c r="A23" s="33"/>
      <c r="B23" s="5" t="s">
        <v>26</v>
      </c>
      <c r="C23" s="5" t="s">
        <v>33</v>
      </c>
      <c r="D23" s="5"/>
      <c r="E23" s="5"/>
      <c r="F23" s="29"/>
      <c r="G23" s="5"/>
      <c r="H23" s="6">
        <v>2100</v>
      </c>
    </row>
    <row r="24" spans="1:10" x14ac:dyDescent="0.25">
      <c r="A24" s="33"/>
      <c r="B24" s="5"/>
      <c r="C24" s="5"/>
      <c r="D24" s="5"/>
      <c r="E24" s="5"/>
      <c r="F24" s="29"/>
      <c r="G24" s="5"/>
      <c r="H24" s="6"/>
    </row>
    <row r="25" spans="1:10" ht="15.75" thickBot="1" x14ac:dyDescent="0.3">
      <c r="A25" s="33" t="s">
        <v>34</v>
      </c>
      <c r="B25" s="28" t="s">
        <v>35</v>
      </c>
      <c r="C25" s="5"/>
      <c r="D25" s="5"/>
      <c r="E25" s="5"/>
      <c r="F25" s="29"/>
      <c r="G25" s="5"/>
      <c r="H25" s="6"/>
    </row>
    <row r="26" spans="1:10" ht="15.75" thickBot="1" x14ac:dyDescent="0.3">
      <c r="A26" s="33"/>
      <c r="B26" s="5" t="s">
        <v>7</v>
      </c>
      <c r="C26" s="5" t="s">
        <v>36</v>
      </c>
      <c r="D26" s="5"/>
      <c r="E26" s="5"/>
      <c r="F26" s="29"/>
      <c r="G26" s="5"/>
      <c r="H26" s="42">
        <v>105000</v>
      </c>
    </row>
    <row r="27" spans="1:10" x14ac:dyDescent="0.25">
      <c r="A27" s="33"/>
      <c r="B27" s="5" t="s">
        <v>23</v>
      </c>
      <c r="C27" s="5" t="s">
        <v>37</v>
      </c>
      <c r="D27" s="5"/>
      <c r="E27" s="5"/>
      <c r="F27" s="29"/>
      <c r="G27" s="5"/>
      <c r="H27" s="6">
        <v>1500</v>
      </c>
    </row>
    <row r="28" spans="1:10" x14ac:dyDescent="0.25">
      <c r="A28" s="33"/>
      <c r="B28" s="5" t="s">
        <v>24</v>
      </c>
      <c r="C28" s="5" t="s">
        <v>77</v>
      </c>
      <c r="D28" s="5"/>
      <c r="E28" s="5"/>
      <c r="F28" s="29"/>
      <c r="G28" s="29">
        <v>800</v>
      </c>
      <c r="H28" s="6">
        <f>(264/365)*G28</f>
        <v>578.63013698630141</v>
      </c>
    </row>
    <row r="29" spans="1:10" x14ac:dyDescent="0.25">
      <c r="A29" s="33"/>
      <c r="B29" s="34" t="s">
        <v>26</v>
      </c>
      <c r="C29" s="34" t="s">
        <v>62</v>
      </c>
      <c r="D29" s="5"/>
      <c r="E29" s="5"/>
      <c r="F29" s="29"/>
      <c r="G29" s="29"/>
      <c r="H29" s="35">
        <v>42269</v>
      </c>
    </row>
    <row r="30" spans="1:10" ht="15.75" thickBot="1" x14ac:dyDescent="0.3">
      <c r="A30" s="7"/>
      <c r="B30" s="8"/>
      <c r="C30" s="8"/>
      <c r="D30" s="8"/>
      <c r="E30" s="8"/>
      <c r="F30" s="30"/>
      <c r="G30" s="8"/>
      <c r="H30" s="9"/>
    </row>
    <row r="34" spans="1:12" x14ac:dyDescent="0.25">
      <c r="A34" s="2" t="s">
        <v>7</v>
      </c>
      <c r="B34" s="41" t="s">
        <v>78</v>
      </c>
      <c r="C34" s="41"/>
      <c r="D34" s="41"/>
      <c r="E34" s="3"/>
    </row>
    <row r="36" spans="1:12" ht="15.75" thickBot="1" x14ac:dyDescent="0.3"/>
    <row r="37" spans="1:12" ht="15.75" thickBot="1" x14ac:dyDescent="0.3">
      <c r="B37" s="12" t="s">
        <v>51</v>
      </c>
      <c r="C37" s="13"/>
      <c r="D37" s="10"/>
      <c r="E37" s="10"/>
      <c r="F37" s="11"/>
      <c r="H37" s="12" t="s">
        <v>52</v>
      </c>
      <c r="I37" s="13"/>
      <c r="J37" s="13"/>
      <c r="K37" s="13"/>
      <c r="L37" s="14"/>
    </row>
    <row r="38" spans="1:12" x14ac:dyDescent="0.25">
      <c r="A38" t="s">
        <v>63</v>
      </c>
      <c r="B38" s="43" t="s">
        <v>48</v>
      </c>
      <c r="C38" s="44"/>
      <c r="D38" s="44"/>
      <c r="E38" s="44"/>
      <c r="F38" s="45"/>
      <c r="H38" s="15"/>
      <c r="I38" s="16"/>
      <c r="J38" s="16"/>
      <c r="K38" s="16"/>
      <c r="L38" s="23"/>
    </row>
    <row r="39" spans="1:12" x14ac:dyDescent="0.25">
      <c r="B39" s="15"/>
      <c r="C39" s="16" t="s">
        <v>36</v>
      </c>
      <c r="D39" s="16"/>
      <c r="E39" s="16"/>
      <c r="F39" s="17">
        <f>H26</f>
        <v>105000</v>
      </c>
      <c r="H39" s="15" t="s">
        <v>53</v>
      </c>
      <c r="I39" s="16"/>
      <c r="J39" s="16"/>
      <c r="K39" s="16"/>
      <c r="L39" s="24">
        <f>H26</f>
        <v>105000</v>
      </c>
    </row>
    <row r="40" spans="1:12" x14ac:dyDescent="0.25">
      <c r="B40" s="15"/>
      <c r="C40" s="16" t="s">
        <v>81</v>
      </c>
      <c r="D40" s="16"/>
      <c r="E40" s="16"/>
      <c r="F40" s="17">
        <f>F61</f>
        <v>3358.2598630136986</v>
      </c>
      <c r="H40" s="15" t="s">
        <v>54</v>
      </c>
      <c r="I40" s="16"/>
      <c r="J40" s="16"/>
      <c r="K40" s="16"/>
      <c r="L40" s="23"/>
    </row>
    <row r="41" spans="1:12" x14ac:dyDescent="0.25">
      <c r="B41" s="15"/>
      <c r="C41" s="16" t="s">
        <v>49</v>
      </c>
      <c r="D41" s="16"/>
      <c r="E41" s="16"/>
      <c r="F41" s="17">
        <f>-H27</f>
        <v>-1500</v>
      </c>
      <c r="H41" s="15"/>
      <c r="I41" s="16" t="s">
        <v>55</v>
      </c>
      <c r="J41" s="16"/>
      <c r="K41" s="16"/>
      <c r="L41" s="24">
        <f>-H17</f>
        <v>-6300</v>
      </c>
    </row>
    <row r="42" spans="1:12" x14ac:dyDescent="0.25">
      <c r="B42" s="15"/>
      <c r="C42" s="16" t="s">
        <v>50</v>
      </c>
      <c r="D42" s="16"/>
      <c r="E42" s="16"/>
      <c r="F42" s="18">
        <f>-H20</f>
        <v>-84000</v>
      </c>
      <c r="H42" s="15"/>
      <c r="I42" s="16" t="s">
        <v>56</v>
      </c>
      <c r="J42" s="16"/>
      <c r="K42" s="16"/>
      <c r="L42" s="24">
        <f>-H15</f>
        <v>-5</v>
      </c>
    </row>
    <row r="43" spans="1:12" ht="15.75" thickBot="1" x14ac:dyDescent="0.3">
      <c r="B43" s="15" t="s">
        <v>59</v>
      </c>
      <c r="C43" s="16"/>
      <c r="D43" s="16"/>
      <c r="E43" s="16"/>
      <c r="F43" s="19">
        <f>SUM(F39:F42)</f>
        <v>22858.259863013693</v>
      </c>
      <c r="H43" s="15"/>
      <c r="I43" s="16" t="s">
        <v>57</v>
      </c>
      <c r="J43" s="16"/>
      <c r="K43" s="16"/>
      <c r="L43" s="24">
        <f>-H16</f>
        <v>-32715</v>
      </c>
    </row>
    <row r="44" spans="1:12" ht="16.5" thickTop="1" thickBot="1" x14ac:dyDescent="0.3">
      <c r="B44" s="20"/>
      <c r="C44" s="21"/>
      <c r="D44" s="21"/>
      <c r="E44" s="21"/>
      <c r="F44" s="22"/>
      <c r="H44" s="15"/>
      <c r="I44" s="16"/>
      <c r="J44" s="16"/>
      <c r="K44" s="16"/>
      <c r="L44" s="23"/>
    </row>
    <row r="45" spans="1:12" x14ac:dyDescent="0.25">
      <c r="B45" s="43"/>
      <c r="C45" s="44"/>
      <c r="D45" s="44"/>
      <c r="E45" s="44"/>
      <c r="F45" s="45"/>
      <c r="H45" s="15" t="s">
        <v>58</v>
      </c>
      <c r="I45" s="16"/>
      <c r="J45" s="16"/>
      <c r="K45" s="16"/>
      <c r="L45" s="25">
        <f>F52</f>
        <v>-578.63013698630141</v>
      </c>
    </row>
    <row r="46" spans="1:12" ht="15.75" thickBot="1" x14ac:dyDescent="0.3">
      <c r="B46" s="15" t="s">
        <v>38</v>
      </c>
      <c r="C46" s="16"/>
      <c r="D46" s="16"/>
      <c r="E46" s="16"/>
      <c r="F46" s="17"/>
      <c r="H46" s="15" t="s">
        <v>60</v>
      </c>
      <c r="I46" s="16"/>
      <c r="J46" s="16"/>
      <c r="K46" s="16"/>
      <c r="L46" s="26">
        <f>SUM(L39:L45)</f>
        <v>65401.369863013701</v>
      </c>
    </row>
    <row r="47" spans="1:12" ht="16.5" thickTop="1" thickBot="1" x14ac:dyDescent="0.3">
      <c r="B47" s="15"/>
      <c r="C47" s="16" t="s">
        <v>0</v>
      </c>
      <c r="D47" s="16"/>
      <c r="E47" s="16"/>
      <c r="F47" s="17">
        <f>H23</f>
        <v>2100</v>
      </c>
      <c r="H47" s="20"/>
      <c r="I47" s="21"/>
      <c r="J47" s="21"/>
      <c r="K47" s="21"/>
      <c r="L47" s="27"/>
    </row>
    <row r="48" spans="1:12" x14ac:dyDescent="0.25">
      <c r="B48" s="15"/>
      <c r="C48" s="16" t="s">
        <v>1</v>
      </c>
      <c r="D48" s="16"/>
      <c r="E48" s="16" t="s">
        <v>2</v>
      </c>
      <c r="F48" s="17">
        <f>H21</f>
        <v>103.56</v>
      </c>
    </row>
    <row r="49" spans="2:6" x14ac:dyDescent="0.25">
      <c r="B49" s="15"/>
      <c r="C49" s="16" t="s">
        <v>3</v>
      </c>
      <c r="D49" s="16"/>
      <c r="E49" s="16"/>
      <c r="F49" s="17">
        <f>H8</f>
        <v>420</v>
      </c>
    </row>
    <row r="50" spans="2:6" x14ac:dyDescent="0.25">
      <c r="B50" s="15"/>
      <c r="C50" s="16"/>
      <c r="D50" s="16"/>
      <c r="E50" s="16"/>
      <c r="F50" s="17"/>
    </row>
    <row r="51" spans="2:6" x14ac:dyDescent="0.25">
      <c r="B51" s="15" t="s">
        <v>39</v>
      </c>
      <c r="C51" s="16"/>
      <c r="D51" s="16"/>
      <c r="E51" s="16"/>
      <c r="F51" s="17"/>
    </row>
    <row r="52" spans="2:6" x14ac:dyDescent="0.25">
      <c r="B52" s="15"/>
      <c r="C52" s="16" t="s">
        <v>4</v>
      </c>
      <c r="D52" s="16"/>
      <c r="E52" s="16"/>
      <c r="F52" s="17">
        <f>-H28</f>
        <v>-578.63013698630141</v>
      </c>
    </row>
    <row r="53" spans="2:6" x14ac:dyDescent="0.25">
      <c r="B53" s="15"/>
      <c r="C53" s="16" t="s">
        <v>5</v>
      </c>
      <c r="D53" s="16"/>
      <c r="E53" s="16"/>
      <c r="F53" s="17">
        <f>H22</f>
        <v>133.33000000000001</v>
      </c>
    </row>
    <row r="54" spans="2:6" x14ac:dyDescent="0.25">
      <c r="B54" s="15"/>
      <c r="C54" s="16" t="s">
        <v>40</v>
      </c>
      <c r="D54" s="16"/>
      <c r="E54" s="16"/>
      <c r="F54" s="17">
        <f>H7</f>
        <v>200</v>
      </c>
    </row>
    <row r="55" spans="2:6" x14ac:dyDescent="0.25">
      <c r="B55" s="15"/>
      <c r="C55" s="16" t="s">
        <v>41</v>
      </c>
      <c r="D55" s="16"/>
      <c r="E55" s="16"/>
      <c r="F55" s="17">
        <f>H9</f>
        <v>150</v>
      </c>
    </row>
    <row r="56" spans="2:6" x14ac:dyDescent="0.25">
      <c r="B56" s="15"/>
      <c r="C56" s="16" t="s">
        <v>42</v>
      </c>
      <c r="D56" s="16"/>
      <c r="E56" s="16"/>
      <c r="F56" s="17">
        <f>H11</f>
        <v>400</v>
      </c>
    </row>
    <row r="57" spans="2:6" x14ac:dyDescent="0.25">
      <c r="B57" s="15"/>
      <c r="C57" s="16" t="s">
        <v>43</v>
      </c>
      <c r="D57" s="16"/>
      <c r="E57" s="16"/>
      <c r="F57" s="17">
        <f>H6</f>
        <v>225</v>
      </c>
    </row>
    <row r="58" spans="2:6" x14ac:dyDescent="0.25">
      <c r="B58" s="15"/>
      <c r="C58" s="16" t="s">
        <v>44</v>
      </c>
      <c r="D58" s="16"/>
      <c r="E58" s="16"/>
      <c r="F58" s="17">
        <f>H5</f>
        <v>30</v>
      </c>
    </row>
    <row r="59" spans="2:6" x14ac:dyDescent="0.25">
      <c r="B59" s="15"/>
      <c r="C59" s="16" t="s">
        <v>45</v>
      </c>
      <c r="D59" s="16"/>
      <c r="E59" s="16"/>
      <c r="F59" s="17">
        <f>H10</f>
        <v>50</v>
      </c>
    </row>
    <row r="60" spans="2:6" x14ac:dyDescent="0.25">
      <c r="B60" s="15"/>
      <c r="C60" s="16" t="s">
        <v>46</v>
      </c>
      <c r="D60" s="16"/>
      <c r="E60" s="16"/>
      <c r="F60" s="18">
        <f>H12</f>
        <v>125</v>
      </c>
    </row>
    <row r="61" spans="2:6" x14ac:dyDescent="0.25">
      <c r="B61" s="15"/>
      <c r="C61" s="16"/>
      <c r="D61" s="16" t="s">
        <v>47</v>
      </c>
      <c r="E61" s="16"/>
      <c r="F61" s="17">
        <f>SUM(F47:F60)</f>
        <v>3358.2598630136986</v>
      </c>
    </row>
    <row r="62" spans="2:6" ht="15.75" thickBot="1" x14ac:dyDescent="0.3">
      <c r="B62" s="20"/>
      <c r="C62" s="21"/>
      <c r="D62" s="21"/>
      <c r="E62" s="21"/>
      <c r="F62" s="22"/>
    </row>
    <row r="66" spans="1:6" x14ac:dyDescent="0.25">
      <c r="B66" s="41" t="s">
        <v>64</v>
      </c>
    </row>
    <row r="67" spans="1:6" x14ac:dyDescent="0.25">
      <c r="C67" t="s">
        <v>65</v>
      </c>
    </row>
    <row r="69" spans="1:6" x14ac:dyDescent="0.25">
      <c r="D69" t="s">
        <v>66</v>
      </c>
      <c r="E69" s="36">
        <v>0.1</v>
      </c>
      <c r="F69" s="37" t="s">
        <v>71</v>
      </c>
    </row>
    <row r="70" spans="1:6" x14ac:dyDescent="0.25">
      <c r="D70" t="s">
        <v>67</v>
      </c>
      <c r="E70">
        <v>0</v>
      </c>
    </row>
    <row r="71" spans="1:6" x14ac:dyDescent="0.25">
      <c r="D71" t="s">
        <v>68</v>
      </c>
      <c r="E71" s="46">
        <v>84000</v>
      </c>
    </row>
    <row r="72" spans="1:6" x14ac:dyDescent="0.25">
      <c r="D72" t="s">
        <v>69</v>
      </c>
      <c r="E72">
        <v>360</v>
      </c>
    </row>
    <row r="73" spans="1:6" x14ac:dyDescent="0.25">
      <c r="D73" t="s">
        <v>70</v>
      </c>
      <c r="E73" s="39">
        <f>PMT(E69/12,E72,E71)</f>
        <v>-737.16011887459103</v>
      </c>
    </row>
    <row r="74" spans="1:6" x14ac:dyDescent="0.25">
      <c r="A74" t="s">
        <v>75</v>
      </c>
    </row>
    <row r="75" spans="1:6" x14ac:dyDescent="0.25">
      <c r="C75" t="s">
        <v>80</v>
      </c>
    </row>
    <row r="77" spans="1:6" x14ac:dyDescent="0.25">
      <c r="D77" t="s">
        <v>67</v>
      </c>
      <c r="E77">
        <v>0</v>
      </c>
    </row>
    <row r="78" spans="1:6" x14ac:dyDescent="0.25">
      <c r="D78" t="s">
        <v>73</v>
      </c>
      <c r="E78" s="38">
        <f>E73</f>
        <v>-737.16011887459103</v>
      </c>
    </row>
    <row r="79" spans="1:6" x14ac:dyDescent="0.25">
      <c r="D79" t="s">
        <v>69</v>
      </c>
      <c r="E79">
        <v>360</v>
      </c>
    </row>
    <row r="80" spans="1:6" x14ac:dyDescent="0.25">
      <c r="D80" t="s">
        <v>68</v>
      </c>
      <c r="E80" s="4">
        <f>E71-F47</f>
        <v>81900</v>
      </c>
    </row>
    <row r="81" spans="2:6" x14ac:dyDescent="0.25">
      <c r="D81" t="s">
        <v>72</v>
      </c>
      <c r="E81" s="40">
        <f>RATE(E79,E78,E80)*12</f>
        <v>0.1030339975732785</v>
      </c>
      <c r="F81" s="1" t="s">
        <v>74</v>
      </c>
    </row>
    <row r="84" spans="2:6" x14ac:dyDescent="0.25">
      <c r="B84" s="2" t="s">
        <v>76</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Residential Closing (16e)</vt:lpstr>
      <vt:lpstr>Residential Closing (17e)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DeCourcy</dc:creator>
  <cp:lastModifiedBy>DeCourcy, George</cp:lastModifiedBy>
  <dcterms:created xsi:type="dcterms:W3CDTF">2015-12-21T22:44:17Z</dcterms:created>
  <dcterms:modified xsi:type="dcterms:W3CDTF">2021-04-26T18:50:32Z</dcterms:modified>
</cp:coreProperties>
</file>