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rahulmr96\ut-austin\fintech\"/>
    </mc:Choice>
  </mc:AlternateContent>
  <xr:revisionPtr revIDLastSave="0" documentId="13_ncr:1_{B371E1EE-8E1B-44FF-8E51-D73D28A218C0}" xr6:coauthVersionLast="47" xr6:coauthVersionMax="47" xr10:uidLastSave="{00000000-0000-0000-0000-000000000000}"/>
  <bookViews>
    <workbookView xWindow="-108" yWindow="-108" windowWidth="23256" windowHeight="12456" activeTab="4" xr2:uid="{01EFC78B-96BD-438C-AD4A-105704E51785}"/>
  </bookViews>
  <sheets>
    <sheet name="Sheet5" sheetId="5" r:id="rId1"/>
    <sheet name="Sheet1" sheetId="1" r:id="rId2"/>
    <sheet name="Sheet2" sheetId="9" r:id="rId3"/>
    <sheet name="Sheet8" sheetId="8" r:id="rId4"/>
    <sheet name="Sheet6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6" l="1"/>
  <c r="R4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I3" i="1"/>
  <c r="I4" i="1"/>
  <c r="I5" i="1"/>
  <c r="J5" i="1" s="1"/>
  <c r="L5" i="1" s="1"/>
  <c r="I6" i="1"/>
  <c r="J6" i="1" s="1"/>
  <c r="L6" i="1" s="1"/>
  <c r="I7" i="1"/>
  <c r="J7" i="1" s="1"/>
  <c r="L7" i="1" s="1"/>
  <c r="I8" i="1"/>
  <c r="J8" i="1" s="1"/>
  <c r="L8" i="1" s="1"/>
  <c r="I9" i="1"/>
  <c r="J9" i="1" s="1"/>
  <c r="L9" i="1" s="1"/>
  <c r="I10" i="1"/>
  <c r="J10" i="1" s="1"/>
  <c r="L10" i="1" s="1"/>
  <c r="I11" i="1"/>
  <c r="I12" i="1"/>
  <c r="I13" i="1"/>
  <c r="J13" i="1" s="1"/>
  <c r="L13" i="1" s="1"/>
  <c r="I14" i="1"/>
  <c r="I15" i="1"/>
  <c r="I16" i="1"/>
  <c r="I17" i="1"/>
  <c r="I18" i="1"/>
  <c r="I19" i="1"/>
  <c r="I20" i="1"/>
  <c r="I21" i="1"/>
  <c r="I22" i="1"/>
  <c r="J22" i="1" s="1"/>
  <c r="L22" i="1" s="1"/>
  <c r="I23" i="1"/>
  <c r="J23" i="1" s="1"/>
  <c r="L23" i="1" s="1"/>
  <c r="I24" i="1"/>
  <c r="J24" i="1" s="1"/>
  <c r="L24" i="1" s="1"/>
  <c r="I25" i="1"/>
  <c r="J25" i="1" s="1"/>
  <c r="L25" i="1" s="1"/>
  <c r="J2" i="1"/>
  <c r="L2" i="1" s="1"/>
  <c r="M2" i="1" s="1"/>
  <c r="J14" i="1"/>
  <c r="L14" i="1" s="1"/>
  <c r="J16" i="1"/>
  <c r="L16" i="1" s="1"/>
  <c r="J17" i="1"/>
  <c r="L17" i="1" s="1"/>
  <c r="J18" i="1"/>
  <c r="L18" i="1" s="1"/>
  <c r="J4" i="1"/>
  <c r="L4" i="1" s="1"/>
  <c r="J15" i="1"/>
  <c r="L15" i="1" s="1"/>
  <c r="J12" i="1"/>
  <c r="L12" i="1" s="1"/>
  <c r="J20" i="1"/>
  <c r="L20" i="1" s="1"/>
  <c r="J3" i="1"/>
  <c r="L3" i="1" s="1"/>
  <c r="J11" i="1"/>
  <c r="L11" i="1" s="1"/>
  <c r="J19" i="1"/>
  <c r="L19" i="1" s="1"/>
  <c r="J21" i="1"/>
  <c r="L21" i="1" s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" i="9"/>
</calcChain>
</file>

<file path=xl/sharedStrings.xml><?xml version="1.0" encoding="utf-8"?>
<sst xmlns="http://schemas.openxmlformats.org/spreadsheetml/2006/main" count="69" uniqueCount="38">
  <si>
    <t>Date</t>
  </si>
  <si>
    <t>Bitcoin price</t>
  </si>
  <si>
    <t>Number of wallets</t>
  </si>
  <si>
    <t>Number of bitcoins</t>
  </si>
  <si>
    <t>transaction pairs</t>
  </si>
  <si>
    <t>Goempretz signmoid</t>
  </si>
  <si>
    <t>Metcalfe value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</si>
  <si>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</si>
  <si>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</si>
  <si>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</si>
  <si>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</si>
  <si>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</si>
  <si>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</si>
  <si>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</si>
  <si>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</si>
  <si>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</si>
  <si>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</si>
  <si>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</si>
  <si>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</si>
  <si>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</si>
  <si>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</si>
  <si>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</si>
  <si>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</si>
  <si>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</si>
  <si>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</si>
  <si>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</si>
  <si>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</si>
  <si>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</si>
  <si>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</si>
  <si>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</si>
  <si>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</si>
  <si>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</si>
  <si>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</si>
  <si>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</si>
  <si>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Bitcoin price</t>
  </si>
  <si>
    <t>Change in BTC</t>
  </si>
  <si>
    <t>Change in M</t>
  </si>
  <si>
    <t>Predicted Change in 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</si>
</sst>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164" fontId="0" fillId="0" borderId="0" xfId="0" applyNumberFormat="1"/>
    <xf numFmtId="0" fontId="0" fillId="2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Metcalfe value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Bitcoin price</c:v>
          </c:tx>
          <c:spPr>
            <a:ln w="19050">
              <a:noFill/>
            </a:ln>
          </c:spPr>
          <c:xVal>
            <c:numRef>
              <c:f>Sheet1!$G$2:$G$25</c:f>
              <c:numCache>
                <c:formatCode>0.00</c:formatCode>
                <c:ptCount val="24"/>
                <c:pt idx="0">
                  <c:v>1.36</c:v>
                </c:pt>
                <c:pt idx="1">
                  <c:v>1.8</c:v>
                </c:pt>
                <c:pt idx="2">
                  <c:v>2.0499999999999998</c:v>
                </c:pt>
                <c:pt idx="3">
                  <c:v>2.23</c:v>
                </c:pt>
                <c:pt idx="4">
                  <c:v>2.42</c:v>
                </c:pt>
                <c:pt idx="5">
                  <c:v>2.61</c:v>
                </c:pt>
                <c:pt idx="6">
                  <c:v>2.83</c:v>
                </c:pt>
                <c:pt idx="7">
                  <c:v>4.9400000000000004</c:v>
                </c:pt>
                <c:pt idx="8">
                  <c:v>5.09</c:v>
                </c:pt>
                <c:pt idx="9">
                  <c:v>5.27</c:v>
                </c:pt>
                <c:pt idx="10">
                  <c:v>5.46</c:v>
                </c:pt>
                <c:pt idx="11">
                  <c:v>5.69</c:v>
                </c:pt>
                <c:pt idx="12">
                  <c:v>5.93</c:v>
                </c:pt>
                <c:pt idx="13">
                  <c:v>6.18</c:v>
                </c:pt>
                <c:pt idx="14">
                  <c:v>6.44</c:v>
                </c:pt>
                <c:pt idx="15">
                  <c:v>6.61</c:v>
                </c:pt>
                <c:pt idx="16">
                  <c:v>6.78</c:v>
                </c:pt>
                <c:pt idx="17">
                  <c:v>6.97</c:v>
                </c:pt>
                <c:pt idx="18">
                  <c:v>7.17</c:v>
                </c:pt>
                <c:pt idx="19">
                  <c:v>7.36</c:v>
                </c:pt>
                <c:pt idx="20">
                  <c:v>7.56</c:v>
                </c:pt>
                <c:pt idx="21">
                  <c:v>7.78</c:v>
                </c:pt>
                <c:pt idx="22">
                  <c:v>8.01</c:v>
                </c:pt>
                <c:pt idx="23">
                  <c:v>8.2899999999999991</c:v>
                </c:pt>
              </c:numCache>
            </c:numRef>
          </c:xVal>
          <c:yVal>
            <c:numRef>
              <c:f>Sheet1!$B$2:$B$25</c:f>
              <c:numCache>
                <c:formatCode>0.00</c:formatCode>
                <c:ptCount val="24"/>
                <c:pt idx="0">
                  <c:v>1.4</c:v>
                </c:pt>
                <c:pt idx="1">
                  <c:v>1.59</c:v>
                </c:pt>
                <c:pt idx="2">
                  <c:v>1.63</c:v>
                </c:pt>
                <c:pt idx="3">
                  <c:v>1.89</c:v>
                </c:pt>
                <c:pt idx="4">
                  <c:v>2.39</c:v>
                </c:pt>
                <c:pt idx="5">
                  <c:v>2.33</c:v>
                </c:pt>
                <c:pt idx="6">
                  <c:v>2.6</c:v>
                </c:pt>
                <c:pt idx="7">
                  <c:v>5.47</c:v>
                </c:pt>
                <c:pt idx="8">
                  <c:v>5.57</c:v>
                </c:pt>
                <c:pt idx="9">
                  <c:v>5.43</c:v>
                </c:pt>
                <c:pt idx="10">
                  <c:v>5.79</c:v>
                </c:pt>
                <c:pt idx="11">
                  <c:v>6.05</c:v>
                </c:pt>
                <c:pt idx="12">
                  <c:v>6.08</c:v>
                </c:pt>
                <c:pt idx="13">
                  <c:v>6.11</c:v>
                </c:pt>
                <c:pt idx="14">
                  <c:v>6.51</c:v>
                </c:pt>
                <c:pt idx="15">
                  <c:v>6.36</c:v>
                </c:pt>
                <c:pt idx="16">
                  <c:v>6.55</c:v>
                </c:pt>
                <c:pt idx="17">
                  <c:v>6.87</c:v>
                </c:pt>
                <c:pt idx="18">
                  <c:v>7.11</c:v>
                </c:pt>
                <c:pt idx="19">
                  <c:v>7.25</c:v>
                </c:pt>
                <c:pt idx="20">
                  <c:v>7.81</c:v>
                </c:pt>
                <c:pt idx="21">
                  <c:v>8.4700000000000006</c:v>
                </c:pt>
                <c:pt idx="22">
                  <c:v>8.76</c:v>
                </c:pt>
                <c:pt idx="23">
                  <c:v>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06-48BC-B88A-869D2F96ED66}"/>
            </c:ext>
          </c:extLst>
        </c:ser>
        <c:ser>
          <c:idx val="1"/>
          <c:order val="1"/>
          <c:tx>
            <c:v>Predicted Bitcoin price</c:v>
          </c:tx>
          <c:spPr>
            <a:ln w="19050">
              <a:noFill/>
            </a:ln>
          </c:spPr>
          <c:xVal>
            <c:numRef>
              <c:f>Sheet1!$G$2:$G$25</c:f>
              <c:numCache>
                <c:formatCode>0.00</c:formatCode>
                <c:ptCount val="24"/>
                <c:pt idx="0">
                  <c:v>1.36</c:v>
                </c:pt>
                <c:pt idx="1">
                  <c:v>1.8</c:v>
                </c:pt>
                <c:pt idx="2">
                  <c:v>2.0499999999999998</c:v>
                </c:pt>
                <c:pt idx="3">
                  <c:v>2.23</c:v>
                </c:pt>
                <c:pt idx="4">
                  <c:v>2.42</c:v>
                </c:pt>
                <c:pt idx="5">
                  <c:v>2.61</c:v>
                </c:pt>
                <c:pt idx="6">
                  <c:v>2.83</c:v>
                </c:pt>
                <c:pt idx="7">
                  <c:v>4.9400000000000004</c:v>
                </c:pt>
                <c:pt idx="8">
                  <c:v>5.09</c:v>
                </c:pt>
                <c:pt idx="9">
                  <c:v>5.27</c:v>
                </c:pt>
                <c:pt idx="10">
                  <c:v>5.46</c:v>
                </c:pt>
                <c:pt idx="11">
                  <c:v>5.69</c:v>
                </c:pt>
                <c:pt idx="12">
                  <c:v>5.93</c:v>
                </c:pt>
                <c:pt idx="13">
                  <c:v>6.18</c:v>
                </c:pt>
                <c:pt idx="14">
                  <c:v>6.44</c:v>
                </c:pt>
                <c:pt idx="15">
                  <c:v>6.61</c:v>
                </c:pt>
                <c:pt idx="16">
                  <c:v>6.78</c:v>
                </c:pt>
                <c:pt idx="17">
                  <c:v>6.97</c:v>
                </c:pt>
                <c:pt idx="18">
                  <c:v>7.17</c:v>
                </c:pt>
                <c:pt idx="19">
                  <c:v>7.36</c:v>
                </c:pt>
                <c:pt idx="20">
                  <c:v>7.56</c:v>
                </c:pt>
                <c:pt idx="21">
                  <c:v>7.78</c:v>
                </c:pt>
                <c:pt idx="22">
                  <c:v>8.01</c:v>
                </c:pt>
                <c:pt idx="23">
                  <c:v>8.2899999999999991</c:v>
                </c:pt>
              </c:numCache>
            </c:numRef>
          </c:xVal>
          <c:yVal>
            <c:numRef>
              <c:f>Sheet5!$B$25:$B$48</c:f>
              <c:numCache>
                <c:formatCode>General</c:formatCode>
                <c:ptCount val="24"/>
                <c:pt idx="0">
                  <c:v>1.08352396718292</c:v>
                </c:pt>
                <c:pt idx="1">
                  <c:v>1.567367123638471</c:v>
                </c:pt>
                <c:pt idx="2">
                  <c:v>1.8422780079882157</c:v>
                </c:pt>
                <c:pt idx="3">
                  <c:v>2.0402138447200322</c:v>
                </c:pt>
                <c:pt idx="4">
                  <c:v>2.2491461168258384</c:v>
                </c:pt>
                <c:pt idx="5">
                  <c:v>2.4580783889316447</c:v>
                </c:pt>
                <c:pt idx="6">
                  <c:v>2.6999999671594201</c:v>
                </c:pt>
                <c:pt idx="7">
                  <c:v>5.0202478310712682</c:v>
                </c:pt>
                <c:pt idx="8">
                  <c:v>5.1851943616811145</c:v>
                </c:pt>
                <c:pt idx="9">
                  <c:v>5.3831301984129309</c:v>
                </c:pt>
                <c:pt idx="10">
                  <c:v>5.5920624705187372</c:v>
                </c:pt>
                <c:pt idx="11">
                  <c:v>5.8449804841205033</c:v>
                </c:pt>
                <c:pt idx="12">
                  <c:v>6.1088949330962574</c:v>
                </c:pt>
                <c:pt idx="13">
                  <c:v>6.3838058174460031</c:v>
                </c:pt>
                <c:pt idx="14">
                  <c:v>6.6697131371697385</c:v>
                </c:pt>
                <c:pt idx="15">
                  <c:v>6.8566525385275643</c:v>
                </c:pt>
                <c:pt idx="16">
                  <c:v>7.043591939885391</c:v>
                </c:pt>
                <c:pt idx="17">
                  <c:v>7.2525242119911972</c:v>
                </c:pt>
                <c:pt idx="18">
                  <c:v>7.4724529194709932</c:v>
                </c:pt>
                <c:pt idx="19">
                  <c:v>7.6813851915768003</c:v>
                </c:pt>
                <c:pt idx="20">
                  <c:v>7.9013138990565954</c:v>
                </c:pt>
                <c:pt idx="21">
                  <c:v>8.1432354772843709</c:v>
                </c:pt>
                <c:pt idx="22">
                  <c:v>8.3961534908861353</c:v>
                </c:pt>
                <c:pt idx="23">
                  <c:v>8.7040536813578484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06-48BC-B88A-869D2F96E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84255"/>
        <c:axId val="182174687"/>
      </c:scatterChart>
      <c:valAx>
        <c:axId val="182184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Metcalfe 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2174687"/>
        <c:crosses val="autoZero"/>
        <c:crossBetween val="midCat"/>
      </c:valAx>
      <c:valAx>
        <c:axId val="182174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Bitcoin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21842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Change in 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 in BTC</c:v>
          </c:tx>
          <c:spPr>
            <a:ln w="19050">
              <a:noFill/>
            </a:ln>
          </c:spPr>
          <c:xVal>
            <c:numRef>
              <c:f>Sheet6!$B$2:$B$24</c:f>
              <c:numCache>
                <c:formatCode>General</c:formatCode>
                <c:ptCount val="23"/>
                <c:pt idx="0">
                  <c:v>0.43999999999999995</c:v>
                </c:pt>
                <c:pt idx="1">
                  <c:v>0.24999999999999978</c:v>
                </c:pt>
                <c:pt idx="2">
                  <c:v>0.18000000000000016</c:v>
                </c:pt>
                <c:pt idx="3">
                  <c:v>0.18999999999999995</c:v>
                </c:pt>
                <c:pt idx="4">
                  <c:v>0.18999999999999995</c:v>
                </c:pt>
                <c:pt idx="5">
                  <c:v>0.2200000000000002</c:v>
                </c:pt>
                <c:pt idx="6">
                  <c:v>2.1100000000000003</c:v>
                </c:pt>
                <c:pt idx="7">
                  <c:v>0.14999999999999947</c:v>
                </c:pt>
                <c:pt idx="8">
                  <c:v>0.17999999999999972</c:v>
                </c:pt>
                <c:pt idx="9">
                  <c:v>0.19000000000000039</c:v>
                </c:pt>
                <c:pt idx="10">
                  <c:v>0.23000000000000043</c:v>
                </c:pt>
                <c:pt idx="11">
                  <c:v>0.23999999999999932</c:v>
                </c:pt>
                <c:pt idx="12">
                  <c:v>0.25</c:v>
                </c:pt>
                <c:pt idx="13">
                  <c:v>0.26000000000000068</c:v>
                </c:pt>
                <c:pt idx="14">
                  <c:v>0.16999999999999993</c:v>
                </c:pt>
                <c:pt idx="15">
                  <c:v>0.16999999999999993</c:v>
                </c:pt>
                <c:pt idx="16">
                  <c:v>0.1899999999999995</c:v>
                </c:pt>
                <c:pt idx="17">
                  <c:v>0.20000000000000018</c:v>
                </c:pt>
                <c:pt idx="18">
                  <c:v>0.19000000000000039</c:v>
                </c:pt>
                <c:pt idx="19">
                  <c:v>0.19999999999999929</c:v>
                </c:pt>
                <c:pt idx="20">
                  <c:v>0.22000000000000064</c:v>
                </c:pt>
                <c:pt idx="21">
                  <c:v>0.22999999999999954</c:v>
                </c:pt>
                <c:pt idx="22">
                  <c:v>0.27999999999999936</c:v>
                </c:pt>
              </c:numCache>
            </c:numRef>
          </c:xVal>
          <c:yVal>
            <c:numRef>
              <c:f>Sheet6!$A$2:$A$24</c:f>
              <c:numCache>
                <c:formatCode>General</c:formatCode>
                <c:ptCount val="23"/>
                <c:pt idx="0">
                  <c:v>0.19000000000000017</c:v>
                </c:pt>
                <c:pt idx="1">
                  <c:v>3.9999999999999813E-2</c:v>
                </c:pt>
                <c:pt idx="2">
                  <c:v>0.26</c:v>
                </c:pt>
                <c:pt idx="3">
                  <c:v>0.50000000000000022</c:v>
                </c:pt>
                <c:pt idx="4">
                  <c:v>6.0000000000000053E-2</c:v>
                </c:pt>
                <c:pt idx="5">
                  <c:v>0.27</c:v>
                </c:pt>
                <c:pt idx="6">
                  <c:v>2.8699999999999997</c:v>
                </c:pt>
                <c:pt idx="7">
                  <c:v>0.10000000000000053</c:v>
                </c:pt>
                <c:pt idx="8">
                  <c:v>0.14000000000000057</c:v>
                </c:pt>
                <c:pt idx="9">
                  <c:v>0.36000000000000032</c:v>
                </c:pt>
                <c:pt idx="10">
                  <c:v>0.25999999999999979</c:v>
                </c:pt>
                <c:pt idx="11">
                  <c:v>3.0000000000000249E-2</c:v>
                </c:pt>
                <c:pt idx="12">
                  <c:v>3.0000000000000249E-2</c:v>
                </c:pt>
                <c:pt idx="13">
                  <c:v>0.39999999999999947</c:v>
                </c:pt>
                <c:pt idx="14">
                  <c:v>0.14999999999999947</c:v>
                </c:pt>
                <c:pt idx="15">
                  <c:v>0.1899999999999995</c:v>
                </c:pt>
                <c:pt idx="16">
                  <c:v>0.32000000000000028</c:v>
                </c:pt>
                <c:pt idx="17">
                  <c:v>0.24000000000000021</c:v>
                </c:pt>
                <c:pt idx="18">
                  <c:v>0.13999999999999968</c:v>
                </c:pt>
                <c:pt idx="19">
                  <c:v>0.55999999999999961</c:v>
                </c:pt>
                <c:pt idx="20">
                  <c:v>0.66000000000000103</c:v>
                </c:pt>
                <c:pt idx="21">
                  <c:v>0.28999999999999915</c:v>
                </c:pt>
                <c:pt idx="22">
                  <c:v>0.80000000000000071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F4-4571-B733-498C15A48ACC}"/>
            </c:ext>
          </c:extLst>
        </c:ser>
        <c:ser>
          <c:idx val="1"/>
          <c:order val="1"/>
          <c:tx>
            <c:v>Predicted Change in BTC</c:v>
          </c:tx>
          <c:spPr>
            <a:ln w="19050">
              <a:noFill/>
            </a:ln>
          </c:spPr>
          <c:xVal>
            <c:numRef>
              <c:f>Sheet6!$B$2:$B$24</c:f>
              <c:numCache>
                <c:formatCode>General</c:formatCode>
                <c:ptCount val="23"/>
                <c:pt idx="0">
                  <c:v>0.43999999999999995</c:v>
                </c:pt>
                <c:pt idx="1">
                  <c:v>0.24999999999999978</c:v>
                </c:pt>
                <c:pt idx="2">
                  <c:v>0.18000000000000016</c:v>
                </c:pt>
                <c:pt idx="3">
                  <c:v>0.18999999999999995</c:v>
                </c:pt>
                <c:pt idx="4">
                  <c:v>0.18999999999999995</c:v>
                </c:pt>
                <c:pt idx="5">
                  <c:v>0.2200000000000002</c:v>
                </c:pt>
                <c:pt idx="6">
                  <c:v>2.1100000000000003</c:v>
                </c:pt>
                <c:pt idx="7">
                  <c:v>0.14999999999999947</c:v>
                </c:pt>
                <c:pt idx="8">
                  <c:v>0.17999999999999972</c:v>
                </c:pt>
                <c:pt idx="9">
                  <c:v>0.19000000000000039</c:v>
                </c:pt>
                <c:pt idx="10">
                  <c:v>0.23000000000000043</c:v>
                </c:pt>
                <c:pt idx="11">
                  <c:v>0.23999999999999932</c:v>
                </c:pt>
                <c:pt idx="12">
                  <c:v>0.25</c:v>
                </c:pt>
                <c:pt idx="13">
                  <c:v>0.26000000000000068</c:v>
                </c:pt>
                <c:pt idx="14">
                  <c:v>0.16999999999999993</c:v>
                </c:pt>
                <c:pt idx="15">
                  <c:v>0.16999999999999993</c:v>
                </c:pt>
                <c:pt idx="16">
                  <c:v>0.1899999999999995</c:v>
                </c:pt>
                <c:pt idx="17">
                  <c:v>0.20000000000000018</c:v>
                </c:pt>
                <c:pt idx="18">
                  <c:v>0.19000000000000039</c:v>
                </c:pt>
                <c:pt idx="19">
                  <c:v>0.19999999999999929</c:v>
                </c:pt>
                <c:pt idx="20">
                  <c:v>0.22000000000000064</c:v>
                </c:pt>
                <c:pt idx="21">
                  <c:v>0.22999999999999954</c:v>
                </c:pt>
                <c:pt idx="22">
                  <c:v>0.27999999999999936</c:v>
                </c:pt>
              </c:numCache>
            </c:numRef>
          </c:xVal>
          <c:yVal>
            <c:numRef>
              <c:f>Sheet8!$B$25:$B$47</c:f>
              <c:numCache>
                <c:formatCode>General</c:formatCode>
                <c:ptCount val="23"/>
                <c:pt idx="0">
                  <c:v>0.57257643774122013</c:v>
                </c:pt>
                <c:pt idx="1">
                  <c:v>0.31591216409572398</c:v>
                </c:pt>
                <c:pt idx="2">
                  <c:v>0.22135164222633125</c:v>
                </c:pt>
                <c:pt idx="3">
                  <c:v>0.23486028820767285</c:v>
                </c:pt>
                <c:pt idx="4">
                  <c:v>0.23486028820767285</c:v>
                </c:pt>
                <c:pt idx="5">
                  <c:v>0.27538622615169883</c:v>
                </c:pt>
                <c:pt idx="6">
                  <c:v>2.8285203166253163</c:v>
                </c:pt>
                <c:pt idx="7">
                  <c:v>0.18082570428230463</c:v>
                </c:pt>
                <c:pt idx="8">
                  <c:v>0.22135164222633064</c:v>
                </c:pt>
                <c:pt idx="9">
                  <c:v>0.23486028820767346</c:v>
                </c:pt>
                <c:pt idx="10">
                  <c:v>0.28889487213304105</c:v>
                </c:pt>
                <c:pt idx="11">
                  <c:v>0.30240351811438143</c:v>
                </c:pt>
                <c:pt idx="12">
                  <c:v>0.31591216409572426</c:v>
                </c:pt>
                <c:pt idx="13">
                  <c:v>0.32942081007706708</c:v>
                </c:pt>
                <c:pt idx="14">
                  <c:v>0.20784299624498903</c:v>
                </c:pt>
                <c:pt idx="15">
                  <c:v>0.20784299624498903</c:v>
                </c:pt>
                <c:pt idx="16">
                  <c:v>0.23486028820767224</c:v>
                </c:pt>
                <c:pt idx="17">
                  <c:v>0.24836893418901507</c:v>
                </c:pt>
                <c:pt idx="18">
                  <c:v>0.23486028820767346</c:v>
                </c:pt>
                <c:pt idx="19">
                  <c:v>0.24836893418901385</c:v>
                </c:pt>
                <c:pt idx="20">
                  <c:v>0.27538622615169944</c:v>
                </c:pt>
                <c:pt idx="21">
                  <c:v>0.28889487213303983</c:v>
                </c:pt>
                <c:pt idx="22">
                  <c:v>0.35643810203974907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F4-4571-B733-498C15A48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09807"/>
        <c:axId val="519290671"/>
      </c:scatterChart>
      <c:valAx>
        <c:axId val="519309807"/>
        <c:scaling>
          <c:orientation val="minMax"/>
          <c:max val="2.2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Change in 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290671"/>
        <c:crosses val="autoZero"/>
        <c:crossBetween val="midCat"/>
      </c:valAx>
      <c:valAx>
        <c:axId val="519290671"/>
        <c:scaling>
          <c:orientation val="minMax"/>
          <c:max val="3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Change in BTC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3098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4395D-F000-9B30-F9F9-6B8D8E250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17</xdr:col>
      <xdr:colOff>464820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66382-CB56-780B-D2F9-B574496AB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E68A-636A-43A9-AFF5-16ABDB1AA1C1}">
  <dimension ref="A1:I48"/>
  <sheetViews>
    <sheetView workbookViewId="0">
      <selection sqref="A1:I48"/>
    </sheetView>
  </sheetViews>
  <sheetFormatPr defaultRowHeight="14.4" x14ac:dyDescent="0.3"/>
  <sheetData>
    <row r="1" spans="1:9" x14ac:dyDescent="0.3">
      <c r="A1" t="s">
        <v>7</v>
      </c>
    </row>
    <row r="2" spans="1:9" ht="15" thickBot="1" x14ac:dyDescent="0.35"/>
    <row r="3" spans="1:9" x14ac:dyDescent="0.3">
      <c r="A3" s="5" t="s">
        <v>8</v>
      </c>
      <c r="B3" s="5"/>
    </row>
    <row r="4" spans="1:9" x14ac:dyDescent="0.3">
      <c r="A4" t="s">
        <v>9</v>
      </c>
      <c r="B4">
        <v>0.99042084297274313</v>
      </c>
    </row>
    <row r="5" spans="1:9" x14ac:dyDescent="0.3">
      <c r="A5" t="s">
        <v>10</v>
      </c>
      <c r="B5">
        <v>0.98093344619483913</v>
      </c>
    </row>
    <row r="6" spans="1:9" x14ac:dyDescent="0.3">
      <c r="A6" t="s">
        <v>11</v>
      </c>
      <c r="B6">
        <v>0.98006678465824093</v>
      </c>
    </row>
    <row r="7" spans="1:9" x14ac:dyDescent="0.3">
      <c r="A7" t="s">
        <v>12</v>
      </c>
      <c r="B7">
        <v>0.34927471056171944</v>
      </c>
    </row>
    <row r="8" spans="1:9" ht="15" thickBot="1" x14ac:dyDescent="0.35">
      <c r="A8" s="3" t="s">
        <v>13</v>
      </c>
      <c r="B8" s="3">
        <v>24</v>
      </c>
    </row>
    <row r="10" spans="1:9" ht="15" thickBot="1" x14ac:dyDescent="0.35">
      <c r="A10" t="s">
        <v>14</v>
      </c>
    </row>
    <row r="11" spans="1:9" x14ac:dyDescent="0.3">
      <c r="A11" s="4"/>
      <c r="B11" s="4" t="s">
        <v>19</v>
      </c>
      <c r="C11" s="4" t="s">
        <v>20</v>
      </c>
      <c r="D11" s="4" t="s">
        <v>21</v>
      </c>
      <c r="E11" s="4" t="s">
        <v>22</v>
      </c>
      <c r="F11" s="4" t="s">
        <v>23</v>
      </c>
    </row>
    <row r="12" spans="1:9" x14ac:dyDescent="0.3">
      <c r="A12" t="s">
        <v>15</v>
      </c>
      <c r="B12">
        <v>1</v>
      </c>
      <c r="C12">
        <v>138.07794121769794</v>
      </c>
      <c r="D12">
        <v>138.07794121769794</v>
      </c>
      <c r="E12">
        <v>1131.852983859362</v>
      </c>
      <c r="F12">
        <v>2.0540860560470507E-20</v>
      </c>
    </row>
    <row r="13" spans="1:9" x14ac:dyDescent="0.3">
      <c r="A13" t="s">
        <v>16</v>
      </c>
      <c r="B13">
        <v>22</v>
      </c>
      <c r="C13">
        <v>2.6838421156354038</v>
      </c>
      <c r="D13">
        <v>0.12199282343797289</v>
      </c>
    </row>
    <row r="14" spans="1:9" ht="15" thickBot="1" x14ac:dyDescent="0.35">
      <c r="A14" s="3" t="s">
        <v>17</v>
      </c>
      <c r="B14" s="3">
        <v>23</v>
      </c>
      <c r="C14" s="3">
        <v>140.76178333333334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24</v>
      </c>
      <c r="C16" s="4" t="s">
        <v>12</v>
      </c>
      <c r="D16" s="4" t="s">
        <v>25</v>
      </c>
      <c r="E16" s="4" t="s">
        <v>26</v>
      </c>
      <c r="F16" s="4" t="s">
        <v>27</v>
      </c>
      <c r="G16" s="4" t="s">
        <v>28</v>
      </c>
      <c r="H16" s="4" t="s">
        <v>29</v>
      </c>
      <c r="I16" s="4" t="s">
        <v>30</v>
      </c>
    </row>
    <row r="17" spans="1:9" x14ac:dyDescent="0.3">
      <c r="A17" t="s">
        <v>18</v>
      </c>
      <c r="B17">
        <v>-0.41199124367969286</v>
      </c>
      <c r="C17">
        <v>0.18686538639063965</v>
      </c>
      <c r="D17">
        <v>-2.2047488389231731</v>
      </c>
      <c r="E17">
        <v>3.8227755793091893E-2</v>
      </c>
      <c r="F17">
        <v>-0.7995263358387199</v>
      </c>
      <c r="G17">
        <v>-2.4456151520665825E-2</v>
      </c>
      <c r="H17">
        <v>-0.7995263358387199</v>
      </c>
      <c r="I17">
        <v>-2.4456151520665825E-2</v>
      </c>
    </row>
    <row r="18" spans="1:9" ht="15" thickBot="1" x14ac:dyDescent="0.35">
      <c r="A18" s="3" t="s">
        <v>6</v>
      </c>
      <c r="B18" s="3">
        <v>1.0996435373989799</v>
      </c>
      <c r="C18" s="3">
        <v>3.268563421240675E-2</v>
      </c>
      <c r="D18" s="3">
        <v>33.643022810968723</v>
      </c>
      <c r="E18" s="3">
        <v>2.0540860560470507E-20</v>
      </c>
      <c r="F18" s="3">
        <v>1.0318576808985072</v>
      </c>
      <c r="G18" s="3">
        <v>1.1674293938994527</v>
      </c>
      <c r="H18" s="3">
        <v>1.0318576808985072</v>
      </c>
      <c r="I18" s="3">
        <v>1.1674293938994527</v>
      </c>
    </row>
    <row r="22" spans="1:9" x14ac:dyDescent="0.3">
      <c r="A22" t="s">
        <v>31</v>
      </c>
    </row>
    <row r="23" spans="1:9" ht="15" thickBot="1" x14ac:dyDescent="0.35"/>
    <row r="24" spans="1:9" x14ac:dyDescent="0.3">
      <c r="A24" s="4" t="s">
        <v>32</v>
      </c>
      <c r="B24" s="4" t="s">
        <v>34</v>
      </c>
      <c r="C24" s="4" t="s">
        <v>33</v>
      </c>
    </row>
    <row r="25" spans="1:9" x14ac:dyDescent="0.3">
      <c r="A25">
        <v>1</v>
      </c>
      <c r="B25">
        <v>1.08352396718292</v>
      </c>
      <c r="C25">
        <v>0.31647603281707992</v>
      </c>
    </row>
    <row r="26" spans="1:9" x14ac:dyDescent="0.3">
      <c r="A26">
        <v>2</v>
      </c>
      <c r="B26">
        <v>1.567367123638471</v>
      </c>
      <c r="C26">
        <v>2.2632876361529108E-2</v>
      </c>
    </row>
    <row r="27" spans="1:9" x14ac:dyDescent="0.3">
      <c r="A27">
        <v>3</v>
      </c>
      <c r="B27">
        <v>1.8422780079882157</v>
      </c>
      <c r="C27">
        <v>-0.21227800798821583</v>
      </c>
    </row>
    <row r="28" spans="1:9" x14ac:dyDescent="0.3">
      <c r="A28">
        <v>4</v>
      </c>
      <c r="B28">
        <v>2.0402138447200322</v>
      </c>
      <c r="C28">
        <v>-0.1502138447200323</v>
      </c>
    </row>
    <row r="29" spans="1:9" x14ac:dyDescent="0.3">
      <c r="A29">
        <v>5</v>
      </c>
      <c r="B29">
        <v>2.2491461168258384</v>
      </c>
      <c r="C29">
        <v>0.1408538831741617</v>
      </c>
    </row>
    <row r="30" spans="1:9" x14ac:dyDescent="0.3">
      <c r="A30">
        <v>6</v>
      </c>
      <c r="B30">
        <v>2.4580783889316447</v>
      </c>
      <c r="C30">
        <v>-0.12807838893164458</v>
      </c>
    </row>
    <row r="31" spans="1:9" x14ac:dyDescent="0.3">
      <c r="A31">
        <v>7</v>
      </c>
      <c r="B31">
        <v>2.6999999671594201</v>
      </c>
      <c r="C31">
        <v>-9.9999967159420056E-2</v>
      </c>
    </row>
    <row r="32" spans="1:9" x14ac:dyDescent="0.3">
      <c r="A32">
        <v>8</v>
      </c>
      <c r="B32">
        <v>5.0202478310712682</v>
      </c>
      <c r="C32">
        <v>0.4497521689287316</v>
      </c>
    </row>
    <row r="33" spans="1:3" x14ac:dyDescent="0.3">
      <c r="A33">
        <v>9</v>
      </c>
      <c r="B33">
        <v>5.1851943616811145</v>
      </c>
      <c r="C33">
        <v>0.38480563831888581</v>
      </c>
    </row>
    <row r="34" spans="1:3" x14ac:dyDescent="0.3">
      <c r="A34">
        <v>10</v>
      </c>
      <c r="B34">
        <v>5.3831301984129309</v>
      </c>
      <c r="C34">
        <v>4.6869801587068771E-2</v>
      </c>
    </row>
    <row r="35" spans="1:3" x14ac:dyDescent="0.3">
      <c r="A35">
        <v>11</v>
      </c>
      <c r="B35">
        <v>5.5920624705187372</v>
      </c>
      <c r="C35">
        <v>0.19793752948126286</v>
      </c>
    </row>
    <row r="36" spans="1:3" x14ac:dyDescent="0.3">
      <c r="A36">
        <v>12</v>
      </c>
      <c r="B36">
        <v>5.8449804841205033</v>
      </c>
      <c r="C36">
        <v>0.20501951587949652</v>
      </c>
    </row>
    <row r="37" spans="1:3" x14ac:dyDescent="0.3">
      <c r="A37">
        <v>13</v>
      </c>
      <c r="B37">
        <v>6.1088949330962574</v>
      </c>
      <c r="C37">
        <v>-2.8894933096257347E-2</v>
      </c>
    </row>
    <row r="38" spans="1:3" x14ac:dyDescent="0.3">
      <c r="A38">
        <v>14</v>
      </c>
      <c r="B38">
        <v>6.3838058174460031</v>
      </c>
      <c r="C38">
        <v>-0.27380581744600274</v>
      </c>
    </row>
    <row r="39" spans="1:3" x14ac:dyDescent="0.3">
      <c r="A39">
        <v>15</v>
      </c>
      <c r="B39">
        <v>6.6697131371697385</v>
      </c>
      <c r="C39">
        <v>-0.15971313716973867</v>
      </c>
    </row>
    <row r="40" spans="1:3" x14ac:dyDescent="0.3">
      <c r="A40">
        <v>16</v>
      </c>
      <c r="B40">
        <v>6.8566525385275643</v>
      </c>
      <c r="C40">
        <v>-0.49665253852756397</v>
      </c>
    </row>
    <row r="41" spans="1:3" x14ac:dyDescent="0.3">
      <c r="A41">
        <v>17</v>
      </c>
      <c r="B41">
        <v>7.043591939885391</v>
      </c>
      <c r="C41">
        <v>-0.49359193988539118</v>
      </c>
    </row>
    <row r="42" spans="1:3" x14ac:dyDescent="0.3">
      <c r="A42">
        <v>18</v>
      </c>
      <c r="B42">
        <v>7.2525242119911972</v>
      </c>
      <c r="C42">
        <v>-0.38252421199119713</v>
      </c>
    </row>
    <row r="43" spans="1:3" x14ac:dyDescent="0.3">
      <c r="A43">
        <v>19</v>
      </c>
      <c r="B43">
        <v>7.4724529194709932</v>
      </c>
      <c r="C43">
        <v>-0.3624529194709929</v>
      </c>
    </row>
    <row r="44" spans="1:3" x14ac:dyDescent="0.3">
      <c r="A44">
        <v>20</v>
      </c>
      <c r="B44">
        <v>7.6813851915768003</v>
      </c>
      <c r="C44">
        <v>-0.43138519157680033</v>
      </c>
    </row>
    <row r="45" spans="1:3" x14ac:dyDescent="0.3">
      <c r="A45">
        <v>21</v>
      </c>
      <c r="B45">
        <v>7.9013138990565954</v>
      </c>
      <c r="C45">
        <v>-9.1313899056595815E-2</v>
      </c>
    </row>
    <row r="46" spans="1:3" x14ac:dyDescent="0.3">
      <c r="A46">
        <v>22</v>
      </c>
      <c r="B46">
        <v>8.1432354772843709</v>
      </c>
      <c r="C46">
        <v>0.32676452271562972</v>
      </c>
    </row>
    <row r="47" spans="1:3" x14ac:dyDescent="0.3">
      <c r="A47">
        <v>23</v>
      </c>
      <c r="B47">
        <v>8.3961534908861353</v>
      </c>
      <c r="C47">
        <v>0.36384650911386451</v>
      </c>
    </row>
    <row r="48" spans="1:3" ht="15" thickBot="1" x14ac:dyDescent="0.35">
      <c r="A48" s="3">
        <v>24</v>
      </c>
      <c r="B48" s="3">
        <v>8.7040536813578484</v>
      </c>
      <c r="C48" s="3">
        <v>0.85594631864215209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6BC9-C246-45EF-B07C-89DAE263778B}">
  <dimension ref="A1:AH25"/>
  <sheetViews>
    <sheetView zoomScale="92" zoomScaleNormal="232" workbookViewId="0">
      <selection activeCell="P3" sqref="P3:P25"/>
    </sheetView>
  </sheetViews>
  <sheetFormatPr defaultRowHeight="14.4" x14ac:dyDescent="0.3"/>
  <cols>
    <col min="1" max="1" width="18.77734375" customWidth="1"/>
    <col min="2" max="2" width="9" style="2" bestFit="1" customWidth="1"/>
    <col min="3" max="4" width="11.5546875" style="2" bestFit="1" customWidth="1"/>
    <col min="5" max="5" width="12.5546875" style="2" bestFit="1" customWidth="1"/>
    <col min="6" max="7" width="9" style="2" bestFit="1" customWidth="1"/>
    <col min="8" max="8" width="9" style="2" customWidth="1"/>
  </cols>
  <sheetData>
    <row r="1" spans="1:34" x14ac:dyDescent="0.3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/>
    </row>
    <row r="2" spans="1:34" x14ac:dyDescent="0.3">
      <c r="A2" s="6">
        <v>40904</v>
      </c>
      <c r="B2" s="1">
        <v>1.4</v>
      </c>
      <c r="C2" s="2">
        <v>369</v>
      </c>
      <c r="D2" s="2">
        <v>7971100</v>
      </c>
      <c r="E2" s="8">
        <v>0.1</v>
      </c>
      <c r="F2" s="1">
        <v>7.76</v>
      </c>
      <c r="G2" s="1">
        <v>1.36</v>
      </c>
      <c r="H2" s="1"/>
      <c r="I2">
        <f>C2*(C2-1)/(2)</f>
        <v>67896</v>
      </c>
      <c r="J2">
        <f>LN(I2)</f>
        <v>11.125732401649513</v>
      </c>
      <c r="L2">
        <f>J2/F2</f>
        <v>1.4337284022744219</v>
      </c>
      <c r="M2">
        <f>G2/L2</f>
        <v>0.94857575384747816</v>
      </c>
    </row>
    <row r="3" spans="1:34" x14ac:dyDescent="0.3">
      <c r="A3" s="6">
        <v>40965</v>
      </c>
      <c r="B3" s="1">
        <v>1.59</v>
      </c>
      <c r="C3" s="2">
        <v>2170</v>
      </c>
      <c r="D3" s="2">
        <v>8422800</v>
      </c>
      <c r="E3" s="8">
        <v>2</v>
      </c>
      <c r="F3" s="1">
        <v>7.74</v>
      </c>
      <c r="G3" s="1">
        <v>1.8</v>
      </c>
      <c r="H3" s="1"/>
      <c r="I3">
        <f t="shared" ref="I3:I25" si="0">C3*(C3-1)/(2^1)</f>
        <v>2353365</v>
      </c>
      <c r="J3">
        <f t="shared" ref="J3:J25" si="1">LN(I3)</f>
        <v>14.671356776801435</v>
      </c>
      <c r="K3" s="6"/>
      <c r="L3">
        <f t="shared" ref="L3:L25" si="2">J3/F3</f>
        <v>1.8955241313696944</v>
      </c>
      <c r="M3">
        <f t="shared" ref="M3:M25" si="3">G3/L3</f>
        <v>0.9496054258614639</v>
      </c>
      <c r="N3" s="6"/>
      <c r="O3" s="6"/>
      <c r="P3" s="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3">
      <c r="A4" s="6">
        <v>41026</v>
      </c>
      <c r="B4" s="1">
        <v>1.63</v>
      </c>
      <c r="C4" s="2">
        <v>5566</v>
      </c>
      <c r="D4" s="2">
        <v>8873500</v>
      </c>
      <c r="E4" s="8">
        <v>15</v>
      </c>
      <c r="F4" s="1">
        <v>7.68</v>
      </c>
      <c r="G4" s="1">
        <v>2.0499999999999998</v>
      </c>
      <c r="H4" s="1"/>
      <c r="I4">
        <f t="shared" si="0"/>
        <v>15487395</v>
      </c>
      <c r="J4">
        <f t="shared" si="1"/>
        <v>16.555537025235537</v>
      </c>
      <c r="K4" s="1"/>
      <c r="L4">
        <f t="shared" si="2"/>
        <v>2.1556688834942106</v>
      </c>
      <c r="M4">
        <f t="shared" si="3"/>
        <v>0.95098093018676977</v>
      </c>
      <c r="P4" s="1"/>
      <c r="R4" s="1">
        <f>G3-G2</f>
        <v>0.43999999999999995</v>
      </c>
    </row>
    <row r="5" spans="1:34" x14ac:dyDescent="0.3">
      <c r="A5" s="6">
        <v>41087</v>
      </c>
      <c r="B5" s="1">
        <v>1.89</v>
      </c>
      <c r="C5" s="2">
        <v>10600</v>
      </c>
      <c r="D5" s="2">
        <v>9317650</v>
      </c>
      <c r="E5" s="8">
        <v>56</v>
      </c>
      <c r="F5" s="1">
        <v>7.61</v>
      </c>
      <c r="G5" s="1">
        <v>2.23</v>
      </c>
      <c r="H5" s="1"/>
      <c r="I5">
        <f t="shared" si="0"/>
        <v>56174700</v>
      </c>
      <c r="J5">
        <f t="shared" si="1"/>
        <v>17.84397703556747</v>
      </c>
      <c r="K5" s="1"/>
      <c r="L5">
        <f t="shared" si="2"/>
        <v>2.3448064435699698</v>
      </c>
      <c r="M5">
        <f t="shared" si="3"/>
        <v>0.9510379870011032</v>
      </c>
      <c r="P5" s="1"/>
    </row>
    <row r="6" spans="1:34" x14ac:dyDescent="0.3">
      <c r="A6" s="6">
        <v>41148</v>
      </c>
      <c r="B6" s="1">
        <v>2.39</v>
      </c>
      <c r="C6" s="2">
        <v>19855</v>
      </c>
      <c r="D6" s="2">
        <v>9798100</v>
      </c>
      <c r="E6" s="8">
        <v>197</v>
      </c>
      <c r="F6" s="1">
        <v>7.51</v>
      </c>
      <c r="G6" s="1">
        <v>2.42</v>
      </c>
      <c r="H6" s="1"/>
      <c r="I6">
        <f t="shared" si="0"/>
        <v>197100585</v>
      </c>
      <c r="J6">
        <f t="shared" si="1"/>
        <v>19.099224740155073</v>
      </c>
      <c r="K6" s="1"/>
      <c r="L6">
        <f t="shared" si="2"/>
        <v>2.5431724021511415</v>
      </c>
      <c r="M6">
        <f t="shared" si="3"/>
        <v>0.95156741947696655</v>
      </c>
      <c r="P6" s="1"/>
    </row>
    <row r="7" spans="1:34" x14ac:dyDescent="0.3">
      <c r="A7" s="6">
        <v>41209</v>
      </c>
      <c r="B7" s="1">
        <v>2.33</v>
      </c>
      <c r="C7" s="2">
        <v>35650</v>
      </c>
      <c r="D7" s="2">
        <v>10254550</v>
      </c>
      <c r="E7" s="8">
        <v>635</v>
      </c>
      <c r="F7" s="1">
        <v>7.39</v>
      </c>
      <c r="G7" s="1">
        <v>2.61</v>
      </c>
      <c r="H7" s="1"/>
      <c r="I7">
        <f t="shared" si="0"/>
        <v>635443425</v>
      </c>
      <c r="J7">
        <f t="shared" si="1"/>
        <v>20.269833620240632</v>
      </c>
      <c r="K7" s="1"/>
      <c r="L7">
        <f t="shared" si="2"/>
        <v>2.7428732909662563</v>
      </c>
      <c r="M7">
        <f t="shared" si="3"/>
        <v>0.95155689786915099</v>
      </c>
      <c r="P7" s="1"/>
    </row>
    <row r="8" spans="1:34" x14ac:dyDescent="0.3">
      <c r="A8" s="6">
        <v>41270</v>
      </c>
      <c r="B8" s="1">
        <v>2.6</v>
      </c>
      <c r="C8" s="2">
        <v>73919</v>
      </c>
      <c r="D8" s="2">
        <v>10597225</v>
      </c>
      <c r="E8" s="8">
        <v>2732</v>
      </c>
      <c r="F8" s="1">
        <v>7.29</v>
      </c>
      <c r="G8" s="1">
        <v>2.83</v>
      </c>
      <c r="H8" s="1"/>
      <c r="I8">
        <f t="shared" si="0"/>
        <v>2731972321</v>
      </c>
      <c r="J8">
        <f t="shared" si="1"/>
        <v>21.728289647198068</v>
      </c>
      <c r="K8" s="1"/>
      <c r="L8">
        <f t="shared" si="2"/>
        <v>2.9805609941286786</v>
      </c>
      <c r="M8">
        <f t="shared" si="3"/>
        <v>0.94948568594124927</v>
      </c>
      <c r="P8" s="1"/>
    </row>
    <row r="9" spans="1:34" x14ac:dyDescent="0.3">
      <c r="A9" s="6">
        <v>42124</v>
      </c>
      <c r="B9" s="1">
        <v>5.47</v>
      </c>
      <c r="C9" s="2">
        <v>3329868</v>
      </c>
      <c r="D9" s="2">
        <v>14109600</v>
      </c>
      <c r="E9" s="8">
        <v>5544009</v>
      </c>
      <c r="F9" s="1">
        <v>5.64</v>
      </c>
      <c r="G9" s="1">
        <v>4.9400000000000004</v>
      </c>
      <c r="H9" s="1"/>
      <c r="I9">
        <f t="shared" si="0"/>
        <v>5544008783778</v>
      </c>
      <c r="J9">
        <f t="shared" si="1"/>
        <v>29.343738962190436</v>
      </c>
      <c r="K9" s="1"/>
      <c r="L9">
        <f t="shared" si="2"/>
        <v>5.2027905961330561</v>
      </c>
      <c r="M9">
        <f t="shared" si="3"/>
        <v>0.94949045300259183</v>
      </c>
      <c r="P9" s="1"/>
    </row>
    <row r="10" spans="1:34" x14ac:dyDescent="0.3">
      <c r="A10" s="6">
        <v>42185</v>
      </c>
      <c r="B10" s="1">
        <v>5.57</v>
      </c>
      <c r="C10" s="2">
        <v>3666010</v>
      </c>
      <c r="D10" s="2">
        <v>14326975</v>
      </c>
      <c r="E10" s="8">
        <v>6719813</v>
      </c>
      <c r="F10" s="1">
        <v>5.51</v>
      </c>
      <c r="G10" s="1">
        <v>5.09</v>
      </c>
      <c r="H10" s="1"/>
      <c r="I10">
        <f t="shared" si="0"/>
        <v>6719812827045</v>
      </c>
      <c r="J10">
        <f t="shared" si="1"/>
        <v>29.536081416957398</v>
      </c>
      <c r="K10" s="1"/>
      <c r="L10">
        <f t="shared" si="2"/>
        <v>5.3604503479051537</v>
      </c>
      <c r="M10">
        <f t="shared" si="3"/>
        <v>0.94954708460067261</v>
      </c>
      <c r="P10" s="1"/>
    </row>
    <row r="11" spans="1:34" x14ac:dyDescent="0.3">
      <c r="A11" s="6">
        <v>42246</v>
      </c>
      <c r="B11" s="1">
        <v>5.43</v>
      </c>
      <c r="C11" s="2">
        <v>4146673</v>
      </c>
      <c r="D11" s="2">
        <v>14556000</v>
      </c>
      <c r="E11" s="8">
        <v>8597446</v>
      </c>
      <c r="F11" s="1">
        <v>5.36</v>
      </c>
      <c r="G11" s="1">
        <v>5.27</v>
      </c>
      <c r="H11" s="1"/>
      <c r="I11">
        <f t="shared" si="0"/>
        <v>8597446411128</v>
      </c>
      <c r="J11">
        <f t="shared" si="1"/>
        <v>29.782486346157281</v>
      </c>
      <c r="K11" s="1"/>
      <c r="L11">
        <f t="shared" si="2"/>
        <v>5.5564340198054625</v>
      </c>
      <c r="M11">
        <f t="shared" si="3"/>
        <v>0.94845002770041142</v>
      </c>
      <c r="P11" s="1"/>
    </row>
    <row r="12" spans="1:34" x14ac:dyDescent="0.3">
      <c r="A12" s="6">
        <v>42307</v>
      </c>
      <c r="B12" s="1">
        <v>5.79</v>
      </c>
      <c r="C12" s="2">
        <v>4677539</v>
      </c>
      <c r="D12" s="2">
        <v>14777750</v>
      </c>
      <c r="E12" s="8">
        <v>10939683</v>
      </c>
      <c r="F12" s="1">
        <v>5.22</v>
      </c>
      <c r="G12" s="1">
        <v>5.46</v>
      </c>
      <c r="H12" s="1"/>
      <c r="I12">
        <f t="shared" si="0"/>
        <v>10939683209491</v>
      </c>
      <c r="J12">
        <f t="shared" si="1"/>
        <v>30.0234179554182</v>
      </c>
      <c r="K12" s="1"/>
      <c r="L12">
        <f t="shared" si="2"/>
        <v>5.7516126351375867</v>
      </c>
      <c r="M12">
        <f t="shared" si="3"/>
        <v>0.94929897862799817</v>
      </c>
      <c r="P12" s="1"/>
    </row>
    <row r="13" spans="1:34" x14ac:dyDescent="0.3">
      <c r="A13" s="6">
        <v>42368</v>
      </c>
      <c r="B13" s="1">
        <v>6.05</v>
      </c>
      <c r="C13" s="2">
        <v>5428667</v>
      </c>
      <c r="D13" s="2">
        <v>15025000</v>
      </c>
      <c r="E13" s="8">
        <v>14735210</v>
      </c>
      <c r="F13" s="1">
        <v>5.0599999999999996</v>
      </c>
      <c r="G13" s="1">
        <v>5.69</v>
      </c>
      <c r="H13" s="1"/>
      <c r="I13">
        <f t="shared" si="0"/>
        <v>14735209984111</v>
      </c>
      <c r="J13">
        <f t="shared" si="1"/>
        <v>30.321260982719821</v>
      </c>
      <c r="K13" s="1"/>
      <c r="L13">
        <f t="shared" si="2"/>
        <v>5.9923440677311905</v>
      </c>
      <c r="M13">
        <f t="shared" si="3"/>
        <v>0.94954494196030648</v>
      </c>
      <c r="P13" s="1"/>
    </row>
    <row r="14" spans="1:34" x14ac:dyDescent="0.3">
      <c r="A14" s="6">
        <v>42429</v>
      </c>
      <c r="B14" s="1">
        <v>6.08</v>
      </c>
      <c r="C14" s="2">
        <v>6227655</v>
      </c>
      <c r="D14" s="2">
        <v>15260900</v>
      </c>
      <c r="E14" s="8">
        <v>19391840</v>
      </c>
      <c r="F14" s="1">
        <v>4.9000000000000004</v>
      </c>
      <c r="G14" s="1">
        <v>5.93</v>
      </c>
      <c r="H14" s="1"/>
      <c r="I14">
        <f t="shared" si="0"/>
        <v>19391840285685</v>
      </c>
      <c r="J14">
        <f t="shared" si="1"/>
        <v>30.595873489688557</v>
      </c>
      <c r="K14" s="1"/>
      <c r="L14">
        <f t="shared" si="2"/>
        <v>6.2440558142221541</v>
      </c>
      <c r="M14">
        <f t="shared" si="3"/>
        <v>0.94970323399306811</v>
      </c>
      <c r="P14" s="1"/>
    </row>
    <row r="15" spans="1:34" x14ac:dyDescent="0.3">
      <c r="A15" s="6">
        <v>42490</v>
      </c>
      <c r="B15" s="1">
        <v>6.11</v>
      </c>
      <c r="C15" s="2">
        <v>7025904</v>
      </c>
      <c r="D15" s="2">
        <v>15490925</v>
      </c>
      <c r="E15" s="8">
        <v>24681660</v>
      </c>
      <c r="F15" s="1">
        <v>4.74</v>
      </c>
      <c r="G15" s="1">
        <v>6.18</v>
      </c>
      <c r="H15" s="1"/>
      <c r="I15">
        <f t="shared" si="0"/>
        <v>24681659995656</v>
      </c>
      <c r="J15">
        <f t="shared" si="1"/>
        <v>30.837081573467852</v>
      </c>
      <c r="K15" s="1"/>
      <c r="L15">
        <f t="shared" si="2"/>
        <v>6.5057134121240194</v>
      </c>
      <c r="M15">
        <f t="shared" si="3"/>
        <v>0.94993425140476961</v>
      </c>
      <c r="P15" s="1"/>
    </row>
    <row r="16" spans="1:34" x14ac:dyDescent="0.3">
      <c r="A16" s="6">
        <v>42551</v>
      </c>
      <c r="B16" s="1">
        <v>6.51</v>
      </c>
      <c r="C16" s="2">
        <v>7794814</v>
      </c>
      <c r="D16" s="2">
        <v>15714300</v>
      </c>
      <c r="E16" s="8">
        <v>30379559</v>
      </c>
      <c r="F16" s="1">
        <v>4.58</v>
      </c>
      <c r="G16" s="1">
        <v>6.44</v>
      </c>
      <c r="H16" s="1"/>
      <c r="I16">
        <f t="shared" si="0"/>
        <v>30379558749891</v>
      </c>
      <c r="J16">
        <f t="shared" si="1"/>
        <v>31.044791088628976</v>
      </c>
      <c r="K16" s="1"/>
      <c r="L16">
        <f t="shared" si="2"/>
        <v>6.7783386656395139</v>
      </c>
      <c r="M16">
        <f t="shared" si="3"/>
        <v>0.95008531111692507</v>
      </c>
      <c r="P16" s="1"/>
    </row>
    <row r="17" spans="1:16" x14ac:dyDescent="0.3">
      <c r="A17" s="6">
        <v>42612</v>
      </c>
      <c r="B17" s="1">
        <v>6.36</v>
      </c>
      <c r="C17" s="2">
        <v>8504950</v>
      </c>
      <c r="D17" s="2">
        <v>15845025</v>
      </c>
      <c r="E17" s="8">
        <v>36167083</v>
      </c>
      <c r="F17" s="1">
        <v>4.49</v>
      </c>
      <c r="G17" s="1">
        <v>6.61</v>
      </c>
      <c r="H17" s="1"/>
      <c r="I17">
        <f t="shared" si="0"/>
        <v>36167082998775</v>
      </c>
      <c r="J17">
        <f t="shared" si="1"/>
        <v>31.219170511661563</v>
      </c>
      <c r="K17" s="1"/>
      <c r="L17">
        <f t="shared" si="2"/>
        <v>6.9530446573856484</v>
      </c>
      <c r="M17">
        <f t="shared" si="3"/>
        <v>0.95066267019854966</v>
      </c>
      <c r="P17" s="1"/>
    </row>
    <row r="18" spans="1:16" x14ac:dyDescent="0.3">
      <c r="A18" s="6">
        <v>42673</v>
      </c>
      <c r="B18" s="1">
        <v>6.55</v>
      </c>
      <c r="C18" s="2">
        <v>9494407</v>
      </c>
      <c r="D18" s="2">
        <v>15956400</v>
      </c>
      <c r="E18" s="8">
        <v>45071877</v>
      </c>
      <c r="F18" s="1">
        <v>4.41</v>
      </c>
      <c r="G18" s="1">
        <v>6.78</v>
      </c>
      <c r="H18" s="1"/>
      <c r="I18">
        <f t="shared" si="0"/>
        <v>45071877393621</v>
      </c>
      <c r="J18">
        <f t="shared" si="1"/>
        <v>31.439279606825039</v>
      </c>
      <c r="K18" s="1"/>
      <c r="L18">
        <f t="shared" si="2"/>
        <v>7.1290883462188299</v>
      </c>
      <c r="M18">
        <f t="shared" si="3"/>
        <v>0.95103324166210101</v>
      </c>
      <c r="P18" s="1"/>
    </row>
    <row r="19" spans="1:16" x14ac:dyDescent="0.3">
      <c r="A19" s="6">
        <v>42734</v>
      </c>
      <c r="B19" s="1">
        <v>6.87</v>
      </c>
      <c r="C19" s="2">
        <v>10961809</v>
      </c>
      <c r="D19" s="2">
        <v>16073550</v>
      </c>
      <c r="E19" s="8">
        <v>60080623</v>
      </c>
      <c r="F19" s="1">
        <v>4.32</v>
      </c>
      <c r="G19" s="1">
        <v>6.97</v>
      </c>
      <c r="H19" s="1"/>
      <c r="I19">
        <f t="shared" si="0"/>
        <v>60080622795336</v>
      </c>
      <c r="J19">
        <f t="shared" si="1"/>
        <v>31.726708489431498</v>
      </c>
      <c r="K19" s="1"/>
      <c r="L19">
        <f t="shared" si="2"/>
        <v>7.3441454836646978</v>
      </c>
      <c r="M19">
        <f t="shared" si="3"/>
        <v>0.94905527341514473</v>
      </c>
      <c r="P19" s="1"/>
    </row>
    <row r="20" spans="1:16" x14ac:dyDescent="0.3">
      <c r="A20" s="6">
        <v>42795</v>
      </c>
      <c r="B20" s="1">
        <v>7.11</v>
      </c>
      <c r="C20" s="2">
        <v>12331325</v>
      </c>
      <c r="D20" s="2">
        <v>16189988</v>
      </c>
      <c r="E20" s="8">
        <v>76030782</v>
      </c>
      <c r="F20" s="1">
        <v>4.2300000000000004</v>
      </c>
      <c r="G20" s="1">
        <v>7.17</v>
      </c>
      <c r="H20" s="1"/>
      <c r="I20">
        <f t="shared" si="0"/>
        <v>76030781962150</v>
      </c>
      <c r="J20">
        <f t="shared" si="1"/>
        <v>31.962159400031826</v>
      </c>
      <c r="K20" s="1"/>
      <c r="L20">
        <f t="shared" si="2"/>
        <v>7.5560660520169796</v>
      </c>
      <c r="M20">
        <f t="shared" si="3"/>
        <v>0.94890647469738232</v>
      </c>
      <c r="P20" s="1"/>
    </row>
    <row r="21" spans="1:16" x14ac:dyDescent="0.3">
      <c r="A21" s="6">
        <v>42856</v>
      </c>
      <c r="B21" s="1">
        <v>7.25</v>
      </c>
      <c r="C21" s="2">
        <v>13419295</v>
      </c>
      <c r="D21" s="2">
        <v>16305238</v>
      </c>
      <c r="E21" s="8">
        <v>90038732</v>
      </c>
      <c r="F21" s="1">
        <v>4.1500000000000004</v>
      </c>
      <c r="G21" s="1">
        <v>7.36</v>
      </c>
      <c r="H21" s="1"/>
      <c r="I21">
        <f t="shared" si="0"/>
        <v>90038732438865</v>
      </c>
      <c r="J21">
        <f t="shared" si="1"/>
        <v>32.131261054112159</v>
      </c>
      <c r="K21" s="1"/>
      <c r="L21">
        <f t="shared" si="2"/>
        <v>7.7424725431595558</v>
      </c>
      <c r="M21">
        <f t="shared" si="3"/>
        <v>0.95060072334418955</v>
      </c>
      <c r="P21" s="1"/>
    </row>
    <row r="22" spans="1:16" x14ac:dyDescent="0.3">
      <c r="A22" s="6">
        <v>42917</v>
      </c>
      <c r="B22" s="1">
        <v>7.81</v>
      </c>
      <c r="C22" s="2">
        <v>14968009</v>
      </c>
      <c r="D22" s="2">
        <v>16419900</v>
      </c>
      <c r="E22" s="8">
        <v>112020639</v>
      </c>
      <c r="F22" s="1">
        <v>4.0599999999999996</v>
      </c>
      <c r="G22" s="1">
        <v>7.56</v>
      </c>
      <c r="H22" s="1"/>
      <c r="I22">
        <f t="shared" si="0"/>
        <v>112020639228036</v>
      </c>
      <c r="J22">
        <f t="shared" si="1"/>
        <v>32.349704249068139</v>
      </c>
      <c r="K22" s="1"/>
      <c r="L22">
        <f t="shared" si="2"/>
        <v>7.9679074505093945</v>
      </c>
      <c r="M22">
        <f t="shared" si="3"/>
        <v>0.94880620124631132</v>
      </c>
      <c r="P22" s="1"/>
    </row>
    <row r="23" spans="1:16" x14ac:dyDescent="0.3">
      <c r="A23" s="6">
        <v>42978</v>
      </c>
      <c r="B23" s="1">
        <v>8.4700000000000006</v>
      </c>
      <c r="C23" s="2">
        <v>16452279</v>
      </c>
      <c r="D23" s="2">
        <v>16536050</v>
      </c>
      <c r="E23" s="8">
        <v>135338734</v>
      </c>
      <c r="F23" s="1">
        <v>3.97</v>
      </c>
      <c r="G23" s="1">
        <v>7.78</v>
      </c>
      <c r="H23" s="1"/>
      <c r="I23">
        <f t="shared" si="0"/>
        <v>135338733920781</v>
      </c>
      <c r="J23">
        <f t="shared" si="1"/>
        <v>32.538801891884532</v>
      </c>
      <c r="K23" s="1"/>
      <c r="L23">
        <f t="shared" si="2"/>
        <v>8.1961717611799827</v>
      </c>
      <c r="M23">
        <f t="shared" si="3"/>
        <v>0.94922364082813371</v>
      </c>
      <c r="P23" s="1"/>
    </row>
    <row r="24" spans="1:16" x14ac:dyDescent="0.3">
      <c r="A24" s="6">
        <v>43039</v>
      </c>
      <c r="B24" s="1">
        <v>8.76</v>
      </c>
      <c r="C24" s="2">
        <v>18174840</v>
      </c>
      <c r="D24" s="2">
        <v>16656963</v>
      </c>
      <c r="E24" s="8">
        <v>165162395</v>
      </c>
      <c r="F24" s="1">
        <v>3.88</v>
      </c>
      <c r="G24" s="1">
        <v>8.01</v>
      </c>
      <c r="H24" s="1"/>
      <c r="I24">
        <f t="shared" si="0"/>
        <v>165162395425380</v>
      </c>
      <c r="J24">
        <f t="shared" si="1"/>
        <v>32.737950320506677</v>
      </c>
      <c r="K24" s="1"/>
      <c r="L24">
        <f t="shared" si="2"/>
        <v>8.4376160619862564</v>
      </c>
      <c r="M24">
        <f t="shared" si="3"/>
        <v>0.94932027496335336</v>
      </c>
      <c r="P24" s="1"/>
    </row>
    <row r="25" spans="1:16" x14ac:dyDescent="0.3">
      <c r="A25" s="6">
        <v>43100</v>
      </c>
      <c r="B25" s="1">
        <v>9.56</v>
      </c>
      <c r="C25" s="2">
        <v>21468633</v>
      </c>
      <c r="D25" s="2">
        <v>16774500</v>
      </c>
      <c r="E25" s="8">
        <v>230451091</v>
      </c>
      <c r="F25" s="1">
        <v>3.79</v>
      </c>
      <c r="G25" s="1">
        <v>8.2899999999999991</v>
      </c>
      <c r="H25" s="1"/>
      <c r="I25">
        <f t="shared" si="0"/>
        <v>230451090710028</v>
      </c>
      <c r="J25">
        <f t="shared" si="1"/>
        <v>33.071059768041245</v>
      </c>
      <c r="K25" s="1"/>
      <c r="L25">
        <f t="shared" si="2"/>
        <v>8.7258732897206457</v>
      </c>
      <c r="M25">
        <f t="shared" si="3"/>
        <v>0.95004817566694222</v>
      </c>
      <c r="P25" s="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46D6-E466-4C17-B4E0-66E80C67DD83}">
  <dimension ref="B2:E25"/>
  <sheetViews>
    <sheetView workbookViewId="0">
      <selection activeCell="C5" sqref="C2:C5"/>
    </sheetView>
  </sheetViews>
  <sheetFormatPr defaultRowHeight="14.4" x14ac:dyDescent="0.3"/>
  <sheetData>
    <row r="2" spans="2:5" x14ac:dyDescent="0.3">
      <c r="B2" s="7">
        <v>213</v>
      </c>
      <c r="C2" s="2">
        <v>369</v>
      </c>
      <c r="E2">
        <f>(C2-B2)/C2</f>
        <v>0.42276422764227645</v>
      </c>
    </row>
    <row r="3" spans="2:5" x14ac:dyDescent="0.3">
      <c r="B3" s="7">
        <v>1666</v>
      </c>
      <c r="C3" s="2">
        <v>2170</v>
      </c>
      <c r="E3">
        <f t="shared" ref="E3:E25" si="0">(C3-B3)/C3</f>
        <v>0.23225806451612904</v>
      </c>
    </row>
    <row r="4" spans="2:5" x14ac:dyDescent="0.3">
      <c r="B4" s="7">
        <v>4857</v>
      </c>
      <c r="C4" s="2">
        <v>5566</v>
      </c>
      <c r="E4">
        <f t="shared" si="0"/>
        <v>0.1273805246137262</v>
      </c>
    </row>
    <row r="5" spans="2:5" x14ac:dyDescent="0.3">
      <c r="B5" s="7">
        <v>9257</v>
      </c>
      <c r="C5" s="2">
        <v>10600</v>
      </c>
      <c r="E5">
        <f t="shared" si="0"/>
        <v>0.12669811320754717</v>
      </c>
    </row>
    <row r="6" spans="2:5" x14ac:dyDescent="0.3">
      <c r="B6">
        <v>19477</v>
      </c>
      <c r="C6" s="2">
        <v>19855</v>
      </c>
      <c r="E6">
        <f t="shared" si="0"/>
        <v>1.9038025686225132E-2</v>
      </c>
    </row>
    <row r="7" spans="2:5" x14ac:dyDescent="0.3">
      <c r="B7">
        <v>33083</v>
      </c>
      <c r="C7" s="2">
        <v>35650</v>
      </c>
      <c r="E7">
        <f t="shared" si="0"/>
        <v>7.2005610098176714E-2</v>
      </c>
    </row>
    <row r="8" spans="2:5" x14ac:dyDescent="0.3">
      <c r="B8" s="7">
        <v>53179</v>
      </c>
      <c r="C8" s="2">
        <v>73919</v>
      </c>
      <c r="E8">
        <f t="shared" si="0"/>
        <v>0.28057738876337612</v>
      </c>
    </row>
    <row r="9" spans="2:5" x14ac:dyDescent="0.3">
      <c r="B9">
        <v>3299459</v>
      </c>
      <c r="C9" s="2">
        <v>3329868</v>
      </c>
      <c r="E9">
        <f t="shared" si="0"/>
        <v>9.1321938287043207E-3</v>
      </c>
    </row>
    <row r="10" spans="2:5" x14ac:dyDescent="0.3">
      <c r="B10">
        <v>3583017</v>
      </c>
      <c r="C10" s="2">
        <v>3666010</v>
      </c>
      <c r="E10">
        <f t="shared" si="0"/>
        <v>2.2638508896593298E-2</v>
      </c>
    </row>
    <row r="11" spans="2:5" x14ac:dyDescent="0.3">
      <c r="B11">
        <v>4134777</v>
      </c>
      <c r="C11" s="2">
        <v>4146673</v>
      </c>
      <c r="E11">
        <f t="shared" si="0"/>
        <v>2.8688059077723272E-3</v>
      </c>
    </row>
    <row r="12" spans="2:5" x14ac:dyDescent="0.3">
      <c r="B12">
        <v>4593770</v>
      </c>
      <c r="C12" s="2">
        <v>4677539</v>
      </c>
      <c r="E12">
        <f t="shared" si="0"/>
        <v>1.7908776388609479E-2</v>
      </c>
    </row>
    <row r="13" spans="2:5" x14ac:dyDescent="0.3">
      <c r="B13">
        <v>5221808</v>
      </c>
      <c r="C13" s="2">
        <v>5428667</v>
      </c>
      <c r="E13">
        <f t="shared" si="0"/>
        <v>3.8104934415759892E-2</v>
      </c>
    </row>
    <row r="14" spans="2:5" x14ac:dyDescent="0.3">
      <c r="B14">
        <v>6165717</v>
      </c>
      <c r="C14" s="2">
        <v>6227655</v>
      </c>
      <c r="E14">
        <f t="shared" si="0"/>
        <v>9.9456376437037693E-3</v>
      </c>
    </row>
    <row r="15" spans="2:5" x14ac:dyDescent="0.3">
      <c r="B15">
        <v>6876507</v>
      </c>
      <c r="C15" s="2">
        <v>7025904</v>
      </c>
      <c r="E15">
        <f t="shared" si="0"/>
        <v>2.1263740580571552E-2</v>
      </c>
    </row>
    <row r="16" spans="2:5" x14ac:dyDescent="0.3">
      <c r="B16">
        <v>7784628</v>
      </c>
      <c r="C16" s="2">
        <v>7794814</v>
      </c>
      <c r="E16">
        <f t="shared" si="0"/>
        <v>1.3067662679314735E-3</v>
      </c>
    </row>
    <row r="17" spans="2:5" x14ac:dyDescent="0.3">
      <c r="B17">
        <v>8401982</v>
      </c>
      <c r="C17" s="2">
        <v>8504950</v>
      </c>
      <c r="E17">
        <f t="shared" si="0"/>
        <v>1.2106831903773685E-2</v>
      </c>
    </row>
    <row r="18" spans="2:5" x14ac:dyDescent="0.3">
      <c r="B18">
        <v>9210781</v>
      </c>
      <c r="C18" s="2">
        <v>9494407</v>
      </c>
      <c r="E18">
        <f t="shared" si="0"/>
        <v>2.9872955730673858E-2</v>
      </c>
    </row>
    <row r="19" spans="2:5" x14ac:dyDescent="0.3">
      <c r="B19">
        <v>10871791</v>
      </c>
      <c r="C19" s="2">
        <v>10961809</v>
      </c>
      <c r="E19">
        <f t="shared" si="0"/>
        <v>8.2119657439752875E-3</v>
      </c>
    </row>
    <row r="20" spans="2:5" x14ac:dyDescent="0.3">
      <c r="B20">
        <v>12076602</v>
      </c>
      <c r="C20" s="2">
        <v>12331325</v>
      </c>
      <c r="E20">
        <f t="shared" si="0"/>
        <v>2.0656579889022468E-2</v>
      </c>
    </row>
    <row r="21" spans="2:5" x14ac:dyDescent="0.3">
      <c r="B21">
        <v>13419295</v>
      </c>
      <c r="C21" s="2">
        <v>13419295</v>
      </c>
      <c r="E21">
        <f t="shared" si="0"/>
        <v>0</v>
      </c>
    </row>
    <row r="22" spans="2:5" x14ac:dyDescent="0.3">
      <c r="B22">
        <v>14840880</v>
      </c>
      <c r="C22" s="2">
        <v>14968009</v>
      </c>
      <c r="E22">
        <f t="shared" si="0"/>
        <v>8.4933807829752107E-3</v>
      </c>
    </row>
    <row r="23" spans="2:5" x14ac:dyDescent="0.3">
      <c r="B23">
        <v>16408192</v>
      </c>
      <c r="C23" s="2">
        <v>16452279</v>
      </c>
      <c r="E23">
        <f t="shared" si="0"/>
        <v>2.6796895433149415E-3</v>
      </c>
    </row>
    <row r="24" spans="2:5" x14ac:dyDescent="0.3">
      <c r="B24">
        <v>18059350</v>
      </c>
      <c r="C24" s="2">
        <v>18174840</v>
      </c>
      <c r="E24">
        <f t="shared" si="0"/>
        <v>6.3543888144269771E-3</v>
      </c>
    </row>
    <row r="25" spans="2:5" x14ac:dyDescent="0.3">
      <c r="B25">
        <v>21447943</v>
      </c>
      <c r="C25" s="2">
        <v>21468633</v>
      </c>
      <c r="E25">
        <f t="shared" si="0"/>
        <v>9.6373159856056039E-4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C0A0-25BB-4D88-B766-FDEE317B59D6}">
  <dimension ref="A1:I47"/>
  <sheetViews>
    <sheetView workbookViewId="0">
      <selection activeCell="I10" sqref="H10:I13"/>
    </sheetView>
  </sheetViews>
  <sheetFormatPr defaultRowHeight="14.4" x14ac:dyDescent="0.3"/>
  <sheetData>
    <row r="1" spans="1:9" x14ac:dyDescent="0.3">
      <c r="A1" t="s">
        <v>7</v>
      </c>
    </row>
    <row r="2" spans="1:9" ht="15" thickBot="1" x14ac:dyDescent="0.35"/>
    <row r="3" spans="1:9" x14ac:dyDescent="0.3">
      <c r="A3" s="5" t="s">
        <v>8</v>
      </c>
      <c r="B3" s="5"/>
    </row>
    <row r="4" spans="1:9" x14ac:dyDescent="0.3">
      <c r="A4" t="s">
        <v>9</v>
      </c>
      <c r="B4">
        <v>0.93108155887687449</v>
      </c>
    </row>
    <row r="5" spans="1:9" x14ac:dyDescent="0.3">
      <c r="A5" t="s">
        <v>10</v>
      </c>
      <c r="B5">
        <v>0.86691286928059075</v>
      </c>
    </row>
    <row r="6" spans="1:9" x14ac:dyDescent="0.3">
      <c r="A6" t="s">
        <v>11</v>
      </c>
      <c r="B6">
        <v>0.86057538686538082</v>
      </c>
    </row>
    <row r="7" spans="1:9" x14ac:dyDescent="0.3">
      <c r="A7" t="s">
        <v>12</v>
      </c>
      <c r="B7">
        <v>0.2159099067300369</v>
      </c>
    </row>
    <row r="8" spans="1:9" ht="15" thickBot="1" x14ac:dyDescent="0.35">
      <c r="A8" s="3" t="s">
        <v>13</v>
      </c>
      <c r="B8" s="3">
        <v>23</v>
      </c>
    </row>
    <row r="10" spans="1:9" ht="15" thickBot="1" x14ac:dyDescent="0.35">
      <c r="A10" t="s">
        <v>14</v>
      </c>
    </row>
    <row r="11" spans="1:9" x14ac:dyDescent="0.3">
      <c r="A11" s="4"/>
      <c r="B11" s="4" t="s">
        <v>19</v>
      </c>
      <c r="C11" s="4" t="s">
        <v>20</v>
      </c>
      <c r="D11" s="4" t="s">
        <v>21</v>
      </c>
      <c r="E11" s="4" t="s">
        <v>22</v>
      </c>
      <c r="F11" s="4" t="s">
        <v>23</v>
      </c>
    </row>
    <row r="12" spans="1:9" x14ac:dyDescent="0.3">
      <c r="A12" t="s">
        <v>15</v>
      </c>
      <c r="B12">
        <v>1</v>
      </c>
      <c r="C12">
        <v>6.3768150687358398</v>
      </c>
      <c r="D12">
        <v>6.3768150687358398</v>
      </c>
      <c r="E12">
        <v>136.7913648486028</v>
      </c>
      <c r="F12">
        <v>1.1674731211863601E-10</v>
      </c>
    </row>
    <row r="13" spans="1:9" x14ac:dyDescent="0.3">
      <c r="A13" t="s">
        <v>16</v>
      </c>
      <c r="B13">
        <v>21</v>
      </c>
      <c r="C13">
        <v>0.9789588443076378</v>
      </c>
      <c r="D13">
        <v>4.6617087824173231E-2</v>
      </c>
    </row>
    <row r="14" spans="1:9" ht="15" thickBot="1" x14ac:dyDescent="0.35">
      <c r="A14" s="3" t="s">
        <v>17</v>
      </c>
      <c r="B14" s="3">
        <v>22</v>
      </c>
      <c r="C14" s="3">
        <v>7.3557739130434774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24</v>
      </c>
      <c r="C16" s="4" t="s">
        <v>12</v>
      </c>
      <c r="D16" s="4" t="s">
        <v>25</v>
      </c>
      <c r="E16" s="4" t="s">
        <v>26</v>
      </c>
      <c r="F16" s="4" t="s">
        <v>27</v>
      </c>
      <c r="G16" s="4" t="s">
        <v>28</v>
      </c>
      <c r="H16" s="4" t="s">
        <v>29</v>
      </c>
      <c r="I16" s="4" t="s">
        <v>30</v>
      </c>
    </row>
    <row r="17" spans="1:9" x14ac:dyDescent="0.3">
      <c r="A17" t="s">
        <v>18</v>
      </c>
      <c r="B17">
        <v>-2.1803985437823026E-2</v>
      </c>
      <c r="C17">
        <v>5.690270693370382E-2</v>
      </c>
      <c r="D17">
        <v>-0.38318010886944981</v>
      </c>
      <c r="E17">
        <v>0.70543765113957912</v>
      </c>
      <c r="F17">
        <v>-0.14013964257963524</v>
      </c>
      <c r="G17">
        <v>9.6531671703989186E-2</v>
      </c>
      <c r="H17">
        <v>-0.14013964257963524</v>
      </c>
      <c r="I17">
        <v>9.6531671703989186E-2</v>
      </c>
    </row>
    <row r="18" spans="1:9" ht="15" thickBot="1" x14ac:dyDescent="0.35">
      <c r="A18" s="3" t="s">
        <v>36</v>
      </c>
      <c r="B18" s="3">
        <v>1.3508645981341891</v>
      </c>
      <c r="C18" s="3">
        <v>0.11550013157359171</v>
      </c>
      <c r="D18" s="3">
        <v>11.69578406301188</v>
      </c>
      <c r="E18" s="3">
        <v>1.1674731211863642E-10</v>
      </c>
      <c r="F18" s="3">
        <v>1.1106689254458793</v>
      </c>
      <c r="G18" s="3">
        <v>1.591060270822499</v>
      </c>
      <c r="H18" s="3">
        <v>1.1106689254458793</v>
      </c>
      <c r="I18" s="3">
        <v>1.591060270822499</v>
      </c>
    </row>
    <row r="22" spans="1:9" x14ac:dyDescent="0.3">
      <c r="A22" t="s">
        <v>31</v>
      </c>
    </row>
    <row r="23" spans="1:9" ht="15" thickBot="1" x14ac:dyDescent="0.35"/>
    <row r="24" spans="1:9" x14ac:dyDescent="0.3">
      <c r="A24" s="4" t="s">
        <v>32</v>
      </c>
      <c r="B24" s="4" t="s">
        <v>37</v>
      </c>
      <c r="C24" s="4" t="s">
        <v>33</v>
      </c>
    </row>
    <row r="25" spans="1:9" x14ac:dyDescent="0.3">
      <c r="A25">
        <v>1</v>
      </c>
      <c r="B25">
        <v>0.57257643774122013</v>
      </c>
      <c r="C25">
        <v>-0.38257643774121997</v>
      </c>
    </row>
    <row r="26" spans="1:9" x14ac:dyDescent="0.3">
      <c r="A26">
        <v>2</v>
      </c>
      <c r="B26">
        <v>0.31591216409572398</v>
      </c>
      <c r="C26">
        <v>-0.27591216409572417</v>
      </c>
    </row>
    <row r="27" spans="1:9" x14ac:dyDescent="0.3">
      <c r="A27">
        <v>3</v>
      </c>
      <c r="B27">
        <v>0.22135164222633125</v>
      </c>
      <c r="C27">
        <v>3.8648357773668762E-2</v>
      </c>
    </row>
    <row r="28" spans="1:9" x14ac:dyDescent="0.3">
      <c r="A28">
        <v>4</v>
      </c>
      <c r="B28">
        <v>0.23486028820767285</v>
      </c>
      <c r="C28">
        <v>0.26513971179232737</v>
      </c>
    </row>
    <row r="29" spans="1:9" x14ac:dyDescent="0.3">
      <c r="A29">
        <v>5</v>
      </c>
      <c r="B29">
        <v>0.23486028820767285</v>
      </c>
      <c r="C29">
        <v>-0.1748602882076728</v>
      </c>
    </row>
    <row r="30" spans="1:9" x14ac:dyDescent="0.3">
      <c r="A30">
        <v>6</v>
      </c>
      <c r="B30">
        <v>0.27538622615169883</v>
      </c>
      <c r="C30">
        <v>-5.3862261516988141E-3</v>
      </c>
    </row>
    <row r="31" spans="1:9" x14ac:dyDescent="0.3">
      <c r="A31">
        <v>7</v>
      </c>
      <c r="B31">
        <v>2.8285203166253163</v>
      </c>
      <c r="C31">
        <v>4.1479683374683329E-2</v>
      </c>
    </row>
    <row r="32" spans="1:9" x14ac:dyDescent="0.3">
      <c r="A32">
        <v>8</v>
      </c>
      <c r="B32">
        <v>0.18082570428230463</v>
      </c>
      <c r="C32">
        <v>-8.0825704282304095E-2</v>
      </c>
    </row>
    <row r="33" spans="1:3" x14ac:dyDescent="0.3">
      <c r="A33">
        <v>9</v>
      </c>
      <c r="B33">
        <v>0.22135164222633064</v>
      </c>
      <c r="C33">
        <v>-8.1351642226330068E-2</v>
      </c>
    </row>
    <row r="34" spans="1:3" x14ac:dyDescent="0.3">
      <c r="A34">
        <v>10</v>
      </c>
      <c r="B34">
        <v>0.23486028820767346</v>
      </c>
      <c r="C34">
        <v>0.12513971179232686</v>
      </c>
    </row>
    <row r="35" spans="1:3" x14ac:dyDescent="0.3">
      <c r="A35">
        <v>11</v>
      </c>
      <c r="B35">
        <v>0.28889487213304105</v>
      </c>
      <c r="C35">
        <v>-2.8894872133041261E-2</v>
      </c>
    </row>
    <row r="36" spans="1:3" x14ac:dyDescent="0.3">
      <c r="A36">
        <v>12</v>
      </c>
      <c r="B36">
        <v>0.30240351811438143</v>
      </c>
      <c r="C36">
        <v>-0.27240351811438118</v>
      </c>
    </row>
    <row r="37" spans="1:3" x14ac:dyDescent="0.3">
      <c r="A37">
        <v>13</v>
      </c>
      <c r="B37">
        <v>0.31591216409572426</v>
      </c>
      <c r="C37">
        <v>-0.28591216409572401</v>
      </c>
    </row>
    <row r="38" spans="1:3" x14ac:dyDescent="0.3">
      <c r="A38">
        <v>14</v>
      </c>
      <c r="B38">
        <v>0.32942081007706708</v>
      </c>
      <c r="C38">
        <v>7.0579189922932384E-2</v>
      </c>
    </row>
    <row r="39" spans="1:3" x14ac:dyDescent="0.3">
      <c r="A39">
        <v>15</v>
      </c>
      <c r="B39">
        <v>0.20784299624498903</v>
      </c>
      <c r="C39">
        <v>-5.7842996244989564E-2</v>
      </c>
    </row>
    <row r="40" spans="1:3" x14ac:dyDescent="0.3">
      <c r="A40">
        <v>16</v>
      </c>
      <c r="B40">
        <v>0.20784299624498903</v>
      </c>
      <c r="C40">
        <v>-1.7842996244989529E-2</v>
      </c>
    </row>
    <row r="41" spans="1:3" x14ac:dyDescent="0.3">
      <c r="A41">
        <v>17</v>
      </c>
      <c r="B41">
        <v>0.23486028820767224</v>
      </c>
      <c r="C41">
        <v>8.5139711792328043E-2</v>
      </c>
    </row>
    <row r="42" spans="1:3" x14ac:dyDescent="0.3">
      <c r="A42">
        <v>18</v>
      </c>
      <c r="B42">
        <v>0.24836893418901507</v>
      </c>
      <c r="C42">
        <v>-8.3689341890148539E-3</v>
      </c>
    </row>
    <row r="43" spans="1:3" x14ac:dyDescent="0.3">
      <c r="A43">
        <v>19</v>
      </c>
      <c r="B43">
        <v>0.23486028820767346</v>
      </c>
      <c r="C43">
        <v>-9.4860288207673782E-2</v>
      </c>
    </row>
    <row r="44" spans="1:3" x14ac:dyDescent="0.3">
      <c r="A44">
        <v>20</v>
      </c>
      <c r="B44">
        <v>0.24836893418901385</v>
      </c>
      <c r="C44">
        <v>0.31163106581098576</v>
      </c>
    </row>
    <row r="45" spans="1:3" x14ac:dyDescent="0.3">
      <c r="A45">
        <v>21</v>
      </c>
      <c r="B45">
        <v>0.27538622615169944</v>
      </c>
      <c r="C45">
        <v>0.38461377384830159</v>
      </c>
    </row>
    <row r="46" spans="1:3" x14ac:dyDescent="0.3">
      <c r="A46">
        <v>22</v>
      </c>
      <c r="B46">
        <v>0.28889487213303983</v>
      </c>
      <c r="C46">
        <v>1.1051278669593212E-3</v>
      </c>
    </row>
    <row r="47" spans="1:3" ht="15" thickBot="1" x14ac:dyDescent="0.35">
      <c r="A47" s="3">
        <v>23</v>
      </c>
      <c r="B47" s="3">
        <v>0.35643810203974907</v>
      </c>
      <c r="C47" s="3">
        <v>0.44356189796025164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0B4C-0F82-4428-9567-6AA03F8FD30C}">
  <dimension ref="A1:R24"/>
  <sheetViews>
    <sheetView tabSelected="1" workbookViewId="0">
      <selection activeCell="N20" sqref="N20"/>
    </sheetView>
  </sheetViews>
  <sheetFormatPr defaultRowHeight="14.4" x14ac:dyDescent="0.3"/>
  <sheetData>
    <row r="1" spans="1:18" x14ac:dyDescent="0.3">
      <c r="A1" t="s">
        <v>35</v>
      </c>
      <c r="B1" t="s">
        <v>36</v>
      </c>
    </row>
    <row r="2" spans="1:18" x14ac:dyDescent="0.3">
      <c r="A2">
        <v>0.19000000000000017</v>
      </c>
      <c r="B2">
        <v>0.43999999999999995</v>
      </c>
    </row>
    <row r="3" spans="1:18" x14ac:dyDescent="0.3">
      <c r="A3">
        <v>3.9999999999999813E-2</v>
      </c>
      <c r="B3">
        <v>0.24999999999999978</v>
      </c>
    </row>
    <row r="4" spans="1:18" x14ac:dyDescent="0.3">
      <c r="A4">
        <v>0.26</v>
      </c>
      <c r="B4">
        <v>0.18000000000000016</v>
      </c>
      <c r="R4">
        <f>G3-G2</f>
        <v>0</v>
      </c>
    </row>
    <row r="5" spans="1:18" x14ac:dyDescent="0.3">
      <c r="A5">
        <v>0.50000000000000022</v>
      </c>
      <c r="B5">
        <v>0.18999999999999995</v>
      </c>
    </row>
    <row r="6" spans="1:18" x14ac:dyDescent="0.3">
      <c r="A6">
        <v>6.0000000000000053E-2</v>
      </c>
      <c r="B6">
        <v>0.18999999999999995</v>
      </c>
    </row>
    <row r="7" spans="1:18" x14ac:dyDescent="0.3">
      <c r="A7">
        <v>0.27</v>
      </c>
      <c r="B7">
        <v>0.2200000000000002</v>
      </c>
    </row>
    <row r="8" spans="1:18" x14ac:dyDescent="0.3">
      <c r="A8">
        <v>2.8699999999999997</v>
      </c>
      <c r="B8">
        <v>2.1100000000000003</v>
      </c>
    </row>
    <row r="9" spans="1:18" x14ac:dyDescent="0.3">
      <c r="A9">
        <v>0.10000000000000053</v>
      </c>
      <c r="B9">
        <v>0.14999999999999947</v>
      </c>
    </row>
    <row r="10" spans="1:18" x14ac:dyDescent="0.3">
      <c r="A10">
        <v>0.14000000000000057</v>
      </c>
      <c r="B10">
        <v>0.17999999999999972</v>
      </c>
    </row>
    <row r="11" spans="1:18" x14ac:dyDescent="0.3">
      <c r="A11">
        <v>0.36000000000000032</v>
      </c>
      <c r="B11">
        <v>0.19000000000000039</v>
      </c>
    </row>
    <row r="12" spans="1:18" x14ac:dyDescent="0.3">
      <c r="A12">
        <v>0.25999999999999979</v>
      </c>
      <c r="B12">
        <v>0.23000000000000043</v>
      </c>
    </row>
    <row r="13" spans="1:18" x14ac:dyDescent="0.3">
      <c r="A13">
        <v>3.0000000000000249E-2</v>
      </c>
      <c r="B13">
        <v>0.23999999999999932</v>
      </c>
    </row>
    <row r="14" spans="1:18" x14ac:dyDescent="0.3">
      <c r="A14">
        <v>3.0000000000000249E-2</v>
      </c>
      <c r="B14">
        <v>0.25</v>
      </c>
    </row>
    <row r="15" spans="1:18" x14ac:dyDescent="0.3">
      <c r="A15">
        <v>0.39999999999999947</v>
      </c>
      <c r="B15">
        <v>0.26000000000000068</v>
      </c>
    </row>
    <row r="16" spans="1:18" x14ac:dyDescent="0.3">
      <c r="A16">
        <v>0.14999999999999947</v>
      </c>
      <c r="B16">
        <v>0.16999999999999993</v>
      </c>
    </row>
    <row r="17" spans="1:2" x14ac:dyDescent="0.3">
      <c r="A17">
        <v>0.1899999999999995</v>
      </c>
      <c r="B17">
        <v>0.16999999999999993</v>
      </c>
    </row>
    <row r="18" spans="1:2" x14ac:dyDescent="0.3">
      <c r="A18">
        <v>0.32000000000000028</v>
      </c>
      <c r="B18">
        <v>0.1899999999999995</v>
      </c>
    </row>
    <row r="19" spans="1:2" x14ac:dyDescent="0.3">
      <c r="A19">
        <v>0.24000000000000021</v>
      </c>
      <c r="B19">
        <v>0.20000000000000018</v>
      </c>
    </row>
    <row r="20" spans="1:2" x14ac:dyDescent="0.3">
      <c r="A20">
        <v>0.13999999999999968</v>
      </c>
      <c r="B20">
        <v>0.19000000000000039</v>
      </c>
    </row>
    <row r="21" spans="1:2" x14ac:dyDescent="0.3">
      <c r="A21">
        <v>0.55999999999999961</v>
      </c>
      <c r="B21">
        <v>0.19999999999999929</v>
      </c>
    </row>
    <row r="22" spans="1:2" x14ac:dyDescent="0.3">
      <c r="A22">
        <v>0.66000000000000103</v>
      </c>
      <c r="B22">
        <v>0.22000000000000064</v>
      </c>
    </row>
    <row r="23" spans="1:2" x14ac:dyDescent="0.3">
      <c r="A23">
        <v>0.28999999999999915</v>
      </c>
      <c r="B23">
        <v>0.22999999999999954</v>
      </c>
    </row>
    <row r="24" spans="1:2" x14ac:dyDescent="0.3">
      <c r="A24">
        <v>0.80000000000000071</v>
      </c>
      <c r="B24">
        <v>0.27999999999999936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Sheet2</vt:lpstr>
      <vt:lpstr>Sheet8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Mohan</dc:creator>
  <cp:lastModifiedBy>Rahul Mohan</cp:lastModifiedBy>
  <dcterms:created xsi:type="dcterms:W3CDTF">2023-02-25T17:40:12Z</dcterms:created>
  <dcterms:modified xsi:type="dcterms:W3CDTF">2023-02-25T23:44:34Z</dcterms:modified>
</cp:coreProperties>
</file>