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MyPapers\COVID-19-ITL\covid19-in-india\"/>
    </mc:Choice>
  </mc:AlternateContent>
  <xr:revisionPtr revIDLastSave="0" documentId="13_ncr:1_{1C874D87-B50E-4428-A150-22EEE6A593C6}" xr6:coauthVersionLast="45" xr6:coauthVersionMax="45" xr10:uidLastSave="{00000000-0000-0000-0000-000000000000}"/>
  <bookViews>
    <workbookView xWindow="8460" yWindow="2630" windowWidth="23140" windowHeight="162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3" i="1"/>
  <c r="J26" i="1"/>
  <c r="N26" i="1"/>
  <c r="D26" i="1" l="1"/>
  <c r="F26" i="1"/>
  <c r="E26" i="1"/>
  <c r="J8" i="1" l="1"/>
  <c r="I19" i="1"/>
  <c r="H19" i="1"/>
  <c r="G19" i="1"/>
  <c r="H5" i="1" l="1"/>
  <c r="H3" i="1"/>
  <c r="H9" i="1"/>
  <c r="H13" i="1"/>
  <c r="H23" i="1"/>
  <c r="H7" i="1"/>
  <c r="H20" i="1"/>
  <c r="H4" i="1"/>
  <c r="H18" i="1"/>
  <c r="H6" i="1"/>
  <c r="H11" i="1"/>
  <c r="H17" i="1"/>
  <c r="H21" i="1"/>
  <c r="H24" i="1"/>
  <c r="H22" i="1"/>
  <c r="H16" i="1"/>
  <c r="H12" i="1"/>
  <c r="H15" i="1"/>
  <c r="H10" i="1"/>
  <c r="H14" i="1"/>
  <c r="H25" i="1"/>
  <c r="I5" i="1"/>
  <c r="I3" i="1"/>
  <c r="I9" i="1"/>
  <c r="I13" i="1"/>
  <c r="I23" i="1"/>
  <c r="I7" i="1"/>
  <c r="I20" i="1"/>
  <c r="I4" i="1"/>
  <c r="I18" i="1"/>
  <c r="I6" i="1"/>
  <c r="I11" i="1"/>
  <c r="I17" i="1"/>
  <c r="I21" i="1"/>
  <c r="I24" i="1"/>
  <c r="I22" i="1"/>
  <c r="I16" i="1"/>
  <c r="I12" i="1"/>
  <c r="I15" i="1"/>
  <c r="I10" i="1"/>
  <c r="I14" i="1"/>
  <c r="I25" i="1"/>
  <c r="I8" i="1"/>
  <c r="H8" i="1"/>
  <c r="L26" i="1"/>
  <c r="J11" i="1"/>
  <c r="J19" i="1"/>
  <c r="J16" i="1"/>
  <c r="J24" i="1"/>
  <c r="J18" i="1"/>
  <c r="J25" i="1"/>
  <c r="J21" i="1"/>
  <c r="J14" i="1"/>
  <c r="J5" i="1"/>
  <c r="J7" i="1"/>
  <c r="J13" i="1"/>
  <c r="J9" i="1"/>
  <c r="J6" i="1"/>
  <c r="J17" i="1"/>
  <c r="J3" i="1"/>
  <c r="J15" i="1"/>
  <c r="J22" i="1"/>
  <c r="J20" i="1"/>
  <c r="J4" i="1"/>
  <c r="J23" i="1"/>
  <c r="J12" i="1"/>
  <c r="J10" i="1"/>
  <c r="G5" i="1"/>
  <c r="G3" i="1"/>
  <c r="G9" i="1"/>
  <c r="G13" i="1"/>
  <c r="G23" i="1"/>
  <c r="G7" i="1"/>
  <c r="G20" i="1"/>
  <c r="G4" i="1"/>
  <c r="G18" i="1"/>
  <c r="G6" i="1"/>
  <c r="G11" i="1"/>
  <c r="G17" i="1"/>
  <c r="G21" i="1"/>
  <c r="G24" i="1"/>
  <c r="G22" i="1"/>
  <c r="G16" i="1"/>
  <c r="G12" i="1"/>
  <c r="G15" i="1"/>
  <c r="G10" i="1"/>
  <c r="G14" i="1"/>
  <c r="G25" i="1"/>
  <c r="G8" i="1"/>
  <c r="I26" i="1" l="1"/>
  <c r="H26" i="1"/>
  <c r="G26" i="1"/>
  <c r="C26" i="1"/>
</calcChain>
</file>

<file path=xl/sharedStrings.xml><?xml version="1.0" encoding="utf-8"?>
<sst xmlns="http://schemas.openxmlformats.org/spreadsheetml/2006/main" count="39" uniqueCount="37">
  <si>
    <t>State/Union territory</t>
  </si>
  <si>
    <t>Population Density</t>
  </si>
  <si>
    <t>Kerala</t>
  </si>
  <si>
    <t>Telengana</t>
  </si>
  <si>
    <t>Delhi</t>
  </si>
  <si>
    <t>Rajasthan</t>
  </si>
  <si>
    <t>Uttar Pradesh</t>
  </si>
  <si>
    <t>Haryana</t>
  </si>
  <si>
    <t>Ladakh</t>
  </si>
  <si>
    <t>Tamil Nadu</t>
  </si>
  <si>
    <t>Karnataka</t>
  </si>
  <si>
    <t>Maharashtra</t>
  </si>
  <si>
    <t>Punjab</t>
  </si>
  <si>
    <t>Jammu and Kashmir</t>
  </si>
  <si>
    <t>Andhra Pradesh</t>
  </si>
  <si>
    <t>Uttarakhand</t>
  </si>
  <si>
    <t>Odisha</t>
  </si>
  <si>
    <t>Pondicherry</t>
  </si>
  <si>
    <t>West Bengal</t>
  </si>
  <si>
    <t>Chattisgarh</t>
  </si>
  <si>
    <t>Chandigarh</t>
  </si>
  <si>
    <t>Gujarat</t>
  </si>
  <si>
    <t>Himachal Pradesh</t>
  </si>
  <si>
    <t>Madhya Pradesh</t>
  </si>
  <si>
    <t>Bihar</t>
  </si>
  <si>
    <t>Prediction after n months of first case</t>
  </si>
  <si>
    <t>Hospital Beds</t>
  </si>
  <si>
    <t>2 months</t>
  </si>
  <si>
    <t>4 months</t>
  </si>
  <si>
    <t>6 months</t>
  </si>
  <si>
    <t>All India</t>
  </si>
  <si>
    <t>More beds required</t>
  </si>
  <si>
    <t>Population</t>
  </si>
  <si>
    <t>PPM affected</t>
  </si>
  <si>
    <t>normalized</t>
  </si>
  <si>
    <t>norm dens</t>
  </si>
  <si>
    <t>3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</si>
</sst>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6"/>
  <sheetViews>
    <sheetView tabSelected="1" workbookViewId="0">
      <selection activeCell="P21" sqref="P21"/>
    </sheetView>
  </sheetViews>
  <sheetFormatPr defaultRowHeight="14.5" x14ac:dyDescent="0.35"/>
  <cols>
    <col min="1" max="1" width="18.6328125" customWidth="1"/>
    <col min="2" max="2" width="11.7265625" customWidth="1"/>
    <col min="3" max="3" width="8.453125" customWidth="1"/>
    <col min="4" max="4" width="11.90625" customWidth="1"/>
    <col min="5" max="5" width="11.26953125" customWidth="1"/>
    <col min="6" max="6" width="15.54296875" customWidth="1"/>
    <col min="7" max="9" width="9.36328125" bestFit="1" customWidth="1"/>
    <col min="10" max="10" width="14.1796875" customWidth="1"/>
    <col min="12" max="12" width="10.81640625" bestFit="1" customWidth="1"/>
    <col min="13" max="13" width="12.453125" bestFit="1" customWidth="1"/>
    <col min="14" max="14" width="11.81640625" bestFit="1" customWidth="1"/>
  </cols>
  <sheetData>
    <row r="1" spans="1:14" x14ac:dyDescent="0.35">
      <c r="A1" s="3" t="s">
        <v>0</v>
      </c>
      <c r="B1" s="3" t="s">
        <v>1</v>
      </c>
      <c r="C1" s="3" t="s">
        <v>26</v>
      </c>
      <c r="D1" s="3" t="s">
        <v>25</v>
      </c>
      <c r="E1" s="3"/>
      <c r="F1" s="3"/>
      <c r="G1" s="3" t="s">
        <v>31</v>
      </c>
      <c r="H1" s="3"/>
      <c r="I1" s="3"/>
      <c r="J1" s="3" t="s">
        <v>33</v>
      </c>
    </row>
    <row r="2" spans="1:14" x14ac:dyDescent="0.35">
      <c r="A2" s="3"/>
      <c r="B2" s="3"/>
      <c r="C2" s="3"/>
      <c r="D2" t="s">
        <v>36</v>
      </c>
      <c r="E2" t="s">
        <v>28</v>
      </c>
      <c r="F2" t="s">
        <v>29</v>
      </c>
      <c r="G2" t="s">
        <v>27</v>
      </c>
      <c r="H2" t="s">
        <v>28</v>
      </c>
      <c r="I2" t="s">
        <v>29</v>
      </c>
      <c r="J2" s="3"/>
      <c r="L2" t="s">
        <v>32</v>
      </c>
      <c r="M2" t="s">
        <v>34</v>
      </c>
      <c r="N2" t="s">
        <v>35</v>
      </c>
    </row>
    <row r="3" spans="1:14" x14ac:dyDescent="0.35">
      <c r="A3" t="s">
        <v>4</v>
      </c>
      <c r="B3">
        <v>11297</v>
      </c>
      <c r="C3">
        <v>20572</v>
      </c>
      <c r="D3" s="1">
        <v>3436.1</v>
      </c>
      <c r="E3" s="1">
        <v>508.10483438742801</v>
      </c>
      <c r="F3" s="1">
        <v>16183.29242</v>
      </c>
      <c r="G3" s="2">
        <f>MAX(0, D3-C3)</f>
        <v>0</v>
      </c>
      <c r="H3" s="2">
        <f>MAX(0, E3-C3)</f>
        <v>0</v>
      </c>
      <c r="I3" s="2">
        <f>MAX(0, F3-C3)</f>
        <v>0</v>
      </c>
      <c r="J3" s="1">
        <f>(D3*1000000/L3)</f>
        <v>204.67667833714688</v>
      </c>
      <c r="L3">
        <v>16787941</v>
      </c>
      <c r="M3">
        <f>1 - D3/6334.94</f>
        <v>0.45759549419568302</v>
      </c>
      <c r="N3">
        <f>1 - (LOG10(J3)/LOG10(204.68))</f>
        <v>3.0496771120658295E-6</v>
      </c>
    </row>
    <row r="4" spans="1:14" x14ac:dyDescent="0.35">
      <c r="A4" t="s">
        <v>11</v>
      </c>
      <c r="B4">
        <v>365</v>
      </c>
      <c r="C4">
        <v>68998</v>
      </c>
      <c r="D4" s="1">
        <v>6334.94</v>
      </c>
      <c r="E4" s="1">
        <v>326.94966976662698</v>
      </c>
      <c r="F4" s="1">
        <v>1360.32849788</v>
      </c>
      <c r="G4" s="2">
        <f>MAX(0, D4-C4)</f>
        <v>0</v>
      </c>
      <c r="H4" s="2">
        <f>MAX(0, E4-C4)</f>
        <v>0</v>
      </c>
      <c r="I4" s="2">
        <f>MAX(0, F4-C4)</f>
        <v>0</v>
      </c>
      <c r="J4" s="1">
        <f>(D4*1000000/L4)</f>
        <v>56.373549287273633</v>
      </c>
      <c r="L4">
        <v>112374333</v>
      </c>
      <c r="M4">
        <f t="shared" ref="M4:M25" si="0">1 - D4/6334.94</f>
        <v>0</v>
      </c>
      <c r="N4">
        <f t="shared" ref="N4:N25" si="1">1 - (LOG10(J4)/LOG10(204.68))</f>
        <v>0.24231144832443319</v>
      </c>
    </row>
    <row r="5" spans="1:14" x14ac:dyDescent="0.35">
      <c r="A5" t="s">
        <v>3</v>
      </c>
      <c r="B5">
        <v>312</v>
      </c>
      <c r="C5">
        <v>17358</v>
      </c>
      <c r="D5" s="1">
        <v>1818.42</v>
      </c>
      <c r="E5" s="1">
        <v>6566.1976927138703</v>
      </c>
      <c r="F5" s="1">
        <v>21913.849021525999</v>
      </c>
      <c r="G5" s="2">
        <f>MAX(0, D5-C5)</f>
        <v>0</v>
      </c>
      <c r="H5" s="2">
        <f>MAX(0, E5-C5)</f>
        <v>0</v>
      </c>
      <c r="I5" s="2">
        <f>MAX(0, F5-C5)</f>
        <v>4555.849021525999</v>
      </c>
      <c r="J5" s="1">
        <f>(D5*1000000/L5)</f>
        <v>51.949403939712155</v>
      </c>
      <c r="L5">
        <v>35003674</v>
      </c>
      <c r="M5">
        <f t="shared" si="0"/>
        <v>0.71295387170202085</v>
      </c>
      <c r="N5">
        <f t="shared" si="1"/>
        <v>0.2576700168564533</v>
      </c>
    </row>
    <row r="6" spans="1:14" x14ac:dyDescent="0.35">
      <c r="A6" t="s">
        <v>13</v>
      </c>
      <c r="B6">
        <v>98</v>
      </c>
      <c r="C6">
        <v>11342</v>
      </c>
      <c r="D6" s="1">
        <v>595.85599999999999</v>
      </c>
      <c r="E6" s="1">
        <v>1561.23830628156</v>
      </c>
      <c r="F6" s="1">
        <v>23929.278300000002</v>
      </c>
      <c r="G6" s="2">
        <f>MAX(0, D6-C6)</f>
        <v>0</v>
      </c>
      <c r="H6" s="2">
        <f>MAX(0, E6-C6)</f>
        <v>0</v>
      </c>
      <c r="I6" s="2">
        <f>MAX(0, F6-C6)</f>
        <v>12587.278300000002</v>
      </c>
      <c r="J6" s="1">
        <f>(D6*1000000/L6)</f>
        <v>48.573770737697593</v>
      </c>
      <c r="L6">
        <v>12267032</v>
      </c>
      <c r="M6">
        <f t="shared" si="0"/>
        <v>0.90594133488241402</v>
      </c>
      <c r="N6">
        <f t="shared" si="1"/>
        <v>0.27029563266901524</v>
      </c>
    </row>
    <row r="7" spans="1:14" x14ac:dyDescent="0.35">
      <c r="A7" t="s">
        <v>9</v>
      </c>
      <c r="B7">
        <v>555</v>
      </c>
      <c r="C7">
        <v>72616</v>
      </c>
      <c r="D7" s="1">
        <v>3195.7899299999999</v>
      </c>
      <c r="E7" s="1">
        <v>74352.639637403001</v>
      </c>
      <c r="F7" s="1">
        <v>224006.66099999999</v>
      </c>
      <c r="G7" s="2">
        <f>MAX(0, D7-C7)</f>
        <v>0</v>
      </c>
      <c r="H7" s="2">
        <f>MAX(0, E7-C7)</f>
        <v>1736.639637403001</v>
      </c>
      <c r="I7" s="2">
        <f>MAX(0, F7-C7)</f>
        <v>151390.66099999999</v>
      </c>
      <c r="J7" s="1">
        <f>(D7*1000000/L7)</f>
        <v>44.29551611480057</v>
      </c>
      <c r="L7">
        <v>72147030</v>
      </c>
      <c r="M7">
        <f t="shared" si="0"/>
        <v>0.49552956618373656</v>
      </c>
      <c r="N7">
        <f t="shared" si="1"/>
        <v>0.28762178837849617</v>
      </c>
    </row>
    <row r="8" spans="1:14" x14ac:dyDescent="0.35">
      <c r="A8" t="s">
        <v>2</v>
      </c>
      <c r="B8">
        <v>859</v>
      </c>
      <c r="C8">
        <v>39511</v>
      </c>
      <c r="D8" s="1">
        <v>1282.03</v>
      </c>
      <c r="E8" s="1">
        <v>3765.6876000000002</v>
      </c>
      <c r="F8" s="1">
        <v>43872.927830000001</v>
      </c>
      <c r="G8" s="2">
        <f>MAX(0, D8-C8)</f>
        <v>0</v>
      </c>
      <c r="H8" s="2">
        <f>MAX(0, E8-C8)</f>
        <v>0</v>
      </c>
      <c r="I8" s="2">
        <f>MAX(0, F8-C8)</f>
        <v>4361.9278300000005</v>
      </c>
      <c r="J8" s="1">
        <f>(D8*1000000/L8)</f>
        <v>38.377167544536306</v>
      </c>
      <c r="L8">
        <v>33406061</v>
      </c>
      <c r="M8">
        <f t="shared" si="0"/>
        <v>0.79762554972896349</v>
      </c>
      <c r="N8">
        <f t="shared" si="1"/>
        <v>0.31457324479109372</v>
      </c>
    </row>
    <row r="9" spans="1:14" x14ac:dyDescent="0.35">
      <c r="A9" t="s">
        <v>5</v>
      </c>
      <c r="B9">
        <v>201</v>
      </c>
      <c r="C9">
        <v>51844</v>
      </c>
      <c r="D9" s="1">
        <v>2108.95813</v>
      </c>
      <c r="E9" s="1">
        <v>3023.1956948063598</v>
      </c>
      <c r="F9" s="1">
        <v>82622.117480000001</v>
      </c>
      <c r="G9" s="2">
        <f>MAX(0, D9-C9)</f>
        <v>0</v>
      </c>
      <c r="H9" s="2">
        <f>MAX(0, E9-C9)</f>
        <v>0</v>
      </c>
      <c r="I9" s="2">
        <f>MAX(0, F9-C9)</f>
        <v>30778.117480000001</v>
      </c>
      <c r="J9" s="1">
        <f>(D9*1000000/L9)</f>
        <v>30.765955028267093</v>
      </c>
      <c r="L9">
        <v>68548437</v>
      </c>
      <c r="M9">
        <f t="shared" si="0"/>
        <v>0.6670910647930367</v>
      </c>
      <c r="N9">
        <f t="shared" si="1"/>
        <v>0.35611343726034317</v>
      </c>
    </row>
    <row r="10" spans="1:14" x14ac:dyDescent="0.35">
      <c r="A10" t="s">
        <v>22</v>
      </c>
      <c r="B10">
        <v>123</v>
      </c>
      <c r="C10">
        <v>8706</v>
      </c>
      <c r="D10" s="1">
        <v>194.678</v>
      </c>
      <c r="E10" s="1">
        <v>74.966025382827794</v>
      </c>
      <c r="F10" s="1">
        <v>134.845</v>
      </c>
      <c r="G10" s="2">
        <f>MAX(0, D10-C10)</f>
        <v>0</v>
      </c>
      <c r="H10" s="2">
        <f>MAX(0, E10-C10)</f>
        <v>0</v>
      </c>
      <c r="I10" s="2">
        <f>MAX(0, F10-C10)</f>
        <v>0</v>
      </c>
      <c r="J10" s="1">
        <f>(D10*1000000/L10)</f>
        <v>28.359692229789871</v>
      </c>
      <c r="L10">
        <v>6864602</v>
      </c>
      <c r="M10">
        <f t="shared" si="0"/>
        <v>0.96926916434883359</v>
      </c>
      <c r="N10">
        <f t="shared" si="1"/>
        <v>0.3714175192251401</v>
      </c>
    </row>
    <row r="11" spans="1:14" x14ac:dyDescent="0.35">
      <c r="A11" t="s">
        <v>14</v>
      </c>
      <c r="B11">
        <v>303</v>
      </c>
      <c r="C11">
        <v>60799</v>
      </c>
      <c r="D11" s="1">
        <v>1403.7909999999999</v>
      </c>
      <c r="E11" s="1">
        <v>0.99929583371962105</v>
      </c>
      <c r="F11" s="1">
        <v>71836.261400000003</v>
      </c>
      <c r="G11" s="2">
        <f>MAX(0, D11-C11)</f>
        <v>0</v>
      </c>
      <c r="H11" s="2">
        <f>MAX(0, E11-C11)</f>
        <v>0</v>
      </c>
      <c r="I11" s="2">
        <f>MAX(0, F11-C11)</f>
        <v>11037.261400000003</v>
      </c>
      <c r="J11" s="1">
        <f>(D11*1000000/L11)</f>
        <v>28.315309186178144</v>
      </c>
      <c r="L11">
        <v>49577103</v>
      </c>
      <c r="M11">
        <f t="shared" si="0"/>
        <v>0.7784050046251425</v>
      </c>
      <c r="N11">
        <f t="shared" si="1"/>
        <v>0.37171184332253915</v>
      </c>
    </row>
    <row r="12" spans="1:14" x14ac:dyDescent="0.35">
      <c r="A12" t="s">
        <v>20</v>
      </c>
      <c r="B12">
        <v>9252</v>
      </c>
      <c r="C12">
        <v>3756</v>
      </c>
      <c r="D12" s="1">
        <v>29.63</v>
      </c>
      <c r="E12" s="1">
        <v>188.867419176537</v>
      </c>
      <c r="F12" s="1">
        <v>6126.7448200885801</v>
      </c>
      <c r="G12" s="2">
        <f>MAX(0, D12-C12)</f>
        <v>0</v>
      </c>
      <c r="H12" s="2">
        <f>MAX(0, E12-C12)</f>
        <v>0</v>
      </c>
      <c r="I12" s="2">
        <f>MAX(0, F12-C12)</f>
        <v>2370.7448200885801</v>
      </c>
      <c r="J12" s="1">
        <f>(D12*1000000/L12)</f>
        <v>28.073333649154389</v>
      </c>
      <c r="L12">
        <v>1055450</v>
      </c>
      <c r="M12">
        <f t="shared" si="0"/>
        <v>0.9953227654879131</v>
      </c>
      <c r="N12">
        <f t="shared" si="1"/>
        <v>0.37332465135110682</v>
      </c>
    </row>
    <row r="13" spans="1:14" x14ac:dyDescent="0.35">
      <c r="A13" t="s">
        <v>7</v>
      </c>
      <c r="B13">
        <v>573</v>
      </c>
      <c r="C13">
        <v>13841</v>
      </c>
      <c r="D13" s="1">
        <v>711.42600000000004</v>
      </c>
      <c r="E13" s="1">
        <v>4952.24158200694</v>
      </c>
      <c r="F13" s="1">
        <v>70730.45</v>
      </c>
      <c r="G13" s="2">
        <f>MAX(0, D13-C13)</f>
        <v>0</v>
      </c>
      <c r="H13" s="2">
        <f>MAX(0, E13-C13)</f>
        <v>0</v>
      </c>
      <c r="I13" s="2">
        <f>MAX(0, F13-C13)</f>
        <v>56889.45</v>
      </c>
      <c r="J13" s="1">
        <f>(D13*1000000/L13)</f>
        <v>28.06252357359114</v>
      </c>
      <c r="L13">
        <v>25351462</v>
      </c>
      <c r="M13">
        <f t="shared" si="0"/>
        <v>0.8876980681742842</v>
      </c>
      <c r="N13">
        <f t="shared" si="1"/>
        <v>0.37339702634944671</v>
      </c>
    </row>
    <row r="14" spans="1:14" x14ac:dyDescent="0.35">
      <c r="A14" t="s">
        <v>23</v>
      </c>
      <c r="B14">
        <v>236</v>
      </c>
      <c r="C14">
        <v>38140</v>
      </c>
      <c r="D14" s="1">
        <v>1448.6117498999999</v>
      </c>
      <c r="E14" s="1">
        <v>1546.87439790132</v>
      </c>
      <c r="F14" s="1">
        <v>74357.48</v>
      </c>
      <c r="G14" s="2">
        <f>MAX(0, D14-C14)</f>
        <v>0</v>
      </c>
      <c r="H14" s="2">
        <f>MAX(0, E14-C14)</f>
        <v>0</v>
      </c>
      <c r="I14" s="2">
        <f>MAX(0, F14-C14)</f>
        <v>36217.479999999996</v>
      </c>
      <c r="J14" s="1">
        <f>(D14*1000000/L14)</f>
        <v>19.945964442689473</v>
      </c>
      <c r="L14">
        <v>72626809</v>
      </c>
      <c r="M14">
        <f t="shared" si="0"/>
        <v>0.77132983897242913</v>
      </c>
      <c r="N14">
        <f t="shared" si="1"/>
        <v>0.43755403401045123</v>
      </c>
    </row>
    <row r="15" spans="1:14" x14ac:dyDescent="0.35">
      <c r="A15" t="s">
        <v>21</v>
      </c>
      <c r="B15">
        <v>308</v>
      </c>
      <c r="C15">
        <v>41129</v>
      </c>
      <c r="D15" s="1">
        <v>867.11199999999997</v>
      </c>
      <c r="E15" s="1">
        <v>199.16735653485301</v>
      </c>
      <c r="F15" s="1">
        <v>555.76014999999995</v>
      </c>
      <c r="G15" s="2">
        <f>MAX(0, D15-C15)</f>
        <v>0</v>
      </c>
      <c r="H15" s="2">
        <f>MAX(0, E15-C15)</f>
        <v>0</v>
      </c>
      <c r="I15" s="2">
        <f>MAX(0, F15-C15)</f>
        <v>0</v>
      </c>
      <c r="J15" s="1">
        <f>(D15*1000000/L15)</f>
        <v>14.346730952897643</v>
      </c>
      <c r="L15">
        <v>60439692</v>
      </c>
      <c r="M15">
        <f t="shared" si="0"/>
        <v>0.86312230265795731</v>
      </c>
      <c r="N15">
        <f t="shared" si="1"/>
        <v>0.49947416262676347</v>
      </c>
    </row>
    <row r="16" spans="1:14" x14ac:dyDescent="0.35">
      <c r="A16" t="s">
        <v>19</v>
      </c>
      <c r="B16">
        <v>189</v>
      </c>
      <c r="C16">
        <v>14354</v>
      </c>
      <c r="D16" s="1">
        <v>293.66705763020099</v>
      </c>
      <c r="E16" s="1">
        <v>99.108599999999996</v>
      </c>
      <c r="F16" s="1">
        <v>69259.920987999998</v>
      </c>
      <c r="G16" s="2">
        <f>MAX(0, D16-C16)</f>
        <v>0</v>
      </c>
      <c r="H16" s="2">
        <f>MAX(0, E16-C16)</f>
        <v>0</v>
      </c>
      <c r="I16" s="2">
        <f>MAX(0, F16-C16)</f>
        <v>54905.920987999998</v>
      </c>
      <c r="J16" s="1">
        <f>(D16*1000000/L16)</f>
        <v>11.495978916671579</v>
      </c>
      <c r="L16">
        <v>25545198</v>
      </c>
      <c r="M16">
        <f t="shared" si="0"/>
        <v>0.95364327718491393</v>
      </c>
      <c r="N16">
        <f t="shared" si="1"/>
        <v>0.54110283254576919</v>
      </c>
    </row>
    <row r="17" spans="1:14" x14ac:dyDescent="0.35">
      <c r="A17" t="s">
        <v>15</v>
      </c>
      <c r="B17">
        <v>189</v>
      </c>
      <c r="C17">
        <v>6660</v>
      </c>
      <c r="D17" s="1">
        <v>112.639</v>
      </c>
      <c r="E17" s="1">
        <v>2228.4906299148001</v>
      </c>
      <c r="F17" s="1">
        <v>23298.927830000001</v>
      </c>
      <c r="G17" s="2">
        <f>MAX(0, D17-C17)</f>
        <v>0</v>
      </c>
      <c r="H17" s="2">
        <f>MAX(0, E17-C17)</f>
        <v>0</v>
      </c>
      <c r="I17" s="2">
        <f>MAX(0, F17-C17)</f>
        <v>16638.927830000001</v>
      </c>
      <c r="J17" s="1">
        <f>(D17*1000000/L17)</f>
        <v>11.167533123173511</v>
      </c>
      <c r="L17">
        <v>10086292</v>
      </c>
      <c r="M17">
        <f t="shared" si="0"/>
        <v>0.98221940539294772</v>
      </c>
      <c r="N17">
        <f t="shared" si="1"/>
        <v>0.54654995440215459</v>
      </c>
    </row>
    <row r="18" spans="1:14" x14ac:dyDescent="0.35">
      <c r="A18" t="s">
        <v>12</v>
      </c>
      <c r="B18">
        <v>550</v>
      </c>
      <c r="C18">
        <v>13527</v>
      </c>
      <c r="D18" s="1">
        <v>291.58999999999997</v>
      </c>
      <c r="E18" s="1">
        <v>10800.6568391563</v>
      </c>
      <c r="F18" s="1">
        <v>62714.197</v>
      </c>
      <c r="G18" s="2">
        <f>MAX(0, D18-C18)</f>
        <v>0</v>
      </c>
      <c r="H18" s="2">
        <f>MAX(0, E18-C18)</f>
        <v>0</v>
      </c>
      <c r="I18" s="2">
        <f>MAX(0, F18-C18)</f>
        <v>49187.197</v>
      </c>
      <c r="J18" s="1">
        <f>(D18*1000000/L18)</f>
        <v>10.510270970277622</v>
      </c>
      <c r="L18">
        <v>27743338</v>
      </c>
      <c r="M18">
        <f t="shared" si="0"/>
        <v>0.95397115047656333</v>
      </c>
      <c r="N18">
        <f t="shared" si="1"/>
        <v>0.55794868949087251</v>
      </c>
    </row>
    <row r="19" spans="1:14" x14ac:dyDescent="0.35">
      <c r="A19" t="s">
        <v>6</v>
      </c>
      <c r="B19">
        <v>828</v>
      </c>
      <c r="C19">
        <v>58310</v>
      </c>
      <c r="D19" s="1">
        <v>1465.3440000000001</v>
      </c>
      <c r="E19" s="1">
        <v>330.72378528148897</v>
      </c>
      <c r="F19" s="1">
        <v>6859.7012999999997</v>
      </c>
      <c r="G19" s="2">
        <f>MAX(0, D19-C19)</f>
        <v>0</v>
      </c>
      <c r="H19" s="2">
        <f>MAX(0, E19-C19)</f>
        <v>0</v>
      </c>
      <c r="I19" s="2">
        <f>MAX(0, F19-C19)</f>
        <v>0</v>
      </c>
      <c r="J19" s="1">
        <f>(D19*1000000/L19)</f>
        <v>7.3336010812265098</v>
      </c>
      <c r="L19">
        <v>199812341</v>
      </c>
      <c r="M19">
        <f t="shared" si="0"/>
        <v>0.76868857479313135</v>
      </c>
      <c r="N19">
        <f t="shared" si="1"/>
        <v>0.62557808401044257</v>
      </c>
    </row>
    <row r="20" spans="1:14" x14ac:dyDescent="0.35">
      <c r="A20" t="s">
        <v>10</v>
      </c>
      <c r="B20">
        <v>319</v>
      </c>
      <c r="C20">
        <v>56333</v>
      </c>
      <c r="D20" s="1">
        <v>405.46909699999998</v>
      </c>
      <c r="E20" s="1">
        <v>1697.20725769352</v>
      </c>
      <c r="F20" s="1">
        <v>29274.54708</v>
      </c>
      <c r="G20" s="2">
        <f>MAX(0, D20-C20)</f>
        <v>0</v>
      </c>
      <c r="H20" s="2">
        <f>MAX(0, E20-C20)</f>
        <v>0</v>
      </c>
      <c r="I20" s="2">
        <f>MAX(0, F20-C20)</f>
        <v>0</v>
      </c>
      <c r="J20" s="1">
        <f>(D20*1000000/L20)</f>
        <v>6.6366662723646304</v>
      </c>
      <c r="L20">
        <v>61095297</v>
      </c>
      <c r="M20">
        <f t="shared" si="0"/>
        <v>0.93599480074002284</v>
      </c>
      <c r="N20">
        <f t="shared" si="1"/>
        <v>0.64434307225407961</v>
      </c>
    </row>
    <row r="21" spans="1:14" x14ac:dyDescent="0.35">
      <c r="A21" t="s">
        <v>16</v>
      </c>
      <c r="B21">
        <v>269</v>
      </c>
      <c r="C21">
        <v>16497</v>
      </c>
      <c r="D21" s="1">
        <v>243.857</v>
      </c>
      <c r="E21" s="1">
        <v>234.8767</v>
      </c>
      <c r="F21" s="1">
        <v>2387.8236999999999</v>
      </c>
      <c r="G21" s="2">
        <f>MAX(0, D21-C21)</f>
        <v>0</v>
      </c>
      <c r="H21" s="2">
        <f>MAX(0, E21-C21)</f>
        <v>0</v>
      </c>
      <c r="I21" s="2">
        <f>MAX(0, F21-C21)</f>
        <v>0</v>
      </c>
      <c r="J21" s="1">
        <f>(D21*1000000/L21)</f>
        <v>5.8096853644777848</v>
      </c>
      <c r="L21">
        <v>41974218</v>
      </c>
      <c r="M21">
        <f t="shared" si="0"/>
        <v>0.96150602847067212</v>
      </c>
      <c r="N21">
        <f t="shared" si="1"/>
        <v>0.66935193452916431</v>
      </c>
    </row>
    <row r="22" spans="1:14" x14ac:dyDescent="0.35">
      <c r="A22" t="s">
        <v>18</v>
      </c>
      <c r="B22">
        <v>1029</v>
      </c>
      <c r="C22">
        <v>51163</v>
      </c>
      <c r="D22" s="1">
        <v>288.21314000000001</v>
      </c>
      <c r="E22" s="1">
        <v>2228.4899999999998</v>
      </c>
      <c r="F22" s="1">
        <v>86249.007930000007</v>
      </c>
      <c r="G22" s="2">
        <f>MAX(0, D22-C22)</f>
        <v>0</v>
      </c>
      <c r="H22" s="2">
        <f>MAX(0, E22-C22)</f>
        <v>0</v>
      </c>
      <c r="I22" s="2">
        <f>MAX(0, F22-C22)</f>
        <v>35086.007930000007</v>
      </c>
      <c r="J22" s="1">
        <f>(D22*1000000/L22)</f>
        <v>3.1575964862220527</v>
      </c>
      <c r="L22">
        <v>91276115</v>
      </c>
      <c r="M22">
        <f t="shared" si="0"/>
        <v>0.95450420367043731</v>
      </c>
      <c r="N22">
        <f t="shared" si="1"/>
        <v>0.78392888942057393</v>
      </c>
    </row>
    <row r="23" spans="1:14" x14ac:dyDescent="0.35">
      <c r="A23" t="s">
        <v>8</v>
      </c>
      <c r="B23">
        <v>2.8</v>
      </c>
      <c r="C23">
        <v>11342</v>
      </c>
      <c r="D23" s="1">
        <v>29.6670576302018</v>
      </c>
      <c r="E23" s="1">
        <v>88.078348388009701</v>
      </c>
      <c r="F23" s="1">
        <v>730.48401000000001</v>
      </c>
      <c r="G23" s="2">
        <f>MAX(0, D23-C23)</f>
        <v>0</v>
      </c>
      <c r="H23" s="2">
        <f>MAX(0, E23-C23)</f>
        <v>0</v>
      </c>
      <c r="I23" s="2">
        <f>MAX(0, F23-C23)</f>
        <v>0</v>
      </c>
      <c r="J23" s="1">
        <f>(D23*1000000/L23)</f>
        <v>2.418438105501135</v>
      </c>
      <c r="L23">
        <v>12267032</v>
      </c>
      <c r="M23">
        <f t="shared" si="0"/>
        <v>0.99531691576712611</v>
      </c>
      <c r="N23">
        <f t="shared" si="1"/>
        <v>0.83404480195838804</v>
      </c>
    </row>
    <row r="24" spans="1:14" x14ac:dyDescent="0.35">
      <c r="A24" t="s">
        <v>17</v>
      </c>
      <c r="B24">
        <v>2598</v>
      </c>
      <c r="C24">
        <v>4462</v>
      </c>
      <c r="D24" s="1">
        <v>1.99</v>
      </c>
      <c r="E24" s="1">
        <v>91.086779409629997</v>
      </c>
      <c r="F24" s="1">
        <v>659.92089999999996</v>
      </c>
      <c r="G24" s="2">
        <f>MAX(0, D24-C24)</f>
        <v>0</v>
      </c>
      <c r="H24" s="2">
        <f>MAX(0, E24-C24)</f>
        <v>0</v>
      </c>
      <c r="I24" s="2">
        <f>MAX(0, F24-C24)</f>
        <v>0</v>
      </c>
      <c r="J24" s="1">
        <f>(D24*1000000/L24)</f>
        <v>1.5946113355230525</v>
      </c>
      <c r="L24">
        <v>1247953</v>
      </c>
      <c r="M24">
        <f t="shared" si="0"/>
        <v>0.99968586916371738</v>
      </c>
      <c r="N24">
        <f t="shared" si="1"/>
        <v>0.91231145193920882</v>
      </c>
    </row>
    <row r="25" spans="1:14" x14ac:dyDescent="0.35">
      <c r="A25" t="s">
        <v>24</v>
      </c>
      <c r="B25">
        <v>1102</v>
      </c>
      <c r="C25">
        <v>17796</v>
      </c>
      <c r="D25" s="1">
        <v>121.6752</v>
      </c>
      <c r="E25" s="1">
        <v>129.876</v>
      </c>
      <c r="F25" s="1">
        <v>3983.192783</v>
      </c>
      <c r="G25" s="2">
        <f>MAX(0, D25-C25)</f>
        <v>0</v>
      </c>
      <c r="H25" s="2">
        <f>MAX(0, E25-C25)</f>
        <v>0</v>
      </c>
      <c r="I25" s="2">
        <f>MAX(0, F25-C25)</f>
        <v>0</v>
      </c>
      <c r="J25" s="1">
        <f>(D25*1000000/L25)</f>
        <v>1.1688361241325267</v>
      </c>
      <c r="L25">
        <v>104099452</v>
      </c>
      <c r="M25">
        <f t="shared" si="0"/>
        <v>0.98079299882871818</v>
      </c>
      <c r="N25">
        <f t="shared" si="1"/>
        <v>0.97068307454333735</v>
      </c>
    </row>
    <row r="26" spans="1:14" x14ac:dyDescent="0.35">
      <c r="A26" t="s">
        <v>30</v>
      </c>
      <c r="C26">
        <f t="shared" ref="C26" ca="1" si="2">SUM(C1:C29)</f>
        <v>699056</v>
      </c>
      <c r="D26" s="1">
        <f>SUM(D3:D25)</f>
        <v>26681.454362160406</v>
      </c>
      <c r="E26" s="1">
        <f>SUM(E3:E25)</f>
        <v>114995.7244520388</v>
      </c>
      <c r="F26" s="1">
        <f>SUM(F3:F25)</f>
        <v>923047.71944049455</v>
      </c>
      <c r="G26" s="2">
        <f>SUM(G3:G25)</f>
        <v>0</v>
      </c>
      <c r="H26" s="2">
        <f t="shared" ref="H26:I26" si="3">SUM(H3:H25)</f>
        <v>1736.639637403001</v>
      </c>
      <c r="I26" s="2">
        <f t="shared" si="3"/>
        <v>466006.82359961455</v>
      </c>
      <c r="J26" s="1">
        <f>(D26*1000000/L26)</f>
        <v>23.372045991276043</v>
      </c>
      <c r="L26">
        <f>SUM(L3:L25)</f>
        <v>1141596862</v>
      </c>
      <c r="N26">
        <f t="shared" ref="N5:N26" si="4">1 - (LOG10(J26)/LOG10(337))</f>
        <v>0.45850587866224357</v>
      </c>
    </row>
  </sheetData>
  <sortState xmlns:xlrd2="http://schemas.microsoft.com/office/spreadsheetml/2017/richdata2" ref="A4:J25">
    <sortCondition descending="1" ref="J3:J25"/>
  </sortState>
  <mergeCells count="6">
    <mergeCell ref="J1:J2"/>
    <mergeCell ref="A1:A2"/>
    <mergeCell ref="B1:B2"/>
    <mergeCell ref="D1:F1"/>
    <mergeCell ref="C1:C2"/>
    <mergeCell ref="G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Shreshth and Shikhar</dc:creator>
  <cp:lastModifiedBy>Shreshth and Shikhar</cp:lastModifiedBy>
  <dcterms:created xsi:type="dcterms:W3CDTF">2015-06-05T18:17:20Z</dcterms:created>
  <dcterms:modified xsi:type="dcterms:W3CDTF">2020-04-12T09:24:24Z</dcterms:modified>
</cp:coreProperties>
</file>