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0" windowWidth="20490" windowHeight="7890"/>
  </bookViews>
  <sheets>
    <sheet name="Sheet3" sheetId="3" r:id="rId1"/>
  </sheets>
  <definedNames>
    <definedName name="_xlnm._FilterDatabase" localSheetId="0" hidden="1">Sheet3!$B$1:$B$365</definedName>
  </definedNames>
  <calcPr calcId="152511"/>
</workbook>
</file>

<file path=xl/calcChain.xml><?xml version="1.0" encoding="utf-8"?>
<calcChain xmlns="http://schemas.openxmlformats.org/spreadsheetml/2006/main">
  <c r="I2" i="3" l="1"/>
  <c r="I3" i="3"/>
  <c r="I4" i="3"/>
  <c r="I5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55" i="3"/>
  <c r="I258" i="3"/>
  <c r="I259" i="3"/>
  <c r="I263" i="3"/>
  <c r="I264" i="3"/>
  <c r="I266" i="3"/>
  <c r="I267" i="3"/>
  <c r="I268" i="3"/>
  <c r="I270" i="3"/>
  <c r="I271" i="3"/>
  <c r="I274" i="3"/>
  <c r="I276" i="3"/>
  <c r="I277" i="3"/>
  <c r="I278" i="3"/>
  <c r="I279" i="3"/>
  <c r="I280" i="3"/>
  <c r="I282" i="3"/>
  <c r="I283" i="3"/>
  <c r="I285" i="3"/>
  <c r="I286" i="3"/>
  <c r="I287" i="3"/>
  <c r="I288" i="3"/>
  <c r="I289" i="3"/>
  <c r="I292" i="3"/>
  <c r="I293" i="3"/>
  <c r="I294" i="3"/>
  <c r="I295" i="3"/>
  <c r="I296" i="3"/>
  <c r="I297" i="3"/>
  <c r="I298" i="3"/>
  <c r="I299" i="3"/>
  <c r="I300" i="3"/>
  <c r="I301" i="3"/>
  <c r="I302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G313" i="3" l="1"/>
  <c r="F303" i="3"/>
  <c r="I303" i="3" s="1"/>
  <c r="G300" i="3"/>
  <c r="G299" i="3"/>
  <c r="G298" i="3"/>
  <c r="G294" i="3"/>
  <c r="G293" i="3"/>
  <c r="G291" i="3"/>
  <c r="I291" i="3" s="1"/>
  <c r="G290" i="3"/>
  <c r="I290" i="3" s="1"/>
  <c r="G284" i="3"/>
  <c r="D284" i="3"/>
  <c r="I284" i="3" s="1"/>
  <c r="G283" i="3"/>
  <c r="D281" i="3"/>
  <c r="I281" i="3" s="1"/>
  <c r="G277" i="3"/>
  <c r="G275" i="3"/>
  <c r="D275" i="3"/>
  <c r="I275" i="3" s="1"/>
  <c r="D273" i="3"/>
  <c r="I273" i="3" s="1"/>
  <c r="D272" i="3"/>
  <c r="I272" i="3" s="1"/>
  <c r="D269" i="3"/>
  <c r="I269" i="3" s="1"/>
  <c r="G268" i="3"/>
  <c r="G267" i="3"/>
  <c r="G266" i="3"/>
  <c r="G265" i="3"/>
  <c r="D265" i="3"/>
  <c r="I265" i="3" s="1"/>
  <c r="G264" i="3"/>
  <c r="G262" i="3"/>
  <c r="D262" i="3"/>
  <c r="I262" i="3" s="1"/>
  <c r="G261" i="3"/>
  <c r="D261" i="3"/>
  <c r="I261" i="3" s="1"/>
  <c r="G260" i="3"/>
  <c r="D260" i="3"/>
  <c r="I260" i="3" s="1"/>
  <c r="G258" i="3"/>
  <c r="D257" i="3"/>
  <c r="I257" i="3" s="1"/>
  <c r="D256" i="3"/>
  <c r="I256" i="3" s="1"/>
  <c r="G254" i="3"/>
  <c r="F254" i="3"/>
  <c r="I254" i="3" s="1"/>
  <c r="D254" i="3"/>
  <c r="G253" i="3"/>
  <c r="F253" i="3"/>
  <c r="D253" i="3"/>
  <c r="D252" i="3"/>
  <c r="I252" i="3" s="1"/>
  <c r="F251" i="3"/>
  <c r="D251" i="3"/>
  <c r="F250" i="3"/>
  <c r="I250" i="3" s="1"/>
  <c r="D250" i="3"/>
  <c r="D249" i="3"/>
  <c r="I249" i="3" s="1"/>
  <c r="G243" i="3"/>
  <c r="G145" i="3"/>
  <c r="G144" i="3"/>
  <c r="G143" i="3"/>
  <c r="G142" i="3"/>
  <c r="G140" i="3"/>
  <c r="G139" i="3"/>
  <c r="G138" i="3"/>
  <c r="G137" i="3"/>
  <c r="G136" i="3"/>
  <c r="G135" i="3"/>
  <c r="G134" i="3"/>
  <c r="G133" i="3"/>
  <c r="G132" i="3"/>
  <c r="G129" i="3"/>
  <c r="G128" i="3"/>
  <c r="G125" i="3"/>
  <c r="D63" i="3"/>
  <c r="I63" i="3" s="1"/>
  <c r="D62" i="3"/>
  <c r="I62" i="3" s="1"/>
  <c r="G49" i="3"/>
  <c r="D40" i="3"/>
  <c r="I40" i="3" s="1"/>
  <c r="G34" i="3"/>
  <c r="D20" i="3"/>
  <c r="I20" i="3" s="1"/>
  <c r="D6" i="3"/>
  <c r="I6" i="3" s="1"/>
  <c r="I251" i="3" l="1"/>
  <c r="I253" i="3"/>
</calcChain>
</file>

<file path=xl/sharedStrings.xml><?xml version="1.0" encoding="utf-8"?>
<sst xmlns="http://schemas.openxmlformats.org/spreadsheetml/2006/main" count="484" uniqueCount="371">
  <si>
    <t>Sno.</t>
  </si>
  <si>
    <t>BARCODE</t>
  </si>
  <si>
    <t>QTY</t>
  </si>
  <si>
    <t>TAJ  Mahal 500GM</t>
  </si>
  <si>
    <t>Godrej no 1 Rosewater</t>
  </si>
  <si>
    <t>Godrej no 1 Kesar</t>
  </si>
  <si>
    <t>Lux Soft touch</t>
  </si>
  <si>
    <t>Taj mahal 250GM</t>
  </si>
  <si>
    <t>Vim 3*125</t>
  </si>
  <si>
    <t>Nirma 320g</t>
  </si>
  <si>
    <t>Nirma130g</t>
  </si>
  <si>
    <t>Tata Premium 1 kg</t>
  </si>
  <si>
    <t>Ginni Cotton seed 2l</t>
  </si>
  <si>
    <t>Tata agni 1 kg</t>
  </si>
  <si>
    <t>Lifebuoy Total</t>
  </si>
  <si>
    <t>Harpic 500 ml</t>
  </si>
  <si>
    <t>Godrej Lime aloe vira</t>
  </si>
  <si>
    <t>Godrej Coconut neem</t>
  </si>
  <si>
    <t>Surf excel 4*200</t>
  </si>
  <si>
    <t>Godrej no1 white lily</t>
  </si>
  <si>
    <t>Gagan vansapati 5 ltr</t>
  </si>
  <si>
    <t>Ginni Cotton seed 1 ltr</t>
  </si>
  <si>
    <t>Dettol skin care</t>
  </si>
  <si>
    <t>Dettol Original</t>
  </si>
  <si>
    <t>Vim 500gm</t>
  </si>
  <si>
    <t>Vim liquid 250 ml</t>
  </si>
  <si>
    <t>Rexona Silky soft</t>
  </si>
  <si>
    <t>Ginni Cotton seed 5ltr</t>
  </si>
  <si>
    <t>Harpic red</t>
  </si>
  <si>
    <t>Godrej no. Sandal</t>
  </si>
  <si>
    <t>Gagan Vanaspati 2 ltr</t>
  </si>
  <si>
    <t>Gagan vanaspati 1 ltr</t>
  </si>
  <si>
    <t>Jivo 5 ltr</t>
  </si>
  <si>
    <t>Jivo1</t>
  </si>
  <si>
    <t>Gagan Kachi ghanni 1 ltr</t>
  </si>
  <si>
    <t>Gagan Kachi Ghani 5 ltr</t>
  </si>
  <si>
    <t>Gagan Vanpaspati 15 ltr</t>
  </si>
  <si>
    <t>Gagan Soya 15 ltr</t>
  </si>
  <si>
    <t>Sugar L simple</t>
  </si>
  <si>
    <t>Sugar M 1kg</t>
  </si>
  <si>
    <t>Surf excel 1 Kg</t>
  </si>
  <si>
    <t>Wheel 1 Kg</t>
  </si>
  <si>
    <t>Wheel 4 Kg</t>
  </si>
  <si>
    <t>Tide Plus 1 kg</t>
  </si>
  <si>
    <t>Rin 4 kg</t>
  </si>
  <si>
    <t>Tide Plus Jasmine Rose 5KG</t>
  </si>
  <si>
    <t>Surf Excel 1.5 kg</t>
  </si>
  <si>
    <t>Besan B</t>
  </si>
  <si>
    <t>Besan M</t>
  </si>
  <si>
    <t xml:space="preserve">Loose Suji </t>
  </si>
  <si>
    <t>Maida 1kg</t>
  </si>
  <si>
    <t>Hit black 400 ml</t>
  </si>
  <si>
    <t>Hit Red 400 ml</t>
  </si>
  <si>
    <t>Hit Black 200 ml</t>
  </si>
  <si>
    <t>Eno lemon</t>
  </si>
  <si>
    <t>Colgate ST 300g</t>
  </si>
  <si>
    <t>Colgate Salt</t>
  </si>
  <si>
    <t>Colgate Cibaca 2*175</t>
  </si>
  <si>
    <t>Dettol liquid hand wash 185 ml</t>
  </si>
  <si>
    <t xml:space="preserve">Lizol </t>
  </si>
  <si>
    <t>Odonil Nature</t>
  </si>
  <si>
    <t>Tata gold 250 g</t>
  </si>
  <si>
    <t>Tata tea agni 250 g</t>
  </si>
  <si>
    <t>Tata premium 500g</t>
  </si>
  <si>
    <t>Tata premium 250 g</t>
  </si>
  <si>
    <t>Channa Daal</t>
  </si>
  <si>
    <t xml:space="preserve">White Channa </t>
  </si>
  <si>
    <t>Rajma Jammu</t>
  </si>
  <si>
    <t>Rajma Chitra</t>
  </si>
  <si>
    <t>Mongi Dhoti</t>
  </si>
  <si>
    <t>Masar Dal</t>
  </si>
  <si>
    <t>Mah Dofar</t>
  </si>
  <si>
    <t>Mongi Sabat</t>
  </si>
  <si>
    <t>Masar Sabat</t>
  </si>
  <si>
    <t>Mah Sabat</t>
  </si>
  <si>
    <t>Black Channa</t>
  </si>
  <si>
    <t>Arhar</t>
  </si>
  <si>
    <t>Moth</t>
  </si>
  <si>
    <t>CATCH HALDI 500G</t>
  </si>
  <si>
    <t>CATCH HALDI 200G</t>
  </si>
  <si>
    <t>CATCH RED CHILI 200G</t>
  </si>
  <si>
    <t>CATCH RED CHILI 500G</t>
  </si>
  <si>
    <t>CATCH GARM MASALA 200</t>
  </si>
  <si>
    <t>CATCH DHANIA PWDR 200</t>
  </si>
  <si>
    <t>GANESH BOGH DALIA</t>
  </si>
  <si>
    <t>KATARIA MIX PICKLE 1KG</t>
  </si>
  <si>
    <t>KATARIA AMLA MURABA 1KG</t>
  </si>
  <si>
    <t>KATARIA APPLE MURABA 1KG</t>
  </si>
  <si>
    <t>COLGATE MAX FRESH 150GM</t>
  </si>
  <si>
    <t xml:space="preserve">JOHNSONS BABY SOAP </t>
  </si>
  <si>
    <t>SENSODYNE FRESH GEL 70G</t>
  </si>
  <si>
    <t>SENSODYNE FRESH MINT 70G</t>
  </si>
  <si>
    <t>CLOSE -UP FRESH ACTION</t>
  </si>
  <si>
    <t>COLGATE SATL LEMON 200G</t>
  </si>
  <si>
    <t>DABUR RED 200G</t>
  </si>
  <si>
    <t>COLAGATE SALT LEMON 100G</t>
  </si>
  <si>
    <t>COLGATE HERBAL 200G</t>
  </si>
  <si>
    <t>HIMALAYA NEEM FACE WASH 50ML</t>
  </si>
  <si>
    <t xml:space="preserve">SWIFT HAIR SPREY 250ML </t>
  </si>
  <si>
    <t>FOGG 120ML</t>
  </si>
  <si>
    <t>DABUR AMLA HAIR OIL 450ML</t>
  </si>
  <si>
    <t>DABUR AMLA HAIR OIL 180ML</t>
  </si>
  <si>
    <t>FOGG  NAPOLEN RED  120ML</t>
  </si>
  <si>
    <t>FAGG PARADISE 120ML</t>
  </si>
  <si>
    <t>HEAD&amp;shoulders 340ml</t>
  </si>
  <si>
    <t>FOGG MARCO 120ML</t>
  </si>
  <si>
    <t xml:space="preserve">JOHNSONS BABY MILK LOCTION 100ML </t>
  </si>
  <si>
    <t>HAIR&amp;CARE 100ML</t>
  </si>
  <si>
    <t>AYUR HERBAL SHAMPOO 1000ML</t>
  </si>
  <si>
    <t>PANTENE SHAMPOO SILKY SMOOTH 675ML</t>
  </si>
  <si>
    <t>DOVE HAIR THERAPY 650ML</t>
  </si>
  <si>
    <t>AYUR HERBAL SHAMPOO 200ML</t>
  </si>
  <si>
    <t>NYLE LONG BOUNCY 400ML</t>
  </si>
  <si>
    <t>DABUR AMLA HAIR OIL 90ML</t>
  </si>
  <si>
    <t>HEAD&amp;shoulders  SILKY SMOTH675ml</t>
  </si>
  <si>
    <t>AYUR HERBAL SHAMPOO 500ML</t>
  </si>
  <si>
    <t>HALDIRAMS KHATTA MEETHA  200GM</t>
  </si>
  <si>
    <t>HALDIRAMS BHUJIA  200GM</t>
  </si>
  <si>
    <t>HALDIRAMS NAVRATTAN  200GM</t>
  </si>
  <si>
    <t>HALDIRAMS ALOO BHUJIA 200GM</t>
  </si>
  <si>
    <t>HALDIRAMS BOONDI  200GM</t>
  </si>
  <si>
    <t>HALDIRAMS PUNJABI TADKA  200GM</t>
  </si>
  <si>
    <t>HALDIRAMS KASHMIRI MIXTURE  200GM</t>
  </si>
  <si>
    <t>CATCH CORIANDER PWDR 500GM</t>
  </si>
  <si>
    <t>DARLING VELVETTO 830GM</t>
  </si>
  <si>
    <t>DARLING SECRET 830GM</t>
  </si>
  <si>
    <t>MAHA LACTO 250GM</t>
  </si>
  <si>
    <t>CENTER FRUIT 578GM</t>
  </si>
  <si>
    <t>CENTER FRESH 578GM</t>
  </si>
  <si>
    <t>BOONDI 130GM</t>
  </si>
  <si>
    <t>BOONDI 280GM</t>
  </si>
  <si>
    <t>BOONDI PUDIANA 140GM</t>
  </si>
  <si>
    <t>BOONDI PUDIANA 400GM</t>
  </si>
  <si>
    <t xml:space="preserve">MOTA PAKODA </t>
  </si>
  <si>
    <t>SEVIAN NAMKEEN</t>
  </si>
  <si>
    <t>PAPADI MATHI 200G</t>
  </si>
  <si>
    <t>MURUNDA</t>
  </si>
  <si>
    <t>PETHA</t>
  </si>
  <si>
    <t>MIX BHUJIA 270GM</t>
  </si>
  <si>
    <t>BREAK SEVIAN 110GM</t>
  </si>
  <si>
    <t>CORN FLACKS 140GM</t>
  </si>
  <si>
    <t>SNACKS</t>
  </si>
  <si>
    <t>POHHA 160GM</t>
  </si>
  <si>
    <t>MATRI 400G</t>
  </si>
  <si>
    <t>ALLO PAPAD 120GM</t>
  </si>
  <si>
    <t>RING SNAKS</t>
  </si>
  <si>
    <t xml:space="preserve">ROSTED CHANA </t>
  </si>
  <si>
    <t>DABUR ALMOND 50ML</t>
  </si>
  <si>
    <t>BAJAJ ALMOND 100ML</t>
  </si>
  <si>
    <t>BAJAJ ALMOND 300ML</t>
  </si>
  <si>
    <t>BAJAJ ALMOND 500ML</t>
  </si>
  <si>
    <t>PARACHUTE JASMINE OIL 300ML</t>
  </si>
  <si>
    <t>HAIR &amp; CAIR 500ML</t>
  </si>
  <si>
    <t>HAIR &amp; CAIR 300ML</t>
  </si>
  <si>
    <t>NIHAR SHANTI AMLA 500ML</t>
  </si>
  <si>
    <t>NIHAR SHANTI AMLA 75ML</t>
  </si>
  <si>
    <t>DABUR AMLA 90ML</t>
  </si>
  <si>
    <t>DABUR ANMOL PURE COCONUT OIL 100ML</t>
  </si>
  <si>
    <t>PANTENE HAIR FALL CONTROL 180ML</t>
  </si>
  <si>
    <t>PANTENE SILKY SMOOTH CLEAR 180ML</t>
  </si>
  <si>
    <t xml:space="preserve">HEAD SHOULDER SMOOTH SILKY 180ML </t>
  </si>
  <si>
    <t>CLINIC PLUS 175ML</t>
  </si>
  <si>
    <t>DOVE DAILY SHINE 80ML</t>
  </si>
  <si>
    <t>SUNSILK BLACK 340ML</t>
  </si>
  <si>
    <t>SUNSILK PINK 340ML</t>
  </si>
  <si>
    <t>HELLO SHAMPOO 1000 ML</t>
  </si>
  <si>
    <t>KISSAN FRESH TOMATO 200GM</t>
  </si>
  <si>
    <t>BOURN VITA 500GM</t>
  </si>
  <si>
    <t>BOURN VITA 200GM</t>
  </si>
  <si>
    <t>HORLICKS 500G</t>
  </si>
  <si>
    <t>KEO-KARPIN 100ML</t>
  </si>
  <si>
    <t>PARACHUTE JASMINE OIL 90ML</t>
  </si>
  <si>
    <t>KEO-KARPIN 200ML</t>
  </si>
  <si>
    <t>PARACHUTE COCONUT OIL 175ML</t>
  </si>
  <si>
    <t>COLGATE KIDS2+</t>
  </si>
  <si>
    <t>COLGATE SUPER FELXI</t>
  </si>
  <si>
    <t xml:space="preserve">COLGATE ZIG ZAG </t>
  </si>
  <si>
    <t>TRESEMME SHAMPOO POUCH</t>
  </si>
  <si>
    <t>BOURN VITA 100GM</t>
  </si>
  <si>
    <t>GARNIER COLOR 3</t>
  </si>
  <si>
    <t>GARNIER COLOR 1</t>
  </si>
  <si>
    <t>GARNIER COLOR 3.16</t>
  </si>
  <si>
    <t>HIMALAYA BABY SOAP</t>
  </si>
  <si>
    <t>HIMALAYA BABY POWDER 100G</t>
  </si>
  <si>
    <t xml:space="preserve">JOHNSONS BABY POWDER </t>
  </si>
  <si>
    <t>NIVEA SOFT CREAM</t>
  </si>
  <si>
    <t xml:space="preserve">GILLETTE GUARD </t>
  </si>
  <si>
    <t>GARNIER COLOR MATE 9.2</t>
  </si>
  <si>
    <t>GARNIER COLOR MATE 9.1</t>
  </si>
  <si>
    <t>GARNIER COLOR MATE 9.3</t>
  </si>
  <si>
    <t>FAIR LOVLEY 25GM</t>
  </si>
  <si>
    <t>DOVE SHAMPOO $ CONDTIONER POUCH</t>
  </si>
  <si>
    <t>DOVE SHAMPOO POUCH</t>
  </si>
  <si>
    <t>HEAD $ SHOULDERS PINK POUCH</t>
  </si>
  <si>
    <t>SUNSLIK PINK POUCH</t>
  </si>
  <si>
    <t>SUNSLIK BLACK POUCH</t>
  </si>
  <si>
    <t>CLINIC PLUS POUCH</t>
  </si>
  <si>
    <t>YIPPEE NOODLES</t>
  </si>
  <si>
    <t>MAGGI 4PACK</t>
  </si>
  <si>
    <t>MAGGI 2PACK</t>
  </si>
  <si>
    <t>MAGGI 1PACK</t>
  </si>
  <si>
    <t>TOPS RED CHILLI SAUCE 650 GM</t>
  </si>
  <si>
    <t>TOPS GREEN CHILLI SOUCE</t>
  </si>
  <si>
    <t>KISSAN FRESH TOMATO 1KG</t>
  </si>
  <si>
    <t xml:space="preserve">FREE NO1 SOAP </t>
  </si>
  <si>
    <t>PEPSODENT 100GM</t>
  </si>
  <si>
    <t>CLOSE -UP DEEP ACTION 80GM</t>
  </si>
  <si>
    <t>COLGATE TOTAL 140GM</t>
  </si>
  <si>
    <t>COLGATE STRONG TEETH 100GM</t>
  </si>
  <si>
    <t>COLGATE MAX FRESH 80GM</t>
  </si>
  <si>
    <t>COLGATE MAX FRESH COOL 150GM</t>
  </si>
  <si>
    <t>COLGATE VISIBLE WHITE 100GM</t>
  </si>
  <si>
    <t>PEPSODENT 200GM</t>
  </si>
  <si>
    <t>HIMALAYA NEEM FACE WASH 100ML</t>
  </si>
  <si>
    <t>VEET HAIR REMOVAL CREAM 60GM</t>
  </si>
  <si>
    <t>PONDS COLD CREAM 55ML/49GM</t>
  </si>
  <si>
    <t>UJALA 75ML</t>
  </si>
  <si>
    <t xml:space="preserve">HIMALAYA BABY CREAM </t>
  </si>
  <si>
    <t xml:space="preserve">ROBIN DAZZLING LIQUID </t>
  </si>
  <si>
    <t>VESELINE DRY SKIN 300ML</t>
  </si>
  <si>
    <t>LIPTON GREEN TEA PURE&amp;LIGHT</t>
  </si>
  <si>
    <t>LIPTON GREEN TEA TULSI NATURE</t>
  </si>
  <si>
    <t>LIPTON GREEN TEA 100GM</t>
  </si>
  <si>
    <t>HIMALAYA HERBAL MASSAGE OIL 200ML</t>
  </si>
  <si>
    <t>EZEE LIQUID DETERGENT 50GM</t>
  </si>
  <si>
    <t>PONDS DREAM, FLOWER PWDR 200GM</t>
  </si>
  <si>
    <t>PONDS DREAM, FLOWER PWDR 100GM</t>
  </si>
  <si>
    <t>DETTOL ANISEPTIC LIQUID 110ML</t>
  </si>
  <si>
    <t>GINGER GARLIC PASTE 200GM</t>
  </si>
  <si>
    <t>GARLIC PASTE 200GM</t>
  </si>
  <si>
    <t>GINGER PASTE 200GM</t>
  </si>
  <si>
    <t xml:space="preserve">PANASONIC AA REMOTE CELL </t>
  </si>
  <si>
    <t xml:space="preserve">PANASONIC JUMBOREMOTE CELL </t>
  </si>
  <si>
    <t xml:space="preserve">NIPPO GOLD </t>
  </si>
  <si>
    <t xml:space="preserve">GILLETE WILKINSON </t>
  </si>
  <si>
    <t>DABUR SARSON AMLA 175ML</t>
  </si>
  <si>
    <t>NASCAFE 50GM</t>
  </si>
  <si>
    <t>NASCAFE 25GM</t>
  </si>
  <si>
    <t>DABUR SARSON AMLA 80ML</t>
  </si>
  <si>
    <t>DABUR SARSON AMLA 40ML</t>
  </si>
  <si>
    <t>DABUR RED 50GM</t>
  </si>
  <si>
    <t>PUNJAB KING PURE DESI GHEE 1KG</t>
  </si>
  <si>
    <t>PUNJAB KING PURE DESI GHEE 500GM</t>
  </si>
  <si>
    <t>TATA SALT</t>
  </si>
  <si>
    <t>RED LEBAL BROOK BOND 500GM</t>
  </si>
  <si>
    <t>RED LEBAL BROOK BOND 250GM</t>
  </si>
  <si>
    <t>tops drinking chocolate 100gm</t>
  </si>
  <si>
    <t>kissan mixed fruit jam</t>
  </si>
  <si>
    <t>RAMA 1LTR</t>
  </si>
  <si>
    <t>RAMA 2LTR</t>
  </si>
  <si>
    <t>RAMA 5LTR</t>
  </si>
  <si>
    <t>AGMARK OIL 1LTR</t>
  </si>
  <si>
    <t>AGMARK OIL 2LTR</t>
  </si>
  <si>
    <t>AGMARK OIL 5LTR</t>
  </si>
  <si>
    <t>AGMARK OIL 15LTR</t>
  </si>
  <si>
    <t>INDIA GATE BASMATI FEAST ROZZANA 1 KG</t>
  </si>
  <si>
    <t>INDIA GATE BASMATI FEAST ROZZANA 5 KG</t>
  </si>
  <si>
    <t>INDIAN GATE DUBAR 5KG</t>
  </si>
  <si>
    <t>SANJAY WASHING SOAP</t>
  </si>
  <si>
    <t>Coca cola</t>
  </si>
  <si>
    <t>Limca</t>
  </si>
  <si>
    <t>Fanta</t>
  </si>
  <si>
    <t>Shiv Pujari</t>
  </si>
  <si>
    <t>India Gate Mini Mogra 10kg</t>
  </si>
  <si>
    <t>Maya Jasmine</t>
  </si>
  <si>
    <t>Maya Rose</t>
  </si>
  <si>
    <t>Brittania Nutri Choice</t>
  </si>
  <si>
    <t>Tiger Glucose</t>
  </si>
  <si>
    <t>Britannia 50:50</t>
  </si>
  <si>
    <t>Jim Jam</t>
  </si>
  <si>
    <t>Gooday Butter</t>
  </si>
  <si>
    <t>Marie Gold</t>
  </si>
  <si>
    <t>Bakery Biscuit Zira 300g</t>
  </si>
  <si>
    <t>Bakery Biscuit Peanut 300g</t>
  </si>
  <si>
    <t>Bakery Biscuit Zira 500g</t>
  </si>
  <si>
    <t>Cake Rusk 300g</t>
  </si>
  <si>
    <t>Bakery Biscuit Choclate Cookies 300g</t>
  </si>
  <si>
    <t>Bakery Biscuit jam 500g</t>
  </si>
  <si>
    <t>Maya Sandal</t>
  </si>
  <si>
    <t>Exo Round</t>
  </si>
  <si>
    <t>Ezee Brite</t>
  </si>
  <si>
    <t>Exo Safai</t>
  </si>
  <si>
    <t>Every Day Dry Milk 200g</t>
  </si>
  <si>
    <t>Every Day Dry Milk 400g</t>
  </si>
  <si>
    <t>Victory Sounf</t>
  </si>
  <si>
    <t>Victory Ajwain</t>
  </si>
  <si>
    <t>Victory Kali Mirch</t>
  </si>
  <si>
    <t>India Gate Mogra</t>
  </si>
  <si>
    <t xml:space="preserve">India Gate Mini Dubar </t>
  </si>
  <si>
    <t>MDH Chicken Masala</t>
  </si>
  <si>
    <t>MDH Chunky Chat Masala</t>
  </si>
  <si>
    <t>MDH Kitchen King</t>
  </si>
  <si>
    <t>MDH Meat Masala</t>
  </si>
  <si>
    <t>MDH Zeera Powder</t>
  </si>
  <si>
    <t>MDH Kauri Methi</t>
  </si>
  <si>
    <t>MDH Kali Mirch Powder</t>
  </si>
  <si>
    <t>MDH Degi Mirch</t>
  </si>
  <si>
    <t>MDH Channa Masala</t>
  </si>
  <si>
    <t xml:space="preserve">Amchoor Powder </t>
  </si>
  <si>
    <t>Badam 1 kg</t>
  </si>
  <si>
    <t>Small Elaichi kg</t>
  </si>
  <si>
    <t>Sogi 1 Kg</t>
  </si>
  <si>
    <t>KAJU 1 Kg</t>
  </si>
  <si>
    <t>Ajanta Red 10g</t>
  </si>
  <si>
    <t>Ajanta Yelow 10g</t>
  </si>
  <si>
    <t>Ajanta Green 10g</t>
  </si>
  <si>
    <t>Steel Broom</t>
  </si>
  <si>
    <t>Plastic Broom</t>
  </si>
  <si>
    <t>Broom Bans</t>
  </si>
  <si>
    <t>Mayur Rusk</t>
  </si>
  <si>
    <t>Rusk</t>
  </si>
  <si>
    <t xml:space="preserve">Dettol Frsh Shaving Ceam </t>
  </si>
  <si>
    <t>Dusbin No.8</t>
  </si>
  <si>
    <t>Nona Knife</t>
  </si>
  <si>
    <t>Ganga Mug</t>
  </si>
  <si>
    <t>Clip Rose Plastic</t>
  </si>
  <si>
    <t>Clip liza Steel</t>
  </si>
  <si>
    <t>Beater</t>
  </si>
  <si>
    <t>Nova Kitchenware</t>
  </si>
  <si>
    <t>Chilli Cutter Senso</t>
  </si>
  <si>
    <t>astic Poni Sneha</t>
  </si>
  <si>
    <t>Ganga Hanger Plastic</t>
  </si>
  <si>
    <t>Shelf Wiper Capital</t>
  </si>
  <si>
    <t>Tile Brush Active</t>
  </si>
  <si>
    <t>Soap Case</t>
  </si>
  <si>
    <t xml:space="preserve">Steel Poni Optra </t>
  </si>
  <si>
    <t>Tray welcome small</t>
  </si>
  <si>
    <t>Tray Carnival small</t>
  </si>
  <si>
    <t>Tray Carniwal medium</t>
  </si>
  <si>
    <t>Tray welcome Medium</t>
  </si>
  <si>
    <t>Tray Aurus Small</t>
  </si>
  <si>
    <t>Ganga Dustapan</t>
  </si>
  <si>
    <t>Tiger Dustbin</t>
  </si>
  <si>
    <t>Plastic Glass</t>
  </si>
  <si>
    <t>Jala Brush</t>
  </si>
  <si>
    <t>Toilet Brush</t>
  </si>
  <si>
    <t>Pressing Mop</t>
  </si>
  <si>
    <t>Wood Brush</t>
  </si>
  <si>
    <t>Wiper Twoware</t>
  </si>
  <si>
    <t>Wiper JK</t>
  </si>
  <si>
    <t>Wiper TLDL</t>
  </si>
  <si>
    <t>Victor Mop</t>
  </si>
  <si>
    <t>Broom Gala small</t>
  </si>
  <si>
    <t>Broom Gala Big</t>
  </si>
  <si>
    <t>Jar 1 Ltr</t>
  </si>
  <si>
    <t>Jar 1.5 Ltr</t>
  </si>
  <si>
    <t>Jali no.10</t>
  </si>
  <si>
    <t>Jali no.9</t>
  </si>
  <si>
    <t>Jali no.8</t>
  </si>
  <si>
    <t>Bhandari Soap</t>
  </si>
  <si>
    <t>White Soap</t>
  </si>
  <si>
    <t>Chokra 1 kg</t>
  </si>
  <si>
    <t>Colin 500 ml</t>
  </si>
  <si>
    <t>Bingo Mad angle</t>
  </si>
  <si>
    <t>Juneja Soap</t>
  </si>
  <si>
    <t>Russian Set</t>
  </si>
  <si>
    <t>Guava Juice</t>
  </si>
  <si>
    <t>Golden Horse Tea 250g</t>
  </si>
  <si>
    <t>Lays Green</t>
  </si>
  <si>
    <t>Lays Blue</t>
  </si>
  <si>
    <t>Lays Yellow</t>
  </si>
  <si>
    <t>PRODUCT</t>
  </si>
  <si>
    <t>MRP</t>
  </si>
  <si>
    <t>SALE RATE</t>
  </si>
  <si>
    <t>PURCHASE RATE</t>
  </si>
  <si>
    <t>%Margin</t>
  </si>
  <si>
    <t>Total Amt</t>
  </si>
  <si>
    <t>% to Store Manager</t>
  </si>
  <si>
    <t>Masale Dani</t>
  </si>
  <si>
    <t>Brush PLASTIC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</si>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</sst>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" fontId="0" fillId="0" borderId="0" xfId="0" applyNumberFormat="1" applyAlignment="1"/>
    <xf numFmtId="2" fontId="0" fillId="0" borderId="0" xfId="0" applyNumberFormat="1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"/>
  <sheetViews>
    <sheetView tabSelected="1" workbookViewId="0">
      <selection activeCell="H1" sqref="H1:J1048576"/>
    </sheetView>
  </sheetViews>
  <sheetFormatPr defaultRowHeight="15" x14ac:dyDescent="0.25"/>
  <cols>
    <col min="2" max="2" width="15.140625" style="4" bestFit="1" customWidth="1"/>
    <col min="3" max="3" width="39.5703125" bestFit="1" customWidth="1"/>
    <col min="6" max="6" width="10" bestFit="1" customWidth="1"/>
    <col min="7" max="7" width="15.28515625" bestFit="1" customWidth="1"/>
    <col min="10" max="10" width="18.42578125" bestFit="1" customWidth="1"/>
    <col min="12" max="12" width="14.140625" style="4" bestFit="1" customWidth="1"/>
  </cols>
  <sheetData>
    <row r="1" spans="1:12" x14ac:dyDescent="0.25">
      <c r="A1" s="1" t="s">
        <v>0</v>
      </c>
      <c r="B1" s="2" t="s">
        <v>1</v>
      </c>
      <c r="C1" s="1" t="s">
        <v>361</v>
      </c>
      <c r="D1" s="1" t="s">
        <v>2</v>
      </c>
      <c r="E1" s="1" t="s">
        <v>362</v>
      </c>
      <c r="F1" s="3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L1" s="2"/>
    </row>
    <row r="2" spans="1:12" x14ac:dyDescent="0.25">
      <c r="A2" s="1">
        <v>1</v>
      </c>
      <c r="B2" s="2">
        <v>8901030591259</v>
      </c>
      <c r="C2" s="1" t="s">
        <v>3</v>
      </c>
      <c r="D2" s="1">
        <v>24</v>
      </c>
      <c r="E2" s="1">
        <v>215</v>
      </c>
      <c r="F2" s="3">
        <v>210</v>
      </c>
      <c r="G2" s="1">
        <v>193.5</v>
      </c>
      <c r="H2" s="1">
        <v>7.8571428571428568</v>
      </c>
      <c r="I2" s="1">
        <f>+F2*D2</f>
        <v>5040</v>
      </c>
      <c r="J2" s="1">
        <v>4</v>
      </c>
    </row>
    <row r="3" spans="1:12" x14ac:dyDescent="0.25">
      <c r="A3" s="1">
        <v>2</v>
      </c>
      <c r="B3" s="2">
        <v>8901023007446</v>
      </c>
      <c r="C3" s="1" t="s">
        <v>4</v>
      </c>
      <c r="D3" s="1">
        <v>36</v>
      </c>
      <c r="E3" s="1">
        <v>68</v>
      </c>
      <c r="F3" s="3">
        <v>65</v>
      </c>
      <c r="G3" s="1">
        <v>57.5</v>
      </c>
      <c r="H3" s="1">
        <v>11.538461538461538</v>
      </c>
      <c r="I3" s="1">
        <f t="shared" ref="I3:I66" si="0">+F3*D3</f>
        <v>2340</v>
      </c>
      <c r="J3" s="1">
        <v>7</v>
      </c>
    </row>
    <row r="4" spans="1:12" x14ac:dyDescent="0.25">
      <c r="A4" s="1">
        <v>3</v>
      </c>
      <c r="B4" s="2">
        <v>8901023009426</v>
      </c>
      <c r="C4" s="1" t="s">
        <v>5</v>
      </c>
      <c r="D4" s="1">
        <v>36</v>
      </c>
      <c r="E4" s="1">
        <v>68</v>
      </c>
      <c r="F4" s="3">
        <v>65</v>
      </c>
      <c r="G4" s="1">
        <v>57.5</v>
      </c>
      <c r="H4" s="1">
        <v>11.538461538461538</v>
      </c>
      <c r="I4" s="1">
        <f t="shared" si="0"/>
        <v>2340</v>
      </c>
      <c r="J4" s="1">
        <v>7</v>
      </c>
    </row>
    <row r="5" spans="1:12" x14ac:dyDescent="0.25">
      <c r="A5" s="1">
        <v>4</v>
      </c>
      <c r="B5" s="2">
        <v>8901030555510</v>
      </c>
      <c r="C5" s="1" t="s">
        <v>6</v>
      </c>
      <c r="D5" s="1">
        <v>30</v>
      </c>
      <c r="E5" s="1">
        <v>94</v>
      </c>
      <c r="F5" s="3">
        <v>90</v>
      </c>
      <c r="G5" s="1">
        <v>85</v>
      </c>
      <c r="H5" s="1">
        <v>5.5555555555555554</v>
      </c>
      <c r="I5" s="1">
        <f t="shared" si="0"/>
        <v>2700</v>
      </c>
      <c r="J5" s="1">
        <v>3</v>
      </c>
    </row>
    <row r="6" spans="1:12" x14ac:dyDescent="0.25">
      <c r="A6" s="1">
        <v>5</v>
      </c>
      <c r="B6" s="2">
        <v>8901030591242</v>
      </c>
      <c r="C6" s="1" t="s">
        <v>7</v>
      </c>
      <c r="D6" s="1">
        <f>16*3</f>
        <v>48</v>
      </c>
      <c r="E6" s="1">
        <v>113</v>
      </c>
      <c r="F6" s="3">
        <v>110</v>
      </c>
      <c r="G6" s="1">
        <v>101.25</v>
      </c>
      <c r="H6" s="1">
        <v>7.9545454545454541</v>
      </c>
      <c r="I6" s="1">
        <f t="shared" si="0"/>
        <v>5280</v>
      </c>
      <c r="J6" s="1">
        <v>5</v>
      </c>
    </row>
    <row r="7" spans="1:12" x14ac:dyDescent="0.25">
      <c r="A7" s="1">
        <v>6</v>
      </c>
      <c r="B7" s="2">
        <v>8901030584442</v>
      </c>
      <c r="C7" s="1" t="s">
        <v>8</v>
      </c>
      <c r="D7" s="1">
        <v>100</v>
      </c>
      <c r="E7" s="1">
        <v>30</v>
      </c>
      <c r="F7" s="3">
        <v>28</v>
      </c>
      <c r="G7" s="1">
        <v>26.5</v>
      </c>
      <c r="H7" s="1">
        <v>5.3571428571428568</v>
      </c>
      <c r="I7" s="1">
        <f t="shared" si="0"/>
        <v>2800</v>
      </c>
      <c r="J7" s="1">
        <v>3</v>
      </c>
    </row>
    <row r="8" spans="1:12" x14ac:dyDescent="0.25">
      <c r="A8" s="1">
        <v>7</v>
      </c>
      <c r="B8" s="2">
        <v>8901108101526</v>
      </c>
      <c r="C8" s="1" t="s">
        <v>9</v>
      </c>
      <c r="D8" s="1">
        <v>40</v>
      </c>
      <c r="E8" s="1">
        <v>10</v>
      </c>
      <c r="F8" s="3">
        <v>10</v>
      </c>
      <c r="G8" s="1">
        <v>8.8699999999999992</v>
      </c>
      <c r="H8" s="1">
        <v>11.300000000000008</v>
      </c>
      <c r="I8" s="1">
        <f t="shared" si="0"/>
        <v>400</v>
      </c>
      <c r="J8" s="1">
        <v>7</v>
      </c>
    </row>
    <row r="9" spans="1:12" x14ac:dyDescent="0.25">
      <c r="A9" s="1">
        <v>8</v>
      </c>
      <c r="B9" s="2">
        <v>8901108101502</v>
      </c>
      <c r="C9" s="1" t="s">
        <v>10</v>
      </c>
      <c r="D9" s="1">
        <v>80</v>
      </c>
      <c r="E9" s="1">
        <v>5</v>
      </c>
      <c r="F9" s="3">
        <v>5</v>
      </c>
      <c r="G9" s="1">
        <v>4.43</v>
      </c>
      <c r="H9" s="1">
        <v>11.400000000000006</v>
      </c>
      <c r="I9" s="1">
        <f t="shared" si="0"/>
        <v>400</v>
      </c>
      <c r="J9" s="1">
        <v>7</v>
      </c>
    </row>
    <row r="10" spans="1:12" x14ac:dyDescent="0.25">
      <c r="A10" s="1">
        <v>9</v>
      </c>
      <c r="B10" s="2">
        <v>8901052010615</v>
      </c>
      <c r="C10" s="1" t="s">
        <v>11</v>
      </c>
      <c r="D10" s="1">
        <v>12</v>
      </c>
      <c r="E10" s="1">
        <v>330</v>
      </c>
      <c r="F10" s="3">
        <v>315</v>
      </c>
      <c r="G10" s="1">
        <v>289</v>
      </c>
      <c r="H10" s="1">
        <v>8.2539682539682531</v>
      </c>
      <c r="I10" s="1">
        <f t="shared" si="0"/>
        <v>3780</v>
      </c>
      <c r="J10" s="1">
        <v>5</v>
      </c>
    </row>
    <row r="11" spans="1:12" x14ac:dyDescent="0.25">
      <c r="A11" s="1">
        <v>10</v>
      </c>
      <c r="B11" s="2">
        <v>8906014642484</v>
      </c>
      <c r="C11" s="1" t="s">
        <v>12</v>
      </c>
      <c r="D11" s="1">
        <v>8</v>
      </c>
      <c r="E11" s="1">
        <v>234</v>
      </c>
      <c r="F11" s="3">
        <v>190</v>
      </c>
      <c r="G11" s="1">
        <v>177</v>
      </c>
      <c r="H11" s="1">
        <v>6.8421052631578956</v>
      </c>
      <c r="I11" s="1">
        <f t="shared" si="0"/>
        <v>1520</v>
      </c>
      <c r="J11" s="1">
        <v>3</v>
      </c>
    </row>
    <row r="12" spans="1:12" x14ac:dyDescent="0.25">
      <c r="A12" s="1">
        <v>11</v>
      </c>
      <c r="B12" s="2">
        <v>8901052021192</v>
      </c>
      <c r="C12" s="1" t="s">
        <v>13</v>
      </c>
      <c r="D12" s="1">
        <v>24</v>
      </c>
      <c r="E12" s="1">
        <v>222</v>
      </c>
      <c r="F12" s="3">
        <v>199</v>
      </c>
      <c r="G12" s="1">
        <v>166</v>
      </c>
      <c r="H12" s="1">
        <v>16.582914572864322</v>
      </c>
      <c r="I12" s="1">
        <f t="shared" si="0"/>
        <v>4776</v>
      </c>
      <c r="J12" s="1">
        <v>10</v>
      </c>
    </row>
    <row r="13" spans="1:12" x14ac:dyDescent="0.25">
      <c r="A13" s="1">
        <v>12</v>
      </c>
      <c r="B13" s="2">
        <v>8901030590061</v>
      </c>
      <c r="C13" s="1" t="s">
        <v>14</v>
      </c>
      <c r="D13" s="1">
        <v>30</v>
      </c>
      <c r="E13" s="1">
        <v>88</v>
      </c>
      <c r="F13" s="3">
        <v>86</v>
      </c>
      <c r="G13" s="1">
        <v>79.5</v>
      </c>
      <c r="H13" s="1">
        <v>7.5581395348837201</v>
      </c>
      <c r="I13" s="1">
        <f t="shared" si="0"/>
        <v>2580</v>
      </c>
      <c r="J13" s="1">
        <v>4</v>
      </c>
    </row>
    <row r="14" spans="1:12" x14ac:dyDescent="0.25">
      <c r="A14" s="1">
        <v>13</v>
      </c>
      <c r="B14" s="2">
        <v>8901396151005</v>
      </c>
      <c r="C14" s="1" t="s">
        <v>15</v>
      </c>
      <c r="D14" s="1">
        <v>24</v>
      </c>
      <c r="E14" s="1">
        <v>74</v>
      </c>
      <c r="F14" s="3">
        <v>72</v>
      </c>
      <c r="G14" s="1">
        <v>64</v>
      </c>
      <c r="H14" s="1">
        <v>11.111111111111111</v>
      </c>
      <c r="I14" s="1">
        <f t="shared" si="0"/>
        <v>1728</v>
      </c>
      <c r="J14" s="1">
        <v>6</v>
      </c>
    </row>
    <row r="15" spans="1:12" x14ac:dyDescent="0.25">
      <c r="A15" s="1">
        <v>14</v>
      </c>
      <c r="B15" s="2">
        <v>8901023007477</v>
      </c>
      <c r="C15" s="1" t="s">
        <v>16</v>
      </c>
      <c r="D15" s="1">
        <v>36</v>
      </c>
      <c r="E15" s="1">
        <v>68</v>
      </c>
      <c r="F15" s="3">
        <v>65</v>
      </c>
      <c r="G15" s="1">
        <v>57.5</v>
      </c>
      <c r="H15" s="1">
        <v>11.538461538461538</v>
      </c>
      <c r="I15" s="1">
        <f t="shared" si="0"/>
        <v>2340</v>
      </c>
      <c r="J15" s="1">
        <v>6</v>
      </c>
    </row>
    <row r="16" spans="1:12" x14ac:dyDescent="0.25">
      <c r="A16" s="1">
        <v>15</v>
      </c>
      <c r="B16" s="2">
        <v>8901023007415</v>
      </c>
      <c r="C16" s="1" t="s">
        <v>17</v>
      </c>
      <c r="D16" s="1">
        <v>36</v>
      </c>
      <c r="E16" s="1">
        <v>68</v>
      </c>
      <c r="F16" s="3">
        <v>65</v>
      </c>
      <c r="G16" s="1">
        <v>57.5</v>
      </c>
      <c r="H16" s="1">
        <v>11.538461538461538</v>
      </c>
      <c r="I16" s="1">
        <f t="shared" si="0"/>
        <v>2340</v>
      </c>
      <c r="J16" s="1">
        <v>6</v>
      </c>
    </row>
    <row r="17" spans="1:10" x14ac:dyDescent="0.25">
      <c r="A17" s="1">
        <v>16</v>
      </c>
      <c r="B17" s="2">
        <v>8901030341663</v>
      </c>
      <c r="C17" s="1" t="s">
        <v>18</v>
      </c>
      <c r="D17" s="1">
        <v>14</v>
      </c>
      <c r="E17" s="1">
        <v>88</v>
      </c>
      <c r="F17" s="3">
        <v>85</v>
      </c>
      <c r="G17" s="1">
        <v>80</v>
      </c>
      <c r="H17" s="1">
        <v>5.8823529411764701</v>
      </c>
      <c r="I17" s="1">
        <f t="shared" si="0"/>
        <v>1190</v>
      </c>
      <c r="J17" s="1">
        <v>3</v>
      </c>
    </row>
    <row r="18" spans="1:10" x14ac:dyDescent="0.25">
      <c r="A18" s="1">
        <v>17</v>
      </c>
      <c r="B18" s="2">
        <v>8901023011085</v>
      </c>
      <c r="C18" s="1" t="s">
        <v>19</v>
      </c>
      <c r="D18" s="1">
        <v>36</v>
      </c>
      <c r="E18" s="1">
        <v>68</v>
      </c>
      <c r="F18" s="3">
        <v>65</v>
      </c>
      <c r="G18" s="1">
        <v>57.5</v>
      </c>
      <c r="H18" s="1">
        <v>11.538461538461538</v>
      </c>
      <c r="I18" s="1">
        <f t="shared" si="0"/>
        <v>2340</v>
      </c>
      <c r="J18" s="1">
        <v>6</v>
      </c>
    </row>
    <row r="19" spans="1:10" x14ac:dyDescent="0.25">
      <c r="A19" s="1">
        <v>18</v>
      </c>
      <c r="B19" s="2">
        <v>8906014643016</v>
      </c>
      <c r="C19" s="1" t="s">
        <v>20</v>
      </c>
      <c r="D19" s="1">
        <v>4</v>
      </c>
      <c r="E19" s="1">
        <v>539</v>
      </c>
      <c r="F19" s="3">
        <v>440</v>
      </c>
      <c r="G19" s="1">
        <v>423</v>
      </c>
      <c r="H19" s="1">
        <v>3.8636363636363633</v>
      </c>
      <c r="I19" s="1">
        <f t="shared" si="0"/>
        <v>1760</v>
      </c>
      <c r="J19" s="1">
        <v>2</v>
      </c>
    </row>
    <row r="20" spans="1:10" x14ac:dyDescent="0.25">
      <c r="A20" s="1">
        <v>19</v>
      </c>
      <c r="B20" s="2">
        <v>8906014642491</v>
      </c>
      <c r="C20" s="1" t="s">
        <v>21</v>
      </c>
      <c r="D20" s="1">
        <f>12*4</f>
        <v>48</v>
      </c>
      <c r="E20" s="1">
        <v>116</v>
      </c>
      <c r="F20" s="3">
        <v>87</v>
      </c>
      <c r="G20" s="1">
        <v>79.5</v>
      </c>
      <c r="H20" s="1">
        <v>8.6206896551724146</v>
      </c>
      <c r="I20" s="1">
        <f t="shared" si="0"/>
        <v>4176</v>
      </c>
      <c r="J20" s="1">
        <v>5</v>
      </c>
    </row>
    <row r="21" spans="1:10" x14ac:dyDescent="0.25">
      <c r="A21" s="1">
        <v>20</v>
      </c>
      <c r="B21" s="2">
        <v>8901396398387</v>
      </c>
      <c r="C21" s="1" t="s">
        <v>22</v>
      </c>
      <c r="D21" s="1">
        <v>40</v>
      </c>
      <c r="E21" s="1">
        <v>121</v>
      </c>
      <c r="F21" s="3">
        <v>119</v>
      </c>
      <c r="G21" s="1">
        <v>115</v>
      </c>
      <c r="H21" s="1">
        <v>3.3613445378151261</v>
      </c>
      <c r="I21" s="1">
        <f t="shared" si="0"/>
        <v>4760</v>
      </c>
      <c r="J21" s="1">
        <v>2</v>
      </c>
    </row>
    <row r="22" spans="1:10" x14ac:dyDescent="0.25">
      <c r="A22" s="1">
        <v>21</v>
      </c>
      <c r="B22" s="2">
        <v>8901396397380</v>
      </c>
      <c r="C22" s="1" t="s">
        <v>23</v>
      </c>
      <c r="D22" s="1">
        <v>40</v>
      </c>
      <c r="E22" s="1">
        <v>127</v>
      </c>
      <c r="F22" s="3">
        <v>125</v>
      </c>
      <c r="G22" s="1">
        <v>115</v>
      </c>
      <c r="H22" s="1">
        <v>8</v>
      </c>
      <c r="I22" s="1">
        <f t="shared" si="0"/>
        <v>5000</v>
      </c>
      <c r="J22" s="1">
        <v>2</v>
      </c>
    </row>
    <row r="23" spans="1:10" x14ac:dyDescent="0.25">
      <c r="A23" s="1">
        <v>22</v>
      </c>
      <c r="B23" s="2">
        <v>8901030556623</v>
      </c>
      <c r="C23" s="1" t="s">
        <v>24</v>
      </c>
      <c r="D23" s="1">
        <v>24</v>
      </c>
      <c r="E23" s="1">
        <v>43</v>
      </c>
      <c r="F23" s="3">
        <v>41</v>
      </c>
      <c r="G23" s="1">
        <v>38.75</v>
      </c>
      <c r="H23" s="1">
        <v>5.4878048780487809</v>
      </c>
      <c r="I23" s="1">
        <f t="shared" si="0"/>
        <v>984</v>
      </c>
      <c r="J23" s="1">
        <v>3</v>
      </c>
    </row>
    <row r="24" spans="1:10" x14ac:dyDescent="0.25">
      <c r="A24" s="1">
        <v>23</v>
      </c>
      <c r="B24" s="2">
        <v>8901030391156</v>
      </c>
      <c r="C24" s="1" t="s">
        <v>25</v>
      </c>
      <c r="D24" s="1">
        <v>40</v>
      </c>
      <c r="E24" s="1">
        <v>58</v>
      </c>
      <c r="F24" s="3">
        <v>57</v>
      </c>
      <c r="G24" s="1">
        <v>52</v>
      </c>
      <c r="H24" s="1">
        <v>8.7719298245614024</v>
      </c>
      <c r="I24" s="1">
        <f t="shared" si="0"/>
        <v>2280</v>
      </c>
      <c r="J24" s="1">
        <v>5</v>
      </c>
    </row>
    <row r="25" spans="1:10" x14ac:dyDescent="0.25">
      <c r="A25" s="1">
        <v>24</v>
      </c>
      <c r="B25" s="2">
        <v>8901030462429</v>
      </c>
      <c r="C25" s="1" t="s">
        <v>26</v>
      </c>
      <c r="D25" s="1">
        <v>30</v>
      </c>
      <c r="E25" s="1">
        <v>84</v>
      </c>
      <c r="F25" s="3">
        <v>82</v>
      </c>
      <c r="G25" s="1">
        <v>68</v>
      </c>
      <c r="H25" s="1">
        <v>17.073170731707318</v>
      </c>
      <c r="I25" s="1">
        <f t="shared" si="0"/>
        <v>2460</v>
      </c>
      <c r="J25" s="1">
        <v>9</v>
      </c>
    </row>
    <row r="26" spans="1:10" x14ac:dyDescent="0.25">
      <c r="A26" s="1">
        <v>25</v>
      </c>
      <c r="B26" s="2">
        <v>8906014642477</v>
      </c>
      <c r="C26" s="1" t="s">
        <v>27</v>
      </c>
      <c r="D26" s="1">
        <v>8</v>
      </c>
      <c r="E26" s="1">
        <v>503</v>
      </c>
      <c r="F26" s="3">
        <v>450</v>
      </c>
      <c r="G26" s="1">
        <v>428</v>
      </c>
      <c r="H26" s="1">
        <v>4.8888888888888893</v>
      </c>
      <c r="I26" s="1">
        <f t="shared" si="0"/>
        <v>3600</v>
      </c>
      <c r="J26" s="1">
        <v>2</v>
      </c>
    </row>
    <row r="27" spans="1:10" x14ac:dyDescent="0.25">
      <c r="A27" s="1">
        <v>26</v>
      </c>
      <c r="B27" s="2">
        <v>8901396153108</v>
      </c>
      <c r="C27" s="1" t="s">
        <v>28</v>
      </c>
      <c r="D27" s="1">
        <v>24</v>
      </c>
      <c r="E27" s="1">
        <v>74</v>
      </c>
      <c r="F27" s="3">
        <v>72</v>
      </c>
      <c r="G27" s="1">
        <v>66</v>
      </c>
      <c r="H27" s="1">
        <v>8.3333333333333321</v>
      </c>
      <c r="I27" s="1">
        <f t="shared" si="0"/>
        <v>1728</v>
      </c>
      <c r="J27" s="1">
        <v>5</v>
      </c>
    </row>
    <row r="28" spans="1:10" x14ac:dyDescent="0.25">
      <c r="A28" s="1">
        <v>27</v>
      </c>
      <c r="B28" s="2">
        <v>8901023007408</v>
      </c>
      <c r="C28" s="1" t="s">
        <v>29</v>
      </c>
      <c r="D28" s="1">
        <v>36</v>
      </c>
      <c r="E28" s="1">
        <v>68</v>
      </c>
      <c r="F28" s="3">
        <v>65</v>
      </c>
      <c r="G28" s="1">
        <v>57.5</v>
      </c>
      <c r="H28" s="1">
        <v>11.538461538461538</v>
      </c>
      <c r="I28" s="1">
        <f t="shared" si="0"/>
        <v>2340</v>
      </c>
      <c r="J28" s="1">
        <v>7</v>
      </c>
    </row>
    <row r="29" spans="1:10" x14ac:dyDescent="0.25">
      <c r="A29" s="1">
        <v>28</v>
      </c>
      <c r="B29" s="2">
        <v>8906014643023</v>
      </c>
      <c r="C29" s="1" t="s">
        <v>30</v>
      </c>
      <c r="D29" s="1">
        <v>6</v>
      </c>
      <c r="E29" s="1">
        <v>224</v>
      </c>
      <c r="F29" s="3">
        <v>180</v>
      </c>
      <c r="G29" s="1">
        <v>160</v>
      </c>
      <c r="H29" s="1">
        <v>11.111111111111111</v>
      </c>
      <c r="I29" s="1">
        <f t="shared" si="0"/>
        <v>1080</v>
      </c>
      <c r="J29" s="1">
        <v>7</v>
      </c>
    </row>
    <row r="30" spans="1:10" x14ac:dyDescent="0.25">
      <c r="A30" s="1">
        <v>29</v>
      </c>
      <c r="B30" s="2">
        <v>8906014643030</v>
      </c>
      <c r="C30" s="1" t="s">
        <v>31</v>
      </c>
      <c r="D30" s="1">
        <v>80</v>
      </c>
      <c r="E30" s="1">
        <v>90</v>
      </c>
      <c r="F30" s="3">
        <v>77</v>
      </c>
      <c r="G30" s="1">
        <v>70.5</v>
      </c>
      <c r="H30" s="1">
        <v>8.4415584415584419</v>
      </c>
      <c r="I30" s="1">
        <f t="shared" si="0"/>
        <v>6160</v>
      </c>
      <c r="J30" s="1">
        <v>5</v>
      </c>
    </row>
    <row r="31" spans="1:10" x14ac:dyDescent="0.25">
      <c r="A31" s="1">
        <v>30</v>
      </c>
      <c r="B31" s="2">
        <v>8908000258044</v>
      </c>
      <c r="C31" s="1" t="s">
        <v>32</v>
      </c>
      <c r="D31" s="1">
        <v>4</v>
      </c>
      <c r="E31" s="1">
        <v>1250</v>
      </c>
      <c r="F31" s="3">
        <v>990</v>
      </c>
      <c r="G31" s="1">
        <v>900</v>
      </c>
      <c r="H31" s="1">
        <v>9.0909090909090917</v>
      </c>
      <c r="I31" s="1">
        <f t="shared" si="0"/>
        <v>3960</v>
      </c>
      <c r="J31" s="1">
        <v>5</v>
      </c>
    </row>
    <row r="32" spans="1:10" x14ac:dyDescent="0.25">
      <c r="A32" s="1">
        <v>31</v>
      </c>
      <c r="B32" s="2">
        <v>8908000258013</v>
      </c>
      <c r="C32" s="1" t="s">
        <v>33</v>
      </c>
      <c r="D32" s="1">
        <v>16</v>
      </c>
      <c r="E32" s="1">
        <v>390</v>
      </c>
      <c r="F32" s="3">
        <v>175</v>
      </c>
      <c r="G32" s="1">
        <v>150</v>
      </c>
      <c r="H32" s="1">
        <v>14.285714285714285</v>
      </c>
      <c r="I32" s="1">
        <f t="shared" si="0"/>
        <v>2800</v>
      </c>
      <c r="J32" s="1">
        <v>8</v>
      </c>
    </row>
    <row r="33" spans="1:10" x14ac:dyDescent="0.25">
      <c r="A33" s="1">
        <v>32</v>
      </c>
      <c r="B33" s="2">
        <v>8906014643870</v>
      </c>
      <c r="C33" s="1" t="s">
        <v>34</v>
      </c>
      <c r="D33" s="1">
        <v>12</v>
      </c>
      <c r="E33" s="1">
        <v>154</v>
      </c>
      <c r="F33" s="3">
        <v>117</v>
      </c>
      <c r="G33" s="1">
        <v>105</v>
      </c>
      <c r="H33" s="1">
        <v>10.256410256410255</v>
      </c>
      <c r="I33" s="1">
        <f t="shared" si="0"/>
        <v>1404</v>
      </c>
      <c r="J33" s="1">
        <v>6</v>
      </c>
    </row>
    <row r="34" spans="1:10" x14ac:dyDescent="0.25">
      <c r="A34" s="1">
        <v>33</v>
      </c>
      <c r="B34" s="2">
        <v>8906014643719</v>
      </c>
      <c r="C34" s="1" t="s">
        <v>35</v>
      </c>
      <c r="D34" s="1">
        <v>4</v>
      </c>
      <c r="E34" s="1">
        <v>760</v>
      </c>
      <c r="F34" s="3">
        <v>595</v>
      </c>
      <c r="G34" s="1">
        <f>106.5*5</f>
        <v>532.5</v>
      </c>
      <c r="H34" s="1">
        <v>10.504201680672269</v>
      </c>
      <c r="I34" s="1">
        <f t="shared" si="0"/>
        <v>2380</v>
      </c>
      <c r="J34" s="1">
        <v>6</v>
      </c>
    </row>
    <row r="35" spans="1:10" x14ac:dyDescent="0.25">
      <c r="A35" s="1">
        <v>34</v>
      </c>
      <c r="B35" s="2">
        <v>8906014642941</v>
      </c>
      <c r="C35" s="1" t="s">
        <v>36</v>
      </c>
      <c r="D35" s="1">
        <v>4</v>
      </c>
      <c r="E35" s="1">
        <v>1511</v>
      </c>
      <c r="F35" s="3">
        <v>1160</v>
      </c>
      <c r="G35" s="1">
        <v>1120</v>
      </c>
      <c r="H35" s="1">
        <v>3.4482758620689653</v>
      </c>
      <c r="I35" s="1">
        <f t="shared" si="0"/>
        <v>4640</v>
      </c>
      <c r="J35" s="1">
        <v>2</v>
      </c>
    </row>
    <row r="36" spans="1:10" x14ac:dyDescent="0.25">
      <c r="A36" s="1">
        <v>35</v>
      </c>
      <c r="B36" s="2">
        <v>8906014643788</v>
      </c>
      <c r="C36" s="1" t="s">
        <v>37</v>
      </c>
      <c r="D36" s="1">
        <v>6</v>
      </c>
      <c r="E36" s="1">
        <v>1532</v>
      </c>
      <c r="F36" s="3">
        <v>1185</v>
      </c>
      <c r="G36" s="1">
        <v>1140</v>
      </c>
      <c r="H36" s="1">
        <v>3.79746835443038</v>
      </c>
      <c r="I36" s="1">
        <f t="shared" si="0"/>
        <v>7110</v>
      </c>
      <c r="J36" s="1">
        <v>2</v>
      </c>
    </row>
    <row r="37" spans="1:10" x14ac:dyDescent="0.25">
      <c r="A37" s="1">
        <v>36</v>
      </c>
      <c r="B37" s="2" t="s">
        <v>38</v>
      </c>
      <c r="C37" s="1" t="s">
        <v>38</v>
      </c>
      <c r="D37" s="1">
        <v>10</v>
      </c>
      <c r="E37" s="1">
        <v>55</v>
      </c>
      <c r="F37" s="3">
        <v>42.5</v>
      </c>
      <c r="G37" s="1">
        <v>41</v>
      </c>
      <c r="H37" s="1">
        <v>3.5294117647058822</v>
      </c>
      <c r="I37" s="1">
        <f t="shared" si="0"/>
        <v>425</v>
      </c>
      <c r="J37" s="1">
        <v>2</v>
      </c>
    </row>
    <row r="38" spans="1:10" x14ac:dyDescent="0.25">
      <c r="A38" s="1">
        <v>37</v>
      </c>
      <c r="B38" s="2" t="s">
        <v>39</v>
      </c>
      <c r="C38" s="1" t="s">
        <v>39</v>
      </c>
      <c r="D38" s="1">
        <v>10</v>
      </c>
      <c r="E38" s="1">
        <v>52</v>
      </c>
      <c r="F38" s="3">
        <v>41.5</v>
      </c>
      <c r="G38" s="1">
        <v>40.200000000000003</v>
      </c>
      <c r="H38" s="1">
        <v>3.1325301204819209</v>
      </c>
      <c r="I38" s="1">
        <f t="shared" si="0"/>
        <v>415</v>
      </c>
      <c r="J38" s="1">
        <v>2</v>
      </c>
    </row>
    <row r="39" spans="1:10" x14ac:dyDescent="0.25">
      <c r="A39" s="1">
        <v>38</v>
      </c>
      <c r="B39" s="2">
        <v>8901030594489</v>
      </c>
      <c r="C39" s="1" t="s">
        <v>40</v>
      </c>
      <c r="D39" s="1">
        <v>10</v>
      </c>
      <c r="E39" s="1">
        <v>110</v>
      </c>
      <c r="F39" s="3">
        <v>107</v>
      </c>
      <c r="G39" s="1">
        <v>96</v>
      </c>
      <c r="H39" s="1">
        <v>10.2803738317757</v>
      </c>
      <c r="I39" s="1">
        <f t="shared" si="0"/>
        <v>1070</v>
      </c>
      <c r="J39" s="1">
        <v>7</v>
      </c>
    </row>
    <row r="40" spans="1:10" x14ac:dyDescent="0.25">
      <c r="A40" s="1">
        <v>39</v>
      </c>
      <c r="B40" s="2">
        <v>8901030584121</v>
      </c>
      <c r="C40" s="1" t="s">
        <v>41</v>
      </c>
      <c r="D40" s="1">
        <f>25*4</f>
        <v>100</v>
      </c>
      <c r="E40" s="1">
        <v>49</v>
      </c>
      <c r="F40" s="3">
        <v>47</v>
      </c>
      <c r="G40" s="1">
        <v>42.6</v>
      </c>
      <c r="H40" s="1">
        <v>9.3617021276595711</v>
      </c>
      <c r="I40" s="1">
        <f t="shared" si="0"/>
        <v>4700</v>
      </c>
      <c r="J40" s="1">
        <v>7</v>
      </c>
    </row>
    <row r="41" spans="1:10" x14ac:dyDescent="0.25">
      <c r="A41" s="1">
        <v>40</v>
      </c>
      <c r="B41" s="2">
        <v>8901030578410</v>
      </c>
      <c r="C41" s="1" t="s">
        <v>42</v>
      </c>
      <c r="D41" s="1">
        <v>10</v>
      </c>
      <c r="E41" s="1">
        <v>180</v>
      </c>
      <c r="F41" s="3">
        <v>178</v>
      </c>
      <c r="G41" s="1">
        <v>168</v>
      </c>
      <c r="H41" s="1">
        <v>5.6179775280898872</v>
      </c>
      <c r="I41" s="1">
        <f t="shared" si="0"/>
        <v>1780</v>
      </c>
      <c r="J41" s="1">
        <v>3</v>
      </c>
    </row>
    <row r="42" spans="1:10" x14ac:dyDescent="0.25">
      <c r="A42" s="1">
        <v>41</v>
      </c>
      <c r="B42" s="2">
        <v>4902430668538</v>
      </c>
      <c r="C42" s="1" t="s">
        <v>43</v>
      </c>
      <c r="D42" s="1">
        <v>24</v>
      </c>
      <c r="E42" s="1">
        <v>90</v>
      </c>
      <c r="F42" s="3">
        <v>87</v>
      </c>
      <c r="G42" s="1">
        <v>76.87</v>
      </c>
      <c r="H42" s="1">
        <v>11.643678160919535</v>
      </c>
      <c r="I42" s="1">
        <f t="shared" si="0"/>
        <v>2088</v>
      </c>
      <c r="J42" s="1">
        <v>7</v>
      </c>
    </row>
    <row r="43" spans="1:10" x14ac:dyDescent="0.25">
      <c r="A43" s="1">
        <v>42</v>
      </c>
      <c r="B43" s="2">
        <v>8901030556500</v>
      </c>
      <c r="C43" s="1" t="s">
        <v>44</v>
      </c>
      <c r="D43" s="1">
        <v>10</v>
      </c>
      <c r="E43" s="1">
        <v>352</v>
      </c>
      <c r="F43" s="3">
        <v>349</v>
      </c>
      <c r="G43" s="1">
        <v>317</v>
      </c>
      <c r="H43" s="1">
        <v>9.1690544412607444</v>
      </c>
      <c r="I43" s="1">
        <f t="shared" si="0"/>
        <v>3490</v>
      </c>
      <c r="J43" s="1">
        <v>6</v>
      </c>
    </row>
    <row r="44" spans="1:10" x14ac:dyDescent="0.25">
      <c r="A44" s="1">
        <v>43</v>
      </c>
      <c r="B44" s="2">
        <v>4902430672191</v>
      </c>
      <c r="C44" s="1" t="s">
        <v>45</v>
      </c>
      <c r="D44" s="1">
        <v>10</v>
      </c>
      <c r="E44" s="1">
        <v>382</v>
      </c>
      <c r="F44" s="3">
        <v>370</v>
      </c>
      <c r="G44" s="1">
        <v>325</v>
      </c>
      <c r="H44" s="1">
        <v>12.162162162162163</v>
      </c>
      <c r="I44" s="1">
        <f t="shared" si="0"/>
        <v>3700</v>
      </c>
      <c r="J44" s="1">
        <v>8</v>
      </c>
    </row>
    <row r="45" spans="1:10" x14ac:dyDescent="0.25">
      <c r="A45" s="1">
        <v>44</v>
      </c>
      <c r="B45" s="2">
        <v>8901030560941</v>
      </c>
      <c r="C45" s="1" t="s">
        <v>46</v>
      </c>
      <c r="D45" s="1">
        <v>20</v>
      </c>
      <c r="E45" s="1">
        <v>187</v>
      </c>
      <c r="F45" s="3">
        <v>184</v>
      </c>
      <c r="G45" s="1">
        <v>142</v>
      </c>
      <c r="H45" s="1">
        <v>22.826086956521738</v>
      </c>
      <c r="I45" s="1">
        <f t="shared" si="0"/>
        <v>3680</v>
      </c>
      <c r="J45" s="1">
        <v>13</v>
      </c>
    </row>
    <row r="46" spans="1:10" x14ac:dyDescent="0.25">
      <c r="A46" s="1">
        <v>45</v>
      </c>
      <c r="B46" s="2" t="s">
        <v>47</v>
      </c>
      <c r="C46" s="1" t="s">
        <v>47</v>
      </c>
      <c r="D46" s="1">
        <v>40</v>
      </c>
      <c r="E46" s="1">
        <v>140</v>
      </c>
      <c r="F46" s="3">
        <v>120</v>
      </c>
      <c r="G46" s="1">
        <v>105</v>
      </c>
      <c r="H46" s="1">
        <v>12.5</v>
      </c>
      <c r="I46" s="1">
        <f t="shared" si="0"/>
        <v>4800</v>
      </c>
      <c r="J46" s="1">
        <v>7</v>
      </c>
    </row>
    <row r="47" spans="1:10" x14ac:dyDescent="0.25">
      <c r="A47" s="1">
        <v>46</v>
      </c>
      <c r="B47" s="2" t="s">
        <v>48</v>
      </c>
      <c r="C47" s="1" t="s">
        <v>48</v>
      </c>
      <c r="D47" s="1">
        <v>40</v>
      </c>
      <c r="E47" s="1">
        <v>115</v>
      </c>
      <c r="F47" s="3">
        <v>120</v>
      </c>
      <c r="G47" s="1">
        <v>105</v>
      </c>
      <c r="H47" s="1">
        <v>12.5</v>
      </c>
      <c r="I47" s="1">
        <f t="shared" si="0"/>
        <v>4800</v>
      </c>
      <c r="J47" s="1">
        <v>7</v>
      </c>
    </row>
    <row r="48" spans="1:10" x14ac:dyDescent="0.25">
      <c r="A48" s="1">
        <v>47</v>
      </c>
      <c r="B48" s="2" t="s">
        <v>49</v>
      </c>
      <c r="C48" s="1" t="s">
        <v>49</v>
      </c>
      <c r="D48" s="1">
        <v>40</v>
      </c>
      <c r="E48" s="1">
        <v>30</v>
      </c>
      <c r="F48" s="3">
        <v>24</v>
      </c>
      <c r="G48" s="1">
        <v>20.37</v>
      </c>
      <c r="H48" s="1">
        <v>15.124999999999996</v>
      </c>
      <c r="I48" s="1">
        <f t="shared" si="0"/>
        <v>960</v>
      </c>
      <c r="J48" s="1">
        <v>10</v>
      </c>
    </row>
    <row r="49" spans="1:10" x14ac:dyDescent="0.25">
      <c r="A49" s="1">
        <v>48</v>
      </c>
      <c r="B49" s="2" t="s">
        <v>50</v>
      </c>
      <c r="C49" s="1" t="s">
        <v>50</v>
      </c>
      <c r="D49" s="1">
        <v>40</v>
      </c>
      <c r="E49" s="1">
        <v>30</v>
      </c>
      <c r="F49" s="3">
        <v>24</v>
      </c>
      <c r="G49" s="1">
        <f>810/40</f>
        <v>20.25</v>
      </c>
      <c r="H49" s="1">
        <v>15.625</v>
      </c>
      <c r="I49" s="1">
        <f t="shared" si="0"/>
        <v>960</v>
      </c>
      <c r="J49" s="1">
        <v>10</v>
      </c>
    </row>
    <row r="50" spans="1:10" x14ac:dyDescent="0.25">
      <c r="A50" s="1">
        <v>49</v>
      </c>
      <c r="B50" s="2">
        <v>8901157025217</v>
      </c>
      <c r="C50" s="1" t="s">
        <v>51</v>
      </c>
      <c r="D50" s="1">
        <v>6</v>
      </c>
      <c r="E50" s="1">
        <v>165</v>
      </c>
      <c r="F50" s="3">
        <v>160</v>
      </c>
      <c r="G50" s="1">
        <v>144</v>
      </c>
      <c r="H50" s="1">
        <v>10</v>
      </c>
      <c r="I50" s="1">
        <f t="shared" si="0"/>
        <v>960</v>
      </c>
      <c r="J50" s="1">
        <v>6</v>
      </c>
    </row>
    <row r="51" spans="1:10" x14ac:dyDescent="0.25">
      <c r="A51" s="1">
        <v>50</v>
      </c>
      <c r="B51" s="2">
        <v>8901157025200</v>
      </c>
      <c r="C51" s="1" t="s">
        <v>52</v>
      </c>
      <c r="D51" s="1">
        <v>8</v>
      </c>
      <c r="E51" s="1">
        <v>165</v>
      </c>
      <c r="F51" s="3">
        <v>160</v>
      </c>
      <c r="G51" s="1">
        <v>144</v>
      </c>
      <c r="H51" s="1">
        <v>10</v>
      </c>
      <c r="I51" s="1">
        <f t="shared" si="0"/>
        <v>1280</v>
      </c>
      <c r="J51" s="1">
        <v>6</v>
      </c>
    </row>
    <row r="52" spans="1:10" x14ac:dyDescent="0.25">
      <c r="A52" s="1">
        <v>51</v>
      </c>
      <c r="B52" s="2">
        <v>8901157025033</v>
      </c>
      <c r="C52" s="1" t="s">
        <v>53</v>
      </c>
      <c r="D52" s="1">
        <v>4</v>
      </c>
      <c r="E52" s="1">
        <v>89</v>
      </c>
      <c r="F52" s="3">
        <v>87</v>
      </c>
      <c r="G52" s="1">
        <v>77.5</v>
      </c>
      <c r="H52" s="1">
        <v>10.919540229885058</v>
      </c>
      <c r="I52" s="1">
        <f t="shared" si="0"/>
        <v>348</v>
      </c>
      <c r="J52" s="1">
        <v>6</v>
      </c>
    </row>
    <row r="53" spans="1:10" x14ac:dyDescent="0.25">
      <c r="A53" s="1">
        <v>52</v>
      </c>
      <c r="B53" s="2">
        <v>8901571001088</v>
      </c>
      <c r="C53" s="1" t="s">
        <v>54</v>
      </c>
      <c r="D53" s="1">
        <v>12</v>
      </c>
      <c r="E53" s="1">
        <v>42</v>
      </c>
      <c r="F53" s="3">
        <v>39</v>
      </c>
      <c r="G53" s="1">
        <v>34.17</v>
      </c>
      <c r="H53" s="1">
        <v>12.38461538461538</v>
      </c>
      <c r="I53" s="1">
        <f t="shared" si="0"/>
        <v>468</v>
      </c>
      <c r="J53" s="1">
        <v>7</v>
      </c>
    </row>
    <row r="54" spans="1:10" x14ac:dyDescent="0.25">
      <c r="A54" s="1">
        <v>53</v>
      </c>
      <c r="B54" s="2">
        <v>8901314010131</v>
      </c>
      <c r="C54" s="1" t="s">
        <v>55</v>
      </c>
      <c r="D54" s="1">
        <v>12</v>
      </c>
      <c r="E54" s="1">
        <v>130</v>
      </c>
      <c r="F54" s="3">
        <v>128</v>
      </c>
      <c r="G54" s="1">
        <v>116</v>
      </c>
      <c r="H54" s="1">
        <v>9.375</v>
      </c>
      <c r="I54" s="1">
        <f t="shared" si="0"/>
        <v>1536</v>
      </c>
      <c r="J54" s="1">
        <v>6</v>
      </c>
    </row>
    <row r="55" spans="1:10" x14ac:dyDescent="0.25">
      <c r="A55" s="1"/>
      <c r="B55" s="2" t="s">
        <v>56</v>
      </c>
      <c r="C55" s="1" t="s">
        <v>56</v>
      </c>
      <c r="D55" s="1">
        <v>9</v>
      </c>
      <c r="E55" s="1">
        <v>98</v>
      </c>
      <c r="F55" s="3">
        <v>96</v>
      </c>
      <c r="G55" s="1">
        <v>86</v>
      </c>
      <c r="H55" s="1">
        <v>10.416666666666668</v>
      </c>
      <c r="I55" s="1">
        <f t="shared" si="0"/>
        <v>864</v>
      </c>
      <c r="J55" s="1">
        <v>6</v>
      </c>
    </row>
    <row r="56" spans="1:10" x14ac:dyDescent="0.25">
      <c r="A56" s="1">
        <v>54</v>
      </c>
      <c r="B56" s="2">
        <v>8901314081025</v>
      </c>
      <c r="C56" s="1" t="s">
        <v>57</v>
      </c>
      <c r="D56" s="1">
        <v>12</v>
      </c>
      <c r="E56" s="1">
        <v>84</v>
      </c>
      <c r="F56" s="3">
        <v>82</v>
      </c>
      <c r="G56" s="1">
        <v>75</v>
      </c>
      <c r="H56" s="1">
        <v>8.536585365853659</v>
      </c>
      <c r="I56" s="1">
        <f t="shared" si="0"/>
        <v>984</v>
      </c>
      <c r="J56" s="1">
        <v>5</v>
      </c>
    </row>
    <row r="57" spans="1:10" x14ac:dyDescent="0.25">
      <c r="A57" s="1">
        <v>55</v>
      </c>
      <c r="B57" s="2">
        <v>8901396387404</v>
      </c>
      <c r="C57" s="1" t="s">
        <v>58</v>
      </c>
      <c r="D57" s="1">
        <v>15</v>
      </c>
      <c r="E57" s="1">
        <v>44</v>
      </c>
      <c r="F57" s="3">
        <v>43</v>
      </c>
      <c r="G57" s="1">
        <v>39.5</v>
      </c>
      <c r="H57" s="1">
        <v>8.1395348837209305</v>
      </c>
      <c r="I57" s="1">
        <f t="shared" si="0"/>
        <v>645</v>
      </c>
      <c r="J57" s="1">
        <v>5</v>
      </c>
    </row>
    <row r="58" spans="1:10" x14ac:dyDescent="0.25">
      <c r="A58" s="1">
        <v>56</v>
      </c>
      <c r="B58" s="2">
        <v>8901396112006</v>
      </c>
      <c r="C58" s="1" t="s">
        <v>59</v>
      </c>
      <c r="D58" s="1">
        <v>12</v>
      </c>
      <c r="E58" s="1">
        <v>76</v>
      </c>
      <c r="F58" s="3">
        <v>74</v>
      </c>
      <c r="G58" s="1">
        <v>68</v>
      </c>
      <c r="H58" s="1">
        <v>8.1081081081081088</v>
      </c>
      <c r="I58" s="1">
        <f t="shared" si="0"/>
        <v>888</v>
      </c>
      <c r="J58" s="1">
        <v>5</v>
      </c>
    </row>
    <row r="59" spans="1:10" x14ac:dyDescent="0.25">
      <c r="A59" s="1">
        <v>57</v>
      </c>
      <c r="B59" s="2">
        <v>8901207503023</v>
      </c>
      <c r="C59" s="1" t="s">
        <v>60</v>
      </c>
      <c r="D59" s="1">
        <v>12</v>
      </c>
      <c r="E59" s="1">
        <v>120</v>
      </c>
      <c r="F59" s="3">
        <v>118</v>
      </c>
      <c r="G59" s="1">
        <v>106</v>
      </c>
      <c r="H59" s="1">
        <v>10.16949152542373</v>
      </c>
      <c r="I59" s="1">
        <f t="shared" si="0"/>
        <v>1416</v>
      </c>
      <c r="J59" s="1">
        <v>6</v>
      </c>
    </row>
    <row r="60" spans="1:10" x14ac:dyDescent="0.25">
      <c r="A60" s="1">
        <v>58</v>
      </c>
      <c r="B60" s="2">
        <v>8901052000807</v>
      </c>
      <c r="C60" s="1" t="s">
        <v>61</v>
      </c>
      <c r="D60" s="1">
        <v>64</v>
      </c>
      <c r="E60" s="1">
        <v>108</v>
      </c>
      <c r="F60" s="3">
        <v>105</v>
      </c>
      <c r="G60" s="1">
        <v>98</v>
      </c>
      <c r="H60" s="1">
        <v>6.666666666666667</v>
      </c>
      <c r="I60" s="1">
        <f t="shared" si="0"/>
        <v>6720</v>
      </c>
      <c r="J60" s="1">
        <v>3</v>
      </c>
    </row>
    <row r="61" spans="1:10" x14ac:dyDescent="0.25">
      <c r="A61" s="1">
        <v>59</v>
      </c>
      <c r="B61" s="2">
        <v>8901052024315</v>
      </c>
      <c r="C61" s="1" t="s">
        <v>62</v>
      </c>
      <c r="D61" s="1">
        <v>96</v>
      </c>
      <c r="E61" s="1">
        <v>58</v>
      </c>
      <c r="F61" s="3">
        <v>52</v>
      </c>
      <c r="G61" s="1">
        <v>44</v>
      </c>
      <c r="H61" s="1">
        <v>15.384615384615385</v>
      </c>
      <c r="I61" s="1">
        <f t="shared" si="0"/>
        <v>4992</v>
      </c>
      <c r="J61" s="1">
        <v>9</v>
      </c>
    </row>
    <row r="62" spans="1:10" x14ac:dyDescent="0.25">
      <c r="A62" s="1">
        <v>60</v>
      </c>
      <c r="B62" s="2">
        <v>8901052010417</v>
      </c>
      <c r="C62" s="1" t="s">
        <v>63</v>
      </c>
      <c r="D62" s="1">
        <f>8*3</f>
        <v>24</v>
      </c>
      <c r="E62" s="1">
        <v>170</v>
      </c>
      <c r="F62" s="3">
        <v>164</v>
      </c>
      <c r="G62" s="1">
        <v>149.5</v>
      </c>
      <c r="H62" s="1">
        <v>8.8414634146341466</v>
      </c>
      <c r="I62" s="1">
        <f t="shared" si="0"/>
        <v>3936</v>
      </c>
      <c r="J62" s="1">
        <v>6</v>
      </c>
    </row>
    <row r="63" spans="1:10" x14ac:dyDescent="0.25">
      <c r="A63" s="1">
        <v>61</v>
      </c>
      <c r="B63" s="2">
        <v>8901052010318</v>
      </c>
      <c r="C63" s="1" t="s">
        <v>64</v>
      </c>
      <c r="D63" s="1">
        <f>3*16</f>
        <v>48</v>
      </c>
      <c r="E63" s="1">
        <v>85</v>
      </c>
      <c r="F63" s="3">
        <v>81</v>
      </c>
      <c r="G63" s="1">
        <v>74.75</v>
      </c>
      <c r="H63" s="1">
        <v>7.716049382716049</v>
      </c>
      <c r="I63" s="1">
        <f t="shared" si="0"/>
        <v>3888</v>
      </c>
      <c r="J63" s="1">
        <v>5</v>
      </c>
    </row>
    <row r="64" spans="1:10" x14ac:dyDescent="0.25">
      <c r="A64" s="1">
        <v>62</v>
      </c>
      <c r="B64" s="2" t="s">
        <v>65</v>
      </c>
      <c r="C64" s="1" t="s">
        <v>65</v>
      </c>
      <c r="D64" s="1">
        <v>60</v>
      </c>
      <c r="E64" s="1">
        <v>125</v>
      </c>
      <c r="F64" s="3">
        <v>122</v>
      </c>
      <c r="G64" s="1">
        <v>113</v>
      </c>
      <c r="H64" s="1">
        <v>7.3770491803278686</v>
      </c>
      <c r="I64" s="1">
        <f t="shared" si="0"/>
        <v>7320</v>
      </c>
      <c r="J64" s="1">
        <v>5</v>
      </c>
    </row>
    <row r="65" spans="1:10" x14ac:dyDescent="0.25">
      <c r="A65" s="1">
        <v>63</v>
      </c>
      <c r="B65" s="2" t="s">
        <v>66</v>
      </c>
      <c r="C65" s="1" t="s">
        <v>66</v>
      </c>
      <c r="D65" s="1">
        <v>60</v>
      </c>
      <c r="E65" s="1">
        <v>135</v>
      </c>
      <c r="F65" s="3">
        <v>125</v>
      </c>
      <c r="G65" s="1">
        <v>115</v>
      </c>
      <c r="H65" s="1">
        <v>8</v>
      </c>
      <c r="I65" s="1">
        <f t="shared" si="0"/>
        <v>7500</v>
      </c>
      <c r="J65" s="1">
        <v>5</v>
      </c>
    </row>
    <row r="66" spans="1:10" x14ac:dyDescent="0.25">
      <c r="A66" s="1">
        <v>64</v>
      </c>
      <c r="B66" s="2" t="s">
        <v>67</v>
      </c>
      <c r="C66" s="1" t="s">
        <v>67</v>
      </c>
      <c r="D66" s="1">
        <v>60</v>
      </c>
      <c r="E66" s="1">
        <v>95</v>
      </c>
      <c r="F66" s="3">
        <v>76</v>
      </c>
      <c r="G66" s="1">
        <v>61</v>
      </c>
      <c r="H66" s="1">
        <v>19.736842105263158</v>
      </c>
      <c r="I66" s="1">
        <f t="shared" si="0"/>
        <v>4560</v>
      </c>
      <c r="J66" s="1">
        <v>10</v>
      </c>
    </row>
    <row r="67" spans="1:10" x14ac:dyDescent="0.25">
      <c r="A67" s="1">
        <v>65</v>
      </c>
      <c r="B67" s="2" t="s">
        <v>68</v>
      </c>
      <c r="C67" s="1" t="s">
        <v>68</v>
      </c>
      <c r="D67" s="1">
        <v>60</v>
      </c>
      <c r="E67" s="1">
        <v>100</v>
      </c>
      <c r="F67" s="3">
        <v>94</v>
      </c>
      <c r="G67" s="1">
        <v>85.5</v>
      </c>
      <c r="H67" s="1">
        <v>9.0425531914893629</v>
      </c>
      <c r="I67" s="1">
        <f t="shared" ref="I67:I130" si="1">+F67*D67</f>
        <v>5640</v>
      </c>
      <c r="J67" s="1">
        <v>5</v>
      </c>
    </row>
    <row r="68" spans="1:10" x14ac:dyDescent="0.25">
      <c r="A68" s="1">
        <v>66</v>
      </c>
      <c r="B68" s="2" t="s">
        <v>69</v>
      </c>
      <c r="C68" s="1" t="s">
        <v>69</v>
      </c>
      <c r="D68" s="1">
        <v>60</v>
      </c>
      <c r="E68" s="1">
        <v>105</v>
      </c>
      <c r="F68" s="3">
        <v>96</v>
      </c>
      <c r="G68" s="1">
        <v>69</v>
      </c>
      <c r="H68" s="1">
        <v>28.125</v>
      </c>
      <c r="I68" s="1">
        <f t="shared" si="1"/>
        <v>5760</v>
      </c>
      <c r="J68" s="1">
        <v>10</v>
      </c>
    </row>
    <row r="69" spans="1:10" x14ac:dyDescent="0.25">
      <c r="A69" s="1">
        <v>67</v>
      </c>
      <c r="B69" s="2" t="s">
        <v>70</v>
      </c>
      <c r="C69" s="1" t="s">
        <v>70</v>
      </c>
      <c r="D69" s="1">
        <v>60</v>
      </c>
      <c r="E69" s="1">
        <v>120</v>
      </c>
      <c r="F69" s="3">
        <v>105</v>
      </c>
      <c r="G69" s="1">
        <v>87</v>
      </c>
      <c r="H69" s="1">
        <v>17.142857142857142</v>
      </c>
      <c r="I69" s="1">
        <f t="shared" si="1"/>
        <v>6300</v>
      </c>
      <c r="J69" s="1">
        <v>10</v>
      </c>
    </row>
    <row r="70" spans="1:10" x14ac:dyDescent="0.25">
      <c r="A70" s="1">
        <v>68</v>
      </c>
      <c r="B70" s="2" t="s">
        <v>71</v>
      </c>
      <c r="C70" s="1" t="s">
        <v>71</v>
      </c>
      <c r="D70" s="1">
        <v>30</v>
      </c>
      <c r="E70" s="1">
        <v>160</v>
      </c>
      <c r="F70" s="3">
        <v>141</v>
      </c>
      <c r="G70" s="1">
        <v>98</v>
      </c>
      <c r="H70" s="1">
        <v>30.49645390070922</v>
      </c>
      <c r="I70" s="1">
        <f t="shared" si="1"/>
        <v>4230</v>
      </c>
      <c r="J70" s="1">
        <v>10</v>
      </c>
    </row>
    <row r="71" spans="1:10" x14ac:dyDescent="0.25">
      <c r="A71" s="1">
        <v>69</v>
      </c>
      <c r="B71" s="2" t="s">
        <v>72</v>
      </c>
      <c r="C71" s="1" t="s">
        <v>72</v>
      </c>
      <c r="D71" s="1">
        <v>60</v>
      </c>
      <c r="E71" s="1">
        <v>100</v>
      </c>
      <c r="F71" s="3">
        <v>68</v>
      </c>
      <c r="G71" s="1">
        <v>59</v>
      </c>
      <c r="H71" s="1">
        <v>13.23529411764706</v>
      </c>
      <c r="I71" s="1">
        <f t="shared" si="1"/>
        <v>4080</v>
      </c>
      <c r="J71" s="1">
        <v>7</v>
      </c>
    </row>
    <row r="72" spans="1:10" x14ac:dyDescent="0.25">
      <c r="A72" s="1">
        <v>70</v>
      </c>
      <c r="B72" s="2" t="s">
        <v>73</v>
      </c>
      <c r="C72" s="1" t="s">
        <v>73</v>
      </c>
      <c r="D72" s="1">
        <v>60</v>
      </c>
      <c r="E72" s="1">
        <v>120</v>
      </c>
      <c r="F72" s="3">
        <v>97</v>
      </c>
      <c r="G72" s="1">
        <v>85.5</v>
      </c>
      <c r="H72" s="1">
        <v>11.855670103092782</v>
      </c>
      <c r="I72" s="1">
        <f t="shared" si="1"/>
        <v>5820</v>
      </c>
      <c r="J72" s="1">
        <v>7</v>
      </c>
    </row>
    <row r="73" spans="1:10" x14ac:dyDescent="0.25">
      <c r="A73" s="1">
        <v>71</v>
      </c>
      <c r="B73" s="2" t="s">
        <v>74</v>
      </c>
      <c r="C73" s="1" t="s">
        <v>74</v>
      </c>
      <c r="D73" s="1">
        <v>60</v>
      </c>
      <c r="E73" s="1">
        <v>130</v>
      </c>
      <c r="F73" s="3">
        <v>110</v>
      </c>
      <c r="G73" s="1">
        <v>90</v>
      </c>
      <c r="H73" s="1">
        <v>18.181818181818183</v>
      </c>
      <c r="I73" s="1">
        <f t="shared" si="1"/>
        <v>6600</v>
      </c>
      <c r="J73" s="1">
        <v>10</v>
      </c>
    </row>
    <row r="74" spans="1:10" x14ac:dyDescent="0.25">
      <c r="A74" s="1">
        <v>72</v>
      </c>
      <c r="B74" s="2" t="s">
        <v>75</v>
      </c>
      <c r="C74" s="1" t="s">
        <v>75</v>
      </c>
      <c r="D74" s="1">
        <v>30</v>
      </c>
      <c r="E74" s="1">
        <v>130</v>
      </c>
      <c r="F74" s="3">
        <v>120</v>
      </c>
      <c r="G74" s="1">
        <v>107</v>
      </c>
      <c r="H74" s="1">
        <v>10.833333333333334</v>
      </c>
      <c r="I74" s="1">
        <f t="shared" si="1"/>
        <v>3600</v>
      </c>
      <c r="J74" s="1">
        <v>7</v>
      </c>
    </row>
    <row r="75" spans="1:10" x14ac:dyDescent="0.25">
      <c r="A75" s="1">
        <v>73</v>
      </c>
      <c r="B75" s="2" t="s">
        <v>76</v>
      </c>
      <c r="C75" s="1" t="s">
        <v>76</v>
      </c>
      <c r="D75" s="1">
        <v>30</v>
      </c>
      <c r="E75" s="1">
        <v>135</v>
      </c>
      <c r="F75" s="3">
        <v>120</v>
      </c>
      <c r="G75" s="1">
        <v>105</v>
      </c>
      <c r="H75" s="1">
        <v>12.5</v>
      </c>
      <c r="I75" s="1">
        <f t="shared" si="1"/>
        <v>3600</v>
      </c>
      <c r="J75" s="1">
        <v>7</v>
      </c>
    </row>
    <row r="76" spans="1:10" x14ac:dyDescent="0.25">
      <c r="A76" s="1">
        <v>74</v>
      </c>
      <c r="B76" s="2" t="s">
        <v>77</v>
      </c>
      <c r="C76" s="1" t="s">
        <v>77</v>
      </c>
      <c r="D76" s="1">
        <v>60</v>
      </c>
      <c r="E76" s="1">
        <v>110</v>
      </c>
      <c r="F76" s="3">
        <v>75</v>
      </c>
      <c r="G76" s="1">
        <v>58</v>
      </c>
      <c r="H76" s="1">
        <v>22.666666666666664</v>
      </c>
      <c r="I76" s="1">
        <f t="shared" si="1"/>
        <v>4500</v>
      </c>
      <c r="J76" s="1">
        <v>10</v>
      </c>
    </row>
    <row r="77" spans="1:10" x14ac:dyDescent="0.25">
      <c r="A77" s="1">
        <v>75</v>
      </c>
      <c r="B77" s="2">
        <v>8901192107626</v>
      </c>
      <c r="C77" s="1" t="s">
        <v>78</v>
      </c>
      <c r="D77" s="1">
        <v>32</v>
      </c>
      <c r="E77" s="1">
        <v>125</v>
      </c>
      <c r="F77" s="3">
        <v>110</v>
      </c>
      <c r="G77" s="1">
        <v>91.25</v>
      </c>
      <c r="H77" s="1">
        <v>17.045454545454543</v>
      </c>
      <c r="I77" s="1">
        <f t="shared" si="1"/>
        <v>3520</v>
      </c>
      <c r="J77" s="1">
        <v>10</v>
      </c>
    </row>
    <row r="78" spans="1:10" x14ac:dyDescent="0.25">
      <c r="A78" s="1">
        <v>76</v>
      </c>
      <c r="B78" s="2">
        <v>8901192107220</v>
      </c>
      <c r="C78" s="1" t="s">
        <v>79</v>
      </c>
      <c r="D78" s="1">
        <v>80</v>
      </c>
      <c r="E78" s="1">
        <v>52</v>
      </c>
      <c r="F78" s="3">
        <v>45.5</v>
      </c>
      <c r="G78" s="1">
        <v>37.96</v>
      </c>
      <c r="H78" s="1">
        <v>16.571428571428569</v>
      </c>
      <c r="I78" s="1">
        <f t="shared" si="1"/>
        <v>3640</v>
      </c>
      <c r="J78" s="1">
        <v>10</v>
      </c>
    </row>
    <row r="79" spans="1:10" x14ac:dyDescent="0.25">
      <c r="A79" s="1">
        <v>77</v>
      </c>
      <c r="B79" s="2">
        <v>8901192106223</v>
      </c>
      <c r="C79" s="1" t="s">
        <v>80</v>
      </c>
      <c r="D79" s="1">
        <v>80</v>
      </c>
      <c r="E79" s="1">
        <v>62</v>
      </c>
      <c r="F79" s="3">
        <v>57</v>
      </c>
      <c r="G79" s="1">
        <v>45.26</v>
      </c>
      <c r="H79" s="1">
        <v>20.596491228070178</v>
      </c>
      <c r="I79" s="1">
        <f t="shared" si="1"/>
        <v>4560</v>
      </c>
      <c r="J79" s="1">
        <v>10</v>
      </c>
    </row>
    <row r="80" spans="1:10" x14ac:dyDescent="0.25">
      <c r="A80" s="1">
        <v>78</v>
      </c>
      <c r="B80" s="2">
        <v>8901192106629</v>
      </c>
      <c r="C80" s="1" t="s">
        <v>81</v>
      </c>
      <c r="D80" s="1">
        <v>32</v>
      </c>
      <c r="E80" s="1">
        <v>150</v>
      </c>
      <c r="F80" s="3">
        <v>135</v>
      </c>
      <c r="G80" s="1">
        <v>109.5</v>
      </c>
      <c r="H80" s="1">
        <v>18.888888888888889</v>
      </c>
      <c r="I80" s="1">
        <f t="shared" si="1"/>
        <v>4320</v>
      </c>
      <c r="J80" s="1">
        <v>10</v>
      </c>
    </row>
    <row r="81" spans="1:10" x14ac:dyDescent="0.25">
      <c r="A81" s="1">
        <v>79</v>
      </c>
      <c r="B81" s="2">
        <v>8901192219220</v>
      </c>
      <c r="C81" s="1" t="s">
        <v>82</v>
      </c>
      <c r="D81" s="1">
        <v>80</v>
      </c>
      <c r="E81" s="1">
        <v>68</v>
      </c>
      <c r="F81" s="3">
        <v>59</v>
      </c>
      <c r="G81" s="1">
        <v>49.64</v>
      </c>
      <c r="H81" s="1">
        <v>15.864406779661017</v>
      </c>
      <c r="I81" s="1">
        <f t="shared" si="1"/>
        <v>4720</v>
      </c>
      <c r="J81" s="1">
        <v>10</v>
      </c>
    </row>
    <row r="82" spans="1:10" x14ac:dyDescent="0.25">
      <c r="A82" s="1">
        <v>80</v>
      </c>
      <c r="B82" s="2">
        <v>8901192104229</v>
      </c>
      <c r="C82" s="1" t="s">
        <v>83</v>
      </c>
      <c r="D82" s="1">
        <v>80</v>
      </c>
      <c r="E82" s="1">
        <v>65</v>
      </c>
      <c r="F82" s="3">
        <v>60</v>
      </c>
      <c r="G82" s="1">
        <v>47.45</v>
      </c>
      <c r="H82" s="1">
        <v>20.916666666666661</v>
      </c>
      <c r="I82" s="1">
        <f t="shared" si="1"/>
        <v>4800</v>
      </c>
      <c r="J82" s="1">
        <v>10</v>
      </c>
    </row>
    <row r="83" spans="1:10" x14ac:dyDescent="0.25">
      <c r="A83" s="1">
        <v>81</v>
      </c>
      <c r="B83" s="2" t="s">
        <v>84</v>
      </c>
      <c r="C83" s="1" t="s">
        <v>84</v>
      </c>
      <c r="D83" s="1">
        <v>60</v>
      </c>
      <c r="E83" s="1">
        <v>15</v>
      </c>
      <c r="F83" s="3">
        <v>13</v>
      </c>
      <c r="G83" s="1">
        <v>10</v>
      </c>
      <c r="H83" s="1">
        <v>23.076923076923077</v>
      </c>
      <c r="I83" s="1">
        <f t="shared" si="1"/>
        <v>780</v>
      </c>
      <c r="J83" s="1">
        <v>13</v>
      </c>
    </row>
    <row r="84" spans="1:10" x14ac:dyDescent="0.25">
      <c r="A84" s="1">
        <v>82</v>
      </c>
      <c r="B84" s="2" t="s">
        <v>86</v>
      </c>
      <c r="C84" s="1" t="s">
        <v>85</v>
      </c>
      <c r="D84" s="1">
        <v>24</v>
      </c>
      <c r="E84" s="1">
        <v>100</v>
      </c>
      <c r="F84" s="3">
        <v>70</v>
      </c>
      <c r="G84" s="1">
        <v>50</v>
      </c>
      <c r="H84" s="1">
        <v>28.571428571428569</v>
      </c>
      <c r="I84" s="1">
        <f t="shared" si="1"/>
        <v>1680</v>
      </c>
      <c r="J84" s="1">
        <v>15</v>
      </c>
    </row>
    <row r="85" spans="1:10" x14ac:dyDescent="0.25">
      <c r="A85" s="1">
        <v>83</v>
      </c>
      <c r="B85" s="2" t="s">
        <v>87</v>
      </c>
      <c r="C85" s="1" t="s">
        <v>86</v>
      </c>
      <c r="D85" s="1">
        <v>12</v>
      </c>
      <c r="E85" s="1">
        <v>100</v>
      </c>
      <c r="F85" s="3">
        <v>80</v>
      </c>
      <c r="G85" s="1">
        <v>62</v>
      </c>
      <c r="H85" s="1">
        <v>22.5</v>
      </c>
      <c r="I85" s="1">
        <f t="shared" si="1"/>
        <v>960</v>
      </c>
      <c r="J85" s="1">
        <v>15</v>
      </c>
    </row>
    <row r="86" spans="1:10" x14ac:dyDescent="0.25">
      <c r="A86" s="1">
        <v>84</v>
      </c>
      <c r="B86" s="2" t="s">
        <v>87</v>
      </c>
      <c r="C86" s="1" t="s">
        <v>87</v>
      </c>
      <c r="D86" s="1">
        <v>12</v>
      </c>
      <c r="E86" s="1">
        <v>100</v>
      </c>
      <c r="F86" s="3">
        <v>90</v>
      </c>
      <c r="G86" s="1">
        <v>69</v>
      </c>
      <c r="H86" s="1">
        <v>23.333333333333332</v>
      </c>
      <c r="I86" s="1">
        <f t="shared" si="1"/>
        <v>1080</v>
      </c>
      <c r="J86" s="1">
        <v>10</v>
      </c>
    </row>
    <row r="87" spans="1:10" x14ac:dyDescent="0.25">
      <c r="A87" s="1">
        <v>85</v>
      </c>
      <c r="B87" s="2">
        <v>8901314114419</v>
      </c>
      <c r="C87" s="1" t="s">
        <v>88</v>
      </c>
      <c r="D87" s="1">
        <v>12</v>
      </c>
      <c r="E87" s="1">
        <v>90</v>
      </c>
      <c r="F87" s="3">
        <v>87</v>
      </c>
      <c r="G87" s="1">
        <v>77</v>
      </c>
      <c r="H87" s="1">
        <v>11.494252873563218</v>
      </c>
      <c r="I87" s="1">
        <f t="shared" si="1"/>
        <v>1044</v>
      </c>
      <c r="J87" s="1">
        <v>5</v>
      </c>
    </row>
    <row r="88" spans="1:10" x14ac:dyDescent="0.25">
      <c r="A88" s="1">
        <v>86</v>
      </c>
      <c r="B88" s="2">
        <v>8901012191323</v>
      </c>
      <c r="C88" s="1" t="s">
        <v>89</v>
      </c>
      <c r="D88" s="1">
        <v>12</v>
      </c>
      <c r="E88" s="1">
        <v>45</v>
      </c>
      <c r="F88" s="3">
        <v>42</v>
      </c>
      <c r="G88" s="1">
        <v>38</v>
      </c>
      <c r="H88" s="1">
        <v>9.5238095238095237</v>
      </c>
      <c r="I88" s="1">
        <f t="shared" si="1"/>
        <v>504</v>
      </c>
      <c r="J88" s="1">
        <v>5</v>
      </c>
    </row>
    <row r="89" spans="1:10" x14ac:dyDescent="0.25">
      <c r="A89" s="1">
        <v>87</v>
      </c>
      <c r="B89" s="2">
        <v>8901571004614</v>
      </c>
      <c r="C89" s="1" t="s">
        <v>90</v>
      </c>
      <c r="D89" s="1">
        <v>6</v>
      </c>
      <c r="E89" s="1">
        <v>105</v>
      </c>
      <c r="F89" s="3">
        <v>102</v>
      </c>
      <c r="G89" s="1">
        <v>87</v>
      </c>
      <c r="H89" s="1">
        <v>14.705882352941178</v>
      </c>
      <c r="I89" s="1">
        <f t="shared" si="1"/>
        <v>612</v>
      </c>
      <c r="J89" s="1">
        <v>7</v>
      </c>
    </row>
    <row r="90" spans="1:10" x14ac:dyDescent="0.25">
      <c r="A90" s="1">
        <v>88</v>
      </c>
      <c r="B90" s="2">
        <v>8901571004096</v>
      </c>
      <c r="C90" s="1" t="s">
        <v>91</v>
      </c>
      <c r="D90" s="1">
        <v>6</v>
      </c>
      <c r="E90" s="1">
        <v>105</v>
      </c>
      <c r="F90" s="3">
        <v>102</v>
      </c>
      <c r="G90" s="1">
        <v>87</v>
      </c>
      <c r="H90" s="1">
        <v>14.705882352941178</v>
      </c>
      <c r="I90" s="1">
        <f t="shared" si="1"/>
        <v>612</v>
      </c>
      <c r="J90" s="1">
        <v>8</v>
      </c>
    </row>
    <row r="91" spans="1:10" x14ac:dyDescent="0.25">
      <c r="A91" s="1">
        <v>89</v>
      </c>
      <c r="B91" s="2">
        <v>8901030486548</v>
      </c>
      <c r="C91" s="1" t="s">
        <v>92</v>
      </c>
      <c r="D91" s="1">
        <v>12</v>
      </c>
      <c r="E91" s="1">
        <v>84</v>
      </c>
      <c r="F91" s="3">
        <v>80</v>
      </c>
      <c r="G91" s="1">
        <v>70</v>
      </c>
      <c r="H91" s="1">
        <v>12.5</v>
      </c>
      <c r="I91" s="1">
        <f t="shared" si="1"/>
        <v>960</v>
      </c>
      <c r="J91" s="1">
        <v>7</v>
      </c>
    </row>
    <row r="92" spans="1:10" x14ac:dyDescent="0.25">
      <c r="A92" s="1">
        <v>90</v>
      </c>
      <c r="B92" s="2">
        <v>8901314009173</v>
      </c>
      <c r="C92" s="1" t="s">
        <v>93</v>
      </c>
      <c r="D92" s="1">
        <v>9</v>
      </c>
      <c r="E92" s="1">
        <v>95</v>
      </c>
      <c r="F92" s="3">
        <v>92</v>
      </c>
      <c r="G92" s="1">
        <v>86</v>
      </c>
      <c r="H92" s="1">
        <v>6.5217391304347823</v>
      </c>
      <c r="I92" s="1">
        <f t="shared" si="1"/>
        <v>828</v>
      </c>
      <c r="J92" s="1">
        <v>3</v>
      </c>
    </row>
    <row r="93" spans="1:10" x14ac:dyDescent="0.25">
      <c r="A93" s="1">
        <v>91</v>
      </c>
      <c r="B93" s="2">
        <v>8901207000324</v>
      </c>
      <c r="C93" s="1" t="s">
        <v>94</v>
      </c>
      <c r="D93" s="1">
        <v>6</v>
      </c>
      <c r="E93" s="1">
        <v>88</v>
      </c>
      <c r="F93" s="3">
        <v>85</v>
      </c>
      <c r="G93" s="1">
        <v>77</v>
      </c>
      <c r="H93" s="1">
        <v>9.4117647058823533</v>
      </c>
      <c r="I93" s="1">
        <f t="shared" si="1"/>
        <v>510</v>
      </c>
      <c r="J93" s="1">
        <v>5</v>
      </c>
    </row>
    <row r="94" spans="1:10" x14ac:dyDescent="0.25">
      <c r="A94" s="1">
        <v>92</v>
      </c>
      <c r="B94" s="2">
        <v>8901314009517</v>
      </c>
      <c r="C94" s="1" t="s">
        <v>95</v>
      </c>
      <c r="D94" s="1">
        <v>12</v>
      </c>
      <c r="E94" s="1">
        <v>54</v>
      </c>
      <c r="F94" s="3">
        <v>52</v>
      </c>
      <c r="G94" s="1">
        <v>48</v>
      </c>
      <c r="H94" s="1">
        <v>7.6923076923076925</v>
      </c>
      <c r="I94" s="1">
        <f t="shared" si="1"/>
        <v>624</v>
      </c>
      <c r="J94" s="1">
        <v>4</v>
      </c>
    </row>
    <row r="95" spans="1:10" x14ac:dyDescent="0.25">
      <c r="A95" s="1">
        <v>93</v>
      </c>
      <c r="B95" s="2">
        <v>8901314021045</v>
      </c>
      <c r="C95" s="1" t="s">
        <v>96</v>
      </c>
      <c r="D95" s="1">
        <v>12</v>
      </c>
      <c r="E95" s="1">
        <v>89</v>
      </c>
      <c r="F95" s="3">
        <v>86</v>
      </c>
      <c r="G95" s="1">
        <v>67</v>
      </c>
      <c r="H95" s="1">
        <v>22.093023255813954</v>
      </c>
      <c r="I95" s="1">
        <f t="shared" si="1"/>
        <v>1032</v>
      </c>
      <c r="J95" s="1">
        <v>12</v>
      </c>
    </row>
    <row r="96" spans="1:10" x14ac:dyDescent="0.25">
      <c r="A96" s="1">
        <v>94</v>
      </c>
      <c r="B96" s="2">
        <v>8901138512187</v>
      </c>
      <c r="C96" s="1" t="s">
        <v>97</v>
      </c>
      <c r="D96" s="1">
        <v>6</v>
      </c>
      <c r="E96" s="1">
        <v>60</v>
      </c>
      <c r="F96" s="3">
        <v>57</v>
      </c>
      <c r="G96" s="1">
        <v>50</v>
      </c>
      <c r="H96" s="1">
        <v>12.280701754385964</v>
      </c>
      <c r="I96" s="1">
        <f t="shared" si="1"/>
        <v>342</v>
      </c>
      <c r="J96" s="1">
        <v>7</v>
      </c>
    </row>
    <row r="97" spans="1:10" x14ac:dyDescent="0.25">
      <c r="A97" s="1">
        <v>95</v>
      </c>
      <c r="B97" s="2">
        <v>8901644000734</v>
      </c>
      <c r="C97" s="1" t="s">
        <v>98</v>
      </c>
      <c r="D97" s="1">
        <v>6</v>
      </c>
      <c r="E97" s="1">
        <v>220</v>
      </c>
      <c r="F97" s="3">
        <v>200</v>
      </c>
      <c r="G97" s="1">
        <v>160</v>
      </c>
      <c r="H97" s="1">
        <v>20</v>
      </c>
      <c r="I97" s="1">
        <f t="shared" si="1"/>
        <v>1200</v>
      </c>
      <c r="J97" s="1">
        <v>12</v>
      </c>
    </row>
    <row r="98" spans="1:10" x14ac:dyDescent="0.25">
      <c r="A98" s="1">
        <v>96</v>
      </c>
      <c r="B98" s="2">
        <v>8908001158312</v>
      </c>
      <c r="C98" s="1" t="s">
        <v>99</v>
      </c>
      <c r="D98" s="1">
        <v>6</v>
      </c>
      <c r="E98" s="1">
        <v>199</v>
      </c>
      <c r="F98" s="3">
        <v>190</v>
      </c>
      <c r="G98" s="1">
        <v>155</v>
      </c>
      <c r="H98" s="1">
        <v>18.421052631578945</v>
      </c>
      <c r="I98" s="1">
        <f t="shared" si="1"/>
        <v>1140</v>
      </c>
      <c r="J98" s="1">
        <v>12</v>
      </c>
    </row>
    <row r="99" spans="1:10" x14ac:dyDescent="0.25">
      <c r="A99" s="1">
        <v>97</v>
      </c>
      <c r="B99" s="2">
        <v>8901207019029</v>
      </c>
      <c r="C99" s="1" t="s">
        <v>100</v>
      </c>
      <c r="D99" s="1">
        <v>8</v>
      </c>
      <c r="E99" s="1">
        <v>190</v>
      </c>
      <c r="F99" s="3">
        <v>186</v>
      </c>
      <c r="G99" s="1">
        <v>171</v>
      </c>
      <c r="H99" s="1">
        <v>8.064516129032258</v>
      </c>
      <c r="I99" s="1">
        <f t="shared" si="1"/>
        <v>1488</v>
      </c>
      <c r="J99" s="1">
        <v>5</v>
      </c>
    </row>
    <row r="100" spans="1:10" x14ac:dyDescent="0.25">
      <c r="A100" s="1">
        <v>98</v>
      </c>
      <c r="B100" s="2">
        <v>8901207019005</v>
      </c>
      <c r="C100" s="1" t="s">
        <v>101</v>
      </c>
      <c r="D100" s="1">
        <v>6</v>
      </c>
      <c r="E100" s="1">
        <v>84</v>
      </c>
      <c r="F100" s="3">
        <v>82</v>
      </c>
      <c r="G100" s="1">
        <v>75</v>
      </c>
      <c r="H100" s="1">
        <v>8.536585365853659</v>
      </c>
      <c r="I100" s="1">
        <f t="shared" si="1"/>
        <v>492</v>
      </c>
      <c r="J100" s="1">
        <v>5</v>
      </c>
    </row>
    <row r="101" spans="1:10" x14ac:dyDescent="0.25">
      <c r="A101" s="1">
        <v>99</v>
      </c>
      <c r="B101" s="2">
        <v>8908001158244</v>
      </c>
      <c r="C101" s="1" t="s">
        <v>102</v>
      </c>
      <c r="D101" s="1">
        <v>4</v>
      </c>
      <c r="E101" s="1">
        <v>199</v>
      </c>
      <c r="F101" s="3">
        <v>190</v>
      </c>
      <c r="G101" s="1">
        <v>155</v>
      </c>
      <c r="H101" s="1">
        <v>18.421052631578945</v>
      </c>
      <c r="I101" s="1">
        <f t="shared" si="1"/>
        <v>760</v>
      </c>
      <c r="J101" s="1">
        <v>12</v>
      </c>
    </row>
    <row r="102" spans="1:10" x14ac:dyDescent="0.25">
      <c r="A102" s="1">
        <v>100</v>
      </c>
      <c r="B102" s="2">
        <v>8908001158350</v>
      </c>
      <c r="C102" s="1" t="s">
        <v>103</v>
      </c>
      <c r="D102" s="1">
        <v>4</v>
      </c>
      <c r="E102" s="1">
        <v>199</v>
      </c>
      <c r="F102" s="3">
        <v>190</v>
      </c>
      <c r="G102" s="1">
        <v>155</v>
      </c>
      <c r="H102" s="1">
        <v>18.421052631578945</v>
      </c>
      <c r="I102" s="1">
        <f t="shared" si="1"/>
        <v>760</v>
      </c>
      <c r="J102" s="1">
        <v>12</v>
      </c>
    </row>
    <row r="103" spans="1:10" x14ac:dyDescent="0.25">
      <c r="A103" s="1">
        <v>101</v>
      </c>
      <c r="B103" s="2">
        <v>4902430658485</v>
      </c>
      <c r="C103" s="1" t="s">
        <v>104</v>
      </c>
      <c r="D103" s="1">
        <v>6</v>
      </c>
      <c r="E103" s="1">
        <v>250</v>
      </c>
      <c r="F103" s="3">
        <v>245</v>
      </c>
      <c r="G103" s="1">
        <v>230</v>
      </c>
      <c r="H103" s="1">
        <v>6.1224489795918364</v>
      </c>
      <c r="I103" s="1">
        <f t="shared" si="1"/>
        <v>1470</v>
      </c>
      <c r="J103" s="1">
        <v>3</v>
      </c>
    </row>
    <row r="104" spans="1:10" x14ac:dyDescent="0.25">
      <c r="A104" s="1">
        <v>102</v>
      </c>
      <c r="B104" s="2">
        <v>8908001158305</v>
      </c>
      <c r="C104" s="1" t="s">
        <v>105</v>
      </c>
      <c r="D104" s="1">
        <v>4</v>
      </c>
      <c r="E104" s="1">
        <v>199</v>
      </c>
      <c r="F104" s="3">
        <v>190</v>
      </c>
      <c r="G104" s="1">
        <v>155</v>
      </c>
      <c r="H104" s="1">
        <v>18.421052631578945</v>
      </c>
      <c r="I104" s="1">
        <f t="shared" si="1"/>
        <v>760</v>
      </c>
      <c r="J104" s="1">
        <v>12</v>
      </c>
    </row>
    <row r="105" spans="1:10" x14ac:dyDescent="0.25">
      <c r="A105" s="1">
        <v>103</v>
      </c>
      <c r="B105" s="2">
        <v>8901012115152</v>
      </c>
      <c r="C105" s="1" t="s">
        <v>106</v>
      </c>
      <c r="D105" s="1">
        <v>6</v>
      </c>
      <c r="E105" s="1">
        <v>95</v>
      </c>
      <c r="F105" s="3">
        <v>92</v>
      </c>
      <c r="G105" s="1">
        <v>78</v>
      </c>
      <c r="H105" s="1">
        <v>15.217391304347828</v>
      </c>
      <c r="I105" s="1">
        <f t="shared" si="1"/>
        <v>552</v>
      </c>
      <c r="J105" s="1">
        <v>10</v>
      </c>
    </row>
    <row r="106" spans="1:10" x14ac:dyDescent="0.25">
      <c r="A106" s="1">
        <v>104</v>
      </c>
      <c r="B106" s="2">
        <v>89002827</v>
      </c>
      <c r="C106" s="1" t="s">
        <v>107</v>
      </c>
      <c r="D106" s="1">
        <v>4</v>
      </c>
      <c r="E106" s="1">
        <v>45</v>
      </c>
      <c r="F106" s="3">
        <v>43</v>
      </c>
      <c r="G106" s="1">
        <v>39.5</v>
      </c>
      <c r="H106" s="1">
        <v>8.1395348837209305</v>
      </c>
      <c r="I106" s="1">
        <f t="shared" si="1"/>
        <v>172</v>
      </c>
      <c r="J106" s="1">
        <v>4</v>
      </c>
    </row>
    <row r="107" spans="1:10" x14ac:dyDescent="0.25">
      <c r="A107" s="1">
        <v>105</v>
      </c>
      <c r="B107" s="2">
        <v>808042000442</v>
      </c>
      <c r="C107" s="1" t="s">
        <v>108</v>
      </c>
      <c r="D107" s="1">
        <v>6</v>
      </c>
      <c r="E107" s="1">
        <v>215</v>
      </c>
      <c r="F107" s="3">
        <v>202</v>
      </c>
      <c r="G107" s="1">
        <v>170</v>
      </c>
      <c r="H107" s="1">
        <v>15.841584158415841</v>
      </c>
      <c r="I107" s="1">
        <f t="shared" si="1"/>
        <v>1212</v>
      </c>
      <c r="J107" s="1">
        <v>10</v>
      </c>
    </row>
    <row r="108" spans="1:10" x14ac:dyDescent="0.25">
      <c r="A108" s="1">
        <v>106</v>
      </c>
      <c r="B108" s="2">
        <v>4902430646895</v>
      </c>
      <c r="C108" s="1" t="s">
        <v>109</v>
      </c>
      <c r="D108" s="1">
        <v>4</v>
      </c>
      <c r="E108" s="1">
        <v>400</v>
      </c>
      <c r="F108" s="3">
        <v>390</v>
      </c>
      <c r="G108" s="1">
        <v>345</v>
      </c>
      <c r="H108" s="1">
        <v>11.538461538461538</v>
      </c>
      <c r="I108" s="1">
        <f t="shared" si="1"/>
        <v>1560</v>
      </c>
      <c r="J108" s="1">
        <v>5</v>
      </c>
    </row>
    <row r="109" spans="1:10" x14ac:dyDescent="0.25">
      <c r="A109" s="1">
        <v>107</v>
      </c>
      <c r="B109" s="2">
        <v>8901030501029</v>
      </c>
      <c r="C109" s="1" t="s">
        <v>110</v>
      </c>
      <c r="D109" s="1">
        <v>4</v>
      </c>
      <c r="E109" s="1">
        <v>430</v>
      </c>
      <c r="F109" s="3">
        <v>405</v>
      </c>
      <c r="G109" s="1">
        <v>340</v>
      </c>
      <c r="H109" s="1">
        <v>16.049382716049383</v>
      </c>
      <c r="I109" s="1">
        <f t="shared" si="1"/>
        <v>1620</v>
      </c>
      <c r="J109" s="1">
        <v>10</v>
      </c>
    </row>
    <row r="110" spans="1:10" x14ac:dyDescent="0.25">
      <c r="A110" s="1">
        <v>108</v>
      </c>
      <c r="B110" s="2">
        <v>8904135205038</v>
      </c>
      <c r="C110" s="1" t="s">
        <v>111</v>
      </c>
      <c r="D110" s="1">
        <v>6</v>
      </c>
      <c r="E110" s="1">
        <v>95</v>
      </c>
      <c r="F110" s="3">
        <v>88</v>
      </c>
      <c r="G110" s="1">
        <v>72</v>
      </c>
      <c r="H110" s="1">
        <v>18.181818181818183</v>
      </c>
      <c r="I110" s="1">
        <f t="shared" si="1"/>
        <v>528</v>
      </c>
      <c r="J110" s="1">
        <v>10</v>
      </c>
    </row>
    <row r="111" spans="1:10" x14ac:dyDescent="0.25">
      <c r="A111" s="1">
        <v>109</v>
      </c>
      <c r="B111" s="2">
        <v>8902979022989</v>
      </c>
      <c r="C111" s="1" t="s">
        <v>112</v>
      </c>
      <c r="D111" s="1">
        <v>3</v>
      </c>
      <c r="E111" s="1">
        <v>170</v>
      </c>
      <c r="F111" s="3">
        <v>165</v>
      </c>
      <c r="G111" s="1">
        <v>152</v>
      </c>
      <c r="H111" s="1">
        <v>7.878787878787878</v>
      </c>
      <c r="I111" s="1">
        <f t="shared" si="1"/>
        <v>495</v>
      </c>
      <c r="J111" s="1">
        <v>3</v>
      </c>
    </row>
    <row r="112" spans="1:10" x14ac:dyDescent="0.25">
      <c r="A112" s="1">
        <v>110</v>
      </c>
      <c r="B112" s="2">
        <v>89006825</v>
      </c>
      <c r="C112" s="1" t="s">
        <v>113</v>
      </c>
      <c r="D112" s="1">
        <v>6</v>
      </c>
      <c r="E112" s="1">
        <v>42</v>
      </c>
      <c r="F112" s="3">
        <v>40</v>
      </c>
      <c r="G112" s="1">
        <v>37</v>
      </c>
      <c r="H112" s="1">
        <v>7.5</v>
      </c>
      <c r="I112" s="1">
        <f t="shared" si="1"/>
        <v>240</v>
      </c>
      <c r="J112" s="1">
        <v>3</v>
      </c>
    </row>
    <row r="113" spans="1:10" x14ac:dyDescent="0.25">
      <c r="A113" s="1">
        <v>111</v>
      </c>
      <c r="B113" s="2">
        <v>4902430651905</v>
      </c>
      <c r="C113" s="1" t="s">
        <v>114</v>
      </c>
      <c r="D113" s="1">
        <v>2</v>
      </c>
      <c r="E113" s="1">
        <v>475</v>
      </c>
      <c r="F113" s="3">
        <v>430</v>
      </c>
      <c r="G113" s="1">
        <v>360</v>
      </c>
      <c r="H113" s="1">
        <v>16.279069767441861</v>
      </c>
      <c r="I113" s="1">
        <f t="shared" si="1"/>
        <v>860</v>
      </c>
      <c r="J113" s="1">
        <v>10</v>
      </c>
    </row>
    <row r="114" spans="1:10" x14ac:dyDescent="0.25">
      <c r="A114" s="1">
        <v>112</v>
      </c>
      <c r="B114" s="2">
        <v>808042000435</v>
      </c>
      <c r="C114" s="1" t="s">
        <v>115</v>
      </c>
      <c r="D114" s="1">
        <v>6</v>
      </c>
      <c r="E114" s="1">
        <v>140</v>
      </c>
      <c r="F114" s="3">
        <v>130</v>
      </c>
      <c r="G114" s="1">
        <v>112</v>
      </c>
      <c r="H114" s="1">
        <v>13.846153846153847</v>
      </c>
      <c r="I114" s="1">
        <f t="shared" si="1"/>
        <v>780</v>
      </c>
      <c r="J114" s="1">
        <v>9</v>
      </c>
    </row>
    <row r="115" spans="1:10" x14ac:dyDescent="0.25">
      <c r="A115" s="1">
        <v>113</v>
      </c>
      <c r="B115" s="2">
        <v>8904063200181</v>
      </c>
      <c r="C115" s="1" t="s">
        <v>116</v>
      </c>
      <c r="D115" s="1">
        <v>10</v>
      </c>
      <c r="E115" s="1">
        <v>42</v>
      </c>
      <c r="F115" s="3">
        <v>40</v>
      </c>
      <c r="G115" s="1">
        <v>36.96</v>
      </c>
      <c r="H115" s="1">
        <v>7.5999999999999988</v>
      </c>
      <c r="I115" s="1">
        <f t="shared" si="1"/>
        <v>400</v>
      </c>
      <c r="J115" s="1">
        <v>4</v>
      </c>
    </row>
    <row r="116" spans="1:10" x14ac:dyDescent="0.25">
      <c r="A116" s="1">
        <v>114</v>
      </c>
      <c r="B116" s="2">
        <v>8904063200051</v>
      </c>
      <c r="C116" s="1" t="s">
        <v>117</v>
      </c>
      <c r="D116" s="1">
        <v>10</v>
      </c>
      <c r="E116" s="1">
        <v>44</v>
      </c>
      <c r="F116" s="3">
        <v>42</v>
      </c>
      <c r="G116" s="1">
        <v>38.72</v>
      </c>
      <c r="H116" s="1">
        <v>7.809523809523812</v>
      </c>
      <c r="I116" s="1">
        <f t="shared" si="1"/>
        <v>420</v>
      </c>
      <c r="J116" s="1">
        <v>4</v>
      </c>
    </row>
    <row r="117" spans="1:10" x14ac:dyDescent="0.25">
      <c r="A117" s="1">
        <v>115</v>
      </c>
      <c r="B117" s="2">
        <v>8904063200204</v>
      </c>
      <c r="C117" s="1" t="s">
        <v>118</v>
      </c>
      <c r="D117" s="1">
        <v>10</v>
      </c>
      <c r="E117" s="1">
        <v>42</v>
      </c>
      <c r="F117" s="3">
        <v>40</v>
      </c>
      <c r="G117" s="1">
        <v>36.96</v>
      </c>
      <c r="H117" s="1">
        <v>7.5999999999999988</v>
      </c>
      <c r="I117" s="1">
        <f t="shared" si="1"/>
        <v>400</v>
      </c>
      <c r="J117" s="1">
        <v>4</v>
      </c>
    </row>
    <row r="118" spans="1:10" x14ac:dyDescent="0.25">
      <c r="A118" s="1">
        <v>116</v>
      </c>
      <c r="B118" s="2">
        <v>8904063200013</v>
      </c>
      <c r="C118" s="1" t="s">
        <v>119</v>
      </c>
      <c r="D118" s="1">
        <v>10</v>
      </c>
      <c r="E118" s="1">
        <v>44</v>
      </c>
      <c r="F118" s="3">
        <v>42</v>
      </c>
      <c r="G118" s="1">
        <v>38.72</v>
      </c>
      <c r="H118" s="1">
        <v>7.809523809523812</v>
      </c>
      <c r="I118" s="1">
        <f t="shared" si="1"/>
        <v>420</v>
      </c>
      <c r="J118" s="1">
        <v>4</v>
      </c>
    </row>
    <row r="119" spans="1:10" x14ac:dyDescent="0.25">
      <c r="A119" s="1">
        <v>117</v>
      </c>
      <c r="B119" s="2">
        <v>8904063200464</v>
      </c>
      <c r="C119" s="1" t="s">
        <v>120</v>
      </c>
      <c r="D119" s="1">
        <v>20</v>
      </c>
      <c r="E119" s="1">
        <v>44</v>
      </c>
      <c r="F119" s="3">
        <v>42</v>
      </c>
      <c r="G119" s="1">
        <v>38.72</v>
      </c>
      <c r="H119" s="1">
        <v>7.809523809523812</v>
      </c>
      <c r="I119" s="1">
        <f t="shared" si="1"/>
        <v>840</v>
      </c>
      <c r="J119" s="1">
        <v>4</v>
      </c>
    </row>
    <row r="120" spans="1:10" x14ac:dyDescent="0.25">
      <c r="A120" s="1">
        <v>118</v>
      </c>
      <c r="B120" s="2">
        <v>8904063200440</v>
      </c>
      <c r="C120" s="1" t="s">
        <v>121</v>
      </c>
      <c r="D120" s="1">
        <v>10</v>
      </c>
      <c r="E120" s="1">
        <v>48</v>
      </c>
      <c r="F120" s="3">
        <v>46</v>
      </c>
      <c r="G120" s="1">
        <v>42.24</v>
      </c>
      <c r="H120" s="1">
        <v>8.1739130434782563</v>
      </c>
      <c r="I120" s="1">
        <f t="shared" si="1"/>
        <v>460</v>
      </c>
      <c r="J120" s="1">
        <v>4</v>
      </c>
    </row>
    <row r="121" spans="1:10" x14ac:dyDescent="0.25">
      <c r="A121" s="1">
        <v>119</v>
      </c>
      <c r="B121" s="2">
        <v>8904063200174</v>
      </c>
      <c r="C121" s="1" t="s">
        <v>122</v>
      </c>
      <c r="D121" s="1">
        <v>8</v>
      </c>
      <c r="E121" s="1">
        <v>63</v>
      </c>
      <c r="F121" s="3">
        <v>60</v>
      </c>
      <c r="G121" s="1">
        <v>55.44</v>
      </c>
      <c r="H121" s="1">
        <v>7.6000000000000041</v>
      </c>
      <c r="I121" s="1">
        <f t="shared" si="1"/>
        <v>480</v>
      </c>
      <c r="J121" s="1">
        <v>4</v>
      </c>
    </row>
    <row r="122" spans="1:10" x14ac:dyDescent="0.25">
      <c r="A122" s="1">
        <v>120</v>
      </c>
      <c r="B122" s="2">
        <v>8901192104625</v>
      </c>
      <c r="C122" s="1" t="s">
        <v>123</v>
      </c>
      <c r="D122" s="1">
        <v>14</v>
      </c>
      <c r="E122" s="1">
        <v>150</v>
      </c>
      <c r="F122" s="3">
        <v>140</v>
      </c>
      <c r="G122" s="1">
        <v>110</v>
      </c>
      <c r="H122" s="1">
        <v>21.428571428571427</v>
      </c>
      <c r="I122" s="1">
        <f t="shared" si="1"/>
        <v>1960</v>
      </c>
      <c r="J122" s="1">
        <v>10</v>
      </c>
    </row>
    <row r="123" spans="1:10" x14ac:dyDescent="0.25">
      <c r="A123" s="1">
        <v>121</v>
      </c>
      <c r="B123" s="2">
        <v>8906039950502</v>
      </c>
      <c r="C123" s="1" t="s">
        <v>124</v>
      </c>
      <c r="D123" s="1">
        <v>1</v>
      </c>
      <c r="E123" s="1">
        <v>166</v>
      </c>
      <c r="F123" s="3">
        <v>155</v>
      </c>
      <c r="G123" s="1">
        <v>130</v>
      </c>
      <c r="H123" s="1">
        <v>16.129032258064516</v>
      </c>
      <c r="I123" s="1">
        <f t="shared" si="1"/>
        <v>155</v>
      </c>
      <c r="J123" s="1">
        <v>10</v>
      </c>
    </row>
    <row r="124" spans="1:10" x14ac:dyDescent="0.25">
      <c r="A124" s="1">
        <v>122</v>
      </c>
      <c r="B124" s="2">
        <v>8906039950625</v>
      </c>
      <c r="C124" s="1" t="s">
        <v>125</v>
      </c>
      <c r="D124" s="1">
        <v>1</v>
      </c>
      <c r="E124" s="1">
        <v>166</v>
      </c>
      <c r="F124" s="3">
        <v>155</v>
      </c>
      <c r="G124" s="1">
        <v>130</v>
      </c>
      <c r="H124" s="1">
        <v>16.129032258064516</v>
      </c>
      <c r="I124" s="1">
        <f t="shared" si="1"/>
        <v>155</v>
      </c>
      <c r="J124" s="1">
        <v>10</v>
      </c>
    </row>
    <row r="125" spans="1:10" x14ac:dyDescent="0.25">
      <c r="A125" s="1">
        <v>123</v>
      </c>
      <c r="B125" s="2">
        <v>8901071700467</v>
      </c>
      <c r="C125" s="1" t="s">
        <v>126</v>
      </c>
      <c r="D125" s="1">
        <v>2</v>
      </c>
      <c r="E125" s="1">
        <v>50</v>
      </c>
      <c r="F125" s="3">
        <v>48</v>
      </c>
      <c r="G125" s="1">
        <f>80/2</f>
        <v>40</v>
      </c>
      <c r="H125" s="1">
        <v>16.666666666666664</v>
      </c>
      <c r="I125" s="1">
        <f t="shared" si="1"/>
        <v>96</v>
      </c>
      <c r="J125" s="1">
        <v>10</v>
      </c>
    </row>
    <row r="126" spans="1:10" x14ac:dyDescent="0.25">
      <c r="A126" s="1">
        <v>124</v>
      </c>
      <c r="B126" s="2">
        <v>8901393016130</v>
      </c>
      <c r="C126" s="1" t="s">
        <v>127</v>
      </c>
      <c r="D126" s="1">
        <v>1</v>
      </c>
      <c r="E126" s="1">
        <v>170</v>
      </c>
      <c r="F126" s="3">
        <v>168</v>
      </c>
      <c r="G126" s="1">
        <v>150</v>
      </c>
      <c r="H126" s="1">
        <v>10.714285714285714</v>
      </c>
      <c r="I126" s="1">
        <f t="shared" si="1"/>
        <v>168</v>
      </c>
      <c r="J126" s="1">
        <v>6</v>
      </c>
    </row>
    <row r="127" spans="1:10" x14ac:dyDescent="0.25">
      <c r="A127" s="1">
        <v>125</v>
      </c>
      <c r="B127" s="2">
        <v>8901393016239</v>
      </c>
      <c r="C127" s="1" t="s">
        <v>128</v>
      </c>
      <c r="D127" s="1">
        <v>1</v>
      </c>
      <c r="E127" s="1">
        <v>170</v>
      </c>
      <c r="F127" s="3">
        <v>168</v>
      </c>
      <c r="G127" s="1">
        <v>150</v>
      </c>
      <c r="H127" s="1">
        <v>10.714285714285714</v>
      </c>
      <c r="I127" s="1">
        <f t="shared" si="1"/>
        <v>168</v>
      </c>
      <c r="J127" s="1">
        <v>6</v>
      </c>
    </row>
    <row r="128" spans="1:10" x14ac:dyDescent="0.25">
      <c r="A128" s="1">
        <v>126</v>
      </c>
      <c r="B128" s="2" t="s">
        <v>129</v>
      </c>
      <c r="C128" s="1" t="s">
        <v>129</v>
      </c>
      <c r="D128" s="1"/>
      <c r="E128" s="1">
        <v>25</v>
      </c>
      <c r="F128" s="3">
        <v>20</v>
      </c>
      <c r="G128" s="1">
        <f>640/40</f>
        <v>16</v>
      </c>
      <c r="H128" s="1">
        <v>20</v>
      </c>
      <c r="I128" s="1">
        <f t="shared" si="1"/>
        <v>0</v>
      </c>
      <c r="J128" s="1">
        <v>10</v>
      </c>
    </row>
    <row r="129" spans="1:10" x14ac:dyDescent="0.25">
      <c r="A129" s="1">
        <v>127</v>
      </c>
      <c r="B129" s="2" t="s">
        <v>130</v>
      </c>
      <c r="C129" s="1" t="s">
        <v>130</v>
      </c>
      <c r="D129" s="1"/>
      <c r="E129" s="1">
        <v>52</v>
      </c>
      <c r="F129" s="3">
        <v>40</v>
      </c>
      <c r="G129" s="1">
        <f>1280/40</f>
        <v>32</v>
      </c>
      <c r="H129" s="1">
        <v>20</v>
      </c>
      <c r="I129" s="1">
        <f t="shared" si="1"/>
        <v>0</v>
      </c>
      <c r="J129" s="1">
        <v>10</v>
      </c>
    </row>
    <row r="130" spans="1:10" x14ac:dyDescent="0.25">
      <c r="A130" s="1">
        <v>128</v>
      </c>
      <c r="B130" s="2" t="s">
        <v>131</v>
      </c>
      <c r="C130" s="1" t="s">
        <v>131</v>
      </c>
      <c r="D130" s="1"/>
      <c r="E130" s="1">
        <v>25</v>
      </c>
      <c r="F130" s="3">
        <v>20</v>
      </c>
      <c r="G130" s="1">
        <v>16.600000000000001</v>
      </c>
      <c r="H130" s="1">
        <v>16.999999999999993</v>
      </c>
      <c r="I130" s="1">
        <f t="shared" si="1"/>
        <v>0</v>
      </c>
      <c r="J130" s="1">
        <v>10</v>
      </c>
    </row>
    <row r="131" spans="1:10" x14ac:dyDescent="0.25">
      <c r="A131" s="1">
        <v>129</v>
      </c>
      <c r="B131" s="2" t="s">
        <v>132</v>
      </c>
      <c r="C131" s="1" t="s">
        <v>132</v>
      </c>
      <c r="D131" s="1"/>
      <c r="E131" s="1">
        <v>50</v>
      </c>
      <c r="F131" s="3">
        <v>45</v>
      </c>
      <c r="G131" s="1">
        <v>32</v>
      </c>
      <c r="H131" s="1">
        <v>28.888888888888886</v>
      </c>
      <c r="I131" s="1">
        <f t="shared" ref="I131:I194" si="2">+F131*D131</f>
        <v>0</v>
      </c>
      <c r="J131" s="1">
        <v>15</v>
      </c>
    </row>
    <row r="132" spans="1:10" x14ac:dyDescent="0.25">
      <c r="A132" s="1">
        <v>130</v>
      </c>
      <c r="B132" s="2" t="s">
        <v>133</v>
      </c>
      <c r="C132" s="1" t="s">
        <v>133</v>
      </c>
      <c r="D132" s="1">
        <v>20</v>
      </c>
      <c r="E132" s="1">
        <v>50</v>
      </c>
      <c r="F132" s="3">
        <v>45</v>
      </c>
      <c r="G132" s="1">
        <f>640/20</f>
        <v>32</v>
      </c>
      <c r="H132" s="1">
        <v>28.888888888888886</v>
      </c>
      <c r="I132" s="1">
        <f t="shared" si="2"/>
        <v>900</v>
      </c>
      <c r="J132" s="1">
        <v>15</v>
      </c>
    </row>
    <row r="133" spans="1:10" x14ac:dyDescent="0.25">
      <c r="A133" s="1">
        <v>131</v>
      </c>
      <c r="B133" s="2" t="s">
        <v>134</v>
      </c>
      <c r="C133" s="1" t="s">
        <v>134</v>
      </c>
      <c r="D133" s="1">
        <v>20</v>
      </c>
      <c r="E133" s="1">
        <v>60</v>
      </c>
      <c r="F133" s="3">
        <v>50</v>
      </c>
      <c r="G133" s="1">
        <f>440/20</f>
        <v>22</v>
      </c>
      <c r="H133" s="1">
        <v>56.000000000000007</v>
      </c>
      <c r="I133" s="1">
        <f t="shared" si="2"/>
        <v>1000</v>
      </c>
      <c r="J133" s="1">
        <v>15</v>
      </c>
    </row>
    <row r="134" spans="1:10" x14ac:dyDescent="0.25">
      <c r="A134" s="1">
        <v>132</v>
      </c>
      <c r="B134" s="2" t="s">
        <v>135</v>
      </c>
      <c r="C134" s="1" t="s">
        <v>135</v>
      </c>
      <c r="D134" s="1">
        <v>24</v>
      </c>
      <c r="E134" s="1">
        <v>32</v>
      </c>
      <c r="F134" s="3">
        <v>28</v>
      </c>
      <c r="G134" s="1">
        <f>480/24</f>
        <v>20</v>
      </c>
      <c r="H134" s="1">
        <v>28.571428571428569</v>
      </c>
      <c r="I134" s="1">
        <f t="shared" si="2"/>
        <v>672</v>
      </c>
      <c r="J134" s="1">
        <v>15</v>
      </c>
    </row>
    <row r="135" spans="1:10" x14ac:dyDescent="0.25">
      <c r="A135" s="1">
        <v>133</v>
      </c>
      <c r="B135" s="2" t="s">
        <v>136</v>
      </c>
      <c r="C135" s="1" t="s">
        <v>136</v>
      </c>
      <c r="D135" s="1">
        <v>20</v>
      </c>
      <c r="E135" s="1">
        <v>35</v>
      </c>
      <c r="F135" s="3">
        <v>30</v>
      </c>
      <c r="G135" s="1">
        <f>400/20</f>
        <v>20</v>
      </c>
      <c r="H135" s="1">
        <v>33.333333333333329</v>
      </c>
      <c r="I135" s="1">
        <f t="shared" si="2"/>
        <v>600</v>
      </c>
      <c r="J135" s="1">
        <v>10</v>
      </c>
    </row>
    <row r="136" spans="1:10" x14ac:dyDescent="0.25">
      <c r="A136" s="1">
        <v>134</v>
      </c>
      <c r="B136" s="2" t="s">
        <v>137</v>
      </c>
      <c r="C136" s="1" t="s">
        <v>137</v>
      </c>
      <c r="D136" s="1">
        <v>20</v>
      </c>
      <c r="E136" s="1">
        <v>35</v>
      </c>
      <c r="F136" s="3">
        <v>30</v>
      </c>
      <c r="G136" s="1">
        <f>400/20</f>
        <v>20</v>
      </c>
      <c r="H136" s="1">
        <v>33.333333333333329</v>
      </c>
      <c r="I136" s="1">
        <f t="shared" si="2"/>
        <v>600</v>
      </c>
      <c r="J136" s="1">
        <v>10</v>
      </c>
    </row>
    <row r="137" spans="1:10" x14ac:dyDescent="0.25">
      <c r="A137" s="1">
        <v>135</v>
      </c>
      <c r="B137" s="2" t="s">
        <v>138</v>
      </c>
      <c r="C137" s="1" t="s">
        <v>138</v>
      </c>
      <c r="D137" s="1">
        <v>20</v>
      </c>
      <c r="E137" s="1">
        <v>52</v>
      </c>
      <c r="F137" s="3">
        <v>42</v>
      </c>
      <c r="G137" s="1">
        <f>640/20</f>
        <v>32</v>
      </c>
      <c r="H137" s="1">
        <v>23.809523809523807</v>
      </c>
      <c r="I137" s="1">
        <f t="shared" si="2"/>
        <v>840</v>
      </c>
      <c r="J137" s="1">
        <v>15</v>
      </c>
    </row>
    <row r="138" spans="1:10" x14ac:dyDescent="0.25">
      <c r="A138" s="1">
        <v>136</v>
      </c>
      <c r="B138" s="2" t="s">
        <v>139</v>
      </c>
      <c r="C138" s="1" t="s">
        <v>139</v>
      </c>
      <c r="D138" s="1">
        <v>20</v>
      </c>
      <c r="E138" s="1">
        <v>25</v>
      </c>
      <c r="F138" s="3">
        <v>22</v>
      </c>
      <c r="G138" s="1">
        <f>320/20</f>
        <v>16</v>
      </c>
      <c r="H138" s="1">
        <v>27.27272727272727</v>
      </c>
      <c r="I138" s="1">
        <f t="shared" si="2"/>
        <v>440</v>
      </c>
      <c r="J138" s="1">
        <v>10</v>
      </c>
    </row>
    <row r="139" spans="1:10" x14ac:dyDescent="0.25">
      <c r="A139" s="1">
        <v>137</v>
      </c>
      <c r="B139" s="2" t="s">
        <v>140</v>
      </c>
      <c r="C139" s="1" t="s">
        <v>140</v>
      </c>
      <c r="D139" s="1">
        <v>20</v>
      </c>
      <c r="E139" s="1">
        <v>25</v>
      </c>
      <c r="F139" s="3">
        <v>22</v>
      </c>
      <c r="G139" s="1">
        <f>320/20</f>
        <v>16</v>
      </c>
      <c r="H139" s="1">
        <v>27.27272727272727</v>
      </c>
      <c r="I139" s="1">
        <f t="shared" si="2"/>
        <v>440</v>
      </c>
      <c r="J139" s="1">
        <v>10</v>
      </c>
    </row>
    <row r="140" spans="1:10" x14ac:dyDescent="0.25">
      <c r="A140" s="1">
        <v>138</v>
      </c>
      <c r="B140" s="2" t="s">
        <v>141</v>
      </c>
      <c r="C140" s="1" t="s">
        <v>141</v>
      </c>
      <c r="D140" s="1">
        <v>20</v>
      </c>
      <c r="E140" s="1">
        <v>25</v>
      </c>
      <c r="F140" s="3">
        <v>20</v>
      </c>
      <c r="G140" s="1">
        <f>320/20</f>
        <v>16</v>
      </c>
      <c r="H140" s="1">
        <v>20</v>
      </c>
      <c r="I140" s="1">
        <f t="shared" si="2"/>
        <v>400</v>
      </c>
      <c r="J140" s="1">
        <v>10</v>
      </c>
    </row>
    <row r="141" spans="1:10" x14ac:dyDescent="0.25">
      <c r="A141" s="1">
        <v>139</v>
      </c>
      <c r="B141" s="2" t="s">
        <v>142</v>
      </c>
      <c r="C141" s="1" t="s">
        <v>142</v>
      </c>
      <c r="D141" s="1">
        <v>20</v>
      </c>
      <c r="E141" s="1">
        <v>32</v>
      </c>
      <c r="F141" s="3">
        <v>30</v>
      </c>
      <c r="G141" s="1">
        <v>22</v>
      </c>
      <c r="H141" s="1">
        <v>26.666666666666668</v>
      </c>
      <c r="I141" s="1">
        <f t="shared" si="2"/>
        <v>600</v>
      </c>
      <c r="J141" s="1">
        <v>13</v>
      </c>
    </row>
    <row r="142" spans="1:10" x14ac:dyDescent="0.25">
      <c r="A142" s="1">
        <v>140</v>
      </c>
      <c r="B142" s="2" t="s">
        <v>143</v>
      </c>
      <c r="C142" s="1" t="s">
        <v>143</v>
      </c>
      <c r="D142" s="1">
        <v>10</v>
      </c>
      <c r="E142" s="1">
        <v>65</v>
      </c>
      <c r="F142" s="3">
        <v>50</v>
      </c>
      <c r="G142" s="1">
        <f>360/10</f>
        <v>36</v>
      </c>
      <c r="H142" s="1">
        <v>28.000000000000004</v>
      </c>
      <c r="I142" s="1">
        <f t="shared" si="2"/>
        <v>500</v>
      </c>
      <c r="J142" s="1">
        <v>15</v>
      </c>
    </row>
    <row r="143" spans="1:10" x14ac:dyDescent="0.25">
      <c r="A143" s="1">
        <v>141</v>
      </c>
      <c r="B143" s="2" t="s">
        <v>144</v>
      </c>
      <c r="C143" s="1" t="s">
        <v>144</v>
      </c>
      <c r="D143" s="1">
        <v>30</v>
      </c>
      <c r="E143" s="1">
        <v>35</v>
      </c>
      <c r="F143" s="3">
        <v>28</v>
      </c>
      <c r="G143" s="1">
        <f>660/30</f>
        <v>22</v>
      </c>
      <c r="H143" s="1">
        <v>21.428571428571427</v>
      </c>
      <c r="I143" s="1">
        <f t="shared" si="2"/>
        <v>840</v>
      </c>
      <c r="J143" s="1">
        <v>10</v>
      </c>
    </row>
    <row r="144" spans="1:10" x14ac:dyDescent="0.25">
      <c r="A144" s="1">
        <v>142</v>
      </c>
      <c r="B144" s="2" t="s">
        <v>145</v>
      </c>
      <c r="C144" s="1" t="s">
        <v>145</v>
      </c>
      <c r="D144" s="1">
        <v>10</v>
      </c>
      <c r="E144" s="1">
        <v>30</v>
      </c>
      <c r="F144" s="3">
        <v>25</v>
      </c>
      <c r="G144" s="1">
        <f>160/10</f>
        <v>16</v>
      </c>
      <c r="H144" s="1">
        <v>36</v>
      </c>
      <c r="I144" s="1">
        <f t="shared" si="2"/>
        <v>250</v>
      </c>
      <c r="J144" s="1">
        <v>10</v>
      </c>
    </row>
    <row r="145" spans="1:10" x14ac:dyDescent="0.25">
      <c r="A145" s="1">
        <v>143</v>
      </c>
      <c r="B145" s="2" t="s">
        <v>146</v>
      </c>
      <c r="C145" s="1" t="s">
        <v>146</v>
      </c>
      <c r="D145" s="1">
        <v>10</v>
      </c>
      <c r="E145" s="1">
        <v>65</v>
      </c>
      <c r="F145" s="3">
        <v>52</v>
      </c>
      <c r="G145" s="1">
        <f>420/10</f>
        <v>42</v>
      </c>
      <c r="H145" s="1">
        <v>19.230769230769234</v>
      </c>
      <c r="I145" s="1">
        <f t="shared" si="2"/>
        <v>520</v>
      </c>
      <c r="J145" s="1">
        <v>10</v>
      </c>
    </row>
    <row r="146" spans="1:10" x14ac:dyDescent="0.25">
      <c r="A146" s="1">
        <v>144</v>
      </c>
      <c r="B146" s="2">
        <v>8906014765947</v>
      </c>
      <c r="C146" s="1" t="s">
        <v>147</v>
      </c>
      <c r="D146" s="1">
        <v>10</v>
      </c>
      <c r="E146" s="1">
        <v>32</v>
      </c>
      <c r="F146" s="3">
        <v>30</v>
      </c>
      <c r="G146" s="1">
        <v>27.5</v>
      </c>
      <c r="H146" s="1">
        <v>8.3333333333333321</v>
      </c>
      <c r="I146" s="1">
        <f t="shared" si="2"/>
        <v>300</v>
      </c>
      <c r="J146" s="1">
        <v>5</v>
      </c>
    </row>
    <row r="147" spans="1:10" x14ac:dyDescent="0.25">
      <c r="A147" s="1">
        <v>145</v>
      </c>
      <c r="B147" s="2">
        <v>8906014765961</v>
      </c>
      <c r="C147" s="1" t="s">
        <v>148</v>
      </c>
      <c r="D147" s="1">
        <v>10</v>
      </c>
      <c r="E147" s="1">
        <v>60</v>
      </c>
      <c r="F147" s="3">
        <v>58</v>
      </c>
      <c r="G147" s="1">
        <v>51.5</v>
      </c>
      <c r="H147" s="1">
        <v>11.206896551724139</v>
      </c>
      <c r="I147" s="1">
        <f t="shared" si="2"/>
        <v>580</v>
      </c>
      <c r="J147" s="1">
        <v>6</v>
      </c>
    </row>
    <row r="148" spans="1:10" x14ac:dyDescent="0.25">
      <c r="A148" s="1">
        <v>146</v>
      </c>
      <c r="B148" s="2">
        <v>8906014765985</v>
      </c>
      <c r="C148" s="1" t="s">
        <v>149</v>
      </c>
      <c r="D148" s="1">
        <v>2</v>
      </c>
      <c r="E148" s="1">
        <v>150</v>
      </c>
      <c r="F148" s="3">
        <v>145</v>
      </c>
      <c r="G148" s="1">
        <v>129</v>
      </c>
      <c r="H148" s="1">
        <v>11.03448275862069</v>
      </c>
      <c r="I148" s="1">
        <f t="shared" si="2"/>
        <v>290</v>
      </c>
      <c r="J148" s="1">
        <v>6</v>
      </c>
    </row>
    <row r="149" spans="1:10" x14ac:dyDescent="0.25">
      <c r="A149" s="1">
        <v>147</v>
      </c>
      <c r="B149" s="2">
        <v>8906014765992</v>
      </c>
      <c r="C149" s="1" t="s">
        <v>150</v>
      </c>
      <c r="D149" s="1">
        <v>2</v>
      </c>
      <c r="E149" s="1">
        <v>250</v>
      </c>
      <c r="F149" s="3">
        <v>245</v>
      </c>
      <c r="G149" s="1">
        <v>215</v>
      </c>
      <c r="H149" s="1">
        <v>12.244897959183673</v>
      </c>
      <c r="I149" s="1">
        <f t="shared" si="2"/>
        <v>490</v>
      </c>
      <c r="J149" s="1">
        <v>6</v>
      </c>
    </row>
    <row r="150" spans="1:10" x14ac:dyDescent="0.25">
      <c r="A150" s="1">
        <v>148</v>
      </c>
      <c r="B150" s="2">
        <v>8901088045681</v>
      </c>
      <c r="C150" s="1" t="s">
        <v>151</v>
      </c>
      <c r="D150" s="1">
        <v>6</v>
      </c>
      <c r="E150" s="1">
        <v>120</v>
      </c>
      <c r="F150" s="3">
        <v>117</v>
      </c>
      <c r="G150" s="1">
        <v>105</v>
      </c>
      <c r="H150" s="1">
        <v>10.256410256410255</v>
      </c>
      <c r="I150" s="1">
        <f t="shared" si="2"/>
        <v>702</v>
      </c>
      <c r="J150" s="1">
        <v>5</v>
      </c>
    </row>
    <row r="151" spans="1:10" x14ac:dyDescent="0.25">
      <c r="A151" s="1">
        <v>149</v>
      </c>
      <c r="B151" s="2">
        <v>8901088050418</v>
      </c>
      <c r="C151" s="1" t="s">
        <v>152</v>
      </c>
      <c r="D151" s="1">
        <v>6</v>
      </c>
      <c r="E151" s="1">
        <v>205</v>
      </c>
      <c r="F151" s="3">
        <v>200</v>
      </c>
      <c r="G151" s="1">
        <v>180.5</v>
      </c>
      <c r="H151" s="1">
        <v>9.75</v>
      </c>
      <c r="I151" s="1">
        <f t="shared" si="2"/>
        <v>1200</v>
      </c>
      <c r="J151" s="1">
        <v>4.5</v>
      </c>
    </row>
    <row r="152" spans="1:10" x14ac:dyDescent="0.25">
      <c r="A152" s="1">
        <v>150</v>
      </c>
      <c r="B152" s="2">
        <v>8901088021692</v>
      </c>
      <c r="C152" s="1" t="s">
        <v>153</v>
      </c>
      <c r="D152" s="1">
        <v>6</v>
      </c>
      <c r="E152" s="1">
        <v>135</v>
      </c>
      <c r="F152" s="3">
        <v>132</v>
      </c>
      <c r="G152" s="1">
        <v>119</v>
      </c>
      <c r="H152" s="1">
        <v>9.8484848484848477</v>
      </c>
      <c r="I152" s="1">
        <f t="shared" si="2"/>
        <v>792</v>
      </c>
      <c r="J152" s="1">
        <v>5</v>
      </c>
    </row>
    <row r="153" spans="1:10" x14ac:dyDescent="0.25">
      <c r="A153" s="1">
        <v>151</v>
      </c>
      <c r="B153" s="2">
        <v>8901088050166</v>
      </c>
      <c r="C153" s="1" t="s">
        <v>154</v>
      </c>
      <c r="D153" s="1">
        <v>6</v>
      </c>
      <c r="E153" s="1">
        <v>140</v>
      </c>
      <c r="F153" s="3">
        <v>137</v>
      </c>
      <c r="G153" s="1">
        <v>123</v>
      </c>
      <c r="H153" s="1">
        <v>10.218978102189782</v>
      </c>
      <c r="I153" s="1">
        <f t="shared" si="2"/>
        <v>822</v>
      </c>
      <c r="J153" s="1">
        <v>5</v>
      </c>
    </row>
    <row r="154" spans="1:10" x14ac:dyDescent="0.25">
      <c r="A154" s="1">
        <v>152</v>
      </c>
      <c r="B154" s="2">
        <v>8901088067744</v>
      </c>
      <c r="C154" s="1" t="s">
        <v>155</v>
      </c>
      <c r="D154" s="1">
        <v>6</v>
      </c>
      <c r="E154" s="1">
        <v>49</v>
      </c>
      <c r="F154" s="3">
        <v>47</v>
      </c>
      <c r="G154" s="1">
        <v>43</v>
      </c>
      <c r="H154" s="1">
        <v>8.5106382978723403</v>
      </c>
      <c r="I154" s="1">
        <f t="shared" si="2"/>
        <v>282</v>
      </c>
      <c r="J154" s="1">
        <v>4</v>
      </c>
    </row>
    <row r="155" spans="1:10" x14ac:dyDescent="0.25">
      <c r="A155" s="1">
        <v>153</v>
      </c>
      <c r="B155" s="2">
        <v>89006825</v>
      </c>
      <c r="C155" s="1" t="s">
        <v>156</v>
      </c>
      <c r="D155" s="1">
        <v>12</v>
      </c>
      <c r="E155" s="1">
        <v>42</v>
      </c>
      <c r="F155" s="3">
        <v>40</v>
      </c>
      <c r="G155" s="1">
        <v>36.5</v>
      </c>
      <c r="H155" s="1">
        <v>8.75</v>
      </c>
      <c r="I155" s="1">
        <f t="shared" si="2"/>
        <v>480</v>
      </c>
      <c r="J155" s="1">
        <v>5</v>
      </c>
    </row>
    <row r="156" spans="1:10" x14ac:dyDescent="0.25">
      <c r="A156" s="1">
        <v>154</v>
      </c>
      <c r="B156" s="2">
        <v>8901207001123</v>
      </c>
      <c r="C156" s="1" t="s">
        <v>157</v>
      </c>
      <c r="D156" s="1">
        <v>10</v>
      </c>
      <c r="E156" s="1">
        <v>26</v>
      </c>
      <c r="F156" s="3">
        <v>25</v>
      </c>
      <c r="G156" s="1">
        <v>21</v>
      </c>
      <c r="H156" s="1">
        <v>16</v>
      </c>
      <c r="I156" s="1">
        <f t="shared" si="2"/>
        <v>250</v>
      </c>
      <c r="J156" s="1">
        <v>10</v>
      </c>
    </row>
    <row r="157" spans="1:10" x14ac:dyDescent="0.25">
      <c r="A157" s="1">
        <v>155</v>
      </c>
      <c r="B157" s="2">
        <v>4902430646437</v>
      </c>
      <c r="C157" s="1" t="s">
        <v>158</v>
      </c>
      <c r="D157" s="1">
        <v>6</v>
      </c>
      <c r="E157" s="1">
        <v>110</v>
      </c>
      <c r="F157" s="3">
        <v>108</v>
      </c>
      <c r="G157" s="1">
        <v>97.5</v>
      </c>
      <c r="H157" s="1">
        <v>9.7222222222222232</v>
      </c>
      <c r="I157" s="1">
        <f t="shared" si="2"/>
        <v>648</v>
      </c>
      <c r="J157" s="1">
        <v>5</v>
      </c>
    </row>
    <row r="158" spans="1:10" x14ac:dyDescent="0.25">
      <c r="A158" s="1">
        <v>156</v>
      </c>
      <c r="B158" s="2">
        <v>4902430545259</v>
      </c>
      <c r="C158" s="1" t="s">
        <v>159</v>
      </c>
      <c r="D158" s="1">
        <v>6</v>
      </c>
      <c r="E158" s="1">
        <v>110</v>
      </c>
      <c r="F158" s="3">
        <v>108</v>
      </c>
      <c r="G158" s="1">
        <v>97</v>
      </c>
      <c r="H158" s="1">
        <v>10.185185185185185</v>
      </c>
      <c r="I158" s="1">
        <f t="shared" si="2"/>
        <v>648</v>
      </c>
      <c r="J158" s="1">
        <v>6</v>
      </c>
    </row>
    <row r="159" spans="1:10" x14ac:dyDescent="0.25">
      <c r="A159" s="1">
        <v>157</v>
      </c>
      <c r="B159" s="2">
        <v>4902430651530</v>
      </c>
      <c r="C159" s="1" t="s">
        <v>160</v>
      </c>
      <c r="D159" s="1">
        <v>6</v>
      </c>
      <c r="E159" s="1">
        <v>135</v>
      </c>
      <c r="F159" s="3">
        <v>132</v>
      </c>
      <c r="G159" s="1">
        <v>119</v>
      </c>
      <c r="H159" s="1">
        <v>9.8484848484848477</v>
      </c>
      <c r="I159" s="1">
        <f t="shared" si="2"/>
        <v>792</v>
      </c>
      <c r="J159" s="1">
        <v>5</v>
      </c>
    </row>
    <row r="160" spans="1:10" x14ac:dyDescent="0.25">
      <c r="A160" s="1">
        <v>158</v>
      </c>
      <c r="B160" s="2">
        <v>8901030593840</v>
      </c>
      <c r="C160" s="1" t="s">
        <v>161</v>
      </c>
      <c r="D160" s="1">
        <v>8</v>
      </c>
      <c r="E160" s="1">
        <v>95</v>
      </c>
      <c r="F160" s="3">
        <v>92</v>
      </c>
      <c r="G160" s="1">
        <v>80</v>
      </c>
      <c r="H160" s="1">
        <v>13.043478260869565</v>
      </c>
      <c r="I160" s="1">
        <f t="shared" si="2"/>
        <v>736</v>
      </c>
      <c r="J160" s="1">
        <v>7</v>
      </c>
    </row>
    <row r="161" spans="1:10" x14ac:dyDescent="0.25">
      <c r="A161" s="1">
        <v>159</v>
      </c>
      <c r="B161" s="2">
        <v>8901030573224</v>
      </c>
      <c r="C161" s="1" t="s">
        <v>162</v>
      </c>
      <c r="D161" s="1">
        <v>6</v>
      </c>
      <c r="E161" s="1">
        <v>56</v>
      </c>
      <c r="F161" s="3">
        <v>53</v>
      </c>
      <c r="G161" s="1">
        <v>49</v>
      </c>
      <c r="H161" s="1">
        <v>7.5471698113207548</v>
      </c>
      <c r="I161" s="1">
        <f t="shared" si="2"/>
        <v>318</v>
      </c>
      <c r="J161" s="1">
        <v>4</v>
      </c>
    </row>
    <row r="162" spans="1:10" x14ac:dyDescent="0.25">
      <c r="A162" s="1">
        <v>160</v>
      </c>
      <c r="B162" s="2">
        <v>8901030573255</v>
      </c>
      <c r="C162" s="1" t="s">
        <v>163</v>
      </c>
      <c r="D162" s="1">
        <v>6</v>
      </c>
      <c r="E162" s="1">
        <v>190</v>
      </c>
      <c r="F162" s="3">
        <v>185</v>
      </c>
      <c r="G162" s="1">
        <v>165</v>
      </c>
      <c r="H162" s="1">
        <v>10.810810810810811</v>
      </c>
      <c r="I162" s="1">
        <f t="shared" si="2"/>
        <v>1110</v>
      </c>
      <c r="J162" s="1">
        <v>6</v>
      </c>
    </row>
    <row r="163" spans="1:10" x14ac:dyDescent="0.25">
      <c r="A163" s="1">
        <v>161</v>
      </c>
      <c r="B163" s="2">
        <v>8901030573262</v>
      </c>
      <c r="C163" s="1" t="s">
        <v>164</v>
      </c>
      <c r="D163" s="1">
        <v>6</v>
      </c>
      <c r="E163" s="1">
        <v>190</v>
      </c>
      <c r="F163" s="3">
        <v>185</v>
      </c>
      <c r="G163" s="1">
        <v>165</v>
      </c>
      <c r="H163" s="1">
        <v>10.810810810810811</v>
      </c>
      <c r="I163" s="1">
        <f t="shared" si="2"/>
        <v>1110</v>
      </c>
      <c r="J163" s="1">
        <v>6</v>
      </c>
    </row>
    <row r="164" spans="1:10" x14ac:dyDescent="0.25">
      <c r="A164" s="1">
        <v>162</v>
      </c>
      <c r="B164" s="2">
        <v>8901314032058</v>
      </c>
      <c r="C164" s="1" t="s">
        <v>165</v>
      </c>
      <c r="D164" s="1">
        <v>6</v>
      </c>
      <c r="E164" s="1">
        <v>280</v>
      </c>
      <c r="F164" s="3">
        <v>270</v>
      </c>
      <c r="G164" s="1">
        <v>200</v>
      </c>
      <c r="H164" s="1">
        <v>25.925925925925924</v>
      </c>
      <c r="I164" s="1">
        <f t="shared" si="2"/>
        <v>1620</v>
      </c>
      <c r="J164" s="1">
        <v>10</v>
      </c>
    </row>
    <row r="165" spans="1:10" x14ac:dyDescent="0.25">
      <c r="A165" s="1">
        <v>163</v>
      </c>
      <c r="B165" s="2">
        <v>8901030532832</v>
      </c>
      <c r="C165" s="1" t="s">
        <v>166</v>
      </c>
      <c r="D165" s="1">
        <v>12</v>
      </c>
      <c r="E165" s="1">
        <v>54</v>
      </c>
      <c r="F165" s="3">
        <v>53</v>
      </c>
      <c r="G165" s="1">
        <v>49</v>
      </c>
      <c r="H165" s="1">
        <v>7.5471698113207548</v>
      </c>
      <c r="I165" s="1">
        <f t="shared" si="2"/>
        <v>636</v>
      </c>
      <c r="J165" s="1">
        <v>3</v>
      </c>
    </row>
    <row r="166" spans="1:10" x14ac:dyDescent="0.25">
      <c r="A166" s="1">
        <v>164</v>
      </c>
      <c r="B166" s="2">
        <v>8901233018331</v>
      </c>
      <c r="C166" s="1" t="s">
        <v>167</v>
      </c>
      <c r="D166" s="1">
        <v>6</v>
      </c>
      <c r="E166" s="1">
        <v>215</v>
      </c>
      <c r="F166" s="3">
        <v>210</v>
      </c>
      <c r="G166" s="1">
        <v>190</v>
      </c>
      <c r="H166" s="1">
        <v>9.5238095238095237</v>
      </c>
      <c r="I166" s="1">
        <f t="shared" si="2"/>
        <v>1260</v>
      </c>
      <c r="J166" s="1">
        <v>5</v>
      </c>
    </row>
    <row r="167" spans="1:10" x14ac:dyDescent="0.25">
      <c r="A167" s="1">
        <v>165</v>
      </c>
      <c r="B167" s="2">
        <v>8901233018355</v>
      </c>
      <c r="C167" s="1" t="s">
        <v>168</v>
      </c>
      <c r="D167" s="1">
        <v>6</v>
      </c>
      <c r="E167" s="1">
        <v>100</v>
      </c>
      <c r="F167" s="3">
        <v>98</v>
      </c>
      <c r="G167" s="1">
        <v>89</v>
      </c>
      <c r="H167" s="1">
        <v>9.183673469387756</v>
      </c>
      <c r="I167" s="1">
        <f t="shared" si="2"/>
        <v>588</v>
      </c>
      <c r="J167" s="1">
        <v>5</v>
      </c>
    </row>
    <row r="168" spans="1:10" x14ac:dyDescent="0.25">
      <c r="A168" s="1">
        <v>166</v>
      </c>
      <c r="B168" s="2">
        <v>8901571000036</v>
      </c>
      <c r="C168" s="1" t="s">
        <v>169</v>
      </c>
      <c r="D168" s="1">
        <v>6</v>
      </c>
      <c r="E168" s="1">
        <v>230</v>
      </c>
      <c r="F168" s="3">
        <v>225</v>
      </c>
      <c r="G168" s="1">
        <v>200</v>
      </c>
      <c r="H168" s="1">
        <v>11.111111111111111</v>
      </c>
      <c r="I168" s="1">
        <f t="shared" si="2"/>
        <v>1350</v>
      </c>
      <c r="J168" s="1">
        <v>6</v>
      </c>
    </row>
    <row r="169" spans="1:10" x14ac:dyDescent="0.25">
      <c r="A169" s="1">
        <v>167</v>
      </c>
      <c r="B169" s="2">
        <v>8906014201209</v>
      </c>
      <c r="C169" s="1" t="s">
        <v>170</v>
      </c>
      <c r="D169" s="1">
        <v>12</v>
      </c>
      <c r="E169" s="1">
        <v>45</v>
      </c>
      <c r="F169" s="3">
        <v>43</v>
      </c>
      <c r="G169" s="1">
        <v>40</v>
      </c>
      <c r="H169" s="1">
        <v>6.9767441860465116</v>
      </c>
      <c r="I169" s="1">
        <f t="shared" si="2"/>
        <v>516</v>
      </c>
      <c r="J169" s="1">
        <v>3</v>
      </c>
    </row>
    <row r="170" spans="1:10" x14ac:dyDescent="0.25">
      <c r="A170" s="1">
        <v>168</v>
      </c>
      <c r="B170" s="2">
        <v>8901088076104</v>
      </c>
      <c r="C170" s="1" t="s">
        <v>171</v>
      </c>
      <c r="D170" s="1">
        <v>12</v>
      </c>
      <c r="E170" s="1">
        <v>39</v>
      </c>
      <c r="F170" s="3">
        <v>38</v>
      </c>
      <c r="G170" s="1">
        <v>35</v>
      </c>
      <c r="H170" s="1">
        <v>7.8947368421052628</v>
      </c>
      <c r="I170" s="1">
        <f t="shared" si="2"/>
        <v>456</v>
      </c>
      <c r="J170" s="1">
        <v>4</v>
      </c>
    </row>
    <row r="171" spans="1:10" x14ac:dyDescent="0.25">
      <c r="A171" s="1">
        <v>169</v>
      </c>
      <c r="B171" s="2">
        <v>8906014201308</v>
      </c>
      <c r="C171" s="1" t="s">
        <v>172</v>
      </c>
      <c r="D171" s="1">
        <v>12</v>
      </c>
      <c r="E171" s="1">
        <v>85</v>
      </c>
      <c r="F171" s="3">
        <v>83</v>
      </c>
      <c r="G171" s="1">
        <v>75.5</v>
      </c>
      <c r="H171" s="1">
        <v>9.0361445783132535</v>
      </c>
      <c r="I171" s="1">
        <f t="shared" si="2"/>
        <v>996</v>
      </c>
      <c r="J171" s="1">
        <v>5</v>
      </c>
    </row>
    <row r="172" spans="1:10" x14ac:dyDescent="0.25">
      <c r="A172" s="1">
        <v>170</v>
      </c>
      <c r="B172" s="2">
        <v>8901088055802</v>
      </c>
      <c r="C172" s="1" t="s">
        <v>173</v>
      </c>
      <c r="D172" s="1">
        <v>10</v>
      </c>
      <c r="E172" s="1">
        <v>58</v>
      </c>
      <c r="F172" s="3">
        <v>56</v>
      </c>
      <c r="G172" s="1">
        <v>52</v>
      </c>
      <c r="H172" s="1">
        <v>7.1428571428571423</v>
      </c>
      <c r="I172" s="1">
        <f t="shared" si="2"/>
        <v>560</v>
      </c>
      <c r="J172" s="1">
        <v>3</v>
      </c>
    </row>
    <row r="173" spans="1:10" x14ac:dyDescent="0.25">
      <c r="A173" s="1">
        <v>171</v>
      </c>
      <c r="B173" s="2">
        <v>8901314116031</v>
      </c>
      <c r="C173" s="1" t="s">
        <v>174</v>
      </c>
      <c r="D173" s="1">
        <v>12</v>
      </c>
      <c r="E173" s="1">
        <v>20</v>
      </c>
      <c r="F173" s="3">
        <v>18</v>
      </c>
      <c r="G173" s="1">
        <v>14.5</v>
      </c>
      <c r="H173" s="1">
        <v>19.444444444444446</v>
      </c>
      <c r="I173" s="1">
        <f t="shared" si="2"/>
        <v>216</v>
      </c>
      <c r="J173" s="1">
        <v>11</v>
      </c>
    </row>
    <row r="174" spans="1:10" x14ac:dyDescent="0.25">
      <c r="A174" s="1">
        <v>172</v>
      </c>
      <c r="B174" s="2">
        <v>8901314200037</v>
      </c>
      <c r="C174" s="1" t="s">
        <v>175</v>
      </c>
      <c r="D174" s="1">
        <v>24</v>
      </c>
      <c r="E174" s="1">
        <v>18</v>
      </c>
      <c r="F174" s="3">
        <v>16</v>
      </c>
      <c r="G174" s="1">
        <v>12</v>
      </c>
      <c r="H174" s="1">
        <v>25</v>
      </c>
      <c r="I174" s="1">
        <f t="shared" si="2"/>
        <v>384</v>
      </c>
      <c r="J174" s="1">
        <v>13</v>
      </c>
    </row>
    <row r="175" spans="1:10" x14ac:dyDescent="0.25">
      <c r="A175" s="1">
        <v>173</v>
      </c>
      <c r="B175" s="2">
        <v>8901314116420</v>
      </c>
      <c r="C175" s="1" t="s">
        <v>176</v>
      </c>
      <c r="D175" s="1">
        <v>12</v>
      </c>
      <c r="E175" s="1">
        <v>54</v>
      </c>
      <c r="F175" s="3">
        <v>52</v>
      </c>
      <c r="G175" s="1">
        <v>40</v>
      </c>
      <c r="H175" s="1">
        <v>23.076923076923077</v>
      </c>
      <c r="I175" s="1">
        <f t="shared" si="2"/>
        <v>624</v>
      </c>
      <c r="J175" s="1">
        <v>12</v>
      </c>
    </row>
    <row r="176" spans="1:10" x14ac:dyDescent="0.25">
      <c r="A176" s="1">
        <v>174</v>
      </c>
      <c r="B176" s="2">
        <v>8901030560682</v>
      </c>
      <c r="C176" s="1" t="s">
        <v>177</v>
      </c>
      <c r="D176" s="1">
        <v>96</v>
      </c>
      <c r="E176" s="1">
        <v>3</v>
      </c>
      <c r="F176" s="3">
        <v>3</v>
      </c>
      <c r="G176" s="1">
        <v>2.5</v>
      </c>
      <c r="H176" s="1">
        <v>16.666666666666664</v>
      </c>
      <c r="I176" s="1">
        <f t="shared" si="2"/>
        <v>288</v>
      </c>
      <c r="J176" s="1">
        <v>9</v>
      </c>
    </row>
    <row r="177" spans="1:10" x14ac:dyDescent="0.25">
      <c r="A177" s="1">
        <v>175</v>
      </c>
      <c r="B177" s="2">
        <v>8901233020747</v>
      </c>
      <c r="C177" s="1" t="s">
        <v>178</v>
      </c>
      <c r="D177" s="1">
        <v>20</v>
      </c>
      <c r="E177" s="1">
        <v>30</v>
      </c>
      <c r="F177" s="3">
        <v>25</v>
      </c>
      <c r="G177" s="1">
        <v>22</v>
      </c>
      <c r="H177" s="1">
        <v>12</v>
      </c>
      <c r="I177" s="1">
        <f t="shared" si="2"/>
        <v>500</v>
      </c>
      <c r="J177" s="1">
        <v>6</v>
      </c>
    </row>
    <row r="178" spans="1:10" x14ac:dyDescent="0.25">
      <c r="A178" s="1">
        <v>176</v>
      </c>
      <c r="B178" s="2">
        <v>8901526204465</v>
      </c>
      <c r="C178" s="1" t="s">
        <v>179</v>
      </c>
      <c r="D178" s="1">
        <v>2</v>
      </c>
      <c r="E178" s="1">
        <v>175</v>
      </c>
      <c r="F178" s="3">
        <v>170</v>
      </c>
      <c r="G178" s="1">
        <v>138</v>
      </c>
      <c r="H178" s="1">
        <v>18.823529411764707</v>
      </c>
      <c r="I178" s="1">
        <f t="shared" si="2"/>
        <v>340</v>
      </c>
      <c r="J178" s="1">
        <v>10</v>
      </c>
    </row>
    <row r="179" spans="1:10" x14ac:dyDescent="0.25">
      <c r="A179" s="1">
        <v>177</v>
      </c>
      <c r="B179" s="2">
        <v>8901526204458</v>
      </c>
      <c r="C179" s="1" t="s">
        <v>180</v>
      </c>
      <c r="D179" s="1">
        <v>6</v>
      </c>
      <c r="E179" s="1">
        <v>175</v>
      </c>
      <c r="F179" s="3">
        <v>170</v>
      </c>
      <c r="G179" s="1">
        <v>138</v>
      </c>
      <c r="H179" s="1">
        <v>18.823529411764707</v>
      </c>
      <c r="I179" s="1">
        <f t="shared" si="2"/>
        <v>1020</v>
      </c>
      <c r="J179" s="1">
        <v>10</v>
      </c>
    </row>
    <row r="180" spans="1:10" x14ac:dyDescent="0.25">
      <c r="A180" s="1">
        <v>178</v>
      </c>
      <c r="B180" s="2">
        <v>8901526204472</v>
      </c>
      <c r="C180" s="1" t="s">
        <v>181</v>
      </c>
      <c r="D180" s="1">
        <v>4</v>
      </c>
      <c r="E180" s="1">
        <v>175</v>
      </c>
      <c r="F180" s="3">
        <v>170</v>
      </c>
      <c r="G180" s="1">
        <v>138</v>
      </c>
      <c r="H180" s="1">
        <v>18.823529411764707</v>
      </c>
      <c r="I180" s="1">
        <f t="shared" si="2"/>
        <v>680</v>
      </c>
      <c r="J180" s="1">
        <v>10</v>
      </c>
    </row>
    <row r="181" spans="1:10" x14ac:dyDescent="0.25">
      <c r="A181" s="1">
        <v>179</v>
      </c>
      <c r="B181" s="2">
        <v>8901138822217</v>
      </c>
      <c r="C181" s="1" t="s">
        <v>182</v>
      </c>
      <c r="D181" s="1">
        <v>6</v>
      </c>
      <c r="E181" s="1">
        <v>40</v>
      </c>
      <c r="F181" s="3">
        <v>38</v>
      </c>
      <c r="G181" s="1">
        <v>32</v>
      </c>
      <c r="H181" s="1">
        <v>15.789473684210526</v>
      </c>
      <c r="I181" s="1">
        <f t="shared" si="2"/>
        <v>228</v>
      </c>
      <c r="J181" s="1">
        <v>8</v>
      </c>
    </row>
    <row r="182" spans="1:10" x14ac:dyDescent="0.25">
      <c r="A182" s="1">
        <v>180</v>
      </c>
      <c r="B182" s="2">
        <v>8901138511814</v>
      </c>
      <c r="C182" s="1" t="s">
        <v>183</v>
      </c>
      <c r="D182" s="1">
        <v>6</v>
      </c>
      <c r="E182" s="1">
        <v>60</v>
      </c>
      <c r="F182" s="3">
        <v>58</v>
      </c>
      <c r="G182" s="1">
        <v>52</v>
      </c>
      <c r="H182" s="1">
        <v>10.344827586206897</v>
      </c>
      <c r="I182" s="1">
        <f t="shared" si="2"/>
        <v>348</v>
      </c>
      <c r="J182" s="1">
        <v>5</v>
      </c>
    </row>
    <row r="183" spans="1:10" x14ac:dyDescent="0.25">
      <c r="A183" s="1">
        <v>181</v>
      </c>
      <c r="B183" s="2">
        <v>8901012112359</v>
      </c>
      <c r="C183" s="1" t="s">
        <v>89</v>
      </c>
      <c r="D183" s="1">
        <v>6</v>
      </c>
      <c r="E183" s="1">
        <v>45</v>
      </c>
      <c r="F183" s="3">
        <v>43</v>
      </c>
      <c r="G183" s="1">
        <v>39</v>
      </c>
      <c r="H183" s="1">
        <v>9.3023255813953494</v>
      </c>
      <c r="I183" s="1">
        <f t="shared" si="2"/>
        <v>258</v>
      </c>
      <c r="J183" s="1">
        <v>4</v>
      </c>
    </row>
    <row r="184" spans="1:10" x14ac:dyDescent="0.25">
      <c r="A184" s="1">
        <v>182</v>
      </c>
      <c r="B184" s="2">
        <v>8901012111024</v>
      </c>
      <c r="C184" s="1" t="s">
        <v>184</v>
      </c>
      <c r="D184" s="1">
        <v>6</v>
      </c>
      <c r="E184" s="1">
        <v>60</v>
      </c>
      <c r="F184" s="3">
        <v>58</v>
      </c>
      <c r="G184" s="1">
        <v>48</v>
      </c>
      <c r="H184" s="1">
        <v>17.241379310344829</v>
      </c>
      <c r="I184" s="1">
        <f t="shared" si="2"/>
        <v>348</v>
      </c>
      <c r="J184" s="1">
        <v>10</v>
      </c>
    </row>
    <row r="185" spans="1:10" x14ac:dyDescent="0.25">
      <c r="A185" s="1">
        <v>183</v>
      </c>
      <c r="B185" s="2">
        <v>42204169</v>
      </c>
      <c r="C185" s="1" t="s">
        <v>185</v>
      </c>
      <c r="D185" s="1">
        <v>5</v>
      </c>
      <c r="E185" s="1">
        <v>80</v>
      </c>
      <c r="F185" s="3">
        <v>76</v>
      </c>
      <c r="G185" s="1">
        <v>64</v>
      </c>
      <c r="H185" s="1">
        <v>15.789473684210526</v>
      </c>
      <c r="I185" s="1">
        <f t="shared" si="2"/>
        <v>380</v>
      </c>
      <c r="J185" s="1">
        <v>9</v>
      </c>
    </row>
    <row r="186" spans="1:10" x14ac:dyDescent="0.25">
      <c r="A186" s="1">
        <v>184</v>
      </c>
      <c r="B186" s="2">
        <v>4902430666466</v>
      </c>
      <c r="C186" s="1" t="s">
        <v>186</v>
      </c>
      <c r="D186" s="1">
        <v>16</v>
      </c>
      <c r="E186" s="1">
        <v>22</v>
      </c>
      <c r="F186" s="3">
        <v>21</v>
      </c>
      <c r="G186" s="1">
        <v>19.5</v>
      </c>
      <c r="H186" s="1">
        <v>7.1428571428571423</v>
      </c>
      <c r="I186" s="1">
        <f t="shared" si="2"/>
        <v>336</v>
      </c>
      <c r="J186" s="1">
        <v>3</v>
      </c>
    </row>
    <row r="187" spans="1:10" x14ac:dyDescent="0.25">
      <c r="A187" s="1">
        <v>185</v>
      </c>
      <c r="B187" s="2">
        <v>8906016050805</v>
      </c>
      <c r="C187" s="1" t="s">
        <v>187</v>
      </c>
      <c r="D187" s="1">
        <v>30</v>
      </c>
      <c r="E187" s="1">
        <v>25</v>
      </c>
      <c r="F187" s="3">
        <v>22</v>
      </c>
      <c r="G187" s="1">
        <v>14</v>
      </c>
      <c r="H187" s="1">
        <v>36.363636363636367</v>
      </c>
      <c r="I187" s="1">
        <f t="shared" si="2"/>
        <v>660</v>
      </c>
      <c r="J187" s="1">
        <v>15</v>
      </c>
    </row>
    <row r="188" spans="1:10" x14ac:dyDescent="0.25">
      <c r="A188" s="1">
        <v>186</v>
      </c>
      <c r="B188" s="2">
        <v>8906016050799</v>
      </c>
      <c r="C188" s="1" t="s">
        <v>188</v>
      </c>
      <c r="D188" s="1">
        <v>30</v>
      </c>
      <c r="E188" s="1">
        <v>25</v>
      </c>
      <c r="F188" s="3">
        <v>23</v>
      </c>
      <c r="G188" s="1">
        <v>18.399999999999999</v>
      </c>
      <c r="H188" s="1">
        <v>20.000000000000007</v>
      </c>
      <c r="I188" s="1">
        <f t="shared" si="2"/>
        <v>690</v>
      </c>
      <c r="J188" s="1">
        <v>10</v>
      </c>
    </row>
    <row r="189" spans="1:10" x14ac:dyDescent="0.25">
      <c r="A189" s="1">
        <v>187</v>
      </c>
      <c r="B189" s="2">
        <v>8906016050812</v>
      </c>
      <c r="C189" s="1" t="s">
        <v>189</v>
      </c>
      <c r="D189" s="1">
        <v>30</v>
      </c>
      <c r="E189" s="1">
        <v>25</v>
      </c>
      <c r="F189" s="3">
        <v>23</v>
      </c>
      <c r="G189" s="1">
        <v>18.5</v>
      </c>
      <c r="H189" s="1">
        <v>19.565217391304348</v>
      </c>
      <c r="I189" s="1">
        <f t="shared" si="2"/>
        <v>690</v>
      </c>
      <c r="J189" s="1">
        <v>9</v>
      </c>
    </row>
    <row r="190" spans="1:10" x14ac:dyDescent="0.25">
      <c r="A190" s="1">
        <v>188</v>
      </c>
      <c r="B190" s="2">
        <v>8901030565304</v>
      </c>
      <c r="C190" s="1" t="s">
        <v>190</v>
      </c>
      <c r="D190" s="1">
        <v>16</v>
      </c>
      <c r="E190" s="1">
        <v>48</v>
      </c>
      <c r="F190" s="3">
        <v>46</v>
      </c>
      <c r="G190" s="1">
        <v>42.5</v>
      </c>
      <c r="H190" s="1">
        <v>7.608695652173914</v>
      </c>
      <c r="I190" s="1">
        <f t="shared" si="2"/>
        <v>736</v>
      </c>
      <c r="J190" s="1">
        <v>4</v>
      </c>
    </row>
    <row r="191" spans="1:10" x14ac:dyDescent="0.25">
      <c r="A191" s="1">
        <v>189</v>
      </c>
      <c r="B191" s="2">
        <v>8901030567063</v>
      </c>
      <c r="C191" s="1" t="s">
        <v>191</v>
      </c>
      <c r="D191" s="1">
        <v>256</v>
      </c>
      <c r="E191" s="1">
        <v>5</v>
      </c>
      <c r="F191" s="3">
        <v>5</v>
      </c>
      <c r="G191" s="1">
        <v>3.37</v>
      </c>
      <c r="H191" s="1">
        <v>32.599999999999994</v>
      </c>
      <c r="I191" s="1">
        <f t="shared" si="2"/>
        <v>1280</v>
      </c>
      <c r="J191" s="1">
        <v>15</v>
      </c>
    </row>
    <row r="192" spans="1:10" x14ac:dyDescent="0.25">
      <c r="A192" s="1">
        <v>190</v>
      </c>
      <c r="B192" s="2">
        <v>8901030521294</v>
      </c>
      <c r="C192" s="1" t="s">
        <v>192</v>
      </c>
      <c r="D192" s="1">
        <v>960</v>
      </c>
      <c r="E192" s="1">
        <v>1.5</v>
      </c>
      <c r="F192" s="3">
        <v>1.5</v>
      </c>
      <c r="G192" s="1">
        <v>1.3</v>
      </c>
      <c r="H192" s="1">
        <v>13.33333333333333</v>
      </c>
      <c r="I192" s="1">
        <f t="shared" si="2"/>
        <v>1440</v>
      </c>
      <c r="J192" s="1">
        <v>8</v>
      </c>
    </row>
    <row r="193" spans="1:10" x14ac:dyDescent="0.25">
      <c r="A193" s="1">
        <v>191</v>
      </c>
      <c r="B193" s="2">
        <v>4902430619400</v>
      </c>
      <c r="C193" s="1" t="s">
        <v>193</v>
      </c>
      <c r="D193" s="1">
        <v>960</v>
      </c>
      <c r="E193" s="1">
        <v>3</v>
      </c>
      <c r="F193" s="3">
        <v>3</v>
      </c>
      <c r="G193" s="1">
        <v>1.5</v>
      </c>
      <c r="H193" s="1">
        <v>50</v>
      </c>
      <c r="I193" s="1">
        <f t="shared" si="2"/>
        <v>2880</v>
      </c>
      <c r="J193" s="1">
        <v>30</v>
      </c>
    </row>
    <row r="194" spans="1:10" x14ac:dyDescent="0.25">
      <c r="A194" s="1">
        <v>192</v>
      </c>
      <c r="B194" s="2">
        <v>8901030557767</v>
      </c>
      <c r="C194" s="1" t="s">
        <v>194</v>
      </c>
      <c r="D194" s="1">
        <v>960</v>
      </c>
      <c r="E194" s="1">
        <v>1</v>
      </c>
      <c r="F194" s="3">
        <v>1</v>
      </c>
      <c r="G194" s="1">
        <v>0.76</v>
      </c>
      <c r="H194" s="1">
        <v>24</v>
      </c>
      <c r="I194" s="1">
        <f t="shared" si="2"/>
        <v>960</v>
      </c>
      <c r="J194" s="1">
        <v>12</v>
      </c>
    </row>
    <row r="195" spans="1:10" x14ac:dyDescent="0.25">
      <c r="A195" s="1">
        <v>193</v>
      </c>
      <c r="B195" s="2">
        <v>8901030557750</v>
      </c>
      <c r="C195" s="1" t="s">
        <v>195</v>
      </c>
      <c r="D195" s="1">
        <v>960</v>
      </c>
      <c r="E195" s="1">
        <v>1</v>
      </c>
      <c r="F195" s="3">
        <v>1</v>
      </c>
      <c r="G195" s="1">
        <v>0.76</v>
      </c>
      <c r="H195" s="1">
        <v>24</v>
      </c>
      <c r="I195" s="1">
        <f t="shared" ref="I195:I258" si="3">+F195*D195</f>
        <v>960</v>
      </c>
      <c r="J195" s="1">
        <v>12</v>
      </c>
    </row>
    <row r="196" spans="1:10" x14ac:dyDescent="0.25">
      <c r="A196" s="1">
        <v>194</v>
      </c>
      <c r="B196" s="2">
        <v>8901030603273</v>
      </c>
      <c r="C196" s="1" t="s">
        <v>196</v>
      </c>
      <c r="D196" s="1">
        <v>960</v>
      </c>
      <c r="E196" s="1">
        <v>1</v>
      </c>
      <c r="F196" s="3">
        <v>1</v>
      </c>
      <c r="G196" s="1">
        <v>0.68</v>
      </c>
      <c r="H196" s="1">
        <v>31.999999999999996</v>
      </c>
      <c r="I196" s="1">
        <f t="shared" si="3"/>
        <v>960</v>
      </c>
      <c r="J196" s="1">
        <v>15</v>
      </c>
    </row>
    <row r="197" spans="1:10" x14ac:dyDescent="0.25">
      <c r="A197" s="1">
        <v>195</v>
      </c>
      <c r="B197" s="2">
        <v>8901725181222</v>
      </c>
      <c r="C197" s="1" t="s">
        <v>197</v>
      </c>
      <c r="D197" s="1">
        <v>96</v>
      </c>
      <c r="E197" s="1">
        <v>10</v>
      </c>
      <c r="F197" s="3">
        <v>10</v>
      </c>
      <c r="G197" s="1">
        <v>8.86</v>
      </c>
      <c r="H197" s="1">
        <v>11.400000000000006</v>
      </c>
      <c r="I197" s="1">
        <f t="shared" si="3"/>
        <v>960</v>
      </c>
      <c r="J197" s="1">
        <v>6</v>
      </c>
    </row>
    <row r="198" spans="1:10" x14ac:dyDescent="0.25">
      <c r="A198" s="1">
        <v>196</v>
      </c>
      <c r="B198" s="2">
        <v>8901058842746</v>
      </c>
      <c r="C198" s="1" t="s">
        <v>198</v>
      </c>
      <c r="D198" s="1">
        <v>24</v>
      </c>
      <c r="E198" s="1">
        <v>45</v>
      </c>
      <c r="F198" s="3">
        <v>44</v>
      </c>
      <c r="G198" s="1">
        <v>40.42</v>
      </c>
      <c r="H198" s="1">
        <v>8.1363636363636314</v>
      </c>
      <c r="I198" s="1">
        <f t="shared" si="3"/>
        <v>1056</v>
      </c>
      <c r="J198" s="1">
        <v>5</v>
      </c>
    </row>
    <row r="199" spans="1:10" x14ac:dyDescent="0.25">
      <c r="A199" s="1">
        <v>197</v>
      </c>
      <c r="B199" s="2">
        <v>8901058843590</v>
      </c>
      <c r="C199" s="1" t="s">
        <v>199</v>
      </c>
      <c r="D199" s="1">
        <v>48</v>
      </c>
      <c r="E199" s="1">
        <v>23</v>
      </c>
      <c r="F199" s="3">
        <v>22</v>
      </c>
      <c r="G199" s="1">
        <v>20.63</v>
      </c>
      <c r="H199" s="1">
        <v>6.227272727272732</v>
      </c>
      <c r="I199" s="1">
        <f t="shared" si="3"/>
        <v>1056</v>
      </c>
      <c r="J199" s="1">
        <v>3</v>
      </c>
    </row>
    <row r="200" spans="1:10" x14ac:dyDescent="0.25">
      <c r="A200" s="1">
        <v>198</v>
      </c>
      <c r="B200" s="2">
        <v>8901058842722</v>
      </c>
      <c r="C200" s="1" t="s">
        <v>200</v>
      </c>
      <c r="D200" s="1">
        <v>96</v>
      </c>
      <c r="E200" s="1">
        <v>12</v>
      </c>
      <c r="F200" s="3">
        <v>11</v>
      </c>
      <c r="G200" s="1">
        <v>10.68</v>
      </c>
      <c r="H200" s="1">
        <v>2.9090909090909114</v>
      </c>
      <c r="I200" s="1">
        <f t="shared" si="3"/>
        <v>1056</v>
      </c>
      <c r="J200" s="1">
        <v>1.5</v>
      </c>
    </row>
    <row r="201" spans="1:10" x14ac:dyDescent="0.25">
      <c r="A201" s="1">
        <v>199</v>
      </c>
      <c r="B201" s="2">
        <v>846597049578</v>
      </c>
      <c r="C201" s="1" t="s">
        <v>201</v>
      </c>
      <c r="D201" s="1">
        <v>18</v>
      </c>
      <c r="E201" s="1">
        <v>52</v>
      </c>
      <c r="F201" s="3">
        <v>50</v>
      </c>
      <c r="G201" s="1">
        <v>41</v>
      </c>
      <c r="H201" s="1">
        <v>18</v>
      </c>
      <c r="I201" s="1">
        <f t="shared" si="3"/>
        <v>900</v>
      </c>
      <c r="J201" s="1">
        <v>10</v>
      </c>
    </row>
    <row r="202" spans="1:10" x14ac:dyDescent="0.25">
      <c r="A202" s="1">
        <v>200</v>
      </c>
      <c r="B202" s="2">
        <v>846597049561</v>
      </c>
      <c r="C202" s="1" t="s">
        <v>202</v>
      </c>
      <c r="D202" s="1">
        <v>18</v>
      </c>
      <c r="E202" s="1">
        <v>52</v>
      </c>
      <c r="F202" s="3">
        <v>50</v>
      </c>
      <c r="G202" s="1">
        <v>41</v>
      </c>
      <c r="H202" s="1">
        <v>18</v>
      </c>
      <c r="I202" s="1">
        <f t="shared" si="3"/>
        <v>900</v>
      </c>
      <c r="J202" s="1">
        <v>10</v>
      </c>
    </row>
    <row r="203" spans="1:10" x14ac:dyDescent="0.25">
      <c r="A203" s="1">
        <v>201</v>
      </c>
      <c r="B203" s="2">
        <v>8901030533006</v>
      </c>
      <c r="C203" s="1" t="s">
        <v>203</v>
      </c>
      <c r="D203" s="1">
        <v>12</v>
      </c>
      <c r="E203" s="1">
        <v>145</v>
      </c>
      <c r="F203" s="3">
        <v>135</v>
      </c>
      <c r="G203" s="1">
        <v>105</v>
      </c>
      <c r="H203" s="1">
        <v>22.222222222222221</v>
      </c>
      <c r="I203" s="1">
        <f t="shared" si="3"/>
        <v>1620</v>
      </c>
      <c r="J203" s="1">
        <v>12</v>
      </c>
    </row>
    <row r="204" spans="1:10" x14ac:dyDescent="0.25">
      <c r="A204" s="1">
        <v>202</v>
      </c>
      <c r="B204" s="2">
        <v>8901207019029</v>
      </c>
      <c r="C204" s="1" t="s">
        <v>100</v>
      </c>
      <c r="D204" s="1">
        <v>16</v>
      </c>
      <c r="E204" s="1">
        <v>190</v>
      </c>
      <c r="F204" s="3">
        <v>185</v>
      </c>
      <c r="G204" s="1">
        <v>165</v>
      </c>
      <c r="H204" s="1">
        <v>10.810810810810811</v>
      </c>
      <c r="I204" s="1">
        <f t="shared" si="3"/>
        <v>2960</v>
      </c>
      <c r="J204" s="1">
        <v>6</v>
      </c>
    </row>
    <row r="205" spans="1:10" x14ac:dyDescent="0.25">
      <c r="A205" s="1">
        <v>203</v>
      </c>
      <c r="B205" s="2" t="s">
        <v>204</v>
      </c>
      <c r="C205" s="1" t="s">
        <v>204</v>
      </c>
      <c r="D205" s="1"/>
      <c r="E205" s="1">
        <v>24</v>
      </c>
      <c r="F205" s="3"/>
      <c r="G205" s="1"/>
      <c r="H205" s="1">
        <v>0</v>
      </c>
      <c r="I205" s="1">
        <f t="shared" si="3"/>
        <v>0</v>
      </c>
      <c r="J205" s="1"/>
    </row>
    <row r="206" spans="1:10" x14ac:dyDescent="0.25">
      <c r="A206" s="1">
        <v>204</v>
      </c>
      <c r="B206" s="2">
        <v>8901030468087</v>
      </c>
      <c r="C206" s="1" t="s">
        <v>205</v>
      </c>
      <c r="D206" s="1">
        <v>24</v>
      </c>
      <c r="E206" s="1">
        <v>46</v>
      </c>
      <c r="F206" s="3">
        <v>44</v>
      </c>
      <c r="G206" s="1">
        <v>41</v>
      </c>
      <c r="H206" s="1">
        <v>6.8181818181818175</v>
      </c>
      <c r="I206" s="1">
        <f t="shared" si="3"/>
        <v>1056</v>
      </c>
      <c r="J206" s="1">
        <v>3</v>
      </c>
    </row>
    <row r="207" spans="1:10" x14ac:dyDescent="0.25">
      <c r="A207" s="1">
        <v>205</v>
      </c>
      <c r="B207" s="2">
        <v>8901030486524</v>
      </c>
      <c r="C207" s="1" t="s">
        <v>206</v>
      </c>
      <c r="D207" s="1">
        <v>24</v>
      </c>
      <c r="E207" s="1">
        <v>46</v>
      </c>
      <c r="F207" s="3">
        <v>44</v>
      </c>
      <c r="G207" s="1">
        <v>41</v>
      </c>
      <c r="H207" s="1">
        <v>6.8181818181818175</v>
      </c>
      <c r="I207" s="1">
        <f t="shared" si="3"/>
        <v>1056</v>
      </c>
      <c r="J207" s="1">
        <v>3</v>
      </c>
    </row>
    <row r="208" spans="1:10" x14ac:dyDescent="0.25">
      <c r="A208" s="1">
        <v>206</v>
      </c>
      <c r="B208" s="2">
        <v>8901314019257</v>
      </c>
      <c r="C208" s="1" t="s">
        <v>207</v>
      </c>
      <c r="D208" s="1">
        <v>24</v>
      </c>
      <c r="E208" s="1">
        <v>102</v>
      </c>
      <c r="F208" s="3">
        <v>100</v>
      </c>
      <c r="G208" s="1">
        <v>89</v>
      </c>
      <c r="H208" s="1">
        <v>11</v>
      </c>
      <c r="I208" s="1">
        <f t="shared" si="3"/>
        <v>2400</v>
      </c>
      <c r="J208" s="1">
        <v>6</v>
      </c>
    </row>
    <row r="209" spans="1:10" x14ac:dyDescent="0.25">
      <c r="A209" s="1">
        <v>207</v>
      </c>
      <c r="B209" s="2">
        <v>8901314010520</v>
      </c>
      <c r="C209" s="1" t="s">
        <v>208</v>
      </c>
      <c r="D209" s="1">
        <v>24</v>
      </c>
      <c r="E209" s="1">
        <v>46</v>
      </c>
      <c r="F209" s="3">
        <v>44</v>
      </c>
      <c r="G209" s="1">
        <v>41</v>
      </c>
      <c r="H209" s="1">
        <v>6.8181818181818175</v>
      </c>
      <c r="I209" s="1">
        <f t="shared" si="3"/>
        <v>1056</v>
      </c>
      <c r="J209" s="1">
        <v>3</v>
      </c>
    </row>
    <row r="210" spans="1:10" x14ac:dyDescent="0.25">
      <c r="A210" s="1">
        <v>208</v>
      </c>
      <c r="B210" s="2">
        <v>8901314114525</v>
      </c>
      <c r="C210" s="1" t="s">
        <v>209</v>
      </c>
      <c r="D210" s="1">
        <v>24</v>
      </c>
      <c r="E210" s="1">
        <v>49</v>
      </c>
      <c r="F210" s="3">
        <v>47</v>
      </c>
      <c r="G210" s="1">
        <v>43.5</v>
      </c>
      <c r="H210" s="1">
        <v>7.4468085106382977</v>
      </c>
      <c r="I210" s="1">
        <f t="shared" si="3"/>
        <v>1128</v>
      </c>
      <c r="J210" s="1">
        <v>4</v>
      </c>
    </row>
    <row r="211" spans="1:10" x14ac:dyDescent="0.25">
      <c r="A211" s="1">
        <v>209</v>
      </c>
      <c r="B211" s="2">
        <v>8901314114419</v>
      </c>
      <c r="C211" s="1" t="s">
        <v>210</v>
      </c>
      <c r="D211" s="1">
        <v>24</v>
      </c>
      <c r="E211" s="1">
        <v>90</v>
      </c>
      <c r="F211" s="3">
        <v>87</v>
      </c>
      <c r="G211" s="1">
        <v>80</v>
      </c>
      <c r="H211" s="1">
        <v>8.0459770114942533</v>
      </c>
      <c r="I211" s="1">
        <f t="shared" si="3"/>
        <v>2088</v>
      </c>
      <c r="J211" s="1">
        <v>5</v>
      </c>
    </row>
    <row r="212" spans="1:10" x14ac:dyDescent="0.25">
      <c r="A212" s="1">
        <v>210</v>
      </c>
      <c r="B212" s="2">
        <v>8901314077790</v>
      </c>
      <c r="C212" s="1" t="s">
        <v>211</v>
      </c>
      <c r="D212" s="1">
        <v>24</v>
      </c>
      <c r="E212" s="1">
        <v>92</v>
      </c>
      <c r="F212" s="3">
        <v>90</v>
      </c>
      <c r="G212" s="1">
        <v>82.5</v>
      </c>
      <c r="H212" s="1">
        <v>8.3333333333333321</v>
      </c>
      <c r="I212" s="1">
        <f t="shared" si="3"/>
        <v>2160</v>
      </c>
      <c r="J212" s="1">
        <v>4</v>
      </c>
    </row>
    <row r="213" spans="1:10" x14ac:dyDescent="0.25">
      <c r="A213" s="1">
        <v>211</v>
      </c>
      <c r="B213" s="2">
        <v>8901030468094</v>
      </c>
      <c r="C213" s="1" t="s">
        <v>212</v>
      </c>
      <c r="D213" s="1">
        <v>24</v>
      </c>
      <c r="E213" s="1">
        <v>82</v>
      </c>
      <c r="F213" s="3">
        <v>80</v>
      </c>
      <c r="G213" s="1">
        <v>75</v>
      </c>
      <c r="H213" s="1">
        <v>6.25</v>
      </c>
      <c r="I213" s="1">
        <f t="shared" si="3"/>
        <v>1920</v>
      </c>
      <c r="J213" s="1">
        <v>3</v>
      </c>
    </row>
    <row r="214" spans="1:10" x14ac:dyDescent="0.25">
      <c r="A214" s="1">
        <v>212</v>
      </c>
      <c r="B214" s="2">
        <v>8901138512460</v>
      </c>
      <c r="C214" s="1" t="s">
        <v>213</v>
      </c>
      <c r="D214" s="1">
        <v>10</v>
      </c>
      <c r="E214" s="1">
        <v>110</v>
      </c>
      <c r="F214" s="3">
        <v>100</v>
      </c>
      <c r="G214" s="1">
        <v>86</v>
      </c>
      <c r="H214" s="1">
        <v>14.000000000000002</v>
      </c>
      <c r="I214" s="1">
        <f t="shared" si="3"/>
        <v>1000</v>
      </c>
      <c r="J214" s="1">
        <v>7</v>
      </c>
    </row>
    <row r="215" spans="1:10" x14ac:dyDescent="0.25">
      <c r="A215" s="1">
        <v>213</v>
      </c>
      <c r="B215" s="2">
        <v>8901396352204</v>
      </c>
      <c r="C215" s="1" t="s">
        <v>214</v>
      </c>
      <c r="D215" s="1">
        <v>12</v>
      </c>
      <c r="E215" s="1">
        <v>110</v>
      </c>
      <c r="F215" s="3">
        <v>108</v>
      </c>
      <c r="G215" s="1">
        <v>95</v>
      </c>
      <c r="H215" s="1">
        <v>12.037037037037036</v>
      </c>
      <c r="I215" s="1">
        <f t="shared" si="3"/>
        <v>1296</v>
      </c>
      <c r="J215" s="1">
        <v>6</v>
      </c>
    </row>
    <row r="216" spans="1:10" x14ac:dyDescent="0.25">
      <c r="A216" s="1">
        <v>214</v>
      </c>
      <c r="B216" s="2">
        <v>8901030483134</v>
      </c>
      <c r="C216" s="1" t="s">
        <v>215</v>
      </c>
      <c r="D216" s="1">
        <v>10</v>
      </c>
      <c r="E216" s="1">
        <v>82</v>
      </c>
      <c r="F216" s="3">
        <v>80</v>
      </c>
      <c r="G216" s="1">
        <v>72.5</v>
      </c>
      <c r="H216" s="1">
        <v>9.375</v>
      </c>
      <c r="I216" s="1">
        <f t="shared" si="3"/>
        <v>800</v>
      </c>
      <c r="J216" s="1">
        <v>5</v>
      </c>
    </row>
    <row r="217" spans="1:10" x14ac:dyDescent="0.25">
      <c r="A217" s="1">
        <v>215</v>
      </c>
      <c r="B217" s="2">
        <v>8902102194927</v>
      </c>
      <c r="C217" s="1" t="s">
        <v>216</v>
      </c>
      <c r="D217" s="1">
        <v>12</v>
      </c>
      <c r="E217" s="1">
        <v>20</v>
      </c>
      <c r="F217" s="3">
        <v>19</v>
      </c>
      <c r="G217" s="1">
        <v>17.5</v>
      </c>
      <c r="H217" s="1">
        <v>7.8947368421052628</v>
      </c>
      <c r="I217" s="1">
        <f t="shared" si="3"/>
        <v>228</v>
      </c>
      <c r="J217" s="1">
        <v>4</v>
      </c>
    </row>
    <row r="218" spans="1:10" x14ac:dyDescent="0.25">
      <c r="A218" s="1">
        <v>216</v>
      </c>
      <c r="B218" s="2">
        <v>8901138511487</v>
      </c>
      <c r="C218" s="1" t="s">
        <v>217</v>
      </c>
      <c r="D218" s="1">
        <v>6</v>
      </c>
      <c r="E218" s="1">
        <v>70</v>
      </c>
      <c r="F218" s="3">
        <v>65</v>
      </c>
      <c r="G218" s="1">
        <v>56</v>
      </c>
      <c r="H218" s="1">
        <v>13.846153846153847</v>
      </c>
      <c r="I218" s="1">
        <f t="shared" si="3"/>
        <v>390</v>
      </c>
      <c r="J218" s="1">
        <v>8</v>
      </c>
    </row>
    <row r="219" spans="1:10" x14ac:dyDescent="0.25">
      <c r="A219" s="1">
        <v>217</v>
      </c>
      <c r="B219" s="2">
        <v>8901396010005</v>
      </c>
      <c r="C219" s="1" t="s">
        <v>218</v>
      </c>
      <c r="D219" s="1">
        <v>12</v>
      </c>
      <c r="E219" s="1">
        <v>47</v>
      </c>
      <c r="F219" s="3">
        <v>46</v>
      </c>
      <c r="G219" s="1">
        <v>42.5</v>
      </c>
      <c r="H219" s="1">
        <v>7.608695652173914</v>
      </c>
      <c r="I219" s="1">
        <f t="shared" si="3"/>
        <v>552</v>
      </c>
      <c r="J219" s="1">
        <v>4</v>
      </c>
    </row>
    <row r="220" spans="1:10" x14ac:dyDescent="0.25">
      <c r="A220" s="1">
        <v>218</v>
      </c>
      <c r="B220" s="2">
        <v>8901030541292</v>
      </c>
      <c r="C220" s="1" t="s">
        <v>219</v>
      </c>
      <c r="D220" s="1">
        <v>6</v>
      </c>
      <c r="E220" s="1">
        <v>215</v>
      </c>
      <c r="F220" s="3">
        <v>210</v>
      </c>
      <c r="G220" s="1">
        <v>200</v>
      </c>
      <c r="H220" s="1">
        <v>4.7619047619047619</v>
      </c>
      <c r="I220" s="1">
        <f t="shared" si="3"/>
        <v>1260</v>
      </c>
      <c r="J220" s="1">
        <v>2</v>
      </c>
    </row>
    <row r="221" spans="1:10" x14ac:dyDescent="0.25">
      <c r="A221" s="1">
        <v>219</v>
      </c>
      <c r="B221" s="2">
        <v>8901030553608</v>
      </c>
      <c r="C221" s="1" t="s">
        <v>220</v>
      </c>
      <c r="D221" s="1">
        <v>3</v>
      </c>
      <c r="E221" s="1">
        <v>140</v>
      </c>
      <c r="F221" s="3">
        <v>135</v>
      </c>
      <c r="G221" s="1">
        <v>88</v>
      </c>
      <c r="H221" s="1">
        <v>34.814814814814817</v>
      </c>
      <c r="I221" s="1">
        <f t="shared" si="3"/>
        <v>405</v>
      </c>
      <c r="J221" s="1">
        <v>15</v>
      </c>
    </row>
    <row r="222" spans="1:10" x14ac:dyDescent="0.25">
      <c r="A222" s="1">
        <v>220</v>
      </c>
      <c r="B222" s="2">
        <v>8901030577680</v>
      </c>
      <c r="C222" s="1" t="s">
        <v>221</v>
      </c>
      <c r="D222" s="1">
        <v>3</v>
      </c>
      <c r="E222" s="1">
        <v>140</v>
      </c>
      <c r="F222" s="3">
        <v>135</v>
      </c>
      <c r="G222" s="1">
        <v>88</v>
      </c>
      <c r="H222" s="1">
        <v>34.814814814814817</v>
      </c>
      <c r="I222" s="1">
        <f t="shared" si="3"/>
        <v>405</v>
      </c>
      <c r="J222" s="1">
        <v>15</v>
      </c>
    </row>
    <row r="223" spans="1:10" x14ac:dyDescent="0.25">
      <c r="A223" s="1">
        <v>221</v>
      </c>
      <c r="B223" s="2">
        <v>8901030546471</v>
      </c>
      <c r="C223" s="1" t="s">
        <v>222</v>
      </c>
      <c r="D223" s="1">
        <v>6</v>
      </c>
      <c r="E223" s="1">
        <v>100</v>
      </c>
      <c r="F223" s="3">
        <v>90</v>
      </c>
      <c r="G223" s="1">
        <v>52</v>
      </c>
      <c r="H223" s="1">
        <v>42.222222222222221</v>
      </c>
      <c r="I223" s="1">
        <f t="shared" si="3"/>
        <v>540</v>
      </c>
      <c r="J223" s="1">
        <v>15</v>
      </c>
    </row>
    <row r="224" spans="1:10" x14ac:dyDescent="0.25">
      <c r="A224" s="1">
        <v>222</v>
      </c>
      <c r="B224" s="2">
        <v>8901138512408</v>
      </c>
      <c r="C224" s="1" t="s">
        <v>223</v>
      </c>
      <c r="D224" s="1">
        <v>4</v>
      </c>
      <c r="E224" s="1">
        <v>165</v>
      </c>
      <c r="F224" s="3">
        <v>160</v>
      </c>
      <c r="G224" s="1">
        <v>132</v>
      </c>
      <c r="H224" s="1">
        <v>17.5</v>
      </c>
      <c r="I224" s="1">
        <f t="shared" si="3"/>
        <v>640</v>
      </c>
      <c r="J224" s="1">
        <v>10</v>
      </c>
    </row>
    <row r="225" spans="1:10" x14ac:dyDescent="0.25">
      <c r="A225" s="1">
        <v>223</v>
      </c>
      <c r="B225" s="2">
        <v>8901023005800</v>
      </c>
      <c r="C225" s="1" t="s">
        <v>224</v>
      </c>
      <c r="D225" s="1">
        <v>6</v>
      </c>
      <c r="E225" s="1">
        <v>49</v>
      </c>
      <c r="F225" s="3">
        <v>47</v>
      </c>
      <c r="G225" s="1">
        <v>44</v>
      </c>
      <c r="H225" s="1">
        <v>6.3829787234042552</v>
      </c>
      <c r="I225" s="1">
        <f t="shared" si="3"/>
        <v>282</v>
      </c>
      <c r="J225" s="1">
        <v>3</v>
      </c>
    </row>
    <row r="226" spans="1:10" x14ac:dyDescent="0.25">
      <c r="A226" s="1">
        <v>224</v>
      </c>
      <c r="B226" s="2">
        <v>8901030323751</v>
      </c>
      <c r="C226" s="1" t="s">
        <v>225</v>
      </c>
      <c r="D226" s="1">
        <v>4</v>
      </c>
      <c r="E226" s="1">
        <v>130</v>
      </c>
      <c r="F226" s="3">
        <v>120</v>
      </c>
      <c r="G226" s="1">
        <v>110.5</v>
      </c>
      <c r="H226" s="1">
        <v>7.9166666666666661</v>
      </c>
      <c r="I226" s="1">
        <f t="shared" si="3"/>
        <v>480</v>
      </c>
      <c r="J226" s="1">
        <v>3</v>
      </c>
    </row>
    <row r="227" spans="1:10" x14ac:dyDescent="0.25">
      <c r="A227" s="1">
        <v>225</v>
      </c>
      <c r="B227" s="2">
        <v>8901030323775</v>
      </c>
      <c r="C227" s="1" t="s">
        <v>226</v>
      </c>
      <c r="D227" s="1">
        <v>4</v>
      </c>
      <c r="E227" s="1">
        <v>69</v>
      </c>
      <c r="F227" s="3">
        <v>67</v>
      </c>
      <c r="G227" s="1">
        <v>60</v>
      </c>
      <c r="H227" s="1">
        <v>10.44776119402985</v>
      </c>
      <c r="I227" s="1">
        <f t="shared" si="3"/>
        <v>268</v>
      </c>
      <c r="J227" s="1">
        <v>5</v>
      </c>
    </row>
    <row r="228" spans="1:10" x14ac:dyDescent="0.25">
      <c r="A228" s="1">
        <v>226</v>
      </c>
      <c r="B228" s="2">
        <v>8901396350200</v>
      </c>
      <c r="C228" s="1" t="s">
        <v>227</v>
      </c>
      <c r="D228" s="1">
        <v>6</v>
      </c>
      <c r="E228" s="1">
        <v>33</v>
      </c>
      <c r="F228" s="3">
        <v>32</v>
      </c>
      <c r="G228" s="1">
        <v>29</v>
      </c>
      <c r="H228" s="1">
        <v>9.375</v>
      </c>
      <c r="I228" s="1">
        <f t="shared" si="3"/>
        <v>192</v>
      </c>
      <c r="J228" s="1">
        <v>4</v>
      </c>
    </row>
    <row r="229" spans="1:10" x14ac:dyDescent="0.25">
      <c r="A229" s="1">
        <v>227</v>
      </c>
      <c r="B229" s="2">
        <v>8906030292212</v>
      </c>
      <c r="C229" s="1" t="s">
        <v>228</v>
      </c>
      <c r="D229" s="1">
        <v>4</v>
      </c>
      <c r="E229" s="1">
        <v>45</v>
      </c>
      <c r="F229" s="3">
        <v>42</v>
      </c>
      <c r="G229" s="1">
        <v>32</v>
      </c>
      <c r="H229" s="1">
        <v>23.809523809523807</v>
      </c>
      <c r="I229" s="1">
        <f t="shared" si="3"/>
        <v>168</v>
      </c>
      <c r="J229" s="1">
        <v>10</v>
      </c>
    </row>
    <row r="230" spans="1:10" x14ac:dyDescent="0.25">
      <c r="A230" s="1">
        <v>228</v>
      </c>
      <c r="B230" s="2">
        <v>8906030292205</v>
      </c>
      <c r="C230" s="1" t="s">
        <v>229</v>
      </c>
      <c r="D230" s="1">
        <v>4</v>
      </c>
      <c r="E230" s="1">
        <v>45</v>
      </c>
      <c r="F230" s="3">
        <v>42</v>
      </c>
      <c r="G230" s="1">
        <v>32</v>
      </c>
      <c r="H230" s="1">
        <v>23.809523809523807</v>
      </c>
      <c r="I230" s="1">
        <f t="shared" si="3"/>
        <v>168</v>
      </c>
      <c r="J230" s="1">
        <v>10</v>
      </c>
    </row>
    <row r="231" spans="1:10" x14ac:dyDescent="0.25">
      <c r="A231" s="1">
        <v>229</v>
      </c>
      <c r="B231" s="2">
        <v>8906030292199</v>
      </c>
      <c r="C231" s="1" t="s">
        <v>230</v>
      </c>
      <c r="D231" s="1">
        <v>4</v>
      </c>
      <c r="E231" s="1">
        <v>45</v>
      </c>
      <c r="F231" s="3">
        <v>42</v>
      </c>
      <c r="G231" s="1">
        <v>32</v>
      </c>
      <c r="H231" s="1">
        <v>23.809523809523807</v>
      </c>
      <c r="I231" s="1">
        <f t="shared" si="3"/>
        <v>168</v>
      </c>
      <c r="J231" s="1">
        <v>10</v>
      </c>
    </row>
    <row r="232" spans="1:10" x14ac:dyDescent="0.25">
      <c r="A232" s="1">
        <v>230</v>
      </c>
      <c r="B232" s="2">
        <v>8901255000185</v>
      </c>
      <c r="C232" s="1" t="s">
        <v>231</v>
      </c>
      <c r="D232" s="1">
        <v>20</v>
      </c>
      <c r="E232" s="1">
        <v>8</v>
      </c>
      <c r="F232" s="3">
        <v>7</v>
      </c>
      <c r="G232" s="1">
        <v>5.2</v>
      </c>
      <c r="H232" s="1">
        <v>25.714285714285712</v>
      </c>
      <c r="I232" s="1">
        <f t="shared" si="3"/>
        <v>140</v>
      </c>
      <c r="J232" s="1">
        <v>10</v>
      </c>
    </row>
    <row r="233" spans="1:10" x14ac:dyDescent="0.25">
      <c r="A233" s="1">
        <v>231</v>
      </c>
      <c r="B233" s="2">
        <v>8901255000420</v>
      </c>
      <c r="C233" s="1" t="s">
        <v>232</v>
      </c>
      <c r="D233" s="1">
        <v>20</v>
      </c>
      <c r="E233" s="1">
        <v>8</v>
      </c>
      <c r="F233" s="3">
        <v>7</v>
      </c>
      <c r="G233" s="1">
        <v>6.4</v>
      </c>
      <c r="H233" s="1">
        <v>8.5714285714285658</v>
      </c>
      <c r="I233" s="1">
        <f t="shared" si="3"/>
        <v>140</v>
      </c>
      <c r="J233" s="1">
        <v>4</v>
      </c>
    </row>
    <row r="234" spans="1:10" x14ac:dyDescent="0.25">
      <c r="A234" s="1">
        <v>232</v>
      </c>
      <c r="B234" s="2">
        <v>8901559101519</v>
      </c>
      <c r="C234" s="1" t="s">
        <v>233</v>
      </c>
      <c r="D234" s="1">
        <v>20</v>
      </c>
      <c r="E234" s="1">
        <v>10</v>
      </c>
      <c r="F234" s="3">
        <v>9</v>
      </c>
      <c r="G234" s="1">
        <v>7</v>
      </c>
      <c r="H234" s="1">
        <v>22.222222222222221</v>
      </c>
      <c r="I234" s="1">
        <f t="shared" si="3"/>
        <v>180</v>
      </c>
      <c r="J234" s="1">
        <v>12</v>
      </c>
    </row>
    <row r="235" spans="1:10" x14ac:dyDescent="0.25">
      <c r="A235" s="1">
        <v>233</v>
      </c>
      <c r="B235" s="2">
        <v>4902430655118</v>
      </c>
      <c r="C235" s="1" t="s">
        <v>234</v>
      </c>
      <c r="D235" s="1">
        <v>20</v>
      </c>
      <c r="E235" s="1">
        <v>15</v>
      </c>
      <c r="F235" s="3">
        <v>13</v>
      </c>
      <c r="G235" s="1">
        <v>10</v>
      </c>
      <c r="H235" s="1">
        <v>23.076923076923077</v>
      </c>
      <c r="I235" s="1">
        <f t="shared" si="3"/>
        <v>260</v>
      </c>
      <c r="J235" s="1">
        <v>12</v>
      </c>
    </row>
    <row r="236" spans="1:10" x14ac:dyDescent="0.25">
      <c r="A236" s="1">
        <v>234</v>
      </c>
      <c r="B236" s="2">
        <v>8901207019067</v>
      </c>
      <c r="C236" s="1" t="s">
        <v>235</v>
      </c>
      <c r="D236" s="1">
        <v>6</v>
      </c>
      <c r="E236" s="1">
        <v>47</v>
      </c>
      <c r="F236" s="3">
        <v>45</v>
      </c>
      <c r="G236" s="1">
        <v>40</v>
      </c>
      <c r="H236" s="1">
        <v>11.111111111111111</v>
      </c>
      <c r="I236" s="1">
        <f t="shared" si="3"/>
        <v>270</v>
      </c>
      <c r="J236" s="1">
        <v>5</v>
      </c>
    </row>
    <row r="237" spans="1:10" x14ac:dyDescent="0.25">
      <c r="A237" s="1">
        <v>235</v>
      </c>
      <c r="B237" s="2">
        <v>89006740</v>
      </c>
      <c r="C237" s="1" t="s">
        <v>236</v>
      </c>
      <c r="D237" s="1">
        <v>24</v>
      </c>
      <c r="E237" s="1">
        <v>130</v>
      </c>
      <c r="F237" s="3">
        <v>127</v>
      </c>
      <c r="G237" s="1">
        <v>117</v>
      </c>
      <c r="H237" s="1">
        <v>7.8740157480314963</v>
      </c>
      <c r="I237" s="1">
        <f t="shared" si="3"/>
        <v>3048</v>
      </c>
      <c r="J237" s="1">
        <v>4</v>
      </c>
    </row>
    <row r="238" spans="1:10" x14ac:dyDescent="0.25">
      <c r="A238" s="1">
        <v>236</v>
      </c>
      <c r="B238" s="2">
        <v>89006733</v>
      </c>
      <c r="C238" s="1" t="s">
        <v>237</v>
      </c>
      <c r="D238" s="1">
        <v>24</v>
      </c>
      <c r="E238" s="1">
        <v>70</v>
      </c>
      <c r="F238" s="3">
        <v>68</v>
      </c>
      <c r="G238" s="1">
        <v>63</v>
      </c>
      <c r="H238" s="1">
        <v>7.3529411764705888</v>
      </c>
      <c r="I238" s="1">
        <f t="shared" si="3"/>
        <v>1632</v>
      </c>
      <c r="J238" s="1">
        <v>4</v>
      </c>
    </row>
    <row r="239" spans="1:10" x14ac:dyDescent="0.25">
      <c r="A239" s="1">
        <v>237</v>
      </c>
      <c r="B239" s="2" t="s">
        <v>238</v>
      </c>
      <c r="C239" s="1" t="s">
        <v>238</v>
      </c>
      <c r="D239" s="1">
        <v>6</v>
      </c>
      <c r="E239" s="1">
        <v>20</v>
      </c>
      <c r="F239" s="3">
        <v>19</v>
      </c>
      <c r="G239" s="1">
        <v>17</v>
      </c>
      <c r="H239" s="1">
        <v>10.526315789473683</v>
      </c>
      <c r="I239" s="1">
        <f t="shared" si="3"/>
        <v>114</v>
      </c>
      <c r="J239" s="1">
        <v>5</v>
      </c>
    </row>
    <row r="240" spans="1:10" x14ac:dyDescent="0.25">
      <c r="A240" s="1">
        <v>238</v>
      </c>
      <c r="B240" s="2" t="s">
        <v>239</v>
      </c>
      <c r="C240" s="1" t="s">
        <v>239</v>
      </c>
      <c r="D240" s="1">
        <v>12</v>
      </c>
      <c r="E240" s="1">
        <v>10</v>
      </c>
      <c r="F240" s="3">
        <v>10</v>
      </c>
      <c r="G240" s="1">
        <v>8.5</v>
      </c>
      <c r="H240" s="1">
        <v>15</v>
      </c>
      <c r="I240" s="1">
        <f t="shared" si="3"/>
        <v>120</v>
      </c>
      <c r="J240" s="1">
        <v>7</v>
      </c>
    </row>
    <row r="241" spans="1:10" x14ac:dyDescent="0.25">
      <c r="A241" s="1">
        <v>239</v>
      </c>
      <c r="B241" s="2">
        <v>8901207089107</v>
      </c>
      <c r="C241" s="1" t="s">
        <v>240</v>
      </c>
      <c r="D241" s="1">
        <v>24</v>
      </c>
      <c r="E241" s="1">
        <v>20</v>
      </c>
      <c r="F241" s="3">
        <v>19</v>
      </c>
      <c r="G241" s="1">
        <v>18</v>
      </c>
      <c r="H241" s="1">
        <v>5.2631578947368416</v>
      </c>
      <c r="I241" s="1">
        <f t="shared" si="3"/>
        <v>456</v>
      </c>
      <c r="J241" s="1">
        <v>2</v>
      </c>
    </row>
    <row r="242" spans="1:10" x14ac:dyDescent="0.25">
      <c r="A242" s="1">
        <v>240</v>
      </c>
      <c r="B242" s="2">
        <v>8908001589031</v>
      </c>
      <c r="C242" s="1" t="s">
        <v>241</v>
      </c>
      <c r="D242" s="1">
        <v>18</v>
      </c>
      <c r="E242" s="1">
        <v>380</v>
      </c>
      <c r="F242" s="3">
        <v>375</v>
      </c>
      <c r="G242" s="1">
        <v>355</v>
      </c>
      <c r="H242" s="1">
        <v>5.3333333333333339</v>
      </c>
      <c r="I242" s="1">
        <f t="shared" si="3"/>
        <v>6750</v>
      </c>
      <c r="J242" s="1">
        <v>2</v>
      </c>
    </row>
    <row r="243" spans="1:10" x14ac:dyDescent="0.25">
      <c r="A243" s="1">
        <v>241</v>
      </c>
      <c r="B243" s="2">
        <v>8908001589024</v>
      </c>
      <c r="C243" s="1" t="s">
        <v>242</v>
      </c>
      <c r="D243" s="1">
        <v>36</v>
      </c>
      <c r="E243" s="1">
        <v>210</v>
      </c>
      <c r="F243" s="3">
        <v>190</v>
      </c>
      <c r="G243" s="1">
        <f>357/2</f>
        <v>178.5</v>
      </c>
      <c r="H243" s="1">
        <v>6.0526315789473681</v>
      </c>
      <c r="I243" s="1">
        <f t="shared" si="3"/>
        <v>6840</v>
      </c>
      <c r="J243" s="1">
        <v>3</v>
      </c>
    </row>
    <row r="244" spans="1:10" x14ac:dyDescent="0.25">
      <c r="A244" s="1">
        <v>242</v>
      </c>
      <c r="B244" s="2">
        <v>8904043901015</v>
      </c>
      <c r="C244" s="1" t="s">
        <v>243</v>
      </c>
      <c r="D244" s="1">
        <v>250</v>
      </c>
      <c r="E244" s="1">
        <v>18</v>
      </c>
      <c r="F244" s="3">
        <v>17</v>
      </c>
      <c r="G244" s="1">
        <v>14.9</v>
      </c>
      <c r="H244" s="1">
        <v>12.352941176470585</v>
      </c>
      <c r="I244" s="1">
        <f t="shared" si="3"/>
        <v>4250</v>
      </c>
      <c r="J244" s="1">
        <v>7</v>
      </c>
    </row>
    <row r="245" spans="1:10" x14ac:dyDescent="0.25">
      <c r="A245" s="1">
        <v>243</v>
      </c>
      <c r="B245" s="2">
        <v>8901030450389</v>
      </c>
      <c r="C245" s="1" t="s">
        <v>244</v>
      </c>
      <c r="D245" s="1">
        <v>24</v>
      </c>
      <c r="E245" s="1">
        <v>165</v>
      </c>
      <c r="F245" s="3">
        <v>162</v>
      </c>
      <c r="G245" s="1">
        <v>151</v>
      </c>
      <c r="H245" s="1">
        <v>6.7901234567901234</v>
      </c>
      <c r="I245" s="1">
        <f t="shared" si="3"/>
        <v>3888</v>
      </c>
      <c r="J245" s="1">
        <v>3</v>
      </c>
    </row>
    <row r="246" spans="1:10" x14ac:dyDescent="0.25">
      <c r="A246" s="1">
        <v>244</v>
      </c>
      <c r="B246" s="2">
        <v>8901030560989</v>
      </c>
      <c r="C246" s="1" t="s">
        <v>245</v>
      </c>
      <c r="D246" s="1">
        <v>48</v>
      </c>
      <c r="E246" s="1">
        <v>90</v>
      </c>
      <c r="F246" s="3">
        <v>88</v>
      </c>
      <c r="G246" s="1">
        <v>80.5</v>
      </c>
      <c r="H246" s="1">
        <v>8.5227272727272716</v>
      </c>
      <c r="I246" s="1">
        <f t="shared" si="3"/>
        <v>4224</v>
      </c>
      <c r="J246" s="1">
        <v>4</v>
      </c>
    </row>
    <row r="247" spans="1:10" x14ac:dyDescent="0.25">
      <c r="A247" s="1">
        <v>245</v>
      </c>
      <c r="B247" s="2">
        <v>846597067015</v>
      </c>
      <c r="C247" s="1" t="s">
        <v>246</v>
      </c>
      <c r="D247" s="1">
        <v>6</v>
      </c>
      <c r="E247" s="1">
        <v>60</v>
      </c>
      <c r="F247" s="3">
        <v>57</v>
      </c>
      <c r="G247" s="1">
        <v>48</v>
      </c>
      <c r="H247" s="1">
        <v>15.789473684210526</v>
      </c>
      <c r="I247" s="1">
        <f t="shared" si="3"/>
        <v>342</v>
      </c>
      <c r="J247" s="1">
        <v>8</v>
      </c>
    </row>
    <row r="248" spans="1:10" x14ac:dyDescent="0.25">
      <c r="A248" s="1">
        <v>246</v>
      </c>
      <c r="B248" s="2">
        <v>8901030535048</v>
      </c>
      <c r="C248" s="1" t="s">
        <v>247</v>
      </c>
      <c r="D248" s="1">
        <v>24</v>
      </c>
      <c r="E248" s="1">
        <v>130</v>
      </c>
      <c r="F248" s="3">
        <v>122</v>
      </c>
      <c r="G248" s="1">
        <v>112</v>
      </c>
      <c r="H248" s="1">
        <v>8.1967213114754092</v>
      </c>
      <c r="I248" s="1">
        <f t="shared" si="3"/>
        <v>2928</v>
      </c>
      <c r="J248" s="1">
        <v>5</v>
      </c>
    </row>
    <row r="249" spans="1:10" x14ac:dyDescent="0.25">
      <c r="A249" s="1">
        <v>247</v>
      </c>
      <c r="B249" s="2">
        <v>8908006129126</v>
      </c>
      <c r="C249" s="1" t="s">
        <v>248</v>
      </c>
      <c r="D249" s="1">
        <f>12*3</f>
        <v>36</v>
      </c>
      <c r="E249" s="1">
        <v>148</v>
      </c>
      <c r="F249" s="3">
        <v>105</v>
      </c>
      <c r="G249" s="1">
        <v>88.5</v>
      </c>
      <c r="H249" s="1">
        <v>15.714285714285714</v>
      </c>
      <c r="I249" s="1">
        <f t="shared" si="3"/>
        <v>3780</v>
      </c>
      <c r="J249" s="1">
        <v>8</v>
      </c>
    </row>
    <row r="250" spans="1:10" x14ac:dyDescent="0.25">
      <c r="A250" s="1">
        <v>248</v>
      </c>
      <c r="B250" s="2">
        <v>8908006129140</v>
      </c>
      <c r="C250" s="1" t="s">
        <v>249</v>
      </c>
      <c r="D250" s="1">
        <f>6*3</f>
        <v>18</v>
      </c>
      <c r="E250" s="1">
        <v>280</v>
      </c>
      <c r="F250" s="3">
        <f>105*2</f>
        <v>210</v>
      </c>
      <c r="G250" s="1">
        <v>177</v>
      </c>
      <c r="H250" s="1">
        <v>15.714285714285714</v>
      </c>
      <c r="I250" s="1">
        <f t="shared" si="3"/>
        <v>3780</v>
      </c>
      <c r="J250" s="1">
        <v>8</v>
      </c>
    </row>
    <row r="251" spans="1:10" x14ac:dyDescent="0.25">
      <c r="A251" s="1">
        <v>249</v>
      </c>
      <c r="B251" s="2">
        <v>8908006129157</v>
      </c>
      <c r="C251" s="1" t="s">
        <v>250</v>
      </c>
      <c r="D251" s="1">
        <f>3*3</f>
        <v>9</v>
      </c>
      <c r="E251" s="1">
        <v>730</v>
      </c>
      <c r="F251" s="3">
        <f>105*5</f>
        <v>525</v>
      </c>
      <c r="G251" s="1">
        <v>442.5</v>
      </c>
      <c r="H251" s="1">
        <v>15.714285714285714</v>
      </c>
      <c r="I251" s="1">
        <f t="shared" si="3"/>
        <v>4725</v>
      </c>
      <c r="J251" s="1">
        <v>8</v>
      </c>
    </row>
    <row r="252" spans="1:10" x14ac:dyDescent="0.25">
      <c r="A252" s="1">
        <v>250</v>
      </c>
      <c r="B252" s="2" t="s">
        <v>251</v>
      </c>
      <c r="C252" s="1" t="s">
        <v>251</v>
      </c>
      <c r="D252" s="1">
        <f>12*2</f>
        <v>24</v>
      </c>
      <c r="E252" s="1">
        <v>130</v>
      </c>
      <c r="F252" s="3">
        <v>102</v>
      </c>
      <c r="G252" s="1">
        <v>88</v>
      </c>
      <c r="H252" s="1">
        <v>13.725490196078432</v>
      </c>
      <c r="I252" s="1">
        <f t="shared" si="3"/>
        <v>2448</v>
      </c>
      <c r="J252" s="1">
        <v>8</v>
      </c>
    </row>
    <row r="253" spans="1:10" x14ac:dyDescent="0.25">
      <c r="A253" s="1">
        <v>251</v>
      </c>
      <c r="B253" s="2" t="s">
        <v>252</v>
      </c>
      <c r="C253" s="1" t="s">
        <v>252</v>
      </c>
      <c r="D253" s="1">
        <f>4*6</f>
        <v>24</v>
      </c>
      <c r="E253" s="1">
        <v>280</v>
      </c>
      <c r="F253" s="3">
        <f>102*2</f>
        <v>204</v>
      </c>
      <c r="G253" s="1">
        <f>88*2</f>
        <v>176</v>
      </c>
      <c r="H253" s="1">
        <v>13.725490196078432</v>
      </c>
      <c r="I253" s="1">
        <f t="shared" si="3"/>
        <v>4896</v>
      </c>
      <c r="J253" s="1">
        <v>8</v>
      </c>
    </row>
    <row r="254" spans="1:10" x14ac:dyDescent="0.25">
      <c r="A254" s="1">
        <v>252</v>
      </c>
      <c r="B254" s="2" t="s">
        <v>253</v>
      </c>
      <c r="C254" s="1" t="s">
        <v>253</v>
      </c>
      <c r="D254" s="1">
        <f>3*4</f>
        <v>12</v>
      </c>
      <c r="E254" s="1">
        <v>550</v>
      </c>
      <c r="F254" s="3">
        <f>102*5</f>
        <v>510</v>
      </c>
      <c r="G254" s="1">
        <f>88*5</f>
        <v>440</v>
      </c>
      <c r="H254" s="1">
        <v>13.725490196078432</v>
      </c>
      <c r="I254" s="1">
        <f t="shared" si="3"/>
        <v>6120</v>
      </c>
      <c r="J254" s="1">
        <v>8</v>
      </c>
    </row>
    <row r="255" spans="1:10" x14ac:dyDescent="0.25">
      <c r="A255" s="1">
        <v>253</v>
      </c>
      <c r="B255" s="2" t="s">
        <v>254</v>
      </c>
      <c r="C255" s="1" t="s">
        <v>254</v>
      </c>
      <c r="D255" s="1">
        <v>3</v>
      </c>
      <c r="E255" s="1">
        <v>1650</v>
      </c>
      <c r="F255" s="3">
        <v>1380</v>
      </c>
      <c r="G255" s="1">
        <v>1240</v>
      </c>
      <c r="H255" s="1">
        <v>10.144927536231885</v>
      </c>
      <c r="I255" s="1">
        <f t="shared" si="3"/>
        <v>4140</v>
      </c>
      <c r="J255" s="1">
        <v>6</v>
      </c>
    </row>
    <row r="256" spans="1:10" x14ac:dyDescent="0.25">
      <c r="A256" s="1">
        <v>254</v>
      </c>
      <c r="B256" s="2">
        <v>690225103626</v>
      </c>
      <c r="C256" s="1" t="s">
        <v>255</v>
      </c>
      <c r="D256" s="1">
        <f>20*2</f>
        <v>40</v>
      </c>
      <c r="E256" s="1">
        <v>83</v>
      </c>
      <c r="F256" s="3">
        <v>62</v>
      </c>
      <c r="G256" s="1">
        <v>50</v>
      </c>
      <c r="H256" s="1">
        <v>19.35483870967742</v>
      </c>
      <c r="I256" s="1">
        <f t="shared" si="3"/>
        <v>2480</v>
      </c>
      <c r="J256" s="1">
        <v>10</v>
      </c>
    </row>
    <row r="257" spans="1:10" x14ac:dyDescent="0.25">
      <c r="A257" s="1">
        <v>255</v>
      </c>
      <c r="B257" s="2">
        <v>690225103633</v>
      </c>
      <c r="C257" s="1" t="s">
        <v>256</v>
      </c>
      <c r="D257" s="1">
        <f>4*2</f>
        <v>8</v>
      </c>
      <c r="E257" s="1">
        <v>355</v>
      </c>
      <c r="F257" s="3">
        <v>300</v>
      </c>
      <c r="G257" s="1">
        <v>250</v>
      </c>
      <c r="H257" s="1">
        <v>16.666666666666664</v>
      </c>
      <c r="I257" s="1">
        <f t="shared" si="3"/>
        <v>2400</v>
      </c>
      <c r="J257" s="1">
        <v>10</v>
      </c>
    </row>
    <row r="258" spans="1:10" x14ac:dyDescent="0.25">
      <c r="A258" s="1">
        <v>256</v>
      </c>
      <c r="B258" s="2">
        <v>690225103138</v>
      </c>
      <c r="C258" s="1" t="s">
        <v>257</v>
      </c>
      <c r="D258" s="1">
        <v>8</v>
      </c>
      <c r="E258" s="1">
        <v>445</v>
      </c>
      <c r="F258" s="3">
        <v>380</v>
      </c>
      <c r="G258" s="1">
        <f>62*5</f>
        <v>310</v>
      </c>
      <c r="H258" s="1">
        <v>18.421052631578945</v>
      </c>
      <c r="I258" s="1">
        <f t="shared" si="3"/>
        <v>3040</v>
      </c>
      <c r="J258" s="1">
        <v>10</v>
      </c>
    </row>
    <row r="259" spans="1:10" x14ac:dyDescent="0.25">
      <c r="A259" s="1">
        <v>257</v>
      </c>
      <c r="B259" s="2">
        <v>8908000229044</v>
      </c>
      <c r="C259" s="1" t="s">
        <v>258</v>
      </c>
      <c r="D259" s="1">
        <v>40</v>
      </c>
      <c r="E259" s="1">
        <v>60</v>
      </c>
      <c r="F259" s="3">
        <v>59</v>
      </c>
      <c r="G259" s="1">
        <v>55.75</v>
      </c>
      <c r="H259" s="1">
        <v>5.508474576271186</v>
      </c>
      <c r="I259" s="1">
        <f t="shared" ref="I259:I322" si="4">+F259*D259</f>
        <v>2360</v>
      </c>
      <c r="J259" s="1">
        <v>2.5</v>
      </c>
    </row>
    <row r="260" spans="1:10" x14ac:dyDescent="0.25">
      <c r="A260" s="1">
        <v>258</v>
      </c>
      <c r="B260" s="2">
        <v>8901764012501</v>
      </c>
      <c r="C260" s="1" t="s">
        <v>259</v>
      </c>
      <c r="D260" s="1">
        <f>9*4</f>
        <v>36</v>
      </c>
      <c r="E260" s="1">
        <v>85</v>
      </c>
      <c r="F260" s="3">
        <v>76</v>
      </c>
      <c r="G260" s="1">
        <f>625/9</f>
        <v>69.444444444444443</v>
      </c>
      <c r="H260" s="1">
        <v>8.6257309941520486</v>
      </c>
      <c r="I260" s="1">
        <f t="shared" si="4"/>
        <v>2736</v>
      </c>
      <c r="J260" s="1">
        <v>4</v>
      </c>
    </row>
    <row r="261" spans="1:10" x14ac:dyDescent="0.25">
      <c r="A261" s="1">
        <v>259</v>
      </c>
      <c r="B261" s="2">
        <v>8901764052408</v>
      </c>
      <c r="C261" s="1" t="s">
        <v>260</v>
      </c>
      <c r="D261" s="1">
        <f>9*4</f>
        <v>36</v>
      </c>
      <c r="E261" s="1">
        <v>85</v>
      </c>
      <c r="F261" s="3">
        <v>76</v>
      </c>
      <c r="G261" s="1">
        <f>625/9</f>
        <v>69.444444444444443</v>
      </c>
      <c r="H261" s="1">
        <v>8.6257309941520486</v>
      </c>
      <c r="I261" s="1">
        <f t="shared" si="4"/>
        <v>2736</v>
      </c>
      <c r="J261" s="1">
        <v>4</v>
      </c>
    </row>
    <row r="262" spans="1:10" x14ac:dyDescent="0.25">
      <c r="A262" s="1">
        <v>260</v>
      </c>
      <c r="B262" s="2">
        <v>8901764022401</v>
      </c>
      <c r="C262" s="1" t="s">
        <v>261</v>
      </c>
      <c r="D262" s="1">
        <f>9*4</f>
        <v>36</v>
      </c>
      <c r="E262" s="1">
        <v>85</v>
      </c>
      <c r="F262" s="3">
        <v>76</v>
      </c>
      <c r="G262" s="1">
        <f>625/9</f>
        <v>69.444444444444443</v>
      </c>
      <c r="H262" s="1">
        <v>8.6257309941520486</v>
      </c>
      <c r="I262" s="1">
        <f t="shared" si="4"/>
        <v>2736</v>
      </c>
      <c r="J262" s="1">
        <v>4</v>
      </c>
    </row>
    <row r="263" spans="1:10" x14ac:dyDescent="0.25">
      <c r="A263" s="1">
        <v>261</v>
      </c>
      <c r="B263" s="2" t="s">
        <v>262</v>
      </c>
      <c r="C263" s="1" t="s">
        <v>262</v>
      </c>
      <c r="D263" s="1">
        <v>200</v>
      </c>
      <c r="E263" s="1">
        <v>45</v>
      </c>
      <c r="F263" s="3">
        <v>28</v>
      </c>
      <c r="G263" s="1">
        <v>22</v>
      </c>
      <c r="H263" s="1">
        <v>21.428571428571427</v>
      </c>
      <c r="I263" s="1">
        <f t="shared" si="4"/>
        <v>5600</v>
      </c>
      <c r="J263" s="1">
        <v>12</v>
      </c>
    </row>
    <row r="264" spans="1:10" x14ac:dyDescent="0.25">
      <c r="A264" s="1">
        <v>262</v>
      </c>
      <c r="B264" s="2">
        <v>690225104197</v>
      </c>
      <c r="C264" s="1" t="s">
        <v>263</v>
      </c>
      <c r="D264" s="1">
        <v>5</v>
      </c>
      <c r="E264" s="1">
        <v>520</v>
      </c>
      <c r="F264" s="3">
        <v>420</v>
      </c>
      <c r="G264" s="1">
        <f>34*10</f>
        <v>340</v>
      </c>
      <c r="H264" s="1">
        <v>19.047619047619047</v>
      </c>
      <c r="I264" s="1">
        <f t="shared" si="4"/>
        <v>2100</v>
      </c>
      <c r="J264" s="1">
        <v>10</v>
      </c>
    </row>
    <row r="265" spans="1:10" x14ac:dyDescent="0.25">
      <c r="A265" s="1">
        <v>263</v>
      </c>
      <c r="B265" s="2">
        <v>8902102160144</v>
      </c>
      <c r="C265" s="1" t="s">
        <v>264</v>
      </c>
      <c r="D265" s="1">
        <f>12*5</f>
        <v>60</v>
      </c>
      <c r="E265" s="1">
        <v>10</v>
      </c>
      <c r="F265" s="3">
        <v>9</v>
      </c>
      <c r="G265" s="1">
        <f>74/12</f>
        <v>6.166666666666667</v>
      </c>
      <c r="H265" s="1">
        <v>31.481481481481477</v>
      </c>
      <c r="I265" s="1">
        <f t="shared" si="4"/>
        <v>540</v>
      </c>
      <c r="J265" s="1">
        <v>10</v>
      </c>
    </row>
    <row r="266" spans="1:10" x14ac:dyDescent="0.25">
      <c r="A266" s="1">
        <v>264</v>
      </c>
      <c r="B266" s="2">
        <v>8902102160212</v>
      </c>
      <c r="C266" s="1" t="s">
        <v>265</v>
      </c>
      <c r="D266" s="1">
        <v>60</v>
      </c>
      <c r="E266" s="1">
        <v>10</v>
      </c>
      <c r="F266" s="3">
        <v>9</v>
      </c>
      <c r="G266" s="1">
        <f>74/12</f>
        <v>6.166666666666667</v>
      </c>
      <c r="H266" s="1">
        <v>31.481481481481477</v>
      </c>
      <c r="I266" s="1">
        <f t="shared" si="4"/>
        <v>540</v>
      </c>
      <c r="J266" s="1">
        <v>10</v>
      </c>
    </row>
    <row r="267" spans="1:10" x14ac:dyDescent="0.25">
      <c r="A267" s="1">
        <v>265</v>
      </c>
      <c r="B267" s="2">
        <v>8901063142015</v>
      </c>
      <c r="C267" s="1" t="s">
        <v>266</v>
      </c>
      <c r="D267" s="1">
        <v>120</v>
      </c>
      <c r="E267" s="1">
        <v>20</v>
      </c>
      <c r="F267" s="3">
        <v>19</v>
      </c>
      <c r="G267" s="1">
        <f>2100.34/120</f>
        <v>17.502833333333335</v>
      </c>
      <c r="H267" s="1">
        <v>7.879824561403499</v>
      </c>
      <c r="I267" s="1">
        <f t="shared" si="4"/>
        <v>2280</v>
      </c>
      <c r="J267" s="1">
        <v>4</v>
      </c>
    </row>
    <row r="268" spans="1:10" x14ac:dyDescent="0.25">
      <c r="A268" s="1">
        <v>266</v>
      </c>
      <c r="B268" s="2">
        <v>8901063163065</v>
      </c>
      <c r="C268" s="1" t="s">
        <v>267</v>
      </c>
      <c r="D268" s="1">
        <v>120</v>
      </c>
      <c r="E268" s="1">
        <v>10</v>
      </c>
      <c r="F268" s="3">
        <v>9.5</v>
      </c>
      <c r="G268" s="1">
        <f>1055.34/120</f>
        <v>8.7944999999999993</v>
      </c>
      <c r="H268" s="1">
        <v>7.4263157894736924</v>
      </c>
      <c r="I268" s="1">
        <f t="shared" si="4"/>
        <v>1140</v>
      </c>
      <c r="J268" s="1">
        <v>4</v>
      </c>
    </row>
    <row r="269" spans="1:10" x14ac:dyDescent="0.25">
      <c r="A269" s="1">
        <v>267</v>
      </c>
      <c r="B269" s="2">
        <v>8901063016569</v>
      </c>
      <c r="C269" s="1" t="s">
        <v>268</v>
      </c>
      <c r="D269" s="1">
        <f>140*2</f>
        <v>280</v>
      </c>
      <c r="E269" s="1">
        <v>5</v>
      </c>
      <c r="F269" s="3">
        <v>5</v>
      </c>
      <c r="G269" s="1">
        <v>4.3099999999999996</v>
      </c>
      <c r="H269" s="1">
        <v>13.800000000000006</v>
      </c>
      <c r="I269" s="1">
        <f t="shared" si="4"/>
        <v>1400</v>
      </c>
      <c r="J269" s="1">
        <v>6</v>
      </c>
    </row>
    <row r="270" spans="1:10" x14ac:dyDescent="0.25">
      <c r="A270" s="1">
        <v>268</v>
      </c>
      <c r="B270" s="2">
        <v>8901063016590</v>
      </c>
      <c r="C270" s="1" t="s">
        <v>268</v>
      </c>
      <c r="D270" s="1">
        <v>140</v>
      </c>
      <c r="E270" s="1">
        <v>10</v>
      </c>
      <c r="F270" s="3">
        <v>9.5</v>
      </c>
      <c r="G270" s="1">
        <v>8.6300000000000008</v>
      </c>
      <c r="H270" s="1">
        <v>9.1578947368420973</v>
      </c>
      <c r="I270" s="1">
        <f t="shared" si="4"/>
        <v>1330</v>
      </c>
      <c r="J270" s="1">
        <v>4</v>
      </c>
    </row>
    <row r="271" spans="1:10" x14ac:dyDescent="0.25">
      <c r="A271" s="1">
        <v>269</v>
      </c>
      <c r="B271" s="2">
        <v>8901063029163</v>
      </c>
      <c r="C271" s="1" t="s">
        <v>269</v>
      </c>
      <c r="D271" s="1">
        <v>150</v>
      </c>
      <c r="E271" s="1">
        <v>20</v>
      </c>
      <c r="F271" s="3">
        <v>19</v>
      </c>
      <c r="G271" s="1">
        <v>17.809999999999999</v>
      </c>
      <c r="H271" s="1">
        <v>6.2631578947368478</v>
      </c>
      <c r="I271" s="1">
        <f t="shared" si="4"/>
        <v>2850</v>
      </c>
      <c r="J271" s="1">
        <v>3</v>
      </c>
    </row>
    <row r="272" spans="1:10" x14ac:dyDescent="0.25">
      <c r="A272" s="1">
        <v>270</v>
      </c>
      <c r="B272" s="2">
        <v>8901063163010</v>
      </c>
      <c r="C272" s="1" t="s">
        <v>267</v>
      </c>
      <c r="D272" s="1">
        <f>144*2</f>
        <v>288</v>
      </c>
      <c r="E272" s="1">
        <v>5</v>
      </c>
      <c r="F272" s="3">
        <v>5</v>
      </c>
      <c r="G272" s="1">
        <v>4.45</v>
      </c>
      <c r="H272" s="1">
        <v>10.999999999999996</v>
      </c>
      <c r="I272" s="1">
        <f t="shared" si="4"/>
        <v>1440</v>
      </c>
      <c r="J272" s="1">
        <v>4</v>
      </c>
    </row>
    <row r="273" spans="1:10" x14ac:dyDescent="0.25">
      <c r="A273" s="1">
        <v>271</v>
      </c>
      <c r="B273" s="2">
        <v>8901063092297</v>
      </c>
      <c r="C273" s="1" t="s">
        <v>270</v>
      </c>
      <c r="D273" s="1">
        <f>48*2</f>
        <v>96</v>
      </c>
      <c r="E273" s="1">
        <v>20</v>
      </c>
      <c r="F273" s="3">
        <v>19</v>
      </c>
      <c r="G273" s="1">
        <v>17.329999999999998</v>
      </c>
      <c r="H273" s="1">
        <v>8.7894736842105363</v>
      </c>
      <c r="I273" s="1">
        <f t="shared" si="4"/>
        <v>1824</v>
      </c>
      <c r="J273" s="1">
        <v>4</v>
      </c>
    </row>
    <row r="274" spans="1:10" x14ac:dyDescent="0.25">
      <c r="A274" s="1">
        <v>272</v>
      </c>
      <c r="B274" s="2">
        <v>8901063162143</v>
      </c>
      <c r="C274" s="1" t="s">
        <v>271</v>
      </c>
      <c r="D274" s="1">
        <v>60</v>
      </c>
      <c r="E274" s="1">
        <v>10</v>
      </c>
      <c r="F274" s="3">
        <v>9</v>
      </c>
      <c r="G274" s="1">
        <v>8.75</v>
      </c>
      <c r="H274" s="1">
        <v>2.7777777777777777</v>
      </c>
      <c r="I274" s="1">
        <f t="shared" si="4"/>
        <v>540</v>
      </c>
      <c r="J274" s="1">
        <v>1.5</v>
      </c>
    </row>
    <row r="275" spans="1:10" x14ac:dyDescent="0.25">
      <c r="A275" s="1">
        <v>273</v>
      </c>
      <c r="B275" s="2" t="s">
        <v>272</v>
      </c>
      <c r="C275" s="1" t="s">
        <v>272</v>
      </c>
      <c r="D275" s="1">
        <f>4*3</f>
        <v>12</v>
      </c>
      <c r="E275" s="1">
        <v>45</v>
      </c>
      <c r="F275" s="3">
        <v>42</v>
      </c>
      <c r="G275" s="1">
        <f>840/24</f>
        <v>35</v>
      </c>
      <c r="H275" s="1">
        <v>16.666666666666664</v>
      </c>
      <c r="I275" s="1">
        <f t="shared" si="4"/>
        <v>504</v>
      </c>
      <c r="J275" s="1">
        <v>10</v>
      </c>
    </row>
    <row r="276" spans="1:10" x14ac:dyDescent="0.25">
      <c r="A276" s="1">
        <v>274</v>
      </c>
      <c r="B276" s="2" t="s">
        <v>273</v>
      </c>
      <c r="C276" s="1" t="s">
        <v>273</v>
      </c>
      <c r="D276" s="1">
        <v>12</v>
      </c>
      <c r="E276" s="1">
        <v>75</v>
      </c>
      <c r="F276" s="3">
        <v>70</v>
      </c>
      <c r="G276" s="1">
        <v>42</v>
      </c>
      <c r="H276" s="1">
        <v>40</v>
      </c>
      <c r="I276" s="1">
        <f t="shared" si="4"/>
        <v>840</v>
      </c>
      <c r="J276" s="1">
        <v>10</v>
      </c>
    </row>
    <row r="277" spans="1:10" x14ac:dyDescent="0.25">
      <c r="A277" s="1">
        <v>275</v>
      </c>
      <c r="B277" s="2" t="s">
        <v>274</v>
      </c>
      <c r="C277" s="1" t="s">
        <v>274</v>
      </c>
      <c r="D277" s="1">
        <v>12</v>
      </c>
      <c r="E277" s="1">
        <v>75</v>
      </c>
      <c r="F277" s="3">
        <v>65</v>
      </c>
      <c r="G277" s="1">
        <f>1548/36</f>
        <v>43</v>
      </c>
      <c r="H277" s="1">
        <v>33.846153846153847</v>
      </c>
      <c r="I277" s="1">
        <f t="shared" si="4"/>
        <v>780</v>
      </c>
      <c r="J277" s="1">
        <v>10</v>
      </c>
    </row>
    <row r="278" spans="1:10" x14ac:dyDescent="0.25">
      <c r="A278" s="1">
        <v>276</v>
      </c>
      <c r="B278" s="2" t="s">
        <v>275</v>
      </c>
      <c r="C278" s="1" t="s">
        <v>275</v>
      </c>
      <c r="D278" s="1">
        <v>12</v>
      </c>
      <c r="E278" s="1">
        <v>55</v>
      </c>
      <c r="F278" s="3">
        <v>50</v>
      </c>
      <c r="G278" s="1">
        <v>42</v>
      </c>
      <c r="H278" s="1">
        <v>16</v>
      </c>
      <c r="I278" s="1">
        <f t="shared" si="4"/>
        <v>600</v>
      </c>
      <c r="J278" s="1">
        <v>10</v>
      </c>
    </row>
    <row r="279" spans="1:10" x14ac:dyDescent="0.25">
      <c r="A279" s="1">
        <v>277</v>
      </c>
      <c r="B279" s="2" t="s">
        <v>276</v>
      </c>
      <c r="C279" s="1" t="s">
        <v>276</v>
      </c>
      <c r="D279" s="1">
        <v>12</v>
      </c>
      <c r="E279" s="1">
        <v>45</v>
      </c>
      <c r="F279" s="3">
        <v>42</v>
      </c>
      <c r="G279" s="1">
        <v>35</v>
      </c>
      <c r="H279" s="1">
        <v>16.666666666666664</v>
      </c>
      <c r="I279" s="1">
        <f t="shared" si="4"/>
        <v>504</v>
      </c>
      <c r="J279" s="1">
        <v>10</v>
      </c>
    </row>
    <row r="280" spans="1:10" x14ac:dyDescent="0.25">
      <c r="A280" s="1">
        <v>278</v>
      </c>
      <c r="B280" s="2" t="s">
        <v>277</v>
      </c>
      <c r="C280" s="1" t="s">
        <v>277</v>
      </c>
      <c r="D280" s="1">
        <v>12</v>
      </c>
      <c r="E280" s="1">
        <v>75</v>
      </c>
      <c r="F280" s="3">
        <v>70</v>
      </c>
      <c r="G280" s="1">
        <v>43</v>
      </c>
      <c r="H280" s="1">
        <v>38.571428571428577</v>
      </c>
      <c r="I280" s="1">
        <f t="shared" si="4"/>
        <v>840</v>
      </c>
      <c r="J280" s="1">
        <v>10</v>
      </c>
    </row>
    <row r="281" spans="1:10" x14ac:dyDescent="0.25">
      <c r="A281" s="1">
        <v>279</v>
      </c>
      <c r="B281" s="2">
        <v>8902102160168</v>
      </c>
      <c r="C281" s="1" t="s">
        <v>278</v>
      </c>
      <c r="D281" s="1">
        <f>12*5</f>
        <v>60</v>
      </c>
      <c r="E281" s="1">
        <v>10</v>
      </c>
      <c r="F281" s="3">
        <v>9</v>
      </c>
      <c r="G281" s="1">
        <v>6.16</v>
      </c>
      <c r="H281" s="1">
        <v>31.555555555555554</v>
      </c>
      <c r="I281" s="1">
        <f t="shared" si="4"/>
        <v>540</v>
      </c>
      <c r="J281" s="1">
        <v>10</v>
      </c>
    </row>
    <row r="282" spans="1:10" x14ac:dyDescent="0.25">
      <c r="A282" s="1">
        <v>280</v>
      </c>
      <c r="B282" s="2">
        <v>8902102199427</v>
      </c>
      <c r="C282" s="1" t="s">
        <v>279</v>
      </c>
      <c r="D282" s="1">
        <v>36</v>
      </c>
      <c r="E282" s="1">
        <v>45</v>
      </c>
      <c r="F282" s="3">
        <v>43</v>
      </c>
      <c r="G282" s="1">
        <v>39.58</v>
      </c>
      <c r="H282" s="1">
        <v>7.9534883720930276</v>
      </c>
      <c r="I282" s="1">
        <f t="shared" si="4"/>
        <v>1548</v>
      </c>
      <c r="J282" s="1">
        <v>3</v>
      </c>
    </row>
    <row r="283" spans="1:10" x14ac:dyDescent="0.25">
      <c r="A283" s="1">
        <v>281</v>
      </c>
      <c r="B283" s="2">
        <v>8906031580424</v>
      </c>
      <c r="C283" s="1" t="s">
        <v>280</v>
      </c>
      <c r="D283" s="1">
        <v>120</v>
      </c>
      <c r="E283" s="1">
        <v>15</v>
      </c>
      <c r="F283" s="3">
        <v>12</v>
      </c>
      <c r="G283" s="1">
        <f>1000/120</f>
        <v>8.3333333333333339</v>
      </c>
      <c r="H283" s="1">
        <v>30.555555555555554</v>
      </c>
      <c r="I283" s="1">
        <f t="shared" si="4"/>
        <v>1440</v>
      </c>
      <c r="J283" s="1">
        <v>10</v>
      </c>
    </row>
    <row r="284" spans="1:10" x14ac:dyDescent="0.25">
      <c r="A284" s="1">
        <v>282</v>
      </c>
      <c r="B284" s="2">
        <v>8902102198833</v>
      </c>
      <c r="C284" s="1" t="s">
        <v>281</v>
      </c>
      <c r="D284" s="1">
        <f>12*4</f>
        <v>48</v>
      </c>
      <c r="E284" s="1">
        <v>15</v>
      </c>
      <c r="F284" s="3">
        <v>12</v>
      </c>
      <c r="G284" s="1">
        <f>320/48</f>
        <v>6.666666666666667</v>
      </c>
      <c r="H284" s="1">
        <v>44.444444444444443</v>
      </c>
      <c r="I284" s="1">
        <f t="shared" si="4"/>
        <v>576</v>
      </c>
      <c r="J284" s="1">
        <v>10</v>
      </c>
    </row>
    <row r="285" spans="1:10" x14ac:dyDescent="0.25">
      <c r="A285" s="1">
        <v>283</v>
      </c>
      <c r="B285" s="2">
        <v>8901058816129</v>
      </c>
      <c r="C285" s="1" t="s">
        <v>282</v>
      </c>
      <c r="D285" s="1">
        <v>12</v>
      </c>
      <c r="E285" s="1">
        <v>88</v>
      </c>
      <c r="F285" s="3">
        <v>86</v>
      </c>
      <c r="G285" s="1">
        <v>81.5</v>
      </c>
      <c r="H285" s="1">
        <v>5.2325581395348841</v>
      </c>
      <c r="I285" s="1">
        <f t="shared" si="4"/>
        <v>1032</v>
      </c>
      <c r="J285" s="1">
        <v>2</v>
      </c>
    </row>
    <row r="286" spans="1:10" x14ac:dyDescent="0.25">
      <c r="A286" s="1">
        <v>284</v>
      </c>
      <c r="B286" s="2">
        <v>8901058844917</v>
      </c>
      <c r="C286" s="1" t="s">
        <v>283</v>
      </c>
      <c r="D286" s="1">
        <v>12</v>
      </c>
      <c r="E286" s="1">
        <v>174</v>
      </c>
      <c r="F286" s="3">
        <v>172</v>
      </c>
      <c r="G286" s="1">
        <v>161</v>
      </c>
      <c r="H286" s="1">
        <v>6.395348837209303</v>
      </c>
      <c r="I286" s="1">
        <f t="shared" si="4"/>
        <v>2064</v>
      </c>
      <c r="J286" s="1">
        <v>3</v>
      </c>
    </row>
    <row r="287" spans="1:10" x14ac:dyDescent="0.25">
      <c r="A287" s="1">
        <v>285</v>
      </c>
      <c r="B287" s="2">
        <v>8906030941295</v>
      </c>
      <c r="C287" s="1" t="s">
        <v>284</v>
      </c>
      <c r="D287" s="1">
        <v>50</v>
      </c>
      <c r="E287" s="1">
        <v>44</v>
      </c>
      <c r="F287" s="3">
        <v>32</v>
      </c>
      <c r="G287" s="3">
        <v>26</v>
      </c>
      <c r="H287" s="1">
        <v>18.75</v>
      </c>
      <c r="I287" s="1">
        <f t="shared" si="4"/>
        <v>1600</v>
      </c>
      <c r="J287" s="1">
        <v>10</v>
      </c>
    </row>
    <row r="288" spans="1:10" x14ac:dyDescent="0.25">
      <c r="A288" s="1">
        <v>286</v>
      </c>
      <c r="B288" s="2">
        <v>8906030941547</v>
      </c>
      <c r="C288" s="1" t="s">
        <v>285</v>
      </c>
      <c r="D288" s="1">
        <v>50</v>
      </c>
      <c r="E288" s="1">
        <v>58</v>
      </c>
      <c r="F288" s="3">
        <v>40</v>
      </c>
      <c r="G288" s="3">
        <v>35</v>
      </c>
      <c r="H288" s="1">
        <v>12.5</v>
      </c>
      <c r="I288" s="1">
        <f t="shared" si="4"/>
        <v>2000</v>
      </c>
      <c r="J288" s="1">
        <v>7</v>
      </c>
    </row>
    <row r="289" spans="1:10" x14ac:dyDescent="0.25">
      <c r="A289" s="1">
        <v>287</v>
      </c>
      <c r="B289" s="2">
        <v>8906030943046</v>
      </c>
      <c r="C289" s="1" t="s">
        <v>286</v>
      </c>
      <c r="D289" s="1">
        <v>100</v>
      </c>
      <c r="E289" s="1">
        <v>168</v>
      </c>
      <c r="F289" s="3">
        <v>112</v>
      </c>
      <c r="G289" s="3">
        <v>96</v>
      </c>
      <c r="H289" s="1">
        <v>14.285714285714285</v>
      </c>
      <c r="I289" s="1">
        <f t="shared" si="4"/>
        <v>11200</v>
      </c>
      <c r="J289" s="1">
        <v>8</v>
      </c>
    </row>
    <row r="290" spans="1:10" x14ac:dyDescent="0.25">
      <c r="A290" s="1">
        <v>288</v>
      </c>
      <c r="B290" s="2">
        <v>690225106092</v>
      </c>
      <c r="C290" s="1" t="s">
        <v>287</v>
      </c>
      <c r="D290" s="1">
        <v>16</v>
      </c>
      <c r="E290" s="1">
        <v>320</v>
      </c>
      <c r="F290" s="3">
        <v>280</v>
      </c>
      <c r="G290" s="3">
        <f>45*5</f>
        <v>225</v>
      </c>
      <c r="H290" s="1">
        <v>19.642857142857142</v>
      </c>
      <c r="I290" s="1">
        <f>+G290*D290</f>
        <v>3600</v>
      </c>
      <c r="J290" s="1">
        <v>10</v>
      </c>
    </row>
    <row r="291" spans="1:10" x14ac:dyDescent="0.25">
      <c r="A291" s="1">
        <v>289</v>
      </c>
      <c r="B291" s="2">
        <v>690225106474</v>
      </c>
      <c r="C291" s="1" t="s">
        <v>288</v>
      </c>
      <c r="D291" s="1">
        <v>16</v>
      </c>
      <c r="E291" s="1">
        <v>300</v>
      </c>
      <c r="F291" s="3">
        <v>260</v>
      </c>
      <c r="G291" s="3">
        <f>34*5</f>
        <v>170</v>
      </c>
      <c r="H291" s="1">
        <v>34.615384615384613</v>
      </c>
      <c r="I291" s="1">
        <f>+G291*D291</f>
        <v>2720</v>
      </c>
      <c r="J291" s="1">
        <v>10</v>
      </c>
    </row>
    <row r="292" spans="1:10" x14ac:dyDescent="0.25">
      <c r="A292" s="1">
        <v>290</v>
      </c>
      <c r="B292" s="2">
        <v>8902167000218</v>
      </c>
      <c r="C292" s="1" t="s">
        <v>289</v>
      </c>
      <c r="D292" s="1">
        <v>10</v>
      </c>
      <c r="E292" s="1">
        <v>65</v>
      </c>
      <c r="F292" s="3">
        <v>60</v>
      </c>
      <c r="G292" s="3">
        <v>49.4</v>
      </c>
      <c r="H292" s="1">
        <v>17.666666666666668</v>
      </c>
      <c r="I292" s="1">
        <f t="shared" si="4"/>
        <v>600</v>
      </c>
      <c r="J292" s="1">
        <v>10</v>
      </c>
    </row>
    <row r="293" spans="1:10" x14ac:dyDescent="0.25">
      <c r="A293" s="1">
        <v>291</v>
      </c>
      <c r="B293" s="2">
        <v>8902167000065</v>
      </c>
      <c r="C293" s="1" t="s">
        <v>290</v>
      </c>
      <c r="D293" s="1">
        <v>20</v>
      </c>
      <c r="E293" s="1">
        <v>60</v>
      </c>
      <c r="F293" s="3">
        <v>55</v>
      </c>
      <c r="G293" s="3">
        <f>60-14.4</f>
        <v>45.6</v>
      </c>
      <c r="H293" s="1">
        <v>17.090909090909086</v>
      </c>
      <c r="I293" s="1">
        <f t="shared" si="4"/>
        <v>1100</v>
      </c>
      <c r="J293" s="1">
        <v>10</v>
      </c>
    </row>
    <row r="294" spans="1:10" x14ac:dyDescent="0.25">
      <c r="A294" s="1">
        <v>292</v>
      </c>
      <c r="B294" s="2">
        <v>8902167000102</v>
      </c>
      <c r="C294" s="1" t="s">
        <v>291</v>
      </c>
      <c r="D294" s="1">
        <v>20</v>
      </c>
      <c r="E294" s="1">
        <v>63</v>
      </c>
      <c r="F294" s="3">
        <v>56</v>
      </c>
      <c r="G294" s="3">
        <f>63-15.12</f>
        <v>47.88</v>
      </c>
      <c r="H294" s="1">
        <v>14.499999999999996</v>
      </c>
      <c r="I294" s="1">
        <f t="shared" si="4"/>
        <v>1120</v>
      </c>
      <c r="J294" s="1">
        <v>10</v>
      </c>
    </row>
    <row r="295" spans="1:10" x14ac:dyDescent="0.25">
      <c r="A295" s="1">
        <v>293</v>
      </c>
      <c r="B295" s="2">
        <v>8902167000140</v>
      </c>
      <c r="C295" s="1" t="s">
        <v>292</v>
      </c>
      <c r="D295" s="1">
        <v>20</v>
      </c>
      <c r="E295" s="1">
        <v>65</v>
      </c>
      <c r="F295" s="3">
        <v>62</v>
      </c>
      <c r="G295" s="3">
        <v>51.56</v>
      </c>
      <c r="H295" s="1">
        <v>16.838709677419349</v>
      </c>
      <c r="I295" s="1">
        <f t="shared" si="4"/>
        <v>1240</v>
      </c>
      <c r="J295" s="1">
        <v>10</v>
      </c>
    </row>
    <row r="296" spans="1:10" x14ac:dyDescent="0.25">
      <c r="A296" s="1">
        <v>294</v>
      </c>
      <c r="B296" s="2">
        <v>8902167000737</v>
      </c>
      <c r="C296" s="1" t="s">
        <v>293</v>
      </c>
      <c r="D296" s="1">
        <v>20</v>
      </c>
      <c r="E296" s="1">
        <v>60</v>
      </c>
      <c r="F296" s="3">
        <v>55</v>
      </c>
      <c r="G296" s="3">
        <v>45.6</v>
      </c>
      <c r="H296" s="1">
        <v>17.090909090909086</v>
      </c>
      <c r="I296" s="1">
        <f t="shared" si="4"/>
        <v>1100</v>
      </c>
      <c r="J296" s="1">
        <v>10</v>
      </c>
    </row>
    <row r="297" spans="1:10" x14ac:dyDescent="0.25">
      <c r="A297" s="1">
        <v>295</v>
      </c>
      <c r="B297" s="2">
        <v>8902167000164</v>
      </c>
      <c r="C297" s="1" t="s">
        <v>294</v>
      </c>
      <c r="D297" s="1">
        <v>20</v>
      </c>
      <c r="E297" s="1">
        <v>25</v>
      </c>
      <c r="F297" s="3">
        <v>23</v>
      </c>
      <c r="G297" s="3">
        <v>19</v>
      </c>
      <c r="H297" s="1">
        <v>17.391304347826086</v>
      </c>
      <c r="I297" s="1">
        <f t="shared" si="4"/>
        <v>460</v>
      </c>
      <c r="J297" s="1">
        <v>10</v>
      </c>
    </row>
    <row r="298" spans="1:10" x14ac:dyDescent="0.25">
      <c r="A298" s="1">
        <v>296</v>
      </c>
      <c r="B298" s="2">
        <v>8902167000317</v>
      </c>
      <c r="C298" s="1" t="s">
        <v>295</v>
      </c>
      <c r="D298" s="1">
        <v>10</v>
      </c>
      <c r="E298" s="1">
        <v>168</v>
      </c>
      <c r="F298" s="3">
        <v>155</v>
      </c>
      <c r="G298" s="3">
        <f>168-40.32</f>
        <v>127.68</v>
      </c>
      <c r="H298" s="1">
        <v>17.625806451612899</v>
      </c>
      <c r="I298" s="1">
        <f t="shared" si="4"/>
        <v>1550</v>
      </c>
      <c r="J298" s="1">
        <v>10</v>
      </c>
    </row>
    <row r="299" spans="1:10" x14ac:dyDescent="0.25">
      <c r="A299" s="1">
        <v>297</v>
      </c>
      <c r="B299" s="2">
        <v>8902167000034</v>
      </c>
      <c r="C299" s="1" t="s">
        <v>296</v>
      </c>
      <c r="D299" s="1">
        <v>20</v>
      </c>
      <c r="E299" s="1">
        <v>54</v>
      </c>
      <c r="F299" s="3">
        <v>50</v>
      </c>
      <c r="G299" s="3">
        <f>54-12.96</f>
        <v>41.04</v>
      </c>
      <c r="H299" s="1">
        <v>17.920000000000002</v>
      </c>
      <c r="I299" s="1">
        <f t="shared" si="4"/>
        <v>1000</v>
      </c>
      <c r="J299" s="1">
        <v>10</v>
      </c>
    </row>
    <row r="300" spans="1:10" x14ac:dyDescent="0.25">
      <c r="A300" s="1">
        <v>298</v>
      </c>
      <c r="B300" s="2">
        <v>8902167000089</v>
      </c>
      <c r="C300" s="1" t="s">
        <v>297</v>
      </c>
      <c r="D300" s="1">
        <v>20</v>
      </c>
      <c r="E300" s="1">
        <v>58</v>
      </c>
      <c r="F300" s="3">
        <v>50</v>
      </c>
      <c r="G300" s="3">
        <f>58-13.92</f>
        <v>44.08</v>
      </c>
      <c r="H300" s="1">
        <v>11.840000000000003</v>
      </c>
      <c r="I300" s="1">
        <f t="shared" si="4"/>
        <v>1000</v>
      </c>
      <c r="J300" s="1">
        <v>5</v>
      </c>
    </row>
    <row r="301" spans="1:10" x14ac:dyDescent="0.25">
      <c r="A301" s="1">
        <v>299</v>
      </c>
      <c r="B301" s="2">
        <v>8902167000300</v>
      </c>
      <c r="C301" s="1" t="s">
        <v>298</v>
      </c>
      <c r="D301" s="1">
        <v>10</v>
      </c>
      <c r="E301" s="1">
        <v>75</v>
      </c>
      <c r="F301" s="3">
        <v>63</v>
      </c>
      <c r="G301" s="3">
        <v>47.88</v>
      </c>
      <c r="H301" s="1">
        <v>23.999999999999996</v>
      </c>
      <c r="I301" s="1">
        <f t="shared" si="4"/>
        <v>630</v>
      </c>
      <c r="J301" s="1">
        <v>12</v>
      </c>
    </row>
    <row r="302" spans="1:10" x14ac:dyDescent="0.25">
      <c r="A302" s="1">
        <v>300</v>
      </c>
      <c r="B302" s="2" t="s">
        <v>299</v>
      </c>
      <c r="C302" s="1" t="s">
        <v>299</v>
      </c>
      <c r="D302" s="1">
        <v>10</v>
      </c>
      <c r="E302" s="1">
        <v>1200</v>
      </c>
      <c r="F302" s="3">
        <v>700</v>
      </c>
      <c r="G302" s="1">
        <v>620</v>
      </c>
      <c r="H302" s="1">
        <v>11.428571428571429</v>
      </c>
      <c r="I302" s="1">
        <f t="shared" si="4"/>
        <v>7000</v>
      </c>
      <c r="J302" s="1">
        <v>5</v>
      </c>
    </row>
    <row r="303" spans="1:10" x14ac:dyDescent="0.25">
      <c r="A303" s="1">
        <v>301</v>
      </c>
      <c r="B303" s="2" t="s">
        <v>300</v>
      </c>
      <c r="C303" s="1" t="s">
        <v>300</v>
      </c>
      <c r="D303" s="1">
        <v>5</v>
      </c>
      <c r="E303" s="1">
        <v>1300</v>
      </c>
      <c r="F303" s="3">
        <f>122*10</f>
        <v>1220</v>
      </c>
      <c r="G303" s="1">
        <v>930</v>
      </c>
      <c r="H303" s="1">
        <v>23.770491803278688</v>
      </c>
      <c r="I303" s="1">
        <f t="shared" si="4"/>
        <v>6100</v>
      </c>
      <c r="J303" s="1">
        <v>12</v>
      </c>
    </row>
    <row r="304" spans="1:10" x14ac:dyDescent="0.25">
      <c r="A304" s="1">
        <v>302</v>
      </c>
      <c r="B304" s="2" t="s">
        <v>301</v>
      </c>
      <c r="C304" s="1" t="s">
        <v>301</v>
      </c>
      <c r="D304" s="1">
        <v>5</v>
      </c>
      <c r="E304" s="1">
        <v>300</v>
      </c>
      <c r="F304" s="3">
        <v>230</v>
      </c>
      <c r="G304" s="3">
        <v>155</v>
      </c>
      <c r="H304" s="1">
        <v>32.608695652173914</v>
      </c>
      <c r="I304" s="1">
        <f t="shared" si="4"/>
        <v>1150</v>
      </c>
      <c r="J304" s="1">
        <v>15</v>
      </c>
    </row>
    <row r="305" spans="1:10" x14ac:dyDescent="0.25">
      <c r="A305" s="1">
        <v>303</v>
      </c>
      <c r="B305" s="2" t="s">
        <v>302</v>
      </c>
      <c r="C305" s="1" t="s">
        <v>302</v>
      </c>
      <c r="D305" s="1">
        <v>6</v>
      </c>
      <c r="E305" s="1">
        <v>1200</v>
      </c>
      <c r="F305" s="3">
        <v>980</v>
      </c>
      <c r="G305" s="3">
        <v>870</v>
      </c>
      <c r="H305" s="1">
        <v>11.224489795918368</v>
      </c>
      <c r="I305" s="1">
        <f t="shared" si="4"/>
        <v>5880</v>
      </c>
      <c r="J305" s="1">
        <v>6</v>
      </c>
    </row>
    <row r="306" spans="1:10" x14ac:dyDescent="0.25">
      <c r="A306" s="1">
        <v>304</v>
      </c>
      <c r="B306" s="2" t="s">
        <v>303</v>
      </c>
      <c r="C306" s="1" t="s">
        <v>303</v>
      </c>
      <c r="D306" s="1">
        <v>25</v>
      </c>
      <c r="E306" s="1">
        <v>7</v>
      </c>
      <c r="F306" s="3">
        <v>6</v>
      </c>
      <c r="G306" s="3">
        <v>3.5</v>
      </c>
      <c r="H306" s="1">
        <v>41.666666666666671</v>
      </c>
      <c r="I306" s="1">
        <f t="shared" si="4"/>
        <v>150</v>
      </c>
      <c r="J306" s="1">
        <v>15</v>
      </c>
    </row>
    <row r="307" spans="1:10" x14ac:dyDescent="0.25">
      <c r="A307" s="1">
        <v>305</v>
      </c>
      <c r="B307" s="2" t="s">
        <v>304</v>
      </c>
      <c r="C307" s="1" t="s">
        <v>304</v>
      </c>
      <c r="D307" s="1">
        <v>25</v>
      </c>
      <c r="E307" s="1">
        <v>7</v>
      </c>
      <c r="F307" s="3">
        <v>6</v>
      </c>
      <c r="G307" s="3">
        <v>3.5</v>
      </c>
      <c r="H307" s="1">
        <v>41.666666666666671</v>
      </c>
      <c r="I307" s="1">
        <f t="shared" si="4"/>
        <v>150</v>
      </c>
      <c r="J307" s="1">
        <v>15</v>
      </c>
    </row>
    <row r="308" spans="1:10" x14ac:dyDescent="0.25">
      <c r="A308" s="1">
        <v>306</v>
      </c>
      <c r="B308" s="2" t="s">
        <v>305</v>
      </c>
      <c r="C308" s="1" t="s">
        <v>305</v>
      </c>
      <c r="D308" s="1">
        <v>25</v>
      </c>
      <c r="E308" s="1">
        <v>7</v>
      </c>
      <c r="F308" s="3">
        <v>6</v>
      </c>
      <c r="G308" s="3">
        <v>3.5</v>
      </c>
      <c r="H308" s="1">
        <v>41.666666666666671</v>
      </c>
      <c r="I308" s="1">
        <f t="shared" si="4"/>
        <v>150</v>
      </c>
      <c r="J308" s="1">
        <v>15</v>
      </c>
    </row>
    <row r="309" spans="1:10" x14ac:dyDescent="0.25">
      <c r="A309" s="1">
        <v>307</v>
      </c>
      <c r="B309" s="2" t="s">
        <v>306</v>
      </c>
      <c r="C309" s="1" t="s">
        <v>306</v>
      </c>
      <c r="D309" s="1">
        <v>25</v>
      </c>
      <c r="E309" s="1"/>
      <c r="F309" s="3">
        <v>60</v>
      </c>
      <c r="G309" s="1">
        <v>48</v>
      </c>
      <c r="H309" s="1">
        <v>20</v>
      </c>
      <c r="I309" s="1">
        <f t="shared" si="4"/>
        <v>1500</v>
      </c>
      <c r="J309" s="1">
        <v>10</v>
      </c>
    </row>
    <row r="310" spans="1:10" x14ac:dyDescent="0.25">
      <c r="A310" s="1">
        <v>308</v>
      </c>
      <c r="B310" s="2" t="s">
        <v>307</v>
      </c>
      <c r="C310" s="1" t="s">
        <v>307</v>
      </c>
      <c r="D310" s="1">
        <v>25</v>
      </c>
      <c r="E310" s="1"/>
      <c r="F310" s="3">
        <v>55</v>
      </c>
      <c r="G310" s="1">
        <v>40</v>
      </c>
      <c r="H310" s="1">
        <v>27.27272727272727</v>
      </c>
      <c r="I310" s="1">
        <f t="shared" si="4"/>
        <v>1375</v>
      </c>
      <c r="J310" s="1">
        <v>15</v>
      </c>
    </row>
    <row r="311" spans="1:10" x14ac:dyDescent="0.25">
      <c r="A311" s="1">
        <v>309</v>
      </c>
      <c r="B311" s="2" t="s">
        <v>308</v>
      </c>
      <c r="C311" s="1" t="s">
        <v>308</v>
      </c>
      <c r="D311" s="1">
        <v>25</v>
      </c>
      <c r="E311" s="1"/>
      <c r="F311" s="3">
        <v>30</v>
      </c>
      <c r="G311" s="1">
        <v>23</v>
      </c>
      <c r="H311" s="1">
        <v>23.333333333333332</v>
      </c>
      <c r="I311" s="1">
        <f t="shared" si="4"/>
        <v>750</v>
      </c>
      <c r="J311" s="1">
        <v>15</v>
      </c>
    </row>
    <row r="312" spans="1:10" x14ac:dyDescent="0.25">
      <c r="A312" s="1">
        <v>310</v>
      </c>
      <c r="B312" s="2" t="s">
        <v>309</v>
      </c>
      <c r="C312" s="1" t="s">
        <v>309</v>
      </c>
      <c r="D312" s="1">
        <v>12</v>
      </c>
      <c r="E312" s="1">
        <v>40</v>
      </c>
      <c r="F312" s="3">
        <v>36</v>
      </c>
      <c r="G312" s="1">
        <v>26.66</v>
      </c>
      <c r="H312" s="1">
        <v>25.944444444444443</v>
      </c>
      <c r="I312" s="1">
        <f t="shared" si="4"/>
        <v>432</v>
      </c>
      <c r="J312" s="1">
        <v>15</v>
      </c>
    </row>
    <row r="313" spans="1:10" x14ac:dyDescent="0.25">
      <c r="A313" s="1">
        <v>311</v>
      </c>
      <c r="B313" s="2" t="s">
        <v>310</v>
      </c>
      <c r="C313" s="1" t="s">
        <v>310</v>
      </c>
      <c r="D313" s="1">
        <v>12</v>
      </c>
      <c r="E313" s="1">
        <v>40</v>
      </c>
      <c r="F313" s="3">
        <v>36</v>
      </c>
      <c r="G313" s="1">
        <f>640/24</f>
        <v>26.666666666666668</v>
      </c>
      <c r="H313" s="1">
        <v>25.925925925925924</v>
      </c>
      <c r="I313" s="1">
        <f t="shared" si="4"/>
        <v>432</v>
      </c>
      <c r="J313" s="1">
        <v>12</v>
      </c>
    </row>
    <row r="314" spans="1:10" x14ac:dyDescent="0.25">
      <c r="A314" s="1">
        <v>312</v>
      </c>
      <c r="B314" s="2">
        <v>8901396332114</v>
      </c>
      <c r="C314" s="1" t="s">
        <v>311</v>
      </c>
      <c r="D314" s="1">
        <v>6</v>
      </c>
      <c r="E314" s="1">
        <v>69</v>
      </c>
      <c r="F314" s="3">
        <v>65</v>
      </c>
      <c r="G314" s="1">
        <v>59</v>
      </c>
      <c r="H314" s="1">
        <v>9.2307692307692317</v>
      </c>
      <c r="I314" s="1">
        <f t="shared" si="4"/>
        <v>390</v>
      </c>
      <c r="J314" s="1">
        <v>5</v>
      </c>
    </row>
    <row r="315" spans="1:10" x14ac:dyDescent="0.25">
      <c r="A315" s="1">
        <v>313</v>
      </c>
      <c r="B315" s="4" t="s">
        <v>312</v>
      </c>
      <c r="C315" t="s">
        <v>312</v>
      </c>
      <c r="D315">
        <v>4</v>
      </c>
      <c r="E315">
        <v>190</v>
      </c>
      <c r="F315">
        <v>170</v>
      </c>
      <c r="G315">
        <v>130</v>
      </c>
      <c r="H315">
        <v>23.52941176470588</v>
      </c>
      <c r="I315" s="1">
        <f t="shared" si="4"/>
        <v>680</v>
      </c>
      <c r="J315" s="1">
        <v>12</v>
      </c>
    </row>
    <row r="316" spans="1:10" x14ac:dyDescent="0.25">
      <c r="A316" s="1">
        <v>314</v>
      </c>
      <c r="B316" s="4">
        <v>89030744010239</v>
      </c>
      <c r="C316" t="s">
        <v>313</v>
      </c>
      <c r="D316">
        <v>10</v>
      </c>
      <c r="E316">
        <v>42</v>
      </c>
      <c r="F316">
        <v>30</v>
      </c>
      <c r="G316">
        <v>20</v>
      </c>
      <c r="H316">
        <v>33.333333333333329</v>
      </c>
      <c r="I316" s="1">
        <f t="shared" si="4"/>
        <v>300</v>
      </c>
      <c r="J316" s="1">
        <v>15</v>
      </c>
    </row>
    <row r="317" spans="1:10" x14ac:dyDescent="0.25">
      <c r="A317" s="1">
        <v>315</v>
      </c>
      <c r="B317" s="4" t="s">
        <v>368</v>
      </c>
      <c r="C317" t="s">
        <v>368</v>
      </c>
      <c r="D317">
        <v>6</v>
      </c>
      <c r="E317">
        <v>108</v>
      </c>
      <c r="F317">
        <v>70</v>
      </c>
      <c r="G317">
        <v>50</v>
      </c>
      <c r="H317">
        <v>28.571428571428569</v>
      </c>
      <c r="I317" s="1">
        <f t="shared" si="4"/>
        <v>420</v>
      </c>
      <c r="J317" s="1">
        <v>12</v>
      </c>
    </row>
    <row r="318" spans="1:10" x14ac:dyDescent="0.25">
      <c r="A318" s="1">
        <v>316</v>
      </c>
      <c r="B318" s="4" t="s">
        <v>314</v>
      </c>
      <c r="C318" t="s">
        <v>314</v>
      </c>
      <c r="D318">
        <v>24</v>
      </c>
      <c r="E318">
        <v>25</v>
      </c>
      <c r="F318">
        <v>20</v>
      </c>
      <c r="G318">
        <v>12</v>
      </c>
      <c r="H318">
        <v>40</v>
      </c>
      <c r="I318" s="1">
        <f t="shared" si="4"/>
        <v>480</v>
      </c>
      <c r="J318" s="1">
        <v>15</v>
      </c>
    </row>
    <row r="319" spans="1:10" x14ac:dyDescent="0.25">
      <c r="A319" s="1">
        <v>317</v>
      </c>
      <c r="B319" s="4" t="s">
        <v>315</v>
      </c>
      <c r="C319" t="s">
        <v>315</v>
      </c>
      <c r="D319">
        <v>4</v>
      </c>
      <c r="E319">
        <v>30</v>
      </c>
      <c r="F319">
        <v>20</v>
      </c>
      <c r="G319">
        <v>16</v>
      </c>
      <c r="H319">
        <v>20</v>
      </c>
      <c r="I319" s="1">
        <f t="shared" si="4"/>
        <v>80</v>
      </c>
      <c r="J319" s="1">
        <v>10</v>
      </c>
    </row>
    <row r="320" spans="1:10" x14ac:dyDescent="0.25">
      <c r="A320" s="1">
        <v>318</v>
      </c>
      <c r="B320" s="4" t="s">
        <v>316</v>
      </c>
      <c r="C320" t="s">
        <v>316</v>
      </c>
      <c r="D320">
        <v>4</v>
      </c>
      <c r="E320">
        <v>85</v>
      </c>
      <c r="F320">
        <v>60</v>
      </c>
      <c r="G320">
        <v>32</v>
      </c>
      <c r="H320">
        <v>46.666666666666664</v>
      </c>
      <c r="I320" s="1">
        <f t="shared" si="4"/>
        <v>240</v>
      </c>
      <c r="J320" s="1">
        <v>15</v>
      </c>
    </row>
    <row r="321" spans="1:10" x14ac:dyDescent="0.25">
      <c r="A321" s="1">
        <v>319</v>
      </c>
      <c r="B321" s="4" t="s">
        <v>317</v>
      </c>
      <c r="C321" t="s">
        <v>317</v>
      </c>
      <c r="D321">
        <v>6</v>
      </c>
      <c r="E321">
        <v>60</v>
      </c>
      <c r="F321">
        <v>40</v>
      </c>
      <c r="G321">
        <v>28</v>
      </c>
      <c r="H321">
        <v>30</v>
      </c>
      <c r="I321" s="1">
        <f t="shared" si="4"/>
        <v>240</v>
      </c>
      <c r="J321" s="1">
        <v>15</v>
      </c>
    </row>
    <row r="322" spans="1:10" x14ac:dyDescent="0.25">
      <c r="A322" s="1">
        <v>320</v>
      </c>
      <c r="B322" s="4" t="s">
        <v>318</v>
      </c>
      <c r="C322" t="s">
        <v>318</v>
      </c>
      <c r="D322">
        <v>6</v>
      </c>
      <c r="E322">
        <v>60</v>
      </c>
      <c r="F322">
        <v>50</v>
      </c>
      <c r="G322">
        <v>30</v>
      </c>
      <c r="H322">
        <v>40</v>
      </c>
      <c r="I322" s="1">
        <f t="shared" si="4"/>
        <v>300</v>
      </c>
      <c r="J322" s="1">
        <v>15</v>
      </c>
    </row>
    <row r="323" spans="1:10" x14ac:dyDescent="0.25">
      <c r="A323" s="1">
        <v>321</v>
      </c>
      <c r="B323" s="4" t="s">
        <v>319</v>
      </c>
      <c r="C323" t="s">
        <v>319</v>
      </c>
      <c r="D323">
        <v>6</v>
      </c>
      <c r="E323">
        <v>88</v>
      </c>
      <c r="F323">
        <v>70</v>
      </c>
      <c r="G323">
        <v>48</v>
      </c>
      <c r="H323">
        <v>31.428571428571427</v>
      </c>
      <c r="I323" s="1">
        <f t="shared" ref="I323:I365" si="5">+F323*D323</f>
        <v>420</v>
      </c>
      <c r="J323" s="1">
        <v>15</v>
      </c>
    </row>
    <row r="324" spans="1:10" x14ac:dyDescent="0.25">
      <c r="A324" s="1">
        <v>322</v>
      </c>
      <c r="B324" s="4" t="s">
        <v>320</v>
      </c>
      <c r="C324" t="s">
        <v>320</v>
      </c>
      <c r="D324">
        <v>12</v>
      </c>
      <c r="E324">
        <v>12</v>
      </c>
      <c r="F324">
        <v>10</v>
      </c>
      <c r="G324">
        <v>7</v>
      </c>
      <c r="H324">
        <v>30</v>
      </c>
      <c r="I324" s="1">
        <f t="shared" si="5"/>
        <v>120</v>
      </c>
      <c r="J324" s="1">
        <v>15</v>
      </c>
    </row>
    <row r="325" spans="1:10" x14ac:dyDescent="0.25">
      <c r="A325" s="1">
        <v>323</v>
      </c>
      <c r="B325" s="4" t="s">
        <v>321</v>
      </c>
      <c r="C325" t="s">
        <v>321</v>
      </c>
      <c r="D325">
        <v>4</v>
      </c>
      <c r="E325">
        <v>124</v>
      </c>
      <c r="F325">
        <v>110</v>
      </c>
      <c r="G325">
        <v>78</v>
      </c>
      <c r="H325">
        <v>29.09090909090909</v>
      </c>
      <c r="I325" s="1">
        <f t="shared" si="5"/>
        <v>440</v>
      </c>
      <c r="J325" s="1">
        <v>15</v>
      </c>
    </row>
    <row r="326" spans="1:10" x14ac:dyDescent="0.25">
      <c r="A326" s="1">
        <v>324</v>
      </c>
      <c r="B326" s="4" t="s">
        <v>322</v>
      </c>
      <c r="C326" t="s">
        <v>322</v>
      </c>
      <c r="D326">
        <v>6</v>
      </c>
      <c r="E326">
        <v>25</v>
      </c>
      <c r="F326">
        <v>20</v>
      </c>
      <c r="G326">
        <v>13</v>
      </c>
      <c r="H326">
        <v>35</v>
      </c>
      <c r="I326" s="1">
        <f t="shared" si="5"/>
        <v>120</v>
      </c>
      <c r="J326" s="1">
        <v>17</v>
      </c>
    </row>
    <row r="327" spans="1:10" x14ac:dyDescent="0.25">
      <c r="A327" s="1">
        <v>325</v>
      </c>
      <c r="B327" s="4">
        <v>205777000242</v>
      </c>
      <c r="C327" t="s">
        <v>323</v>
      </c>
      <c r="D327">
        <v>10</v>
      </c>
      <c r="E327">
        <v>65</v>
      </c>
      <c r="F327">
        <v>47</v>
      </c>
      <c r="G327">
        <v>35</v>
      </c>
      <c r="H327">
        <v>25.531914893617021</v>
      </c>
      <c r="I327" s="1">
        <f t="shared" si="5"/>
        <v>470</v>
      </c>
      <c r="J327" s="1">
        <v>12</v>
      </c>
    </row>
    <row r="328" spans="1:10" x14ac:dyDescent="0.25">
      <c r="A328" s="1">
        <v>326</v>
      </c>
      <c r="B328" s="4" t="s">
        <v>324</v>
      </c>
      <c r="C328" t="s">
        <v>324</v>
      </c>
      <c r="D328">
        <v>12</v>
      </c>
      <c r="E328">
        <v>25</v>
      </c>
      <c r="F328">
        <v>20</v>
      </c>
      <c r="G328">
        <v>12</v>
      </c>
      <c r="H328">
        <v>40</v>
      </c>
      <c r="I328" s="1">
        <f t="shared" si="5"/>
        <v>240</v>
      </c>
      <c r="J328" s="1">
        <v>17</v>
      </c>
    </row>
    <row r="329" spans="1:10" x14ac:dyDescent="0.25">
      <c r="A329" s="1">
        <v>327</v>
      </c>
      <c r="B329" s="4" t="s">
        <v>325</v>
      </c>
      <c r="C329" t="s">
        <v>325</v>
      </c>
      <c r="D329">
        <v>12</v>
      </c>
      <c r="E329">
        <v>34</v>
      </c>
      <c r="F329">
        <v>25</v>
      </c>
      <c r="G329">
        <v>17</v>
      </c>
      <c r="H329">
        <v>32</v>
      </c>
      <c r="I329" s="1">
        <f t="shared" si="5"/>
        <v>300</v>
      </c>
      <c r="J329" s="1">
        <v>17</v>
      </c>
    </row>
    <row r="330" spans="1:10" x14ac:dyDescent="0.25">
      <c r="A330" s="1">
        <v>328</v>
      </c>
      <c r="B330" s="4" t="s">
        <v>326</v>
      </c>
      <c r="C330" t="s">
        <v>326</v>
      </c>
      <c r="D330">
        <v>5</v>
      </c>
      <c r="E330">
        <v>65</v>
      </c>
      <c r="F330">
        <v>55</v>
      </c>
      <c r="G330">
        <v>34</v>
      </c>
      <c r="H330">
        <v>38.181818181818187</v>
      </c>
      <c r="I330" s="1">
        <f t="shared" si="5"/>
        <v>275</v>
      </c>
      <c r="J330" s="1">
        <v>17</v>
      </c>
    </row>
    <row r="331" spans="1:10" x14ac:dyDescent="0.25">
      <c r="A331" s="1">
        <v>329</v>
      </c>
      <c r="B331" s="4" t="s">
        <v>327</v>
      </c>
      <c r="C331" t="s">
        <v>327</v>
      </c>
      <c r="D331">
        <v>1</v>
      </c>
      <c r="E331">
        <v>80</v>
      </c>
      <c r="F331">
        <v>60</v>
      </c>
      <c r="G331">
        <v>38</v>
      </c>
      <c r="H331">
        <v>36.666666666666664</v>
      </c>
      <c r="I331" s="1">
        <f t="shared" si="5"/>
        <v>60</v>
      </c>
      <c r="J331" s="1">
        <v>17</v>
      </c>
    </row>
    <row r="332" spans="1:10" x14ac:dyDescent="0.25">
      <c r="A332" s="1">
        <v>330</v>
      </c>
      <c r="B332" s="4" t="s">
        <v>328</v>
      </c>
      <c r="C332" t="s">
        <v>328</v>
      </c>
      <c r="D332">
        <v>2</v>
      </c>
      <c r="E332">
        <v>135</v>
      </c>
      <c r="F332">
        <v>100</v>
      </c>
      <c r="G332">
        <v>66</v>
      </c>
      <c r="H332">
        <v>34</v>
      </c>
      <c r="I332" s="1">
        <f t="shared" si="5"/>
        <v>200</v>
      </c>
      <c r="J332" s="1">
        <v>17</v>
      </c>
    </row>
    <row r="333" spans="1:10" x14ac:dyDescent="0.25">
      <c r="A333" s="1">
        <v>331</v>
      </c>
      <c r="B333" s="4" t="s">
        <v>329</v>
      </c>
      <c r="C333" t="s">
        <v>329</v>
      </c>
      <c r="D333">
        <v>2</v>
      </c>
      <c r="E333">
        <v>120</v>
      </c>
      <c r="F333">
        <v>86</v>
      </c>
      <c r="G333">
        <v>58</v>
      </c>
      <c r="H333">
        <v>32.558139534883722</v>
      </c>
      <c r="I333" s="1">
        <f t="shared" si="5"/>
        <v>172</v>
      </c>
      <c r="J333" s="1">
        <v>17</v>
      </c>
    </row>
    <row r="334" spans="1:10" x14ac:dyDescent="0.25">
      <c r="A334" s="1">
        <v>332</v>
      </c>
      <c r="B334" s="4" t="s">
        <v>330</v>
      </c>
      <c r="C334" t="s">
        <v>330</v>
      </c>
      <c r="D334">
        <v>2</v>
      </c>
      <c r="E334">
        <v>92</v>
      </c>
      <c r="F334">
        <v>68</v>
      </c>
      <c r="G334">
        <v>48</v>
      </c>
      <c r="H334">
        <v>29.411764705882355</v>
      </c>
      <c r="I334" s="1">
        <f t="shared" si="5"/>
        <v>136</v>
      </c>
      <c r="J334" s="1">
        <v>15</v>
      </c>
    </row>
    <row r="335" spans="1:10" x14ac:dyDescent="0.25">
      <c r="A335" s="1">
        <v>333</v>
      </c>
      <c r="B335" s="4" t="s">
        <v>331</v>
      </c>
      <c r="C335" t="s">
        <v>331</v>
      </c>
      <c r="D335">
        <v>6</v>
      </c>
      <c r="E335">
        <v>40</v>
      </c>
      <c r="F335">
        <v>30</v>
      </c>
      <c r="G335">
        <v>18</v>
      </c>
      <c r="H335">
        <v>40</v>
      </c>
      <c r="I335" s="1">
        <f t="shared" si="5"/>
        <v>180</v>
      </c>
      <c r="J335" s="1">
        <v>18</v>
      </c>
    </row>
    <row r="336" spans="1:10" x14ac:dyDescent="0.25">
      <c r="A336" s="1">
        <v>334</v>
      </c>
      <c r="B336" s="4" t="s">
        <v>332</v>
      </c>
      <c r="C336" t="s">
        <v>332</v>
      </c>
      <c r="D336">
        <v>6</v>
      </c>
      <c r="E336">
        <v>80</v>
      </c>
      <c r="F336">
        <v>60</v>
      </c>
      <c r="G336">
        <v>40</v>
      </c>
      <c r="H336">
        <v>33.333333333333329</v>
      </c>
      <c r="I336" s="1">
        <f t="shared" si="5"/>
        <v>360</v>
      </c>
      <c r="J336" s="1">
        <v>17</v>
      </c>
    </row>
    <row r="337" spans="1:10" x14ac:dyDescent="0.25">
      <c r="A337" s="1">
        <v>335</v>
      </c>
      <c r="B337" s="4" t="s">
        <v>333</v>
      </c>
      <c r="C337" t="s">
        <v>333</v>
      </c>
      <c r="D337">
        <v>20</v>
      </c>
      <c r="E337">
        <v>25</v>
      </c>
      <c r="F337">
        <v>20</v>
      </c>
      <c r="G337">
        <v>14</v>
      </c>
      <c r="H337">
        <v>30</v>
      </c>
      <c r="I337" s="1">
        <f t="shared" si="5"/>
        <v>400</v>
      </c>
      <c r="J337" s="1">
        <v>17</v>
      </c>
    </row>
    <row r="338" spans="1:10" x14ac:dyDescent="0.25">
      <c r="A338" s="1">
        <v>336</v>
      </c>
      <c r="B338" s="4" t="s">
        <v>334</v>
      </c>
      <c r="C338" t="s">
        <v>334</v>
      </c>
      <c r="D338">
        <v>6</v>
      </c>
      <c r="E338">
        <v>90</v>
      </c>
      <c r="F338">
        <v>80</v>
      </c>
      <c r="G338">
        <v>50</v>
      </c>
      <c r="H338">
        <v>37.5</v>
      </c>
      <c r="I338" s="1">
        <f t="shared" si="5"/>
        <v>480</v>
      </c>
      <c r="J338" s="1">
        <v>16</v>
      </c>
    </row>
    <row r="339" spans="1:10" x14ac:dyDescent="0.25">
      <c r="A339" s="1">
        <v>337</v>
      </c>
      <c r="B339" s="4" t="s">
        <v>335</v>
      </c>
      <c r="C339" t="s">
        <v>335</v>
      </c>
      <c r="D339">
        <v>10</v>
      </c>
      <c r="E339">
        <v>70</v>
      </c>
      <c r="F339">
        <v>50</v>
      </c>
      <c r="G339">
        <v>35</v>
      </c>
      <c r="H339">
        <v>30</v>
      </c>
      <c r="I339" s="1">
        <f t="shared" si="5"/>
        <v>500</v>
      </c>
      <c r="J339" s="1">
        <v>15</v>
      </c>
    </row>
    <row r="340" spans="1:10" x14ac:dyDescent="0.25">
      <c r="A340" s="1">
        <v>338</v>
      </c>
      <c r="B340" s="4" t="s">
        <v>336</v>
      </c>
      <c r="C340" t="s">
        <v>336</v>
      </c>
      <c r="D340">
        <v>3</v>
      </c>
      <c r="E340">
        <v>200</v>
      </c>
      <c r="F340">
        <v>125</v>
      </c>
      <c r="G340">
        <v>65</v>
      </c>
      <c r="H340">
        <v>48</v>
      </c>
      <c r="I340" s="1">
        <f t="shared" si="5"/>
        <v>375</v>
      </c>
      <c r="J340" s="1">
        <v>19</v>
      </c>
    </row>
    <row r="341" spans="1:10" x14ac:dyDescent="0.25">
      <c r="A341" s="1">
        <v>339</v>
      </c>
      <c r="B341" s="4" t="s">
        <v>369</v>
      </c>
      <c r="C341" t="s">
        <v>369</v>
      </c>
      <c r="D341">
        <v>8</v>
      </c>
      <c r="E341">
        <v>40</v>
      </c>
      <c r="F341">
        <v>23</v>
      </c>
      <c r="G341">
        <v>15</v>
      </c>
      <c r="H341">
        <v>34.782608695652172</v>
      </c>
      <c r="I341" s="1">
        <f t="shared" si="5"/>
        <v>184</v>
      </c>
      <c r="J341" s="1">
        <v>18</v>
      </c>
    </row>
    <row r="342" spans="1:10" x14ac:dyDescent="0.25">
      <c r="A342" s="1">
        <v>340</v>
      </c>
      <c r="B342" s="4" t="s">
        <v>337</v>
      </c>
      <c r="C342" t="s">
        <v>337</v>
      </c>
      <c r="D342">
        <v>12</v>
      </c>
      <c r="E342">
        <v>40</v>
      </c>
      <c r="F342">
        <v>23</v>
      </c>
      <c r="G342">
        <v>12</v>
      </c>
      <c r="H342">
        <v>47.826086956521742</v>
      </c>
      <c r="I342" s="1">
        <f t="shared" si="5"/>
        <v>276</v>
      </c>
      <c r="J342" s="1">
        <v>20</v>
      </c>
    </row>
    <row r="343" spans="1:10" x14ac:dyDescent="0.25">
      <c r="A343" s="1">
        <v>341</v>
      </c>
      <c r="B343" s="4" t="s">
        <v>338</v>
      </c>
      <c r="C343" t="s">
        <v>338</v>
      </c>
      <c r="D343">
        <v>6</v>
      </c>
      <c r="E343">
        <v>130</v>
      </c>
      <c r="F343">
        <v>70</v>
      </c>
      <c r="G343">
        <v>38</v>
      </c>
      <c r="H343">
        <v>45.714285714285715</v>
      </c>
      <c r="I343" s="1">
        <f t="shared" si="5"/>
        <v>420</v>
      </c>
      <c r="J343" s="1">
        <v>20</v>
      </c>
    </row>
    <row r="344" spans="1:10" x14ac:dyDescent="0.25">
      <c r="A344" s="1">
        <v>342</v>
      </c>
      <c r="B344" s="4" t="s">
        <v>339</v>
      </c>
      <c r="C344" t="s">
        <v>339</v>
      </c>
      <c r="D344">
        <v>6</v>
      </c>
      <c r="E344">
        <v>160</v>
      </c>
      <c r="F344">
        <v>110</v>
      </c>
      <c r="G344">
        <v>70</v>
      </c>
      <c r="H344">
        <v>36.363636363636367</v>
      </c>
      <c r="I344" s="1">
        <f t="shared" si="5"/>
        <v>660</v>
      </c>
      <c r="J344" s="1">
        <v>20</v>
      </c>
    </row>
    <row r="345" spans="1:10" x14ac:dyDescent="0.25">
      <c r="A345" s="1">
        <v>343</v>
      </c>
      <c r="B345" s="4" t="s">
        <v>340</v>
      </c>
      <c r="C345" t="s">
        <v>340</v>
      </c>
      <c r="D345">
        <v>6</v>
      </c>
      <c r="E345">
        <v>210</v>
      </c>
      <c r="F345">
        <v>160</v>
      </c>
      <c r="G345">
        <v>115</v>
      </c>
      <c r="H345">
        <v>28.125</v>
      </c>
      <c r="I345" s="1">
        <f t="shared" si="5"/>
        <v>960</v>
      </c>
      <c r="J345" s="1">
        <v>15</v>
      </c>
    </row>
    <row r="346" spans="1:10" x14ac:dyDescent="0.25">
      <c r="A346" s="1">
        <v>344</v>
      </c>
      <c r="B346" s="4" t="s">
        <v>341</v>
      </c>
      <c r="C346" t="s">
        <v>341</v>
      </c>
      <c r="D346">
        <v>3</v>
      </c>
      <c r="E346">
        <v>375</v>
      </c>
      <c r="F346">
        <v>240</v>
      </c>
      <c r="G346">
        <v>110</v>
      </c>
      <c r="H346">
        <v>54.166666666666664</v>
      </c>
      <c r="I346" s="1">
        <f t="shared" si="5"/>
        <v>720</v>
      </c>
      <c r="J346" s="1">
        <v>25</v>
      </c>
    </row>
    <row r="347" spans="1:10" x14ac:dyDescent="0.25">
      <c r="A347" s="1">
        <v>345</v>
      </c>
      <c r="B347" s="4" t="s">
        <v>342</v>
      </c>
      <c r="C347" t="s">
        <v>342</v>
      </c>
      <c r="D347">
        <v>2</v>
      </c>
      <c r="E347">
        <v>168</v>
      </c>
      <c r="F347">
        <v>155</v>
      </c>
      <c r="G347">
        <v>126</v>
      </c>
      <c r="H347">
        <v>18.70967741935484</v>
      </c>
      <c r="I347" s="1">
        <f t="shared" si="5"/>
        <v>310</v>
      </c>
      <c r="J347" s="1">
        <v>10</v>
      </c>
    </row>
    <row r="348" spans="1:10" x14ac:dyDescent="0.25">
      <c r="A348" s="1">
        <v>346</v>
      </c>
      <c r="B348" s="4" t="s">
        <v>343</v>
      </c>
      <c r="C348" t="s">
        <v>343</v>
      </c>
      <c r="D348">
        <v>2</v>
      </c>
      <c r="E348">
        <v>199</v>
      </c>
      <c r="F348">
        <v>180</v>
      </c>
      <c r="G348">
        <v>150</v>
      </c>
      <c r="H348">
        <v>16.666666666666664</v>
      </c>
      <c r="I348" s="1">
        <f t="shared" si="5"/>
        <v>360</v>
      </c>
      <c r="J348" s="1">
        <v>10</v>
      </c>
    </row>
    <row r="349" spans="1:10" x14ac:dyDescent="0.25">
      <c r="A349" s="1">
        <v>347</v>
      </c>
      <c r="B349" s="4" t="s">
        <v>344</v>
      </c>
      <c r="C349" t="s">
        <v>344</v>
      </c>
      <c r="D349">
        <v>2</v>
      </c>
      <c r="E349">
        <v>200</v>
      </c>
      <c r="F349">
        <v>150</v>
      </c>
      <c r="G349">
        <v>99</v>
      </c>
      <c r="H349">
        <v>34</v>
      </c>
      <c r="I349" s="1">
        <f t="shared" si="5"/>
        <v>300</v>
      </c>
      <c r="J349" s="1">
        <v>15</v>
      </c>
    </row>
    <row r="350" spans="1:10" x14ac:dyDescent="0.25">
      <c r="A350" s="1">
        <v>348</v>
      </c>
      <c r="B350" s="4" t="s">
        <v>345</v>
      </c>
      <c r="C350" t="s">
        <v>345</v>
      </c>
      <c r="D350">
        <v>4</v>
      </c>
      <c r="E350">
        <v>180</v>
      </c>
      <c r="F350">
        <v>110</v>
      </c>
      <c r="G350">
        <v>66</v>
      </c>
      <c r="H350">
        <v>40</v>
      </c>
      <c r="I350" s="1">
        <f t="shared" si="5"/>
        <v>440</v>
      </c>
      <c r="J350" s="1">
        <v>20</v>
      </c>
    </row>
    <row r="351" spans="1:10" x14ac:dyDescent="0.25">
      <c r="A351" s="1">
        <v>349</v>
      </c>
      <c r="B351" s="4" t="s">
        <v>346</v>
      </c>
      <c r="C351" t="s">
        <v>346</v>
      </c>
      <c r="D351">
        <v>12</v>
      </c>
      <c r="E351">
        <v>25</v>
      </c>
      <c r="F351">
        <v>22</v>
      </c>
      <c r="G351">
        <v>12</v>
      </c>
      <c r="H351">
        <v>45.454545454545453</v>
      </c>
      <c r="I351" s="1">
        <f t="shared" si="5"/>
        <v>264</v>
      </c>
      <c r="J351" s="1">
        <v>20</v>
      </c>
    </row>
    <row r="352" spans="1:10" x14ac:dyDescent="0.25">
      <c r="A352" s="1">
        <v>350</v>
      </c>
      <c r="B352" s="4" t="s">
        <v>347</v>
      </c>
      <c r="C352" t="s">
        <v>347</v>
      </c>
      <c r="D352">
        <v>12</v>
      </c>
      <c r="E352">
        <v>27</v>
      </c>
      <c r="F352">
        <v>20</v>
      </c>
      <c r="G352">
        <v>11</v>
      </c>
      <c r="H352">
        <v>45</v>
      </c>
      <c r="I352" s="1">
        <f t="shared" si="5"/>
        <v>240</v>
      </c>
      <c r="J352" s="1">
        <v>20</v>
      </c>
    </row>
    <row r="353" spans="1:10" x14ac:dyDescent="0.25">
      <c r="A353" s="1">
        <v>351</v>
      </c>
      <c r="B353" s="4" t="s">
        <v>348</v>
      </c>
      <c r="C353" t="s">
        <v>348</v>
      </c>
      <c r="D353">
        <v>12</v>
      </c>
      <c r="E353">
        <v>27</v>
      </c>
      <c r="F353">
        <v>18</v>
      </c>
      <c r="G353">
        <v>10</v>
      </c>
      <c r="H353">
        <v>44.444444444444443</v>
      </c>
      <c r="I353" s="1">
        <f t="shared" si="5"/>
        <v>216</v>
      </c>
      <c r="J353" s="1">
        <v>20</v>
      </c>
    </row>
    <row r="354" spans="1:10" x14ac:dyDescent="0.25">
      <c r="A354" s="1">
        <v>352</v>
      </c>
      <c r="B354" s="4" t="s">
        <v>349</v>
      </c>
      <c r="C354" t="s">
        <v>349</v>
      </c>
      <c r="D354">
        <v>10</v>
      </c>
      <c r="E354">
        <v>70</v>
      </c>
      <c r="F354">
        <v>53</v>
      </c>
      <c r="G354">
        <v>40</v>
      </c>
      <c r="H354">
        <v>24.528301886792452</v>
      </c>
      <c r="I354" s="1">
        <f t="shared" si="5"/>
        <v>530</v>
      </c>
      <c r="J354" s="1">
        <v>10</v>
      </c>
    </row>
    <row r="355" spans="1:10" x14ac:dyDescent="0.25">
      <c r="A355" s="1">
        <v>353</v>
      </c>
      <c r="B355" s="4" t="s">
        <v>350</v>
      </c>
      <c r="C355" t="s">
        <v>350</v>
      </c>
      <c r="D355">
        <v>10</v>
      </c>
      <c r="E355">
        <v>60</v>
      </c>
      <c r="F355">
        <v>54</v>
      </c>
      <c r="G355" t="s">
        <v>370</v>
      </c>
      <c r="H355">
        <v>18.518518518518519</v>
      </c>
      <c r="I355" s="1">
        <f t="shared" si="5"/>
        <v>540</v>
      </c>
      <c r="J355" s="1">
        <v>10</v>
      </c>
    </row>
    <row r="356" spans="1:10" x14ac:dyDescent="0.25">
      <c r="A356" s="1">
        <v>354</v>
      </c>
      <c r="B356" s="4">
        <v>8906022260274</v>
      </c>
      <c r="C356" t="s">
        <v>351</v>
      </c>
      <c r="D356">
        <v>20</v>
      </c>
      <c r="E356">
        <v>65</v>
      </c>
      <c r="F356">
        <v>63</v>
      </c>
      <c r="G356">
        <v>57</v>
      </c>
      <c r="H356">
        <v>9.5238095238095237</v>
      </c>
      <c r="I356" s="1">
        <f t="shared" si="5"/>
        <v>1260</v>
      </c>
      <c r="J356" s="1">
        <v>3</v>
      </c>
    </row>
    <row r="357" spans="1:10" x14ac:dyDescent="0.25">
      <c r="A357" s="1">
        <v>355</v>
      </c>
      <c r="B357" s="4">
        <v>8901396476009</v>
      </c>
      <c r="C357" t="s">
        <v>352</v>
      </c>
      <c r="D357">
        <v>10</v>
      </c>
      <c r="E357">
        <v>75</v>
      </c>
      <c r="F357">
        <v>72</v>
      </c>
      <c r="G357">
        <v>65</v>
      </c>
      <c r="H357">
        <v>9.7222222222222232</v>
      </c>
      <c r="I357" s="1">
        <f t="shared" si="5"/>
        <v>720</v>
      </c>
      <c r="J357" s="1">
        <v>3</v>
      </c>
    </row>
    <row r="358" spans="1:10" x14ac:dyDescent="0.25">
      <c r="A358" s="1">
        <v>356</v>
      </c>
      <c r="B358" s="4">
        <v>8901725198329</v>
      </c>
      <c r="C358" t="s">
        <v>353</v>
      </c>
      <c r="D358">
        <v>27</v>
      </c>
      <c r="E358">
        <v>10</v>
      </c>
      <c r="F358">
        <v>10</v>
      </c>
      <c r="G358">
        <v>8.5</v>
      </c>
      <c r="H358">
        <v>15</v>
      </c>
      <c r="I358" s="1">
        <f t="shared" si="5"/>
        <v>270</v>
      </c>
      <c r="J358" s="1">
        <v>8</v>
      </c>
    </row>
    <row r="359" spans="1:10" x14ac:dyDescent="0.25">
      <c r="A359" s="1">
        <v>357</v>
      </c>
      <c r="B359" s="4" t="s">
        <v>354</v>
      </c>
      <c r="C359" t="s">
        <v>354</v>
      </c>
      <c r="D359">
        <v>50</v>
      </c>
      <c r="E359">
        <v>12</v>
      </c>
      <c r="F359">
        <v>10</v>
      </c>
      <c r="G359">
        <v>8</v>
      </c>
      <c r="H359">
        <v>20</v>
      </c>
      <c r="I359" s="1">
        <f t="shared" si="5"/>
        <v>500</v>
      </c>
      <c r="J359" s="1">
        <v>10</v>
      </c>
    </row>
    <row r="360" spans="1:10" x14ac:dyDescent="0.25">
      <c r="A360" s="1">
        <v>358</v>
      </c>
      <c r="B360" s="4">
        <v>8906026880768</v>
      </c>
      <c r="C360" t="s">
        <v>355</v>
      </c>
      <c r="D360">
        <v>3</v>
      </c>
      <c r="E360">
        <v>249</v>
      </c>
      <c r="F360">
        <v>170</v>
      </c>
      <c r="G360">
        <v>120</v>
      </c>
      <c r="H360">
        <v>29.411764705882355</v>
      </c>
      <c r="I360" s="1">
        <f t="shared" si="5"/>
        <v>510</v>
      </c>
      <c r="J360" s="1">
        <v>15</v>
      </c>
    </row>
    <row r="361" spans="1:10" x14ac:dyDescent="0.25">
      <c r="A361" s="1">
        <v>359</v>
      </c>
      <c r="B361" s="4">
        <v>8906069690157</v>
      </c>
      <c r="C361" t="s">
        <v>356</v>
      </c>
      <c r="D361">
        <v>6</v>
      </c>
      <c r="E361">
        <v>120</v>
      </c>
      <c r="F361">
        <v>95</v>
      </c>
      <c r="G361">
        <v>75</v>
      </c>
      <c r="H361">
        <v>21.052631578947366</v>
      </c>
      <c r="I361" s="1">
        <f t="shared" si="5"/>
        <v>570</v>
      </c>
      <c r="J361" s="1">
        <v>12</v>
      </c>
    </row>
    <row r="362" spans="1:10" x14ac:dyDescent="0.25">
      <c r="A362" s="1">
        <v>360</v>
      </c>
      <c r="B362" s="4" t="s">
        <v>357</v>
      </c>
      <c r="C362" t="s">
        <v>357</v>
      </c>
      <c r="D362">
        <v>50</v>
      </c>
      <c r="E362">
        <v>95</v>
      </c>
      <c r="F362">
        <v>92</v>
      </c>
      <c r="G362">
        <v>82</v>
      </c>
      <c r="H362">
        <v>10.869565217391305</v>
      </c>
      <c r="I362" s="1">
        <f t="shared" si="5"/>
        <v>4600</v>
      </c>
      <c r="J362" s="1">
        <v>5</v>
      </c>
    </row>
    <row r="363" spans="1:10" x14ac:dyDescent="0.25">
      <c r="A363" s="1">
        <v>361</v>
      </c>
      <c r="B363" s="4">
        <v>8901491503037</v>
      </c>
      <c r="C363" t="s">
        <v>358</v>
      </c>
      <c r="D363">
        <v>30</v>
      </c>
      <c r="E363">
        <v>10</v>
      </c>
      <c r="F363">
        <v>10</v>
      </c>
      <c r="G363">
        <v>8.5</v>
      </c>
      <c r="H363">
        <v>15</v>
      </c>
      <c r="I363" s="1">
        <f t="shared" si="5"/>
        <v>300</v>
      </c>
      <c r="J363" s="1">
        <v>8</v>
      </c>
    </row>
    <row r="364" spans="1:10" x14ac:dyDescent="0.25">
      <c r="A364" s="1">
        <v>362</v>
      </c>
      <c r="B364" s="4">
        <v>8901491503020</v>
      </c>
      <c r="C364" t="s">
        <v>359</v>
      </c>
      <c r="D364">
        <v>30</v>
      </c>
      <c r="E364">
        <v>10</v>
      </c>
      <c r="F364">
        <v>10</v>
      </c>
      <c r="G364">
        <v>8.5</v>
      </c>
      <c r="H364">
        <v>15</v>
      </c>
      <c r="I364" s="1">
        <f t="shared" si="5"/>
        <v>300</v>
      </c>
      <c r="J364" s="1">
        <v>8</v>
      </c>
    </row>
    <row r="365" spans="1:10" x14ac:dyDescent="0.25">
      <c r="A365" s="1">
        <v>363</v>
      </c>
      <c r="B365" s="4">
        <v>8901491503013</v>
      </c>
      <c r="C365" t="s">
        <v>360</v>
      </c>
      <c r="D365">
        <v>30</v>
      </c>
      <c r="E365">
        <v>10</v>
      </c>
      <c r="F365">
        <v>10</v>
      </c>
      <c r="G365">
        <v>8.5</v>
      </c>
      <c r="H365">
        <v>15</v>
      </c>
      <c r="I365" s="1">
        <f t="shared" si="5"/>
        <v>300</v>
      </c>
      <c r="J365" s="1">
        <v>8</v>
      </c>
    </row>
  </sheetData>
  <sortState ref="K1:L365">
    <sortCondition ref="K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2016-10-08T10:13:38Z</dcterms:modified>
</cp:coreProperties>
</file>