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jain/Desktop/General Work/Git Projects/General-Jupyter-Analysis/eCasCDSLPortfolioAnalysis/"/>
    </mc:Choice>
  </mc:AlternateContent>
  <xr:revisionPtr revIDLastSave="0" documentId="13_ncr:1_{55B20711-FF5B-E54A-97C9-EDB058C80FFC}" xr6:coauthVersionLast="47" xr6:coauthVersionMax="47" xr10:uidLastSave="{00000000-0000-0000-0000-000000000000}"/>
  <bookViews>
    <workbookView xWindow="380" yWindow="460" windowWidth="26840" windowHeight="15100" activeTab="1" xr2:uid="{A71F32A5-E699-CF4A-8CB0-6219FEC03F4A}"/>
  </bookViews>
  <sheets>
    <sheet name="data" sheetId="1" r:id="rId1"/>
    <sheet name="Summary" sheetId="2" r:id="rId2"/>
    <sheet name="MF Analysis" sheetId="4" r:id="rId3"/>
  </sheets>
  <definedNames>
    <definedName name="_xlnm._FilterDatabase" localSheetId="0" hidden="1">data!#REF!</definedName>
    <definedName name="_xlnm._FilterDatabase" localSheetId="2" hidden="1">'MF Analysis'!$R$1:$AB$101</definedName>
  </definedNames>
  <calcPr calcId="191029"/>
  <pivotCaches>
    <pivotCache cacheId="872" r:id="rId4"/>
    <pivotCache cacheId="873" r:id="rId5"/>
    <pivotCache cacheId="874" r:id="rId6"/>
    <pivotCache cacheId="87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1" i="4" l="1"/>
  <c r="Z100" i="4"/>
  <c r="Z99" i="4"/>
  <c r="Z98" i="4"/>
  <c r="Z97" i="4"/>
  <c r="Z96" i="4"/>
  <c r="AA96" i="4" s="1"/>
  <c r="AB96" i="4" s="1"/>
  <c r="Z95" i="4"/>
  <c r="AA95" i="4" s="1"/>
  <c r="AB95" i="4" s="1"/>
  <c r="Z94" i="4"/>
  <c r="AA94" i="4" s="1"/>
  <c r="AB94" i="4" s="1"/>
  <c r="Z93" i="4"/>
  <c r="Z92" i="4"/>
  <c r="Z91" i="4"/>
  <c r="Z90" i="4"/>
  <c r="Z89" i="4"/>
  <c r="Z88" i="4"/>
  <c r="Z87" i="4"/>
  <c r="AA87" i="4" s="1"/>
  <c r="AB87" i="4" s="1"/>
  <c r="Z86" i="4"/>
  <c r="AA86" i="4" s="1"/>
  <c r="AB86" i="4" s="1"/>
  <c r="Z85" i="4"/>
  <c r="Z84" i="4"/>
  <c r="Z83" i="4"/>
  <c r="Z82" i="4"/>
  <c r="Z81" i="4"/>
  <c r="Z80" i="4"/>
  <c r="Z79" i="4"/>
  <c r="Z78" i="4"/>
  <c r="AA78" i="4" s="1"/>
  <c r="AB78" i="4" s="1"/>
  <c r="Z77" i="4"/>
  <c r="Z76" i="4"/>
  <c r="Z75" i="4"/>
  <c r="Z74" i="4"/>
  <c r="Z73" i="4"/>
  <c r="Z72" i="4"/>
  <c r="AA72" i="4" s="1"/>
  <c r="AB72" i="4" s="1"/>
  <c r="Z71" i="4"/>
  <c r="AA71" i="4" s="1"/>
  <c r="AB71" i="4" s="1"/>
  <c r="Z70" i="4"/>
  <c r="AA70" i="4" s="1"/>
  <c r="AB70" i="4" s="1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AA80" i="4"/>
  <c r="AB80" i="4" s="1"/>
  <c r="AA79" i="4"/>
  <c r="AB79" i="4" s="1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AA101" i="4"/>
  <c r="AB101" i="4" s="1"/>
  <c r="AA100" i="4"/>
  <c r="AB100" i="4" s="1"/>
  <c r="AA99" i="4"/>
  <c r="AB99" i="4" s="1"/>
  <c r="AA98" i="4"/>
  <c r="AB98" i="4" s="1"/>
  <c r="AA97" i="4"/>
  <c r="AB97" i="4" s="1"/>
  <c r="AA93" i="4"/>
  <c r="AB93" i="4" s="1"/>
  <c r="AA92" i="4"/>
  <c r="AB92" i="4" s="1"/>
  <c r="AA91" i="4"/>
  <c r="AB91" i="4" s="1"/>
  <c r="AA90" i="4"/>
  <c r="AB90" i="4" s="1"/>
  <c r="AA89" i="4"/>
  <c r="AB89" i="4" s="1"/>
  <c r="AA88" i="4"/>
  <c r="AB88" i="4" s="1"/>
  <c r="AA85" i="4"/>
  <c r="AB85" i="4" s="1"/>
  <c r="AA84" i="4"/>
  <c r="AB84" i="4" s="1"/>
  <c r="AA83" i="4"/>
  <c r="AB83" i="4" s="1"/>
  <c r="AA82" i="4"/>
  <c r="AB82" i="4" s="1"/>
  <c r="AA81" i="4"/>
  <c r="AB81" i="4" s="1"/>
  <c r="AA77" i="4"/>
  <c r="AB77" i="4" s="1"/>
  <c r="AA76" i="4"/>
  <c r="AB76" i="4" s="1"/>
  <c r="AA75" i="4"/>
  <c r="AB75" i="4" s="1"/>
  <c r="AA74" i="4"/>
  <c r="AB74" i="4" s="1"/>
  <c r="AA73" i="4"/>
  <c r="AB73" i="4" s="1"/>
  <c r="Z2" i="4" l="1"/>
  <c r="Z1" i="4"/>
  <c r="AA53" i="4" s="1"/>
  <c r="AB53" i="4" s="1"/>
  <c r="J2" i="4"/>
  <c r="AA43" i="4" l="1"/>
  <c r="AB43" i="4" s="1"/>
  <c r="AA49" i="4"/>
  <c r="AB49" i="4" s="1"/>
  <c r="AA39" i="4"/>
  <c r="AB39" i="4" s="1"/>
  <c r="AA60" i="4"/>
  <c r="AB60" i="4" s="1"/>
  <c r="AA35" i="4"/>
  <c r="AB35" i="4" s="1"/>
  <c r="AA41" i="4"/>
  <c r="AB41" i="4" s="1"/>
  <c r="AA62" i="4"/>
  <c r="AB62" i="4" s="1"/>
  <c r="AA52" i="4"/>
  <c r="AB52" i="4" s="1"/>
  <c r="AA33" i="4"/>
  <c r="AB33" i="4" s="1"/>
  <c r="AA44" i="4"/>
  <c r="AB44" i="4" s="1"/>
  <c r="AA69" i="4"/>
  <c r="AB69" i="4" s="1"/>
  <c r="AA56" i="4"/>
  <c r="AB56" i="4" s="1"/>
  <c r="AA46" i="4"/>
  <c r="AB46" i="4" s="1"/>
  <c r="AA36" i="4"/>
  <c r="AB36" i="4" s="1"/>
  <c r="AA68" i="4"/>
  <c r="AB68" i="4" s="1"/>
  <c r="AA50" i="4"/>
  <c r="AB50" i="4" s="1"/>
  <c r="AA48" i="4"/>
  <c r="AB48" i="4" s="1"/>
  <c r="AA38" i="4"/>
  <c r="AB38" i="4" s="1"/>
  <c r="AA65" i="4"/>
  <c r="AB65" i="4" s="1"/>
  <c r="AA66" i="4"/>
  <c r="AB66" i="4" s="1"/>
  <c r="AA54" i="4"/>
  <c r="AB54" i="4" s="1"/>
  <c r="AA58" i="4"/>
  <c r="AB58" i="4" s="1"/>
  <c r="AA67" i="4"/>
  <c r="AB67" i="4" s="1"/>
  <c r="AA42" i="4"/>
  <c r="AB42" i="4" s="1"/>
  <c r="AA40" i="4"/>
  <c r="AB40" i="4" s="1"/>
  <c r="AA61" i="4"/>
  <c r="AB61" i="4" s="1"/>
  <c r="AA64" i="4"/>
  <c r="AB64" i="4" s="1"/>
  <c r="AA59" i="4"/>
  <c r="AB59" i="4" s="1"/>
  <c r="AA34" i="4"/>
  <c r="AB34" i="4" s="1"/>
  <c r="AA55" i="4"/>
  <c r="AB55" i="4" s="1"/>
  <c r="AA45" i="4"/>
  <c r="AB45" i="4" s="1"/>
  <c r="AA63" i="4"/>
  <c r="AB63" i="4" s="1"/>
  <c r="AA51" i="4"/>
  <c r="AB51" i="4" s="1"/>
  <c r="AA57" i="4"/>
  <c r="AB57" i="4" s="1"/>
  <c r="AA47" i="4"/>
  <c r="AB47" i="4" s="1"/>
  <c r="AA37" i="4"/>
  <c r="AB37" i="4" s="1"/>
  <c r="AA25" i="4"/>
  <c r="AB25" i="4" s="1"/>
  <c r="AA20" i="4"/>
  <c r="AB20" i="4" s="1"/>
  <c r="AA26" i="4"/>
  <c r="AB26" i="4" s="1"/>
  <c r="AA31" i="4"/>
  <c r="AB31" i="4" s="1"/>
  <c r="AA6" i="4"/>
  <c r="AB6" i="4" s="1"/>
  <c r="AA29" i="4"/>
  <c r="AB29" i="4" s="1"/>
  <c r="AA14" i="4"/>
  <c r="AB14" i="4" s="1"/>
  <c r="AA15" i="4"/>
  <c r="AB15" i="4" s="1"/>
  <c r="AA27" i="4"/>
  <c r="AB27" i="4" s="1"/>
  <c r="AA10" i="4"/>
  <c r="AB10" i="4" s="1"/>
  <c r="AA16" i="4"/>
  <c r="AB16" i="4" s="1"/>
  <c r="AA28" i="4"/>
  <c r="AB28" i="4" s="1"/>
  <c r="AA8" i="4"/>
  <c r="AB8" i="4" s="1"/>
  <c r="AA12" i="4"/>
  <c r="AB12" i="4" s="1"/>
  <c r="AA21" i="4"/>
  <c r="AB21" i="4" s="1"/>
  <c r="AA4" i="4"/>
  <c r="AB4" i="4" s="1"/>
  <c r="AA22" i="4"/>
  <c r="AB22" i="4" s="1"/>
  <c r="AA7" i="4"/>
  <c r="AB7" i="4" s="1"/>
  <c r="AA11" i="4"/>
  <c r="AB11" i="4" s="1"/>
  <c r="AA24" i="4"/>
  <c r="AB24" i="4" s="1"/>
  <c r="AA18" i="4"/>
  <c r="AB18" i="4" s="1"/>
  <c r="AA13" i="4"/>
  <c r="AB13" i="4" s="1"/>
  <c r="AA19" i="4"/>
  <c r="AB19" i="4" s="1"/>
  <c r="AA9" i="4"/>
  <c r="AB9" i="4" s="1"/>
  <c r="AA17" i="4"/>
  <c r="AB17" i="4" s="1"/>
  <c r="AA5" i="4"/>
  <c r="AB5" i="4" s="1"/>
  <c r="AA30" i="4"/>
  <c r="AB30" i="4" s="1"/>
  <c r="AA32" i="4"/>
  <c r="AB32" i="4" s="1"/>
  <c r="AA23" i="4"/>
  <c r="AB23" i="4" s="1"/>
</calcChain>
</file>

<file path=xl/sharedStrings.xml><?xml version="1.0" encoding="utf-8"?>
<sst xmlns="http://schemas.openxmlformats.org/spreadsheetml/2006/main" count="751" uniqueCount="446">
  <si>
    <t>asset</t>
  </si>
  <si>
    <t>scheme_category</t>
  </si>
  <si>
    <t>category</t>
  </si>
  <si>
    <t>MF</t>
  </si>
  <si>
    <t>Debt Scheme - Ultra Short Duration Fund</t>
  </si>
  <si>
    <t>Debt Scheme</t>
  </si>
  <si>
    <t>Row Labels</t>
  </si>
  <si>
    <t>Grand Total</t>
  </si>
  <si>
    <t>MF Total</t>
  </si>
  <si>
    <t>Debt Scheme Total</t>
  </si>
  <si>
    <t>Count of isin</t>
  </si>
  <si>
    <t>Current Value</t>
  </si>
  <si>
    <t>% Portfolio</t>
  </si>
  <si>
    <t>Valuation</t>
  </si>
  <si>
    <t>Return (ann.)</t>
  </si>
  <si>
    <t>Risk (ann.)</t>
  </si>
  <si>
    <t>Sharpe Ratio</t>
  </si>
  <si>
    <t>Best Month</t>
  </si>
  <si>
    <t>Worst Month</t>
  </si>
  <si>
    <t>May</t>
  </si>
  <si>
    <t>January</t>
  </si>
  <si>
    <t>(All)</t>
  </si>
  <si>
    <t>scheme_name</t>
  </si>
  <si>
    <t>Aditya Birla Sun Life Savings Fund - Growth - Direct Plan</t>
  </si>
  <si>
    <t>Current Amount</t>
  </si>
  <si>
    <t>% of MF</t>
  </si>
  <si>
    <t>Weights</t>
  </si>
  <si>
    <t>Return Contribution</t>
  </si>
  <si>
    <t>Best Return</t>
  </si>
  <si>
    <t>Worst Return</t>
  </si>
  <si>
    <t>Allocation</t>
  </si>
  <si>
    <t>Risk Profile</t>
  </si>
  <si>
    <t>Convert</t>
  </si>
  <si>
    <t>Score</t>
  </si>
  <si>
    <t>Total Return --&gt;</t>
  </si>
  <si>
    <t>isin</t>
  </si>
  <si>
    <t>quantity</t>
  </si>
  <si>
    <t>price</t>
  </si>
  <si>
    <t>amount</t>
  </si>
  <si>
    <t>invested</t>
  </si>
  <si>
    <t>Period Start Date</t>
  </si>
  <si>
    <t>Period End Date</t>
  </si>
  <si>
    <t>Period Start Value</t>
  </si>
  <si>
    <t>Period End Value</t>
  </si>
  <si>
    <t>Best Day</t>
  </si>
  <si>
    <t>Worst Day</t>
  </si>
  <si>
    <t>Max Drawdown</t>
  </si>
  <si>
    <t>Best Month Return (abs)</t>
  </si>
  <si>
    <t>Worst Month Return (abs)</t>
  </si>
  <si>
    <t>INF209K01UR9</t>
  </si>
  <si>
    <t>broker</t>
  </si>
  <si>
    <t>ZERODHA BROKING LIMITED</t>
  </si>
  <si>
    <t>4.02%</t>
  </si>
  <si>
    <t>1.07%</t>
  </si>
  <si>
    <t>1.26%</t>
  </si>
  <si>
    <t>-0.42%</t>
  </si>
  <si>
    <t>-1.19%</t>
  </si>
  <si>
    <t>0.81%</t>
  </si>
  <si>
    <t>0.14%</t>
  </si>
  <si>
    <t>Equity Scheme - Sectoral/ Thematic</t>
  </si>
  <si>
    <t>Aditya Birla Sun Life Manufacturing Equity Fund - Direct - IDCW</t>
  </si>
  <si>
    <t>Equity Scheme</t>
  </si>
  <si>
    <t>22.84%</t>
  </si>
  <si>
    <t>18.72%</t>
  </si>
  <si>
    <t>November</t>
  </si>
  <si>
    <t>9.59%</t>
  </si>
  <si>
    <t>-3.04%</t>
  </si>
  <si>
    <t>Equity Scheme - ELSS</t>
  </si>
  <si>
    <t>Axis Long Term Equity Fund - Direct Plan - Growth Option</t>
  </si>
  <si>
    <t>18.57%</t>
  </si>
  <si>
    <t>20.98%</t>
  </si>
  <si>
    <t>14.42%</t>
  </si>
  <si>
    <t>-5.67%</t>
  </si>
  <si>
    <t>Stock</t>
  </si>
  <si>
    <t>Other Scheme - Index Funds</t>
  </si>
  <si>
    <t>DSP Equal Nifty 50 Fund - Direct Plan - Growth</t>
  </si>
  <si>
    <t>Other Scheme</t>
  </si>
  <si>
    <t>26.1%</t>
  </si>
  <si>
    <t>22.29%</t>
  </si>
  <si>
    <t>14.5%</t>
  </si>
  <si>
    <t>September</t>
  </si>
  <si>
    <t>-2.57%</t>
  </si>
  <si>
    <t>Other Scheme - FoF Overseas</t>
  </si>
  <si>
    <t>Edelweiss Emerging Markets Opportunities Equity Offshore Fund - Direct Plan - Growth Option</t>
  </si>
  <si>
    <t>17.33%</t>
  </si>
  <si>
    <t>19.8%</t>
  </si>
  <si>
    <t>12.56%</t>
  </si>
  <si>
    <t>March</t>
  </si>
  <si>
    <t>-1.65%</t>
  </si>
  <si>
    <t>Equity Scheme - Mid Cap Fund</t>
  </si>
  <si>
    <t>Franklin India Prima Fund - Direct - Growth</t>
  </si>
  <si>
    <t>24.47%</t>
  </si>
  <si>
    <t>19.88%</t>
  </si>
  <si>
    <t>14.78%</t>
  </si>
  <si>
    <t>-0.29%</t>
  </si>
  <si>
    <t>Debt Scheme - Corporate Bond Fund</t>
  </si>
  <si>
    <t>HDFC Corporate Bond Fund - Growth Option - Direct Plan</t>
  </si>
  <si>
    <t>5.49%</t>
  </si>
  <si>
    <t>2.56%</t>
  </si>
  <si>
    <t>October</t>
  </si>
  <si>
    <t>1.54%</t>
  </si>
  <si>
    <t>February</t>
  </si>
  <si>
    <t>-0.85%</t>
  </si>
  <si>
    <t>Debt Scheme - Money Market Fund</t>
  </si>
  <si>
    <t>HDFC Money Market Fund - Growth Option - Direct Plan</t>
  </si>
  <si>
    <t>3.79%</t>
  </si>
  <si>
    <t>1.19%</t>
  </si>
  <si>
    <t>1.35%</t>
  </si>
  <si>
    <t>-1.39%</t>
  </si>
  <si>
    <t>0.75%</t>
  </si>
  <si>
    <t>0.22%</t>
  </si>
  <si>
    <t>Debt Scheme - Floater Fund</t>
  </si>
  <si>
    <t>HDFC Floating Rate Debt Fund - Direct Plan - Growth Option</t>
  </si>
  <si>
    <t>5.14%</t>
  </si>
  <si>
    <t>1.14%</t>
  </si>
  <si>
    <t>0.0%</t>
  </si>
  <si>
    <t>Debt Scheme - Short Duration Fund</t>
  </si>
  <si>
    <t>HDFC Short Term  Debt Fund - Growth Option - Direct Plan</t>
  </si>
  <si>
    <t>2.32%</t>
  </si>
  <si>
    <t>1.37%</t>
  </si>
  <si>
    <t>-0.52%</t>
  </si>
  <si>
    <t>Other Scheme - FoF Domestic</t>
  </si>
  <si>
    <t>ICICI Prudential Regular Gold Savings Fund (FOF) - Direct Plan -  IDCW</t>
  </si>
  <si>
    <t>3.84%</t>
  </si>
  <si>
    <t>13.5%</t>
  </si>
  <si>
    <t>April</t>
  </si>
  <si>
    <t>7.98%</t>
  </si>
  <si>
    <t>-5.41%</t>
  </si>
  <si>
    <t>ICICI Prudential Sensex Index Fund - Direct Plan - Cumulative Option</t>
  </si>
  <si>
    <t>20.52%</t>
  </si>
  <si>
    <t>23.43%</t>
  </si>
  <si>
    <t>11.39%</t>
  </si>
  <si>
    <t>-3.02%</t>
  </si>
  <si>
    <t>ICICI Prudential Short Term Fund - Direct Plan - Growth Option</t>
  </si>
  <si>
    <t>5.53%</t>
  </si>
  <si>
    <t>2.17%</t>
  </si>
  <si>
    <t>1.39%</t>
  </si>
  <si>
    <t>-0.22%</t>
  </si>
  <si>
    <t>Kotak Bond Short Term Plan-(Growth) - Direct</t>
  </si>
  <si>
    <t>5.02%</t>
  </si>
  <si>
    <t>3.22%</t>
  </si>
  <si>
    <t>-0.56%</t>
  </si>
  <si>
    <t>Equity Scheme - Small Cap Fund</t>
  </si>
  <si>
    <t>Kotak-Small Cap Fund - Growth - Direct</t>
  </si>
  <si>
    <t>37.57%</t>
  </si>
  <si>
    <t>19.03%</t>
  </si>
  <si>
    <t>14.2%</t>
  </si>
  <si>
    <t>1.76%</t>
  </si>
  <si>
    <t>L&amp;T Infrastructure Fund -Direct Plan-Growth</t>
  </si>
  <si>
    <t>23.08%</t>
  </si>
  <si>
    <t>21.36%</t>
  </si>
  <si>
    <t>13.53%</t>
  </si>
  <si>
    <t>-1.95%</t>
  </si>
  <si>
    <t>Mirae Asset Great Consumer Fund - Direct Plan - Growth</t>
  </si>
  <si>
    <t>19.85%</t>
  </si>
  <si>
    <t>19.73%</t>
  </si>
  <si>
    <t>9.46%</t>
  </si>
  <si>
    <t>0.07%</t>
  </si>
  <si>
    <t>Nippon India US Equity Opportunites Fund- Direct Plan- Growth Plan- Growth Option</t>
  </si>
  <si>
    <t>23.96%</t>
  </si>
  <si>
    <t>23.33%</t>
  </si>
  <si>
    <t>10.18%</t>
  </si>
  <si>
    <t>12.01%</t>
  </si>
  <si>
    <t>-4.38%</t>
  </si>
  <si>
    <t>SBI BANKING &amp; FINANCIAL SERVICES FUND - DIRECT PLAN - GROWTH</t>
  </si>
  <si>
    <t>15.38%</t>
  </si>
  <si>
    <t>29.3%</t>
  </si>
  <si>
    <t>19.96%</t>
  </si>
  <si>
    <t>-5.2%</t>
  </si>
  <si>
    <t>Debt Scheme - Gilt Fund with 10 year constant duration</t>
  </si>
  <si>
    <t>SBI MAGNUM CONSTANT MATURITY FUND - DIRECT PLAN - GROWTH</t>
  </si>
  <si>
    <t>3.63%</t>
  </si>
  <si>
    <t>3.43%</t>
  </si>
  <si>
    <t>1.74%</t>
  </si>
  <si>
    <t>-2.49%</t>
  </si>
  <si>
    <t>Debt Scheme - Gilt Fund</t>
  </si>
  <si>
    <t>SBI MAGNUM GILT FUND - DIRECT PLAN - GROWTH</t>
  </si>
  <si>
    <t>4.12%</t>
  </si>
  <si>
    <t>3.51%</t>
  </si>
  <si>
    <t>2.0%</t>
  </si>
  <si>
    <t>August</t>
  </si>
  <si>
    <t>-1.68%</t>
  </si>
  <si>
    <t>Debt Scheme - Medium Duration Fund</t>
  </si>
  <si>
    <t>SBI MAGNUM MEDIUM DURATION FUND - DIRECT PLAN - GROWTH</t>
  </si>
  <si>
    <t>5.64%</t>
  </si>
  <si>
    <t>2.43%</t>
  </si>
  <si>
    <t>-2.71%</t>
  </si>
  <si>
    <t>-0.7%</t>
  </si>
  <si>
    <t>Tata Resources &amp; Energy Fund-Direct Plan-Growth</t>
  </si>
  <si>
    <t>36.12%</t>
  </si>
  <si>
    <t>22.36%</t>
  </si>
  <si>
    <t>14.74%</t>
  </si>
  <si>
    <t>-1.51%</t>
  </si>
  <si>
    <t>Aditya Birla Sun Life Small Cap Fund - Growth - Direct Plan</t>
  </si>
  <si>
    <t>33.48%</t>
  </si>
  <si>
    <t>21.49%</t>
  </si>
  <si>
    <t>14.35%</t>
  </si>
  <si>
    <t>-0.31%</t>
  </si>
  <si>
    <t>Aditya Birla Sun Life Banking and Financial Services Fund - Direct Plan - Growth</t>
  </si>
  <si>
    <t>17.1%</t>
  </si>
  <si>
    <t>30.86%</t>
  </si>
  <si>
    <t>25.82%</t>
  </si>
  <si>
    <t>-7.32%</t>
  </si>
  <si>
    <t>Equity Scheme - Large Cap Fund</t>
  </si>
  <si>
    <t>Axis Bluechip Fund - Direct Plan - Growth</t>
  </si>
  <si>
    <t>17.28%</t>
  </si>
  <si>
    <t>19.53%</t>
  </si>
  <si>
    <t>10.96%</t>
  </si>
  <si>
    <t>-4.86%</t>
  </si>
  <si>
    <t>Axis Bluechip Fund - Regular Plan - Growth</t>
  </si>
  <si>
    <t>16.41%</t>
  </si>
  <si>
    <t>19.51%</t>
  </si>
  <si>
    <t>10.89%</t>
  </si>
  <si>
    <t>-4.95%</t>
  </si>
  <si>
    <t>DSP Government Securities Fund - Direct Plan - Growth</t>
  </si>
  <si>
    <t>4.4%</t>
  </si>
  <si>
    <t>3.53%</t>
  </si>
  <si>
    <t>1.83%</t>
  </si>
  <si>
    <t>-1.62%</t>
  </si>
  <si>
    <t>DSP Natural Resources and New Energy Fund - Direct Plan - Growth</t>
  </si>
  <si>
    <t>37.32%</t>
  </si>
  <si>
    <t>23.44%</t>
  </si>
  <si>
    <t>20.76%</t>
  </si>
  <si>
    <t>-6.94%</t>
  </si>
  <si>
    <t>DSP World Gold Fund - Direct Plan - Growth</t>
  </si>
  <si>
    <t>9.86%</t>
  </si>
  <si>
    <t>34.84%</t>
  </si>
  <si>
    <t>23.93%</t>
  </si>
  <si>
    <t>-9.59%</t>
  </si>
  <si>
    <t>Edelweiss Greater China Equity Off-shore Fund - Direct Plan - Growth Option</t>
  </si>
  <si>
    <t>26.78%</t>
  </si>
  <si>
    <t>20.2%</t>
  </si>
  <si>
    <t>9.04%</t>
  </si>
  <si>
    <t>-5.08%</t>
  </si>
  <si>
    <t>Edelweiss Money Market Fund - Direct Plan - Growth Option</t>
  </si>
  <si>
    <t>3.35%</t>
  </si>
  <si>
    <t>0.64%</t>
  </si>
  <si>
    <t>0.54%</t>
  </si>
  <si>
    <t>0.61%</t>
  </si>
  <si>
    <t>0.18%</t>
  </si>
  <si>
    <t>Franklin India Opportunities Fund - Growth</t>
  </si>
  <si>
    <t>26.14%</t>
  </si>
  <si>
    <t>21.16%</t>
  </si>
  <si>
    <t>12.61%</t>
  </si>
  <si>
    <t>-0.75%</t>
  </si>
  <si>
    <t>Franklin India Bluechip Fund- Direct - Growth</t>
  </si>
  <si>
    <t>24.37%</t>
  </si>
  <si>
    <t>22.97%</t>
  </si>
  <si>
    <t>13.69%</t>
  </si>
  <si>
    <t>-4.83%</t>
  </si>
  <si>
    <t>Debt Scheme - Credit Risk Fund</t>
  </si>
  <si>
    <t>Franklin India Credit Risk Fund - Direct - Growth</t>
  </si>
  <si>
    <t>6.25%</t>
  </si>
  <si>
    <t>3.67%</t>
  </si>
  <si>
    <t>2.52%</t>
  </si>
  <si>
    <t>July</t>
  </si>
  <si>
    <t>-1.46%</t>
  </si>
  <si>
    <t>Equity Scheme - Value Fund</t>
  </si>
  <si>
    <t>HDFC Capital Builder Value Fund - Growth Option - Direct Plan</t>
  </si>
  <si>
    <t>24.76%</t>
  </si>
  <si>
    <t>22.17%</t>
  </si>
  <si>
    <t>-0.12%</t>
  </si>
  <si>
    <t>Debt Scheme - Dynamic Bond</t>
  </si>
  <si>
    <t>HDFC Dynamic Debt Fund - Growth Option - Direct Plan</t>
  </si>
  <si>
    <t>6.8%</t>
  </si>
  <si>
    <t>4.32%</t>
  </si>
  <si>
    <t>June</t>
  </si>
  <si>
    <t>3.33%</t>
  </si>
  <si>
    <t>-0.8%</t>
  </si>
  <si>
    <t>Hybrid Scheme - Aggressive Hybrid Fund</t>
  </si>
  <si>
    <t>HDFC Hybrid Equity Fund - Growth Option - Direct Plan</t>
  </si>
  <si>
    <t>Hybrid Scheme</t>
  </si>
  <si>
    <t>20.54%</t>
  </si>
  <si>
    <t>16.65%</t>
  </si>
  <si>
    <t>4.79%</t>
  </si>
  <si>
    <t>10.63%</t>
  </si>
  <si>
    <t>-2.17%</t>
  </si>
  <si>
    <t>HDFC Hybrid Equity Fund - Growth Plan</t>
  </si>
  <si>
    <t>20.11%</t>
  </si>
  <si>
    <t>10.58%</t>
  </si>
  <si>
    <t>-2.22%</t>
  </si>
  <si>
    <t>Debt Scheme - Low Duration Fund</t>
  </si>
  <si>
    <t>HDFC Low Duration  Fund - Direct Plan - Growth</t>
  </si>
  <si>
    <t>1.27%</t>
  </si>
  <si>
    <t>-0.43%</t>
  </si>
  <si>
    <t>1.05%</t>
  </si>
  <si>
    <t>ICICI Prudential Banking and Financial Services Fund - Direct Plan -  Growth</t>
  </si>
  <si>
    <t>18.48%</t>
  </si>
  <si>
    <t>29.44%</t>
  </si>
  <si>
    <t>20.79%</t>
  </si>
  <si>
    <t>-6.42%</t>
  </si>
  <si>
    <t>ICICI Prudential Money Market Fund Option - Direct Plan -  Growth</t>
  </si>
  <si>
    <t>3.6%</t>
  </si>
  <si>
    <t>1.03%</t>
  </si>
  <si>
    <t>0.74%</t>
  </si>
  <si>
    <t>ICICI Prudential Savings Fund - Direct Plan - Growth</t>
  </si>
  <si>
    <t>4.57%</t>
  </si>
  <si>
    <t>1.4%</t>
  </si>
  <si>
    <t>1.06%</t>
  </si>
  <si>
    <t>0.08%</t>
  </si>
  <si>
    <t>ICICI Prudential Bluechip Fund - Direct Plan - Growth</t>
  </si>
  <si>
    <t>21.41%</t>
  </si>
  <si>
    <t>22.07%</t>
  </si>
  <si>
    <t>11.4%</t>
  </si>
  <si>
    <t>-2.27%</t>
  </si>
  <si>
    <t>Hybrid Scheme - Dynamic Asset Allocation or Balanced Advantage</t>
  </si>
  <si>
    <t>ICICI Prudential Balanced Advantage Fund - Growth</t>
  </si>
  <si>
    <t>13.98%</t>
  </si>
  <si>
    <t>14.84%</t>
  </si>
  <si>
    <t>6.69%</t>
  </si>
  <si>
    <t>-0.59%</t>
  </si>
  <si>
    <t>ICICI Prudential Medium Term Bond Fund - Growth</t>
  </si>
  <si>
    <t>5.22%</t>
  </si>
  <si>
    <t>2.66%</t>
  </si>
  <si>
    <t>1.41%</t>
  </si>
  <si>
    <t>-0.37%</t>
  </si>
  <si>
    <t>ICICI Prudential Corporate Bond Fund - Growth</t>
  </si>
  <si>
    <t>5.05%</t>
  </si>
  <si>
    <t>1.92%</t>
  </si>
  <si>
    <t>1.31%</t>
  </si>
  <si>
    <t>-0.28%</t>
  </si>
  <si>
    <t xml:space="preserve">IDFC Infrastructure Fund-Direct Plan-Growth </t>
  </si>
  <si>
    <t>33.53%</t>
  </si>
  <si>
    <t>22.18%</t>
  </si>
  <si>
    <t>19.32%</t>
  </si>
  <si>
    <t>-3.57%</t>
  </si>
  <si>
    <t>IDFC Government Securities Fund-  Investment Plan-Direct Plan-Growth</t>
  </si>
  <si>
    <t>5.01%</t>
  </si>
  <si>
    <t>2.01%</t>
  </si>
  <si>
    <t>-2.1%</t>
  </si>
  <si>
    <t>IDFC Corporate Bond Fund - Regular Growth</t>
  </si>
  <si>
    <t>5.51%</t>
  </si>
  <si>
    <t>3.05%</t>
  </si>
  <si>
    <t>1.72%</t>
  </si>
  <si>
    <t>-0.73%</t>
  </si>
  <si>
    <t>Equity Scheme - Flexi Cap Fund</t>
  </si>
  <si>
    <t>Kotak Flexicap Fund - Growth - Direct</t>
  </si>
  <si>
    <t>20.44%</t>
  </si>
  <si>
    <t>21.7%</t>
  </si>
  <si>
    <t>11.19%</t>
  </si>
  <si>
    <t>-0.68%</t>
  </si>
  <si>
    <t>Equity Scheme - Contra Fund</t>
  </si>
  <si>
    <t>Kotak India EQ Contra Fund - Growth - Direct</t>
  </si>
  <si>
    <t>23.24%</t>
  </si>
  <si>
    <t>11.17%</t>
  </si>
  <si>
    <t>-0.41%</t>
  </si>
  <si>
    <t>L&amp;T Money Market Fund -Direct Plan- Growth</t>
  </si>
  <si>
    <t>3.13%</t>
  </si>
  <si>
    <t>1.02%</t>
  </si>
  <si>
    <t>0.62%</t>
  </si>
  <si>
    <t>0.19%</t>
  </si>
  <si>
    <t>Nippon India Pharma Fund - Direct Plan Growth Plan - Growth Option</t>
  </si>
  <si>
    <t>36.35%</t>
  </si>
  <si>
    <t>19.74%</t>
  </si>
  <si>
    <t>18.02%</t>
  </si>
  <si>
    <t>-3.65%</t>
  </si>
  <si>
    <t>Nippon India Small Cap Fund - Direct Plan Growth Plan - Growth Option</t>
  </si>
  <si>
    <t>38.07%</t>
  </si>
  <si>
    <t>20.67%</t>
  </si>
  <si>
    <t>13.84%</t>
  </si>
  <si>
    <t>-1.73%</t>
  </si>
  <si>
    <t>Equity Scheme - Dividend Yield Fund</t>
  </si>
  <si>
    <t>Principal Dividend Yield Fund - Direct Plan - Growth Option</t>
  </si>
  <si>
    <t>23.95%</t>
  </si>
  <si>
    <t>19.7%</t>
  </si>
  <si>
    <t>9.96%</t>
  </si>
  <si>
    <t>Debt Scheme - Liquid Fund</t>
  </si>
  <si>
    <t>quant Liquid Fund - Growth Option - Direct Plan</t>
  </si>
  <si>
    <t>3.24%</t>
  </si>
  <si>
    <t>0.47%</t>
  </si>
  <si>
    <t>0.3%</t>
  </si>
  <si>
    <t>Invesco India Contra Fund - Direct Plan - Growth</t>
  </si>
  <si>
    <t>23.89%</t>
  </si>
  <si>
    <t>21.86%</t>
  </si>
  <si>
    <t>11.75%</t>
  </si>
  <si>
    <t>Equity Scheme - Large &amp; Mid Cap Fund</t>
  </si>
  <si>
    <t>Invesco India Growth Opportunities Fund - Growth</t>
  </si>
  <si>
    <t>20.09%</t>
  </si>
  <si>
    <t>21.22%</t>
  </si>
  <si>
    <t>8.85%</t>
  </si>
  <si>
    <t>-0.55%</t>
  </si>
  <si>
    <t>SBI HEALTHCARE OPPORTUNITIES FUND - DIRECT PLAN -GROWTH</t>
  </si>
  <si>
    <t>33.31%</t>
  </si>
  <si>
    <t>19.28%</t>
  </si>
  <si>
    <t>16.0%</t>
  </si>
  <si>
    <t>-1.8%</t>
  </si>
  <si>
    <t>SBI INFRASTRUCTURE FUND -  DIRECT PLAN - GROWTH</t>
  </si>
  <si>
    <t>25.29%</t>
  </si>
  <si>
    <t>21.62%</t>
  </si>
  <si>
    <t>13.81%</t>
  </si>
  <si>
    <t>SBI Magnum MIDCAP FUND - DIRECT PLAN - GROWTH</t>
  </si>
  <si>
    <t>30.18%</t>
  </si>
  <si>
    <t>19.61%</t>
  </si>
  <si>
    <t>14.28%</t>
  </si>
  <si>
    <t>SBI BLUE CHIP FUND-DIRECT PLAN -GROWTH</t>
  </si>
  <si>
    <t>21.97%</t>
  </si>
  <si>
    <t>22.56%</t>
  </si>
  <si>
    <t>14.06%</t>
  </si>
  <si>
    <t>-1.99%</t>
  </si>
  <si>
    <t>SBI Magnum COMMA Fund - DIRECT PLAN - Growth</t>
  </si>
  <si>
    <t>35.19%</t>
  </si>
  <si>
    <t>21.37%</t>
  </si>
  <si>
    <t>16.04%</t>
  </si>
  <si>
    <t>-4.05%</t>
  </si>
  <si>
    <t>SBI PSU Fund - DIRECT PLAN - GROWTH</t>
  </si>
  <si>
    <t>17.39%</t>
  </si>
  <si>
    <t>21.54%</t>
  </si>
  <si>
    <t>17.79%</t>
  </si>
  <si>
    <t>-6.65%</t>
  </si>
  <si>
    <t>SBI EQUITY HYBRID FUND - REGULAR PLAN -Growth</t>
  </si>
  <si>
    <t>15.26%</t>
  </si>
  <si>
    <t>17.26%</t>
  </si>
  <si>
    <t>10.04%</t>
  </si>
  <si>
    <t>-2.09%</t>
  </si>
  <si>
    <t>UTI Nifty Next 50 Index Fund - Direct Plan - Growth Option</t>
  </si>
  <si>
    <t>22.34%</t>
  </si>
  <si>
    <t>20.24%</t>
  </si>
  <si>
    <t>11.02%</t>
  </si>
  <si>
    <t>-2.36%</t>
  </si>
  <si>
    <t>Stock Total</t>
  </si>
  <si>
    <t>Equity Scheme Total</t>
  </si>
  <si>
    <t>Other Scheme Total</t>
  </si>
  <si>
    <t>Hybrid Scheme Total</t>
  </si>
  <si>
    <t>INF179K01XD8</t>
  </si>
  <si>
    <t>INF109K01CQ1</t>
  </si>
  <si>
    <t>INF194KA1L81</t>
  </si>
  <si>
    <t>INF179KB1HU9</t>
  </si>
  <si>
    <t>INF843K01CE1</t>
  </si>
  <si>
    <t>INF109K01R14</t>
  </si>
  <si>
    <t>INF917K01FE6</t>
  </si>
  <si>
    <t>INF179K01VQ4</t>
  </si>
  <si>
    <t>INF179K01YM7</t>
  </si>
  <si>
    <t>INF109K013N3</t>
  </si>
  <si>
    <t>INF174K01JI7</t>
  </si>
  <si>
    <t>INF200K01SK7</t>
  </si>
  <si>
    <t>INF200K01SH3</t>
  </si>
  <si>
    <t>INF740K01NF3</t>
  </si>
  <si>
    <t>INF194K01Q29</t>
  </si>
  <si>
    <t>INF200K01VB0</t>
  </si>
  <si>
    <t>INF109K01AH4</t>
  </si>
  <si>
    <t>INF090I01JL3</t>
  </si>
  <si>
    <t>INF179K01WB4</t>
  </si>
  <si>
    <t>INF179K01VF7</t>
  </si>
  <si>
    <t>INF109K01O82</t>
  </si>
  <si>
    <t>INF966L01820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</si>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</sst>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-0.249977111117893"/>
        <bgColor theme="5" tint="-0.249977111117893"/>
      </patternFill>
    </fill>
  </fills>
  <borders count="4">
    <border>
      <left/>
      <right/>
      <top/>
      <bottom/>
      <diagonal/>
    </border>
    <border>
      <left/>
      <right/>
      <top style="medium">
        <color theme="5" tint="-0.249977111117893"/>
      </top>
      <bottom/>
      <diagonal/>
    </border>
    <border>
      <left/>
      <right/>
      <top/>
      <bottom style="thin">
        <color theme="5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" fontId="0" fillId="0" borderId="0" xfId="0" applyNumberFormat="1"/>
    <xf numFmtId="10" fontId="0" fillId="0" borderId="0" xfId="0" pivotButton="1" applyNumberFormat="1"/>
    <xf numFmtId="2" fontId="0" fillId="0" borderId="0" xfId="0" applyNumberFormat="1"/>
    <xf numFmtId="10" fontId="0" fillId="0" borderId="0" xfId="0" applyNumberFormat="1" applyBorder="1"/>
    <xf numFmtId="0" fontId="0" fillId="0" borderId="0" xfId="0" applyBorder="1"/>
    <xf numFmtId="4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0" pivotButton="1" applyNumberFormat="1"/>
    <xf numFmtId="10" fontId="1" fillId="2" borderId="1" xfId="0" applyNumberFormat="1" applyFont="1" applyFill="1" applyBorder="1"/>
    <xf numFmtId="2" fontId="0" fillId="0" borderId="0" xfId="0" applyNumberFormat="1" applyBorder="1"/>
    <xf numFmtId="0" fontId="2" fillId="3" borderId="2" xfId="0" applyFont="1" applyFill="1" applyBorder="1"/>
    <xf numFmtId="0" fontId="3" fillId="0" borderId="3" xfId="0" applyFont="1" applyBorder="1" applyAlignment="1">
      <alignment horizontal="center" vertical="top"/>
    </xf>
    <xf numFmtId="165" fontId="0" fillId="0" borderId="0" xfId="0" applyNumberFormat="1"/>
    <xf numFmtId="0" fontId="4" fillId="0" borderId="0" xfId="0" applyFont="1"/>
    <xf numFmtId="0" fontId="4" fillId="0" borderId="3" xfId="0" applyFont="1" applyBorder="1"/>
  </cellXfs>
  <cellStyles count="1">
    <cellStyle name="Normal" xfId="0" builtinId="0"/>
  </cellStyles>
  <dxfs count="21">
    <dxf>
      <numFmt numFmtId="164" formatCode="0.000"/>
    </dxf>
    <dxf>
      <numFmt numFmtId="164" formatCode="0.00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0.000"/>
    </dxf>
    <dxf>
      <numFmt numFmtId="164" formatCode="0.0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[CAS_REPORT_TEMPLATE.xlsx]Summary!PivotTable2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Allocation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</c:pivotFmt>
      <c:pivotFmt>
        <c:idx val="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536343503937005"/>
          <c:y val="0.2719181235820099"/>
          <c:w val="0.51644562007874018"/>
          <c:h val="0.62837489895512111"/>
        </c:manualLayout>
      </c:layout>
      <c:pieChart>
        <c:varyColors val="1"/>
        <c:ser>
          <c:idx val="0"/>
          <c:order val="0"/>
          <c:tx>
            <c:strRef>
              <c:f>Summary!$I$2</c:f>
              <c:strCache>
                <c:ptCount val="1"/>
                <c:pt idx="0">
                  <c:v>Valuation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50A4-AF4F-A7D9-388E4CFCE2A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50A4-AF4F-A7D9-388E4CFCE2A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50A4-AF4F-A7D9-388E4CFCE2A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50A4-AF4F-A7D9-388E4CFCE2A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F857-114E-BB5E-3EDA4CDFE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Summary!$H$3:$H$7</c:f>
              <c:strCache>
                <c:ptCount val="4"/>
                <c:pt idx="0">
                  <c:v>Debt Scheme</c:v>
                </c:pt>
                <c:pt idx="1">
                  <c:v>Equity Scheme</c:v>
                </c:pt>
                <c:pt idx="2">
                  <c:v>Other Scheme</c:v>
                </c:pt>
                <c:pt idx="3">
                  <c:v>Hybrid Scheme</c:v>
                </c:pt>
              </c:strCache>
            </c:strRef>
          </c:cat>
          <c:val>
            <c:numRef>
              <c:f>Summary!$I$3:$I$7</c:f>
              <c:numCache>
                <c:formatCode>#,##0.00</c:formatCode>
                <c:ptCount val="4"/>
                <c:pt idx="0">
                  <c:v>1029580.3280419998</c:v>
                </c:pt>
                <c:pt idx="1">
                  <c:v>1655445.7000000002</c:v>
                </c:pt>
                <c:pt idx="2">
                  <c:v>290718.55</c:v>
                </c:pt>
                <c:pt idx="3">
                  <c:v>176197.84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B-FE47-BD5A-0809E47269A2}"/>
            </c:ext>
          </c:extLst>
        </c:ser>
        <c:ser>
          <c:idx val="1"/>
          <c:order val="1"/>
          <c:tx>
            <c:strRef>
              <c:f>Summary!$J$2</c:f>
              <c:strCache>
                <c:ptCount val="1"/>
                <c:pt idx="0">
                  <c:v>Allocation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C-F857-114E-BB5E-3EDA4CDFE49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F857-114E-BB5E-3EDA4CDFE49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F857-114E-BB5E-3EDA4CDFE49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F-F857-114E-BB5E-3EDA4CDFE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Summary!$H$3:$H$7</c:f>
              <c:strCache>
                <c:ptCount val="4"/>
                <c:pt idx="0">
                  <c:v>Debt Scheme</c:v>
                </c:pt>
                <c:pt idx="1">
                  <c:v>Equity Scheme</c:v>
                </c:pt>
                <c:pt idx="2">
                  <c:v>Other Scheme</c:v>
                </c:pt>
                <c:pt idx="3">
                  <c:v>Hybrid Scheme</c:v>
                </c:pt>
              </c:strCache>
            </c:strRef>
          </c:cat>
          <c:val>
            <c:numRef>
              <c:f>Summary!$J$3:$J$7</c:f>
              <c:numCache>
                <c:formatCode>0.00%</c:formatCode>
                <c:ptCount val="4"/>
                <c:pt idx="0">
                  <c:v>0.32664947244866854</c:v>
                </c:pt>
                <c:pt idx="1">
                  <c:v>0.52521444888208657</c:v>
                </c:pt>
                <c:pt idx="2">
                  <c:v>9.2234727492450708E-2</c:v>
                </c:pt>
                <c:pt idx="3">
                  <c:v>5.5901351176794296E-2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57-114E-BB5E-3EDA4CDFE4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0</xdr:rowOff>
    </xdr:from>
    <xdr:to>
      <xdr:col>11</xdr:col>
      <xdr:colOff>723900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B8F8D-4B44-A047-AEBD-C6D4B5B33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n" refreshedDate="44398.042750231485" createdVersion="7" refreshedVersion="7" minRefreshableVersion="3" recordCount="101" xr:uid="{13527348-2B1A-9D46-84F4-9511C2046087}">
  <cacheSource type="worksheet">
    <worksheetSource ref="B1:J1048576" sheet="data"/>
  </cacheSource>
  <cacheFields count="9">
    <cacheField name="isin" numFmtId="0">
      <sharedItems containsBlank="1"/>
    </cacheField>
    <cacheField name="quantity" numFmtId="0">
      <sharedItems containsString="0" containsBlank="1" containsNumber="1" minValue="0" maxValue="4520.96"/>
    </cacheField>
    <cacheField name="price" numFmtId="0">
      <sharedItems containsString="0" containsBlank="1" containsNumber="1" minValue="0.19" maxValue="7515.9"/>
    </cacheField>
    <cacheField name="amount" numFmtId="0">
      <sharedItems containsString="0" containsBlank="1" containsNumber="1" minValue="0.23" maxValue="165029.06"/>
    </cacheField>
    <cacheField name="broker" numFmtId="0">
      <sharedItems containsBlank="1"/>
    </cacheField>
    <cacheField name="invested" numFmtId="0">
      <sharedItems containsString="0" containsBlank="1" containsNumber="1" minValue="0" maxValue="78035.399999999994"/>
    </cacheField>
    <cacheField name="asset" numFmtId="0">
      <sharedItems containsBlank="1" count="3">
        <s v="MF"/>
        <s v="Stock"/>
        <m/>
      </sharedItems>
    </cacheField>
    <cacheField name="scheme_category" numFmtId="0">
      <sharedItems containsBlank="1" count="30">
        <s v="Debt Scheme - Ultra Short Duration Fund"/>
        <s v="Equity Scheme - Sectoral/ Thematic"/>
        <s v="Equity Scheme - ELSS"/>
        <s v="Stock"/>
        <s v="Other Scheme - Index Funds"/>
        <s v="Other Scheme - FoF Overseas"/>
        <s v="Equity Scheme - Mid Cap Fund"/>
        <s v="Debt Scheme - Corporate Bond Fund"/>
        <s v="Debt Scheme - Money Market Fund"/>
        <s v="Debt Scheme - Floater Fund"/>
        <s v="Debt Scheme - Short Duration Fund"/>
        <s v="Other Scheme - FoF Domestic"/>
        <s v="Equity Scheme - Small Cap Fund"/>
        <s v="Debt Scheme - Gilt Fund with 10 year constant duration"/>
        <s v="Debt Scheme - Gilt Fund"/>
        <s v="Debt Scheme - Medium Duration Fund"/>
        <s v="Equity Scheme - Large Cap Fund"/>
        <s v="Debt Scheme - Credit Risk Fund"/>
        <s v="Equity Scheme - Value Fund"/>
        <s v="Debt Scheme - Dynamic Bond"/>
        <s v="Hybrid Scheme - Aggressive Hybrid Fund"/>
        <s v="Debt Scheme - Low Duration Fund"/>
        <s v="Hybrid Scheme - Dynamic Asset Allocation or Balanced Advantage"/>
        <s v="Equity Scheme - Flexi Cap Fund"/>
        <s v="Equity Scheme - Contra Fund"/>
        <s v="Equity Scheme - Dividend Yield Fund"/>
        <s v="Debt Scheme - Liquid Fund"/>
        <s v="Equity Scheme - Large &amp; Mid Cap Fund"/>
        <m/>
        <s v="Hybrid Scheme - Multi Asset Allocation" u="1"/>
      </sharedItems>
    </cacheField>
    <cacheField name="scheme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n" refreshedDate="44398.042934953701" createdVersion="7" refreshedVersion="7" minRefreshableVersion="3" recordCount="101" xr:uid="{DE8D51FA-1766-734D-A178-5BB0194629C5}">
  <cacheSource type="worksheet">
    <worksheetSource ref="B1:K1048576" sheet="data"/>
  </cacheSource>
  <cacheFields count="10">
    <cacheField name="isin" numFmtId="0">
      <sharedItems containsBlank="1"/>
    </cacheField>
    <cacheField name="quantity" numFmtId="0">
      <sharedItems containsString="0" containsBlank="1" containsNumber="1" minValue="0" maxValue="4520.96"/>
    </cacheField>
    <cacheField name="price" numFmtId="0">
      <sharedItems containsString="0" containsBlank="1" containsNumber="1" minValue="0.19" maxValue="7515.9"/>
    </cacheField>
    <cacheField name="amount" numFmtId="0">
      <sharedItems containsString="0" containsBlank="1" containsNumber="1" minValue="0.23" maxValue="165029.06"/>
    </cacheField>
    <cacheField name="broker" numFmtId="0">
      <sharedItems containsBlank="1"/>
    </cacheField>
    <cacheField name="invested" numFmtId="0">
      <sharedItems containsString="0" containsBlank="1" containsNumber="1" minValue="0" maxValue="78035.399999999994"/>
    </cacheField>
    <cacheField name="asset" numFmtId="0">
      <sharedItems containsBlank="1"/>
    </cacheField>
    <cacheField name="scheme_category" numFmtId="0">
      <sharedItems containsBlank="1"/>
    </cacheField>
    <cacheField name="scheme_name" numFmtId="0">
      <sharedItems containsBlank="1"/>
    </cacheField>
    <cacheField name="category" numFmtId="0">
      <sharedItems containsBlank="1" count="5">
        <s v="Debt Scheme"/>
        <s v="Equity Scheme"/>
        <s v="Other Scheme"/>
        <s v="Hybrid Schem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n" refreshedDate="44398.043136805558" createdVersion="7" refreshedVersion="7" minRefreshableVersion="3" recordCount="100" xr:uid="{BD81A62E-D75F-0447-8E61-7429E54E9B33}">
  <cacheSource type="worksheet">
    <worksheetSource ref="B1:Y2" sheet="data"/>
  </cacheSource>
  <cacheFields count="24">
    <cacheField name="isin" numFmtId="0">
      <sharedItems/>
    </cacheField>
    <cacheField name="quantity" numFmtId="0">
      <sharedItems containsSemiMixedTypes="0" containsString="0" containsNumber="1" minValue="0" maxValue="4520.96"/>
    </cacheField>
    <cacheField name="price" numFmtId="0">
      <sharedItems containsSemiMixedTypes="0" containsString="0" containsNumber="1" minValue="0.19" maxValue="7515.9"/>
    </cacheField>
    <cacheField name="amount" numFmtId="0">
      <sharedItems containsSemiMixedTypes="0" containsString="0" containsNumber="1" minValue="0.23" maxValue="165029.06"/>
    </cacheField>
    <cacheField name="broker" numFmtId="0">
      <sharedItems/>
    </cacheField>
    <cacheField name="invested" numFmtId="0">
      <sharedItems containsSemiMixedTypes="0" containsString="0" containsNumber="1" minValue="0" maxValue="78035.399999999994"/>
    </cacheField>
    <cacheField name="asset" numFmtId="0">
      <sharedItems containsBlank="1" count="3">
        <s v="MF"/>
        <s v="Stock"/>
        <m u="1"/>
      </sharedItems>
    </cacheField>
    <cacheField name="scheme_category" numFmtId="0">
      <sharedItems/>
    </cacheField>
    <cacheField name="scheme_name" numFmtId="0">
      <sharedItems containsBlank="1" count="68">
        <s v="Aditya Birla Sun Life Savings Fund - Growth - Direct Plan"/>
        <s v="Aditya Birla Sun Life Manufacturing Equity Fund - Direct - IDCW"/>
        <s v="Axis Long Term Equity Fund - Direct Plan - Growth Option"/>
        <m/>
        <s v="DSP Equal Nifty 50 Fund - Direct Plan - Growth"/>
        <s v="Edelweiss Emerging Markets Opportunities Equity Offshore Fund - Direct Plan - Growth Option"/>
        <s v="Franklin India Prima Fund - Direct - Growth"/>
        <s v="HDFC Corporate Bond Fund - Growth Option - Direct Plan"/>
        <s v="HDFC Money Market Fund - Growth Option - Direct Plan"/>
        <s v="HDFC Floating Rate Debt Fund - Direct Plan - Growth Option"/>
        <s v="HDFC Short Term  Debt Fund - Growth Option - Direct Plan"/>
        <s v="ICICI Prudential Regular Gold Savings Fund (FOF) - Direct Plan -  IDCW"/>
        <s v="ICICI Prudential Sensex Index Fund - Direct Plan - Cumulative Option"/>
        <s v="ICICI Prudential Short Term Fund - Direct Plan - Growth Option"/>
        <s v="Kotak Bond Short Term Plan-(Growth) - Direct"/>
        <s v="Kotak-Small Cap Fund - Growth - Direct"/>
        <s v="L&amp;T Infrastructure Fund -Direct Plan-Growth"/>
        <s v="Mirae Asset Great Consumer Fund - Direct Plan - Growth"/>
        <s v="Nippon India US Equity Opportunites Fund- Direct Plan- Growth Plan- Growth Option"/>
        <s v="SBI BANKING &amp; FINANCIAL SERVICES FUND - DIRECT PLAN - GROWTH"/>
        <s v="SBI MAGNUM CONSTANT MATURITY FUND - DIRECT PLAN - GROWTH"/>
        <s v="SBI MAGNUM GILT FUND - DIRECT PLAN - GROWTH"/>
        <s v="SBI MAGNUM MEDIUM DURATION FUND - DIRECT PLAN - GROWTH"/>
        <s v="Tata Resources &amp; Energy Fund-Direct Plan-Growth"/>
        <s v="Aditya Birla Sun Life Small Cap Fund - Growth - Direct Plan"/>
        <s v="Aditya Birla Sun Life Banking and Financial Services Fund - Direct Plan - Growth"/>
        <s v="Axis Bluechip Fund - Direct Plan - Growth"/>
        <s v="Axis Bluechip Fund - Regular Plan - Growth"/>
        <s v="DSP Government Securities Fund - Direct Plan - Growth"/>
        <s v="DSP Natural Resources and New Energy Fund - Direct Plan - Growth"/>
        <s v="DSP World Gold Fund - Direct Plan - Growth"/>
        <s v="Edelweiss Greater China Equity Off-shore Fund - Direct Plan - Growth Option"/>
        <s v="Edelweiss Money Market Fund - Direct Plan - Growth Option"/>
        <s v="Franklin India Opportunities Fund - Growth"/>
        <s v="Franklin India Bluechip Fund- Direct - Growth"/>
        <s v="Franklin India Credit Risk Fund - Direct - Growth"/>
        <s v="HDFC Capital Builder Value Fund - Growth Option - Direct Plan"/>
        <s v="HDFC Dynamic Debt Fund - Growth Option - Direct Plan"/>
        <s v="HDFC Hybrid Equity Fund - Growth Option - Direct Plan"/>
        <s v="HDFC Hybrid Equity Fund - Growth Plan"/>
        <s v="HDFC Low Duration  Fund - Direct Plan - Growth"/>
        <s v="ICICI Prudential Banking and Financial Services Fund - Direct Plan -  Growth"/>
        <s v="ICICI Prudential Money Market Fund Option - Direct Plan -  Growth"/>
        <s v="ICICI Prudential Savings Fund - Direct Plan - Growth"/>
        <s v="ICICI Prudential Bluechip Fund - Direct Plan - Growth"/>
        <s v="ICICI Prudential Balanced Advantage Fund - Growth"/>
        <s v="ICICI Prudential Medium Term Bond Fund - Growth"/>
        <s v="ICICI Prudential Corporate Bond Fund - Growth"/>
        <s v="IDFC Infrastructure Fund-Direct Plan-Growth "/>
        <s v="IDFC Government Securities Fund-  Investment Plan-Direct Plan-Growth"/>
        <s v="IDFC Corporate Bond Fund - Regular Growth"/>
        <s v="Kotak Flexicap Fund - Growth - Direct"/>
        <s v="Kotak India EQ Contra Fund - Growth - Direct"/>
        <s v="L&amp;T Money Market Fund -Direct Plan- Growth"/>
        <s v="Nippon India Pharma Fund - Direct Plan Growth Plan - Growth Option"/>
        <s v="Nippon India Small Cap Fund - Direct Plan Growth Plan - Growth Option"/>
        <s v="Principal Dividend Yield Fund - Direct Plan - Growth Option"/>
        <s v="quant Liquid Fund - Growth Option - Direct Plan"/>
        <s v="Invesco India Contra Fund - Direct Plan - Growth"/>
        <s v="Invesco India Growth Opportunities Fund - Growth"/>
        <s v="SBI HEALTHCARE OPPORTUNITIES FUND - DIRECT PLAN -GROWTH"/>
        <s v="SBI INFRASTRUCTURE FUND -  DIRECT PLAN - GROWTH"/>
        <s v="SBI Magnum MIDCAP FUND - DIRECT PLAN - GROWTH"/>
        <s v="SBI BLUE CHIP FUND-DIRECT PLAN -GROWTH"/>
        <s v="SBI Magnum COMMA Fund - DIRECT PLAN - Growth"/>
        <s v="SBI PSU Fund - DIRECT PLAN - GROWTH"/>
        <s v="SBI EQUITY HYBRID FUND - REGULAR PLAN -Growth"/>
        <s v="UTI Nifty Next 50 Index Fund - Direct Plan - Growth Option"/>
      </sharedItems>
    </cacheField>
    <cacheField name="category" numFmtId="0">
      <sharedItems containsBlank="1" count="5">
        <s v="Debt Scheme"/>
        <s v="Equity Scheme"/>
        <s v="Other Scheme"/>
        <s v="Hybrid Scheme"/>
        <m u="1"/>
      </sharedItems>
    </cacheField>
    <cacheField name="Period Start Date" numFmtId="0">
      <sharedItems containsNonDate="0" containsDate="1" containsString="0" containsBlank="1" minDate="2020-03-09T00:00:00" maxDate="2020-03-10T00:00:00"/>
    </cacheField>
    <cacheField name="Period End Date" numFmtId="0">
      <sharedItems containsNonDate="0" containsDate="1" containsString="0" containsBlank="1" minDate="2021-07-19T00:00:00" maxDate="2021-07-20T00:00:00"/>
    </cacheField>
    <cacheField name="Period Start Value" numFmtId="0">
      <sharedItems containsString="0" containsBlank="1" containsNumber="1" minValue="8.5557999999999996" maxValue="4202.7078000000001"/>
    </cacheField>
    <cacheField name="Period End Value" numFmtId="0">
      <sharedItems containsString="0" containsBlank="1" containsNumber="1" minValue="12.8415" maxValue="4528.7420000000002"/>
    </cacheField>
    <cacheField name="Return (ann.)" numFmtId="0">
      <sharedItems containsBlank="1" containsMixedTypes="1" containsNumber="1" minValue="4.02E-2" maxValue="4.02E-2" count="68">
        <s v="4.02%"/>
        <s v="22.84%"/>
        <s v="18.57%"/>
        <m/>
        <s v="26.1%"/>
        <s v="17.33%"/>
        <s v="24.47%"/>
        <s v="5.49%"/>
        <s v="3.79%"/>
        <s v="5.14%"/>
        <s v="3.84%"/>
        <s v="20.52%"/>
        <s v="5.53%"/>
        <s v="5.02%"/>
        <s v="37.57%"/>
        <s v="23.08%"/>
        <s v="19.85%"/>
        <s v="23.96%"/>
        <s v="15.38%"/>
        <s v="3.63%"/>
        <s v="4.12%"/>
        <s v="5.64%"/>
        <s v="36.12%"/>
        <s v="33.48%"/>
        <s v="17.1%"/>
        <s v="17.28%"/>
        <s v="16.41%"/>
        <s v="4.4%"/>
        <s v="37.32%"/>
        <s v="9.86%"/>
        <s v="26.78%"/>
        <s v="3.35%"/>
        <s v="26.14%"/>
        <s v="24.37%"/>
        <s v="6.25%"/>
        <s v="24.76%"/>
        <s v="6.8%"/>
        <s v="20.54%"/>
        <s v="20.11%"/>
        <s v="4.79%"/>
        <s v="18.48%"/>
        <s v="3.6%"/>
        <s v="4.57%"/>
        <s v="21.41%"/>
        <s v="13.98%"/>
        <s v="5.22%"/>
        <s v="5.05%"/>
        <s v="33.53%"/>
        <s v="5.01%"/>
        <s v="5.51%"/>
        <s v="20.44%"/>
        <s v="23.24%"/>
        <s v="3.13%"/>
        <s v="36.35%"/>
        <s v="38.07%"/>
        <s v="23.95%"/>
        <s v="3.24%"/>
        <s v="23.89%"/>
        <s v="20.09%"/>
        <s v="33.31%"/>
        <s v="25.29%"/>
        <s v="30.18%"/>
        <s v="21.97%"/>
        <s v="35.19%"/>
        <s v="17.39%"/>
        <s v="15.26%"/>
        <s v="22.34%"/>
        <n v="4.02E-2" u="1"/>
      </sharedItems>
    </cacheField>
    <cacheField name="Risk (ann.)" numFmtId="0">
      <sharedItems containsBlank="1" containsMixedTypes="1" containsNumber="1" minValue="1.0699999999999999E-2" maxValue="1.0699999999999999E-2" count="66">
        <s v="1.07%"/>
        <s v="18.72%"/>
        <s v="20.98%"/>
        <m/>
        <s v="22.29%"/>
        <s v="19.8%"/>
        <s v="19.88%"/>
        <s v="2.56%"/>
        <s v="1.19%"/>
        <s v="1.35%"/>
        <s v="2.32%"/>
        <s v="13.5%"/>
        <s v="23.43%"/>
        <s v="2.17%"/>
        <s v="3.22%"/>
        <s v="19.03%"/>
        <s v="21.36%"/>
        <s v="19.73%"/>
        <s v="23.33%"/>
        <s v="29.3%"/>
        <s v="3.43%"/>
        <s v="3.51%"/>
        <s v="2.43%"/>
        <s v="22.36%"/>
        <s v="21.49%"/>
        <s v="30.86%"/>
        <s v="19.53%"/>
        <s v="19.51%"/>
        <s v="3.53%"/>
        <s v="23.44%"/>
        <s v="34.84%"/>
        <s v="20.2%"/>
        <s v="0.64%"/>
        <s v="21.16%"/>
        <s v="22.97%"/>
        <s v="3.67%"/>
        <s v="22.17%"/>
        <s v="4.32%"/>
        <s v="16.65%"/>
        <s v="1.27%"/>
        <s v="29.44%"/>
        <s v="1.03%"/>
        <s v="1.4%"/>
        <s v="22.07%"/>
        <s v="14.84%"/>
        <s v="2.66%"/>
        <s v="1.92%"/>
        <s v="22.18%"/>
        <s v="3.05%"/>
        <s v="21.7%"/>
        <s v="1.02%"/>
        <s v="19.74%"/>
        <s v="20.67%"/>
        <s v="19.7%"/>
        <s v="0.19%"/>
        <s v="21.86%"/>
        <s v="21.22%"/>
        <s v="19.28%"/>
        <s v="21.62%"/>
        <s v="19.61%"/>
        <s v="22.56%"/>
        <s v="21.37%"/>
        <s v="21.54%"/>
        <s v="17.26%"/>
        <s v="20.24%"/>
        <n v="1.0699999999999999E-2" u="1"/>
      </sharedItems>
    </cacheField>
    <cacheField name="Sharpe Ratio" numFmtId="0">
      <sharedItems containsString="0" containsBlank="1" containsNumber="1" minValue="0.28300803673938002" maxValue="17.05263157894737" count="69">
        <n v="3.7570093457943918"/>
        <n v="1.22008547008547"/>
        <n v="0.88512869399428029"/>
        <m/>
        <n v="1.1709286675639301"/>
        <n v="0.87525252525252517"/>
        <n v="1.2308853118712271"/>
        <n v="2.14453125"/>
        <n v="3.1848739495798322"/>
        <n v="3.8074074074074069"/>
        <n v="2.3663793103448278"/>
        <n v="0.28444444444444439"/>
        <n v="0.87580025608194623"/>
        <n v="2.5483870967741939"/>
        <n v="1.5590062111801239"/>
        <n v="1.9742511823436679"/>
        <n v="1.080524344569288"/>
        <n v="1.0060821084642679"/>
        <n v="1.027003857693956"/>
        <n v="0.52491467576791806"/>
        <n v="1.058309037900875"/>
        <n v="1.1737891737891739"/>
        <n v="2.3209876543209869"/>
        <n v="1.615384615384615"/>
        <n v="1.5579339227547699"/>
        <n v="0.55411535968891779"/>
        <n v="0.88479262672811065"/>
        <n v="0.84110712455151193"/>
        <n v="1.2464589235127479"/>
        <n v="1.592150170648464"/>
        <n v="0.28300803673938002"/>
        <n v="1.325742574257426"/>
        <n v="5.234375"/>
        <n v="1.2353497164461249"/>
        <n v="1.0609490639965169"/>
        <n v="1.7029972752043601"/>
        <n v="1.1168245376635091"/>
        <n v="1.574074074074074"/>
        <n v="1.233633633633634"/>
        <n v="1.2078078078078081"/>
        <n v="3.771653543307087"/>
        <n v="0.62771739130434778"/>
        <n v="3.4951456310679609"/>
        <n v="3.2642857142857151"/>
        <n v="0.9700951517897598"/>
        <n v="0.94204851752021568"/>
        <n v="1.9624060150375939"/>
        <n v="2.630208333333333"/>
        <n v="1.5117222723174031"/>
        <n v="1.4273504273504269"/>
        <n v="1.8065573770491801"/>
        <n v="0.94193548387096782"/>
        <n v="1.0530131400090621"/>
        <n v="3.0686274509803919"/>
        <n v="1.841438703140831"/>
        <n v="1.841799709724238"/>
        <n v="1.2157360406091371"/>
        <n v="17.05263157894737"/>
        <n v="1.0928636779505949"/>
        <n v="0.94674835061262963"/>
        <n v="1.7276970954356849"/>
        <n v="1.1697502312673449"/>
        <n v="1.5390107088220299"/>
        <n v="0.97384751773049649"/>
        <n v="1.646700982686008"/>
        <n v="0.80733519034354695"/>
        <n v="0.88412514484356886"/>
        <n v="1.1037549407114631"/>
        <n v="3.7570093457943901" u="1"/>
      </sharedItems>
    </cacheField>
    <cacheField name="Best Day" numFmtId="0">
      <sharedItems containsBlank="1"/>
    </cacheField>
    <cacheField name="Worst Day" numFmtId="0">
      <sharedItems containsBlank="1"/>
    </cacheField>
    <cacheField name="Max Drawdown" numFmtId="0">
      <sharedItems containsBlank="1"/>
    </cacheField>
    <cacheField name="Best Month" numFmtId="0">
      <sharedItems containsBlank="1" count="9">
        <s v="May"/>
        <s v="November"/>
        <m/>
        <s v="October"/>
        <s v="April"/>
        <s v="February"/>
        <s v="January"/>
        <s v="June"/>
        <s v="September"/>
      </sharedItems>
    </cacheField>
    <cacheField name="Best Month Return (abs)" numFmtId="0">
      <sharedItems containsBlank="1" containsMixedTypes="1" containsNumber="1" minValue="8.0999999999999996E-3" maxValue="8.0999999999999996E-3" count="67">
        <s v="0.81%"/>
        <s v="9.59%"/>
        <s v="14.42%"/>
        <m/>
        <s v="14.5%"/>
        <s v="12.56%"/>
        <s v="14.78%"/>
        <s v="1.54%"/>
        <s v="0.75%"/>
        <s v="1.14%"/>
        <s v="1.37%"/>
        <s v="7.98%"/>
        <s v="11.39%"/>
        <s v="1.39%"/>
        <s v="14.2%"/>
        <s v="13.53%"/>
        <s v="9.46%"/>
        <s v="12.01%"/>
        <s v="19.96%"/>
        <s v="1.74%"/>
        <s v="2.0%"/>
        <s v="14.74%"/>
        <s v="14.35%"/>
        <s v="25.82%"/>
        <s v="10.96%"/>
        <s v="10.89%"/>
        <s v="1.83%"/>
        <s v="20.76%"/>
        <s v="23.93%"/>
        <s v="9.04%"/>
        <s v="0.61%"/>
        <s v="12.61%"/>
        <s v="13.69%"/>
        <s v="2.52%"/>
        <s v="10.18%"/>
        <s v="3.33%"/>
        <s v="10.63%"/>
        <s v="10.58%"/>
        <s v="1.05%"/>
        <s v="20.79%"/>
        <s v="0.74%"/>
        <s v="1.06%"/>
        <s v="11.4%"/>
        <s v="6.69%"/>
        <s v="1.41%"/>
        <s v="1.31%"/>
        <s v="19.32%"/>
        <s v="2.01%"/>
        <s v="1.72%"/>
        <s v="11.19%"/>
        <s v="11.17%"/>
        <s v="0.62%"/>
        <s v="18.02%"/>
        <s v="13.84%"/>
        <s v="9.96%"/>
        <s v="0.47%"/>
        <s v="11.75%"/>
        <s v="8.85%"/>
        <s v="16.0%"/>
        <s v="13.81%"/>
        <s v="14.28%"/>
        <s v="14.06%"/>
        <s v="16.04%"/>
        <s v="17.79%"/>
        <s v="10.04%"/>
        <s v="11.02%"/>
        <n v="8.0999999999999996E-3" u="1"/>
      </sharedItems>
    </cacheField>
    <cacheField name="Worst Month" numFmtId="0">
      <sharedItems containsBlank="1" count="9">
        <s v="January"/>
        <m/>
        <s v="September"/>
        <s v="March"/>
        <s v="February"/>
        <s v="October"/>
        <s v="August"/>
        <s v="July"/>
        <s v="April"/>
      </sharedItems>
    </cacheField>
    <cacheField name="Worst Month Return (abs)" numFmtId="0">
      <sharedItems containsBlank="1" containsMixedTypes="1" containsNumber="1" minValue="1.4E-3" maxValue="1.4E-3" count="67">
        <s v="0.14%"/>
        <s v="-3.04%"/>
        <s v="-5.67%"/>
        <m/>
        <s v="-2.57%"/>
        <s v="-1.65%"/>
        <s v="-0.29%"/>
        <s v="-0.85%"/>
        <s v="0.22%"/>
        <s v="0.0%"/>
        <s v="-0.52%"/>
        <s v="-5.41%"/>
        <s v="-3.02%"/>
        <s v="-0.22%"/>
        <s v="-0.56%"/>
        <s v="1.76%"/>
        <s v="-1.95%"/>
        <s v="0.07%"/>
        <s v="-4.38%"/>
        <s v="-5.2%"/>
        <s v="-2.49%"/>
        <s v="-1.68%"/>
        <s v="-0.7%"/>
        <s v="-1.51%"/>
        <s v="-0.31%"/>
        <s v="-7.32%"/>
        <s v="-4.86%"/>
        <s v="-4.95%"/>
        <s v="-1.62%"/>
        <s v="-6.94%"/>
        <s v="-9.59%"/>
        <s v="-5.08%"/>
        <s v="0.18%"/>
        <s v="-0.75%"/>
        <s v="-4.83%"/>
        <s v="-1.46%"/>
        <s v="-0.12%"/>
        <s v="-0.8%"/>
        <s v="-2.17%"/>
        <s v="-2.22%"/>
        <s v="-6.42%"/>
        <s v="0.08%"/>
        <s v="-2.27%"/>
        <s v="-0.59%"/>
        <s v="-0.37%"/>
        <s v="-0.28%"/>
        <s v="-3.57%"/>
        <s v="-2.1%"/>
        <s v="-0.73%"/>
        <s v="-0.68%"/>
        <s v="-0.41%"/>
        <s v="0.19%"/>
        <s v="-3.65%"/>
        <s v="-1.73%"/>
        <s v="-0.43%"/>
        <s v="0.3%"/>
        <s v="-1.39%"/>
        <s v="-0.55%"/>
        <s v="-1.8%"/>
        <s v="-2.71%"/>
        <s v="0.54%"/>
        <s v="-1.99%"/>
        <s v="-4.05%"/>
        <s v="-6.65%"/>
        <s v="-2.09%"/>
        <s v="-2.36%"/>
        <n v="1.4E-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n" refreshedDate="44398.043333912035" createdVersion="7" refreshedVersion="7" minRefreshableVersion="3" recordCount="101" xr:uid="{2568B2BA-A6ED-EC43-A672-77A83B526791}">
  <cacheSource type="worksheet">
    <worksheetSource ref="B1:Y1048576" sheet="data"/>
  </cacheSource>
  <cacheFields count="24">
    <cacheField name="isin" numFmtId="0">
      <sharedItems containsBlank="1" count="92">
        <s v="INF209K01UR9"/>
        <s v="INF209KA1YL8"/>
        <s v="INF846K01EW2"/>
        <s v="INE059A01026"/>
        <s v="INF740KA1CR7"/>
        <s v="INF843K01IZ3"/>
        <s v="INF090I01FH9"/>
        <s v="INF179K01XD8"/>
        <s v="INF179KB1HU9"/>
        <s v="INF179K01VQ4"/>
        <s v="INF179K01YM7"/>
        <s v="INF109K01U76"/>
        <s v="INF109KB10X0"/>
        <s v="INF109K013N3"/>
        <s v="INE383A01012"/>
        <s v="INE095A01012"/>
        <s v="INE646L01027"/>
        <s v="INE544H01014"/>
        <s v="INE217B01036"/>
        <s v="INF174K01JI7"/>
        <s v="INF174K01KT2"/>
        <s v="INF917K01FW8"/>
        <s v="INF769K01BL5"/>
        <s v="INE139A01034"/>
        <s v="INE868B01028"/>
        <s v="INF204KA15G5"/>
        <s v="INE818B01023"/>
        <s v="INE318A01026"/>
        <s v="INE002A01018"/>
        <s v="INF200KA1507"/>
        <s v="INF200K01SK7"/>
        <s v="INF200K01SH3"/>
        <s v="INF200K01VB0"/>
        <s v="INE818A01017"/>
        <s v="INF277K015B9"/>
        <s v="INE886H01027"/>
        <s v="INE854D01024"/>
        <s v="INE176A01028"/>
        <s v="INE475E01026"/>
        <s v="INE545A01016"/>
        <s v="INE191I01012"/>
        <s v="INE335Y01012"/>
        <s v="INE585B01010"/>
        <s v="INE890C01046"/>
        <s v="INE338O01025"/>
        <s v="INE040H01021"/>
        <s v="INE528G01035"/>
        <s v="INF209K01WN4"/>
        <s v="INF209K014W1"/>
        <s v="INF846K01DP8"/>
        <s v="INF846K01164"/>
        <s v="INF740K01NF3"/>
        <s v="INF740K01QA7"/>
        <s v="INF740K01OZ9"/>
        <s v="INF843K01AU1"/>
        <s v="INF843K01CE1"/>
        <s v="INF090I01841"/>
        <s v="INF090I01FN7"/>
        <s v="INF090I01JL3"/>
        <s v="INF179K01VC4"/>
        <s v="INF179K01WB4"/>
        <s v="INF179K01XZ1"/>
        <s v="INF179K01AS4"/>
        <s v="INF179K01VF7"/>
        <s v="INF109K013J1"/>
        <s v="INF109K01R14"/>
        <s v="INF109K01O82"/>
        <s v="INF109K016L0"/>
        <s v="INF109K01BH2"/>
        <s v="INF109K01AH4"/>
        <s v="INF109K01CQ1"/>
        <s v="INF194K01X46"/>
        <s v="INF194K01Q29"/>
        <s v="INF194KA1L81"/>
        <s v="INF174K01LS2"/>
        <s v="INF174K01KZ9"/>
        <s v="INF917K01FE6"/>
        <s v="INF204K01I50"/>
        <s v="INF204K01K15"/>
        <s v="INF173K01EV3"/>
        <s v="INF966L01820"/>
        <s v="INF205K01LE4"/>
        <s v="INF205K01247"/>
        <s v="INF200K01UP2"/>
        <s v="INF200K01RS2"/>
        <s v="INF200K01TP4"/>
        <s v="INF200K01QX4"/>
        <s v="INF200K01SB6"/>
        <s v="INF200K01UY4"/>
        <s v="INF200K01107"/>
        <s v="INF789FC12T1"/>
        <m/>
      </sharedItems>
    </cacheField>
    <cacheField name="quantity" numFmtId="0">
      <sharedItems containsString="0" containsBlank="1" containsNumber="1" minValue="0" maxValue="4520.96"/>
    </cacheField>
    <cacheField name="price" numFmtId="0">
      <sharedItems containsString="0" containsBlank="1" containsNumber="1" minValue="0.19" maxValue="7515.9"/>
    </cacheField>
    <cacheField name="amount" numFmtId="0">
      <sharedItems containsString="0" containsBlank="1" containsNumber="1" minValue="0.23" maxValue="165029.06"/>
    </cacheField>
    <cacheField name="broker" numFmtId="0">
      <sharedItems containsBlank="1" count="4">
        <s v="ZERODHA BROKING LIMITED"/>
        <s v="KOTAK SECURITIES LIMITED"/>
        <s v="Others"/>
        <m/>
      </sharedItems>
    </cacheField>
    <cacheField name="invested" numFmtId="0">
      <sharedItems containsString="0" containsBlank="1" containsNumber="1" minValue="0" maxValue="78035.399999999994"/>
    </cacheField>
    <cacheField name="asset" numFmtId="0">
      <sharedItems containsBlank="1" count="3">
        <s v="MF"/>
        <s v="Stock"/>
        <m/>
      </sharedItems>
    </cacheField>
    <cacheField name="scheme_category" numFmtId="0">
      <sharedItems containsBlank="1" count="29">
        <s v="Debt Scheme - Ultra Short Duration Fund"/>
        <s v="Equity Scheme - Sectoral/ Thematic"/>
        <s v="Equity Scheme - ELSS"/>
        <s v="Stock"/>
        <s v="Other Scheme - Index Funds"/>
        <s v="Other Scheme - FoF Overseas"/>
        <s v="Equity Scheme - Mid Cap Fund"/>
        <s v="Debt Scheme - Corporate Bond Fund"/>
        <s v="Debt Scheme - Money Market Fund"/>
        <s v="Debt Scheme - Floater Fund"/>
        <s v="Debt Scheme - Short Duration Fund"/>
        <s v="Other Scheme - FoF Domestic"/>
        <s v="Equity Scheme - Small Cap Fund"/>
        <s v="Debt Scheme - Gilt Fund with 10 year constant duration"/>
        <s v="Debt Scheme - Gilt Fund"/>
        <s v="Debt Scheme - Medium Duration Fund"/>
        <s v="Equity Scheme - Large Cap Fund"/>
        <s v="Debt Scheme - Credit Risk Fund"/>
        <s v="Equity Scheme - Value Fund"/>
        <s v="Debt Scheme - Dynamic Bond"/>
        <s v="Hybrid Scheme - Aggressive Hybrid Fund"/>
        <s v="Debt Scheme - Low Duration Fund"/>
        <s v="Hybrid Scheme - Dynamic Asset Allocation or Balanced Advantage"/>
        <s v="Equity Scheme - Flexi Cap Fund"/>
        <s v="Equity Scheme - Contra Fund"/>
        <s v="Equity Scheme - Dividend Yield Fund"/>
        <s v="Debt Scheme - Liquid Fund"/>
        <s v="Equity Scheme - Large &amp; Mid Cap Fund"/>
        <m/>
      </sharedItems>
    </cacheField>
    <cacheField name="scheme_name" numFmtId="0">
      <sharedItems containsBlank="1" count="68">
        <s v="Aditya Birla Sun Life Savings Fund - Growth - Direct Plan"/>
        <s v="Aditya Birla Sun Life Manufacturing Equity Fund - Direct - IDCW"/>
        <s v="Axis Long Term Equity Fund - Direct Plan - Growth Option"/>
        <m/>
        <s v="DSP Equal Nifty 50 Fund - Direct Plan - Growth"/>
        <s v="Edelweiss Emerging Markets Opportunities Equity Offshore Fund - Direct Plan - Growth Option"/>
        <s v="Franklin India Prima Fund - Direct - Growth"/>
        <s v="HDFC Corporate Bond Fund - Growth Option - Direct Plan"/>
        <s v="HDFC Money Market Fund - Growth Option - Direct Plan"/>
        <s v="HDFC Floating Rate Debt Fund - Direct Plan - Growth Option"/>
        <s v="HDFC Short Term  Debt Fund - Growth Option - Direct Plan"/>
        <s v="ICICI Prudential Regular Gold Savings Fund (FOF) - Direct Plan -  IDCW"/>
        <s v="ICICI Prudential Sensex Index Fund - Direct Plan - Cumulative Option"/>
        <s v="ICICI Prudential Short Term Fund - Direct Plan - Growth Option"/>
        <s v="Kotak Bond Short Term Plan-(Growth) - Direct"/>
        <s v="Kotak-Small Cap Fund - Growth - Direct"/>
        <s v="L&amp;T Infrastructure Fund -Direct Plan-Growth"/>
        <s v="Mirae Asset Great Consumer Fund - Direct Plan - Growth"/>
        <s v="Nippon India US Equity Opportunites Fund- Direct Plan- Growth Plan- Growth Option"/>
        <s v="SBI BANKING &amp; FINANCIAL SERVICES FUND - DIRECT PLAN - GROWTH"/>
        <s v="SBI MAGNUM CONSTANT MATURITY FUND - DIRECT PLAN - GROWTH"/>
        <s v="SBI MAGNUM GILT FUND - DIRECT PLAN - GROWTH"/>
        <s v="SBI MAGNUM MEDIUM DURATION FUND - DIRECT PLAN - GROWTH"/>
        <s v="Tata Resources &amp; Energy Fund-Direct Plan-Growth"/>
        <s v="Aditya Birla Sun Life Small Cap Fund - Growth - Direct Plan"/>
        <s v="Aditya Birla Sun Life Banking and Financial Services Fund - Direct Plan - Growth"/>
        <s v="Axis Bluechip Fund - Direct Plan - Growth"/>
        <s v="Axis Bluechip Fund - Regular Plan - Growth"/>
        <s v="DSP Government Securities Fund - Direct Plan - Growth"/>
        <s v="DSP Natural Resources and New Energy Fund - Direct Plan - Growth"/>
        <s v="DSP World Gold Fund - Direct Plan - Growth"/>
        <s v="Edelweiss Greater China Equity Off-shore Fund - Direct Plan - Growth Option"/>
        <s v="Edelweiss Money Market Fund - Direct Plan - Growth Option"/>
        <s v="Franklin India Opportunities Fund - Growth"/>
        <s v="Franklin India Bluechip Fund- Direct - Growth"/>
        <s v="Franklin India Credit Risk Fund - Direct - Growth"/>
        <s v="HDFC Capital Builder Value Fund - Growth Option - Direct Plan"/>
        <s v="HDFC Dynamic Debt Fund - Growth Option - Direct Plan"/>
        <s v="HDFC Hybrid Equity Fund - Growth Option - Direct Plan"/>
        <s v="HDFC Hybrid Equity Fund - Growth Plan"/>
        <s v="HDFC Low Duration  Fund - Direct Plan - Growth"/>
        <s v="ICICI Prudential Banking and Financial Services Fund - Direct Plan -  Growth"/>
        <s v="ICICI Prudential Money Market Fund Option - Direct Plan -  Growth"/>
        <s v="ICICI Prudential Savings Fund - Direct Plan - Growth"/>
        <s v="ICICI Prudential Bluechip Fund - Direct Plan - Growth"/>
        <s v="ICICI Prudential Balanced Advantage Fund - Growth"/>
        <s v="ICICI Prudential Medium Term Bond Fund - Growth"/>
        <s v="ICICI Prudential Corporate Bond Fund - Growth"/>
        <s v="IDFC Infrastructure Fund-Direct Plan-Growth "/>
        <s v="IDFC Government Securities Fund-  Investment Plan-Direct Plan-Growth"/>
        <s v="IDFC Corporate Bond Fund - Regular Growth"/>
        <s v="Kotak Flexicap Fund - Growth - Direct"/>
        <s v="Kotak India EQ Contra Fund - Growth - Direct"/>
        <s v="L&amp;T Money Market Fund -Direct Plan- Growth"/>
        <s v="Nippon India Pharma Fund - Direct Plan Growth Plan - Growth Option"/>
        <s v="Nippon India Small Cap Fund - Direct Plan Growth Plan - Growth Option"/>
        <s v="Principal Dividend Yield Fund - Direct Plan - Growth Option"/>
        <s v="quant Liquid Fund - Growth Option - Direct Plan"/>
        <s v="Invesco India Contra Fund - Direct Plan - Growth"/>
        <s v="Invesco India Growth Opportunities Fund - Growth"/>
        <s v="SBI HEALTHCARE OPPORTUNITIES FUND - DIRECT PLAN -GROWTH"/>
        <s v="SBI INFRASTRUCTURE FUND -  DIRECT PLAN - GROWTH"/>
        <s v="SBI Magnum MIDCAP FUND - DIRECT PLAN - GROWTH"/>
        <s v="SBI BLUE CHIP FUND-DIRECT PLAN -GROWTH"/>
        <s v="SBI Magnum COMMA Fund - DIRECT PLAN - Growth"/>
        <s v="SBI PSU Fund - DIRECT PLAN - GROWTH"/>
        <s v="SBI EQUITY HYBRID FUND - REGULAR PLAN -Growth"/>
        <s v="UTI Nifty Next 50 Index Fund - Direct Plan - Growth Option"/>
      </sharedItems>
    </cacheField>
    <cacheField name="category" numFmtId="0">
      <sharedItems containsBlank="1" count="5">
        <s v="Debt Scheme"/>
        <s v="Equity Scheme"/>
        <s v="Other Scheme"/>
        <s v="Hybrid Scheme"/>
        <m/>
      </sharedItems>
    </cacheField>
    <cacheField name="Period Start Date" numFmtId="0">
      <sharedItems containsNonDate="0" containsDate="1" containsString="0" containsBlank="1" minDate="2020-03-09T00:00:00" maxDate="2020-03-10T00:00:00"/>
    </cacheField>
    <cacheField name="Period End Date" numFmtId="0">
      <sharedItems containsNonDate="0" containsDate="1" containsString="0" containsBlank="1" minDate="2021-07-19T00:00:00" maxDate="2021-07-20T00:00:00"/>
    </cacheField>
    <cacheField name="Period Start Value" numFmtId="0">
      <sharedItems containsString="0" containsBlank="1" containsNumber="1" minValue="8.5557999999999996" maxValue="4202.7078000000001"/>
    </cacheField>
    <cacheField name="Period End Value" numFmtId="0">
      <sharedItems containsString="0" containsBlank="1" containsNumber="1" minValue="12.8415" maxValue="4528.7420000000002"/>
    </cacheField>
    <cacheField name="Return (ann.)" numFmtId="0">
      <sharedItems containsBlank="1" containsMixedTypes="1" containsNumber="1" minValue="4.02E-2" maxValue="4.02E-2" count="68">
        <s v="4.02%"/>
        <s v="22.84%"/>
        <s v="18.57%"/>
        <m/>
        <s v="26.1%"/>
        <s v="17.33%"/>
        <s v="24.47%"/>
        <s v="5.49%"/>
        <s v="3.79%"/>
        <s v="5.14%"/>
        <s v="3.84%"/>
        <s v="20.52%"/>
        <s v="5.53%"/>
        <s v="5.02%"/>
        <s v="37.57%"/>
        <s v="23.08%"/>
        <s v="19.85%"/>
        <s v="23.96%"/>
        <s v="15.38%"/>
        <s v="3.63%"/>
        <s v="4.12%"/>
        <s v="5.64%"/>
        <s v="36.12%"/>
        <s v="33.48%"/>
        <s v="17.1%"/>
        <s v="17.28%"/>
        <s v="16.41%"/>
        <s v="4.4%"/>
        <s v="37.32%"/>
        <s v="9.86%"/>
        <s v="26.78%"/>
        <s v="3.35%"/>
        <s v="26.14%"/>
        <s v="24.37%"/>
        <s v="6.25%"/>
        <s v="24.76%"/>
        <s v="6.8%"/>
        <s v="20.54%"/>
        <s v="20.11%"/>
        <s v="4.79%"/>
        <s v="18.48%"/>
        <s v="3.6%"/>
        <s v="4.57%"/>
        <s v="21.41%"/>
        <s v="13.98%"/>
        <s v="5.22%"/>
        <s v="5.05%"/>
        <s v="33.53%"/>
        <s v="5.01%"/>
        <s v="5.51%"/>
        <s v="20.44%"/>
        <s v="23.24%"/>
        <s v="3.13%"/>
        <s v="36.35%"/>
        <s v="38.07%"/>
        <s v="23.95%"/>
        <s v="3.24%"/>
        <s v="23.89%"/>
        <s v="20.09%"/>
        <s v="33.31%"/>
        <s v="25.29%"/>
        <s v="30.18%"/>
        <s v="21.97%"/>
        <s v="35.19%"/>
        <s v="17.39%"/>
        <s v="15.26%"/>
        <s v="22.34%"/>
        <n v="4.02E-2" u="1"/>
      </sharedItems>
    </cacheField>
    <cacheField name="Risk (ann.)" numFmtId="0">
      <sharedItems containsBlank="1" containsMixedTypes="1" containsNumber="1" minValue="1.0699999999999999E-2" maxValue="1.0699999999999999E-2" count="66">
        <s v="1.07%"/>
        <s v="18.72%"/>
        <s v="20.98%"/>
        <m/>
        <s v="22.29%"/>
        <s v="19.8%"/>
        <s v="19.88%"/>
        <s v="2.56%"/>
        <s v="1.19%"/>
        <s v="1.35%"/>
        <s v="2.32%"/>
        <s v="13.5%"/>
        <s v="23.43%"/>
        <s v="2.17%"/>
        <s v="3.22%"/>
        <s v="19.03%"/>
        <s v="21.36%"/>
        <s v="19.73%"/>
        <s v="23.33%"/>
        <s v="29.3%"/>
        <s v="3.43%"/>
        <s v="3.51%"/>
        <s v="2.43%"/>
        <s v="22.36%"/>
        <s v="21.49%"/>
        <s v="30.86%"/>
        <s v="19.53%"/>
        <s v="19.51%"/>
        <s v="3.53%"/>
        <s v="23.44%"/>
        <s v="34.84%"/>
        <s v="20.2%"/>
        <s v="0.64%"/>
        <s v="21.16%"/>
        <s v="22.97%"/>
        <s v="3.67%"/>
        <s v="22.17%"/>
        <s v="4.32%"/>
        <s v="16.65%"/>
        <s v="1.27%"/>
        <s v="29.44%"/>
        <s v="1.03%"/>
        <s v="1.4%"/>
        <s v="22.07%"/>
        <s v="14.84%"/>
        <s v="2.66%"/>
        <s v="1.92%"/>
        <s v="22.18%"/>
        <s v="3.05%"/>
        <s v="21.7%"/>
        <s v="1.02%"/>
        <s v="19.74%"/>
        <s v="20.67%"/>
        <s v="19.7%"/>
        <s v="0.19%"/>
        <s v="21.86%"/>
        <s v="21.22%"/>
        <s v="19.28%"/>
        <s v="21.62%"/>
        <s v="19.61%"/>
        <s v="22.56%"/>
        <s v="21.37%"/>
        <s v="21.54%"/>
        <s v="17.26%"/>
        <s v="20.24%"/>
        <n v="1.0699999999999999E-2" u="1"/>
      </sharedItems>
    </cacheField>
    <cacheField name="Sharpe Ratio" numFmtId="0">
      <sharedItems containsString="0" containsBlank="1" containsNumber="1" minValue="0.28300803673938002" maxValue="17.05263157894737" count="69">
        <n v="3.7570093457943918"/>
        <n v="1.22008547008547"/>
        <n v="0.88512869399428029"/>
        <m/>
        <n v="1.1709286675639301"/>
        <n v="0.87525252525252517"/>
        <n v="1.2308853118712271"/>
        <n v="2.14453125"/>
        <n v="3.1848739495798322"/>
        <n v="3.8074074074074069"/>
        <n v="2.3663793103448278"/>
        <n v="0.28444444444444439"/>
        <n v="0.87580025608194623"/>
        <n v="2.5483870967741939"/>
        <n v="1.5590062111801239"/>
        <n v="1.9742511823436679"/>
        <n v="1.080524344569288"/>
        <n v="1.0060821084642679"/>
        <n v="1.027003857693956"/>
        <n v="0.52491467576791806"/>
        <n v="1.058309037900875"/>
        <n v="1.1737891737891739"/>
        <n v="2.3209876543209869"/>
        <n v="1.615384615384615"/>
        <n v="1.5579339227547699"/>
        <n v="0.55411535968891779"/>
        <n v="0.88479262672811065"/>
        <n v="0.84110712455151193"/>
        <n v="1.2464589235127479"/>
        <n v="1.592150170648464"/>
        <n v="0.28300803673938002"/>
        <n v="1.325742574257426"/>
        <n v="5.234375"/>
        <n v="1.2353497164461249"/>
        <n v="1.0609490639965169"/>
        <n v="1.7029972752043601"/>
        <n v="1.1168245376635091"/>
        <n v="1.574074074074074"/>
        <n v="1.233633633633634"/>
        <n v="1.2078078078078081"/>
        <n v="3.771653543307087"/>
        <n v="0.62771739130434778"/>
        <n v="3.4951456310679609"/>
        <n v="3.2642857142857151"/>
        <n v="0.9700951517897598"/>
        <n v="0.94204851752021568"/>
        <n v="1.9624060150375939"/>
        <n v="2.630208333333333"/>
        <n v="1.5117222723174031"/>
        <n v="1.4273504273504269"/>
        <n v="1.8065573770491801"/>
        <n v="0.94193548387096782"/>
        <n v="1.0530131400090621"/>
        <n v="3.0686274509803919"/>
        <n v="1.841438703140831"/>
        <n v="1.841799709724238"/>
        <n v="1.2157360406091371"/>
        <n v="17.05263157894737"/>
        <n v="1.0928636779505949"/>
        <n v="0.94674835061262963"/>
        <n v="1.7276970954356849"/>
        <n v="1.1697502312673449"/>
        <n v="1.5390107088220299"/>
        <n v="0.97384751773049649"/>
        <n v="1.646700982686008"/>
        <n v="0.80733519034354695"/>
        <n v="0.88412514484356886"/>
        <n v="1.1037549407114631"/>
        <n v="3.7570093457943901" u="1"/>
      </sharedItems>
    </cacheField>
    <cacheField name="Best Day" numFmtId="0">
      <sharedItems containsBlank="1"/>
    </cacheField>
    <cacheField name="Worst Day" numFmtId="0">
      <sharedItems containsBlank="1"/>
    </cacheField>
    <cacheField name="Max Drawdown" numFmtId="0">
      <sharedItems containsBlank="1"/>
    </cacheField>
    <cacheField name="Best Month" numFmtId="0">
      <sharedItems containsBlank="1"/>
    </cacheField>
    <cacheField name="Best Month Return (abs)" numFmtId="0">
      <sharedItems containsBlank="1"/>
    </cacheField>
    <cacheField name="Worst Month" numFmtId="0">
      <sharedItems containsBlank="1"/>
    </cacheField>
    <cacheField name="Worst Month Return (ab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INF209K01UR9"/>
    <n v="118.563"/>
    <n v="431.404"/>
    <n v="51148.55"/>
    <s v="ZERODHA BROKING LIMITED"/>
    <n v="0"/>
    <x v="0"/>
    <x v="0"/>
    <s v="Aditya Birla Sun Life Savings Fund - Growth - Direct Plan"/>
  </r>
  <r>
    <s v="INF209KA1YL8"/>
    <n v="2184.9340000000002"/>
    <n v="14.85"/>
    <n v="32446.27"/>
    <s v="ZERODHA BROKING LIMITED"/>
    <n v="0"/>
    <x v="0"/>
    <x v="1"/>
    <s v="Aditya Birla Sun Life Manufacturing Equity Fund - Direct - IDCW"/>
  </r>
  <r>
    <s v="INF846K01EW2"/>
    <n v="1242.7639999999999"/>
    <n v="72.725999999999999"/>
    <n v="90381.25"/>
    <s v="ZERODHA BROKING LIMITED"/>
    <n v="0"/>
    <x v="0"/>
    <x v="2"/>
    <s v="Axis Long Term Equity Fund - Direct Plan - Growth Option"/>
  </r>
  <r>
    <s v="INE059A01026"/>
    <n v="5"/>
    <n v="971.95"/>
    <n v="4859.75"/>
    <s v="ZERODHA BROKING LIMITED"/>
    <n v="0"/>
    <x v="1"/>
    <x v="3"/>
    <m/>
  </r>
  <r>
    <s v="INF740KA1CR7"/>
    <n v="423.12400000000002"/>
    <n v="14.257999999999999"/>
    <n v="6032.9"/>
    <s v="ZERODHA BROKING LIMITED"/>
    <n v="0"/>
    <x v="0"/>
    <x v="4"/>
    <s v="DSP Equal Nifty 50 Fund - Direct Plan - Growth"/>
  </r>
  <r>
    <s v="INF843K01IZ3"/>
    <n v="3455.6559999999999"/>
    <n v="19.102"/>
    <n v="66009.94"/>
    <s v="ZERODHA BROKING LIMITED"/>
    <n v="0"/>
    <x v="0"/>
    <x v="5"/>
    <s v="Edelweiss Emerging Markets Opportunities Equity Offshore Fund - Direct Plan - Growth Option"/>
  </r>
  <r>
    <s v="INF090I01FH9"/>
    <n v="40.072000000000003"/>
    <n v="1506.27"/>
    <n v="60359.25"/>
    <s v="ZERODHA BROKING LIMITED"/>
    <n v="0"/>
    <x v="0"/>
    <x v="6"/>
    <s v="Franklin India Prima Fund - Direct - Growth"/>
  </r>
  <r>
    <s v="INF179K01XD8"/>
    <n v="2751.4859999999999"/>
    <n v="25.574000000000002"/>
    <n v="70366.5"/>
    <s v="ZERODHA BROKING LIMITED"/>
    <n v="0"/>
    <x v="0"/>
    <x v="7"/>
    <s v="HDFC Corporate Bond Fund - Growth Option - Direct Plan"/>
  </r>
  <r>
    <s v="INF179KB1HU9"/>
    <n v="5.7930000000000001"/>
    <n v="4517.5690000000004"/>
    <n v="26170.28"/>
    <s v="ZERODHA BROKING LIMITED"/>
    <n v="0"/>
    <x v="0"/>
    <x v="8"/>
    <s v="HDFC Money Market Fund - Growth Option - Direct Plan"/>
  </r>
  <r>
    <s v="INF179K01VQ4"/>
    <n v="1806.4169999999999"/>
    <n v="38.86"/>
    <n v="70197.36"/>
    <s v="ZERODHA BROKING LIMITED"/>
    <n v="0"/>
    <x v="0"/>
    <x v="9"/>
    <s v="HDFC Floating Rate Debt Fund - Direct Plan - Growth Option"/>
  </r>
  <r>
    <s v="INF179K01YM7"/>
    <n v="3201.7869999999998"/>
    <n v="25.361999999999998"/>
    <n v="81203.72"/>
    <s v="ZERODHA BROKING LIMITED"/>
    <n v="0"/>
    <x v="0"/>
    <x v="10"/>
    <s v="HDFC Short Term  Debt Fund - Growth Option - Direct Plan"/>
  </r>
  <r>
    <s v="INF109K01U76"/>
    <n v="4520.96"/>
    <n v="15.731999999999999"/>
    <n v="71123.740000000005"/>
    <s v="ZERODHA BROKING LIMITED"/>
    <n v="0"/>
    <x v="0"/>
    <x v="11"/>
    <s v="ICICI Prudential Regular Gold Savings Fund (FOF) - Direct Plan -  IDCW"/>
  </r>
  <r>
    <s v="INF109KB10X0"/>
    <n v="3965.4"/>
    <n v="16.722000000000001"/>
    <n v="66309.42"/>
    <s v="ZERODHA BROKING LIMITED"/>
    <n v="0"/>
    <x v="0"/>
    <x v="4"/>
    <s v="ICICI Prudential Sensex Index Fund - Direct Plan - Cumulative Option"/>
  </r>
  <r>
    <s v="INF109K013N3"/>
    <n v="3341.2779999999998"/>
    <n v="49.390999999999998"/>
    <n v="165029.06"/>
    <s v="ZERODHA BROKING LIMITED"/>
    <n v="0"/>
    <x v="0"/>
    <x v="10"/>
    <s v="ICICI Prudential Short Term Fund - Direct Plan - Growth Option"/>
  </r>
  <r>
    <s v="INE383A01012"/>
    <n v="30"/>
    <n v="192"/>
    <n v="5760"/>
    <s v="ZERODHA BROKING LIMITED"/>
    <n v="0"/>
    <x v="1"/>
    <x v="3"/>
    <m/>
  </r>
  <r>
    <s v="INE095A01012"/>
    <n v="7"/>
    <n v="1016.15"/>
    <n v="7113.05"/>
    <s v="ZERODHA BROKING LIMITED"/>
    <n v="0"/>
    <x v="1"/>
    <x v="3"/>
    <m/>
  </r>
  <r>
    <s v="INE646L01027"/>
    <n v="5"/>
    <n v="1720.25"/>
    <n v="8601.25"/>
    <s v="ZERODHA BROKING LIMITED"/>
    <n v="0"/>
    <x v="1"/>
    <x v="3"/>
    <m/>
  </r>
  <r>
    <s v="INE544H01014"/>
    <n v="50"/>
    <n v="22.55"/>
    <n v="1127.5"/>
    <s v="ZERODHA BROKING LIMITED"/>
    <n v="0"/>
    <x v="1"/>
    <x v="3"/>
    <m/>
  </r>
  <r>
    <s v="INE217B01036"/>
    <n v="5"/>
    <n v="979.8"/>
    <n v="4899"/>
    <s v="ZERODHA BROKING LIMITED"/>
    <n v="0"/>
    <x v="1"/>
    <x v="3"/>
    <m/>
  </r>
  <r>
    <s v="INF174K01JI7"/>
    <n v="2403.4989999999998"/>
    <n v="44.128"/>
    <n v="106061.6"/>
    <s v="ZERODHA BROKING LIMITED"/>
    <n v="0"/>
    <x v="0"/>
    <x v="10"/>
    <s v="Kotak Bond Short Term Plan-(Growth) - Direct"/>
  </r>
  <r>
    <s v="INF174K01KT2"/>
    <n v="384.22300000000001"/>
    <n v="155.52000000000001"/>
    <n v="59754.36"/>
    <s v="ZERODHA BROKING LIMITED"/>
    <n v="0"/>
    <x v="0"/>
    <x v="12"/>
    <s v="Kotak-Small Cap Fund - Growth - Direct"/>
  </r>
  <r>
    <s v="INF917K01FW8"/>
    <n v="3778.3110000000001"/>
    <n v="21.9"/>
    <n v="82745.009999999995"/>
    <s v="ZERODHA BROKING LIMITED"/>
    <n v="0"/>
    <x v="0"/>
    <x v="1"/>
    <s v="L&amp;T Infrastructure Fund -Direct Plan-Growth"/>
  </r>
  <r>
    <s v="INF769K01BL5"/>
    <n v="1774.34"/>
    <n v="54.988999999999997"/>
    <n v="97569.18"/>
    <s v="ZERODHA BROKING LIMITED"/>
    <n v="0"/>
    <x v="0"/>
    <x v="1"/>
    <s v="Mirae Asset Great Consumer Fund - Direct Plan - Growth"/>
  </r>
  <r>
    <s v="INE139A01034"/>
    <n v="500"/>
    <n v="78.349999999999994"/>
    <n v="39175"/>
    <s v="ZERODHA BROKING LIMITED"/>
    <n v="0"/>
    <x v="1"/>
    <x v="3"/>
    <m/>
  </r>
  <r>
    <s v="INE868B01028"/>
    <n v="75"/>
    <n v="86.95"/>
    <n v="6521.25"/>
    <s v="ZERODHA BROKING LIMITED"/>
    <n v="0"/>
    <x v="1"/>
    <x v="3"/>
    <m/>
  </r>
  <r>
    <s v="INF204KA15G5"/>
    <n v="1544.9739999999999"/>
    <n v="26.603999999999999"/>
    <n v="41102.49"/>
    <s v="ZERODHA BROKING LIMITED"/>
    <n v="0"/>
    <x v="0"/>
    <x v="1"/>
    <s v="Nippon India US Equity Opportunites Fund- Direct Plan- Growth Plan- Growth Option"/>
  </r>
  <r>
    <s v="INE818B01023"/>
    <n v="100"/>
    <n v="25.5"/>
    <n v="2550"/>
    <s v="ZERODHA BROKING LIMITED"/>
    <n v="0"/>
    <x v="1"/>
    <x v="3"/>
    <m/>
  </r>
  <r>
    <s v="INE318A01026"/>
    <n v="5"/>
    <n v="2153.85"/>
    <n v="10769.25"/>
    <s v="ZERODHA BROKING LIMITED"/>
    <n v="0"/>
    <x v="1"/>
    <x v="3"/>
    <m/>
  </r>
  <r>
    <s v="INE002A01018"/>
    <n v="5"/>
    <n v="2110.9"/>
    <n v="10554.5"/>
    <s v="ZERODHA BROKING LIMITED"/>
    <n v="0"/>
    <x v="1"/>
    <x v="3"/>
    <m/>
  </r>
  <r>
    <s v="INF200KA1507"/>
    <n v="2519.08"/>
    <n v="25.425999999999998"/>
    <n v="64050.13"/>
    <s v="ZERODHA BROKING LIMITED"/>
    <n v="0"/>
    <x v="0"/>
    <x v="1"/>
    <s v="SBI BANKING &amp; FINANCIAL SERVICES FUND - DIRECT PLAN - GROWTH"/>
  </r>
  <r>
    <s v="INF200K01SK7"/>
    <n v="2975.7260000000001"/>
    <n v="51.18"/>
    <n v="152297.66"/>
    <s v="ZERODHA BROKING LIMITED"/>
    <n v="0"/>
    <x v="0"/>
    <x v="13"/>
    <s v="SBI MAGNUM CONSTANT MATURITY FUND - DIRECT PLAN - GROWTH"/>
  </r>
  <r>
    <s v="INF200K01SH3"/>
    <n v="683.92700000000002"/>
    <n v="52.941000000000003"/>
    <n v="36207.78"/>
    <s v="ZERODHA BROKING LIMITED"/>
    <n v="0"/>
    <x v="0"/>
    <x v="14"/>
    <s v="SBI MAGNUM GILT FUND - DIRECT PLAN - GROWTH"/>
  </r>
  <r>
    <s v="INF200K01VB0"/>
    <n v="852.37199999999996"/>
    <n v="42.244"/>
    <n v="36007.599999999999"/>
    <s v="ZERODHA BROKING LIMITED"/>
    <n v="0"/>
    <x v="0"/>
    <x v="15"/>
    <s v="SBI MAGNUM MEDIUM DURATION FUND - DIRECT PLAN - GROWTH"/>
  </r>
  <r>
    <s v="INE818A01017"/>
    <n v="20"/>
    <n v="157.15"/>
    <n v="3143"/>
    <s v="ZERODHA BROKING LIMITED"/>
    <n v="0"/>
    <x v="1"/>
    <x v="3"/>
    <m/>
  </r>
  <r>
    <s v="INF277K015B9"/>
    <n v="278.70299999999997"/>
    <n v="28.661000000000001"/>
    <n v="7987.91"/>
    <s v="ZERODHA BROKING LIMITED"/>
    <n v="0"/>
    <x v="0"/>
    <x v="1"/>
    <s v="Tata Resources &amp; Energy Fund-Direct Plan-Growth"/>
  </r>
  <r>
    <s v="INE886H01027"/>
    <n v="100"/>
    <n v="42.9"/>
    <n v="4290"/>
    <s v="ZERODHA BROKING LIMITED"/>
    <n v="0"/>
    <x v="1"/>
    <x v="3"/>
    <m/>
  </r>
  <r>
    <s v="INE854D01024"/>
    <n v="12"/>
    <n v="661.45"/>
    <n v="7937.4"/>
    <s v="ZERODHA BROKING LIMITED"/>
    <n v="0"/>
    <x v="1"/>
    <x v="3"/>
    <m/>
  </r>
  <r>
    <s v="INE176A01028"/>
    <n v="0"/>
    <n v="1596.75"/>
    <n v="15967.5"/>
    <s v="KOTAK SECURITIES LIMITED"/>
    <n v="0"/>
    <x v="1"/>
    <x v="3"/>
    <m/>
  </r>
  <r>
    <s v="INE475E01026"/>
    <n v="0"/>
    <n v="667.1"/>
    <n v="13342"/>
    <s v="KOTAK SECURITIES LIMITED"/>
    <n v="0"/>
    <x v="1"/>
    <x v="3"/>
    <m/>
  </r>
  <r>
    <s v="INE545A01016"/>
    <n v="0"/>
    <n v="2190.6999999999998"/>
    <n v="2190.6999999999998"/>
    <s v="KOTAK SECURITIES LIMITED"/>
    <n v="0"/>
    <x v="1"/>
    <x v="3"/>
    <m/>
  </r>
  <r>
    <s v="INE191I01012"/>
    <n v="0"/>
    <n v="5.71"/>
    <n v="1890.01"/>
    <s v="KOTAK SECURITIES LIMITED"/>
    <n v="0"/>
    <x v="1"/>
    <x v="3"/>
    <m/>
  </r>
  <r>
    <s v="INE335Y01012"/>
    <n v="0"/>
    <n v="2033.85"/>
    <n v="20338.5"/>
    <s v="KOTAK SECURITIES LIMITED"/>
    <n v="0"/>
    <x v="1"/>
    <x v="3"/>
    <m/>
  </r>
  <r>
    <s v="INE585B01010"/>
    <n v="0"/>
    <n v="7515.9"/>
    <n v="15031.8"/>
    <s v="KOTAK SECURITIES LIMITED"/>
    <n v="0"/>
    <x v="1"/>
    <x v="3"/>
    <m/>
  </r>
  <r>
    <s v="INE139A01034"/>
    <n v="0"/>
    <n v="78.349999999999994"/>
    <n v="94020"/>
    <s v="KOTAK SECURITIES LIMITED"/>
    <n v="0"/>
    <x v="1"/>
    <x v="3"/>
    <m/>
  </r>
  <r>
    <s v="INE818B01023"/>
    <n v="0"/>
    <n v="25.5"/>
    <n v="5100"/>
    <s v="KOTAK SECURITIES LIMITED"/>
    <n v="0"/>
    <x v="1"/>
    <x v="3"/>
    <m/>
  </r>
  <r>
    <s v="INE002A01018"/>
    <n v="0"/>
    <n v="2110.65"/>
    <n v="31659.75"/>
    <s v="KOTAK SECURITIES LIMITED"/>
    <n v="0"/>
    <x v="1"/>
    <x v="3"/>
    <m/>
  </r>
  <r>
    <s v="INE890C01046"/>
    <n v="0"/>
    <n v="0.87"/>
    <n v="173.13"/>
    <s v="KOTAK SECURITIES LIMITED"/>
    <n v="0"/>
    <x v="1"/>
    <x v="3"/>
    <m/>
  </r>
  <r>
    <s v="INE338O01025"/>
    <n v="0"/>
    <n v="0.19"/>
    <n v="47.5"/>
    <s v="KOTAK SECURITIES LIMITED"/>
    <n v="0"/>
    <x v="1"/>
    <x v="3"/>
    <m/>
  </r>
  <r>
    <s v="INE040H01021"/>
    <n v="0"/>
    <n v="8"/>
    <n v="776"/>
    <s v="KOTAK SECURITIES LIMITED"/>
    <n v="0"/>
    <x v="1"/>
    <x v="3"/>
    <m/>
  </r>
  <r>
    <s v="INE528G01035"/>
    <n v="0"/>
    <n v="13.55"/>
    <n v="6775"/>
    <s v="KOTAK SECURITIES LIMITED"/>
    <n v="0"/>
    <x v="1"/>
    <x v="3"/>
    <m/>
  </r>
  <r>
    <s v="INF209K01WN4"/>
    <n v="1479.2270000000001"/>
    <n v="54.5274"/>
    <n v="80658.399999999994"/>
    <s v="Others"/>
    <n v="60170.2"/>
    <x v="0"/>
    <x v="12"/>
    <s v="Aditya Birla Sun Life Small Cap Fund - Growth - Direct Plan"/>
  </r>
  <r>
    <s v="INF209K014W1"/>
    <n v="178.571"/>
    <n v="38.78"/>
    <n v="6924.98"/>
    <s v="Others"/>
    <n v="5000"/>
    <x v="0"/>
    <x v="1"/>
    <s v="Aditya Birla Sun Life Banking and Financial Services Fund - Direct Plan - Growth"/>
  </r>
  <r>
    <s v="INF846K01DP8"/>
    <n v="345.7"/>
    <n v="46.32"/>
    <n v="16012.82"/>
    <s v="Others"/>
    <n v="12799.68"/>
    <x v="0"/>
    <x v="16"/>
    <s v="Axis Bluechip Fund - Direct Plan - Growth"/>
  </r>
  <r>
    <s v="INF846K01164"/>
    <n v="604.39599999999996"/>
    <n v="41.91"/>
    <n v="25330.240000000002"/>
    <s v="Others"/>
    <n v="21998.9"/>
    <x v="0"/>
    <x v="16"/>
    <s v="Axis Bluechip Fund - Regular Plan - Growth"/>
  </r>
  <r>
    <s v="INF740K01NF3"/>
    <n v="225.56899999999999"/>
    <n v="77.540700000000001"/>
    <n v="17490.78"/>
    <s v="Others"/>
    <n v="16500"/>
    <x v="0"/>
    <x v="14"/>
    <s v="DSP Government Securities Fund - Direct Plan - Growth"/>
  </r>
  <r>
    <s v="INF740K01QA7"/>
    <n v="9.4990000000000006"/>
    <n v="54.395000000000003"/>
    <n v="516.70000000000005"/>
    <s v="Others"/>
    <n v="500"/>
    <x v="0"/>
    <x v="1"/>
    <s v="DSP Natural Resources and New Energy Fund - Direct Plan - Growth"/>
  </r>
  <r>
    <s v="INF740K01OZ9"/>
    <n v="484.93299999999999"/>
    <n v="18.5243"/>
    <n v="8983.0400000000009"/>
    <s v="Others"/>
    <n v="9800"/>
    <x v="0"/>
    <x v="5"/>
    <s v="DSP World Gold Fund - Direct Plan - Growth"/>
  </r>
  <r>
    <s v="INF843K01AU1"/>
    <n v="237.7"/>
    <n v="61.600999999999999"/>
    <n v="14642.56"/>
    <s v="Others"/>
    <n v="11499.61"/>
    <x v="0"/>
    <x v="5"/>
    <s v="Edelweiss Greater China Equity Off-shore Fund - Direct Plan - Growth Option"/>
  </r>
  <r>
    <s v="INF843K01CE1"/>
    <n v="505.56200000000001"/>
    <n v="24.575299999999999"/>
    <n v="12424.34"/>
    <s v="Others"/>
    <n v="11999.66"/>
    <x v="0"/>
    <x v="8"/>
    <s v="Edelweiss Money Market Fund - Direct Plan - Growth Option"/>
  </r>
  <r>
    <s v="INF090I01841"/>
    <n v="849.57899999999995"/>
    <n v="108.3242"/>
    <n v="92029.97"/>
    <s v="Others"/>
    <n v="55041.47"/>
    <x v="0"/>
    <x v="1"/>
    <s v="Franklin India Opportunities Fund - Growth"/>
  </r>
  <r>
    <s v="INF090I01FN7"/>
    <n v="115.73399999999999"/>
    <n v="698.93899999999996"/>
    <n v="80891.009999999995"/>
    <s v="Others"/>
    <n v="55000.35"/>
    <x v="0"/>
    <x v="16"/>
    <s v="Franklin India Bluechip Fund- Direct - Growth"/>
  </r>
  <r>
    <s v="INF090I01JL3"/>
    <n v="366.245"/>
    <n v="22.603300000000001"/>
    <n v="8278.35"/>
    <s v="Others"/>
    <n v="7305.35"/>
    <x v="0"/>
    <x v="17"/>
    <s v="Franklin India Credit Risk Fund - Direct - Growth"/>
  </r>
  <r>
    <s v="INF179K01VC4"/>
    <n v="143.68100000000001"/>
    <n v="413.714"/>
    <n v="59442.84"/>
    <s v="Others"/>
    <n v="43255.85"/>
    <x v="0"/>
    <x v="18"/>
    <s v="HDFC Capital Builder Value Fund - Growth Option - Direct Plan"/>
  </r>
  <r>
    <s v="INF179K01WB4"/>
    <n v="3.0000000000000001E-3"/>
    <n v="76.619600000000005"/>
    <n v="0.23"/>
    <s v="Others"/>
    <n v="0.17"/>
    <x v="0"/>
    <x v="19"/>
    <s v="HDFC Dynamic Debt Fund - Growth Option - Direct Plan"/>
  </r>
  <r>
    <s v="INF179K01XZ1"/>
    <n v="1220.9190000000001"/>
    <n v="77.305999999999997"/>
    <n v="94384.36"/>
    <s v="Others"/>
    <n v="65389.52"/>
    <x v="0"/>
    <x v="20"/>
    <s v="HDFC Hybrid Equity Fund - Growth Option - Direct Plan"/>
  </r>
  <r>
    <s v="INF179K01AS4"/>
    <n v="472.85300000000001"/>
    <n v="73.194999999999993"/>
    <n v="34610.480000000003"/>
    <s v="Others"/>
    <n v="24106.880000000001"/>
    <x v="0"/>
    <x v="20"/>
    <s v="HDFC Hybrid Equity Fund - Growth Plan"/>
  </r>
  <r>
    <s v="INF179K01VF7"/>
    <n v="1639.7470000000001"/>
    <n v="48.212800000000001"/>
    <n v="79056.789999999994"/>
    <s v="Others"/>
    <n v="77000"/>
    <x v="0"/>
    <x v="21"/>
    <s v="HDFC Low Duration  Fund - Direct Plan - Growth"/>
  </r>
  <r>
    <s v="INF109K013J1"/>
    <n v="79.491"/>
    <n v="87.36"/>
    <n v="6944.33"/>
    <s v="Others"/>
    <n v="5000"/>
    <x v="0"/>
    <x v="1"/>
    <s v="ICICI Prudential Banking and Financial Services Fund - Direct Plan -  Growth"/>
  </r>
  <r>
    <s v="INF109K01R14"/>
    <n v="0.36799999999999999"/>
    <n v="298.08330000000001"/>
    <n v="109.69"/>
    <s v="Others"/>
    <n v="100"/>
    <x v="0"/>
    <x v="8"/>
    <s v="ICICI Prudential Money Market Fund Option - Direct Plan -  Growth"/>
  </r>
  <r>
    <s v="INF109K01O82"/>
    <n v="0.26400000000000001"/>
    <n v="425.5018"/>
    <n v="112.338042"/>
    <s v="Others"/>
    <n v="100"/>
    <x v="0"/>
    <x v="21"/>
    <s v="ICICI Prudential Savings Fund - Direct Plan - Growth"/>
  </r>
  <r>
    <s v="INF109K016L0"/>
    <n v="165.03800000000001"/>
    <n v="62.06"/>
    <n v="10242.26"/>
    <s v="Others"/>
    <n v="7600"/>
    <x v="0"/>
    <x v="16"/>
    <s v="ICICI Prudential Bluechip Fund - Direct Plan - Growth"/>
  </r>
  <r>
    <s v="INF109K01R14"/>
    <n v="11.787000000000001"/>
    <n v="298.08330000000001"/>
    <n v="3513.51"/>
    <s v="Others"/>
    <n v="3402"/>
    <x v="0"/>
    <x v="8"/>
    <s v="ICICI Prudential Money Market Fund Option - Direct Plan -  Growth"/>
  </r>
  <r>
    <s v="INF109K01O82"/>
    <n v="9.5830000000000002"/>
    <n v="425.5018"/>
    <n v="4077.58"/>
    <s v="Others"/>
    <n v="3900"/>
    <x v="0"/>
    <x v="21"/>
    <s v="ICICI Prudential Savings Fund - Direct Plan - Growth"/>
  </r>
  <r>
    <s v="INF109K01BH2"/>
    <n v="520.83199999999999"/>
    <n v="46.25"/>
    <n v="24088.48"/>
    <s v="Others"/>
    <n v="22000"/>
    <x v="0"/>
    <x v="22"/>
    <s v="ICICI Prudential Balanced Advantage Fund - Growth"/>
  </r>
  <r>
    <s v="INF109K01AH4"/>
    <n v="654.73199999999997"/>
    <n v="34.586799999999997"/>
    <n v="22645.08"/>
    <s v="Others"/>
    <n v="22000"/>
    <x v="0"/>
    <x v="15"/>
    <s v="ICICI Prudential Medium Term Bond Fund - Growth"/>
  </r>
  <r>
    <s v="INF109K01CQ1"/>
    <n v="1010.826"/>
    <n v="22.976299999999998"/>
    <n v="23225.040000000001"/>
    <s v="Others"/>
    <n v="22800"/>
    <x v="0"/>
    <x v="7"/>
    <s v="ICICI Prudential Corporate Bond Fund - Growth"/>
  </r>
  <r>
    <s v="INF109K01CQ1"/>
    <n v="261.05599999999998"/>
    <n v="22.976299999999998"/>
    <n v="5998.1"/>
    <s v="Others"/>
    <n v="6000"/>
    <x v="0"/>
    <x v="7"/>
    <s v="ICICI Prudential Corporate Bond Fund - Growth"/>
  </r>
  <r>
    <s v="INF109K013J1"/>
    <n v="86.802000000000007"/>
    <n v="87.36"/>
    <n v="7583.02"/>
    <s v="Others"/>
    <n v="5576.19"/>
    <x v="0"/>
    <x v="1"/>
    <s v="ICICI Prudential Banking and Financial Services Fund - Direct Plan -  Growth"/>
  </r>
  <r>
    <s v="INF194K01X46"/>
    <n v="761.30100000000004"/>
    <n v="24.13"/>
    <n v="18370.189999999999"/>
    <s v="Others"/>
    <n v="10000"/>
    <x v="0"/>
    <x v="1"/>
    <s v="IDFC Infrastructure Fund-Direct Plan-Growth "/>
  </r>
  <r>
    <s v="INF194K01Q29"/>
    <n v="587.58199999999999"/>
    <n v="29.4391"/>
    <n v="17297.89"/>
    <s v="Others"/>
    <n v="17000"/>
    <x v="0"/>
    <x v="14"/>
    <s v="IDFC Government Securities Fund-  Investment Plan-Direct Plan-Growth"/>
  </r>
  <r>
    <s v="INF194KA1L81"/>
    <n v="209.90299999999999"/>
    <n v="15.2277"/>
    <n v="3196.34"/>
    <s v="Others"/>
    <n v="3200"/>
    <x v="0"/>
    <x v="7"/>
    <s v="IDFC Corporate Bond Fund - Regular Growth"/>
  </r>
  <r>
    <s v="INF174K01LS2"/>
    <n v="817.22199999999998"/>
    <n v="52.719000000000001"/>
    <n v="43083.13"/>
    <s v="Others"/>
    <n v="27500"/>
    <x v="0"/>
    <x v="23"/>
    <s v="Kotak Flexicap Fund - Growth - Direct"/>
  </r>
  <r>
    <s v="INF174K01KZ9"/>
    <n v="823.64400000000001"/>
    <n v="84.522000000000006"/>
    <n v="69616.039999999994"/>
    <s v="Others"/>
    <n v="47791.3"/>
    <x v="0"/>
    <x v="24"/>
    <s v="Kotak India EQ Contra Fund - Growth - Direct"/>
  </r>
  <r>
    <s v="INF174K01LS2"/>
    <n v="282.077"/>
    <n v="52.719000000000001"/>
    <n v="14870.82"/>
    <s v="Others"/>
    <n v="11500"/>
    <x v="0"/>
    <x v="23"/>
    <s v="Kotak Flexicap Fund - Growth - Direct"/>
  </r>
  <r>
    <s v="INF917K01FE6"/>
    <n v="834.35299999999995"/>
    <n v="21.6311"/>
    <n v="18047.97"/>
    <s v="Others"/>
    <n v="17000"/>
    <x v="0"/>
    <x v="8"/>
    <s v="L&amp;T Money Market Fund -Direct Plan- Growth"/>
  </r>
  <r>
    <s v="INF204K01I50"/>
    <n v="355.01600000000002"/>
    <n v="327.93720000000002"/>
    <n v="116"/>
    <s v="Others"/>
    <n v="78035.399999999994"/>
    <x v="0"/>
    <x v="1"/>
    <s v="Nippon India Pharma Fund - Direct Plan Growth Plan - Growth Option"/>
  </r>
  <r>
    <s v="INF204K01I50"/>
    <n v="32.398000000000003"/>
    <n v="327.93720000000002"/>
    <n v="10624.51"/>
    <s v="Others"/>
    <n v="8499.6299999999992"/>
    <x v="0"/>
    <x v="1"/>
    <s v="Nippon India Pharma Fund - Direct Plan Growth Plan - Growth Option"/>
  </r>
  <r>
    <s v="INF204K01K15"/>
    <n v="270.59500000000003"/>
    <n v="77.817999999999998"/>
    <n v="21057.16"/>
    <s v="Others"/>
    <n v="12899.61"/>
    <x v="0"/>
    <x v="12"/>
    <s v="Nippon India Small Cap Fund - Direct Plan Growth Plan - Growth Option"/>
  </r>
  <r>
    <s v="INF173K01EV3"/>
    <n v="243.68199999999999"/>
    <n v="81.7"/>
    <n v="19908.82"/>
    <s v="Others"/>
    <n v="14499.61"/>
    <x v="0"/>
    <x v="25"/>
    <s v="Principal Dividend Yield Fund - Direct Plan - Growth Option"/>
  </r>
  <r>
    <s v="INF966L01820"/>
    <n v="583.42100000000005"/>
    <n v="33.279899999999998"/>
    <n v="19416.189999999999"/>
    <s v="Others"/>
    <n v="18999.3"/>
    <x v="0"/>
    <x v="26"/>
    <s v="quant Liquid Fund - Growth Option - Direct Plan"/>
  </r>
  <r>
    <s v="INF205K01LE4"/>
    <n v="197.46199999999999"/>
    <n v="78.22"/>
    <n v="15445.48"/>
    <s v="Others"/>
    <n v="11499.61"/>
    <x v="0"/>
    <x v="24"/>
    <s v="Invesco India Contra Fund - Direct Plan - Growth"/>
  </r>
  <r>
    <s v="INF205K01247"/>
    <n v="84.313000000000002"/>
    <n v="47.71"/>
    <n v="4022.57"/>
    <s v="Others"/>
    <n v="3999.8"/>
    <x v="0"/>
    <x v="27"/>
    <s v="Invesco India Growth Opportunities Fund - Growth"/>
  </r>
  <r>
    <s v="INF200K01UP2"/>
    <n v="187.25299999999999"/>
    <n v="253.11879999999999"/>
    <n v="47397.25"/>
    <s v="Others"/>
    <n v="36785.85"/>
    <x v="0"/>
    <x v="1"/>
    <s v="SBI HEALTHCARE OPPORTUNITIES FUND - DIRECT PLAN -GROWTH"/>
  </r>
  <r>
    <s v="INF200K01RS2"/>
    <n v="1523.818"/>
    <n v="23.030799999999999"/>
    <n v="35094.75"/>
    <s v="Others"/>
    <n v="24000"/>
    <x v="0"/>
    <x v="1"/>
    <s v="SBI INFRASTRUCTURE FUND -  DIRECT PLAN - GROWTH"/>
  </r>
  <r>
    <s v="INF200K01TP4"/>
    <n v="642.69799999999998"/>
    <n v="129.68170000000001"/>
    <n v="83346.17"/>
    <s v="Others"/>
    <n v="51984.19"/>
    <x v="0"/>
    <x v="6"/>
    <s v="SBI Magnum MIDCAP FUND - DIRECT PLAN - GROWTH"/>
  </r>
  <r>
    <s v="INF200K01QX4"/>
    <n v="252.553"/>
    <n v="59.225499999999997"/>
    <n v="14957.58"/>
    <s v="Others"/>
    <n v="11500"/>
    <x v="0"/>
    <x v="16"/>
    <s v="SBI BLUE CHIP FUND-DIRECT PLAN -GROWTH"/>
  </r>
  <r>
    <s v="INF200K01SB6"/>
    <n v="130.83000000000001"/>
    <n v="68.310199999999995"/>
    <n v="8937.02"/>
    <s v="Others"/>
    <n v="7000"/>
    <x v="0"/>
    <x v="1"/>
    <s v="SBI Magnum COMMA Fund - DIRECT PLAN - Growth"/>
  </r>
  <r>
    <s v="INF200K01UY4"/>
    <n v="78.531999999999996"/>
    <n v="12.8985"/>
    <n v="1012.95"/>
    <s v="Others"/>
    <n v="1000"/>
    <x v="0"/>
    <x v="1"/>
    <s v="SBI PSU Fund - DIRECT PLAN - GROWTH"/>
  </r>
  <r>
    <s v="INF200K01107"/>
    <n v="124.88800000000001"/>
    <n v="185.08199999999999"/>
    <n v="23114.52"/>
    <s v="Others"/>
    <n v="20000"/>
    <x v="0"/>
    <x v="20"/>
    <s v="SBI EQUITY HYBRID FUND - REGULAR PLAN -Growth"/>
  </r>
  <r>
    <s v="INF789FC12T1"/>
    <n v="4135.6130000000003"/>
    <n v="13.931900000000001"/>
    <n v="57616.95"/>
    <s v="Others"/>
    <n v="41125"/>
    <x v="0"/>
    <x v="4"/>
    <s v="UTI Nifty Next 50 Index Fund - Direct Plan - Growth Option"/>
  </r>
  <r>
    <m/>
    <m/>
    <m/>
    <m/>
    <m/>
    <m/>
    <x v="2"/>
    <x v="2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INF209K01UR9"/>
    <n v="118.563"/>
    <n v="431.404"/>
    <n v="51148.55"/>
    <s v="ZERODHA BROKING LIMITED"/>
    <n v="0"/>
    <s v="MF"/>
    <s v="Debt Scheme - Ultra Short Duration Fund"/>
    <s v="Aditya Birla Sun Life Savings Fund - Growth - Direct Plan"/>
    <x v="0"/>
  </r>
  <r>
    <s v="INF209KA1YL8"/>
    <n v="2184.9340000000002"/>
    <n v="14.85"/>
    <n v="32446.27"/>
    <s v="ZERODHA BROKING LIMITED"/>
    <n v="0"/>
    <s v="MF"/>
    <s v="Equity Scheme - Sectoral/ Thematic"/>
    <s v="Aditya Birla Sun Life Manufacturing Equity Fund - Direct - IDCW"/>
    <x v="1"/>
  </r>
  <r>
    <s v="INF846K01EW2"/>
    <n v="1242.7639999999999"/>
    <n v="72.725999999999999"/>
    <n v="90381.25"/>
    <s v="ZERODHA BROKING LIMITED"/>
    <n v="0"/>
    <s v="MF"/>
    <s v="Equity Scheme - ELSS"/>
    <s v="Axis Long Term Equity Fund - Direct Plan - Growth Option"/>
    <x v="1"/>
  </r>
  <r>
    <s v="INE059A01026"/>
    <n v="5"/>
    <n v="971.95"/>
    <n v="4859.75"/>
    <s v="ZERODHA BROKING LIMITED"/>
    <n v="0"/>
    <s v="Stock"/>
    <s v="Stock"/>
    <m/>
    <x v="1"/>
  </r>
  <r>
    <s v="INF740KA1CR7"/>
    <n v="423.12400000000002"/>
    <n v="14.257999999999999"/>
    <n v="6032.9"/>
    <s v="ZERODHA BROKING LIMITED"/>
    <n v="0"/>
    <s v="MF"/>
    <s v="Other Scheme - Index Funds"/>
    <s v="DSP Equal Nifty 50 Fund - Direct Plan - Growth"/>
    <x v="2"/>
  </r>
  <r>
    <s v="INF843K01IZ3"/>
    <n v="3455.6559999999999"/>
    <n v="19.102"/>
    <n v="66009.94"/>
    <s v="ZERODHA BROKING LIMITED"/>
    <n v="0"/>
    <s v="MF"/>
    <s v="Other Scheme - FoF Overseas"/>
    <s v="Edelweiss Emerging Markets Opportunities Equity Offshore Fund - Direct Plan - Growth Option"/>
    <x v="2"/>
  </r>
  <r>
    <s v="INF090I01FH9"/>
    <n v="40.072000000000003"/>
    <n v="1506.27"/>
    <n v="60359.25"/>
    <s v="ZERODHA BROKING LIMITED"/>
    <n v="0"/>
    <s v="MF"/>
    <s v="Equity Scheme - Mid Cap Fund"/>
    <s v="Franklin India Prima Fund - Direct - Growth"/>
    <x v="1"/>
  </r>
  <r>
    <s v="INF179K01XD8"/>
    <n v="2751.4859999999999"/>
    <n v="25.574000000000002"/>
    <n v="70366.5"/>
    <s v="ZERODHA BROKING LIMITED"/>
    <n v="0"/>
    <s v="MF"/>
    <s v="Debt Scheme - Corporate Bond Fund"/>
    <s v="HDFC Corporate Bond Fund - Growth Option - Direct Plan"/>
    <x v="0"/>
  </r>
  <r>
    <s v="INF179KB1HU9"/>
    <n v="5.7930000000000001"/>
    <n v="4517.5690000000004"/>
    <n v="26170.28"/>
    <s v="ZERODHA BROKING LIMITED"/>
    <n v="0"/>
    <s v="MF"/>
    <s v="Debt Scheme - Money Market Fund"/>
    <s v="HDFC Money Market Fund - Growth Option - Direct Plan"/>
    <x v="0"/>
  </r>
  <r>
    <s v="INF179K01VQ4"/>
    <n v="1806.4169999999999"/>
    <n v="38.86"/>
    <n v="70197.36"/>
    <s v="ZERODHA BROKING LIMITED"/>
    <n v="0"/>
    <s v="MF"/>
    <s v="Debt Scheme - Floater Fund"/>
    <s v="HDFC Floating Rate Debt Fund - Direct Plan - Growth Option"/>
    <x v="0"/>
  </r>
  <r>
    <s v="INF179K01YM7"/>
    <n v="3201.7869999999998"/>
    <n v="25.361999999999998"/>
    <n v="81203.72"/>
    <s v="ZERODHA BROKING LIMITED"/>
    <n v="0"/>
    <s v="MF"/>
    <s v="Debt Scheme - Short Duration Fund"/>
    <s v="HDFC Short Term  Debt Fund - Growth Option - Direct Plan"/>
    <x v="0"/>
  </r>
  <r>
    <s v="INF109K01U76"/>
    <n v="4520.96"/>
    <n v="15.731999999999999"/>
    <n v="71123.740000000005"/>
    <s v="ZERODHA BROKING LIMITED"/>
    <n v="0"/>
    <s v="MF"/>
    <s v="Other Scheme - FoF Domestic"/>
    <s v="ICICI Prudential Regular Gold Savings Fund (FOF) - Direct Plan -  IDCW"/>
    <x v="2"/>
  </r>
  <r>
    <s v="INF109KB10X0"/>
    <n v="3965.4"/>
    <n v="16.722000000000001"/>
    <n v="66309.42"/>
    <s v="ZERODHA BROKING LIMITED"/>
    <n v="0"/>
    <s v="MF"/>
    <s v="Other Scheme - Index Funds"/>
    <s v="ICICI Prudential Sensex Index Fund - Direct Plan - Cumulative Option"/>
    <x v="2"/>
  </r>
  <r>
    <s v="INF109K013N3"/>
    <n v="3341.2779999999998"/>
    <n v="49.390999999999998"/>
    <n v="165029.06"/>
    <s v="ZERODHA BROKING LIMITED"/>
    <n v="0"/>
    <s v="MF"/>
    <s v="Debt Scheme - Short Duration Fund"/>
    <s v="ICICI Prudential Short Term Fund - Direct Plan - Growth Option"/>
    <x v="0"/>
  </r>
  <r>
    <s v="INE383A01012"/>
    <n v="30"/>
    <n v="192"/>
    <n v="5760"/>
    <s v="ZERODHA BROKING LIMITED"/>
    <n v="0"/>
    <s v="Stock"/>
    <s v="Stock"/>
    <m/>
    <x v="1"/>
  </r>
  <r>
    <s v="INE095A01012"/>
    <n v="7"/>
    <n v="1016.15"/>
    <n v="7113.05"/>
    <s v="ZERODHA BROKING LIMITED"/>
    <n v="0"/>
    <s v="Stock"/>
    <s v="Stock"/>
    <m/>
    <x v="1"/>
  </r>
  <r>
    <s v="INE646L01027"/>
    <n v="5"/>
    <n v="1720.25"/>
    <n v="8601.25"/>
    <s v="ZERODHA BROKING LIMITED"/>
    <n v="0"/>
    <s v="Stock"/>
    <s v="Stock"/>
    <m/>
    <x v="1"/>
  </r>
  <r>
    <s v="INE544H01014"/>
    <n v="50"/>
    <n v="22.55"/>
    <n v="1127.5"/>
    <s v="ZERODHA BROKING LIMITED"/>
    <n v="0"/>
    <s v="Stock"/>
    <s v="Stock"/>
    <m/>
    <x v="1"/>
  </r>
  <r>
    <s v="INE217B01036"/>
    <n v="5"/>
    <n v="979.8"/>
    <n v="4899"/>
    <s v="ZERODHA BROKING LIMITED"/>
    <n v="0"/>
    <s v="Stock"/>
    <s v="Stock"/>
    <m/>
    <x v="1"/>
  </r>
  <r>
    <s v="INF174K01JI7"/>
    <n v="2403.4989999999998"/>
    <n v="44.128"/>
    <n v="106061.6"/>
    <s v="ZERODHA BROKING LIMITED"/>
    <n v="0"/>
    <s v="MF"/>
    <s v="Debt Scheme - Short Duration Fund"/>
    <s v="Kotak Bond Short Term Plan-(Growth) - Direct"/>
    <x v="0"/>
  </r>
  <r>
    <s v="INF174K01KT2"/>
    <n v="384.22300000000001"/>
    <n v="155.52000000000001"/>
    <n v="59754.36"/>
    <s v="ZERODHA BROKING LIMITED"/>
    <n v="0"/>
    <s v="MF"/>
    <s v="Equity Scheme - Small Cap Fund"/>
    <s v="Kotak-Small Cap Fund - Growth - Direct"/>
    <x v="1"/>
  </r>
  <r>
    <s v="INF917K01FW8"/>
    <n v="3778.3110000000001"/>
    <n v="21.9"/>
    <n v="82745.009999999995"/>
    <s v="ZERODHA BROKING LIMITED"/>
    <n v="0"/>
    <s v="MF"/>
    <s v="Equity Scheme - Sectoral/ Thematic"/>
    <s v="L&amp;T Infrastructure Fund -Direct Plan-Growth"/>
    <x v="1"/>
  </r>
  <r>
    <s v="INF769K01BL5"/>
    <n v="1774.34"/>
    <n v="54.988999999999997"/>
    <n v="97569.18"/>
    <s v="ZERODHA BROKING LIMITED"/>
    <n v="0"/>
    <s v="MF"/>
    <s v="Equity Scheme - Sectoral/ Thematic"/>
    <s v="Mirae Asset Great Consumer Fund - Direct Plan - Growth"/>
    <x v="1"/>
  </r>
  <r>
    <s v="INE139A01034"/>
    <n v="500"/>
    <n v="78.349999999999994"/>
    <n v="39175"/>
    <s v="ZERODHA BROKING LIMITED"/>
    <n v="0"/>
    <s v="Stock"/>
    <s v="Stock"/>
    <m/>
    <x v="1"/>
  </r>
  <r>
    <s v="INE868B01028"/>
    <n v="75"/>
    <n v="86.95"/>
    <n v="6521.25"/>
    <s v="ZERODHA BROKING LIMITED"/>
    <n v="0"/>
    <s v="Stock"/>
    <s v="Stock"/>
    <m/>
    <x v="1"/>
  </r>
  <r>
    <s v="INF204KA15G5"/>
    <n v="1544.9739999999999"/>
    <n v="26.603999999999999"/>
    <n v="41102.49"/>
    <s v="ZERODHA BROKING LIMITED"/>
    <n v="0"/>
    <s v="MF"/>
    <s v="Equity Scheme - Sectoral/ Thematic"/>
    <s v="Nippon India US Equity Opportunites Fund- Direct Plan- Growth Plan- Growth Option"/>
    <x v="1"/>
  </r>
  <r>
    <s v="INE818B01023"/>
    <n v="100"/>
    <n v="25.5"/>
    <n v="2550"/>
    <s v="ZERODHA BROKING LIMITED"/>
    <n v="0"/>
    <s v="Stock"/>
    <s v="Stock"/>
    <m/>
    <x v="1"/>
  </r>
  <r>
    <s v="INE318A01026"/>
    <n v="5"/>
    <n v="2153.85"/>
    <n v="10769.25"/>
    <s v="ZERODHA BROKING LIMITED"/>
    <n v="0"/>
    <s v="Stock"/>
    <s v="Stock"/>
    <m/>
    <x v="1"/>
  </r>
  <r>
    <s v="INE002A01018"/>
    <n v="5"/>
    <n v="2110.9"/>
    <n v="10554.5"/>
    <s v="ZERODHA BROKING LIMITED"/>
    <n v="0"/>
    <s v="Stock"/>
    <s v="Stock"/>
    <m/>
    <x v="1"/>
  </r>
  <r>
    <s v="INF200KA1507"/>
    <n v="2519.08"/>
    <n v="25.425999999999998"/>
    <n v="64050.13"/>
    <s v="ZERODHA BROKING LIMITED"/>
    <n v="0"/>
    <s v="MF"/>
    <s v="Equity Scheme - Sectoral/ Thematic"/>
    <s v="SBI BANKING &amp; FINANCIAL SERVICES FUND - DIRECT PLAN - GROWTH"/>
    <x v="1"/>
  </r>
  <r>
    <s v="INF200K01SK7"/>
    <n v="2975.7260000000001"/>
    <n v="51.18"/>
    <n v="152297.66"/>
    <s v="ZERODHA BROKING LIMITED"/>
    <n v="0"/>
    <s v="MF"/>
    <s v="Debt Scheme - Gilt Fund with 10 year constant duration"/>
    <s v="SBI MAGNUM CONSTANT MATURITY FUND - DIRECT PLAN - GROWTH"/>
    <x v="0"/>
  </r>
  <r>
    <s v="INF200K01SH3"/>
    <n v="683.92700000000002"/>
    <n v="52.941000000000003"/>
    <n v="36207.78"/>
    <s v="ZERODHA BROKING LIMITED"/>
    <n v="0"/>
    <s v="MF"/>
    <s v="Debt Scheme - Gilt Fund"/>
    <s v="SBI MAGNUM GILT FUND - DIRECT PLAN - GROWTH"/>
    <x v="0"/>
  </r>
  <r>
    <s v="INF200K01VB0"/>
    <n v="852.37199999999996"/>
    <n v="42.244"/>
    <n v="36007.599999999999"/>
    <s v="ZERODHA BROKING LIMITED"/>
    <n v="0"/>
    <s v="MF"/>
    <s v="Debt Scheme - Medium Duration Fund"/>
    <s v="SBI MAGNUM MEDIUM DURATION FUND - DIRECT PLAN - GROWTH"/>
    <x v="0"/>
  </r>
  <r>
    <s v="INE818A01017"/>
    <n v="20"/>
    <n v="157.15"/>
    <n v="3143"/>
    <s v="ZERODHA BROKING LIMITED"/>
    <n v="0"/>
    <s v="Stock"/>
    <s v="Stock"/>
    <m/>
    <x v="1"/>
  </r>
  <r>
    <s v="INF277K015B9"/>
    <n v="278.70299999999997"/>
    <n v="28.661000000000001"/>
    <n v="7987.91"/>
    <s v="ZERODHA BROKING LIMITED"/>
    <n v="0"/>
    <s v="MF"/>
    <s v="Equity Scheme - Sectoral/ Thematic"/>
    <s v="Tata Resources &amp; Energy Fund-Direct Plan-Growth"/>
    <x v="1"/>
  </r>
  <r>
    <s v="INE886H01027"/>
    <n v="100"/>
    <n v="42.9"/>
    <n v="4290"/>
    <s v="ZERODHA BROKING LIMITED"/>
    <n v="0"/>
    <s v="Stock"/>
    <s v="Stock"/>
    <m/>
    <x v="1"/>
  </r>
  <r>
    <s v="INE854D01024"/>
    <n v="12"/>
    <n v="661.45"/>
    <n v="7937.4"/>
    <s v="ZERODHA BROKING LIMITED"/>
    <n v="0"/>
    <s v="Stock"/>
    <s v="Stock"/>
    <m/>
    <x v="1"/>
  </r>
  <r>
    <s v="INE176A01028"/>
    <n v="0"/>
    <n v="1596.75"/>
    <n v="15967.5"/>
    <s v="KOTAK SECURITIES LIMITED"/>
    <n v="0"/>
    <s v="Stock"/>
    <s v="Stock"/>
    <m/>
    <x v="1"/>
  </r>
  <r>
    <s v="INE475E01026"/>
    <n v="0"/>
    <n v="667.1"/>
    <n v="13342"/>
    <s v="KOTAK SECURITIES LIMITED"/>
    <n v="0"/>
    <s v="Stock"/>
    <s v="Stock"/>
    <m/>
    <x v="1"/>
  </r>
  <r>
    <s v="INE545A01016"/>
    <n v="0"/>
    <n v="2190.6999999999998"/>
    <n v="2190.6999999999998"/>
    <s v="KOTAK SECURITIES LIMITED"/>
    <n v="0"/>
    <s v="Stock"/>
    <s v="Stock"/>
    <m/>
    <x v="1"/>
  </r>
  <r>
    <s v="INE191I01012"/>
    <n v="0"/>
    <n v="5.71"/>
    <n v="1890.01"/>
    <s v="KOTAK SECURITIES LIMITED"/>
    <n v="0"/>
    <s v="Stock"/>
    <s v="Stock"/>
    <m/>
    <x v="1"/>
  </r>
  <r>
    <s v="INE335Y01012"/>
    <n v="0"/>
    <n v="2033.85"/>
    <n v="20338.5"/>
    <s v="KOTAK SECURITIES LIMITED"/>
    <n v="0"/>
    <s v="Stock"/>
    <s v="Stock"/>
    <m/>
    <x v="1"/>
  </r>
  <r>
    <s v="INE585B01010"/>
    <n v="0"/>
    <n v="7515.9"/>
    <n v="15031.8"/>
    <s v="KOTAK SECURITIES LIMITED"/>
    <n v="0"/>
    <s v="Stock"/>
    <s v="Stock"/>
    <m/>
    <x v="1"/>
  </r>
  <r>
    <s v="INE139A01034"/>
    <n v="0"/>
    <n v="78.349999999999994"/>
    <n v="94020"/>
    <s v="KOTAK SECURITIES LIMITED"/>
    <n v="0"/>
    <s v="Stock"/>
    <s v="Stock"/>
    <m/>
    <x v="1"/>
  </r>
  <r>
    <s v="INE818B01023"/>
    <n v="0"/>
    <n v="25.5"/>
    <n v="5100"/>
    <s v="KOTAK SECURITIES LIMITED"/>
    <n v="0"/>
    <s v="Stock"/>
    <s v="Stock"/>
    <m/>
    <x v="1"/>
  </r>
  <r>
    <s v="INE002A01018"/>
    <n v="0"/>
    <n v="2110.65"/>
    <n v="31659.75"/>
    <s v="KOTAK SECURITIES LIMITED"/>
    <n v="0"/>
    <s v="Stock"/>
    <s v="Stock"/>
    <m/>
    <x v="1"/>
  </r>
  <r>
    <s v="INE890C01046"/>
    <n v="0"/>
    <n v="0.87"/>
    <n v="173.13"/>
    <s v="KOTAK SECURITIES LIMITED"/>
    <n v="0"/>
    <s v="Stock"/>
    <s v="Stock"/>
    <m/>
    <x v="1"/>
  </r>
  <r>
    <s v="INE338O01025"/>
    <n v="0"/>
    <n v="0.19"/>
    <n v="47.5"/>
    <s v="KOTAK SECURITIES LIMITED"/>
    <n v="0"/>
    <s v="Stock"/>
    <s v="Stock"/>
    <m/>
    <x v="1"/>
  </r>
  <r>
    <s v="INE040H01021"/>
    <n v="0"/>
    <n v="8"/>
    <n v="776"/>
    <s v="KOTAK SECURITIES LIMITED"/>
    <n v="0"/>
    <s v="Stock"/>
    <s v="Stock"/>
    <m/>
    <x v="1"/>
  </r>
  <r>
    <s v="INE528G01035"/>
    <n v="0"/>
    <n v="13.55"/>
    <n v="6775"/>
    <s v="KOTAK SECURITIES LIMITED"/>
    <n v="0"/>
    <s v="Stock"/>
    <s v="Stock"/>
    <m/>
    <x v="1"/>
  </r>
  <r>
    <s v="INF209K01WN4"/>
    <n v="1479.2270000000001"/>
    <n v="54.5274"/>
    <n v="80658.399999999994"/>
    <s v="Others"/>
    <n v="60170.2"/>
    <s v="MF"/>
    <s v="Equity Scheme - Small Cap Fund"/>
    <s v="Aditya Birla Sun Life Small Cap Fund - Growth - Direct Plan"/>
    <x v="1"/>
  </r>
  <r>
    <s v="INF209K014W1"/>
    <n v="178.571"/>
    <n v="38.78"/>
    <n v="6924.98"/>
    <s v="Others"/>
    <n v="5000"/>
    <s v="MF"/>
    <s v="Equity Scheme - Sectoral/ Thematic"/>
    <s v="Aditya Birla Sun Life Banking and Financial Services Fund - Direct Plan - Growth"/>
    <x v="1"/>
  </r>
  <r>
    <s v="INF846K01DP8"/>
    <n v="345.7"/>
    <n v="46.32"/>
    <n v="16012.82"/>
    <s v="Others"/>
    <n v="12799.68"/>
    <s v="MF"/>
    <s v="Equity Scheme - Large Cap Fund"/>
    <s v="Axis Bluechip Fund - Direct Plan - Growth"/>
    <x v="1"/>
  </r>
  <r>
    <s v="INF846K01164"/>
    <n v="604.39599999999996"/>
    <n v="41.91"/>
    <n v="25330.240000000002"/>
    <s v="Others"/>
    <n v="21998.9"/>
    <s v="MF"/>
    <s v="Equity Scheme - Large Cap Fund"/>
    <s v="Axis Bluechip Fund - Regular Plan - Growth"/>
    <x v="1"/>
  </r>
  <r>
    <s v="INF740K01NF3"/>
    <n v="225.56899999999999"/>
    <n v="77.540700000000001"/>
    <n v="17490.78"/>
    <s v="Others"/>
    <n v="16500"/>
    <s v="MF"/>
    <s v="Debt Scheme - Gilt Fund"/>
    <s v="DSP Government Securities Fund - Direct Plan - Growth"/>
    <x v="0"/>
  </r>
  <r>
    <s v="INF740K01QA7"/>
    <n v="9.4990000000000006"/>
    <n v="54.395000000000003"/>
    <n v="516.70000000000005"/>
    <s v="Others"/>
    <n v="500"/>
    <s v="MF"/>
    <s v="Equity Scheme - Sectoral/ Thematic"/>
    <s v="DSP Natural Resources and New Energy Fund - Direct Plan - Growth"/>
    <x v="1"/>
  </r>
  <r>
    <s v="INF740K01OZ9"/>
    <n v="484.93299999999999"/>
    <n v="18.5243"/>
    <n v="8983.0400000000009"/>
    <s v="Others"/>
    <n v="9800"/>
    <s v="MF"/>
    <s v="Other Scheme - FoF Overseas"/>
    <s v="DSP World Gold Fund - Direct Plan - Growth"/>
    <x v="2"/>
  </r>
  <r>
    <s v="INF843K01AU1"/>
    <n v="237.7"/>
    <n v="61.600999999999999"/>
    <n v="14642.56"/>
    <s v="Others"/>
    <n v="11499.61"/>
    <s v="MF"/>
    <s v="Other Scheme - FoF Overseas"/>
    <s v="Edelweiss Greater China Equity Off-shore Fund - Direct Plan - Growth Option"/>
    <x v="2"/>
  </r>
  <r>
    <s v="INF843K01CE1"/>
    <n v="505.56200000000001"/>
    <n v="24.575299999999999"/>
    <n v="12424.34"/>
    <s v="Others"/>
    <n v="11999.66"/>
    <s v="MF"/>
    <s v="Debt Scheme - Money Market Fund"/>
    <s v="Edelweiss Money Market Fund - Direct Plan - Growth Option"/>
    <x v="0"/>
  </r>
  <r>
    <s v="INF090I01841"/>
    <n v="849.57899999999995"/>
    <n v="108.3242"/>
    <n v="92029.97"/>
    <s v="Others"/>
    <n v="55041.47"/>
    <s v="MF"/>
    <s v="Equity Scheme - Sectoral/ Thematic"/>
    <s v="Franklin India Opportunities Fund - Growth"/>
    <x v="1"/>
  </r>
  <r>
    <s v="INF090I01FN7"/>
    <n v="115.73399999999999"/>
    <n v="698.93899999999996"/>
    <n v="80891.009999999995"/>
    <s v="Others"/>
    <n v="55000.35"/>
    <s v="MF"/>
    <s v="Equity Scheme - Large Cap Fund"/>
    <s v="Franklin India Bluechip Fund- Direct - Growth"/>
    <x v="1"/>
  </r>
  <r>
    <s v="INF090I01JL3"/>
    <n v="366.245"/>
    <n v="22.603300000000001"/>
    <n v="8278.35"/>
    <s v="Others"/>
    <n v="7305.35"/>
    <s v="MF"/>
    <s v="Debt Scheme - Credit Risk Fund"/>
    <s v="Franklin India Credit Risk Fund - Direct - Growth"/>
    <x v="0"/>
  </r>
  <r>
    <s v="INF179K01VC4"/>
    <n v="143.68100000000001"/>
    <n v="413.714"/>
    <n v="59442.84"/>
    <s v="Others"/>
    <n v="43255.85"/>
    <s v="MF"/>
    <s v="Equity Scheme - Value Fund"/>
    <s v="HDFC Capital Builder Value Fund - Growth Option - Direct Plan"/>
    <x v="1"/>
  </r>
  <r>
    <s v="INF179K01WB4"/>
    <n v="3.0000000000000001E-3"/>
    <n v="76.619600000000005"/>
    <n v="0.23"/>
    <s v="Others"/>
    <n v="0.17"/>
    <s v="MF"/>
    <s v="Debt Scheme - Dynamic Bond"/>
    <s v="HDFC Dynamic Debt Fund - Growth Option - Direct Plan"/>
    <x v="0"/>
  </r>
  <r>
    <s v="INF179K01XZ1"/>
    <n v="1220.9190000000001"/>
    <n v="77.305999999999997"/>
    <n v="94384.36"/>
    <s v="Others"/>
    <n v="65389.52"/>
    <s v="MF"/>
    <s v="Hybrid Scheme - Aggressive Hybrid Fund"/>
    <s v="HDFC Hybrid Equity Fund - Growth Option - Direct Plan"/>
    <x v="3"/>
  </r>
  <r>
    <s v="INF179K01AS4"/>
    <n v="472.85300000000001"/>
    <n v="73.194999999999993"/>
    <n v="34610.480000000003"/>
    <s v="Others"/>
    <n v="24106.880000000001"/>
    <s v="MF"/>
    <s v="Hybrid Scheme - Aggressive Hybrid Fund"/>
    <s v="HDFC Hybrid Equity Fund - Growth Plan"/>
    <x v="3"/>
  </r>
  <r>
    <s v="INF179K01VF7"/>
    <n v="1639.7470000000001"/>
    <n v="48.212800000000001"/>
    <n v="79056.789999999994"/>
    <s v="Others"/>
    <n v="77000"/>
    <s v="MF"/>
    <s v="Debt Scheme - Low Duration Fund"/>
    <s v="HDFC Low Duration  Fund - Direct Plan - Growth"/>
    <x v="0"/>
  </r>
  <r>
    <s v="INF109K013J1"/>
    <n v="79.491"/>
    <n v="87.36"/>
    <n v="6944.33"/>
    <s v="Others"/>
    <n v="5000"/>
    <s v="MF"/>
    <s v="Equity Scheme - Sectoral/ Thematic"/>
    <s v="ICICI Prudential Banking and Financial Services Fund - Direct Plan -  Growth"/>
    <x v="1"/>
  </r>
  <r>
    <s v="INF109K01R14"/>
    <n v="0.36799999999999999"/>
    <n v="298.08330000000001"/>
    <n v="109.69"/>
    <s v="Others"/>
    <n v="100"/>
    <s v="MF"/>
    <s v="Debt Scheme - Money Market Fund"/>
    <s v="ICICI Prudential Money Market Fund Option - Direct Plan -  Growth"/>
    <x v="0"/>
  </r>
  <r>
    <s v="INF109K01O82"/>
    <n v="0.26400000000000001"/>
    <n v="425.5018"/>
    <n v="112.338042"/>
    <s v="Others"/>
    <n v="100"/>
    <s v="MF"/>
    <s v="Debt Scheme - Low Duration Fund"/>
    <s v="ICICI Prudential Savings Fund - Direct Plan - Growth"/>
    <x v="0"/>
  </r>
  <r>
    <s v="INF109K016L0"/>
    <n v="165.03800000000001"/>
    <n v="62.06"/>
    <n v="10242.26"/>
    <s v="Others"/>
    <n v="7600"/>
    <s v="MF"/>
    <s v="Equity Scheme - Large Cap Fund"/>
    <s v="ICICI Prudential Bluechip Fund - Direct Plan - Growth"/>
    <x v="1"/>
  </r>
  <r>
    <s v="INF109K01R14"/>
    <n v="11.787000000000001"/>
    <n v="298.08330000000001"/>
    <n v="3513.51"/>
    <s v="Others"/>
    <n v="3402"/>
    <s v="MF"/>
    <s v="Debt Scheme - Money Market Fund"/>
    <s v="ICICI Prudential Money Market Fund Option - Direct Plan -  Growth"/>
    <x v="0"/>
  </r>
  <r>
    <s v="INF109K01O82"/>
    <n v="9.5830000000000002"/>
    <n v="425.5018"/>
    <n v="4077.58"/>
    <s v="Others"/>
    <n v="3900"/>
    <s v="MF"/>
    <s v="Debt Scheme - Low Duration Fund"/>
    <s v="ICICI Prudential Savings Fund - Direct Plan - Growth"/>
    <x v="0"/>
  </r>
  <r>
    <s v="INF109K01BH2"/>
    <n v="520.83199999999999"/>
    <n v="46.25"/>
    <n v="24088.48"/>
    <s v="Others"/>
    <n v="22000"/>
    <s v="MF"/>
    <s v="Hybrid Scheme - Dynamic Asset Allocation or Balanced Advantage"/>
    <s v="ICICI Prudential Balanced Advantage Fund - Growth"/>
    <x v="3"/>
  </r>
  <r>
    <s v="INF109K01AH4"/>
    <n v="654.73199999999997"/>
    <n v="34.586799999999997"/>
    <n v="22645.08"/>
    <s v="Others"/>
    <n v="22000"/>
    <s v="MF"/>
    <s v="Debt Scheme - Medium Duration Fund"/>
    <s v="ICICI Prudential Medium Term Bond Fund - Growth"/>
    <x v="0"/>
  </r>
  <r>
    <s v="INF109K01CQ1"/>
    <n v="1010.826"/>
    <n v="22.976299999999998"/>
    <n v="23225.040000000001"/>
    <s v="Others"/>
    <n v="22800"/>
    <s v="MF"/>
    <s v="Debt Scheme - Corporate Bond Fund"/>
    <s v="ICICI Prudential Corporate Bond Fund - Growth"/>
    <x v="0"/>
  </r>
  <r>
    <s v="INF109K01CQ1"/>
    <n v="261.05599999999998"/>
    <n v="22.976299999999998"/>
    <n v="5998.1"/>
    <s v="Others"/>
    <n v="6000"/>
    <s v="MF"/>
    <s v="Debt Scheme - Corporate Bond Fund"/>
    <s v="ICICI Prudential Corporate Bond Fund - Growth"/>
    <x v="0"/>
  </r>
  <r>
    <s v="INF109K013J1"/>
    <n v="86.802000000000007"/>
    <n v="87.36"/>
    <n v="7583.02"/>
    <s v="Others"/>
    <n v="5576.19"/>
    <s v="MF"/>
    <s v="Equity Scheme - Sectoral/ Thematic"/>
    <s v="ICICI Prudential Banking and Financial Services Fund - Direct Plan -  Growth"/>
    <x v="1"/>
  </r>
  <r>
    <s v="INF194K01X46"/>
    <n v="761.30100000000004"/>
    <n v="24.13"/>
    <n v="18370.189999999999"/>
    <s v="Others"/>
    <n v="10000"/>
    <s v="MF"/>
    <s v="Equity Scheme - Sectoral/ Thematic"/>
    <s v="IDFC Infrastructure Fund-Direct Plan-Growth "/>
    <x v="1"/>
  </r>
  <r>
    <s v="INF194K01Q29"/>
    <n v="587.58199999999999"/>
    <n v="29.4391"/>
    <n v="17297.89"/>
    <s v="Others"/>
    <n v="17000"/>
    <s v="MF"/>
    <s v="Debt Scheme - Gilt Fund"/>
    <s v="IDFC Government Securities Fund-  Investment Plan-Direct Plan-Growth"/>
    <x v="0"/>
  </r>
  <r>
    <s v="INF194KA1L81"/>
    <n v="209.90299999999999"/>
    <n v="15.2277"/>
    <n v="3196.34"/>
    <s v="Others"/>
    <n v="3200"/>
    <s v="MF"/>
    <s v="Debt Scheme - Corporate Bond Fund"/>
    <s v="IDFC Corporate Bond Fund - Regular Growth"/>
    <x v="0"/>
  </r>
  <r>
    <s v="INF174K01LS2"/>
    <n v="817.22199999999998"/>
    <n v="52.719000000000001"/>
    <n v="43083.13"/>
    <s v="Others"/>
    <n v="27500"/>
    <s v="MF"/>
    <s v="Equity Scheme - Flexi Cap Fund"/>
    <s v="Kotak Flexicap Fund - Growth - Direct"/>
    <x v="1"/>
  </r>
  <r>
    <s v="INF174K01KZ9"/>
    <n v="823.64400000000001"/>
    <n v="84.522000000000006"/>
    <n v="69616.039999999994"/>
    <s v="Others"/>
    <n v="47791.3"/>
    <s v="MF"/>
    <s v="Equity Scheme - Contra Fund"/>
    <s v="Kotak India EQ Contra Fund - Growth - Direct"/>
    <x v="1"/>
  </r>
  <r>
    <s v="INF174K01LS2"/>
    <n v="282.077"/>
    <n v="52.719000000000001"/>
    <n v="14870.82"/>
    <s v="Others"/>
    <n v="11500"/>
    <s v="MF"/>
    <s v="Equity Scheme - Flexi Cap Fund"/>
    <s v="Kotak Flexicap Fund - Growth - Direct"/>
    <x v="1"/>
  </r>
  <r>
    <s v="INF917K01FE6"/>
    <n v="834.35299999999995"/>
    <n v="21.6311"/>
    <n v="18047.97"/>
    <s v="Others"/>
    <n v="17000"/>
    <s v="MF"/>
    <s v="Debt Scheme - Money Market Fund"/>
    <s v="L&amp;T Money Market Fund -Direct Plan- Growth"/>
    <x v="0"/>
  </r>
  <r>
    <s v="INF204K01I50"/>
    <n v="355.01600000000002"/>
    <n v="327.93720000000002"/>
    <n v="116"/>
    <s v="Others"/>
    <n v="78035.399999999994"/>
    <s v="MF"/>
    <s v="Equity Scheme - Sectoral/ Thematic"/>
    <s v="Nippon India Pharma Fund - Direct Plan Growth Plan - Growth Option"/>
    <x v="1"/>
  </r>
  <r>
    <s v="INF204K01I50"/>
    <n v="32.398000000000003"/>
    <n v="327.93720000000002"/>
    <n v="10624.51"/>
    <s v="Others"/>
    <n v="8499.6299999999992"/>
    <s v="MF"/>
    <s v="Equity Scheme - Sectoral/ Thematic"/>
    <s v="Nippon India Pharma Fund - Direct Plan Growth Plan - Growth Option"/>
    <x v="1"/>
  </r>
  <r>
    <s v="INF204K01K15"/>
    <n v="270.59500000000003"/>
    <n v="77.817999999999998"/>
    <n v="21057.16"/>
    <s v="Others"/>
    <n v="12899.61"/>
    <s v="MF"/>
    <s v="Equity Scheme - Small Cap Fund"/>
    <s v="Nippon India Small Cap Fund - Direct Plan Growth Plan - Growth Option"/>
    <x v="1"/>
  </r>
  <r>
    <s v="INF173K01EV3"/>
    <n v="243.68199999999999"/>
    <n v="81.7"/>
    <n v="19908.82"/>
    <s v="Others"/>
    <n v="14499.61"/>
    <s v="MF"/>
    <s v="Equity Scheme - Dividend Yield Fund"/>
    <s v="Principal Dividend Yield Fund - Direct Plan - Growth Option"/>
    <x v="1"/>
  </r>
  <r>
    <s v="INF966L01820"/>
    <n v="583.42100000000005"/>
    <n v="33.279899999999998"/>
    <n v="19416.189999999999"/>
    <s v="Others"/>
    <n v="18999.3"/>
    <s v="MF"/>
    <s v="Debt Scheme - Liquid Fund"/>
    <s v="quant Liquid Fund - Growth Option - Direct Plan"/>
    <x v="0"/>
  </r>
  <r>
    <s v="INF205K01LE4"/>
    <n v="197.46199999999999"/>
    <n v="78.22"/>
    <n v="15445.48"/>
    <s v="Others"/>
    <n v="11499.61"/>
    <s v="MF"/>
    <s v="Equity Scheme - Contra Fund"/>
    <s v="Invesco India Contra Fund - Direct Plan - Growth"/>
    <x v="1"/>
  </r>
  <r>
    <s v="INF205K01247"/>
    <n v="84.313000000000002"/>
    <n v="47.71"/>
    <n v="4022.57"/>
    <s v="Others"/>
    <n v="3999.8"/>
    <s v="MF"/>
    <s v="Equity Scheme - Large &amp; Mid Cap Fund"/>
    <s v="Invesco India Growth Opportunities Fund - Growth"/>
    <x v="1"/>
  </r>
  <r>
    <s v="INF200K01UP2"/>
    <n v="187.25299999999999"/>
    <n v="253.11879999999999"/>
    <n v="47397.25"/>
    <s v="Others"/>
    <n v="36785.85"/>
    <s v="MF"/>
    <s v="Equity Scheme - Sectoral/ Thematic"/>
    <s v="SBI HEALTHCARE OPPORTUNITIES FUND - DIRECT PLAN -GROWTH"/>
    <x v="1"/>
  </r>
  <r>
    <s v="INF200K01RS2"/>
    <n v="1523.818"/>
    <n v="23.030799999999999"/>
    <n v="35094.75"/>
    <s v="Others"/>
    <n v="24000"/>
    <s v="MF"/>
    <s v="Equity Scheme - Sectoral/ Thematic"/>
    <s v="SBI INFRASTRUCTURE FUND -  DIRECT PLAN - GROWTH"/>
    <x v="1"/>
  </r>
  <r>
    <s v="INF200K01TP4"/>
    <n v="642.69799999999998"/>
    <n v="129.68170000000001"/>
    <n v="83346.17"/>
    <s v="Others"/>
    <n v="51984.19"/>
    <s v="MF"/>
    <s v="Equity Scheme - Mid Cap Fund"/>
    <s v="SBI Magnum MIDCAP FUND - DIRECT PLAN - GROWTH"/>
    <x v="1"/>
  </r>
  <r>
    <s v="INF200K01QX4"/>
    <n v="252.553"/>
    <n v="59.225499999999997"/>
    <n v="14957.58"/>
    <s v="Others"/>
    <n v="11500"/>
    <s v="MF"/>
    <s v="Equity Scheme - Large Cap Fund"/>
    <s v="SBI BLUE CHIP FUND-DIRECT PLAN -GROWTH"/>
    <x v="1"/>
  </r>
  <r>
    <s v="INF200K01SB6"/>
    <n v="130.83000000000001"/>
    <n v="68.310199999999995"/>
    <n v="8937.02"/>
    <s v="Others"/>
    <n v="7000"/>
    <s v="MF"/>
    <s v="Equity Scheme - Sectoral/ Thematic"/>
    <s v="SBI Magnum COMMA Fund - DIRECT PLAN - Growth"/>
    <x v="1"/>
  </r>
  <r>
    <s v="INF200K01UY4"/>
    <n v="78.531999999999996"/>
    <n v="12.8985"/>
    <n v="1012.95"/>
    <s v="Others"/>
    <n v="1000"/>
    <s v="MF"/>
    <s v="Equity Scheme - Sectoral/ Thematic"/>
    <s v="SBI PSU Fund - DIRECT PLAN - GROWTH"/>
    <x v="1"/>
  </r>
  <r>
    <s v="INF200K01107"/>
    <n v="124.88800000000001"/>
    <n v="185.08199999999999"/>
    <n v="23114.52"/>
    <s v="Others"/>
    <n v="20000"/>
    <s v="MF"/>
    <s v="Hybrid Scheme - Aggressive Hybrid Fund"/>
    <s v="SBI EQUITY HYBRID FUND - REGULAR PLAN -Growth"/>
    <x v="3"/>
  </r>
  <r>
    <s v="INF789FC12T1"/>
    <n v="4135.6130000000003"/>
    <n v="13.931900000000001"/>
    <n v="57616.95"/>
    <s v="Others"/>
    <n v="41125"/>
    <s v="MF"/>
    <s v="Other Scheme - Index Funds"/>
    <s v="UTI Nifty Next 50 Index Fund - Direct Plan - Growth Option"/>
    <x v="2"/>
  </r>
  <r>
    <m/>
    <m/>
    <m/>
    <m/>
    <m/>
    <m/>
    <m/>
    <m/>
    <m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INF209K01UR9"/>
    <n v="118.563"/>
    <n v="431.404"/>
    <n v="51148.55"/>
    <s v="ZERODHA BROKING LIMITED"/>
    <n v="0"/>
    <x v="0"/>
    <s v="Debt Scheme - Ultra Short Duration Fund"/>
    <x v="0"/>
    <x v="0"/>
    <d v="2020-03-09T00:00:00"/>
    <d v="2021-07-19T00:00:00"/>
    <n v="399.73169999999999"/>
    <n v="432.74950000000001"/>
    <x v="0"/>
    <x v="0"/>
    <x v="0"/>
    <s v="1.26%"/>
    <s v="-0.42%"/>
    <s v="-1.19%"/>
    <x v="0"/>
    <x v="0"/>
    <x v="0"/>
    <x v="0"/>
  </r>
  <r>
    <s v="INF209KA1YL8"/>
    <n v="2184.9340000000002"/>
    <n v="14.85"/>
    <n v="32446.27"/>
    <s v="ZERODHA BROKING LIMITED"/>
    <n v="0"/>
    <x v="0"/>
    <s v="Equity Scheme - Sectoral/ Thematic"/>
    <x v="1"/>
    <x v="1"/>
    <d v="2020-03-09T00:00:00"/>
    <d v="2021-07-19T00:00:00"/>
    <n v="9.6300000000000008"/>
    <n v="15.11"/>
    <x v="1"/>
    <x v="1"/>
    <x v="1"/>
    <s v="6.34%"/>
    <s v="-11.14%"/>
    <s v="-22.12%"/>
    <x v="1"/>
    <x v="1"/>
    <x v="0"/>
    <x v="1"/>
  </r>
  <r>
    <s v="INF846K01EW2"/>
    <n v="1242.7639999999999"/>
    <n v="72.725999999999999"/>
    <n v="90381.25"/>
    <s v="ZERODHA BROKING LIMITED"/>
    <n v="0"/>
    <x v="0"/>
    <s v="Equity Scheme - ELSS"/>
    <x v="2"/>
    <x v="1"/>
    <d v="2020-03-09T00:00:00"/>
    <d v="2021-07-19T00:00:00"/>
    <n v="51.299399999999999"/>
    <n v="73.993799999999993"/>
    <x v="2"/>
    <x v="2"/>
    <x v="2"/>
    <s v="6.56%"/>
    <s v="-12.24%"/>
    <s v="-26.68%"/>
    <x v="1"/>
    <x v="2"/>
    <x v="0"/>
    <x v="2"/>
  </r>
  <r>
    <s v="INE059A01026"/>
    <n v="5"/>
    <n v="971.95"/>
    <n v="4859.75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F740KA1CR7"/>
    <n v="423.12400000000002"/>
    <n v="14.257999999999999"/>
    <n v="6032.9"/>
    <s v="ZERODHA BROKING LIMITED"/>
    <n v="0"/>
    <x v="0"/>
    <s v="Other Scheme - Index Funds"/>
    <x v="4"/>
    <x v="2"/>
    <d v="2020-03-09T00:00:00"/>
    <d v="2021-07-19T00:00:00"/>
    <n v="8.5557999999999996"/>
    <n v="14.3155"/>
    <x v="4"/>
    <x v="4"/>
    <x v="4"/>
    <s v="8.24%"/>
    <s v="-11.94%"/>
    <s v="-26.96%"/>
    <x v="1"/>
    <x v="4"/>
    <x v="2"/>
    <x v="4"/>
  </r>
  <r>
    <s v="INF843K01IZ3"/>
    <n v="3455.6559999999999"/>
    <n v="19.102"/>
    <n v="66009.94"/>
    <s v="ZERODHA BROKING LIMITED"/>
    <n v="0"/>
    <x v="0"/>
    <s v="Other Scheme - FoF Overseas"/>
    <x v="5"/>
    <x v="2"/>
    <d v="2020-03-09T00:00:00"/>
    <d v="2021-07-19T00:00:00"/>
    <n v="13.023099999999999"/>
    <n v="18.330200000000001"/>
    <x v="5"/>
    <x v="5"/>
    <x v="5"/>
    <s v="7.37%"/>
    <s v="-7.86%"/>
    <s v="-18.12%"/>
    <x v="1"/>
    <x v="5"/>
    <x v="3"/>
    <x v="5"/>
  </r>
  <r>
    <s v="INF090I01FH9"/>
    <n v="40.072000000000003"/>
    <n v="1506.27"/>
    <n v="60359.25"/>
    <s v="ZERODHA BROKING LIMITED"/>
    <n v="0"/>
    <x v="0"/>
    <s v="Equity Scheme - Mid Cap Fund"/>
    <x v="6"/>
    <x v="1"/>
    <d v="2020-03-09T00:00:00"/>
    <d v="2021-07-19T00:00:00"/>
    <n v="957.32830000000001"/>
    <n v="1551.1844000000001"/>
    <x v="6"/>
    <x v="6"/>
    <x v="6"/>
    <s v="4.31%"/>
    <s v="-12.15%"/>
    <s v="-27.37%"/>
    <x v="1"/>
    <x v="6"/>
    <x v="2"/>
    <x v="6"/>
  </r>
  <r>
    <s v="INF179K01XD8"/>
    <n v="2751.4859999999999"/>
    <n v="25.574000000000002"/>
    <n v="70366.5"/>
    <s v="ZERODHA BROKING LIMITED"/>
    <n v="0"/>
    <x v="0"/>
    <s v="Debt Scheme - Corporate Bond Fund"/>
    <x v="7"/>
    <x v="0"/>
    <d v="2020-03-09T00:00:00"/>
    <d v="2021-07-19T00:00:00"/>
    <n v="23.0518"/>
    <n v="25.6891"/>
    <x v="7"/>
    <x v="7"/>
    <x v="7"/>
    <s v="2.53%"/>
    <s v="-0.79%"/>
    <s v="-2.74%"/>
    <x v="3"/>
    <x v="7"/>
    <x v="4"/>
    <x v="7"/>
  </r>
  <r>
    <s v="INF179KB1HU9"/>
    <n v="5.7930000000000001"/>
    <n v="4517.5690000000004"/>
    <n v="26170.28"/>
    <s v="ZERODHA BROKING LIMITED"/>
    <n v="0"/>
    <x v="0"/>
    <s v="Debt Scheme - Money Market Fund"/>
    <x v="8"/>
    <x v="0"/>
    <d v="2020-03-09T00:00:00"/>
    <d v="2021-07-19T00:00:00"/>
    <n v="4202.7078000000001"/>
    <n v="4528.7420000000002"/>
    <x v="8"/>
    <x v="8"/>
    <x v="8"/>
    <s v="1.35%"/>
    <s v="-0.54%"/>
    <s v="-1.39%"/>
    <x v="0"/>
    <x v="8"/>
    <x v="0"/>
    <x v="8"/>
  </r>
  <r>
    <s v="INF179K01VQ4"/>
    <n v="1806.4169999999999"/>
    <n v="38.86"/>
    <n v="70197.36"/>
    <s v="ZERODHA BROKING LIMITED"/>
    <n v="0"/>
    <x v="0"/>
    <s v="Debt Scheme - Floater Fund"/>
    <x v="9"/>
    <x v="0"/>
    <d v="2020-03-09T00:00:00"/>
    <d v="2021-07-19T00:00:00"/>
    <n v="35.265900000000002"/>
    <n v="39.030700000000003"/>
    <x v="9"/>
    <x v="9"/>
    <x v="9"/>
    <s v="1.33%"/>
    <s v="-0.51%"/>
    <s v="-1.25%"/>
    <x v="0"/>
    <x v="9"/>
    <x v="4"/>
    <x v="9"/>
  </r>
  <r>
    <s v="INF179K01YM7"/>
    <n v="3201.7869999999998"/>
    <n v="25.361999999999998"/>
    <n v="81203.72"/>
    <s v="ZERODHA BROKING LIMITED"/>
    <n v="0"/>
    <x v="0"/>
    <s v="Debt Scheme - Short Duration Fund"/>
    <x v="10"/>
    <x v="0"/>
    <d v="2020-03-09T00:00:00"/>
    <d v="2021-07-19T00:00:00"/>
    <n v="22.855699999999999"/>
    <n v="25.4711"/>
    <x v="7"/>
    <x v="10"/>
    <x v="10"/>
    <s v="2.4%"/>
    <s v="-0.78%"/>
    <s v="-2.57%"/>
    <x v="0"/>
    <x v="10"/>
    <x v="4"/>
    <x v="10"/>
  </r>
  <r>
    <s v="INF109K01U76"/>
    <n v="4520.96"/>
    <n v="15.731999999999999"/>
    <n v="71123.740000000005"/>
    <s v="ZERODHA BROKING LIMITED"/>
    <n v="0"/>
    <x v="0"/>
    <s v="Other Scheme - FoF Domestic"/>
    <x v="11"/>
    <x v="2"/>
    <d v="2020-03-09T00:00:00"/>
    <d v="2021-07-19T00:00:00"/>
    <n v="14.8483"/>
    <n v="16.016100000000002"/>
    <x v="10"/>
    <x v="11"/>
    <x v="11"/>
    <s v="4.71%"/>
    <s v="-4.15%"/>
    <s v="-21.17%"/>
    <x v="4"/>
    <x v="11"/>
    <x v="4"/>
    <x v="11"/>
  </r>
  <r>
    <s v="INF109KB10X0"/>
    <n v="3965.4"/>
    <n v="16.722000000000001"/>
    <n v="66309.42"/>
    <s v="ZERODHA BROKING LIMITED"/>
    <n v="0"/>
    <x v="0"/>
    <s v="Other Scheme - Index Funds"/>
    <x v="12"/>
    <x v="2"/>
    <d v="2020-03-09T00:00:00"/>
    <d v="2021-07-19T00:00:00"/>
    <n v="11.1653"/>
    <n v="16.735299999999999"/>
    <x v="11"/>
    <x v="12"/>
    <x v="12"/>
    <s v="8.72%"/>
    <s v="-12.69%"/>
    <s v="-26.41%"/>
    <x v="1"/>
    <x v="12"/>
    <x v="0"/>
    <x v="12"/>
  </r>
  <r>
    <s v="INF109K013N3"/>
    <n v="3341.2779999999998"/>
    <n v="49.390999999999998"/>
    <n v="165029.06"/>
    <s v="ZERODHA BROKING LIMITED"/>
    <n v="0"/>
    <x v="0"/>
    <s v="Debt Scheme - Short Duration Fund"/>
    <x v="13"/>
    <x v="0"/>
    <d v="2020-03-09T00:00:00"/>
    <d v="2021-07-19T00:00:00"/>
    <n v="44.404499999999999"/>
    <n v="49.525500000000001"/>
    <x v="12"/>
    <x v="13"/>
    <x v="13"/>
    <s v="2.13%"/>
    <s v="-0.72%"/>
    <s v="-2.38%"/>
    <x v="3"/>
    <x v="13"/>
    <x v="4"/>
    <x v="13"/>
  </r>
  <r>
    <s v="INE383A01012"/>
    <n v="30"/>
    <n v="192"/>
    <n v="5760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095A01012"/>
    <n v="7"/>
    <n v="1016.15"/>
    <n v="7113.05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646L01027"/>
    <n v="5"/>
    <n v="1720.25"/>
    <n v="8601.25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544H01014"/>
    <n v="50"/>
    <n v="22.55"/>
    <n v="1127.5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217B01036"/>
    <n v="5"/>
    <n v="979.8"/>
    <n v="4899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F174K01JI7"/>
    <n v="2403.4989999999998"/>
    <n v="44.128"/>
    <n v="106061.6"/>
    <s v="ZERODHA BROKING LIMITED"/>
    <n v="0"/>
    <x v="0"/>
    <s v="Debt Scheme - Short Duration Fund"/>
    <x v="14"/>
    <x v="0"/>
    <d v="2020-03-09T00:00:00"/>
    <d v="2021-07-19T00:00:00"/>
    <n v="40.1096"/>
    <n v="44.283200000000001"/>
    <x v="13"/>
    <x v="14"/>
    <x v="14"/>
    <s v="2.64%"/>
    <s v="-2.38%"/>
    <s v="-2.38%"/>
    <x v="3"/>
    <x v="10"/>
    <x v="4"/>
    <x v="14"/>
  </r>
  <r>
    <s v="INF174K01KT2"/>
    <n v="384.22300000000001"/>
    <n v="155.52000000000001"/>
    <n v="59754.36"/>
    <s v="ZERODHA BROKING LIMITED"/>
    <n v="0"/>
    <x v="0"/>
    <s v="Equity Scheme - Small Cap Fund"/>
    <x v="15"/>
    <x v="1"/>
    <d v="2020-03-09T00:00:00"/>
    <d v="2021-07-19T00:00:00"/>
    <n v="77.977999999999994"/>
    <n v="163.59800000000001"/>
    <x v="14"/>
    <x v="15"/>
    <x v="15"/>
    <s v="5.14%"/>
    <s v="-10.96%"/>
    <s v="-30.45%"/>
    <x v="1"/>
    <x v="14"/>
    <x v="5"/>
    <x v="15"/>
  </r>
  <r>
    <s v="INF917K01FW8"/>
    <n v="3778.3110000000001"/>
    <n v="21.9"/>
    <n v="82745.009999999995"/>
    <s v="ZERODHA BROKING LIMITED"/>
    <n v="0"/>
    <x v="0"/>
    <s v="Equity Scheme - Sectoral/ Thematic"/>
    <x v="16"/>
    <x v="1"/>
    <d v="2020-03-09T00:00:00"/>
    <d v="2021-07-19T00:00:00"/>
    <n v="14.52"/>
    <n v="22.89"/>
    <x v="15"/>
    <x v="16"/>
    <x v="16"/>
    <s v="5.02%"/>
    <s v="-13.4%"/>
    <s v="-30.03%"/>
    <x v="5"/>
    <x v="15"/>
    <x v="2"/>
    <x v="16"/>
  </r>
  <r>
    <s v="INF769K01BL5"/>
    <n v="1774.34"/>
    <n v="54.988999999999997"/>
    <n v="97569.18"/>
    <s v="ZERODHA BROKING LIMITED"/>
    <n v="0"/>
    <x v="0"/>
    <s v="Equity Scheme - Sectoral/ Thematic"/>
    <x v="17"/>
    <x v="1"/>
    <d v="2020-03-09T00:00:00"/>
    <d v="2021-07-19T00:00:00"/>
    <n v="37.784999999999997"/>
    <n v="55.896000000000001"/>
    <x v="16"/>
    <x v="17"/>
    <x v="17"/>
    <s v="7.28%"/>
    <s v="-12.73%"/>
    <s v="-27.26%"/>
    <x v="1"/>
    <x v="16"/>
    <x v="2"/>
    <x v="17"/>
  </r>
  <r>
    <s v="INE139A01034"/>
    <n v="500"/>
    <n v="78.349999999999994"/>
    <n v="39175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868B01028"/>
    <n v="75"/>
    <n v="86.95"/>
    <n v="6521.25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F204KA15G5"/>
    <n v="1544.9739999999999"/>
    <n v="26.603999999999999"/>
    <n v="41102.49"/>
    <s v="ZERODHA BROKING LIMITED"/>
    <n v="0"/>
    <x v="0"/>
    <s v="Equity Scheme - Sectoral/ Thematic"/>
    <x v="18"/>
    <x v="1"/>
    <d v="2020-03-09T00:00:00"/>
    <d v="2021-07-19T00:00:00"/>
    <n v="16.399899999999999"/>
    <n v="26.305900000000001"/>
    <x v="17"/>
    <x v="18"/>
    <x v="18"/>
    <s v="10.18%"/>
    <s v="-12.29%"/>
    <s v="-17.74%"/>
    <x v="1"/>
    <x v="17"/>
    <x v="2"/>
    <x v="18"/>
  </r>
  <r>
    <s v="INE818B01023"/>
    <n v="100"/>
    <n v="25.5"/>
    <n v="2550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318A01026"/>
    <n v="5"/>
    <n v="2153.85"/>
    <n v="10769.25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002A01018"/>
    <n v="5"/>
    <n v="2110.9"/>
    <n v="10554.5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F200KA1507"/>
    <n v="2519.08"/>
    <n v="25.425999999999998"/>
    <n v="64050.13"/>
    <s v="ZERODHA BROKING LIMITED"/>
    <n v="0"/>
    <x v="0"/>
    <s v="Equity Scheme - Sectoral/ Thematic"/>
    <x v="19"/>
    <x v="1"/>
    <d v="2020-03-09T00:00:00"/>
    <d v="2021-07-19T00:00:00"/>
    <n v="18.879899999999999"/>
    <n v="25.569099999999999"/>
    <x v="18"/>
    <x v="19"/>
    <x v="19"/>
    <s v="8.39%"/>
    <s v="-16.26%"/>
    <s v="-35.32%"/>
    <x v="1"/>
    <x v="18"/>
    <x v="2"/>
    <x v="19"/>
  </r>
  <r>
    <s v="INF200K01SK7"/>
    <n v="2975.7260000000001"/>
    <n v="51.18"/>
    <n v="152297.66"/>
    <s v="ZERODHA BROKING LIMITED"/>
    <n v="0"/>
    <x v="0"/>
    <s v="Debt Scheme - Gilt Fund with 10 year constant duration"/>
    <x v="20"/>
    <x v="0"/>
    <d v="2020-03-09T00:00:00"/>
    <d v="2021-07-19T00:00:00"/>
    <n v="47.724200000000003"/>
    <n v="51.2699"/>
    <x v="19"/>
    <x v="20"/>
    <x v="20"/>
    <s v="1.34%"/>
    <s v="-0.98%"/>
    <s v="-3.3%"/>
    <x v="3"/>
    <x v="19"/>
    <x v="4"/>
    <x v="20"/>
  </r>
  <r>
    <s v="INF200K01SH3"/>
    <n v="683.92700000000002"/>
    <n v="52.941000000000003"/>
    <n v="36207.78"/>
    <s v="ZERODHA BROKING LIMITED"/>
    <n v="0"/>
    <x v="0"/>
    <s v="Debt Scheme - Gilt Fund"/>
    <x v="21"/>
    <x v="0"/>
    <d v="2020-03-09T00:00:00"/>
    <d v="2021-07-19T00:00:00"/>
    <n v="48.858400000000003"/>
    <n v="52.992100000000001"/>
    <x v="20"/>
    <x v="21"/>
    <x v="21"/>
    <s v="1.64%"/>
    <s v="-1.1%"/>
    <s v="-2.86%"/>
    <x v="3"/>
    <x v="20"/>
    <x v="6"/>
    <x v="21"/>
  </r>
  <r>
    <s v="INF200K01VB0"/>
    <n v="852.37199999999996"/>
    <n v="42.244"/>
    <n v="36007.599999999999"/>
    <s v="ZERODHA BROKING LIMITED"/>
    <n v="0"/>
    <x v="0"/>
    <s v="Debt Scheme - Medium Duration Fund"/>
    <x v="22"/>
    <x v="0"/>
    <d v="2020-03-09T00:00:00"/>
    <d v="2021-07-19T00:00:00"/>
    <n v="37.963299999999997"/>
    <n v="42.430100000000003"/>
    <x v="21"/>
    <x v="22"/>
    <x v="22"/>
    <s v="2.09%"/>
    <s v="-0.92%"/>
    <s v="-2.71%"/>
    <x v="3"/>
    <x v="20"/>
    <x v="4"/>
    <x v="22"/>
  </r>
  <r>
    <s v="INE818A01017"/>
    <n v="20"/>
    <n v="157.15"/>
    <n v="3143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F277K015B9"/>
    <n v="278.70299999999997"/>
    <n v="28.661000000000001"/>
    <n v="7987.91"/>
    <s v="ZERODHA BROKING LIMITED"/>
    <n v="0"/>
    <x v="0"/>
    <s v="Equity Scheme - Sectoral/ Thematic"/>
    <x v="23"/>
    <x v="1"/>
    <d v="2020-03-09T00:00:00"/>
    <d v="2021-07-19T00:00:00"/>
    <n v="14.643800000000001"/>
    <n v="29.855599999999999"/>
    <x v="22"/>
    <x v="23"/>
    <x v="23"/>
    <s v="7.19%"/>
    <s v="-10.76%"/>
    <s v="-22.35%"/>
    <x v="5"/>
    <x v="21"/>
    <x v="0"/>
    <x v="23"/>
  </r>
  <r>
    <s v="INE886H01027"/>
    <n v="100"/>
    <n v="42.9"/>
    <n v="4290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854D01024"/>
    <n v="12"/>
    <n v="661.45"/>
    <n v="7937.4"/>
    <s v="ZERODHA BROKING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176A01028"/>
    <n v="0"/>
    <n v="1596.75"/>
    <n v="15967.5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475E01026"/>
    <n v="0"/>
    <n v="667.1"/>
    <n v="13342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545A01016"/>
    <n v="0"/>
    <n v="2190.6999999999998"/>
    <n v="2190.6999999999998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191I01012"/>
    <n v="0"/>
    <n v="5.71"/>
    <n v="1890.01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335Y01012"/>
    <n v="0"/>
    <n v="2033.85"/>
    <n v="20338.5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585B01010"/>
    <n v="0"/>
    <n v="7515.9"/>
    <n v="15031.8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139A01034"/>
    <n v="0"/>
    <n v="78.349999999999994"/>
    <n v="94020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818B01023"/>
    <n v="0"/>
    <n v="25.5"/>
    <n v="5100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002A01018"/>
    <n v="0"/>
    <n v="2110.65"/>
    <n v="31659.75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890C01046"/>
    <n v="0"/>
    <n v="0.87"/>
    <n v="173.13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338O01025"/>
    <n v="0"/>
    <n v="0.19"/>
    <n v="47.5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040H01021"/>
    <n v="0"/>
    <n v="8"/>
    <n v="776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E528G01035"/>
    <n v="0"/>
    <n v="13.55"/>
    <n v="6775"/>
    <s v="KOTAK SECURITIES LIMITED"/>
    <n v="0"/>
    <x v="1"/>
    <s v="Stock"/>
    <x v="3"/>
    <x v="1"/>
    <m/>
    <m/>
    <m/>
    <m/>
    <x v="3"/>
    <x v="3"/>
    <x v="3"/>
    <m/>
    <m/>
    <m/>
    <x v="2"/>
    <x v="3"/>
    <x v="1"/>
    <x v="3"/>
  </r>
  <r>
    <s v="INF209K01WN4"/>
    <n v="1479.2270000000001"/>
    <n v="54.5274"/>
    <n v="80658.399999999994"/>
    <s v="Others"/>
    <n v="60170.2"/>
    <x v="0"/>
    <s v="Equity Scheme - Small Cap Fund"/>
    <x v="24"/>
    <x v="1"/>
    <d v="2020-03-09T00:00:00"/>
    <d v="2021-07-19T00:00:00"/>
    <n v="30.063600000000001"/>
    <n v="58.189900000000002"/>
    <x v="23"/>
    <x v="24"/>
    <x v="24"/>
    <s v="4.95%"/>
    <s v="-12.94%"/>
    <s v="-31.97%"/>
    <x v="5"/>
    <x v="22"/>
    <x v="0"/>
    <x v="24"/>
  </r>
  <r>
    <s v="INF209K014W1"/>
    <n v="178.571"/>
    <n v="38.78"/>
    <n v="6924.98"/>
    <s v="Others"/>
    <n v="5000"/>
    <x v="0"/>
    <s v="Equity Scheme - Sectoral/ Thematic"/>
    <x v="25"/>
    <x v="1"/>
    <d v="2020-03-09T00:00:00"/>
    <d v="2021-07-19T00:00:00"/>
    <n v="28.22"/>
    <n v="39.54"/>
    <x v="24"/>
    <x v="25"/>
    <x v="25"/>
    <s v="7.61%"/>
    <s v="-18.0%"/>
    <s v="-37.21%"/>
    <x v="1"/>
    <x v="23"/>
    <x v="2"/>
    <x v="25"/>
  </r>
  <r>
    <s v="INF846K01DP8"/>
    <n v="345.7"/>
    <n v="46.32"/>
    <n v="16012.82"/>
    <s v="Others"/>
    <n v="12799.68"/>
    <x v="0"/>
    <s v="Equity Scheme - Large Cap Fund"/>
    <x v="26"/>
    <x v="1"/>
    <d v="2020-03-09T00:00:00"/>
    <d v="2021-07-19T00:00:00"/>
    <n v="33.049999999999997"/>
    <n v="46.47"/>
    <x v="25"/>
    <x v="26"/>
    <x v="26"/>
    <s v="6.93%"/>
    <s v="-10.67%"/>
    <s v="-22.84%"/>
    <x v="1"/>
    <x v="24"/>
    <x v="0"/>
    <x v="26"/>
  </r>
  <r>
    <s v="INF846K01164"/>
    <n v="604.39599999999996"/>
    <n v="41.91"/>
    <n v="25330.240000000002"/>
    <s v="Others"/>
    <n v="21998.9"/>
    <x v="0"/>
    <s v="Equity Scheme - Large Cap Fund"/>
    <x v="27"/>
    <x v="1"/>
    <d v="2020-03-09T00:00:00"/>
    <d v="2021-07-19T00:00:00"/>
    <n v="30.4"/>
    <n v="42.02"/>
    <x v="26"/>
    <x v="27"/>
    <x v="27"/>
    <s v="6.89%"/>
    <s v="-10.69%"/>
    <s v="-22.86%"/>
    <x v="1"/>
    <x v="25"/>
    <x v="0"/>
    <x v="27"/>
  </r>
  <r>
    <s v="INF740K01NF3"/>
    <n v="225.56899999999999"/>
    <n v="77.540700000000001"/>
    <n v="17490.78"/>
    <s v="Others"/>
    <n v="16500"/>
    <x v="0"/>
    <s v="Debt Scheme - Gilt Fund"/>
    <x v="28"/>
    <x v="0"/>
    <d v="2020-03-09T00:00:00"/>
    <d v="2021-07-19T00:00:00"/>
    <n v="71.313500000000005"/>
    <n v="77.778999999999996"/>
    <x v="27"/>
    <x v="28"/>
    <x v="28"/>
    <s v="1.7%"/>
    <s v="-1.1%"/>
    <s v="-2.72%"/>
    <x v="3"/>
    <x v="26"/>
    <x v="6"/>
    <x v="28"/>
  </r>
  <r>
    <s v="INF740K01QA7"/>
    <n v="9.4990000000000006"/>
    <n v="54.395000000000003"/>
    <n v="516.70000000000005"/>
    <s v="Others"/>
    <n v="500"/>
    <x v="0"/>
    <s v="Equity Scheme - Sectoral/ Thematic"/>
    <x v="29"/>
    <x v="1"/>
    <d v="2020-03-09T00:00:00"/>
    <d v="2021-07-19T00:00:00"/>
    <n v="25.788"/>
    <n v="53.838999999999999"/>
    <x v="28"/>
    <x v="29"/>
    <x v="29"/>
    <s v="7.87%"/>
    <s v="-9.3%"/>
    <s v="-21.2%"/>
    <x v="1"/>
    <x v="27"/>
    <x v="2"/>
    <x v="29"/>
  </r>
  <r>
    <s v="INF740K01OZ9"/>
    <n v="484.93299999999999"/>
    <n v="18.5243"/>
    <n v="8983.0400000000009"/>
    <s v="Others"/>
    <n v="9800"/>
    <x v="0"/>
    <s v="Other Scheme - FoF Overseas"/>
    <x v="30"/>
    <x v="2"/>
    <d v="2020-03-09T00:00:00"/>
    <d v="2021-07-19T00:00:00"/>
    <n v="15.315"/>
    <n v="18.603100000000001"/>
    <x v="29"/>
    <x v="30"/>
    <x v="30"/>
    <s v="17.03%"/>
    <s v="-11.11%"/>
    <s v="-30.78%"/>
    <x v="4"/>
    <x v="28"/>
    <x v="4"/>
    <x v="30"/>
  </r>
  <r>
    <s v="INF843K01AU1"/>
    <n v="237.7"/>
    <n v="61.600999999999999"/>
    <n v="14642.56"/>
    <s v="Others"/>
    <n v="11499.61"/>
    <x v="0"/>
    <s v="Other Scheme - FoF Overseas"/>
    <x v="31"/>
    <x v="2"/>
    <d v="2020-03-09T00:00:00"/>
    <d v="2021-07-19T00:00:00"/>
    <n v="35.043999999999997"/>
    <n v="59.429000000000002"/>
    <x v="30"/>
    <x v="31"/>
    <x v="31"/>
    <s v="5.74%"/>
    <s v="-7.83%"/>
    <s v="-19.37%"/>
    <x v="6"/>
    <x v="29"/>
    <x v="3"/>
    <x v="31"/>
  </r>
  <r>
    <s v="INF843K01CE1"/>
    <n v="505.56200000000001"/>
    <n v="24.575299999999999"/>
    <n v="12424.34"/>
    <s v="Others"/>
    <n v="11999.66"/>
    <x v="0"/>
    <s v="Debt Scheme - Money Market Fund"/>
    <x v="32"/>
    <x v="0"/>
    <d v="2020-03-09T00:00:00"/>
    <d v="2021-07-19T00:00:00"/>
    <n v="23.060099999999998"/>
    <n v="24.633400000000002"/>
    <x v="31"/>
    <x v="32"/>
    <x v="32"/>
    <s v="0.54%"/>
    <s v="-0.29%"/>
    <s v="-0.29%"/>
    <x v="4"/>
    <x v="30"/>
    <x v="0"/>
    <x v="32"/>
  </r>
  <r>
    <s v="INF090I01841"/>
    <n v="849.57899999999995"/>
    <n v="108.3242"/>
    <n v="92029.97"/>
    <s v="Others"/>
    <n v="55041.47"/>
    <x v="0"/>
    <s v="Equity Scheme - Sectoral/ Thematic"/>
    <x v="33"/>
    <x v="1"/>
    <d v="2020-03-09T00:00:00"/>
    <d v="2021-07-19T00:00:00"/>
    <n v="65.719499999999996"/>
    <n v="110.0565"/>
    <x v="32"/>
    <x v="33"/>
    <x v="33"/>
    <s v="8.69%"/>
    <s v="-11.73%"/>
    <s v="-27.08%"/>
    <x v="1"/>
    <x v="31"/>
    <x v="3"/>
    <x v="33"/>
  </r>
  <r>
    <s v="INF090I01FN7"/>
    <n v="115.73399999999999"/>
    <n v="698.93899999999996"/>
    <n v="80891.009999999995"/>
    <s v="Others"/>
    <n v="55000.35"/>
    <x v="0"/>
    <s v="Equity Scheme - Large Cap Fund"/>
    <x v="34"/>
    <x v="1"/>
    <d v="2020-03-09T00:00:00"/>
    <d v="2021-07-19T00:00:00"/>
    <n v="439.66070000000002"/>
    <n v="710.92790000000002"/>
    <x v="33"/>
    <x v="34"/>
    <x v="34"/>
    <s v="8.4%"/>
    <s v="-11.37%"/>
    <s v="-25.66%"/>
    <x v="1"/>
    <x v="32"/>
    <x v="2"/>
    <x v="34"/>
  </r>
  <r>
    <s v="INF090I01JL3"/>
    <n v="366.245"/>
    <n v="22.603300000000001"/>
    <n v="8278.35"/>
    <s v="Others"/>
    <n v="7305.35"/>
    <x v="0"/>
    <s v="Debt Scheme - Credit Risk Fund"/>
    <x v="35"/>
    <x v="0"/>
    <d v="2020-03-09T00:00:00"/>
    <d v="2021-07-19T00:00:00"/>
    <n v="19.721299999999999"/>
    <n v="22.306899999999999"/>
    <x v="34"/>
    <x v="35"/>
    <x v="35"/>
    <s v="2.03%"/>
    <s v="-2.31%"/>
    <s v="-3.31%"/>
    <x v="1"/>
    <x v="33"/>
    <x v="7"/>
    <x v="35"/>
  </r>
  <r>
    <s v="INF179K01VC4"/>
    <n v="143.68100000000001"/>
    <n v="413.714"/>
    <n v="59442.84"/>
    <s v="Others"/>
    <n v="43255.85"/>
    <x v="0"/>
    <s v="Equity Scheme - Value Fund"/>
    <x v="36"/>
    <x v="1"/>
    <d v="2020-03-09T00:00:00"/>
    <d v="2021-07-19T00:00:00"/>
    <n v="259.72300000000001"/>
    <n v="423.25299999999999"/>
    <x v="35"/>
    <x v="36"/>
    <x v="36"/>
    <s v="7.24%"/>
    <s v="-13.37%"/>
    <s v="-29.64%"/>
    <x v="1"/>
    <x v="34"/>
    <x v="0"/>
    <x v="36"/>
  </r>
  <r>
    <s v="INF179K01WB4"/>
    <n v="3.0000000000000001E-3"/>
    <n v="76.619600000000005"/>
    <n v="0.23"/>
    <s v="Others"/>
    <n v="0.17"/>
    <x v="0"/>
    <s v="Debt Scheme - Dynamic Bond"/>
    <x v="37"/>
    <x v="0"/>
    <d v="2020-03-09T00:00:00"/>
    <d v="2021-07-19T00:00:00"/>
    <n v="67.3369"/>
    <n v="76.998599999999996"/>
    <x v="36"/>
    <x v="37"/>
    <x v="37"/>
    <s v="5.39%"/>
    <s v="-0.67%"/>
    <s v="-2.25%"/>
    <x v="7"/>
    <x v="35"/>
    <x v="4"/>
    <x v="37"/>
  </r>
  <r>
    <s v="INF179K01XZ1"/>
    <n v="1220.9190000000001"/>
    <n v="77.305999999999997"/>
    <n v="94384.36"/>
    <s v="Others"/>
    <n v="65389.52"/>
    <x v="0"/>
    <s v="Hybrid Scheme - Aggressive Hybrid Fund"/>
    <x v="38"/>
    <x v="3"/>
    <d v="2020-03-09T00:00:00"/>
    <d v="2021-07-19T00:00:00"/>
    <n v="52.386000000000003"/>
    <n v="78.543000000000006"/>
    <x v="37"/>
    <x v="38"/>
    <x v="38"/>
    <s v="4.79%"/>
    <s v="-9.17%"/>
    <s v="-21.61%"/>
    <x v="1"/>
    <x v="36"/>
    <x v="2"/>
    <x v="38"/>
  </r>
  <r>
    <s v="INF179K01AS4"/>
    <n v="472.85300000000001"/>
    <n v="73.194999999999993"/>
    <n v="34610.480000000003"/>
    <s v="Others"/>
    <n v="24106.880000000001"/>
    <x v="0"/>
    <s v="Hybrid Scheme - Aggressive Hybrid Fund"/>
    <x v="39"/>
    <x v="3"/>
    <d v="2020-03-09T00:00:00"/>
    <d v="2021-07-19T00:00:00"/>
    <n v="50.006999999999998"/>
    <n v="74.343000000000004"/>
    <x v="38"/>
    <x v="38"/>
    <x v="39"/>
    <s v="4.79%"/>
    <s v="-9.18%"/>
    <s v="-21.63%"/>
    <x v="1"/>
    <x v="37"/>
    <x v="2"/>
    <x v="39"/>
  </r>
  <r>
    <s v="INF179K01VF7"/>
    <n v="1639.7470000000001"/>
    <n v="48.212800000000001"/>
    <n v="79056.789999999994"/>
    <s v="Others"/>
    <n v="77000"/>
    <x v="0"/>
    <s v="Debt Scheme - Low Duration Fund"/>
    <x v="40"/>
    <x v="0"/>
    <d v="2020-03-09T00:00:00"/>
    <d v="2021-07-19T00:00:00"/>
    <n v="44.019399999999997"/>
    <n v="48.381500000000003"/>
    <x v="39"/>
    <x v="39"/>
    <x v="40"/>
    <s v="1.35%"/>
    <s v="-0.43%"/>
    <s v="-1.16%"/>
    <x v="0"/>
    <x v="38"/>
    <x v="8"/>
    <x v="0"/>
  </r>
  <r>
    <s v="INF109K013J1"/>
    <n v="79.491"/>
    <n v="87.36"/>
    <n v="6944.33"/>
    <s v="Others"/>
    <n v="5000"/>
    <x v="0"/>
    <s v="Equity Scheme - Sectoral/ Thematic"/>
    <x v="41"/>
    <x v="1"/>
    <d v="2020-03-09T00:00:00"/>
    <d v="2021-07-19T00:00:00"/>
    <n v="62.77"/>
    <n v="90.37"/>
    <x v="40"/>
    <x v="40"/>
    <x v="41"/>
    <s v="7.14%"/>
    <s v="-17.36%"/>
    <s v="-36.37%"/>
    <x v="1"/>
    <x v="39"/>
    <x v="2"/>
    <x v="40"/>
  </r>
  <r>
    <s v="INF109K01R14"/>
    <n v="0.36799999999999999"/>
    <n v="298.08330000000001"/>
    <n v="109.69"/>
    <s v="Others"/>
    <n v="100"/>
    <x v="0"/>
    <s v="Debt Scheme - Money Market Fund"/>
    <x v="42"/>
    <x v="0"/>
    <d v="2020-03-09T00:00:00"/>
    <d v="2021-07-19T00:00:00"/>
    <n v="278.2833"/>
    <n v="298.73559999999998"/>
    <x v="41"/>
    <x v="41"/>
    <x v="42"/>
    <s v="1.19%"/>
    <s v="-0.44%"/>
    <s v="-1.23%"/>
    <x v="0"/>
    <x v="40"/>
    <x v="0"/>
    <x v="8"/>
  </r>
  <r>
    <s v="INF109K01O82"/>
    <n v="0.26400000000000001"/>
    <n v="425.5018"/>
    <n v="112.338042"/>
    <s v="Others"/>
    <n v="100"/>
    <x v="0"/>
    <s v="Debt Scheme - Low Duration Fund"/>
    <x v="43"/>
    <x v="0"/>
    <d v="2020-03-09T00:00:00"/>
    <d v="2021-07-19T00:00:00"/>
    <n v="389.94279999999998"/>
    <n v="426.74009999999998"/>
    <x v="42"/>
    <x v="42"/>
    <x v="43"/>
    <s v="1.55%"/>
    <s v="-0.51%"/>
    <s v="-1.59%"/>
    <x v="0"/>
    <x v="41"/>
    <x v="3"/>
    <x v="41"/>
  </r>
  <r>
    <s v="INF109K016L0"/>
    <n v="165.03800000000001"/>
    <n v="62.06"/>
    <n v="10242.26"/>
    <s v="Others"/>
    <n v="7600"/>
    <x v="0"/>
    <s v="Equity Scheme - Large Cap Fund"/>
    <x v="44"/>
    <x v="1"/>
    <d v="2020-03-09T00:00:00"/>
    <d v="2021-07-19T00:00:00"/>
    <n v="41.05"/>
    <n v="62.62"/>
    <x v="43"/>
    <x v="43"/>
    <x v="44"/>
    <s v="8.39%"/>
    <s v="-12.52%"/>
    <s v="-26.63%"/>
    <x v="1"/>
    <x v="42"/>
    <x v="2"/>
    <x v="42"/>
  </r>
  <r>
    <s v="INF109K01R14"/>
    <n v="11.787000000000001"/>
    <n v="298.08330000000001"/>
    <n v="3513.51"/>
    <s v="Others"/>
    <n v="3402"/>
    <x v="0"/>
    <s v="Debt Scheme - Money Market Fund"/>
    <x v="42"/>
    <x v="0"/>
    <d v="2020-03-09T00:00:00"/>
    <d v="2021-07-19T00:00:00"/>
    <n v="278.2833"/>
    <n v="298.73559999999998"/>
    <x v="41"/>
    <x v="41"/>
    <x v="42"/>
    <s v="1.19%"/>
    <s v="-0.44%"/>
    <s v="-1.23%"/>
    <x v="0"/>
    <x v="40"/>
    <x v="0"/>
    <x v="8"/>
  </r>
  <r>
    <s v="INF109K01O82"/>
    <n v="9.5830000000000002"/>
    <n v="425.5018"/>
    <n v="4077.58"/>
    <s v="Others"/>
    <n v="3900"/>
    <x v="0"/>
    <s v="Debt Scheme - Low Duration Fund"/>
    <x v="43"/>
    <x v="0"/>
    <d v="2020-03-09T00:00:00"/>
    <d v="2021-07-19T00:00:00"/>
    <n v="389.94279999999998"/>
    <n v="426.74009999999998"/>
    <x v="42"/>
    <x v="42"/>
    <x v="43"/>
    <s v="1.55%"/>
    <s v="-0.51%"/>
    <s v="-1.59%"/>
    <x v="0"/>
    <x v="41"/>
    <x v="3"/>
    <x v="41"/>
  </r>
  <r>
    <s v="INF109K01BH2"/>
    <n v="520.83199999999999"/>
    <n v="46.25"/>
    <n v="24088.48"/>
    <s v="Others"/>
    <n v="22000"/>
    <x v="0"/>
    <s v="Hybrid Scheme - Dynamic Asset Allocation or Balanced Advantage"/>
    <x v="45"/>
    <x v="3"/>
    <d v="2020-03-09T00:00:00"/>
    <d v="2021-07-19T00:00:00"/>
    <n v="35.28"/>
    <n v="46.48"/>
    <x v="44"/>
    <x v="44"/>
    <x v="45"/>
    <s v="5.61%"/>
    <s v="-9.38%"/>
    <s v="-20.29%"/>
    <x v="1"/>
    <x v="43"/>
    <x v="0"/>
    <x v="43"/>
  </r>
  <r>
    <s v="INF109K01AH4"/>
    <n v="654.73199999999997"/>
    <n v="34.586799999999997"/>
    <n v="22645.08"/>
    <s v="Others"/>
    <n v="22000"/>
    <x v="0"/>
    <s v="Debt Scheme - Medium Duration Fund"/>
    <x v="46"/>
    <x v="0"/>
    <d v="2020-03-09T00:00:00"/>
    <d v="2021-07-19T00:00:00"/>
    <n v="31.3261"/>
    <n v="34.725099999999998"/>
    <x v="45"/>
    <x v="45"/>
    <x v="46"/>
    <s v="2.6%"/>
    <s v="-0.71%"/>
    <s v="-2.89%"/>
    <x v="3"/>
    <x v="44"/>
    <x v="8"/>
    <x v="44"/>
  </r>
  <r>
    <s v="INF109K01CQ1"/>
    <n v="1010.826"/>
    <n v="22.976299999999998"/>
    <n v="23225.040000000001"/>
    <s v="Others"/>
    <n v="22800"/>
    <x v="0"/>
    <s v="Debt Scheme - Corporate Bond Fund"/>
    <x v="47"/>
    <x v="0"/>
    <d v="2020-03-09T00:00:00"/>
    <d v="2021-07-19T00:00:00"/>
    <n v="20.834299999999999"/>
    <n v="23.015599999999999"/>
    <x v="46"/>
    <x v="46"/>
    <x v="47"/>
    <s v="1.82%"/>
    <s v="-0.67%"/>
    <s v="-2.02%"/>
    <x v="3"/>
    <x v="45"/>
    <x v="6"/>
    <x v="45"/>
  </r>
  <r>
    <s v="INF109K01CQ1"/>
    <n v="261.05599999999998"/>
    <n v="22.976299999999998"/>
    <n v="5998.1"/>
    <s v="Others"/>
    <n v="6000"/>
    <x v="0"/>
    <s v="Debt Scheme - Corporate Bond Fund"/>
    <x v="47"/>
    <x v="0"/>
    <d v="2020-03-09T00:00:00"/>
    <d v="2021-07-19T00:00:00"/>
    <n v="20.834299999999999"/>
    <n v="23.015599999999999"/>
    <x v="46"/>
    <x v="46"/>
    <x v="47"/>
    <s v="1.82%"/>
    <s v="-0.67%"/>
    <s v="-2.02%"/>
    <x v="3"/>
    <x v="45"/>
    <x v="6"/>
    <x v="45"/>
  </r>
  <r>
    <s v="INF109K013J1"/>
    <n v="86.802000000000007"/>
    <n v="87.36"/>
    <n v="7583.02"/>
    <s v="Others"/>
    <n v="5576.19"/>
    <x v="0"/>
    <s v="Equity Scheme - Sectoral/ Thematic"/>
    <x v="41"/>
    <x v="1"/>
    <d v="2020-03-09T00:00:00"/>
    <d v="2021-07-19T00:00:00"/>
    <n v="62.77"/>
    <n v="90.37"/>
    <x v="40"/>
    <x v="40"/>
    <x v="41"/>
    <s v="7.14%"/>
    <s v="-17.36%"/>
    <s v="-36.37%"/>
    <x v="1"/>
    <x v="39"/>
    <x v="2"/>
    <x v="40"/>
  </r>
  <r>
    <s v="INF194K01X46"/>
    <n v="761.30100000000004"/>
    <n v="24.13"/>
    <n v="18370.189999999999"/>
    <s v="Others"/>
    <n v="10000"/>
    <x v="0"/>
    <s v="Equity Scheme - Sectoral/ Thematic"/>
    <x v="48"/>
    <x v="1"/>
    <d v="2020-03-09T00:00:00"/>
    <d v="2021-07-19T00:00:00"/>
    <n v="13.05"/>
    <n v="25.28"/>
    <x v="47"/>
    <x v="47"/>
    <x v="48"/>
    <s v="4.57%"/>
    <s v="-13.12%"/>
    <s v="-28.51%"/>
    <x v="5"/>
    <x v="46"/>
    <x v="2"/>
    <x v="46"/>
  </r>
  <r>
    <s v="INF194K01Q29"/>
    <n v="587.58199999999999"/>
    <n v="29.4391"/>
    <n v="17297.89"/>
    <s v="Others"/>
    <n v="17000"/>
    <x v="0"/>
    <s v="Debt Scheme - Gilt Fund"/>
    <x v="49"/>
    <x v="0"/>
    <d v="2020-03-09T00:00:00"/>
    <d v="2021-07-19T00:00:00"/>
    <n v="26.820699999999999"/>
    <n v="29.604800000000001"/>
    <x v="48"/>
    <x v="21"/>
    <x v="49"/>
    <s v="1.57%"/>
    <s v="-1.12%"/>
    <s v="-3.24%"/>
    <x v="3"/>
    <x v="47"/>
    <x v="4"/>
    <x v="47"/>
  </r>
  <r>
    <s v="INF194KA1L81"/>
    <n v="209.90299999999999"/>
    <n v="15.2277"/>
    <n v="3196.34"/>
    <s v="Others"/>
    <n v="3200"/>
    <x v="0"/>
    <s v="Debt Scheme - Corporate Bond Fund"/>
    <x v="50"/>
    <x v="0"/>
    <d v="2020-03-09T00:00:00"/>
    <d v="2021-07-19T00:00:00"/>
    <n v="13.7445"/>
    <n v="15.322100000000001"/>
    <x v="49"/>
    <x v="48"/>
    <x v="50"/>
    <s v="3.23%"/>
    <s v="-0.89%"/>
    <s v="-3.38%"/>
    <x v="3"/>
    <x v="48"/>
    <x v="4"/>
    <x v="48"/>
  </r>
  <r>
    <s v="INF174K01LS2"/>
    <n v="817.22199999999998"/>
    <n v="52.719000000000001"/>
    <n v="43083.13"/>
    <s v="Others"/>
    <n v="27500"/>
    <x v="0"/>
    <s v="Equity Scheme - Flexi Cap Fund"/>
    <x v="51"/>
    <x v="1"/>
    <d v="2020-03-09T00:00:00"/>
    <d v="2021-07-19T00:00:00"/>
    <n v="35.731000000000002"/>
    <n v="53.472999999999999"/>
    <x v="50"/>
    <x v="49"/>
    <x v="51"/>
    <s v="7.69%"/>
    <s v="-12.64%"/>
    <s v="-27.44%"/>
    <x v="1"/>
    <x v="49"/>
    <x v="0"/>
    <x v="49"/>
  </r>
  <r>
    <s v="INF174K01KZ9"/>
    <n v="823.64400000000001"/>
    <n v="84.522000000000006"/>
    <n v="69616.039999999994"/>
    <s v="Others"/>
    <n v="47791.3"/>
    <x v="0"/>
    <s v="Equity Scheme - Contra Fund"/>
    <x v="52"/>
    <x v="1"/>
    <d v="2020-03-09T00:00:00"/>
    <d v="2021-07-19T00:00:00"/>
    <n v="54.183"/>
    <n v="85.695999999999998"/>
    <x v="51"/>
    <x v="43"/>
    <x v="52"/>
    <s v="8.31%"/>
    <s v="-13.12%"/>
    <s v="-28.28%"/>
    <x v="1"/>
    <x v="50"/>
    <x v="0"/>
    <x v="50"/>
  </r>
  <r>
    <s v="INF174K01LS2"/>
    <n v="282.077"/>
    <n v="52.719000000000001"/>
    <n v="14870.82"/>
    <s v="Others"/>
    <n v="11500"/>
    <x v="0"/>
    <s v="Equity Scheme - Flexi Cap Fund"/>
    <x v="51"/>
    <x v="1"/>
    <d v="2020-03-09T00:00:00"/>
    <d v="2021-07-19T00:00:00"/>
    <n v="35.731000000000002"/>
    <n v="53.472999999999999"/>
    <x v="50"/>
    <x v="49"/>
    <x v="51"/>
    <s v="7.69%"/>
    <s v="-12.64%"/>
    <s v="-27.44%"/>
    <x v="1"/>
    <x v="49"/>
    <x v="0"/>
    <x v="49"/>
  </r>
  <r>
    <s v="INF917K01FE6"/>
    <n v="834.35299999999995"/>
    <n v="21.6311"/>
    <n v="18047.97"/>
    <s v="Others"/>
    <n v="17000"/>
    <x v="0"/>
    <s v="Debt Scheme - Money Market Fund"/>
    <x v="53"/>
    <x v="0"/>
    <d v="2020-03-09T00:00:00"/>
    <d v="2021-07-19T00:00:00"/>
    <n v="20.372900000000001"/>
    <n v="21.668900000000001"/>
    <x v="52"/>
    <x v="50"/>
    <x v="53"/>
    <s v="1.17%"/>
    <s v="-0.46%"/>
    <s v="-1.22%"/>
    <x v="0"/>
    <x v="51"/>
    <x v="0"/>
    <x v="51"/>
  </r>
  <r>
    <s v="INF204K01I50"/>
    <n v="355.01600000000002"/>
    <n v="327.93720000000002"/>
    <n v="116"/>
    <s v="Others"/>
    <n v="78035.399999999994"/>
    <x v="0"/>
    <s v="Equity Scheme - Sectoral/ Thematic"/>
    <x v="54"/>
    <x v="1"/>
    <d v="2020-03-09T00:00:00"/>
    <d v="2021-07-19T00:00:00"/>
    <n v="164.11789999999999"/>
    <n v="336.13499999999999"/>
    <x v="53"/>
    <x v="51"/>
    <x v="54"/>
    <s v="8.76%"/>
    <s v="-7.54%"/>
    <s v="-15.69%"/>
    <x v="4"/>
    <x v="52"/>
    <x v="0"/>
    <x v="52"/>
  </r>
  <r>
    <s v="INF204K01I50"/>
    <n v="32.398000000000003"/>
    <n v="327.93720000000002"/>
    <n v="10624.51"/>
    <s v="Others"/>
    <n v="8499.6299999999992"/>
    <x v="0"/>
    <s v="Equity Scheme - Sectoral/ Thematic"/>
    <x v="54"/>
    <x v="1"/>
    <d v="2020-03-09T00:00:00"/>
    <d v="2021-07-19T00:00:00"/>
    <n v="164.11789999999999"/>
    <n v="336.13499999999999"/>
    <x v="53"/>
    <x v="51"/>
    <x v="54"/>
    <s v="8.76%"/>
    <s v="-7.54%"/>
    <s v="-15.69%"/>
    <x v="4"/>
    <x v="52"/>
    <x v="0"/>
    <x v="52"/>
  </r>
  <r>
    <s v="INF204K01K15"/>
    <n v="270.59500000000003"/>
    <n v="77.817999999999998"/>
    <n v="21057.16"/>
    <s v="Others"/>
    <n v="12899.61"/>
    <x v="0"/>
    <s v="Equity Scheme - Small Cap Fund"/>
    <x v="55"/>
    <x v="1"/>
    <d v="2020-03-09T00:00:00"/>
    <d v="2021-07-19T00:00:00"/>
    <n v="38.973500000000001"/>
    <n v="82.580100000000002"/>
    <x v="54"/>
    <x v="52"/>
    <x v="55"/>
    <s v="4.77%"/>
    <s v="-12.21%"/>
    <s v="-31.18%"/>
    <x v="5"/>
    <x v="53"/>
    <x v="5"/>
    <x v="53"/>
  </r>
  <r>
    <s v="INF173K01EV3"/>
    <n v="243.68199999999999"/>
    <n v="81.7"/>
    <n v="19908.82"/>
    <s v="Others"/>
    <n v="14499.61"/>
    <x v="0"/>
    <s v="Equity Scheme - Dividend Yield Fund"/>
    <x v="56"/>
    <x v="1"/>
    <d v="2020-03-09T00:00:00"/>
    <d v="2021-07-19T00:00:00"/>
    <n v="51.58"/>
    <n v="82.72"/>
    <x v="55"/>
    <x v="53"/>
    <x v="56"/>
    <s v="7.23%"/>
    <s v="-11.88%"/>
    <s v="-23.77%"/>
    <x v="1"/>
    <x v="54"/>
    <x v="0"/>
    <x v="54"/>
  </r>
  <r>
    <s v="INF966L01820"/>
    <n v="583.42100000000005"/>
    <n v="33.279899999999998"/>
    <n v="19416.189999999999"/>
    <s v="Others"/>
    <n v="18999.3"/>
    <x v="0"/>
    <s v="Debt Scheme - Liquid Fund"/>
    <x v="57"/>
    <x v="0"/>
    <d v="2020-03-09T00:00:00"/>
    <d v="2021-07-19T00:00:00"/>
    <n v="31.278400000000001"/>
    <n v="33.345399999999998"/>
    <x v="56"/>
    <x v="54"/>
    <x v="57"/>
    <s v="0.1%"/>
    <s v="-0.02%"/>
    <s v="-0.02%"/>
    <x v="8"/>
    <x v="55"/>
    <x v="7"/>
    <x v="55"/>
  </r>
  <r>
    <s v="INF205K01LE4"/>
    <n v="197.46199999999999"/>
    <n v="78.22"/>
    <n v="15445.48"/>
    <s v="Others"/>
    <n v="11499.61"/>
    <x v="0"/>
    <s v="Equity Scheme - Contra Fund"/>
    <x v="58"/>
    <x v="1"/>
    <d v="2020-03-09T00:00:00"/>
    <d v="2021-07-19T00:00:00"/>
    <n v="49.7"/>
    <n v="79.61"/>
    <x v="57"/>
    <x v="55"/>
    <x v="58"/>
    <s v="7.45%"/>
    <s v="-12.62%"/>
    <s v="-27.28%"/>
    <x v="1"/>
    <x v="56"/>
    <x v="2"/>
    <x v="56"/>
  </r>
  <r>
    <s v="INF205K01247"/>
    <n v="84.313000000000002"/>
    <n v="47.71"/>
    <n v="4022.57"/>
    <s v="Others"/>
    <n v="3999.8"/>
    <x v="0"/>
    <s v="Equity Scheme - Large &amp; Mid Cap Fund"/>
    <x v="59"/>
    <x v="1"/>
    <d v="2020-03-09T00:00:00"/>
    <d v="2021-07-19T00:00:00"/>
    <n v="33.11"/>
    <n v="49.21"/>
    <x v="58"/>
    <x v="56"/>
    <x v="59"/>
    <s v="6.68%"/>
    <s v="-13.0%"/>
    <s v="-26.61%"/>
    <x v="1"/>
    <x v="57"/>
    <x v="3"/>
    <x v="57"/>
  </r>
  <r>
    <s v="INF200K01UP2"/>
    <n v="187.25299999999999"/>
    <n v="253.11879999999999"/>
    <n v="47397.25"/>
    <s v="Others"/>
    <n v="36785.85"/>
    <x v="0"/>
    <s v="Equity Scheme - Sectoral/ Thematic"/>
    <x v="60"/>
    <x v="1"/>
    <d v="2020-03-09T00:00:00"/>
    <d v="2021-07-19T00:00:00"/>
    <n v="134.6859"/>
    <n v="259.80149999999998"/>
    <x v="59"/>
    <x v="57"/>
    <x v="60"/>
    <s v="7.32%"/>
    <s v="-7.86%"/>
    <s v="-17.5%"/>
    <x v="4"/>
    <x v="58"/>
    <x v="0"/>
    <x v="58"/>
  </r>
  <r>
    <s v="INF200K01RS2"/>
    <n v="1523.818"/>
    <n v="23.030799999999999"/>
    <n v="35094.75"/>
    <s v="Others"/>
    <n v="24000"/>
    <x v="0"/>
    <s v="Equity Scheme - Sectoral/ Thematic"/>
    <x v="61"/>
    <x v="1"/>
    <d v="2020-03-09T00:00:00"/>
    <d v="2021-07-19T00:00:00"/>
    <n v="14.520200000000001"/>
    <n v="23.910299999999999"/>
    <x v="60"/>
    <x v="58"/>
    <x v="61"/>
    <s v="6.04%"/>
    <s v="-13.61%"/>
    <s v="-27.34%"/>
    <x v="5"/>
    <x v="59"/>
    <x v="2"/>
    <x v="59"/>
  </r>
  <r>
    <s v="INF200K01TP4"/>
    <n v="642.69799999999998"/>
    <n v="129.68170000000001"/>
    <n v="83346.17"/>
    <s v="Others"/>
    <n v="51984.19"/>
    <x v="0"/>
    <s v="Equity Scheme - Mid Cap Fund"/>
    <x v="62"/>
    <x v="1"/>
    <d v="2020-03-09T00:00:00"/>
    <d v="2021-07-19T00:00:00"/>
    <n v="74.270099999999999"/>
    <n v="134.6918"/>
    <x v="61"/>
    <x v="59"/>
    <x v="62"/>
    <s v="4.44%"/>
    <s v="-12.24%"/>
    <s v="-28.79%"/>
    <x v="5"/>
    <x v="60"/>
    <x v="0"/>
    <x v="60"/>
  </r>
  <r>
    <s v="INF200K01QX4"/>
    <n v="252.553"/>
    <n v="59.225499999999997"/>
    <n v="14957.58"/>
    <s v="Others"/>
    <n v="11500"/>
    <x v="0"/>
    <s v="Equity Scheme - Large Cap Fund"/>
    <x v="63"/>
    <x v="1"/>
    <d v="2020-03-09T00:00:00"/>
    <d v="2021-07-19T00:00:00"/>
    <n v="39.003900000000002"/>
    <n v="60.159700000000001"/>
    <x v="62"/>
    <x v="60"/>
    <x v="63"/>
    <s v="7.73%"/>
    <s v="-12.88%"/>
    <s v="-27.36%"/>
    <x v="1"/>
    <x v="61"/>
    <x v="0"/>
    <x v="61"/>
  </r>
  <r>
    <s v="INF200K01SB6"/>
    <n v="130.83000000000001"/>
    <n v="68.310199999999995"/>
    <n v="8937.02"/>
    <s v="Others"/>
    <n v="7000"/>
    <x v="0"/>
    <s v="Equity Scheme - Sectoral/ Thematic"/>
    <x v="64"/>
    <x v="1"/>
    <d v="2020-03-09T00:00:00"/>
    <d v="2021-07-19T00:00:00"/>
    <n v="35.474299999999999"/>
    <n v="71.012699999999995"/>
    <x v="63"/>
    <x v="61"/>
    <x v="64"/>
    <s v="6.72%"/>
    <s v="-9.78%"/>
    <s v="-23.7%"/>
    <x v="5"/>
    <x v="62"/>
    <x v="0"/>
    <x v="62"/>
  </r>
  <r>
    <s v="INF200K01UY4"/>
    <n v="78.531999999999996"/>
    <n v="12.8985"/>
    <n v="1012.95"/>
    <s v="Others"/>
    <n v="1000"/>
    <x v="0"/>
    <s v="Equity Scheme - Sectoral/ Thematic"/>
    <x v="65"/>
    <x v="1"/>
    <d v="2020-03-09T00:00:00"/>
    <d v="2021-07-19T00:00:00"/>
    <n v="9.1138999999999992"/>
    <n v="12.8415"/>
    <x v="64"/>
    <x v="62"/>
    <x v="65"/>
    <s v="5.3%"/>
    <s v="-9.12%"/>
    <s v="-20.53%"/>
    <x v="5"/>
    <x v="63"/>
    <x v="2"/>
    <x v="63"/>
  </r>
  <r>
    <s v="INF200K01107"/>
    <n v="124.88800000000001"/>
    <n v="185.08199999999999"/>
    <n v="23114.52"/>
    <s v="Others"/>
    <n v="20000"/>
    <x v="0"/>
    <s v="Hybrid Scheme - Aggressive Hybrid Fund"/>
    <x v="66"/>
    <x v="3"/>
    <d v="2020-03-09T00:00:00"/>
    <d v="2021-07-19T00:00:00"/>
    <n v="138.79400000000001"/>
    <n v="187.51900000000001"/>
    <x v="65"/>
    <x v="63"/>
    <x v="66"/>
    <s v="5.98%"/>
    <s v="-12.59%"/>
    <s v="-21.34%"/>
    <x v="1"/>
    <x v="64"/>
    <x v="2"/>
    <x v="64"/>
  </r>
  <r>
    <s v="INF789FC12T1"/>
    <n v="4135.6130000000003"/>
    <n v="13.931900000000001"/>
    <n v="57616.95"/>
    <s v="Others"/>
    <n v="41125"/>
    <x v="0"/>
    <s v="Other Scheme - Index Funds"/>
    <x v="67"/>
    <x v="2"/>
    <d v="2020-03-09T00:00:00"/>
    <d v="2021-07-19T00:00:00"/>
    <n v="9.0737000000000005"/>
    <n v="14.095800000000001"/>
    <x v="66"/>
    <x v="64"/>
    <x v="67"/>
    <s v="6.37%"/>
    <s v="-11.58%"/>
    <s v="-26.29%"/>
    <x v="1"/>
    <x v="65"/>
    <x v="0"/>
    <x v="6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118.563"/>
    <n v="431.404"/>
    <n v="51148.55"/>
    <x v="0"/>
    <n v="0"/>
    <x v="0"/>
    <x v="0"/>
    <x v="0"/>
    <x v="0"/>
    <d v="2020-03-09T00:00:00"/>
    <d v="2021-07-19T00:00:00"/>
    <n v="399.73169999999999"/>
    <n v="432.74950000000001"/>
    <x v="0"/>
    <x v="0"/>
    <x v="0"/>
    <s v="1.26%"/>
    <s v="-0.42%"/>
    <s v="-1.19%"/>
    <s v="May"/>
    <s v="0.81%"/>
    <s v="January"/>
    <s v="0.14%"/>
  </r>
  <r>
    <x v="1"/>
    <n v="2184.9340000000002"/>
    <n v="14.85"/>
    <n v="32446.27"/>
    <x v="0"/>
    <n v="0"/>
    <x v="0"/>
    <x v="1"/>
    <x v="1"/>
    <x v="1"/>
    <d v="2020-03-09T00:00:00"/>
    <d v="2021-07-19T00:00:00"/>
    <n v="9.6300000000000008"/>
    <n v="15.11"/>
    <x v="1"/>
    <x v="1"/>
    <x v="1"/>
    <s v="6.34%"/>
    <s v="-11.14%"/>
    <s v="-22.12%"/>
    <s v="November"/>
    <s v="9.59%"/>
    <s v="January"/>
    <s v="-3.04%"/>
  </r>
  <r>
    <x v="2"/>
    <n v="1242.7639999999999"/>
    <n v="72.725999999999999"/>
    <n v="90381.25"/>
    <x v="0"/>
    <n v="0"/>
    <x v="0"/>
    <x v="2"/>
    <x v="2"/>
    <x v="1"/>
    <d v="2020-03-09T00:00:00"/>
    <d v="2021-07-19T00:00:00"/>
    <n v="51.299399999999999"/>
    <n v="73.993799999999993"/>
    <x v="2"/>
    <x v="2"/>
    <x v="2"/>
    <s v="6.56%"/>
    <s v="-12.24%"/>
    <s v="-26.68%"/>
    <s v="November"/>
    <s v="14.42%"/>
    <s v="January"/>
    <s v="-5.67%"/>
  </r>
  <r>
    <x v="3"/>
    <n v="5"/>
    <n v="971.95"/>
    <n v="4859.75"/>
    <x v="0"/>
    <n v="0"/>
    <x v="1"/>
    <x v="3"/>
    <x v="3"/>
    <x v="1"/>
    <m/>
    <m/>
    <m/>
    <m/>
    <x v="3"/>
    <x v="3"/>
    <x v="3"/>
    <m/>
    <m/>
    <m/>
    <m/>
    <m/>
    <m/>
    <m/>
  </r>
  <r>
    <x v="4"/>
    <n v="423.12400000000002"/>
    <n v="14.257999999999999"/>
    <n v="6032.9"/>
    <x v="0"/>
    <n v="0"/>
    <x v="0"/>
    <x v="4"/>
    <x v="4"/>
    <x v="2"/>
    <d v="2020-03-09T00:00:00"/>
    <d v="2021-07-19T00:00:00"/>
    <n v="8.5557999999999996"/>
    <n v="14.3155"/>
    <x v="4"/>
    <x v="4"/>
    <x v="4"/>
    <s v="8.24%"/>
    <s v="-11.94%"/>
    <s v="-26.96%"/>
    <s v="November"/>
    <s v="14.5%"/>
    <s v="September"/>
    <s v="-2.57%"/>
  </r>
  <r>
    <x v="5"/>
    <n v="3455.6559999999999"/>
    <n v="19.102"/>
    <n v="66009.94"/>
    <x v="0"/>
    <n v="0"/>
    <x v="0"/>
    <x v="5"/>
    <x v="5"/>
    <x v="2"/>
    <d v="2020-03-09T00:00:00"/>
    <d v="2021-07-19T00:00:00"/>
    <n v="13.023099999999999"/>
    <n v="18.330200000000001"/>
    <x v="5"/>
    <x v="5"/>
    <x v="5"/>
    <s v="7.37%"/>
    <s v="-7.86%"/>
    <s v="-18.12%"/>
    <s v="November"/>
    <s v="12.56%"/>
    <s v="March"/>
    <s v="-1.65%"/>
  </r>
  <r>
    <x v="6"/>
    <n v="40.072000000000003"/>
    <n v="1506.27"/>
    <n v="60359.25"/>
    <x v="0"/>
    <n v="0"/>
    <x v="0"/>
    <x v="6"/>
    <x v="6"/>
    <x v="1"/>
    <d v="2020-03-09T00:00:00"/>
    <d v="2021-07-19T00:00:00"/>
    <n v="957.32830000000001"/>
    <n v="1551.1844000000001"/>
    <x v="6"/>
    <x v="6"/>
    <x v="6"/>
    <s v="4.31%"/>
    <s v="-12.15%"/>
    <s v="-27.37%"/>
    <s v="November"/>
    <s v="14.78%"/>
    <s v="September"/>
    <s v="-0.29%"/>
  </r>
  <r>
    <x v="7"/>
    <n v="2751.4859999999999"/>
    <n v="25.574000000000002"/>
    <n v="70366.5"/>
    <x v="0"/>
    <n v="0"/>
    <x v="0"/>
    <x v="7"/>
    <x v="7"/>
    <x v="0"/>
    <d v="2020-03-09T00:00:00"/>
    <d v="2021-07-19T00:00:00"/>
    <n v="23.0518"/>
    <n v="25.6891"/>
    <x v="7"/>
    <x v="7"/>
    <x v="7"/>
    <s v="2.53%"/>
    <s v="-0.79%"/>
    <s v="-2.74%"/>
    <s v="October"/>
    <s v="1.54%"/>
    <s v="February"/>
    <s v="-0.85%"/>
  </r>
  <r>
    <x v="8"/>
    <n v="5.7930000000000001"/>
    <n v="4517.5690000000004"/>
    <n v="26170.28"/>
    <x v="0"/>
    <n v="0"/>
    <x v="0"/>
    <x v="8"/>
    <x v="8"/>
    <x v="0"/>
    <d v="2020-03-09T00:00:00"/>
    <d v="2021-07-19T00:00:00"/>
    <n v="4202.7078000000001"/>
    <n v="4528.7420000000002"/>
    <x v="8"/>
    <x v="8"/>
    <x v="8"/>
    <s v="1.35%"/>
    <s v="-0.54%"/>
    <s v="-1.39%"/>
    <s v="May"/>
    <s v="0.75%"/>
    <s v="January"/>
    <s v="0.22%"/>
  </r>
  <r>
    <x v="9"/>
    <n v="1806.4169999999999"/>
    <n v="38.86"/>
    <n v="70197.36"/>
    <x v="0"/>
    <n v="0"/>
    <x v="0"/>
    <x v="9"/>
    <x v="9"/>
    <x v="0"/>
    <d v="2020-03-09T00:00:00"/>
    <d v="2021-07-19T00:00:00"/>
    <n v="35.265900000000002"/>
    <n v="39.030700000000003"/>
    <x v="9"/>
    <x v="9"/>
    <x v="9"/>
    <s v="1.33%"/>
    <s v="-0.51%"/>
    <s v="-1.25%"/>
    <s v="May"/>
    <s v="1.14%"/>
    <s v="February"/>
    <s v="0.0%"/>
  </r>
  <r>
    <x v="10"/>
    <n v="3201.7869999999998"/>
    <n v="25.361999999999998"/>
    <n v="81203.72"/>
    <x v="0"/>
    <n v="0"/>
    <x v="0"/>
    <x v="10"/>
    <x v="10"/>
    <x v="0"/>
    <d v="2020-03-09T00:00:00"/>
    <d v="2021-07-19T00:00:00"/>
    <n v="22.855699999999999"/>
    <n v="25.4711"/>
    <x v="7"/>
    <x v="10"/>
    <x v="10"/>
    <s v="2.4%"/>
    <s v="-0.78%"/>
    <s v="-2.57%"/>
    <s v="May"/>
    <s v="1.37%"/>
    <s v="February"/>
    <s v="-0.52%"/>
  </r>
  <r>
    <x v="11"/>
    <n v="4520.96"/>
    <n v="15.731999999999999"/>
    <n v="71123.740000000005"/>
    <x v="0"/>
    <n v="0"/>
    <x v="0"/>
    <x v="11"/>
    <x v="11"/>
    <x v="2"/>
    <d v="2020-03-09T00:00:00"/>
    <d v="2021-07-19T00:00:00"/>
    <n v="14.8483"/>
    <n v="16.016100000000002"/>
    <x v="10"/>
    <x v="11"/>
    <x v="11"/>
    <s v="4.71%"/>
    <s v="-4.15%"/>
    <s v="-21.17%"/>
    <s v="April"/>
    <s v="7.98%"/>
    <s v="February"/>
    <s v="-5.41%"/>
  </r>
  <r>
    <x v="12"/>
    <n v="3965.4"/>
    <n v="16.722000000000001"/>
    <n v="66309.42"/>
    <x v="0"/>
    <n v="0"/>
    <x v="0"/>
    <x v="4"/>
    <x v="12"/>
    <x v="2"/>
    <d v="2020-03-09T00:00:00"/>
    <d v="2021-07-19T00:00:00"/>
    <n v="11.1653"/>
    <n v="16.735299999999999"/>
    <x v="11"/>
    <x v="12"/>
    <x v="12"/>
    <s v="8.72%"/>
    <s v="-12.69%"/>
    <s v="-26.41%"/>
    <s v="November"/>
    <s v="11.39%"/>
    <s v="January"/>
    <s v="-3.02%"/>
  </r>
  <r>
    <x v="13"/>
    <n v="3341.2779999999998"/>
    <n v="49.390999999999998"/>
    <n v="165029.06"/>
    <x v="0"/>
    <n v="0"/>
    <x v="0"/>
    <x v="10"/>
    <x v="13"/>
    <x v="0"/>
    <d v="2020-03-09T00:00:00"/>
    <d v="2021-07-19T00:00:00"/>
    <n v="44.404499999999999"/>
    <n v="49.525500000000001"/>
    <x v="12"/>
    <x v="13"/>
    <x v="13"/>
    <s v="2.13%"/>
    <s v="-0.72%"/>
    <s v="-2.38%"/>
    <s v="October"/>
    <s v="1.39%"/>
    <s v="February"/>
    <s v="-0.22%"/>
  </r>
  <r>
    <x v="14"/>
    <n v="30"/>
    <n v="192"/>
    <n v="5760"/>
    <x v="0"/>
    <n v="0"/>
    <x v="1"/>
    <x v="3"/>
    <x v="3"/>
    <x v="1"/>
    <m/>
    <m/>
    <m/>
    <m/>
    <x v="3"/>
    <x v="3"/>
    <x v="3"/>
    <m/>
    <m/>
    <m/>
    <m/>
    <m/>
    <m/>
    <m/>
  </r>
  <r>
    <x v="15"/>
    <n v="7"/>
    <n v="1016.15"/>
    <n v="7113.05"/>
    <x v="0"/>
    <n v="0"/>
    <x v="1"/>
    <x v="3"/>
    <x v="3"/>
    <x v="1"/>
    <m/>
    <m/>
    <m/>
    <m/>
    <x v="3"/>
    <x v="3"/>
    <x v="3"/>
    <m/>
    <m/>
    <m/>
    <m/>
    <m/>
    <m/>
    <m/>
  </r>
  <r>
    <x v="16"/>
    <n v="5"/>
    <n v="1720.25"/>
    <n v="8601.25"/>
    <x v="0"/>
    <n v="0"/>
    <x v="1"/>
    <x v="3"/>
    <x v="3"/>
    <x v="1"/>
    <m/>
    <m/>
    <m/>
    <m/>
    <x v="3"/>
    <x v="3"/>
    <x v="3"/>
    <m/>
    <m/>
    <m/>
    <m/>
    <m/>
    <m/>
    <m/>
  </r>
  <r>
    <x v="17"/>
    <n v="50"/>
    <n v="22.55"/>
    <n v="1127.5"/>
    <x v="0"/>
    <n v="0"/>
    <x v="1"/>
    <x v="3"/>
    <x v="3"/>
    <x v="1"/>
    <m/>
    <m/>
    <m/>
    <m/>
    <x v="3"/>
    <x v="3"/>
    <x v="3"/>
    <m/>
    <m/>
    <m/>
    <m/>
    <m/>
    <m/>
    <m/>
  </r>
  <r>
    <x v="18"/>
    <n v="5"/>
    <n v="979.8"/>
    <n v="4899"/>
    <x v="0"/>
    <n v="0"/>
    <x v="1"/>
    <x v="3"/>
    <x v="3"/>
    <x v="1"/>
    <m/>
    <m/>
    <m/>
    <m/>
    <x v="3"/>
    <x v="3"/>
    <x v="3"/>
    <m/>
    <m/>
    <m/>
    <m/>
    <m/>
    <m/>
    <m/>
  </r>
  <r>
    <x v="19"/>
    <n v="2403.4989999999998"/>
    <n v="44.128"/>
    <n v="106061.6"/>
    <x v="0"/>
    <n v="0"/>
    <x v="0"/>
    <x v="10"/>
    <x v="14"/>
    <x v="0"/>
    <d v="2020-03-09T00:00:00"/>
    <d v="2021-07-19T00:00:00"/>
    <n v="40.1096"/>
    <n v="44.283200000000001"/>
    <x v="13"/>
    <x v="14"/>
    <x v="14"/>
    <s v="2.64%"/>
    <s v="-2.38%"/>
    <s v="-2.38%"/>
    <s v="October"/>
    <s v="1.37%"/>
    <s v="February"/>
    <s v="-0.56%"/>
  </r>
  <r>
    <x v="20"/>
    <n v="384.22300000000001"/>
    <n v="155.52000000000001"/>
    <n v="59754.36"/>
    <x v="0"/>
    <n v="0"/>
    <x v="0"/>
    <x v="12"/>
    <x v="15"/>
    <x v="1"/>
    <d v="2020-03-09T00:00:00"/>
    <d v="2021-07-19T00:00:00"/>
    <n v="77.977999999999994"/>
    <n v="163.59800000000001"/>
    <x v="14"/>
    <x v="15"/>
    <x v="15"/>
    <s v="5.14%"/>
    <s v="-10.96%"/>
    <s v="-30.45%"/>
    <s v="November"/>
    <s v="14.2%"/>
    <s v="October"/>
    <s v="1.76%"/>
  </r>
  <r>
    <x v="21"/>
    <n v="3778.3110000000001"/>
    <n v="21.9"/>
    <n v="82745.009999999995"/>
    <x v="0"/>
    <n v="0"/>
    <x v="0"/>
    <x v="1"/>
    <x v="16"/>
    <x v="1"/>
    <d v="2020-03-09T00:00:00"/>
    <d v="2021-07-19T00:00:00"/>
    <n v="14.52"/>
    <n v="22.89"/>
    <x v="15"/>
    <x v="16"/>
    <x v="16"/>
    <s v="5.02%"/>
    <s v="-13.4%"/>
    <s v="-30.03%"/>
    <s v="February"/>
    <s v="13.53%"/>
    <s v="September"/>
    <s v="-1.95%"/>
  </r>
  <r>
    <x v="22"/>
    <n v="1774.34"/>
    <n v="54.988999999999997"/>
    <n v="97569.18"/>
    <x v="0"/>
    <n v="0"/>
    <x v="0"/>
    <x v="1"/>
    <x v="17"/>
    <x v="1"/>
    <d v="2020-03-09T00:00:00"/>
    <d v="2021-07-19T00:00:00"/>
    <n v="37.784999999999997"/>
    <n v="55.896000000000001"/>
    <x v="16"/>
    <x v="17"/>
    <x v="17"/>
    <s v="7.28%"/>
    <s v="-12.73%"/>
    <s v="-27.26%"/>
    <s v="November"/>
    <s v="9.46%"/>
    <s v="September"/>
    <s v="0.07%"/>
  </r>
  <r>
    <x v="23"/>
    <n v="500"/>
    <n v="78.349999999999994"/>
    <n v="39175"/>
    <x v="0"/>
    <n v="0"/>
    <x v="1"/>
    <x v="3"/>
    <x v="3"/>
    <x v="1"/>
    <m/>
    <m/>
    <m/>
    <m/>
    <x v="3"/>
    <x v="3"/>
    <x v="3"/>
    <m/>
    <m/>
    <m/>
    <m/>
    <m/>
    <m/>
    <m/>
  </r>
  <r>
    <x v="24"/>
    <n v="75"/>
    <n v="86.95"/>
    <n v="6521.25"/>
    <x v="0"/>
    <n v="0"/>
    <x v="1"/>
    <x v="3"/>
    <x v="3"/>
    <x v="1"/>
    <m/>
    <m/>
    <m/>
    <m/>
    <x v="3"/>
    <x v="3"/>
    <x v="3"/>
    <m/>
    <m/>
    <m/>
    <m/>
    <m/>
    <m/>
    <m/>
  </r>
  <r>
    <x v="25"/>
    <n v="1544.9739999999999"/>
    <n v="26.603999999999999"/>
    <n v="41102.49"/>
    <x v="0"/>
    <n v="0"/>
    <x v="0"/>
    <x v="1"/>
    <x v="18"/>
    <x v="1"/>
    <d v="2020-03-09T00:00:00"/>
    <d v="2021-07-19T00:00:00"/>
    <n v="16.399899999999999"/>
    <n v="26.305900000000001"/>
    <x v="17"/>
    <x v="18"/>
    <x v="18"/>
    <s v="10.18%"/>
    <s v="-12.29%"/>
    <s v="-17.74%"/>
    <s v="November"/>
    <s v="12.01%"/>
    <s v="September"/>
    <s v="-4.38%"/>
  </r>
  <r>
    <x v="26"/>
    <n v="100"/>
    <n v="25.5"/>
    <n v="2550"/>
    <x v="0"/>
    <n v="0"/>
    <x v="1"/>
    <x v="3"/>
    <x v="3"/>
    <x v="1"/>
    <m/>
    <m/>
    <m/>
    <m/>
    <x v="3"/>
    <x v="3"/>
    <x v="3"/>
    <m/>
    <m/>
    <m/>
    <m/>
    <m/>
    <m/>
    <m/>
  </r>
  <r>
    <x v="27"/>
    <n v="5"/>
    <n v="2153.85"/>
    <n v="10769.25"/>
    <x v="0"/>
    <n v="0"/>
    <x v="1"/>
    <x v="3"/>
    <x v="3"/>
    <x v="1"/>
    <m/>
    <m/>
    <m/>
    <m/>
    <x v="3"/>
    <x v="3"/>
    <x v="3"/>
    <m/>
    <m/>
    <m/>
    <m/>
    <m/>
    <m/>
    <m/>
  </r>
  <r>
    <x v="28"/>
    <n v="5"/>
    <n v="2110.9"/>
    <n v="10554.5"/>
    <x v="0"/>
    <n v="0"/>
    <x v="1"/>
    <x v="3"/>
    <x v="3"/>
    <x v="1"/>
    <m/>
    <m/>
    <m/>
    <m/>
    <x v="3"/>
    <x v="3"/>
    <x v="3"/>
    <m/>
    <m/>
    <m/>
    <m/>
    <m/>
    <m/>
    <m/>
  </r>
  <r>
    <x v="29"/>
    <n v="2519.08"/>
    <n v="25.425999999999998"/>
    <n v="64050.13"/>
    <x v="0"/>
    <n v="0"/>
    <x v="0"/>
    <x v="1"/>
    <x v="19"/>
    <x v="1"/>
    <d v="2020-03-09T00:00:00"/>
    <d v="2021-07-19T00:00:00"/>
    <n v="18.879899999999999"/>
    <n v="25.569099999999999"/>
    <x v="18"/>
    <x v="19"/>
    <x v="19"/>
    <s v="8.39%"/>
    <s v="-16.26%"/>
    <s v="-35.32%"/>
    <s v="November"/>
    <s v="19.96%"/>
    <s v="September"/>
    <s v="-5.2%"/>
  </r>
  <r>
    <x v="30"/>
    <n v="2975.7260000000001"/>
    <n v="51.18"/>
    <n v="152297.66"/>
    <x v="0"/>
    <n v="0"/>
    <x v="0"/>
    <x v="13"/>
    <x v="20"/>
    <x v="0"/>
    <d v="2020-03-09T00:00:00"/>
    <d v="2021-07-19T00:00:00"/>
    <n v="47.724200000000003"/>
    <n v="51.2699"/>
    <x v="19"/>
    <x v="20"/>
    <x v="20"/>
    <s v="1.34%"/>
    <s v="-0.98%"/>
    <s v="-3.3%"/>
    <s v="October"/>
    <s v="1.74%"/>
    <s v="February"/>
    <s v="-2.49%"/>
  </r>
  <r>
    <x v="31"/>
    <n v="683.92700000000002"/>
    <n v="52.941000000000003"/>
    <n v="36207.78"/>
    <x v="0"/>
    <n v="0"/>
    <x v="0"/>
    <x v="14"/>
    <x v="21"/>
    <x v="0"/>
    <d v="2020-03-09T00:00:00"/>
    <d v="2021-07-19T00:00:00"/>
    <n v="48.858400000000003"/>
    <n v="52.992100000000001"/>
    <x v="20"/>
    <x v="21"/>
    <x v="21"/>
    <s v="1.64%"/>
    <s v="-1.1%"/>
    <s v="-2.86%"/>
    <s v="October"/>
    <s v="2.0%"/>
    <s v="August"/>
    <s v="-1.68%"/>
  </r>
  <r>
    <x v="32"/>
    <n v="852.37199999999996"/>
    <n v="42.244"/>
    <n v="36007.599999999999"/>
    <x v="0"/>
    <n v="0"/>
    <x v="0"/>
    <x v="15"/>
    <x v="22"/>
    <x v="0"/>
    <d v="2020-03-09T00:00:00"/>
    <d v="2021-07-19T00:00:00"/>
    <n v="37.963299999999997"/>
    <n v="42.430100000000003"/>
    <x v="21"/>
    <x v="22"/>
    <x v="22"/>
    <s v="2.09%"/>
    <s v="-0.92%"/>
    <s v="-2.71%"/>
    <s v="October"/>
    <s v="2.0%"/>
    <s v="February"/>
    <s v="-0.7%"/>
  </r>
  <r>
    <x v="33"/>
    <n v="20"/>
    <n v="157.15"/>
    <n v="3143"/>
    <x v="0"/>
    <n v="0"/>
    <x v="1"/>
    <x v="3"/>
    <x v="3"/>
    <x v="1"/>
    <m/>
    <m/>
    <m/>
    <m/>
    <x v="3"/>
    <x v="3"/>
    <x v="3"/>
    <m/>
    <m/>
    <m/>
    <m/>
    <m/>
    <m/>
    <m/>
  </r>
  <r>
    <x v="34"/>
    <n v="278.70299999999997"/>
    <n v="28.661000000000001"/>
    <n v="7987.91"/>
    <x v="0"/>
    <n v="0"/>
    <x v="0"/>
    <x v="1"/>
    <x v="23"/>
    <x v="1"/>
    <d v="2020-03-09T00:00:00"/>
    <d v="2021-07-19T00:00:00"/>
    <n v="14.643800000000001"/>
    <n v="29.855599999999999"/>
    <x v="22"/>
    <x v="23"/>
    <x v="23"/>
    <s v="7.19%"/>
    <s v="-10.76%"/>
    <s v="-22.35%"/>
    <s v="February"/>
    <s v="14.74%"/>
    <s v="January"/>
    <s v="-1.51%"/>
  </r>
  <r>
    <x v="35"/>
    <n v="100"/>
    <n v="42.9"/>
    <n v="4290"/>
    <x v="0"/>
    <n v="0"/>
    <x v="1"/>
    <x v="3"/>
    <x v="3"/>
    <x v="1"/>
    <m/>
    <m/>
    <m/>
    <m/>
    <x v="3"/>
    <x v="3"/>
    <x v="3"/>
    <m/>
    <m/>
    <m/>
    <m/>
    <m/>
    <m/>
    <m/>
  </r>
  <r>
    <x v="36"/>
    <n v="12"/>
    <n v="661.45"/>
    <n v="7937.4"/>
    <x v="0"/>
    <n v="0"/>
    <x v="1"/>
    <x v="3"/>
    <x v="3"/>
    <x v="1"/>
    <m/>
    <m/>
    <m/>
    <m/>
    <x v="3"/>
    <x v="3"/>
    <x v="3"/>
    <m/>
    <m/>
    <m/>
    <m/>
    <m/>
    <m/>
    <m/>
  </r>
  <r>
    <x v="37"/>
    <n v="0"/>
    <n v="1596.75"/>
    <n v="15967.5"/>
    <x v="1"/>
    <n v="0"/>
    <x v="1"/>
    <x v="3"/>
    <x v="3"/>
    <x v="1"/>
    <m/>
    <m/>
    <m/>
    <m/>
    <x v="3"/>
    <x v="3"/>
    <x v="3"/>
    <m/>
    <m/>
    <m/>
    <m/>
    <m/>
    <m/>
    <m/>
  </r>
  <r>
    <x v="38"/>
    <n v="0"/>
    <n v="667.1"/>
    <n v="13342"/>
    <x v="1"/>
    <n v="0"/>
    <x v="1"/>
    <x v="3"/>
    <x v="3"/>
    <x v="1"/>
    <m/>
    <m/>
    <m/>
    <m/>
    <x v="3"/>
    <x v="3"/>
    <x v="3"/>
    <m/>
    <m/>
    <m/>
    <m/>
    <m/>
    <m/>
    <m/>
  </r>
  <r>
    <x v="39"/>
    <n v="0"/>
    <n v="2190.6999999999998"/>
    <n v="2190.6999999999998"/>
    <x v="1"/>
    <n v="0"/>
    <x v="1"/>
    <x v="3"/>
    <x v="3"/>
    <x v="1"/>
    <m/>
    <m/>
    <m/>
    <m/>
    <x v="3"/>
    <x v="3"/>
    <x v="3"/>
    <m/>
    <m/>
    <m/>
    <m/>
    <m/>
    <m/>
    <m/>
  </r>
  <r>
    <x v="40"/>
    <n v="0"/>
    <n v="5.71"/>
    <n v="1890.01"/>
    <x v="1"/>
    <n v="0"/>
    <x v="1"/>
    <x v="3"/>
    <x v="3"/>
    <x v="1"/>
    <m/>
    <m/>
    <m/>
    <m/>
    <x v="3"/>
    <x v="3"/>
    <x v="3"/>
    <m/>
    <m/>
    <m/>
    <m/>
    <m/>
    <m/>
    <m/>
  </r>
  <r>
    <x v="41"/>
    <n v="0"/>
    <n v="2033.85"/>
    <n v="20338.5"/>
    <x v="1"/>
    <n v="0"/>
    <x v="1"/>
    <x v="3"/>
    <x v="3"/>
    <x v="1"/>
    <m/>
    <m/>
    <m/>
    <m/>
    <x v="3"/>
    <x v="3"/>
    <x v="3"/>
    <m/>
    <m/>
    <m/>
    <m/>
    <m/>
    <m/>
    <m/>
  </r>
  <r>
    <x v="42"/>
    <n v="0"/>
    <n v="7515.9"/>
    <n v="15031.8"/>
    <x v="1"/>
    <n v="0"/>
    <x v="1"/>
    <x v="3"/>
    <x v="3"/>
    <x v="1"/>
    <m/>
    <m/>
    <m/>
    <m/>
    <x v="3"/>
    <x v="3"/>
    <x v="3"/>
    <m/>
    <m/>
    <m/>
    <m/>
    <m/>
    <m/>
    <m/>
  </r>
  <r>
    <x v="23"/>
    <n v="0"/>
    <n v="78.349999999999994"/>
    <n v="94020"/>
    <x v="1"/>
    <n v="0"/>
    <x v="1"/>
    <x v="3"/>
    <x v="3"/>
    <x v="1"/>
    <m/>
    <m/>
    <m/>
    <m/>
    <x v="3"/>
    <x v="3"/>
    <x v="3"/>
    <m/>
    <m/>
    <m/>
    <m/>
    <m/>
    <m/>
    <m/>
  </r>
  <r>
    <x v="26"/>
    <n v="0"/>
    <n v="25.5"/>
    <n v="5100"/>
    <x v="1"/>
    <n v="0"/>
    <x v="1"/>
    <x v="3"/>
    <x v="3"/>
    <x v="1"/>
    <m/>
    <m/>
    <m/>
    <m/>
    <x v="3"/>
    <x v="3"/>
    <x v="3"/>
    <m/>
    <m/>
    <m/>
    <m/>
    <m/>
    <m/>
    <m/>
  </r>
  <r>
    <x v="28"/>
    <n v="0"/>
    <n v="2110.65"/>
    <n v="31659.75"/>
    <x v="1"/>
    <n v="0"/>
    <x v="1"/>
    <x v="3"/>
    <x v="3"/>
    <x v="1"/>
    <m/>
    <m/>
    <m/>
    <m/>
    <x v="3"/>
    <x v="3"/>
    <x v="3"/>
    <m/>
    <m/>
    <m/>
    <m/>
    <m/>
    <m/>
    <m/>
  </r>
  <r>
    <x v="43"/>
    <n v="0"/>
    <n v="0.87"/>
    <n v="173.13"/>
    <x v="1"/>
    <n v="0"/>
    <x v="1"/>
    <x v="3"/>
    <x v="3"/>
    <x v="1"/>
    <m/>
    <m/>
    <m/>
    <m/>
    <x v="3"/>
    <x v="3"/>
    <x v="3"/>
    <m/>
    <m/>
    <m/>
    <m/>
    <m/>
    <m/>
    <m/>
  </r>
  <r>
    <x v="44"/>
    <n v="0"/>
    <n v="0.19"/>
    <n v="47.5"/>
    <x v="1"/>
    <n v="0"/>
    <x v="1"/>
    <x v="3"/>
    <x v="3"/>
    <x v="1"/>
    <m/>
    <m/>
    <m/>
    <m/>
    <x v="3"/>
    <x v="3"/>
    <x v="3"/>
    <m/>
    <m/>
    <m/>
    <m/>
    <m/>
    <m/>
    <m/>
  </r>
  <r>
    <x v="45"/>
    <n v="0"/>
    <n v="8"/>
    <n v="776"/>
    <x v="1"/>
    <n v="0"/>
    <x v="1"/>
    <x v="3"/>
    <x v="3"/>
    <x v="1"/>
    <m/>
    <m/>
    <m/>
    <m/>
    <x v="3"/>
    <x v="3"/>
    <x v="3"/>
    <m/>
    <m/>
    <m/>
    <m/>
    <m/>
    <m/>
    <m/>
  </r>
  <r>
    <x v="46"/>
    <n v="0"/>
    <n v="13.55"/>
    <n v="6775"/>
    <x v="1"/>
    <n v="0"/>
    <x v="1"/>
    <x v="3"/>
    <x v="3"/>
    <x v="1"/>
    <m/>
    <m/>
    <m/>
    <m/>
    <x v="3"/>
    <x v="3"/>
    <x v="3"/>
    <m/>
    <m/>
    <m/>
    <m/>
    <m/>
    <m/>
    <m/>
  </r>
  <r>
    <x v="47"/>
    <n v="1479.2270000000001"/>
    <n v="54.5274"/>
    <n v="80658.399999999994"/>
    <x v="2"/>
    <n v="60170.2"/>
    <x v="0"/>
    <x v="12"/>
    <x v="24"/>
    <x v="1"/>
    <d v="2020-03-09T00:00:00"/>
    <d v="2021-07-19T00:00:00"/>
    <n v="30.063600000000001"/>
    <n v="58.189900000000002"/>
    <x v="23"/>
    <x v="24"/>
    <x v="24"/>
    <s v="4.95%"/>
    <s v="-12.94%"/>
    <s v="-31.97%"/>
    <s v="February"/>
    <s v="14.35%"/>
    <s v="January"/>
    <s v="-0.31%"/>
  </r>
  <r>
    <x v="48"/>
    <n v="178.571"/>
    <n v="38.78"/>
    <n v="6924.98"/>
    <x v="2"/>
    <n v="5000"/>
    <x v="0"/>
    <x v="1"/>
    <x v="25"/>
    <x v="1"/>
    <d v="2020-03-09T00:00:00"/>
    <d v="2021-07-19T00:00:00"/>
    <n v="28.22"/>
    <n v="39.54"/>
    <x v="24"/>
    <x v="25"/>
    <x v="25"/>
    <s v="7.61%"/>
    <s v="-18.0%"/>
    <s v="-37.21%"/>
    <s v="November"/>
    <s v="25.82%"/>
    <s v="September"/>
    <s v="-7.32%"/>
  </r>
  <r>
    <x v="49"/>
    <n v="345.7"/>
    <n v="46.32"/>
    <n v="16012.82"/>
    <x v="2"/>
    <n v="12799.68"/>
    <x v="0"/>
    <x v="16"/>
    <x v="26"/>
    <x v="1"/>
    <d v="2020-03-09T00:00:00"/>
    <d v="2021-07-19T00:00:00"/>
    <n v="33.049999999999997"/>
    <n v="46.47"/>
    <x v="25"/>
    <x v="26"/>
    <x v="26"/>
    <s v="6.93%"/>
    <s v="-10.67%"/>
    <s v="-22.84%"/>
    <s v="November"/>
    <s v="10.96%"/>
    <s v="January"/>
    <s v="-4.86%"/>
  </r>
  <r>
    <x v="50"/>
    <n v="604.39599999999996"/>
    <n v="41.91"/>
    <n v="25330.240000000002"/>
    <x v="2"/>
    <n v="21998.9"/>
    <x v="0"/>
    <x v="16"/>
    <x v="27"/>
    <x v="1"/>
    <d v="2020-03-09T00:00:00"/>
    <d v="2021-07-19T00:00:00"/>
    <n v="30.4"/>
    <n v="42.02"/>
    <x v="26"/>
    <x v="27"/>
    <x v="27"/>
    <s v="6.89%"/>
    <s v="-10.69%"/>
    <s v="-22.86%"/>
    <s v="November"/>
    <s v="10.89%"/>
    <s v="January"/>
    <s v="-4.95%"/>
  </r>
  <r>
    <x v="51"/>
    <n v="225.56899999999999"/>
    <n v="77.540700000000001"/>
    <n v="17490.78"/>
    <x v="2"/>
    <n v="16500"/>
    <x v="0"/>
    <x v="14"/>
    <x v="28"/>
    <x v="0"/>
    <d v="2020-03-09T00:00:00"/>
    <d v="2021-07-19T00:00:00"/>
    <n v="71.313500000000005"/>
    <n v="77.778999999999996"/>
    <x v="27"/>
    <x v="28"/>
    <x v="28"/>
    <s v="1.7%"/>
    <s v="-1.1%"/>
    <s v="-2.72%"/>
    <s v="October"/>
    <s v="1.83%"/>
    <s v="August"/>
    <s v="-1.62%"/>
  </r>
  <r>
    <x v="52"/>
    <n v="9.4990000000000006"/>
    <n v="54.395000000000003"/>
    <n v="516.70000000000005"/>
    <x v="2"/>
    <n v="500"/>
    <x v="0"/>
    <x v="1"/>
    <x v="29"/>
    <x v="1"/>
    <d v="2020-03-09T00:00:00"/>
    <d v="2021-07-19T00:00:00"/>
    <n v="25.788"/>
    <n v="53.838999999999999"/>
    <x v="28"/>
    <x v="29"/>
    <x v="29"/>
    <s v="7.87%"/>
    <s v="-9.3%"/>
    <s v="-21.2%"/>
    <s v="November"/>
    <s v="20.76%"/>
    <s v="September"/>
    <s v="-6.94%"/>
  </r>
  <r>
    <x v="53"/>
    <n v="484.93299999999999"/>
    <n v="18.5243"/>
    <n v="8983.0400000000009"/>
    <x v="2"/>
    <n v="9800"/>
    <x v="0"/>
    <x v="5"/>
    <x v="30"/>
    <x v="2"/>
    <d v="2020-03-09T00:00:00"/>
    <d v="2021-07-19T00:00:00"/>
    <n v="15.315"/>
    <n v="18.603100000000001"/>
    <x v="29"/>
    <x v="30"/>
    <x v="30"/>
    <s v="17.03%"/>
    <s v="-11.11%"/>
    <s v="-30.78%"/>
    <s v="April"/>
    <s v="23.93%"/>
    <s v="February"/>
    <s v="-9.59%"/>
  </r>
  <r>
    <x v="54"/>
    <n v="237.7"/>
    <n v="61.600999999999999"/>
    <n v="14642.56"/>
    <x v="2"/>
    <n v="11499.61"/>
    <x v="0"/>
    <x v="5"/>
    <x v="31"/>
    <x v="2"/>
    <d v="2020-03-09T00:00:00"/>
    <d v="2021-07-19T00:00:00"/>
    <n v="35.043999999999997"/>
    <n v="59.429000000000002"/>
    <x v="30"/>
    <x v="31"/>
    <x v="31"/>
    <s v="5.74%"/>
    <s v="-7.83%"/>
    <s v="-19.37%"/>
    <s v="January"/>
    <s v="9.04%"/>
    <s v="March"/>
    <s v="-5.08%"/>
  </r>
  <r>
    <x v="55"/>
    <n v="505.56200000000001"/>
    <n v="24.575299999999999"/>
    <n v="12424.34"/>
    <x v="2"/>
    <n v="11999.66"/>
    <x v="0"/>
    <x v="8"/>
    <x v="32"/>
    <x v="0"/>
    <d v="2020-03-09T00:00:00"/>
    <d v="2021-07-19T00:00:00"/>
    <n v="23.060099999999998"/>
    <n v="24.633400000000002"/>
    <x v="31"/>
    <x v="32"/>
    <x v="32"/>
    <s v="0.54%"/>
    <s v="-0.29%"/>
    <s v="-0.29%"/>
    <s v="April"/>
    <s v="0.61%"/>
    <s v="January"/>
    <s v="0.18%"/>
  </r>
  <r>
    <x v="56"/>
    <n v="849.57899999999995"/>
    <n v="108.3242"/>
    <n v="92029.97"/>
    <x v="2"/>
    <n v="55041.47"/>
    <x v="0"/>
    <x v="1"/>
    <x v="33"/>
    <x v="1"/>
    <d v="2020-03-09T00:00:00"/>
    <d v="2021-07-19T00:00:00"/>
    <n v="65.719499999999996"/>
    <n v="110.0565"/>
    <x v="32"/>
    <x v="33"/>
    <x v="33"/>
    <s v="8.69%"/>
    <s v="-11.73%"/>
    <s v="-27.08%"/>
    <s v="November"/>
    <s v="12.61%"/>
    <s v="March"/>
    <s v="-0.75%"/>
  </r>
  <r>
    <x v="57"/>
    <n v="115.73399999999999"/>
    <n v="698.93899999999996"/>
    <n v="80891.009999999995"/>
    <x v="2"/>
    <n v="55000.35"/>
    <x v="0"/>
    <x v="16"/>
    <x v="34"/>
    <x v="1"/>
    <d v="2020-03-09T00:00:00"/>
    <d v="2021-07-19T00:00:00"/>
    <n v="439.66070000000002"/>
    <n v="710.92790000000002"/>
    <x v="33"/>
    <x v="34"/>
    <x v="34"/>
    <s v="8.4%"/>
    <s v="-11.37%"/>
    <s v="-25.66%"/>
    <s v="November"/>
    <s v="13.69%"/>
    <s v="September"/>
    <s v="-4.83%"/>
  </r>
  <r>
    <x v="58"/>
    <n v="366.245"/>
    <n v="22.603300000000001"/>
    <n v="8278.35"/>
    <x v="2"/>
    <n v="7305.35"/>
    <x v="0"/>
    <x v="17"/>
    <x v="35"/>
    <x v="0"/>
    <d v="2020-03-09T00:00:00"/>
    <d v="2021-07-19T00:00:00"/>
    <n v="19.721299999999999"/>
    <n v="22.306899999999999"/>
    <x v="34"/>
    <x v="35"/>
    <x v="35"/>
    <s v="2.03%"/>
    <s v="-2.31%"/>
    <s v="-3.31%"/>
    <s v="November"/>
    <s v="2.52%"/>
    <s v="July"/>
    <s v="-1.46%"/>
  </r>
  <r>
    <x v="59"/>
    <n v="143.68100000000001"/>
    <n v="413.714"/>
    <n v="59442.84"/>
    <x v="2"/>
    <n v="43255.85"/>
    <x v="0"/>
    <x v="18"/>
    <x v="36"/>
    <x v="1"/>
    <d v="2020-03-09T00:00:00"/>
    <d v="2021-07-19T00:00:00"/>
    <n v="259.72300000000001"/>
    <n v="423.25299999999999"/>
    <x v="35"/>
    <x v="36"/>
    <x v="36"/>
    <s v="7.24%"/>
    <s v="-13.37%"/>
    <s v="-29.64%"/>
    <s v="November"/>
    <s v="10.18%"/>
    <s v="January"/>
    <s v="-0.12%"/>
  </r>
  <r>
    <x v="60"/>
    <n v="3.0000000000000001E-3"/>
    <n v="76.619600000000005"/>
    <n v="0.23"/>
    <x v="2"/>
    <n v="0.17"/>
    <x v="0"/>
    <x v="19"/>
    <x v="37"/>
    <x v="0"/>
    <d v="2020-03-09T00:00:00"/>
    <d v="2021-07-19T00:00:00"/>
    <n v="67.3369"/>
    <n v="76.998599999999996"/>
    <x v="36"/>
    <x v="37"/>
    <x v="37"/>
    <s v="5.39%"/>
    <s v="-0.67%"/>
    <s v="-2.25%"/>
    <s v="June"/>
    <s v="3.33%"/>
    <s v="February"/>
    <s v="-0.8%"/>
  </r>
  <r>
    <x v="61"/>
    <n v="1220.9190000000001"/>
    <n v="77.305999999999997"/>
    <n v="94384.36"/>
    <x v="2"/>
    <n v="65389.52"/>
    <x v="0"/>
    <x v="20"/>
    <x v="38"/>
    <x v="3"/>
    <d v="2020-03-09T00:00:00"/>
    <d v="2021-07-19T00:00:00"/>
    <n v="52.386000000000003"/>
    <n v="78.543000000000006"/>
    <x v="37"/>
    <x v="38"/>
    <x v="38"/>
    <s v="4.79%"/>
    <s v="-9.17%"/>
    <s v="-21.61%"/>
    <s v="November"/>
    <s v="10.63%"/>
    <s v="September"/>
    <s v="-2.17%"/>
  </r>
  <r>
    <x v="62"/>
    <n v="472.85300000000001"/>
    <n v="73.194999999999993"/>
    <n v="34610.480000000003"/>
    <x v="2"/>
    <n v="24106.880000000001"/>
    <x v="0"/>
    <x v="20"/>
    <x v="39"/>
    <x v="3"/>
    <d v="2020-03-09T00:00:00"/>
    <d v="2021-07-19T00:00:00"/>
    <n v="50.006999999999998"/>
    <n v="74.343000000000004"/>
    <x v="38"/>
    <x v="38"/>
    <x v="39"/>
    <s v="4.79%"/>
    <s v="-9.18%"/>
    <s v="-21.63%"/>
    <s v="November"/>
    <s v="10.58%"/>
    <s v="September"/>
    <s v="-2.22%"/>
  </r>
  <r>
    <x v="63"/>
    <n v="1639.7470000000001"/>
    <n v="48.212800000000001"/>
    <n v="79056.789999999994"/>
    <x v="2"/>
    <n v="77000"/>
    <x v="0"/>
    <x v="21"/>
    <x v="40"/>
    <x v="0"/>
    <d v="2020-03-09T00:00:00"/>
    <d v="2021-07-19T00:00:00"/>
    <n v="44.019399999999997"/>
    <n v="48.381500000000003"/>
    <x v="39"/>
    <x v="39"/>
    <x v="40"/>
    <s v="1.35%"/>
    <s v="-0.43%"/>
    <s v="-1.16%"/>
    <s v="May"/>
    <s v="1.05%"/>
    <s v="April"/>
    <s v="0.14%"/>
  </r>
  <r>
    <x v="64"/>
    <n v="79.491"/>
    <n v="87.36"/>
    <n v="6944.33"/>
    <x v="2"/>
    <n v="5000"/>
    <x v="0"/>
    <x v="1"/>
    <x v="41"/>
    <x v="1"/>
    <d v="2020-03-09T00:00:00"/>
    <d v="2021-07-19T00:00:00"/>
    <n v="62.77"/>
    <n v="90.37"/>
    <x v="40"/>
    <x v="40"/>
    <x v="41"/>
    <s v="7.14%"/>
    <s v="-17.36%"/>
    <s v="-36.37%"/>
    <s v="November"/>
    <s v="20.79%"/>
    <s v="September"/>
    <s v="-6.42%"/>
  </r>
  <r>
    <x v="65"/>
    <n v="0.36799999999999999"/>
    <n v="298.08330000000001"/>
    <n v="109.69"/>
    <x v="2"/>
    <n v="100"/>
    <x v="0"/>
    <x v="8"/>
    <x v="42"/>
    <x v="0"/>
    <d v="2020-03-09T00:00:00"/>
    <d v="2021-07-19T00:00:00"/>
    <n v="278.2833"/>
    <n v="298.73559999999998"/>
    <x v="41"/>
    <x v="41"/>
    <x v="42"/>
    <s v="1.19%"/>
    <s v="-0.44%"/>
    <s v="-1.23%"/>
    <s v="May"/>
    <s v="0.74%"/>
    <s v="January"/>
    <s v="0.22%"/>
  </r>
  <r>
    <x v="66"/>
    <n v="0.26400000000000001"/>
    <n v="425.5018"/>
    <n v="112.338042"/>
    <x v="2"/>
    <n v="100"/>
    <x v="0"/>
    <x v="21"/>
    <x v="43"/>
    <x v="0"/>
    <d v="2020-03-09T00:00:00"/>
    <d v="2021-07-19T00:00:00"/>
    <n v="389.94279999999998"/>
    <n v="426.74009999999998"/>
    <x v="42"/>
    <x v="42"/>
    <x v="43"/>
    <s v="1.55%"/>
    <s v="-0.51%"/>
    <s v="-1.59%"/>
    <s v="May"/>
    <s v="1.06%"/>
    <s v="March"/>
    <s v="0.08%"/>
  </r>
  <r>
    <x v="67"/>
    <n v="165.03800000000001"/>
    <n v="62.06"/>
    <n v="10242.26"/>
    <x v="2"/>
    <n v="7600"/>
    <x v="0"/>
    <x v="16"/>
    <x v="44"/>
    <x v="1"/>
    <d v="2020-03-09T00:00:00"/>
    <d v="2021-07-19T00:00:00"/>
    <n v="41.05"/>
    <n v="62.62"/>
    <x v="43"/>
    <x v="43"/>
    <x v="44"/>
    <s v="8.39%"/>
    <s v="-12.52%"/>
    <s v="-26.63%"/>
    <s v="November"/>
    <s v="11.4%"/>
    <s v="September"/>
    <s v="-2.27%"/>
  </r>
  <r>
    <x v="65"/>
    <n v="11.787000000000001"/>
    <n v="298.08330000000001"/>
    <n v="3513.51"/>
    <x v="2"/>
    <n v="3402"/>
    <x v="0"/>
    <x v="8"/>
    <x v="42"/>
    <x v="0"/>
    <d v="2020-03-09T00:00:00"/>
    <d v="2021-07-19T00:00:00"/>
    <n v="278.2833"/>
    <n v="298.73559999999998"/>
    <x v="41"/>
    <x v="41"/>
    <x v="42"/>
    <s v="1.19%"/>
    <s v="-0.44%"/>
    <s v="-1.23%"/>
    <s v="May"/>
    <s v="0.74%"/>
    <s v="January"/>
    <s v="0.22%"/>
  </r>
  <r>
    <x v="66"/>
    <n v="9.5830000000000002"/>
    <n v="425.5018"/>
    <n v="4077.58"/>
    <x v="2"/>
    <n v="3900"/>
    <x v="0"/>
    <x v="21"/>
    <x v="43"/>
    <x v="0"/>
    <d v="2020-03-09T00:00:00"/>
    <d v="2021-07-19T00:00:00"/>
    <n v="389.94279999999998"/>
    <n v="426.74009999999998"/>
    <x v="42"/>
    <x v="42"/>
    <x v="43"/>
    <s v="1.55%"/>
    <s v="-0.51%"/>
    <s v="-1.59%"/>
    <s v="May"/>
    <s v="1.06%"/>
    <s v="March"/>
    <s v="0.08%"/>
  </r>
  <r>
    <x v="68"/>
    <n v="520.83199999999999"/>
    <n v="46.25"/>
    <n v="24088.48"/>
    <x v="2"/>
    <n v="22000"/>
    <x v="0"/>
    <x v="22"/>
    <x v="45"/>
    <x v="3"/>
    <d v="2020-03-09T00:00:00"/>
    <d v="2021-07-19T00:00:00"/>
    <n v="35.28"/>
    <n v="46.48"/>
    <x v="44"/>
    <x v="44"/>
    <x v="45"/>
    <s v="5.61%"/>
    <s v="-9.38%"/>
    <s v="-20.29%"/>
    <s v="November"/>
    <s v="6.69%"/>
    <s v="January"/>
    <s v="-0.59%"/>
  </r>
  <r>
    <x v="69"/>
    <n v="654.73199999999997"/>
    <n v="34.586799999999997"/>
    <n v="22645.08"/>
    <x v="2"/>
    <n v="22000"/>
    <x v="0"/>
    <x v="15"/>
    <x v="46"/>
    <x v="0"/>
    <d v="2020-03-09T00:00:00"/>
    <d v="2021-07-19T00:00:00"/>
    <n v="31.3261"/>
    <n v="34.725099999999998"/>
    <x v="45"/>
    <x v="45"/>
    <x v="46"/>
    <s v="2.6%"/>
    <s v="-0.71%"/>
    <s v="-2.89%"/>
    <s v="October"/>
    <s v="1.41%"/>
    <s v="April"/>
    <s v="-0.37%"/>
  </r>
  <r>
    <x v="70"/>
    <n v="1010.826"/>
    <n v="22.976299999999998"/>
    <n v="23225.040000000001"/>
    <x v="2"/>
    <n v="22800"/>
    <x v="0"/>
    <x v="7"/>
    <x v="47"/>
    <x v="0"/>
    <d v="2020-03-09T00:00:00"/>
    <d v="2021-07-19T00:00:00"/>
    <n v="20.834299999999999"/>
    <n v="23.015599999999999"/>
    <x v="46"/>
    <x v="46"/>
    <x v="47"/>
    <s v="1.82%"/>
    <s v="-0.67%"/>
    <s v="-2.02%"/>
    <s v="October"/>
    <s v="1.31%"/>
    <s v="August"/>
    <s v="-0.28%"/>
  </r>
  <r>
    <x v="70"/>
    <n v="261.05599999999998"/>
    <n v="22.976299999999998"/>
    <n v="5998.1"/>
    <x v="2"/>
    <n v="6000"/>
    <x v="0"/>
    <x v="7"/>
    <x v="47"/>
    <x v="0"/>
    <d v="2020-03-09T00:00:00"/>
    <d v="2021-07-19T00:00:00"/>
    <n v="20.834299999999999"/>
    <n v="23.015599999999999"/>
    <x v="46"/>
    <x v="46"/>
    <x v="47"/>
    <s v="1.82%"/>
    <s v="-0.67%"/>
    <s v="-2.02%"/>
    <s v="October"/>
    <s v="1.31%"/>
    <s v="August"/>
    <s v="-0.28%"/>
  </r>
  <r>
    <x v="64"/>
    <n v="86.802000000000007"/>
    <n v="87.36"/>
    <n v="7583.02"/>
    <x v="2"/>
    <n v="5576.19"/>
    <x v="0"/>
    <x v="1"/>
    <x v="41"/>
    <x v="1"/>
    <d v="2020-03-09T00:00:00"/>
    <d v="2021-07-19T00:00:00"/>
    <n v="62.77"/>
    <n v="90.37"/>
    <x v="40"/>
    <x v="40"/>
    <x v="41"/>
    <s v="7.14%"/>
    <s v="-17.36%"/>
    <s v="-36.37%"/>
    <s v="November"/>
    <s v="20.79%"/>
    <s v="September"/>
    <s v="-6.42%"/>
  </r>
  <r>
    <x v="71"/>
    <n v="761.30100000000004"/>
    <n v="24.13"/>
    <n v="18370.189999999999"/>
    <x v="2"/>
    <n v="10000"/>
    <x v="0"/>
    <x v="1"/>
    <x v="48"/>
    <x v="1"/>
    <d v="2020-03-09T00:00:00"/>
    <d v="2021-07-19T00:00:00"/>
    <n v="13.05"/>
    <n v="25.28"/>
    <x v="47"/>
    <x v="47"/>
    <x v="48"/>
    <s v="4.57%"/>
    <s v="-13.12%"/>
    <s v="-28.51%"/>
    <s v="February"/>
    <s v="19.32%"/>
    <s v="September"/>
    <s v="-3.57%"/>
  </r>
  <r>
    <x v="72"/>
    <n v="587.58199999999999"/>
    <n v="29.4391"/>
    <n v="17297.89"/>
    <x v="2"/>
    <n v="17000"/>
    <x v="0"/>
    <x v="14"/>
    <x v="49"/>
    <x v="0"/>
    <d v="2020-03-09T00:00:00"/>
    <d v="2021-07-19T00:00:00"/>
    <n v="26.820699999999999"/>
    <n v="29.604800000000001"/>
    <x v="48"/>
    <x v="21"/>
    <x v="49"/>
    <s v="1.57%"/>
    <s v="-1.12%"/>
    <s v="-3.24%"/>
    <s v="October"/>
    <s v="2.01%"/>
    <s v="February"/>
    <s v="-2.1%"/>
  </r>
  <r>
    <x v="73"/>
    <n v="209.90299999999999"/>
    <n v="15.2277"/>
    <n v="3196.34"/>
    <x v="2"/>
    <n v="3200"/>
    <x v="0"/>
    <x v="7"/>
    <x v="50"/>
    <x v="0"/>
    <d v="2020-03-09T00:00:00"/>
    <d v="2021-07-19T00:00:00"/>
    <n v="13.7445"/>
    <n v="15.322100000000001"/>
    <x v="49"/>
    <x v="48"/>
    <x v="50"/>
    <s v="3.23%"/>
    <s v="-0.89%"/>
    <s v="-3.38%"/>
    <s v="October"/>
    <s v="1.72%"/>
    <s v="February"/>
    <s v="-0.73%"/>
  </r>
  <r>
    <x v="74"/>
    <n v="817.22199999999998"/>
    <n v="52.719000000000001"/>
    <n v="43083.13"/>
    <x v="2"/>
    <n v="27500"/>
    <x v="0"/>
    <x v="23"/>
    <x v="51"/>
    <x v="1"/>
    <d v="2020-03-09T00:00:00"/>
    <d v="2021-07-19T00:00:00"/>
    <n v="35.731000000000002"/>
    <n v="53.472999999999999"/>
    <x v="50"/>
    <x v="49"/>
    <x v="51"/>
    <s v="7.69%"/>
    <s v="-12.64%"/>
    <s v="-27.44%"/>
    <s v="November"/>
    <s v="11.19%"/>
    <s v="January"/>
    <s v="-0.68%"/>
  </r>
  <r>
    <x v="75"/>
    <n v="823.64400000000001"/>
    <n v="84.522000000000006"/>
    <n v="69616.039999999994"/>
    <x v="2"/>
    <n v="47791.3"/>
    <x v="0"/>
    <x v="24"/>
    <x v="52"/>
    <x v="1"/>
    <d v="2020-03-09T00:00:00"/>
    <d v="2021-07-19T00:00:00"/>
    <n v="54.183"/>
    <n v="85.695999999999998"/>
    <x v="51"/>
    <x v="43"/>
    <x v="52"/>
    <s v="8.31%"/>
    <s v="-13.12%"/>
    <s v="-28.28%"/>
    <s v="November"/>
    <s v="11.17%"/>
    <s v="January"/>
    <s v="-0.41%"/>
  </r>
  <r>
    <x v="74"/>
    <n v="282.077"/>
    <n v="52.719000000000001"/>
    <n v="14870.82"/>
    <x v="2"/>
    <n v="11500"/>
    <x v="0"/>
    <x v="23"/>
    <x v="51"/>
    <x v="1"/>
    <d v="2020-03-09T00:00:00"/>
    <d v="2021-07-19T00:00:00"/>
    <n v="35.731000000000002"/>
    <n v="53.472999999999999"/>
    <x v="50"/>
    <x v="49"/>
    <x v="51"/>
    <s v="7.69%"/>
    <s v="-12.64%"/>
    <s v="-27.44%"/>
    <s v="November"/>
    <s v="11.19%"/>
    <s v="January"/>
    <s v="-0.68%"/>
  </r>
  <r>
    <x v="76"/>
    <n v="834.35299999999995"/>
    <n v="21.6311"/>
    <n v="18047.97"/>
    <x v="2"/>
    <n v="17000"/>
    <x v="0"/>
    <x v="8"/>
    <x v="53"/>
    <x v="0"/>
    <d v="2020-03-09T00:00:00"/>
    <d v="2021-07-19T00:00:00"/>
    <n v="20.372900000000001"/>
    <n v="21.668900000000001"/>
    <x v="52"/>
    <x v="50"/>
    <x v="53"/>
    <s v="1.17%"/>
    <s v="-0.46%"/>
    <s v="-1.22%"/>
    <s v="May"/>
    <s v="0.62%"/>
    <s v="January"/>
    <s v="0.19%"/>
  </r>
  <r>
    <x v="77"/>
    <n v="355.01600000000002"/>
    <n v="327.93720000000002"/>
    <n v="116"/>
    <x v="2"/>
    <n v="78035.399999999994"/>
    <x v="0"/>
    <x v="1"/>
    <x v="54"/>
    <x v="1"/>
    <d v="2020-03-09T00:00:00"/>
    <d v="2021-07-19T00:00:00"/>
    <n v="164.11789999999999"/>
    <n v="336.13499999999999"/>
    <x v="53"/>
    <x v="51"/>
    <x v="54"/>
    <s v="8.76%"/>
    <s v="-7.54%"/>
    <s v="-15.69%"/>
    <s v="April"/>
    <s v="18.02%"/>
    <s v="January"/>
    <s v="-3.65%"/>
  </r>
  <r>
    <x v="77"/>
    <n v="32.398000000000003"/>
    <n v="327.93720000000002"/>
    <n v="10624.51"/>
    <x v="2"/>
    <n v="8499.6299999999992"/>
    <x v="0"/>
    <x v="1"/>
    <x v="54"/>
    <x v="1"/>
    <d v="2020-03-09T00:00:00"/>
    <d v="2021-07-19T00:00:00"/>
    <n v="164.11789999999999"/>
    <n v="336.13499999999999"/>
    <x v="53"/>
    <x v="51"/>
    <x v="54"/>
    <s v="8.76%"/>
    <s v="-7.54%"/>
    <s v="-15.69%"/>
    <s v="April"/>
    <s v="18.02%"/>
    <s v="January"/>
    <s v="-3.65%"/>
  </r>
  <r>
    <x v="78"/>
    <n v="270.59500000000003"/>
    <n v="77.817999999999998"/>
    <n v="21057.16"/>
    <x v="2"/>
    <n v="12899.61"/>
    <x v="0"/>
    <x v="12"/>
    <x v="55"/>
    <x v="1"/>
    <d v="2020-03-09T00:00:00"/>
    <d v="2021-07-19T00:00:00"/>
    <n v="38.973500000000001"/>
    <n v="82.580100000000002"/>
    <x v="54"/>
    <x v="52"/>
    <x v="55"/>
    <s v="4.77%"/>
    <s v="-12.21%"/>
    <s v="-31.18%"/>
    <s v="February"/>
    <s v="13.84%"/>
    <s v="October"/>
    <s v="-1.73%"/>
  </r>
  <r>
    <x v="79"/>
    <n v="243.68199999999999"/>
    <n v="81.7"/>
    <n v="19908.82"/>
    <x v="2"/>
    <n v="14499.61"/>
    <x v="0"/>
    <x v="25"/>
    <x v="56"/>
    <x v="1"/>
    <d v="2020-03-09T00:00:00"/>
    <d v="2021-07-19T00:00:00"/>
    <n v="51.58"/>
    <n v="82.72"/>
    <x v="55"/>
    <x v="53"/>
    <x v="56"/>
    <s v="7.23%"/>
    <s v="-11.88%"/>
    <s v="-23.77%"/>
    <s v="November"/>
    <s v="9.96%"/>
    <s v="January"/>
    <s v="-0.43%"/>
  </r>
  <r>
    <x v="80"/>
    <n v="583.42100000000005"/>
    <n v="33.279899999999998"/>
    <n v="19416.189999999999"/>
    <x v="2"/>
    <n v="18999.3"/>
    <x v="0"/>
    <x v="26"/>
    <x v="57"/>
    <x v="0"/>
    <d v="2020-03-09T00:00:00"/>
    <d v="2021-07-19T00:00:00"/>
    <n v="31.278400000000001"/>
    <n v="33.345399999999998"/>
    <x v="56"/>
    <x v="54"/>
    <x v="57"/>
    <s v="0.1%"/>
    <s v="-0.02%"/>
    <s v="-0.02%"/>
    <s v="September"/>
    <s v="0.47%"/>
    <s v="July"/>
    <s v="0.3%"/>
  </r>
  <r>
    <x v="81"/>
    <n v="197.46199999999999"/>
    <n v="78.22"/>
    <n v="15445.48"/>
    <x v="2"/>
    <n v="11499.61"/>
    <x v="0"/>
    <x v="24"/>
    <x v="58"/>
    <x v="1"/>
    <d v="2020-03-09T00:00:00"/>
    <d v="2021-07-19T00:00:00"/>
    <n v="49.7"/>
    <n v="79.61"/>
    <x v="57"/>
    <x v="55"/>
    <x v="58"/>
    <s v="7.45%"/>
    <s v="-12.62%"/>
    <s v="-27.28%"/>
    <s v="November"/>
    <s v="11.75%"/>
    <s v="September"/>
    <s v="-1.39%"/>
  </r>
  <r>
    <x v="82"/>
    <n v="84.313000000000002"/>
    <n v="47.71"/>
    <n v="4022.57"/>
    <x v="2"/>
    <n v="3999.8"/>
    <x v="0"/>
    <x v="27"/>
    <x v="59"/>
    <x v="1"/>
    <d v="2020-03-09T00:00:00"/>
    <d v="2021-07-19T00:00:00"/>
    <n v="33.11"/>
    <n v="49.21"/>
    <x v="58"/>
    <x v="56"/>
    <x v="59"/>
    <s v="6.68%"/>
    <s v="-13.0%"/>
    <s v="-26.61%"/>
    <s v="November"/>
    <s v="8.85%"/>
    <s v="March"/>
    <s v="-0.55%"/>
  </r>
  <r>
    <x v="83"/>
    <n v="187.25299999999999"/>
    <n v="253.11879999999999"/>
    <n v="47397.25"/>
    <x v="2"/>
    <n v="36785.85"/>
    <x v="0"/>
    <x v="1"/>
    <x v="60"/>
    <x v="1"/>
    <d v="2020-03-09T00:00:00"/>
    <d v="2021-07-19T00:00:00"/>
    <n v="134.6859"/>
    <n v="259.80149999999998"/>
    <x v="59"/>
    <x v="57"/>
    <x v="60"/>
    <s v="7.32%"/>
    <s v="-7.86%"/>
    <s v="-17.5%"/>
    <s v="April"/>
    <s v="16.0%"/>
    <s v="January"/>
    <s v="-1.8%"/>
  </r>
  <r>
    <x v="84"/>
    <n v="1523.818"/>
    <n v="23.030799999999999"/>
    <n v="35094.75"/>
    <x v="2"/>
    <n v="24000"/>
    <x v="0"/>
    <x v="1"/>
    <x v="61"/>
    <x v="1"/>
    <d v="2020-03-09T00:00:00"/>
    <d v="2021-07-19T00:00:00"/>
    <n v="14.520200000000001"/>
    <n v="23.910299999999999"/>
    <x v="60"/>
    <x v="58"/>
    <x v="61"/>
    <s v="6.04%"/>
    <s v="-13.61%"/>
    <s v="-27.34%"/>
    <s v="February"/>
    <s v="13.81%"/>
    <s v="September"/>
    <s v="-2.71%"/>
  </r>
  <r>
    <x v="85"/>
    <n v="642.69799999999998"/>
    <n v="129.68170000000001"/>
    <n v="83346.17"/>
    <x v="2"/>
    <n v="51984.19"/>
    <x v="0"/>
    <x v="6"/>
    <x v="62"/>
    <x v="1"/>
    <d v="2020-03-09T00:00:00"/>
    <d v="2021-07-19T00:00:00"/>
    <n v="74.270099999999999"/>
    <n v="134.6918"/>
    <x v="61"/>
    <x v="59"/>
    <x v="62"/>
    <s v="4.44%"/>
    <s v="-12.24%"/>
    <s v="-28.79%"/>
    <s v="February"/>
    <s v="14.28%"/>
    <s v="January"/>
    <s v="0.54%"/>
  </r>
  <r>
    <x v="86"/>
    <n v="252.553"/>
    <n v="59.225499999999997"/>
    <n v="14957.58"/>
    <x v="2"/>
    <n v="11500"/>
    <x v="0"/>
    <x v="16"/>
    <x v="63"/>
    <x v="1"/>
    <d v="2020-03-09T00:00:00"/>
    <d v="2021-07-19T00:00:00"/>
    <n v="39.003900000000002"/>
    <n v="60.159700000000001"/>
    <x v="62"/>
    <x v="60"/>
    <x v="63"/>
    <s v="7.73%"/>
    <s v="-12.88%"/>
    <s v="-27.36%"/>
    <s v="November"/>
    <s v="14.06%"/>
    <s v="January"/>
    <s v="-1.99%"/>
  </r>
  <r>
    <x v="87"/>
    <n v="130.83000000000001"/>
    <n v="68.310199999999995"/>
    <n v="8937.02"/>
    <x v="2"/>
    <n v="7000"/>
    <x v="0"/>
    <x v="1"/>
    <x v="64"/>
    <x v="1"/>
    <d v="2020-03-09T00:00:00"/>
    <d v="2021-07-19T00:00:00"/>
    <n v="35.474299999999999"/>
    <n v="71.012699999999995"/>
    <x v="63"/>
    <x v="61"/>
    <x v="64"/>
    <s v="6.72%"/>
    <s v="-9.78%"/>
    <s v="-23.7%"/>
    <s v="February"/>
    <s v="16.04%"/>
    <s v="January"/>
    <s v="-4.05%"/>
  </r>
  <r>
    <x v="88"/>
    <n v="78.531999999999996"/>
    <n v="12.8985"/>
    <n v="1012.95"/>
    <x v="2"/>
    <n v="1000"/>
    <x v="0"/>
    <x v="1"/>
    <x v="65"/>
    <x v="1"/>
    <d v="2020-03-09T00:00:00"/>
    <d v="2021-07-19T00:00:00"/>
    <n v="9.1138999999999992"/>
    <n v="12.8415"/>
    <x v="64"/>
    <x v="62"/>
    <x v="65"/>
    <s v="5.3%"/>
    <s v="-9.12%"/>
    <s v="-20.53%"/>
    <s v="February"/>
    <s v="17.79%"/>
    <s v="September"/>
    <s v="-6.65%"/>
  </r>
  <r>
    <x v="89"/>
    <n v="124.88800000000001"/>
    <n v="185.08199999999999"/>
    <n v="23114.52"/>
    <x v="2"/>
    <n v="20000"/>
    <x v="0"/>
    <x v="20"/>
    <x v="66"/>
    <x v="3"/>
    <d v="2020-03-09T00:00:00"/>
    <d v="2021-07-19T00:00:00"/>
    <n v="138.79400000000001"/>
    <n v="187.51900000000001"/>
    <x v="65"/>
    <x v="63"/>
    <x v="66"/>
    <s v="5.98%"/>
    <s v="-12.59%"/>
    <s v="-21.34%"/>
    <s v="November"/>
    <s v="10.04%"/>
    <s v="September"/>
    <s v="-2.09%"/>
  </r>
  <r>
    <x v="90"/>
    <n v="4135.6130000000003"/>
    <n v="13.931900000000001"/>
    <n v="57616.95"/>
    <x v="2"/>
    <n v="41125"/>
    <x v="0"/>
    <x v="4"/>
    <x v="67"/>
    <x v="2"/>
    <d v="2020-03-09T00:00:00"/>
    <d v="2021-07-19T00:00:00"/>
    <n v="9.0737000000000005"/>
    <n v="14.095800000000001"/>
    <x v="66"/>
    <x v="64"/>
    <x v="67"/>
    <s v="6.37%"/>
    <s v="-11.58%"/>
    <s v="-26.29%"/>
    <s v="November"/>
    <s v="11.02%"/>
    <s v="January"/>
    <s v="-2.36%"/>
  </r>
  <r>
    <x v="91"/>
    <m/>
    <m/>
    <m/>
    <x v="3"/>
    <m/>
    <x v="2"/>
    <x v="28"/>
    <x v="3"/>
    <x v="4"/>
    <m/>
    <m/>
    <m/>
    <m/>
    <x v="3"/>
    <x v="3"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4BFC5-948D-6C4E-9502-402C2792BBB1}" name="PivotTable1" cacheId="87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2:E33" firstHeaderRow="0" firstDataRow="1" firstDataCol="2"/>
  <pivotFields count="9">
    <pivotField dataField="1"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0"/>
        <item x="1"/>
        <item h="1" x="2"/>
        <item t="default"/>
      </items>
    </pivotField>
    <pivotField axis="axisRow" compact="0" outline="0" subtotalTop="0" showAll="0">
      <items count="31">
        <item x="7"/>
        <item x="17"/>
        <item x="19"/>
        <item x="14"/>
        <item x="13"/>
        <item x="26"/>
        <item x="21"/>
        <item x="15"/>
        <item x="8"/>
        <item x="10"/>
        <item x="0"/>
        <item x="24"/>
        <item x="25"/>
        <item x="2"/>
        <item x="23"/>
        <item x="16"/>
        <item x="6"/>
        <item x="1"/>
        <item x="12"/>
        <item x="18"/>
        <item x="20"/>
        <item x="22"/>
        <item m="1" x="29"/>
        <item x="11"/>
        <item x="5"/>
        <item x="4"/>
        <item x="3"/>
        <item x="28"/>
        <item x="9"/>
        <item x="27"/>
        <item t="default"/>
      </items>
    </pivotField>
    <pivotField compact="0" outline="0" subtotalTop="0" showAll="0"/>
  </pivotFields>
  <rowFields count="2">
    <field x="6"/>
    <field x="7"/>
  </rowFields>
  <rowItems count="3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8"/>
    </i>
    <i r="1">
      <x v="29"/>
    </i>
    <i t="default">
      <x/>
    </i>
    <i>
      <x v="1"/>
      <x v="26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rrent Value" fld="3" baseField="0" baseItem="0" numFmtId="4"/>
    <dataField name="% Portfolio" fld="3" showDataAs="percentOfTotal" baseField="0" baseItem="0" numFmtId="10"/>
    <dataField name="Count of isin" fld="0" subtotal="count" baseField="0" baseItem="0"/>
  </dataFields>
  <formats count="2">
    <format dxfId="20">
      <pivotArea outline="0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54C39-8CA9-5D46-ADEE-F8CCD9B0E240}" name="PivotTable2" cacheId="87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2:J7" firstHeaderRow="0" firstDataRow="1" firstDataCol="1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h="1" x="4"/>
        <item x="1"/>
        <item x="2"/>
        <item x="3"/>
        <item t="default"/>
      </items>
    </pivotField>
  </pivotFields>
  <rowFields count="1">
    <field x="9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Valuation" fld="3" baseField="0" baseItem="0" numFmtId="4"/>
    <dataField name="Allocation" fld="3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40FA6-8DD7-5740-9569-656E13338286}" name="PivotTable4" cacheId="8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M3:P35" firstHeaderRow="0" firstDataRow="1" firstDataCol="2" rowPageCount="1" colPageCount="1"/>
  <pivotFields count="24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h="1" x="2"/>
        <item h="1" x="1"/>
        <item t="default"/>
      </items>
    </pivotField>
    <pivotField axis="axisRow" compact="0" outline="0" showAll="0">
      <items count="30">
        <item x="0"/>
        <item x="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outline="0" showAll="0"/>
    <pivotField axis="axisRow" compact="0" outline="0" showAll="0">
      <items count="6">
        <item x="0"/>
        <item x="4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9"/>
    <field x="7"/>
  </rowFields>
  <rowItems count="32">
    <i>
      <x/>
      <x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20"/>
    </i>
    <i r="1">
      <x v="22"/>
    </i>
    <i r="1">
      <x v="27"/>
    </i>
    <i t="default">
      <x/>
    </i>
    <i>
      <x v="2"/>
      <x v="2"/>
    </i>
    <i r="1">
      <x v="3"/>
    </i>
    <i r="1">
      <x v="7"/>
    </i>
    <i r="1">
      <x v="13"/>
    </i>
    <i r="1">
      <x v="17"/>
    </i>
    <i r="1">
      <x v="19"/>
    </i>
    <i r="1">
      <x v="24"/>
    </i>
    <i r="1">
      <x v="25"/>
    </i>
    <i r="1">
      <x v="26"/>
    </i>
    <i r="1">
      <x v="28"/>
    </i>
    <i t="default">
      <x v="2"/>
    </i>
    <i>
      <x v="3"/>
      <x v="5"/>
    </i>
    <i r="1">
      <x v="6"/>
    </i>
    <i r="1">
      <x v="12"/>
    </i>
    <i t="default">
      <x v="3"/>
    </i>
    <i>
      <x v="4"/>
      <x v="21"/>
    </i>
    <i r="1">
      <x v="23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urrent Amount" fld="3" baseField="0" baseItem="0" numFmtId="4"/>
    <dataField name="% of MF" fld="3" showDataAs="percentOfTotal" baseField="0" baseItem="0" numFmtId="10"/>
  </dataFields>
  <formats count="4">
    <format dxfId="5">
      <pivotArea outline="0" collapsedLevelsAreSubtotals="1" fieldPosition="0"/>
    </format>
    <format dxfId="4">
      <pivotArea dataOnly="0" labelOnly="1" outline="0" fieldPosition="0">
        <references count="1">
          <reference field="6" count="0"/>
        </references>
      </pivotArea>
    </format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C295A-B42B-924F-B188-94CDD574F678}" name="PivotTable5" cacheId="87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R3:Y26" firstHeaderRow="1" firstDataRow="1" firstDataCol="7" rowPageCount="1" colPageCount="1"/>
  <pivotFields count="24">
    <pivotField axis="axisRow" compact="0" outline="0" showAll="0" defaultSubtotal="0">
      <items count="92">
        <item x="28"/>
        <item x="45"/>
        <item x="3"/>
        <item x="15"/>
        <item x="23"/>
        <item x="37"/>
        <item x="40"/>
        <item x="18"/>
        <item x="27"/>
        <item x="41"/>
        <item x="44"/>
        <item x="14"/>
        <item x="38"/>
        <item x="46"/>
        <item x="17"/>
        <item x="39"/>
        <item x="42"/>
        <item x="16"/>
        <item x="33"/>
        <item x="26"/>
        <item x="36"/>
        <item x="24"/>
        <item x="35"/>
        <item x="43"/>
        <item x="56"/>
        <item x="6"/>
        <item x="57"/>
        <item x="58"/>
        <item x="64"/>
        <item x="13"/>
        <item x="67"/>
        <item x="69"/>
        <item x="68"/>
        <item x="70"/>
        <item x="66"/>
        <item x="65"/>
        <item x="11"/>
        <item x="12"/>
        <item x="79"/>
        <item x="19"/>
        <item x="20"/>
        <item x="75"/>
        <item x="74"/>
        <item x="62"/>
        <item x="59"/>
        <item x="63"/>
        <item x="9"/>
        <item x="60"/>
        <item x="7"/>
        <item x="61"/>
        <item x="10"/>
        <item x="8"/>
        <item x="72"/>
        <item x="71"/>
        <item x="73"/>
        <item x="89"/>
        <item x="86"/>
        <item x="84"/>
        <item x="87"/>
        <item x="31"/>
        <item x="30"/>
        <item x="85"/>
        <item x="83"/>
        <item x="88"/>
        <item x="32"/>
        <item x="29"/>
        <item x="77"/>
        <item x="78"/>
        <item x="25"/>
        <item x="82"/>
        <item x="81"/>
        <item x="48"/>
        <item x="0"/>
        <item x="47"/>
        <item x="1"/>
        <item x="34"/>
        <item x="51"/>
        <item x="53"/>
        <item x="52"/>
        <item x="4"/>
        <item x="22"/>
        <item x="90"/>
        <item x="54"/>
        <item x="55"/>
        <item x="5"/>
        <item x="50"/>
        <item x="49"/>
        <item x="2"/>
        <item x="76"/>
        <item x="21"/>
        <item x="80"/>
        <item x="9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ubtotalTop="0" showAll="0" defaultSubtotal="0">
      <items count="4"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9">
        <item x="0"/>
        <item x="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68">
        <item x="0"/>
        <item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axis="axisPage" compact="0" outline="0" multipleItemSelectionAllowed="1" showAll="0" defaultSubtotal="0">
      <items count="5">
        <item x="0"/>
        <item h="1" x="4"/>
        <item h="1" x="1"/>
        <item h="1" x="2"/>
        <item h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8">
        <item x="3"/>
        <item m="1" x="67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howAll="0" defaultSubtotal="0">
      <items count="66">
        <item x="3"/>
        <item m="1" x="65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compact="0" outline="0" showAll="0" defaultSubtotal="0">
      <items count="69">
        <item x="3"/>
        <item m="1" x="68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7">
    <field x="7"/>
    <field x="8"/>
    <field x="0"/>
    <field x="4"/>
    <field x="14"/>
    <field x="15"/>
    <field x="16"/>
  </rowFields>
  <rowItems count="23">
    <i>
      <x/>
      <x/>
      <x v="72"/>
      <x v="2"/>
      <x v="2"/>
      <x v="2"/>
      <x v="2"/>
    </i>
    <i>
      <x v="8"/>
      <x v="7"/>
      <x v="48"/>
      <x v="2"/>
      <x v="8"/>
      <x v="8"/>
      <x v="8"/>
    </i>
    <i r="1">
      <x v="47"/>
      <x v="33"/>
      <x v="1"/>
      <x v="47"/>
      <x v="47"/>
      <x v="48"/>
    </i>
    <i r="1">
      <x v="50"/>
      <x v="54"/>
      <x v="1"/>
      <x v="50"/>
      <x v="49"/>
      <x v="51"/>
    </i>
    <i>
      <x v="9"/>
      <x v="8"/>
      <x v="51"/>
      <x v="2"/>
      <x v="9"/>
      <x v="9"/>
      <x v="9"/>
    </i>
    <i r="1">
      <x v="32"/>
      <x v="83"/>
      <x v="1"/>
      <x v="32"/>
      <x v="33"/>
      <x v="33"/>
    </i>
    <i r="1">
      <x v="42"/>
      <x v="35"/>
      <x v="1"/>
      <x v="42"/>
      <x v="42"/>
      <x v="43"/>
    </i>
    <i r="1">
      <x v="53"/>
      <x v="88"/>
      <x v="1"/>
      <x v="53"/>
      <x v="51"/>
      <x v="54"/>
    </i>
    <i>
      <x v="10"/>
      <x v="9"/>
      <x v="46"/>
      <x v="2"/>
      <x v="10"/>
      <x v="10"/>
      <x v="10"/>
    </i>
    <i>
      <x v="11"/>
      <x v="10"/>
      <x v="50"/>
      <x v="2"/>
      <x v="8"/>
      <x v="11"/>
      <x v="11"/>
    </i>
    <i r="1">
      <x v="13"/>
      <x v="29"/>
      <x v="2"/>
      <x v="13"/>
      <x v="14"/>
      <x v="14"/>
    </i>
    <i r="1">
      <x v="14"/>
      <x v="39"/>
      <x v="2"/>
      <x v="14"/>
      <x v="15"/>
      <x v="15"/>
    </i>
    <i>
      <x v="14"/>
      <x v="20"/>
      <x v="60"/>
      <x v="2"/>
      <x v="20"/>
      <x v="21"/>
      <x v="21"/>
    </i>
    <i>
      <x v="15"/>
      <x v="21"/>
      <x v="59"/>
      <x v="2"/>
      <x v="21"/>
      <x v="22"/>
      <x v="22"/>
    </i>
    <i r="1">
      <x v="28"/>
      <x v="76"/>
      <x v="1"/>
      <x v="28"/>
      <x v="29"/>
      <x v="29"/>
    </i>
    <i r="1">
      <x v="49"/>
      <x v="52"/>
      <x v="1"/>
      <x v="49"/>
      <x v="22"/>
      <x v="50"/>
    </i>
    <i>
      <x v="16"/>
      <x v="22"/>
      <x v="64"/>
      <x v="2"/>
      <x v="22"/>
      <x v="23"/>
      <x v="23"/>
    </i>
    <i r="1">
      <x v="46"/>
      <x v="31"/>
      <x v="1"/>
      <x v="46"/>
      <x v="46"/>
      <x v="47"/>
    </i>
    <i>
      <x v="18"/>
      <x v="35"/>
      <x v="27"/>
      <x v="1"/>
      <x v="35"/>
      <x v="36"/>
      <x v="36"/>
    </i>
    <i>
      <x v="20"/>
      <x v="37"/>
      <x v="47"/>
      <x v="1"/>
      <x v="37"/>
      <x v="38"/>
      <x v="38"/>
    </i>
    <i>
      <x v="22"/>
      <x v="40"/>
      <x v="45"/>
      <x v="1"/>
      <x v="40"/>
      <x v="40"/>
      <x v="41"/>
    </i>
    <i r="1">
      <x v="43"/>
      <x v="34"/>
      <x v="1"/>
      <x v="43"/>
      <x v="43"/>
      <x v="44"/>
    </i>
    <i>
      <x v="27"/>
      <x v="57"/>
      <x v="90"/>
      <x v="1"/>
      <x v="57"/>
      <x v="55"/>
      <x v="58"/>
    </i>
  </rowItems>
  <colItems count="1">
    <i/>
  </colItems>
  <pageFields count="1">
    <pageField fld="9" hier="-1"/>
  </pageFields>
  <dataFields count="1">
    <dataField name="Allocation" fld="3" showDataAs="percentOfTotal" baseField="0" baseItem="0" numFmtId="10"/>
  </dataFields>
  <formats count="1">
    <format dxfId="6">
      <pivotArea field="16" type="button" dataOnly="0" labelOnly="1" outline="0" axis="axisRow" fieldPosition="6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64482-76AB-7D4C-9F4F-B4D33E2A5CD0}" name="PivotTable3" cacheId="87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4:I71" firstHeaderRow="1" firstDataRow="1" firstDataCol="8" rowPageCount="2" colPageCount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8">
        <item x="0"/>
        <item h="1"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5">
        <item x="0"/>
        <item m="1" x="4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8">
        <item x="3"/>
        <item x="29"/>
        <item x="36"/>
        <item x="34"/>
        <item x="21"/>
        <item x="12"/>
        <item x="49"/>
        <item x="7"/>
        <item x="45"/>
        <item x="9"/>
        <item x="46"/>
        <item x="13"/>
        <item x="48"/>
        <item x="39"/>
        <item x="42"/>
        <item x="27"/>
        <item x="20"/>
        <item x="0"/>
        <item x="54"/>
        <item x="14"/>
        <item x="28"/>
        <item x="53"/>
        <item x="22"/>
        <item x="63"/>
        <item x="47"/>
        <item x="23"/>
        <item x="59"/>
        <item x="61"/>
        <item x="10"/>
        <item x="8"/>
        <item x="19"/>
        <item x="41"/>
        <item x="31"/>
        <item x="56"/>
        <item x="52"/>
        <item x="30"/>
        <item x="32"/>
        <item x="4"/>
        <item x="60"/>
        <item x="35"/>
        <item x="6"/>
        <item x="33"/>
        <item x="17"/>
        <item x="55"/>
        <item x="57"/>
        <item x="51"/>
        <item x="15"/>
        <item x="1"/>
        <item x="66"/>
        <item x="62"/>
        <item x="43"/>
        <item x="37"/>
        <item x="11"/>
        <item x="50"/>
        <item x="38"/>
        <item x="58"/>
        <item x="16"/>
        <item x="2"/>
        <item x="40"/>
        <item x="64"/>
        <item x="5"/>
        <item x="25"/>
        <item x="24"/>
        <item x="26"/>
        <item x="18"/>
        <item x="65"/>
        <item x="44"/>
        <item m="1" x="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6">
        <item x="3"/>
        <item m="1" x="65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9">
        <item x="3"/>
        <item x="57"/>
        <item x="32"/>
        <item x="9"/>
        <item x="40"/>
        <item x="0"/>
        <item m="1" x="68"/>
        <item x="42"/>
        <item x="43"/>
        <item x="8"/>
        <item x="53"/>
        <item x="47"/>
        <item x="13"/>
        <item x="10"/>
        <item x="22"/>
        <item x="7"/>
        <item x="15"/>
        <item x="46"/>
        <item x="55"/>
        <item x="54"/>
        <item x="50"/>
        <item x="60"/>
        <item x="35"/>
        <item x="64"/>
        <item x="23"/>
        <item x="29"/>
        <item x="37"/>
        <item x="14"/>
        <item x="24"/>
        <item x="62"/>
        <item x="48"/>
        <item x="49"/>
        <item x="31"/>
        <item x="28"/>
        <item x="33"/>
        <item x="38"/>
        <item x="6"/>
        <item x="1"/>
        <item x="56"/>
        <item x="39"/>
        <item x="21"/>
        <item x="4"/>
        <item x="61"/>
        <item x="36"/>
        <item x="67"/>
        <item x="58"/>
        <item x="16"/>
        <item x="34"/>
        <item x="20"/>
        <item x="52"/>
        <item x="18"/>
        <item x="17"/>
        <item x="63"/>
        <item x="44"/>
        <item x="59"/>
        <item x="45"/>
        <item x="51"/>
        <item x="2"/>
        <item x="26"/>
        <item x="66"/>
        <item x="12"/>
        <item x="5"/>
        <item x="27"/>
        <item x="65"/>
        <item x="41"/>
        <item x="25"/>
        <item x="19"/>
        <item x="11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2"/>
        <item x="1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Best Return" axis="axisRow" compact="0" outline="0" showAll="0" defaultSubtotal="0">
      <items count="67">
        <item m="1" x="66"/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Worst Return" axis="axisRow" compact="0" outline="0" subtotalTop="0" showAll="0" defaultSubtotal="0">
      <items count="67">
        <item m="1" x="66"/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8"/>
    <field x="14"/>
    <field x="15"/>
    <field x="16"/>
    <field x="20"/>
    <field x="21"/>
    <field x="22"/>
    <field x="23"/>
  </rowFields>
  <rowItems count="67">
    <i>
      <x/>
      <x v="17"/>
      <x v="2"/>
      <x v="5"/>
      <x/>
      <x v="2"/>
      <x/>
      <x v="2"/>
    </i>
    <i>
      <x v="2"/>
      <x v="47"/>
      <x v="3"/>
      <x v="37"/>
      <x v="2"/>
      <x v="3"/>
      <x/>
      <x v="3"/>
    </i>
    <i>
      <x v="3"/>
      <x v="57"/>
      <x v="4"/>
      <x v="57"/>
      <x v="2"/>
      <x v="4"/>
      <x/>
      <x v="4"/>
    </i>
    <i>
      <x v="4"/>
      <x v="37"/>
      <x v="5"/>
      <x v="41"/>
      <x v="2"/>
      <x v="5"/>
      <x v="2"/>
      <x v="5"/>
    </i>
    <i>
      <x v="5"/>
      <x v="60"/>
      <x v="6"/>
      <x v="61"/>
      <x v="2"/>
      <x v="6"/>
      <x v="3"/>
      <x v="6"/>
    </i>
    <i>
      <x v="6"/>
      <x v="40"/>
      <x v="7"/>
      <x v="36"/>
      <x v="2"/>
      <x v="7"/>
      <x v="2"/>
      <x v="7"/>
    </i>
    <i>
      <x v="7"/>
      <x v="7"/>
      <x v="8"/>
      <x v="15"/>
      <x v="3"/>
      <x v="8"/>
      <x v="4"/>
      <x v="8"/>
    </i>
    <i>
      <x v="8"/>
      <x v="29"/>
      <x v="9"/>
      <x v="9"/>
      <x/>
      <x v="9"/>
      <x/>
      <x v="9"/>
    </i>
    <i>
      <x v="9"/>
      <x v="9"/>
      <x v="10"/>
      <x v="3"/>
      <x/>
      <x v="10"/>
      <x v="4"/>
      <x v="10"/>
    </i>
    <i>
      <x v="10"/>
      <x v="7"/>
      <x v="11"/>
      <x v="13"/>
      <x/>
      <x v="11"/>
      <x v="4"/>
      <x v="11"/>
    </i>
    <i>
      <x v="11"/>
      <x v="28"/>
      <x v="12"/>
      <x v="67"/>
      <x v="4"/>
      <x v="12"/>
      <x v="4"/>
      <x v="12"/>
    </i>
    <i>
      <x v="12"/>
      <x v="52"/>
      <x v="13"/>
      <x v="60"/>
      <x v="2"/>
      <x v="13"/>
      <x/>
      <x v="13"/>
    </i>
    <i>
      <x v="13"/>
      <x v="5"/>
      <x v="14"/>
      <x v="12"/>
      <x v="3"/>
      <x v="14"/>
      <x v="4"/>
      <x v="14"/>
    </i>
    <i>
      <x v="14"/>
      <x v="11"/>
      <x v="15"/>
      <x v="27"/>
      <x v="3"/>
      <x v="11"/>
      <x v="4"/>
      <x v="15"/>
    </i>
    <i>
      <x v="15"/>
      <x v="19"/>
      <x v="16"/>
      <x v="16"/>
      <x v="2"/>
      <x v="15"/>
      <x v="5"/>
      <x v="16"/>
    </i>
    <i>
      <x v="16"/>
      <x v="46"/>
      <x v="17"/>
      <x v="46"/>
      <x v="5"/>
      <x v="16"/>
      <x v="2"/>
      <x v="17"/>
    </i>
    <i>
      <x v="17"/>
      <x v="56"/>
      <x v="18"/>
      <x v="51"/>
      <x v="2"/>
      <x v="17"/>
      <x v="2"/>
      <x v="18"/>
    </i>
    <i>
      <x v="18"/>
      <x v="42"/>
      <x v="19"/>
      <x v="50"/>
      <x v="2"/>
      <x v="18"/>
      <x v="2"/>
      <x v="19"/>
    </i>
    <i>
      <x v="19"/>
      <x v="64"/>
      <x v="20"/>
      <x v="66"/>
      <x v="2"/>
      <x v="19"/>
      <x v="2"/>
      <x v="20"/>
    </i>
    <i>
      <x v="20"/>
      <x v="30"/>
      <x v="21"/>
      <x v="48"/>
      <x v="3"/>
      <x v="20"/>
      <x v="4"/>
      <x v="21"/>
    </i>
    <i>
      <x v="21"/>
      <x v="16"/>
      <x v="22"/>
      <x v="40"/>
      <x v="3"/>
      <x v="21"/>
      <x v="6"/>
      <x v="22"/>
    </i>
    <i>
      <x v="22"/>
      <x v="4"/>
      <x v="23"/>
      <x v="14"/>
      <x v="3"/>
      <x v="21"/>
      <x v="4"/>
      <x v="23"/>
    </i>
    <i>
      <x v="23"/>
      <x v="22"/>
      <x v="24"/>
      <x v="24"/>
      <x v="5"/>
      <x v="22"/>
      <x/>
      <x v="24"/>
    </i>
    <i>
      <x v="24"/>
      <x v="25"/>
      <x v="25"/>
      <x v="28"/>
      <x v="5"/>
      <x v="23"/>
      <x/>
      <x v="25"/>
    </i>
    <i>
      <x v="25"/>
      <x v="62"/>
      <x v="26"/>
      <x v="65"/>
      <x v="2"/>
      <x v="24"/>
      <x v="2"/>
      <x v="26"/>
    </i>
    <i>
      <x v="26"/>
      <x v="61"/>
      <x v="27"/>
      <x v="58"/>
      <x v="2"/>
      <x v="25"/>
      <x/>
      <x v="27"/>
    </i>
    <i>
      <x v="27"/>
      <x v="63"/>
      <x v="28"/>
      <x v="62"/>
      <x v="2"/>
      <x v="26"/>
      <x/>
      <x v="28"/>
    </i>
    <i>
      <x v="28"/>
      <x v="15"/>
      <x v="29"/>
      <x v="33"/>
      <x v="3"/>
      <x v="27"/>
      <x v="6"/>
      <x v="29"/>
    </i>
    <i>
      <x v="29"/>
      <x v="20"/>
      <x v="30"/>
      <x v="25"/>
      <x v="2"/>
      <x v="28"/>
      <x v="2"/>
      <x v="30"/>
    </i>
    <i>
      <x v="30"/>
      <x v="1"/>
      <x v="31"/>
      <x v="68"/>
      <x v="4"/>
      <x v="29"/>
      <x v="4"/>
      <x v="31"/>
    </i>
    <i>
      <x v="31"/>
      <x v="35"/>
      <x v="32"/>
      <x v="32"/>
      <x v="6"/>
      <x v="30"/>
      <x v="3"/>
      <x v="32"/>
    </i>
    <i>
      <x v="32"/>
      <x v="32"/>
      <x v="33"/>
      <x v="2"/>
      <x v="4"/>
      <x v="31"/>
      <x/>
      <x v="33"/>
    </i>
    <i>
      <x v="33"/>
      <x v="36"/>
      <x v="34"/>
      <x v="34"/>
      <x v="2"/>
      <x v="32"/>
      <x v="3"/>
      <x v="34"/>
    </i>
    <i>
      <x v="34"/>
      <x v="41"/>
      <x v="35"/>
      <x v="47"/>
      <x v="2"/>
      <x v="33"/>
      <x v="2"/>
      <x v="35"/>
    </i>
    <i>
      <x v="35"/>
      <x v="3"/>
      <x v="36"/>
      <x v="22"/>
      <x v="2"/>
      <x v="34"/>
      <x v="7"/>
      <x v="36"/>
    </i>
    <i>
      <x v="36"/>
      <x v="39"/>
      <x v="37"/>
      <x v="43"/>
      <x v="2"/>
      <x v="35"/>
      <x/>
      <x v="37"/>
    </i>
    <i>
      <x v="37"/>
      <x v="2"/>
      <x v="38"/>
      <x v="26"/>
      <x v="7"/>
      <x v="36"/>
      <x v="4"/>
      <x v="38"/>
    </i>
    <i>
      <x v="38"/>
      <x v="51"/>
      <x v="39"/>
      <x v="35"/>
      <x v="2"/>
      <x v="37"/>
      <x v="2"/>
      <x v="39"/>
    </i>
    <i>
      <x v="39"/>
      <x v="54"/>
      <x v="39"/>
      <x v="39"/>
      <x v="2"/>
      <x v="38"/>
      <x v="2"/>
      <x v="40"/>
    </i>
    <i>
      <x v="40"/>
      <x v="13"/>
      <x v="40"/>
      <x v="4"/>
      <x/>
      <x v="39"/>
      <x v="8"/>
      <x v="2"/>
    </i>
    <i>
      <x v="41"/>
      <x v="58"/>
      <x v="41"/>
      <x v="64"/>
      <x v="2"/>
      <x v="40"/>
      <x v="2"/>
      <x v="41"/>
    </i>
    <i>
      <x v="42"/>
      <x v="31"/>
      <x v="42"/>
      <x v="7"/>
      <x/>
      <x v="41"/>
      <x/>
      <x v="9"/>
    </i>
    <i>
      <x v="43"/>
      <x v="14"/>
      <x v="43"/>
      <x v="8"/>
      <x/>
      <x v="42"/>
      <x v="3"/>
      <x v="42"/>
    </i>
    <i>
      <x v="44"/>
      <x v="50"/>
      <x v="44"/>
      <x v="53"/>
      <x v="2"/>
      <x v="43"/>
      <x v="2"/>
      <x v="43"/>
    </i>
    <i>
      <x v="45"/>
      <x v="66"/>
      <x v="45"/>
      <x v="55"/>
      <x v="2"/>
      <x v="44"/>
      <x/>
      <x v="44"/>
    </i>
    <i>
      <x v="46"/>
      <x v="8"/>
      <x v="46"/>
      <x v="17"/>
      <x v="3"/>
      <x v="45"/>
      <x v="8"/>
      <x v="45"/>
    </i>
    <i>
      <x v="47"/>
      <x v="10"/>
      <x v="47"/>
      <x v="11"/>
      <x v="3"/>
      <x v="46"/>
      <x v="6"/>
      <x v="46"/>
    </i>
    <i>
      <x v="48"/>
      <x v="24"/>
      <x v="48"/>
      <x v="30"/>
      <x v="5"/>
      <x v="47"/>
      <x v="2"/>
      <x v="47"/>
    </i>
    <i>
      <x v="49"/>
      <x v="12"/>
      <x v="22"/>
      <x v="31"/>
      <x v="3"/>
      <x v="48"/>
      <x v="4"/>
      <x v="48"/>
    </i>
    <i>
      <x v="50"/>
      <x v="6"/>
      <x v="49"/>
      <x v="20"/>
      <x v="3"/>
      <x v="49"/>
      <x v="4"/>
      <x v="49"/>
    </i>
    <i>
      <x v="51"/>
      <x v="53"/>
      <x v="50"/>
      <x v="56"/>
      <x v="2"/>
      <x v="50"/>
      <x/>
      <x v="50"/>
    </i>
    <i>
      <x v="52"/>
      <x v="45"/>
      <x v="44"/>
      <x v="49"/>
      <x v="2"/>
      <x v="51"/>
      <x/>
      <x v="51"/>
    </i>
    <i>
      <x v="53"/>
      <x v="34"/>
      <x v="51"/>
      <x v="10"/>
      <x/>
      <x v="52"/>
      <x/>
      <x v="52"/>
    </i>
    <i>
      <x v="54"/>
      <x v="21"/>
      <x v="52"/>
      <x v="19"/>
      <x v="4"/>
      <x v="53"/>
      <x/>
      <x v="53"/>
    </i>
    <i>
      <x v="55"/>
      <x v="18"/>
      <x v="53"/>
      <x v="18"/>
      <x v="5"/>
      <x v="54"/>
      <x v="5"/>
      <x v="54"/>
    </i>
    <i>
      <x v="56"/>
      <x v="43"/>
      <x v="54"/>
      <x v="38"/>
      <x v="2"/>
      <x v="55"/>
      <x/>
      <x v="55"/>
    </i>
    <i>
      <x v="57"/>
      <x v="33"/>
      <x v="55"/>
      <x v="1"/>
      <x v="8"/>
      <x v="56"/>
      <x v="7"/>
      <x v="56"/>
    </i>
    <i>
      <x v="58"/>
      <x v="44"/>
      <x v="56"/>
      <x v="45"/>
      <x v="2"/>
      <x v="57"/>
      <x v="2"/>
      <x v="57"/>
    </i>
    <i>
      <x v="59"/>
      <x v="55"/>
      <x v="57"/>
      <x v="54"/>
      <x v="2"/>
      <x v="58"/>
      <x v="3"/>
      <x v="58"/>
    </i>
    <i>
      <x v="60"/>
      <x v="26"/>
      <x v="58"/>
      <x v="21"/>
      <x v="4"/>
      <x v="59"/>
      <x/>
      <x v="59"/>
    </i>
    <i>
      <x v="61"/>
      <x v="38"/>
      <x v="59"/>
      <x v="42"/>
      <x v="5"/>
      <x v="60"/>
      <x v="2"/>
      <x v="60"/>
    </i>
    <i>
      <x v="62"/>
      <x v="27"/>
      <x v="60"/>
      <x v="29"/>
      <x v="5"/>
      <x v="61"/>
      <x/>
      <x v="61"/>
    </i>
    <i>
      <x v="63"/>
      <x v="49"/>
      <x v="61"/>
      <x v="52"/>
      <x v="2"/>
      <x v="62"/>
      <x/>
      <x v="62"/>
    </i>
    <i>
      <x v="64"/>
      <x v="23"/>
      <x v="62"/>
      <x v="23"/>
      <x v="5"/>
      <x v="63"/>
      <x/>
      <x v="63"/>
    </i>
    <i>
      <x v="65"/>
      <x v="59"/>
      <x v="63"/>
      <x v="63"/>
      <x v="5"/>
      <x v="64"/>
      <x v="2"/>
      <x v="64"/>
    </i>
    <i>
      <x v="66"/>
      <x v="65"/>
      <x v="64"/>
      <x v="59"/>
      <x v="2"/>
      <x v="65"/>
      <x v="2"/>
      <x v="65"/>
    </i>
    <i>
      <x v="67"/>
      <x v="48"/>
      <x v="65"/>
      <x v="44"/>
      <x v="2"/>
      <x v="66"/>
      <x/>
      <x v="66"/>
    </i>
  </rowItems>
  <colItems count="1">
    <i/>
  </colItems>
  <pageFields count="2">
    <pageField fld="6" hier="-1"/>
    <pageField fld="9" hier="-1"/>
  </pageFields>
  <dataFields count="1">
    <dataField name="Weights" fld="3" showDataAs="percentOfTotal" baseField="0" baseItem="0" numFmtId="10"/>
  </dataFields>
  <formats count="12">
    <format dxfId="18">
      <pivotArea dataOnly="0" labelOnly="1" outline="0" fieldPosition="0">
        <references count="1">
          <reference field="6" count="0"/>
        </references>
      </pivotArea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2">
          <reference field="8" count="1" selected="0">
            <x v="1"/>
          </reference>
          <reference field="14" count="1">
            <x v="0"/>
          </reference>
        </references>
      </pivotArea>
    </format>
    <format dxfId="15">
      <pivotArea dataOnly="0" labelOnly="1" outline="0" fieldPosition="0">
        <references count="3">
          <reference field="8" count="1" selected="0">
            <x v="1"/>
          </reference>
          <reference field="14" count="1" selected="0">
            <x v="0"/>
          </reference>
          <reference field="15" count="1">
            <x v="0"/>
          </reference>
        </references>
      </pivotArea>
    </format>
    <format dxfId="14">
      <pivotArea dataOnly="0" labelOnly="1" outline="0" fieldPosition="0">
        <references count="4">
          <reference field="8" count="1" selected="0">
            <x v="1"/>
          </reference>
          <reference field="14" count="1" selected="0">
            <x v="0"/>
          </reference>
          <reference field="15" count="1" selected="0">
            <x v="0"/>
          </reference>
          <reference field="16" count="1">
            <x v="0"/>
          </reference>
        </references>
      </pivotArea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field="14" type="button" dataOnly="0" labelOnly="1" outline="0" axis="axisRow" fieldPosition="1"/>
    </format>
    <format dxfId="10">
      <pivotArea field="15" type="button" dataOnly="0" labelOnly="1" outline="0" axis="axisRow" fieldPosition="2"/>
    </format>
    <format dxfId="9">
      <pivotArea field="23" type="button" dataOnly="0" labelOnly="1" outline="0" axis="axisRow" fieldPosition="7"/>
    </format>
    <format dxfId="8">
      <pivotArea field="21" type="button" dataOnly="0" labelOnly="1" outline="0" axis="axisRow" fieldPosition="5"/>
    </format>
    <format dxfId="7">
      <pivotArea field="16" type="button" dataOnly="0" labelOnly="1" outline="0" axis="axisRow" fieldPosition="3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7C96-3220-E94D-8B52-5C4408584DC4}">
  <dimension ref="A1:Y2"/>
  <sheetViews>
    <sheetView workbookViewId="0"/>
  </sheetViews>
  <sheetFormatPr baseColWidth="10" defaultRowHeight="16" x14ac:dyDescent="0.2"/>
  <cols>
    <col min="1" max="1" width="2.1640625" bestFit="1" customWidth="1"/>
    <col min="2" max="2" width="13.5" bestFit="1" customWidth="1"/>
    <col min="3" max="4" width="8.1640625" bestFit="1" customWidth="1"/>
    <col min="5" max="5" width="9.1640625" bestFit="1" customWidth="1"/>
    <col min="6" max="6" width="25" bestFit="1" customWidth="1"/>
    <col min="7" max="7" width="8.1640625" bestFit="1" customWidth="1"/>
    <col min="8" max="8" width="5.5" bestFit="1" customWidth="1"/>
    <col min="9" max="9" width="35.33203125" bestFit="1" customWidth="1"/>
    <col min="10" max="10" width="48.33203125" bestFit="1" customWidth="1"/>
    <col min="11" max="11" width="12" bestFit="1" customWidth="1"/>
    <col min="12" max="12" width="18.1640625" bestFit="1" customWidth="1"/>
    <col min="13" max="13" width="14.33203125" bestFit="1" customWidth="1"/>
    <col min="14" max="14" width="16" style="7" bestFit="1" customWidth="1"/>
    <col min="15" max="15" width="15" bestFit="1" customWidth="1"/>
    <col min="16" max="16" width="12" bestFit="1" customWidth="1"/>
    <col min="17" max="17" width="10" style="12" bestFit="1" customWidth="1"/>
    <col min="18" max="18" width="12.1640625" bestFit="1" customWidth="1"/>
    <col min="19" max="19" width="8.6640625" bestFit="1" customWidth="1"/>
    <col min="20" max="20" width="10" bestFit="1" customWidth="1"/>
    <col min="21" max="21" width="14.33203125" bestFit="1" customWidth="1"/>
    <col min="22" max="22" width="10.6640625" bestFit="1" customWidth="1"/>
    <col min="23" max="23" width="21.6640625" bestFit="1" customWidth="1"/>
    <col min="24" max="24" width="12" bestFit="1" customWidth="1"/>
    <col min="25" max="25" width="23" bestFit="1" customWidth="1"/>
  </cols>
  <sheetData>
    <row r="1" spans="1:25" s="19" customFormat="1" x14ac:dyDescent="0.2">
      <c r="A1" s="20"/>
      <c r="B1" s="17" t="s">
        <v>35</v>
      </c>
      <c r="C1" s="17" t="s">
        <v>36</v>
      </c>
      <c r="D1" s="17" t="s">
        <v>37</v>
      </c>
      <c r="E1" s="17" t="s">
        <v>38</v>
      </c>
      <c r="F1" s="17" t="s">
        <v>50</v>
      </c>
      <c r="G1" s="17" t="s">
        <v>39</v>
      </c>
      <c r="H1" s="17" t="s">
        <v>0</v>
      </c>
      <c r="I1" s="17" t="s">
        <v>1</v>
      </c>
      <c r="J1" s="17" t="s">
        <v>22</v>
      </c>
      <c r="K1" s="17" t="s">
        <v>2</v>
      </c>
      <c r="L1" s="17" t="s">
        <v>40</v>
      </c>
      <c r="M1" s="17" t="s">
        <v>41</v>
      </c>
      <c r="N1" s="17" t="s">
        <v>42</v>
      </c>
      <c r="O1" s="17" t="s">
        <v>43</v>
      </c>
      <c r="P1" s="17" t="s">
        <v>14</v>
      </c>
      <c r="Q1" s="17" t="s">
        <v>15</v>
      </c>
      <c r="R1" s="17" t="s">
        <v>16</v>
      </c>
      <c r="S1" s="17" t="s">
        <v>44</v>
      </c>
      <c r="T1" s="17" t="s">
        <v>45</v>
      </c>
      <c r="U1" s="17" t="s">
        <v>46</v>
      </c>
      <c r="V1" s="17" t="s">
        <v>17</v>
      </c>
      <c r="W1" s="17" t="s">
        <v>47</v>
      </c>
      <c r="X1" s="17" t="s">
        <v>18</v>
      </c>
      <c r="Y1" s="17" t="s">
        <v>48</v>
      </c>
    </row>
    <row r="2" spans="1:25" x14ac:dyDescent="0.2">
      <c r="A2" s="17">
        <v>0</v>
      </c>
      <c r="B2" t="s">
        <v>49</v>
      </c>
      <c r="C2">
        <v>118.563</v>
      </c>
      <c r="D2">
        <v>431.404</v>
      </c>
      <c r="E2">
        <v>51148.55</v>
      </c>
      <c r="F2" t="s">
        <v>51</v>
      </c>
      <c r="G2">
        <v>0</v>
      </c>
      <c r="H2" t="s">
        <v>3</v>
      </c>
      <c r="I2" t="s">
        <v>4</v>
      </c>
      <c r="J2" t="s">
        <v>23</v>
      </c>
      <c r="K2" s="18" t="s">
        <v>5</v>
      </c>
      <c r="L2" s="18">
        <v>43899</v>
      </c>
      <c r="M2" s="18">
        <v>44396</v>
      </c>
      <c r="N2">
        <v>399.73169999999999</v>
      </c>
      <c r="O2">
        <v>432.74950000000001</v>
      </c>
      <c r="P2" s="4" t="s">
        <v>52</v>
      </c>
      <c r="Q2" s="4" t="s">
        <v>53</v>
      </c>
      <c r="R2">
        <v>3.7570093457943918</v>
      </c>
      <c r="S2" s="4" t="s">
        <v>54</v>
      </c>
      <c r="T2" s="4" t="s">
        <v>55</v>
      </c>
      <c r="U2" s="4" t="s">
        <v>56</v>
      </c>
      <c r="V2" t="s">
        <v>19</v>
      </c>
      <c r="W2" s="4" t="s">
        <v>57</v>
      </c>
      <c r="X2" t="s">
        <v>20</v>
      </c>
      <c r="Y2" s="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D0B-13E9-C44C-AB62-015BF7D980A6}">
  <dimension ref="A2:J98"/>
  <sheetViews>
    <sheetView tabSelected="1" workbookViewId="0">
      <selection activeCell="B1" sqref="B1"/>
    </sheetView>
  </sheetViews>
  <sheetFormatPr baseColWidth="10" defaultRowHeight="16" x14ac:dyDescent="0.2"/>
  <cols>
    <col min="1" max="1" width="18.5" bestFit="1" customWidth="1"/>
    <col min="2" max="2" width="56.33203125" bestFit="1" customWidth="1"/>
    <col min="3" max="3" width="12.33203125" bestFit="1" customWidth="1"/>
    <col min="4" max="4" width="10.1640625" style="5" bestFit="1" customWidth="1"/>
    <col min="5" max="6" width="11.33203125" bestFit="1" customWidth="1"/>
    <col min="7" max="7" width="3" customWidth="1"/>
    <col min="8" max="8" width="13.33203125" bestFit="1" customWidth="1"/>
    <col min="9" max="9" width="11.6640625" bestFit="1" customWidth="1"/>
    <col min="10" max="10" width="9.33203125" bestFit="1" customWidth="1"/>
  </cols>
  <sheetData>
    <row r="2" spans="1:10" x14ac:dyDescent="0.2">
      <c r="A2" s="2" t="s">
        <v>0</v>
      </c>
      <c r="B2" s="2" t="s">
        <v>1</v>
      </c>
      <c r="C2" s="5" t="s">
        <v>11</v>
      </c>
      <c r="D2" t="s">
        <v>12</v>
      </c>
      <c r="E2" t="s">
        <v>10</v>
      </c>
      <c r="H2" s="2" t="s">
        <v>6</v>
      </c>
      <c r="I2" t="s">
        <v>13</v>
      </c>
      <c r="J2" t="s">
        <v>30</v>
      </c>
    </row>
    <row r="3" spans="1:10" x14ac:dyDescent="0.2">
      <c r="A3" t="s">
        <v>3</v>
      </c>
      <c r="B3" t="s">
        <v>95</v>
      </c>
      <c r="C3" s="5">
        <v>102785.98000000001</v>
      </c>
      <c r="D3" s="4">
        <v>3.2610360967143287E-2</v>
      </c>
      <c r="E3" s="1">
        <v>4</v>
      </c>
      <c r="H3" s="3" t="s">
        <v>5</v>
      </c>
      <c r="I3" s="5">
        <v>1029580.3280419998</v>
      </c>
      <c r="J3" s="4">
        <v>0.32664947244866854</v>
      </c>
    </row>
    <row r="4" spans="1:10" x14ac:dyDescent="0.2">
      <c r="B4" t="s">
        <v>250</v>
      </c>
      <c r="C4" s="5">
        <v>8278.35</v>
      </c>
      <c r="D4" s="4">
        <v>2.626428056748115E-3</v>
      </c>
      <c r="E4" s="1">
        <v>1</v>
      </c>
      <c r="H4" s="3" t="s">
        <v>61</v>
      </c>
      <c r="I4" s="5">
        <v>1655445.7000000002</v>
      </c>
      <c r="J4" s="4">
        <v>0.52521444888208657</v>
      </c>
    </row>
    <row r="5" spans="1:10" x14ac:dyDescent="0.2">
      <c r="B5" t="s">
        <v>262</v>
      </c>
      <c r="C5" s="5">
        <v>0.23</v>
      </c>
      <c r="D5" s="4">
        <v>7.2970876207464824E-8</v>
      </c>
      <c r="E5" s="1">
        <v>1</v>
      </c>
      <c r="H5" s="3" t="s">
        <v>76</v>
      </c>
      <c r="I5" s="5">
        <v>290718.55</v>
      </c>
      <c r="J5" s="4">
        <v>9.2234727492450708E-2</v>
      </c>
    </row>
    <row r="6" spans="1:10" x14ac:dyDescent="0.2">
      <c r="B6" t="s">
        <v>175</v>
      </c>
      <c r="C6" s="5">
        <v>70996.45</v>
      </c>
      <c r="D6" s="4">
        <v>2.2524665930954198E-2</v>
      </c>
      <c r="E6" s="1">
        <v>3</v>
      </c>
      <c r="H6" s="3" t="s">
        <v>271</v>
      </c>
      <c r="I6" s="5">
        <v>176197.84</v>
      </c>
      <c r="J6" s="4">
        <v>5.5901351176794296E-2</v>
      </c>
    </row>
    <row r="7" spans="1:10" x14ac:dyDescent="0.2">
      <c r="B7" t="s">
        <v>169</v>
      </c>
      <c r="C7" s="5">
        <v>152297.66</v>
      </c>
      <c r="D7" s="4">
        <v>4.8318668237158989E-2</v>
      </c>
      <c r="E7" s="1">
        <v>1</v>
      </c>
      <c r="H7" s="3" t="s">
        <v>7</v>
      </c>
      <c r="I7" s="5">
        <v>3151942.4180419995</v>
      </c>
      <c r="J7" s="4">
        <v>1</v>
      </c>
    </row>
    <row r="8" spans="1:10" x14ac:dyDescent="0.2">
      <c r="B8" t="s">
        <v>366</v>
      </c>
      <c r="C8" s="5">
        <v>19416.189999999999</v>
      </c>
      <c r="D8" s="4">
        <v>6.1600712909157225E-3</v>
      </c>
      <c r="E8" s="1">
        <v>1</v>
      </c>
    </row>
    <row r="9" spans="1:10" x14ac:dyDescent="0.2">
      <c r="B9" t="s">
        <v>281</v>
      </c>
      <c r="C9" s="5">
        <v>83246.708041999998</v>
      </c>
      <c r="D9" s="4">
        <v>2.6411240118311946E-2</v>
      </c>
      <c r="E9" s="1">
        <v>3</v>
      </c>
    </row>
    <row r="10" spans="1:10" x14ac:dyDescent="0.2">
      <c r="B10" t="s">
        <v>182</v>
      </c>
      <c r="C10" s="5">
        <v>58652.68</v>
      </c>
      <c r="D10" s="4">
        <v>1.8608423702243686E-2</v>
      </c>
      <c r="E10" s="1">
        <v>2</v>
      </c>
    </row>
    <row r="11" spans="1:10" x14ac:dyDescent="0.2">
      <c r="B11" t="s">
        <v>103</v>
      </c>
      <c r="C11" s="5">
        <v>60265.79</v>
      </c>
      <c r="D11" s="4">
        <v>1.9120206528848136E-2</v>
      </c>
      <c r="E11" s="1">
        <v>5</v>
      </c>
    </row>
    <row r="12" spans="1:10" x14ac:dyDescent="0.2">
      <c r="B12" t="s">
        <v>116</v>
      </c>
      <c r="C12" s="5">
        <v>352294.38</v>
      </c>
      <c r="D12" s="4">
        <v>0.11177056344158944</v>
      </c>
      <c r="E12" s="1">
        <v>3</v>
      </c>
    </row>
    <row r="13" spans="1:10" x14ac:dyDescent="0.2">
      <c r="B13" t="s">
        <v>4</v>
      </c>
      <c r="C13" s="5">
        <v>51148.55</v>
      </c>
      <c r="D13" s="4">
        <v>1.6227628305397066E-2</v>
      </c>
      <c r="E13" s="1">
        <v>1</v>
      </c>
    </row>
    <row r="14" spans="1:10" x14ac:dyDescent="0.2">
      <c r="B14" t="s">
        <v>341</v>
      </c>
      <c r="C14" s="5">
        <v>85061.51999999999</v>
      </c>
      <c r="D14" s="4">
        <v>2.698701585190779E-2</v>
      </c>
      <c r="E14" s="1">
        <v>2</v>
      </c>
    </row>
    <row r="15" spans="1:10" x14ac:dyDescent="0.2">
      <c r="B15" t="s">
        <v>361</v>
      </c>
      <c r="C15" s="5">
        <v>19908.82</v>
      </c>
      <c r="D15" s="4">
        <v>6.3163653898117376E-3</v>
      </c>
      <c r="E15" s="1">
        <v>1</v>
      </c>
    </row>
    <row r="16" spans="1:10" x14ac:dyDescent="0.2">
      <c r="B16" t="s">
        <v>67</v>
      </c>
      <c r="C16" s="5">
        <v>90381.25</v>
      </c>
      <c r="D16" s="4">
        <v>2.8674778283590999E-2</v>
      </c>
      <c r="E16" s="1">
        <v>1</v>
      </c>
    </row>
    <row r="17" spans="1:5" x14ac:dyDescent="0.2">
      <c r="B17" t="s">
        <v>335</v>
      </c>
      <c r="C17" s="5">
        <v>57953.95</v>
      </c>
      <c r="D17" s="4">
        <v>1.8386741352972198E-2</v>
      </c>
      <c r="E17" s="1">
        <v>2</v>
      </c>
    </row>
    <row r="18" spans="1:5" x14ac:dyDescent="0.2">
      <c r="B18" t="s">
        <v>203</v>
      </c>
      <c r="C18" s="5">
        <v>147433.90999999997</v>
      </c>
      <c r="D18" s="4">
        <v>4.6775572153880465E-2</v>
      </c>
      <c r="E18" s="1">
        <v>5</v>
      </c>
    </row>
    <row r="19" spans="1:5" x14ac:dyDescent="0.2">
      <c r="B19" t="s">
        <v>89</v>
      </c>
      <c r="C19" s="5">
        <v>143705.41999999998</v>
      </c>
      <c r="D19" s="4">
        <v>4.5592653970268425E-2</v>
      </c>
      <c r="E19" s="1">
        <v>2</v>
      </c>
    </row>
    <row r="20" spans="1:5" x14ac:dyDescent="0.2">
      <c r="B20" t="s">
        <v>59</v>
      </c>
      <c r="C20" s="5">
        <v>561452.65999999992</v>
      </c>
      <c r="D20" s="4">
        <v>0.17812909804005142</v>
      </c>
      <c r="E20" s="1">
        <v>18</v>
      </c>
    </row>
    <row r="21" spans="1:5" x14ac:dyDescent="0.2">
      <c r="B21" t="s">
        <v>142</v>
      </c>
      <c r="C21" s="5">
        <v>161469.92000000001</v>
      </c>
      <c r="D21" s="4">
        <v>5.1228702363257606E-2</v>
      </c>
      <c r="E21" s="1">
        <v>3</v>
      </c>
    </row>
    <row r="22" spans="1:5" x14ac:dyDescent="0.2">
      <c r="B22" t="s">
        <v>257</v>
      </c>
      <c r="C22" s="5">
        <v>59442.84</v>
      </c>
      <c r="D22" s="4">
        <v>1.8859113561131034E-2</v>
      </c>
      <c r="E22" s="1">
        <v>1</v>
      </c>
    </row>
    <row r="23" spans="1:5" x14ac:dyDescent="0.2">
      <c r="B23" t="s">
        <v>269</v>
      </c>
      <c r="C23" s="5">
        <v>152109.35999999999</v>
      </c>
      <c r="D23" s="4">
        <v>4.8258927298072608E-2</v>
      </c>
      <c r="E23" s="1">
        <v>3</v>
      </c>
    </row>
    <row r="24" spans="1:5" x14ac:dyDescent="0.2">
      <c r="B24" t="s">
        <v>305</v>
      </c>
      <c r="C24" s="5">
        <v>24088.48</v>
      </c>
      <c r="D24" s="4">
        <v>7.6424238787217045E-3</v>
      </c>
      <c r="E24" s="1">
        <v>1</v>
      </c>
    </row>
    <row r="25" spans="1:5" x14ac:dyDescent="0.2">
      <c r="B25" t="s">
        <v>121</v>
      </c>
      <c r="C25" s="5">
        <v>71123.740000000005</v>
      </c>
      <c r="D25" s="4">
        <v>2.2565050551964845E-2</v>
      </c>
      <c r="E25" s="1">
        <v>1</v>
      </c>
    </row>
    <row r="26" spans="1:5" x14ac:dyDescent="0.2">
      <c r="B26" t="s">
        <v>82</v>
      </c>
      <c r="C26" s="5">
        <v>89635.540000000008</v>
      </c>
      <c r="D26" s="4">
        <v>2.8438190839692443E-2</v>
      </c>
      <c r="E26" s="1">
        <v>3</v>
      </c>
    </row>
    <row r="27" spans="1:5" x14ac:dyDescent="0.2">
      <c r="B27" t="s">
        <v>74</v>
      </c>
      <c r="C27" s="5">
        <v>129959.26999999999</v>
      </c>
      <c r="D27" s="4">
        <v>4.1231486100793462E-2</v>
      </c>
      <c r="E27" s="1">
        <v>3</v>
      </c>
    </row>
    <row r="28" spans="1:5" x14ac:dyDescent="0.2">
      <c r="B28" t="s">
        <v>111</v>
      </c>
      <c r="C28" s="5">
        <v>70197.36</v>
      </c>
      <c r="D28" s="4">
        <v>2.2271142898481925E-2</v>
      </c>
      <c r="E28" s="1">
        <v>1</v>
      </c>
    </row>
    <row r="29" spans="1:5" x14ac:dyDescent="0.2">
      <c r="B29" t="s">
        <v>375</v>
      </c>
      <c r="C29" s="5">
        <v>4022.57</v>
      </c>
      <c r="D29" s="4">
        <v>1.2762193804602686E-3</v>
      </c>
      <c r="E29" s="1">
        <v>1</v>
      </c>
    </row>
    <row r="30" spans="1:5" x14ac:dyDescent="0.2">
      <c r="A30" t="s">
        <v>8</v>
      </c>
      <c r="C30" s="5">
        <v>2827329.5780419991</v>
      </c>
      <c r="D30" s="4">
        <v>0.89701181146524545</v>
      </c>
      <c r="E30" s="1">
        <v>73</v>
      </c>
    </row>
    <row r="31" spans="1:5" x14ac:dyDescent="0.2">
      <c r="A31" t="s">
        <v>73</v>
      </c>
      <c r="B31" t="s">
        <v>73</v>
      </c>
      <c r="C31" s="5">
        <v>324612.84000000003</v>
      </c>
      <c r="D31" s="4">
        <v>0.10298818853475472</v>
      </c>
      <c r="E31" s="1">
        <v>27</v>
      </c>
    </row>
    <row r="32" spans="1:5" x14ac:dyDescent="0.2">
      <c r="A32" t="s">
        <v>419</v>
      </c>
      <c r="C32" s="5">
        <v>324612.84000000003</v>
      </c>
      <c r="D32" s="4">
        <v>0.10298818853475472</v>
      </c>
      <c r="E32" s="1">
        <v>27</v>
      </c>
    </row>
    <row r="33" spans="1:5" x14ac:dyDescent="0.2">
      <c r="A33" t="s">
        <v>7</v>
      </c>
      <c r="C33" s="5">
        <v>3151942.4180419985</v>
      </c>
      <c r="D33" s="4">
        <v>1</v>
      </c>
      <c r="E33" s="1">
        <v>100</v>
      </c>
    </row>
    <row r="34" spans="1:5" x14ac:dyDescent="0.2">
      <c r="D34"/>
    </row>
    <row r="35" spans="1:5" x14ac:dyDescent="0.2">
      <c r="D35"/>
    </row>
    <row r="36" spans="1:5" x14ac:dyDescent="0.2">
      <c r="D36"/>
    </row>
    <row r="37" spans="1:5" x14ac:dyDescent="0.2">
      <c r="D37"/>
    </row>
    <row r="38" spans="1:5" x14ac:dyDescent="0.2">
      <c r="D38"/>
    </row>
    <row r="39" spans="1:5" x14ac:dyDescent="0.2">
      <c r="D39"/>
    </row>
    <row r="40" spans="1:5" x14ac:dyDescent="0.2">
      <c r="D40"/>
    </row>
    <row r="41" spans="1:5" x14ac:dyDescent="0.2">
      <c r="D41"/>
    </row>
    <row r="42" spans="1:5" x14ac:dyDescent="0.2">
      <c r="D42"/>
    </row>
    <row r="43" spans="1:5" x14ac:dyDescent="0.2">
      <c r="D43"/>
    </row>
    <row r="44" spans="1:5" x14ac:dyDescent="0.2">
      <c r="D44"/>
    </row>
    <row r="45" spans="1:5" x14ac:dyDescent="0.2">
      <c r="D45"/>
    </row>
    <row r="46" spans="1:5" x14ac:dyDescent="0.2">
      <c r="D46"/>
    </row>
    <row r="47" spans="1:5" x14ac:dyDescent="0.2">
      <c r="D47"/>
    </row>
    <row r="48" spans="1:5" x14ac:dyDescent="0.2">
      <c r="D48"/>
    </row>
    <row r="49" spans="4:4" x14ac:dyDescent="0.2">
      <c r="D49"/>
    </row>
    <row r="50" spans="4:4" x14ac:dyDescent="0.2">
      <c r="D50"/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1" spans="4:4" x14ac:dyDescent="0.2">
      <c r="D71"/>
    </row>
    <row r="72" spans="4:4" x14ac:dyDescent="0.2">
      <c r="D72"/>
    </row>
    <row r="73" spans="4:4" x14ac:dyDescent="0.2">
      <c r="D73"/>
    </row>
    <row r="74" spans="4:4" x14ac:dyDescent="0.2">
      <c r="D74"/>
    </row>
    <row r="75" spans="4:4" x14ac:dyDescent="0.2">
      <c r="D75"/>
    </row>
    <row r="76" spans="4:4" x14ac:dyDescent="0.2">
      <c r="D76"/>
    </row>
    <row r="77" spans="4:4" x14ac:dyDescent="0.2">
      <c r="D77"/>
    </row>
    <row r="78" spans="4:4" x14ac:dyDescent="0.2">
      <c r="D78"/>
    </row>
    <row r="79" spans="4:4" x14ac:dyDescent="0.2">
      <c r="D79"/>
    </row>
    <row r="80" spans="4:4" x14ac:dyDescent="0.2">
      <c r="D80"/>
    </row>
    <row r="81" spans="4:4" x14ac:dyDescent="0.2">
      <c r="D81"/>
    </row>
    <row r="82" spans="4:4" x14ac:dyDescent="0.2">
      <c r="D82"/>
    </row>
    <row r="83" spans="4:4" x14ac:dyDescent="0.2">
      <c r="D83"/>
    </row>
    <row r="84" spans="4:4" x14ac:dyDescent="0.2">
      <c r="D84"/>
    </row>
    <row r="85" spans="4:4" x14ac:dyDescent="0.2">
      <c r="D85"/>
    </row>
    <row r="86" spans="4:4" x14ac:dyDescent="0.2">
      <c r="D86"/>
    </row>
    <row r="87" spans="4:4" x14ac:dyDescent="0.2">
      <c r="D87"/>
    </row>
    <row r="88" spans="4:4" x14ac:dyDescent="0.2">
      <c r="D88"/>
    </row>
    <row r="89" spans="4:4" x14ac:dyDescent="0.2">
      <c r="D89"/>
    </row>
    <row r="90" spans="4:4" x14ac:dyDescent="0.2">
      <c r="D90"/>
    </row>
    <row r="91" spans="4:4" x14ac:dyDescent="0.2">
      <c r="D91"/>
    </row>
    <row r="92" spans="4:4" x14ac:dyDescent="0.2">
      <c r="D92"/>
    </row>
    <row r="93" spans="4:4" x14ac:dyDescent="0.2">
      <c r="D93"/>
    </row>
    <row r="94" spans="4:4" x14ac:dyDescent="0.2">
      <c r="D94"/>
    </row>
    <row r="95" spans="4:4" x14ac:dyDescent="0.2">
      <c r="D95"/>
    </row>
    <row r="96" spans="4:4" x14ac:dyDescent="0.2">
      <c r="D96"/>
    </row>
    <row r="97" spans="4:4" x14ac:dyDescent="0.2">
      <c r="D97"/>
    </row>
    <row r="98" spans="4:4" x14ac:dyDescent="0.2">
      <c r="D98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66E1-EA00-7847-A747-7C557A4616B4}">
  <dimension ref="A1:CA109"/>
  <sheetViews>
    <sheetView workbookViewId="0">
      <selection activeCell="C1" sqref="C1"/>
    </sheetView>
  </sheetViews>
  <sheetFormatPr baseColWidth="10" defaultRowHeight="16" x14ac:dyDescent="0.2"/>
  <cols>
    <col min="1" max="1" width="62" style="9" customWidth="1"/>
    <col min="2" max="2" width="15.6640625" style="8" bestFit="1" customWidth="1"/>
    <col min="3" max="3" width="12.5" style="8" bestFit="1" customWidth="1"/>
    <col min="4" max="4" width="14.1640625" style="11" bestFit="1" customWidth="1"/>
    <col min="5" max="5" width="13.1640625" style="8" bestFit="1" customWidth="1"/>
    <col min="6" max="6" width="13.33203125" style="8" bestFit="1" customWidth="1"/>
    <col min="7" max="7" width="14.5" style="8" bestFit="1" customWidth="1"/>
    <col min="8" max="8" width="14.6640625" style="8" bestFit="1" customWidth="1"/>
    <col min="9" max="9" width="8" style="8" bestFit="1" customWidth="1"/>
    <col min="10" max="10" width="14.83203125" style="8" customWidth="1"/>
    <col min="11" max="11" width="5.5" style="9" customWidth="1"/>
    <col min="12" max="12" width="4.6640625" style="9" customWidth="1"/>
    <col min="13" max="13" width="18.5" style="9" bestFit="1" customWidth="1"/>
    <col min="14" max="14" width="56.33203125" style="10" bestFit="1" customWidth="1"/>
    <col min="15" max="15" width="14.1640625" style="9" bestFit="1" customWidth="1"/>
    <col min="16" max="16" width="8.1640625" style="9" bestFit="1" customWidth="1"/>
    <col min="17" max="17" width="8.1640625" style="9" customWidth="1"/>
    <col min="18" max="18" width="50.33203125" style="9" bestFit="1" customWidth="1"/>
    <col min="19" max="19" width="64" style="9" bestFit="1" customWidth="1"/>
    <col min="20" max="20" width="12.5" style="9" bestFit="1" customWidth="1"/>
    <col min="21" max="21" width="14.1640625" style="11" bestFit="1" customWidth="1"/>
    <col min="22" max="23" width="14.1640625" style="9" bestFit="1" customWidth="1"/>
    <col min="24" max="24" width="14.1640625" bestFit="1" customWidth="1"/>
    <col min="25" max="25" width="9.33203125" bestFit="1" customWidth="1"/>
    <col min="26" max="26" width="7.33203125" style="9" bestFit="1" customWidth="1"/>
    <col min="27" max="27" width="5.6640625" style="15" bestFit="1" customWidth="1"/>
    <col min="28" max="28" width="10.33203125" style="9" bestFit="1" customWidth="1"/>
    <col min="29" max="46" width="57.1640625" style="9" bestFit="1" customWidth="1"/>
    <col min="47" max="47" width="10.83203125" style="9" bestFit="1" customWidth="1"/>
    <col min="48" max="76" width="16.5" style="9" bestFit="1" customWidth="1"/>
    <col min="77" max="77" width="13.1640625" style="9" bestFit="1" customWidth="1"/>
    <col min="78" max="78" width="14" style="9" bestFit="1" customWidth="1"/>
    <col min="79" max="79" width="12.83203125" style="9" bestFit="1" customWidth="1"/>
    <col min="80" max="16384" width="10.83203125" style="9"/>
  </cols>
  <sheetData>
    <row r="1" spans="1:79" ht="17" thickBot="1" x14ac:dyDescent="0.25">
      <c r="A1" s="2" t="s">
        <v>0</v>
      </c>
      <c r="B1" s="4" t="s">
        <v>21</v>
      </c>
      <c r="M1" s="2" t="s">
        <v>0</v>
      </c>
      <c r="N1" s="5" t="s">
        <v>3</v>
      </c>
      <c r="R1" s="2" t="s">
        <v>2</v>
      </c>
      <c r="S1" t="s">
        <v>5</v>
      </c>
      <c r="Z1" s="9">
        <f>MIN(Z4:Z100)</f>
        <v>1.9E-3</v>
      </c>
    </row>
    <row r="2" spans="1:79" x14ac:dyDescent="0.2">
      <c r="A2" s="2" t="s">
        <v>2</v>
      </c>
      <c r="B2" t="s">
        <v>21</v>
      </c>
      <c r="H2" s="8" t="s">
        <v>34</v>
      </c>
      <c r="J2" s="14">
        <f>SUM(J4:J100)</f>
        <v>0.16354194361300264</v>
      </c>
      <c r="R2"/>
      <c r="S2"/>
      <c r="T2"/>
      <c r="U2" s="12"/>
      <c r="V2"/>
      <c r="W2"/>
      <c r="Z2">
        <f>MAX(Z4:Z100)</f>
        <v>4.3200000000000002E-2</v>
      </c>
      <c r="AA2" s="7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79" ht="17" thickBot="1" x14ac:dyDescent="0.25">
      <c r="A3"/>
      <c r="B3" s="4"/>
      <c r="C3" s="4"/>
      <c r="D3" s="12"/>
      <c r="E3" s="4"/>
      <c r="F3" s="4"/>
      <c r="G3" s="4"/>
      <c r="H3" s="4"/>
      <c r="I3" s="4"/>
      <c r="J3" s="4"/>
      <c r="K3"/>
      <c r="L3"/>
      <c r="M3" s="2" t="s">
        <v>2</v>
      </c>
      <c r="N3" s="2" t="s">
        <v>1</v>
      </c>
      <c r="O3" t="s">
        <v>24</v>
      </c>
      <c r="P3" t="s">
        <v>25</v>
      </c>
      <c r="Q3"/>
      <c r="R3" s="2" t="s">
        <v>1</v>
      </c>
      <c r="S3" s="2" t="s">
        <v>22</v>
      </c>
      <c r="T3" s="2" t="s">
        <v>35</v>
      </c>
      <c r="U3" s="2" t="s">
        <v>50</v>
      </c>
      <c r="V3" s="2" t="s">
        <v>14</v>
      </c>
      <c r="W3" s="2" t="s">
        <v>15</v>
      </c>
      <c r="X3" s="13" t="s">
        <v>16</v>
      </c>
      <c r="Y3" t="s">
        <v>30</v>
      </c>
      <c r="Z3" s="16" t="s">
        <v>32</v>
      </c>
      <c r="AA3" s="16" t="s">
        <v>33</v>
      </c>
      <c r="AB3" s="16" t="s">
        <v>31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</row>
    <row r="4" spans="1:79" x14ac:dyDescent="0.2">
      <c r="A4" s="2" t="s">
        <v>22</v>
      </c>
      <c r="B4" s="6" t="s">
        <v>14</v>
      </c>
      <c r="C4" s="6" t="s">
        <v>15</v>
      </c>
      <c r="D4" s="13" t="s">
        <v>16</v>
      </c>
      <c r="E4" s="2" t="s">
        <v>17</v>
      </c>
      <c r="F4" s="6" t="s">
        <v>28</v>
      </c>
      <c r="G4" s="2" t="s">
        <v>18</v>
      </c>
      <c r="H4" s="6" t="s">
        <v>29</v>
      </c>
      <c r="I4" s="4" t="s">
        <v>26</v>
      </c>
      <c r="J4" s="14" t="s">
        <v>27</v>
      </c>
      <c r="K4" s="4"/>
      <c r="L4" s="4"/>
      <c r="M4" t="s">
        <v>5</v>
      </c>
      <c r="N4" t="s">
        <v>4</v>
      </c>
      <c r="O4" s="5">
        <v>51148.55</v>
      </c>
      <c r="P4" s="4">
        <v>1.8090763240775673E-2</v>
      </c>
      <c r="Q4" s="4"/>
      <c r="R4" t="s">
        <v>4</v>
      </c>
      <c r="S4" t="s">
        <v>23</v>
      </c>
      <c r="T4" t="s">
        <v>49</v>
      </c>
      <c r="U4" t="s">
        <v>51</v>
      </c>
      <c r="V4" t="s">
        <v>52</v>
      </c>
      <c r="W4" t="s">
        <v>53</v>
      </c>
      <c r="X4">
        <v>3.7570093457943918</v>
      </c>
      <c r="Y4" s="4">
        <v>4.96790280533735E-2</v>
      </c>
      <c r="Z4">
        <f>IF(W4&lt;&gt;"",W4*1,"")</f>
        <v>1.0699999999999999E-2</v>
      </c>
      <c r="AA4" s="7">
        <f>IF(Z4&lt;&gt;"",(Z4-$Z$1)/($Z$2-$Z$1),"")</f>
        <v>0.2130750605326876</v>
      </c>
      <c r="AB4" t="str">
        <f>IF(AA4&lt;&gt;"",IF(AA4&lt;0.3,"LOW",IF(AA4&lt;0.75,"MEDIUM","HIGH")),"")</f>
        <v>LOW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 x14ac:dyDescent="0.2">
      <c r="A5" t="s">
        <v>23</v>
      </c>
      <c r="B5" t="s">
        <v>52</v>
      </c>
      <c r="C5" t="s">
        <v>53</v>
      </c>
      <c r="D5">
        <v>3.7570093457943918</v>
      </c>
      <c r="E5" t="s">
        <v>19</v>
      </c>
      <c r="F5" t="s">
        <v>57</v>
      </c>
      <c r="G5" t="s">
        <v>20</v>
      </c>
      <c r="H5" t="s">
        <v>58</v>
      </c>
      <c r="I5" s="4">
        <v>1.809076324077567E-2</v>
      </c>
      <c r="J5" s="4">
        <f>IF(B5&lt;&gt;"",B5*I5,"")</f>
        <v>7.2724868227918194E-4</v>
      </c>
      <c r="K5" s="4"/>
      <c r="L5" s="4"/>
      <c r="M5"/>
      <c r="N5" t="s">
        <v>95</v>
      </c>
      <c r="O5" s="5">
        <v>102785.98000000001</v>
      </c>
      <c r="P5" s="4">
        <v>3.6354438760260135E-2</v>
      </c>
      <c r="Q5" s="4"/>
      <c r="R5" t="s">
        <v>95</v>
      </c>
      <c r="S5" t="s">
        <v>96</v>
      </c>
      <c r="T5" t="s">
        <v>423</v>
      </c>
      <c r="U5" t="s">
        <v>51</v>
      </c>
      <c r="V5" t="s">
        <v>97</v>
      </c>
      <c r="W5" t="s">
        <v>98</v>
      </c>
      <c r="X5">
        <v>2.14453125</v>
      </c>
      <c r="Y5" s="4">
        <v>6.8344837292898933E-2</v>
      </c>
      <c r="Z5">
        <f t="shared" ref="Z5:Z68" si="0">IF(W5&lt;&gt;"",W5*1,"")</f>
        <v>2.5600000000000001E-2</v>
      </c>
      <c r="AA5" s="7">
        <f>IF(Z5&lt;&gt;"",(Z5-$Z$1)/($Z$2-$Z$1),"")</f>
        <v>0.57384987893462469</v>
      </c>
      <c r="AB5" t="str">
        <f>IF(AA5&lt;&gt;"",IF(AA5&lt;0.3,"LOW",IF(AA5&lt;0.75,"MEDIUM","HIGH")),"")</f>
        <v>MEDIUM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</row>
    <row r="6" spans="1:79" x14ac:dyDescent="0.2">
      <c r="A6" t="s">
        <v>60</v>
      </c>
      <c r="B6" t="s">
        <v>62</v>
      </c>
      <c r="C6" t="s">
        <v>63</v>
      </c>
      <c r="D6">
        <v>1.22008547008547</v>
      </c>
      <c r="E6" t="s">
        <v>64</v>
      </c>
      <c r="F6" t="s">
        <v>65</v>
      </c>
      <c r="G6" t="s">
        <v>20</v>
      </c>
      <c r="H6" t="s">
        <v>66</v>
      </c>
      <c r="I6" s="4">
        <v>1.147594191069507E-2</v>
      </c>
      <c r="J6" s="4">
        <f t="shared" ref="J6:J69" si="1">IF(B6&lt;&gt;"",B6*I6,"")</f>
        <v>2.621105132402754E-3</v>
      </c>
      <c r="K6" s="4"/>
      <c r="L6" s="4"/>
      <c r="M6"/>
      <c r="N6" t="s">
        <v>103</v>
      </c>
      <c r="O6" s="5">
        <v>60265.79</v>
      </c>
      <c r="P6" s="4">
        <v>2.1315445665777547E-2</v>
      </c>
      <c r="Q6" s="4"/>
      <c r="R6"/>
      <c r="S6" t="s">
        <v>316</v>
      </c>
      <c r="T6" t="s">
        <v>424</v>
      </c>
      <c r="U6" t="s">
        <v>445</v>
      </c>
      <c r="V6" t="s">
        <v>317</v>
      </c>
      <c r="W6" t="s">
        <v>318</v>
      </c>
      <c r="X6">
        <v>2.630208333333333</v>
      </c>
      <c r="Y6" s="4">
        <v>2.8383545415611215E-2</v>
      </c>
      <c r="Z6">
        <f t="shared" si="0"/>
        <v>1.9199999999999998E-2</v>
      </c>
      <c r="AA6" s="7">
        <f>IF(Z6&lt;&gt;"",(Z6-$Z$1)/($Z$2-$Z$1),"")</f>
        <v>0.41888619854721543</v>
      </c>
      <c r="AB6" t="str">
        <f>IF(AA6&lt;&gt;"",IF(AA6&lt;0.3,"LOW",IF(AA6&lt;0.75,"MEDIUM","HIGH")),"")</f>
        <v>MEDIUM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79" x14ac:dyDescent="0.2">
      <c r="A7" t="s">
        <v>68</v>
      </c>
      <c r="B7" t="s">
        <v>69</v>
      </c>
      <c r="C7" t="s">
        <v>70</v>
      </c>
      <c r="D7">
        <v>0.88512869399428029</v>
      </c>
      <c r="E7" t="s">
        <v>64</v>
      </c>
      <c r="F7" t="s">
        <v>71</v>
      </c>
      <c r="G7" t="s">
        <v>20</v>
      </c>
      <c r="H7" t="s">
        <v>72</v>
      </c>
      <c r="I7" s="4">
        <v>3.1967001902406922E-2</v>
      </c>
      <c r="J7" s="4">
        <f t="shared" si="1"/>
        <v>5.9362722532769656E-3</v>
      </c>
      <c r="K7" s="4"/>
      <c r="L7" s="4"/>
      <c r="M7"/>
      <c r="N7" t="s">
        <v>111</v>
      </c>
      <c r="O7" s="5">
        <v>70197.36</v>
      </c>
      <c r="P7" s="4">
        <v>2.4828148987361257E-2</v>
      </c>
      <c r="Q7" s="4"/>
      <c r="R7"/>
      <c r="S7" t="s">
        <v>330</v>
      </c>
      <c r="T7" t="s">
        <v>425</v>
      </c>
      <c r="U7" t="s">
        <v>445</v>
      </c>
      <c r="V7" t="s">
        <v>331</v>
      </c>
      <c r="W7" t="s">
        <v>332</v>
      </c>
      <c r="X7">
        <v>1.8065573770491801</v>
      </c>
      <c r="Y7" s="4">
        <v>3.1045076454390172E-3</v>
      </c>
      <c r="Z7">
        <f t="shared" si="0"/>
        <v>3.0499999999999999E-2</v>
      </c>
      <c r="AA7" s="7">
        <f>IF(Z7&lt;&gt;"",(Z7-$Z$1)/($Z$2-$Z$1),"")</f>
        <v>0.69249394673123477</v>
      </c>
      <c r="AB7" t="str">
        <f>IF(AA7&lt;&gt;"",IF(AA7&lt;0.3,"LOW",IF(AA7&lt;0.75,"MEDIUM","HIGH")),"")</f>
        <v>MEDIUM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</row>
    <row r="8" spans="1:79" x14ac:dyDescent="0.2">
      <c r="A8" t="s">
        <v>75</v>
      </c>
      <c r="B8" t="s">
        <v>77</v>
      </c>
      <c r="C8" t="s">
        <v>78</v>
      </c>
      <c r="D8">
        <v>1.1709286675639301</v>
      </c>
      <c r="E8" t="s">
        <v>64</v>
      </c>
      <c r="F8" t="s">
        <v>79</v>
      </c>
      <c r="G8" t="s">
        <v>80</v>
      </c>
      <c r="H8" t="s">
        <v>81</v>
      </c>
      <c r="I8" s="4">
        <v>2.1337802450954232E-3</v>
      </c>
      <c r="J8" s="4">
        <f t="shared" si="1"/>
        <v>5.5691664396990547E-4</v>
      </c>
      <c r="K8" s="4"/>
      <c r="L8" s="4"/>
      <c r="M8"/>
      <c r="N8" t="s">
        <v>116</v>
      </c>
      <c r="O8" s="5">
        <v>352294.38</v>
      </c>
      <c r="P8" s="4">
        <v>0.12460322374018142</v>
      </c>
      <c r="Q8" s="4"/>
      <c r="R8" t="s">
        <v>103</v>
      </c>
      <c r="S8" t="s">
        <v>104</v>
      </c>
      <c r="T8" t="s">
        <v>426</v>
      </c>
      <c r="U8" t="s">
        <v>51</v>
      </c>
      <c r="V8" t="s">
        <v>105</v>
      </c>
      <c r="W8" t="s">
        <v>106</v>
      </c>
      <c r="X8">
        <v>3.1848739495798322</v>
      </c>
      <c r="Y8" s="4">
        <v>2.54183955221534E-2</v>
      </c>
      <c r="Z8">
        <f t="shared" si="0"/>
        <v>1.1900000000000001E-2</v>
      </c>
      <c r="AA8" s="7">
        <f>IF(Z8&lt;&gt;"",(Z8-$Z$1)/($Z$2-$Z$1),"")</f>
        <v>0.24213075060532685</v>
      </c>
      <c r="AB8" t="str">
        <f>IF(AA8&lt;&gt;"",IF(AA8&lt;0.3,"LOW",IF(AA8&lt;0.75,"MEDIUM","HIGH")),"")</f>
        <v>LOW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79" x14ac:dyDescent="0.2">
      <c r="A9" t="s">
        <v>83</v>
      </c>
      <c r="B9" t="s">
        <v>84</v>
      </c>
      <c r="C9" t="s">
        <v>85</v>
      </c>
      <c r="D9">
        <v>0.87525252525252517</v>
      </c>
      <c r="E9" t="s">
        <v>64</v>
      </c>
      <c r="F9" t="s">
        <v>86</v>
      </c>
      <c r="G9" t="s">
        <v>87</v>
      </c>
      <c r="H9" t="s">
        <v>88</v>
      </c>
      <c r="I9" s="4">
        <v>2.3347097739384742E-2</v>
      </c>
      <c r="J9" s="4">
        <f t="shared" si="1"/>
        <v>4.0460520382353763E-3</v>
      </c>
      <c r="K9" s="4"/>
      <c r="L9" s="4"/>
      <c r="M9"/>
      <c r="N9" t="s">
        <v>169</v>
      </c>
      <c r="O9" s="5">
        <v>152297.66</v>
      </c>
      <c r="P9" s="4">
        <v>5.3866256407740815E-2</v>
      </c>
      <c r="Q9" s="4"/>
      <c r="R9"/>
      <c r="S9" t="s">
        <v>234</v>
      </c>
      <c r="T9" t="s">
        <v>427</v>
      </c>
      <c r="U9" t="s">
        <v>445</v>
      </c>
      <c r="V9" t="s">
        <v>235</v>
      </c>
      <c r="W9" t="s">
        <v>236</v>
      </c>
      <c r="X9">
        <v>5.234375</v>
      </c>
      <c r="Y9" s="4">
        <v>1.2067382856496429E-2</v>
      </c>
      <c r="Z9">
        <f t="shared" si="0"/>
        <v>6.4000000000000003E-3</v>
      </c>
      <c r="AA9" s="7">
        <f>IF(Z9&lt;&gt;"",(Z9-$Z$1)/($Z$2-$Z$1),"")</f>
        <v>0.10895883777239709</v>
      </c>
      <c r="AB9" t="str">
        <f>IF(AA9&lt;&gt;"",IF(AA9&lt;0.3,"LOW",IF(AA9&lt;0.75,"MEDIUM","HIGH")),"")</f>
        <v>LOW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</row>
    <row r="10" spans="1:79" x14ac:dyDescent="0.2">
      <c r="A10" t="s">
        <v>90</v>
      </c>
      <c r="B10" t="s">
        <v>91</v>
      </c>
      <c r="C10" t="s">
        <v>92</v>
      </c>
      <c r="D10">
        <v>1.2308853118712271</v>
      </c>
      <c r="E10" t="s">
        <v>64</v>
      </c>
      <c r="F10" t="s">
        <v>93</v>
      </c>
      <c r="G10" t="s">
        <v>80</v>
      </c>
      <c r="H10" t="s">
        <v>94</v>
      </c>
      <c r="I10" s="4">
        <v>2.1348501592729191E-2</v>
      </c>
      <c r="J10" s="4">
        <f t="shared" si="1"/>
        <v>5.2239783397408333E-3</v>
      </c>
      <c r="K10" s="4"/>
      <c r="L10" s="4"/>
      <c r="M10"/>
      <c r="N10" t="s">
        <v>175</v>
      </c>
      <c r="O10" s="5">
        <v>70996.45</v>
      </c>
      <c r="P10" s="4">
        <v>2.5110779638632334E-2</v>
      </c>
      <c r="Q10" s="4"/>
      <c r="R10"/>
      <c r="S10" t="s">
        <v>291</v>
      </c>
      <c r="T10" t="s">
        <v>428</v>
      </c>
      <c r="U10" t="s">
        <v>445</v>
      </c>
      <c r="V10" t="s">
        <v>292</v>
      </c>
      <c r="W10" t="s">
        <v>293</v>
      </c>
      <c r="X10">
        <v>3.4951456310679609</v>
      </c>
      <c r="Y10" s="4">
        <v>3.5191037564697896E-3</v>
      </c>
      <c r="Z10">
        <f t="shared" si="0"/>
        <v>1.03E-2</v>
      </c>
      <c r="AA10" s="7">
        <f>IF(Z10&lt;&gt;"",(Z10-$Z$1)/($Z$2-$Z$1),"")</f>
        <v>0.20338983050847453</v>
      </c>
      <c r="AB10" t="str">
        <f>IF(AA10&lt;&gt;"",IF(AA10&lt;0.3,"LOW",IF(AA10&lt;0.75,"MEDIUM","HIGH")),"")</f>
        <v>LOW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79" x14ac:dyDescent="0.2">
      <c r="A11" t="s">
        <v>96</v>
      </c>
      <c r="B11" t="s">
        <v>97</v>
      </c>
      <c r="C11" t="s">
        <v>98</v>
      </c>
      <c r="D11">
        <v>2.14453125</v>
      </c>
      <c r="E11" t="s">
        <v>99</v>
      </c>
      <c r="F11" t="s">
        <v>100</v>
      </c>
      <c r="G11" t="s">
        <v>101</v>
      </c>
      <c r="H11" t="s">
        <v>102</v>
      </c>
      <c r="I11" s="4">
        <v>2.4887972221735336E-2</v>
      </c>
      <c r="J11" s="4">
        <f t="shared" si="1"/>
        <v>1.36634967497327E-3</v>
      </c>
      <c r="K11" s="4"/>
      <c r="L11" s="4"/>
      <c r="M11"/>
      <c r="N11" t="s">
        <v>182</v>
      </c>
      <c r="O11" s="5">
        <v>58652.68</v>
      </c>
      <c r="P11" s="4">
        <v>2.0744903762022159E-2</v>
      </c>
      <c r="Q11" s="4"/>
      <c r="R11"/>
      <c r="S11" t="s">
        <v>346</v>
      </c>
      <c r="T11" t="s">
        <v>429</v>
      </c>
      <c r="U11" t="s">
        <v>445</v>
      </c>
      <c r="V11" t="s">
        <v>347</v>
      </c>
      <c r="W11" t="s">
        <v>348</v>
      </c>
      <c r="X11">
        <v>3.0686274509803919</v>
      </c>
      <c r="Y11" s="4">
        <v>1.7529443316309911E-2</v>
      </c>
      <c r="Z11">
        <f t="shared" si="0"/>
        <v>1.0200000000000001E-2</v>
      </c>
      <c r="AA11" s="7">
        <f>IF(Z11&lt;&gt;"",(Z11-$Z$1)/($Z$2-$Z$1),"")</f>
        <v>0.2009685230024213</v>
      </c>
      <c r="AB11" t="str">
        <f>IF(AA11&lt;&gt;"",IF(AA11&lt;0.3,"LOW",IF(AA11&lt;0.75,"MEDIUM","HIGH")),"")</f>
        <v>LOW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79" x14ac:dyDescent="0.2">
      <c r="A12" t="s">
        <v>104</v>
      </c>
      <c r="B12" t="s">
        <v>105</v>
      </c>
      <c r="C12" t="s">
        <v>106</v>
      </c>
      <c r="D12">
        <v>3.1848739495798322</v>
      </c>
      <c r="E12" t="s">
        <v>19</v>
      </c>
      <c r="F12" t="s">
        <v>109</v>
      </c>
      <c r="G12" t="s">
        <v>20</v>
      </c>
      <c r="H12" t="s">
        <v>110</v>
      </c>
      <c r="I12" s="4">
        <v>9.2561830086054561E-3</v>
      </c>
      <c r="J12" s="4">
        <f t="shared" si="1"/>
        <v>3.5080933602614679E-4</v>
      </c>
      <c r="K12" s="4"/>
      <c r="L12" s="4"/>
      <c r="M12"/>
      <c r="N12" t="s">
        <v>250</v>
      </c>
      <c r="O12" s="5">
        <v>8278.35</v>
      </c>
      <c r="P12" s="4">
        <v>2.927974886370685E-3</v>
      </c>
      <c r="Q12" s="4"/>
      <c r="R12" t="s">
        <v>111</v>
      </c>
      <c r="S12" t="s">
        <v>112</v>
      </c>
      <c r="T12" t="s">
        <v>430</v>
      </c>
      <c r="U12" t="s">
        <v>51</v>
      </c>
      <c r="V12" t="s">
        <v>113</v>
      </c>
      <c r="W12" t="s">
        <v>107</v>
      </c>
      <c r="X12">
        <v>3.8074074074074069</v>
      </c>
      <c r="Y12" s="4">
        <v>6.8180556764810704E-2</v>
      </c>
      <c r="Z12">
        <f t="shared" si="0"/>
        <v>1.35E-2</v>
      </c>
      <c r="AA12" s="7">
        <f>IF(Z12&lt;&gt;"",(Z12-$Z$1)/($Z$2-$Z$1),"")</f>
        <v>0.28087167070217911</v>
      </c>
      <c r="AB12" t="str">
        <f>IF(AA12&lt;&gt;"",IF(AA12&lt;0.3,"LOW",IF(AA12&lt;0.75,"MEDIUM","HIGH")),"")</f>
        <v>LOW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79" x14ac:dyDescent="0.2">
      <c r="A13" t="s">
        <v>112</v>
      </c>
      <c r="B13" t="s">
        <v>113</v>
      </c>
      <c r="C13" t="s">
        <v>107</v>
      </c>
      <c r="D13">
        <v>3.8074074074074069</v>
      </c>
      <c r="E13" t="s">
        <v>19</v>
      </c>
      <c r="F13" t="s">
        <v>114</v>
      </c>
      <c r="G13" t="s">
        <v>101</v>
      </c>
      <c r="H13" t="s">
        <v>115</v>
      </c>
      <c r="I13" s="4">
        <v>2.482814898736125E-2</v>
      </c>
      <c r="J13" s="4">
        <f t="shared" si="1"/>
        <v>1.2761668579503683E-3</v>
      </c>
      <c r="K13" s="4"/>
      <c r="L13" s="4"/>
      <c r="M13"/>
      <c r="N13" t="s">
        <v>262</v>
      </c>
      <c r="O13" s="5">
        <v>0.23</v>
      </c>
      <c r="P13" s="4">
        <v>8.1348846553390176E-8</v>
      </c>
      <c r="Q13" s="4"/>
      <c r="R13" t="s">
        <v>116</v>
      </c>
      <c r="S13" t="s">
        <v>117</v>
      </c>
      <c r="T13" t="s">
        <v>431</v>
      </c>
      <c r="U13" t="s">
        <v>51</v>
      </c>
      <c r="V13" t="s">
        <v>97</v>
      </c>
      <c r="W13" t="s">
        <v>118</v>
      </c>
      <c r="X13">
        <v>2.3663793103448278</v>
      </c>
      <c r="Y13" s="4">
        <v>7.8870698854968252E-2</v>
      </c>
      <c r="Z13">
        <f t="shared" si="0"/>
        <v>2.3199999999999998E-2</v>
      </c>
      <c r="AA13" s="7">
        <f>IF(Z13&lt;&gt;"",(Z13-$Z$1)/($Z$2-$Z$1),"")</f>
        <v>0.51573849878934619</v>
      </c>
      <c r="AB13" t="str">
        <f>IF(AA13&lt;&gt;"",IF(AA13&lt;0.3,"LOW",IF(AA13&lt;0.75,"MEDIUM","HIGH")),"")</f>
        <v>MEDIUM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79" x14ac:dyDescent="0.2">
      <c r="A14" t="s">
        <v>117</v>
      </c>
      <c r="B14" t="s">
        <v>97</v>
      </c>
      <c r="C14" t="s">
        <v>118</v>
      </c>
      <c r="D14">
        <v>2.3663793103448278</v>
      </c>
      <c r="E14" t="s">
        <v>19</v>
      </c>
      <c r="F14" t="s">
        <v>119</v>
      </c>
      <c r="G14" t="s">
        <v>101</v>
      </c>
      <c r="H14" t="s">
        <v>120</v>
      </c>
      <c r="I14" s="4">
        <v>2.8720995468888948E-2</v>
      </c>
      <c r="J14" s="4">
        <f t="shared" si="1"/>
        <v>1.5767826512420031E-3</v>
      </c>
      <c r="K14" s="4"/>
      <c r="L14" s="4"/>
      <c r="M14"/>
      <c r="N14" t="s">
        <v>281</v>
      </c>
      <c r="O14" s="5">
        <v>83246.708041999998</v>
      </c>
      <c r="P14" s="4">
        <v>2.9443581211232736E-2</v>
      </c>
      <c r="Q14" s="4"/>
      <c r="R14"/>
      <c r="S14" t="s">
        <v>133</v>
      </c>
      <c r="T14" t="s">
        <v>432</v>
      </c>
      <c r="U14" t="s">
        <v>51</v>
      </c>
      <c r="V14" t="s">
        <v>134</v>
      </c>
      <c r="W14" t="s">
        <v>135</v>
      </c>
      <c r="X14">
        <v>2.5483870967741939</v>
      </c>
      <c r="Y14" s="4">
        <v>0.16028769733182774</v>
      </c>
      <c r="Z14">
        <f t="shared" si="0"/>
        <v>2.1700000000000001E-2</v>
      </c>
      <c r="AA14" s="7">
        <f>IF(Z14&lt;&gt;"",(Z14-$Z$1)/($Z$2-$Z$1),"")</f>
        <v>0.47941888619854722</v>
      </c>
      <c r="AB14" t="str">
        <f>IF(AA14&lt;&gt;"",IF(AA14&lt;0.3,"LOW",IF(AA14&lt;0.75,"MEDIUM","HIGH")),"")</f>
        <v>MEDIUM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</row>
    <row r="15" spans="1:79" x14ac:dyDescent="0.2">
      <c r="A15" t="s">
        <v>122</v>
      </c>
      <c r="B15" t="s">
        <v>123</v>
      </c>
      <c r="C15" t="s">
        <v>124</v>
      </c>
      <c r="D15">
        <v>0.28444444444444439</v>
      </c>
      <c r="E15" t="s">
        <v>125</v>
      </c>
      <c r="F15" t="s">
        <v>126</v>
      </c>
      <c r="G15" t="s">
        <v>101</v>
      </c>
      <c r="H15" t="s">
        <v>127</v>
      </c>
      <c r="I15" s="4">
        <v>2.5155800919840075E-2</v>
      </c>
      <c r="J15" s="4">
        <f t="shared" si="1"/>
        <v>9.6598275532185876E-4</v>
      </c>
      <c r="K15" s="4"/>
      <c r="L15" s="4"/>
      <c r="M15"/>
      <c r="N15" t="s">
        <v>366</v>
      </c>
      <c r="O15" s="5">
        <v>19416.189999999999</v>
      </c>
      <c r="P15" s="4">
        <v>6.8673246128759507E-3</v>
      </c>
      <c r="Q15" s="4"/>
      <c r="R15"/>
      <c r="S15" t="s">
        <v>138</v>
      </c>
      <c r="T15" t="s">
        <v>433</v>
      </c>
      <c r="U15" t="s">
        <v>51</v>
      </c>
      <c r="V15" t="s">
        <v>139</v>
      </c>
      <c r="W15" t="s">
        <v>140</v>
      </c>
      <c r="X15">
        <v>1.5590062111801239</v>
      </c>
      <c r="Y15" s="4">
        <v>0.10301440024762537</v>
      </c>
      <c r="Z15">
        <f t="shared" si="0"/>
        <v>3.2199999999999999E-2</v>
      </c>
      <c r="AA15" s="7">
        <f>IF(Z15&lt;&gt;"",(Z15-$Z$1)/($Z$2-$Z$1),"")</f>
        <v>0.73365617433414043</v>
      </c>
      <c r="AB15" t="str">
        <f>IF(AA15&lt;&gt;"",IF(AA15&lt;0.3,"LOW",IF(AA15&lt;0.75,"MEDIUM","HIGH")),"")</f>
        <v>MEDIUM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79" x14ac:dyDescent="0.2">
      <c r="A16" t="s">
        <v>128</v>
      </c>
      <c r="B16" t="s">
        <v>129</v>
      </c>
      <c r="C16" t="s">
        <v>130</v>
      </c>
      <c r="D16">
        <v>0.87580025608194623</v>
      </c>
      <c r="E16" t="s">
        <v>64</v>
      </c>
      <c r="F16" t="s">
        <v>131</v>
      </c>
      <c r="G16" t="s">
        <v>20</v>
      </c>
      <c r="H16" t="s">
        <v>132</v>
      </c>
      <c r="I16" s="4">
        <v>2.3453021011409995E-2</v>
      </c>
      <c r="J16" s="4">
        <f t="shared" si="1"/>
        <v>4.8125599115413312E-3</v>
      </c>
      <c r="K16" s="4"/>
      <c r="L16" s="4"/>
      <c r="M16" t="s">
        <v>9</v>
      </c>
      <c r="N16"/>
      <c r="O16" s="5">
        <v>1029580.328042</v>
      </c>
      <c r="P16" s="4">
        <v>0.36415292226207724</v>
      </c>
      <c r="Q16" s="4"/>
      <c r="R16" t="s">
        <v>169</v>
      </c>
      <c r="S16" t="s">
        <v>170</v>
      </c>
      <c r="T16" t="s">
        <v>434</v>
      </c>
      <c r="U16" t="s">
        <v>51</v>
      </c>
      <c r="V16" t="s">
        <v>171</v>
      </c>
      <c r="W16" t="s">
        <v>172</v>
      </c>
      <c r="X16">
        <v>1.058309037900875</v>
      </c>
      <c r="Y16" s="4">
        <v>0.14792207645384156</v>
      </c>
      <c r="Z16">
        <f t="shared" si="0"/>
        <v>3.4299999999999997E-2</v>
      </c>
      <c r="AA16" s="7">
        <f>IF(Z16&lt;&gt;"",(Z16-$Z$1)/($Z$2-$Z$1),"")</f>
        <v>0.78450363196125894</v>
      </c>
      <c r="AB16" t="str">
        <f>IF(AA16&lt;&gt;"",IF(AA16&lt;0.3,"LOW",IF(AA16&lt;0.75,"MEDIUM","HIGH")),"")</f>
        <v>HIGH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79" x14ac:dyDescent="0.2">
      <c r="A17" t="s">
        <v>133</v>
      </c>
      <c r="B17" t="s">
        <v>134</v>
      </c>
      <c r="C17" t="s">
        <v>135</v>
      </c>
      <c r="D17">
        <v>2.5483870967741939</v>
      </c>
      <c r="E17" t="s">
        <v>99</v>
      </c>
      <c r="F17" t="s">
        <v>136</v>
      </c>
      <c r="G17" t="s">
        <v>101</v>
      </c>
      <c r="H17" t="s">
        <v>137</v>
      </c>
      <c r="I17" s="4">
        <v>5.8369233386044411E-2</v>
      </c>
      <c r="J17" s="4">
        <f t="shared" si="1"/>
        <v>3.2278186062482559E-3</v>
      </c>
      <c r="K17" s="4"/>
      <c r="L17" s="4"/>
      <c r="M17" t="s">
        <v>61</v>
      </c>
      <c r="N17" t="s">
        <v>59</v>
      </c>
      <c r="O17" s="5">
        <v>561452.65999999992</v>
      </c>
      <c r="P17" s="4">
        <v>0.19858054906666406</v>
      </c>
      <c r="Q17" s="4"/>
      <c r="R17" t="s">
        <v>175</v>
      </c>
      <c r="S17" t="s">
        <v>176</v>
      </c>
      <c r="T17" t="s">
        <v>435</v>
      </c>
      <c r="U17" t="s">
        <v>51</v>
      </c>
      <c r="V17" t="s">
        <v>177</v>
      </c>
      <c r="W17" t="s">
        <v>178</v>
      </c>
      <c r="X17">
        <v>1.1737891737891739</v>
      </c>
      <c r="Y17" s="4">
        <v>3.5167513416712218E-2</v>
      </c>
      <c r="Z17">
        <f t="shared" si="0"/>
        <v>3.5099999999999999E-2</v>
      </c>
      <c r="AA17" s="7">
        <f>IF(Z17&lt;&gt;"",(Z17-$Z$1)/($Z$2-$Z$1),"")</f>
        <v>0.80387409200968518</v>
      </c>
      <c r="AB17" t="str">
        <f>IF(AA17&lt;&gt;"",IF(AA17&lt;0.3,"LOW",IF(AA17&lt;0.75,"MEDIUM","HIGH")),"")</f>
        <v>HIGH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79" x14ac:dyDescent="0.2">
      <c r="A18" t="s">
        <v>138</v>
      </c>
      <c r="B18" t="s">
        <v>139</v>
      </c>
      <c r="C18" t="s">
        <v>140</v>
      </c>
      <c r="D18">
        <v>1.5590062111801239</v>
      </c>
      <c r="E18" t="s">
        <v>99</v>
      </c>
      <c r="F18" t="s">
        <v>119</v>
      </c>
      <c r="G18" t="s">
        <v>101</v>
      </c>
      <c r="H18" t="s">
        <v>141</v>
      </c>
      <c r="I18" s="4">
        <v>3.7512994885248022E-2</v>
      </c>
      <c r="J18" s="4">
        <f t="shared" si="1"/>
        <v>1.8831523432394507E-3</v>
      </c>
      <c r="K18" s="4"/>
      <c r="L18" s="4"/>
      <c r="M18"/>
      <c r="N18" t="s">
        <v>67</v>
      </c>
      <c r="O18" s="5">
        <v>90381.25</v>
      </c>
      <c r="P18" s="4">
        <v>3.1967001902406936E-2</v>
      </c>
      <c r="Q18" s="4"/>
      <c r="R18"/>
      <c r="S18" t="s">
        <v>214</v>
      </c>
      <c r="T18" t="s">
        <v>436</v>
      </c>
      <c r="U18" t="s">
        <v>445</v>
      </c>
      <c r="V18" t="s">
        <v>215</v>
      </c>
      <c r="W18" t="s">
        <v>216</v>
      </c>
      <c r="X18">
        <v>1.2464589235127479</v>
      </c>
      <c r="Y18" s="4">
        <v>1.6988261647600644E-2</v>
      </c>
      <c r="Z18">
        <f t="shared" si="0"/>
        <v>3.5299999999999998E-2</v>
      </c>
      <c r="AA18" s="7">
        <f>IF(Z18&lt;&gt;"",(Z18-$Z$1)/($Z$2-$Z$1),"")</f>
        <v>0.80871670702179166</v>
      </c>
      <c r="AB18" t="str">
        <f>IF(AA18&lt;&gt;"",IF(AA18&lt;0.3,"LOW",IF(AA18&lt;0.75,"MEDIUM","HIGH")),"")</f>
        <v>HIGH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79" x14ac:dyDescent="0.2">
      <c r="A19" t="s">
        <v>143</v>
      </c>
      <c r="B19" t="s">
        <v>144</v>
      </c>
      <c r="C19" t="s">
        <v>145</v>
      </c>
      <c r="D19">
        <v>1.9742511823436679</v>
      </c>
      <c r="E19" t="s">
        <v>64</v>
      </c>
      <c r="F19" t="s">
        <v>146</v>
      </c>
      <c r="G19" t="s">
        <v>99</v>
      </c>
      <c r="H19" t="s">
        <v>147</v>
      </c>
      <c r="I19" s="4">
        <v>2.1134557663200146E-2</v>
      </c>
      <c r="J19" s="4">
        <f t="shared" si="1"/>
        <v>7.940253314064295E-3</v>
      </c>
      <c r="K19" s="4"/>
      <c r="L19" s="4"/>
      <c r="M19"/>
      <c r="N19" t="s">
        <v>89</v>
      </c>
      <c r="O19" s="5">
        <v>143705.41999999998</v>
      </c>
      <c r="P19" s="4">
        <v>5.0827261567262978E-2</v>
      </c>
      <c r="Q19" s="4"/>
      <c r="R19"/>
      <c r="S19" t="s">
        <v>326</v>
      </c>
      <c r="T19" t="s">
        <v>437</v>
      </c>
      <c r="U19" t="s">
        <v>445</v>
      </c>
      <c r="V19" t="s">
        <v>327</v>
      </c>
      <c r="W19" t="s">
        <v>178</v>
      </c>
      <c r="X19">
        <v>1.4273504273504269</v>
      </c>
      <c r="Y19" s="4">
        <v>1.6800913468205232E-2</v>
      </c>
      <c r="Z19">
        <f t="shared" si="0"/>
        <v>3.5099999999999999E-2</v>
      </c>
      <c r="AA19" s="7">
        <f>IF(Z19&lt;&gt;"",(Z19-$Z$1)/($Z$2-$Z$1),"")</f>
        <v>0.80387409200968518</v>
      </c>
      <c r="AB19" t="str">
        <f>IF(AA19&lt;&gt;"",IF(AA19&lt;0.3,"LOW",IF(AA19&lt;0.75,"MEDIUM","HIGH")),"")</f>
        <v>HIGH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79" x14ac:dyDescent="0.2">
      <c r="A20" t="s">
        <v>148</v>
      </c>
      <c r="B20" t="s">
        <v>149</v>
      </c>
      <c r="C20" t="s">
        <v>150</v>
      </c>
      <c r="D20">
        <v>1.080524344569288</v>
      </c>
      <c r="E20" t="s">
        <v>101</v>
      </c>
      <c r="F20" t="s">
        <v>151</v>
      </c>
      <c r="G20" t="s">
        <v>80</v>
      </c>
      <c r="H20" t="s">
        <v>152</v>
      </c>
      <c r="I20" s="4">
        <v>2.9266135311081444E-2</v>
      </c>
      <c r="J20" s="4">
        <f t="shared" si="1"/>
        <v>6.7546240297975974E-3</v>
      </c>
      <c r="K20" s="4"/>
      <c r="L20" s="4"/>
      <c r="M20"/>
      <c r="N20" t="s">
        <v>142</v>
      </c>
      <c r="O20" s="5">
        <v>161469.91999999998</v>
      </c>
      <c r="P20" s="4">
        <v>5.7110398891600807E-2</v>
      </c>
      <c r="Q20" s="4"/>
      <c r="R20" t="s">
        <v>182</v>
      </c>
      <c r="S20" t="s">
        <v>183</v>
      </c>
      <c r="T20" t="s">
        <v>438</v>
      </c>
      <c r="U20" t="s">
        <v>51</v>
      </c>
      <c r="V20" t="s">
        <v>184</v>
      </c>
      <c r="W20" t="s">
        <v>185</v>
      </c>
      <c r="X20">
        <v>2.3209876543209869</v>
      </c>
      <c r="Y20" s="4">
        <v>3.4973084682452416E-2</v>
      </c>
      <c r="Z20">
        <f t="shared" si="0"/>
        <v>2.4299999999999999E-2</v>
      </c>
      <c r="AA20" s="7">
        <f>IF(Z20&lt;&gt;"",(Z20-$Z$1)/($Z$2-$Z$1),"")</f>
        <v>0.5423728813559322</v>
      </c>
      <c r="AB20" t="str">
        <f>IF(AA20&lt;&gt;"",IF(AA20&lt;0.3,"LOW",IF(AA20&lt;0.75,"MEDIUM","HIGH")),"")</f>
        <v>MEDIUM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79" x14ac:dyDescent="0.2">
      <c r="A21" t="s">
        <v>153</v>
      </c>
      <c r="B21" t="s">
        <v>154</v>
      </c>
      <c r="C21" t="s">
        <v>155</v>
      </c>
      <c r="D21">
        <v>1.0060821084642679</v>
      </c>
      <c r="E21" t="s">
        <v>64</v>
      </c>
      <c r="F21" t="s">
        <v>156</v>
      </c>
      <c r="G21" t="s">
        <v>80</v>
      </c>
      <c r="H21" t="s">
        <v>157</v>
      </c>
      <c r="I21" s="4">
        <v>3.4509305444174354E-2</v>
      </c>
      <c r="J21" s="4">
        <f t="shared" si="1"/>
        <v>6.8500971306686099E-3</v>
      </c>
      <c r="K21" s="4"/>
      <c r="L21" s="4"/>
      <c r="M21"/>
      <c r="N21" t="s">
        <v>203</v>
      </c>
      <c r="O21" s="5">
        <v>147433.91</v>
      </c>
      <c r="P21" s="4">
        <v>5.2145993571114505E-2</v>
      </c>
      <c r="Q21" s="4"/>
      <c r="R21"/>
      <c r="S21" t="s">
        <v>311</v>
      </c>
      <c r="T21" t="s">
        <v>439</v>
      </c>
      <c r="U21" t="s">
        <v>445</v>
      </c>
      <c r="V21" t="s">
        <v>312</v>
      </c>
      <c r="W21" t="s">
        <v>313</v>
      </c>
      <c r="X21">
        <v>1.9624060150375939</v>
      </c>
      <c r="Y21" s="4">
        <v>2.1994476179498484E-2</v>
      </c>
      <c r="Z21">
        <f t="shared" si="0"/>
        <v>2.6599999999999999E-2</v>
      </c>
      <c r="AA21" s="7">
        <f>IF(Z21&lt;&gt;"",(Z21-$Z$1)/($Z$2-$Z$1),"")</f>
        <v>0.5980629539951573</v>
      </c>
      <c r="AB21" t="str">
        <f>IF(AA21&lt;&gt;"",IF(AA21&lt;0.3,"LOW",IF(AA21&lt;0.75,"MEDIUM","HIGH")),"")</f>
        <v>MEDIUM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</row>
    <row r="22" spans="1:79" x14ac:dyDescent="0.2">
      <c r="A22" t="s">
        <v>158</v>
      </c>
      <c r="B22" t="s">
        <v>159</v>
      </c>
      <c r="C22" t="s">
        <v>160</v>
      </c>
      <c r="D22">
        <v>1.027003857693956</v>
      </c>
      <c r="E22" t="s">
        <v>64</v>
      </c>
      <c r="F22" t="s">
        <v>162</v>
      </c>
      <c r="G22" t="s">
        <v>80</v>
      </c>
      <c r="H22" t="s">
        <v>163</v>
      </c>
      <c r="I22" s="4">
        <v>1.4537565878140229E-2</v>
      </c>
      <c r="J22" s="4">
        <f t="shared" si="1"/>
        <v>3.483200784402399E-3</v>
      </c>
      <c r="K22" s="4"/>
      <c r="L22" s="4"/>
      <c r="M22"/>
      <c r="N22" t="s">
        <v>257</v>
      </c>
      <c r="O22" s="5">
        <v>59442.84</v>
      </c>
      <c r="P22" s="4">
        <v>2.1024375955903143E-2</v>
      </c>
      <c r="Q22" s="4"/>
      <c r="R22" t="s">
        <v>250</v>
      </c>
      <c r="S22" t="s">
        <v>251</v>
      </c>
      <c r="T22" t="s">
        <v>440</v>
      </c>
      <c r="U22" t="s">
        <v>445</v>
      </c>
      <c r="V22" t="s">
        <v>252</v>
      </c>
      <c r="W22" t="s">
        <v>253</v>
      </c>
      <c r="X22">
        <v>1.7029972752043601</v>
      </c>
      <c r="Y22" s="4">
        <v>8.0405091031054542E-3</v>
      </c>
      <c r="Z22">
        <f t="shared" si="0"/>
        <v>3.6700000000000003E-2</v>
      </c>
      <c r="AA22" s="7">
        <f>IF(Z22&lt;&gt;"",(Z22-$Z$1)/($Z$2-$Z$1),"")</f>
        <v>0.84261501210653755</v>
      </c>
      <c r="AB22" t="str">
        <f>IF(AA22&lt;&gt;"",IF(AA22&lt;0.3,"LOW",IF(AA22&lt;0.75,"MEDIUM","HIGH")),"")</f>
        <v>HIGH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</row>
    <row r="23" spans="1:79" x14ac:dyDescent="0.2">
      <c r="A23" t="s">
        <v>164</v>
      </c>
      <c r="B23" t="s">
        <v>165</v>
      </c>
      <c r="C23" t="s">
        <v>166</v>
      </c>
      <c r="D23">
        <v>0.52491467576791806</v>
      </c>
      <c r="E23" t="s">
        <v>64</v>
      </c>
      <c r="F23" t="s">
        <v>167</v>
      </c>
      <c r="G23" t="s">
        <v>80</v>
      </c>
      <c r="H23" t="s">
        <v>168</v>
      </c>
      <c r="I23" s="4">
        <v>2.2653931291716046E-2</v>
      </c>
      <c r="J23" s="4">
        <f t="shared" si="1"/>
        <v>3.4841746326659275E-3</v>
      </c>
      <c r="K23" s="4"/>
      <c r="L23" s="4"/>
      <c r="M23"/>
      <c r="N23" t="s">
        <v>335</v>
      </c>
      <c r="O23" s="5">
        <v>57953.95</v>
      </c>
      <c r="P23" s="4">
        <v>2.0497769503099329E-2</v>
      </c>
      <c r="Q23" s="4"/>
      <c r="R23" t="s">
        <v>262</v>
      </c>
      <c r="S23" t="s">
        <v>263</v>
      </c>
      <c r="T23" t="s">
        <v>441</v>
      </c>
      <c r="U23" t="s">
        <v>445</v>
      </c>
      <c r="V23" t="s">
        <v>264</v>
      </c>
      <c r="W23" t="s">
        <v>265</v>
      </c>
      <c r="X23">
        <v>1.574074074074074</v>
      </c>
      <c r="Y23" s="4">
        <v>2.2339199160632909E-7</v>
      </c>
      <c r="Z23">
        <f t="shared" si="0"/>
        <v>4.3200000000000002E-2</v>
      </c>
      <c r="AA23" s="7">
        <f>IF(Z23&lt;&gt;"",(Z23-$Z$1)/($Z$2-$Z$1),"")</f>
        <v>1</v>
      </c>
      <c r="AB23" t="str">
        <f>IF(AA23&lt;&gt;"",IF(AA23&lt;0.3,"LOW",IF(AA23&lt;0.75,"MEDIUM","HIGH")),"")</f>
        <v>HIGH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</row>
    <row r="24" spans="1:79" x14ac:dyDescent="0.2">
      <c r="A24" t="s">
        <v>170</v>
      </c>
      <c r="B24" t="s">
        <v>171</v>
      </c>
      <c r="C24" t="s">
        <v>172</v>
      </c>
      <c r="D24">
        <v>1.058309037900875</v>
      </c>
      <c r="E24" t="s">
        <v>99</v>
      </c>
      <c r="F24" t="s">
        <v>173</v>
      </c>
      <c r="G24" t="s">
        <v>101</v>
      </c>
      <c r="H24" t="s">
        <v>174</v>
      </c>
      <c r="I24" s="4">
        <v>5.3866256407740801E-2</v>
      </c>
      <c r="J24" s="4">
        <f t="shared" si="1"/>
        <v>1.9553451076009909E-3</v>
      </c>
      <c r="K24" s="4"/>
      <c r="L24" s="4"/>
      <c r="M24"/>
      <c r="N24" t="s">
        <v>341</v>
      </c>
      <c r="O24" s="5">
        <v>85061.51999999999</v>
      </c>
      <c r="P24" s="4">
        <v>3.0085463209035341E-2</v>
      </c>
      <c r="Q24" s="4"/>
      <c r="R24" t="s">
        <v>281</v>
      </c>
      <c r="S24" t="s">
        <v>282</v>
      </c>
      <c r="T24" t="s">
        <v>442</v>
      </c>
      <c r="U24" t="s">
        <v>445</v>
      </c>
      <c r="V24" t="s">
        <v>274</v>
      </c>
      <c r="W24" t="s">
        <v>283</v>
      </c>
      <c r="X24">
        <v>3.771653543307087</v>
      </c>
      <c r="Y24" s="4">
        <v>7.678545116566661E-2</v>
      </c>
      <c r="Z24">
        <f t="shared" si="0"/>
        <v>1.2699999999999999E-2</v>
      </c>
      <c r="AA24" s="7">
        <f>IF(Z24&lt;&gt;"",(Z24-$Z$1)/($Z$2-$Z$1),"")</f>
        <v>0.26150121065375298</v>
      </c>
      <c r="AB24" t="str">
        <f>IF(AA24&lt;&gt;"",IF(AA24&lt;0.3,"LOW",IF(AA24&lt;0.75,"MEDIUM","HIGH")),"")</f>
        <v>LOW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</row>
    <row r="25" spans="1:79" x14ac:dyDescent="0.2">
      <c r="A25" t="s">
        <v>176</v>
      </c>
      <c r="B25" t="s">
        <v>177</v>
      </c>
      <c r="C25" t="s">
        <v>178</v>
      </c>
      <c r="D25">
        <v>1.1737891737891739</v>
      </c>
      <c r="E25" t="s">
        <v>99</v>
      </c>
      <c r="F25" t="s">
        <v>179</v>
      </c>
      <c r="G25" t="s">
        <v>180</v>
      </c>
      <c r="H25" t="s">
        <v>181</v>
      </c>
      <c r="I25" s="4">
        <v>1.2806352779386559E-2</v>
      </c>
      <c r="J25" s="4">
        <f t="shared" si="1"/>
        <v>5.2762173451072626E-4</v>
      </c>
      <c r="K25" s="4"/>
      <c r="L25" s="4"/>
      <c r="M25"/>
      <c r="N25" t="s">
        <v>361</v>
      </c>
      <c r="O25" s="5">
        <v>19908.82</v>
      </c>
      <c r="P25" s="4">
        <v>7.0415632314741964E-3</v>
      </c>
      <c r="Q25" s="4"/>
      <c r="R25"/>
      <c r="S25" t="s">
        <v>295</v>
      </c>
      <c r="T25" t="s">
        <v>443</v>
      </c>
      <c r="U25" t="s">
        <v>445</v>
      </c>
      <c r="V25" t="s">
        <v>296</v>
      </c>
      <c r="W25" t="s">
        <v>297</v>
      </c>
      <c r="X25">
        <v>3.2642857142857151</v>
      </c>
      <c r="Y25" s="4">
        <v>4.0695397220420473E-3</v>
      </c>
      <c r="Z25">
        <f t="shared" si="0"/>
        <v>1.4E-2</v>
      </c>
      <c r="AA25" s="7">
        <f>IF(Z25&lt;&gt;"",(Z25-$Z$1)/($Z$2-$Z$1),"")</f>
        <v>0.29297820823244547</v>
      </c>
      <c r="AB25" t="str">
        <f>IF(AA25&lt;&gt;"",IF(AA25&lt;0.3,"LOW",IF(AA25&lt;0.75,"MEDIUM","HIGH")),"")</f>
        <v>LOW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</row>
    <row r="26" spans="1:79" x14ac:dyDescent="0.2">
      <c r="A26" t="s">
        <v>183</v>
      </c>
      <c r="B26" t="s">
        <v>184</v>
      </c>
      <c r="C26" t="s">
        <v>185</v>
      </c>
      <c r="D26">
        <v>2.3209876543209869</v>
      </c>
      <c r="E26" t="s">
        <v>99</v>
      </c>
      <c r="F26" t="s">
        <v>179</v>
      </c>
      <c r="G26" t="s">
        <v>101</v>
      </c>
      <c r="H26" t="s">
        <v>187</v>
      </c>
      <c r="I26" s="4">
        <v>1.2735550987634134E-2</v>
      </c>
      <c r="J26" s="4">
        <f t="shared" si="1"/>
        <v>7.1828507570256513E-4</v>
      </c>
      <c r="K26" s="4"/>
      <c r="L26" s="4"/>
      <c r="M26"/>
      <c r="N26" t="s">
        <v>375</v>
      </c>
      <c r="O26" s="5">
        <v>4022.57</v>
      </c>
      <c r="P26" s="4">
        <v>1.4227453464359596E-3</v>
      </c>
      <c r="Q26" s="4"/>
      <c r="R26" t="s">
        <v>366</v>
      </c>
      <c r="S26" t="s">
        <v>367</v>
      </c>
      <c r="T26" t="s">
        <v>444</v>
      </c>
      <c r="U26" t="s">
        <v>445</v>
      </c>
      <c r="V26" t="s">
        <v>368</v>
      </c>
      <c r="W26" t="s">
        <v>350</v>
      </c>
      <c r="X26">
        <v>17.05263157894737</v>
      </c>
      <c r="Y26" s="4">
        <v>1.8858353710899525E-2</v>
      </c>
      <c r="Z26">
        <f t="shared" si="0"/>
        <v>1.9E-3</v>
      </c>
      <c r="AA26" s="7">
        <f>IF(Z26&lt;&gt;"",(Z26-$Z$1)/($Z$2-$Z$1),"")</f>
        <v>0</v>
      </c>
      <c r="AB26" t="str">
        <f>IF(AA26&lt;&gt;"",IF(AA26&lt;0.3,"LOW",IF(AA26&lt;0.75,"MEDIUM","HIGH")),"")</f>
        <v>LOW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</row>
    <row r="27" spans="1:79" x14ac:dyDescent="0.2">
      <c r="A27" t="s">
        <v>188</v>
      </c>
      <c r="B27" t="s">
        <v>189</v>
      </c>
      <c r="C27" t="s">
        <v>190</v>
      </c>
      <c r="D27">
        <v>1.615384615384615</v>
      </c>
      <c r="E27" t="s">
        <v>101</v>
      </c>
      <c r="F27" t="s">
        <v>191</v>
      </c>
      <c r="G27" t="s">
        <v>20</v>
      </c>
      <c r="H27" t="s">
        <v>192</v>
      </c>
      <c r="I27" s="4">
        <v>2.8252489777056116E-3</v>
      </c>
      <c r="J27" s="4">
        <f t="shared" si="1"/>
        <v>1.0204799307472669E-3</v>
      </c>
      <c r="K27" s="4"/>
      <c r="L27" s="4"/>
      <c r="M27" t="s">
        <v>420</v>
      </c>
      <c r="N27"/>
      <c r="O27" s="5">
        <v>1330832.8599999999</v>
      </c>
      <c r="P27" s="4">
        <v>0.47070312224499727</v>
      </c>
      <c r="Q27" s="4"/>
      <c r="R27"/>
      <c r="S27"/>
      <c r="T27"/>
      <c r="U27"/>
      <c r="V27"/>
      <c r="W27"/>
      <c r="Z27" t="str">
        <f t="shared" si="0"/>
        <v/>
      </c>
      <c r="AA27" s="7" t="str">
        <f>IF(Z27&lt;&gt;"",(Z27-$Z$1)/($Z$2-$Z$1),"")</f>
        <v/>
      </c>
      <c r="AB27" t="str">
        <f>IF(AA27&lt;&gt;"",IF(AA27&lt;0.3,"LOW",IF(AA27&lt;0.75,"MEDIUM","HIGH")),"")</f>
        <v/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</row>
    <row r="28" spans="1:79" x14ac:dyDescent="0.2">
      <c r="A28" t="s">
        <v>193</v>
      </c>
      <c r="B28" t="s">
        <v>194</v>
      </c>
      <c r="C28" t="s">
        <v>195</v>
      </c>
      <c r="D28">
        <v>1.5579339227547699</v>
      </c>
      <c r="E28" t="s">
        <v>101</v>
      </c>
      <c r="F28" t="s">
        <v>196</v>
      </c>
      <c r="G28" t="s">
        <v>20</v>
      </c>
      <c r="H28" t="s">
        <v>197</v>
      </c>
      <c r="I28" s="4">
        <v>2.852812089061723E-2</v>
      </c>
      <c r="J28" s="4">
        <f t="shared" si="1"/>
        <v>9.5512148741786485E-3</v>
      </c>
      <c r="K28" s="4"/>
      <c r="L28" s="4"/>
      <c r="M28" t="s">
        <v>76</v>
      </c>
      <c r="N28" t="s">
        <v>74</v>
      </c>
      <c r="O28" s="5">
        <v>129959.26999999999</v>
      </c>
      <c r="P28" s="4">
        <v>4.5965377014872182E-2</v>
      </c>
      <c r="Q28" s="4"/>
      <c r="R28"/>
      <c r="S28"/>
      <c r="T28"/>
      <c r="U28"/>
      <c r="V28"/>
      <c r="W28"/>
      <c r="Z28" t="str">
        <f t="shared" si="0"/>
        <v/>
      </c>
      <c r="AA28" s="7" t="str">
        <f>IF(Z28&lt;&gt;"",(Z28-$Z$1)/($Z$2-$Z$1),"")</f>
        <v/>
      </c>
      <c r="AB28" t="str">
        <f>IF(AA28&lt;&gt;"",IF(AA28&lt;0.3,"LOW",IF(AA28&lt;0.75,"MEDIUM","HIGH")),"")</f>
        <v/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</row>
    <row r="29" spans="1:79" x14ac:dyDescent="0.2">
      <c r="A29" t="s">
        <v>198</v>
      </c>
      <c r="B29" t="s">
        <v>199</v>
      </c>
      <c r="C29" t="s">
        <v>200</v>
      </c>
      <c r="D29">
        <v>0.55411535968891779</v>
      </c>
      <c r="E29" t="s">
        <v>64</v>
      </c>
      <c r="F29" t="s">
        <v>201</v>
      </c>
      <c r="G29" t="s">
        <v>80</v>
      </c>
      <c r="H29" t="s">
        <v>202</v>
      </c>
      <c r="I29" s="4">
        <v>2.4493005887186768E-3</v>
      </c>
      <c r="J29" s="4">
        <f t="shared" si="1"/>
        <v>4.1883040067089379E-4</v>
      </c>
      <c r="K29" s="4"/>
      <c r="L29" s="4"/>
      <c r="M29"/>
      <c r="N29" t="s">
        <v>82</v>
      </c>
      <c r="O29" s="5">
        <v>89635.540000000008</v>
      </c>
      <c r="P29" s="4">
        <v>3.1703251257348991E-2</v>
      </c>
      <c r="Q29" s="4"/>
      <c r="R29"/>
      <c r="S29"/>
      <c r="T29"/>
      <c r="U29"/>
      <c r="V29"/>
      <c r="W29"/>
      <c r="Z29" t="str">
        <f t="shared" si="0"/>
        <v/>
      </c>
      <c r="AA29" s="7" t="str">
        <f>IF(Z29&lt;&gt;"",(Z29-$Z$1)/($Z$2-$Z$1),"")</f>
        <v/>
      </c>
      <c r="AB29" t="str">
        <f>IF(AA29&lt;&gt;"",IF(AA29&lt;0.3,"LOW",IF(AA29&lt;0.75,"MEDIUM","HIGH")),"")</f>
        <v/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</row>
    <row r="30" spans="1:79" x14ac:dyDescent="0.2">
      <c r="A30" t="s">
        <v>204</v>
      </c>
      <c r="B30" t="s">
        <v>205</v>
      </c>
      <c r="C30" t="s">
        <v>206</v>
      </c>
      <c r="D30">
        <v>0.88479262672811065</v>
      </c>
      <c r="E30" t="s">
        <v>64</v>
      </c>
      <c r="F30" t="s">
        <v>207</v>
      </c>
      <c r="G30" t="s">
        <v>20</v>
      </c>
      <c r="H30" t="s">
        <v>208</v>
      </c>
      <c r="I30" s="4">
        <v>5.6635845089872032E-3</v>
      </c>
      <c r="J30" s="4">
        <f t="shared" si="1"/>
        <v>9.7866740315298876E-4</v>
      </c>
      <c r="K30" s="4"/>
      <c r="L30" s="4"/>
      <c r="M30"/>
      <c r="N30" t="s">
        <v>121</v>
      </c>
      <c r="O30" s="5">
        <v>71123.740000000005</v>
      </c>
      <c r="P30" s="4">
        <v>2.5155800919840082E-2</v>
      </c>
      <c r="Q30" s="4"/>
      <c r="R30"/>
      <c r="S30"/>
      <c r="T30"/>
      <c r="U30"/>
      <c r="V30"/>
      <c r="W30"/>
      <c r="Z30" t="str">
        <f t="shared" si="0"/>
        <v/>
      </c>
      <c r="AA30" s="7" t="str">
        <f>IF(Z30&lt;&gt;"",(Z30-$Z$1)/($Z$2-$Z$1),"")</f>
        <v/>
      </c>
      <c r="AB30" t="str">
        <f>IF(AA30&lt;&gt;"",IF(AA30&lt;0.3,"LOW",IF(AA30&lt;0.75,"MEDIUM","HIGH")),"")</f>
        <v/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</row>
    <row r="31" spans="1:79" x14ac:dyDescent="0.2">
      <c r="A31" t="s">
        <v>209</v>
      </c>
      <c r="B31" t="s">
        <v>210</v>
      </c>
      <c r="C31" t="s">
        <v>211</v>
      </c>
      <c r="D31">
        <v>0.84110712455151193</v>
      </c>
      <c r="E31" t="s">
        <v>64</v>
      </c>
      <c r="F31" t="s">
        <v>212</v>
      </c>
      <c r="G31" t="s">
        <v>20</v>
      </c>
      <c r="H31" t="s">
        <v>213</v>
      </c>
      <c r="I31" s="4">
        <v>8.9590687257415005E-3</v>
      </c>
      <c r="J31" s="4">
        <f t="shared" si="1"/>
        <v>1.4701831778941802E-3</v>
      </c>
      <c r="K31" s="4"/>
      <c r="L31" s="4"/>
      <c r="M31" t="s">
        <v>421</v>
      </c>
      <c r="N31"/>
      <c r="O31" s="5">
        <v>290718.55</v>
      </c>
      <c r="P31" s="4">
        <v>0.10282442919206125</v>
      </c>
      <c r="Q31" s="4"/>
      <c r="R31"/>
      <c r="S31"/>
      <c r="T31"/>
      <c r="U31"/>
      <c r="V31"/>
      <c r="W31"/>
      <c r="Z31" t="str">
        <f t="shared" si="0"/>
        <v/>
      </c>
      <c r="AA31" s="7" t="str">
        <f>IF(Z31&lt;&gt;"",(Z31-$Z$1)/($Z$2-$Z$1),"")</f>
        <v/>
      </c>
      <c r="AB31" t="str">
        <f>IF(AA31&lt;&gt;"",IF(AA31&lt;0.3,"LOW",IF(AA31&lt;0.75,"MEDIUM","HIGH")),"")</f>
        <v/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</row>
    <row r="32" spans="1:79" x14ac:dyDescent="0.2">
      <c r="A32" t="s">
        <v>214</v>
      </c>
      <c r="B32" t="s">
        <v>215</v>
      </c>
      <c r="C32" t="s">
        <v>216</v>
      </c>
      <c r="D32">
        <v>1.2464589235127479</v>
      </c>
      <c r="E32" t="s">
        <v>99</v>
      </c>
      <c r="F32" t="s">
        <v>217</v>
      </c>
      <c r="G32" t="s">
        <v>180</v>
      </c>
      <c r="H32" t="s">
        <v>218</v>
      </c>
      <c r="I32" s="4">
        <v>6.186325123126544E-3</v>
      </c>
      <c r="J32" s="4">
        <f t="shared" si="1"/>
        <v>2.7219830541756794E-4</v>
      </c>
      <c r="K32" s="4"/>
      <c r="L32" s="4"/>
      <c r="M32" t="s">
        <v>271</v>
      </c>
      <c r="N32" t="s">
        <v>269</v>
      </c>
      <c r="O32" s="5">
        <v>152109.36000000002</v>
      </c>
      <c r="P32" s="4">
        <v>5.3799656460758197E-2</v>
      </c>
      <c r="Q32" s="4"/>
      <c r="R32"/>
      <c r="S32"/>
      <c r="T32"/>
      <c r="U32"/>
      <c r="V32"/>
      <c r="W32"/>
      <c r="Z32" t="str">
        <f t="shared" si="0"/>
        <v/>
      </c>
      <c r="AA32" s="7" t="str">
        <f>IF(Z32&lt;&gt;"",(Z32-$Z$1)/($Z$2-$Z$1),"")</f>
        <v/>
      </c>
      <c r="AB32" t="str">
        <f>IF(AA32&lt;&gt;"",IF(AA32&lt;0.3,"LOW",IF(AA32&lt;0.75,"MEDIUM","HIGH")),"")</f>
        <v/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x14ac:dyDescent="0.2">
      <c r="A33" t="s">
        <v>219</v>
      </c>
      <c r="B33" t="s">
        <v>220</v>
      </c>
      <c r="C33" t="s">
        <v>221</v>
      </c>
      <c r="D33">
        <v>1.592150170648464</v>
      </c>
      <c r="E33" t="s">
        <v>64</v>
      </c>
      <c r="F33" t="s">
        <v>222</v>
      </c>
      <c r="G33" t="s">
        <v>80</v>
      </c>
      <c r="H33" t="s">
        <v>223</v>
      </c>
      <c r="I33" s="4">
        <v>1.8275195223537691E-4</v>
      </c>
      <c r="J33" s="4">
        <f t="shared" si="1"/>
        <v>6.820302857424266E-5</v>
      </c>
      <c r="K33" s="4"/>
      <c r="L33" s="4"/>
      <c r="M33"/>
      <c r="N33" t="s">
        <v>305</v>
      </c>
      <c r="O33" s="5">
        <v>24088.48</v>
      </c>
      <c r="P33" s="4">
        <v>8.5198698401061212E-3</v>
      </c>
      <c r="Q33" s="4"/>
      <c r="R33"/>
      <c r="S33"/>
      <c r="T33"/>
      <c r="U33"/>
      <c r="V33"/>
      <c r="W33"/>
      <c r="Z33" t="str">
        <f t="shared" si="0"/>
        <v/>
      </c>
      <c r="AA33" s="7" t="str">
        <f>IF(Z33&lt;&gt;"",(Z33-$Z$1)/($Z$2-$Z$1),"")</f>
        <v/>
      </c>
      <c r="AB33" t="str">
        <f>IF(AA33&lt;&gt;"",IF(AA33&lt;0.3,"LOW",IF(AA33&lt;0.75,"MEDIUM","HIGH")),"")</f>
        <v/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x14ac:dyDescent="0.2">
      <c r="A34" t="s">
        <v>224</v>
      </c>
      <c r="B34" t="s">
        <v>225</v>
      </c>
      <c r="C34" t="s">
        <v>226</v>
      </c>
      <c r="D34">
        <v>0.28300803673938002</v>
      </c>
      <c r="E34" t="s">
        <v>125</v>
      </c>
      <c r="F34" t="s">
        <v>227</v>
      </c>
      <c r="G34" t="s">
        <v>101</v>
      </c>
      <c r="H34" t="s">
        <v>228</v>
      </c>
      <c r="I34" s="4">
        <v>3.177217141491156E-3</v>
      </c>
      <c r="J34" s="4">
        <f t="shared" si="1"/>
        <v>3.1327361015102794E-4</v>
      </c>
      <c r="K34" s="4"/>
      <c r="L34" s="4"/>
      <c r="M34" t="s">
        <v>422</v>
      </c>
      <c r="N34"/>
      <c r="O34" s="5">
        <v>176197.84000000003</v>
      </c>
      <c r="P34" s="4">
        <v>6.2319526300864327E-2</v>
      </c>
      <c r="Q34" s="4"/>
      <c r="R34"/>
      <c r="S34"/>
      <c r="T34"/>
      <c r="U34"/>
      <c r="V34"/>
      <c r="W34"/>
      <c r="Z34" t="str">
        <f t="shared" si="0"/>
        <v/>
      </c>
      <c r="AA34" s="7" t="str">
        <f>IF(Z34&lt;&gt;"",(Z34-$Z$1)/($Z$2-$Z$1),"")</f>
        <v/>
      </c>
      <c r="AB34" t="str">
        <f>IF(AA34&lt;&gt;"",IF(AA34&lt;0.3,"LOW",IF(AA34&lt;0.75,"MEDIUM","HIGH")),"")</f>
        <v/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x14ac:dyDescent="0.2">
      <c r="A35" t="s">
        <v>229</v>
      </c>
      <c r="B35" t="s">
        <v>230</v>
      </c>
      <c r="C35" t="s">
        <v>231</v>
      </c>
      <c r="D35">
        <v>1.325742574257426</v>
      </c>
      <c r="E35" t="s">
        <v>20</v>
      </c>
      <c r="F35" t="s">
        <v>232</v>
      </c>
      <c r="G35" t="s">
        <v>87</v>
      </c>
      <c r="H35" t="s">
        <v>233</v>
      </c>
      <c r="I35" s="4">
        <v>5.1789363764730796E-3</v>
      </c>
      <c r="J35" s="4">
        <f t="shared" si="1"/>
        <v>1.3869191616194907E-3</v>
      </c>
      <c r="K35" s="4"/>
      <c r="L35" s="4"/>
      <c r="M35" t="s">
        <v>7</v>
      </c>
      <c r="N35"/>
      <c r="O35" s="5">
        <v>2827329.5780419996</v>
      </c>
      <c r="P35" s="4">
        <v>1</v>
      </c>
      <c r="Q35"/>
      <c r="R35"/>
      <c r="S35"/>
      <c r="T35"/>
      <c r="U35"/>
      <c r="V35"/>
      <c r="W35"/>
      <c r="Z35" t="str">
        <f t="shared" si="0"/>
        <v/>
      </c>
      <c r="AA35" s="7" t="str">
        <f>IF(Z35&lt;&gt;"",(Z35-$Z$1)/($Z$2-$Z$1),"")</f>
        <v/>
      </c>
      <c r="AB35" t="str">
        <f>IF(AA35&lt;&gt;"",IF(AA35&lt;0.3,"LOW",IF(AA35&lt;0.75,"MEDIUM","HIGH")),"")</f>
        <v/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x14ac:dyDescent="0.2">
      <c r="A36" t="s">
        <v>234</v>
      </c>
      <c r="B36" t="s">
        <v>235</v>
      </c>
      <c r="C36" t="s">
        <v>236</v>
      </c>
      <c r="D36">
        <v>5.234375</v>
      </c>
      <c r="E36" t="s">
        <v>125</v>
      </c>
      <c r="F36" t="s">
        <v>238</v>
      </c>
      <c r="G36" t="s">
        <v>20</v>
      </c>
      <c r="H36" t="s">
        <v>239</v>
      </c>
      <c r="I36" s="4">
        <v>4.3943727312484668E-3</v>
      </c>
      <c r="J36" s="4">
        <f t="shared" si="1"/>
        <v>1.4721148649682366E-4</v>
      </c>
      <c r="K36" s="4"/>
      <c r="L36" s="4"/>
      <c r="M36"/>
      <c r="N36"/>
      <c r="O36"/>
      <c r="P36"/>
      <c r="Q36"/>
      <c r="R36"/>
      <c r="S36"/>
      <c r="T36"/>
      <c r="U36"/>
      <c r="V36"/>
      <c r="W36"/>
      <c r="Z36" t="str">
        <f t="shared" si="0"/>
        <v/>
      </c>
      <c r="AA36" s="7" t="str">
        <f>IF(Z36&lt;&gt;"",(Z36-$Z$1)/($Z$2-$Z$1),"")</f>
        <v/>
      </c>
      <c r="AB36" t="str">
        <f>IF(AA36&lt;&gt;"",IF(AA36&lt;0.3,"LOW",IF(AA36&lt;0.75,"MEDIUM","HIGH")),"")</f>
        <v/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x14ac:dyDescent="0.2">
      <c r="A37" t="s">
        <v>240</v>
      </c>
      <c r="B37" t="s">
        <v>241</v>
      </c>
      <c r="C37" t="s">
        <v>242</v>
      </c>
      <c r="D37">
        <v>1.2353497164461249</v>
      </c>
      <c r="E37" t="s">
        <v>64</v>
      </c>
      <c r="F37" t="s">
        <v>243</v>
      </c>
      <c r="G37" t="s">
        <v>87</v>
      </c>
      <c r="H37" t="s">
        <v>244</v>
      </c>
      <c r="I37" s="4">
        <v>3.2550138729752598E-2</v>
      </c>
      <c r="J37" s="4">
        <f t="shared" si="1"/>
        <v>8.5086062639573301E-3</v>
      </c>
      <c r="K37" s="4"/>
      <c r="L37" s="4"/>
      <c r="M37"/>
      <c r="N37"/>
      <c r="O37"/>
      <c r="P37"/>
      <c r="Q37"/>
      <c r="R37"/>
      <c r="S37"/>
      <c r="T37"/>
      <c r="U37"/>
      <c r="V37"/>
      <c r="W37"/>
      <c r="Z37" t="str">
        <f t="shared" si="0"/>
        <v/>
      </c>
      <c r="AA37" s="7" t="str">
        <f>IF(Z37&lt;&gt;"",(Z37-$Z$1)/($Z$2-$Z$1),"")</f>
        <v/>
      </c>
      <c r="AB37" t="str">
        <f>IF(AA37&lt;&gt;"",IF(AA37&lt;0.3,"LOW",IF(AA37&lt;0.75,"MEDIUM","HIGH")),"")</f>
        <v/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x14ac:dyDescent="0.2">
      <c r="A38" t="s">
        <v>245</v>
      </c>
      <c r="B38" t="s">
        <v>246</v>
      </c>
      <c r="C38" t="s">
        <v>247</v>
      </c>
      <c r="D38">
        <v>1.0609490639965169</v>
      </c>
      <c r="E38" t="s">
        <v>64</v>
      </c>
      <c r="F38" t="s">
        <v>248</v>
      </c>
      <c r="G38" t="s">
        <v>80</v>
      </c>
      <c r="H38" t="s">
        <v>249</v>
      </c>
      <c r="I38" s="4">
        <v>2.8610392869733683E-2</v>
      </c>
      <c r="J38" s="4">
        <f t="shared" si="1"/>
        <v>6.9723527423540986E-3</v>
      </c>
      <c r="K38" s="4"/>
      <c r="L38" s="4"/>
      <c r="M38"/>
      <c r="N38"/>
      <c r="O38"/>
      <c r="P38"/>
      <c r="Q38"/>
      <c r="R38"/>
      <c r="S38"/>
      <c r="T38"/>
      <c r="U38"/>
      <c r="V38"/>
      <c r="W38"/>
      <c r="Z38" t="str">
        <f t="shared" si="0"/>
        <v/>
      </c>
      <c r="AA38" s="7" t="str">
        <f>IF(Z38&lt;&gt;"",(Z38-$Z$1)/($Z$2-$Z$1),"")</f>
        <v/>
      </c>
      <c r="AB38" t="str">
        <f>IF(AA38&lt;&gt;"",IF(AA38&lt;0.3,"LOW",IF(AA38&lt;0.75,"MEDIUM","HIGH")),"")</f>
        <v/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x14ac:dyDescent="0.2">
      <c r="A39" t="s">
        <v>251</v>
      </c>
      <c r="B39" t="s">
        <v>252</v>
      </c>
      <c r="C39" t="s">
        <v>253</v>
      </c>
      <c r="D39">
        <v>1.7029972752043601</v>
      </c>
      <c r="E39" t="s">
        <v>64</v>
      </c>
      <c r="F39" t="s">
        <v>254</v>
      </c>
      <c r="G39" t="s">
        <v>255</v>
      </c>
      <c r="H39" t="s">
        <v>256</v>
      </c>
      <c r="I39" s="4">
        <v>2.9279748863706842E-3</v>
      </c>
      <c r="J39" s="4">
        <f t="shared" si="1"/>
        <v>1.8299843039816776E-4</v>
      </c>
      <c r="K39" s="4"/>
      <c r="L39" s="4"/>
      <c r="M39"/>
      <c r="N39"/>
      <c r="O39"/>
      <c r="P39"/>
      <c r="Q39"/>
      <c r="R39"/>
      <c r="S39"/>
      <c r="T39"/>
      <c r="U39"/>
      <c r="V39"/>
      <c r="W39"/>
      <c r="Z39" t="str">
        <f t="shared" si="0"/>
        <v/>
      </c>
      <c r="AA39" s="7" t="str">
        <f>IF(Z39&lt;&gt;"",(Z39-$Z$1)/($Z$2-$Z$1),"")</f>
        <v/>
      </c>
      <c r="AB39" t="str">
        <f>IF(AA39&lt;&gt;"",IF(AA39&lt;0.3,"LOW",IF(AA39&lt;0.75,"MEDIUM","HIGH")),"")</f>
        <v/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x14ac:dyDescent="0.2">
      <c r="A40" t="s">
        <v>258</v>
      </c>
      <c r="B40" t="s">
        <v>259</v>
      </c>
      <c r="C40" t="s">
        <v>260</v>
      </c>
      <c r="D40">
        <v>1.1168245376635091</v>
      </c>
      <c r="E40" t="s">
        <v>64</v>
      </c>
      <c r="F40" t="s">
        <v>161</v>
      </c>
      <c r="G40" t="s">
        <v>20</v>
      </c>
      <c r="H40" t="s">
        <v>261</v>
      </c>
      <c r="I40" s="4">
        <v>2.1024375955903136E-2</v>
      </c>
      <c r="J40" s="4">
        <f t="shared" si="1"/>
        <v>5.2056354866816161E-3</v>
      </c>
      <c r="K40" s="4"/>
      <c r="L40" s="4"/>
      <c r="M40"/>
      <c r="N40"/>
      <c r="O40"/>
      <c r="P40"/>
      <c r="Q40"/>
      <c r="R40"/>
      <c r="S40"/>
      <c r="T40"/>
      <c r="U40"/>
      <c r="V40"/>
      <c r="W40"/>
      <c r="Z40" t="str">
        <f t="shared" si="0"/>
        <v/>
      </c>
      <c r="AA40" s="7" t="str">
        <f>IF(Z40&lt;&gt;"",(Z40-$Z$1)/($Z$2-$Z$1),"")</f>
        <v/>
      </c>
      <c r="AB40" t="str">
        <f>IF(AA40&lt;&gt;"",IF(AA40&lt;0.3,"LOW",IF(AA40&lt;0.75,"MEDIUM","HIGH")),"")</f>
        <v/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x14ac:dyDescent="0.2">
      <c r="A41" t="s">
        <v>263</v>
      </c>
      <c r="B41" t="s">
        <v>264</v>
      </c>
      <c r="C41" t="s">
        <v>265</v>
      </c>
      <c r="D41">
        <v>1.574074074074074</v>
      </c>
      <c r="E41" t="s">
        <v>266</v>
      </c>
      <c r="F41" t="s">
        <v>267</v>
      </c>
      <c r="G41" t="s">
        <v>101</v>
      </c>
      <c r="H41" t="s">
        <v>268</v>
      </c>
      <c r="I41" s="4">
        <v>8.1348846553390149E-8</v>
      </c>
      <c r="J41" s="4">
        <f t="shared" si="1"/>
        <v>5.5317215656305307E-9</v>
      </c>
      <c r="K41" s="4"/>
      <c r="L41" s="4"/>
      <c r="M41"/>
      <c r="N41"/>
      <c r="O41"/>
      <c r="P41"/>
      <c r="Q41"/>
      <c r="R41"/>
      <c r="S41"/>
      <c r="T41"/>
      <c r="U41"/>
      <c r="V41"/>
      <c r="W41"/>
      <c r="Z41" t="str">
        <f t="shared" si="0"/>
        <v/>
      </c>
      <c r="AA41" s="7" t="str">
        <f>IF(Z41&lt;&gt;"",(Z41-$Z$1)/($Z$2-$Z$1),"")</f>
        <v/>
      </c>
      <c r="AB41" t="str">
        <f>IF(AA41&lt;&gt;"",IF(AA41&lt;0.3,"LOW",IF(AA41&lt;0.75,"MEDIUM","HIGH")),"")</f>
        <v/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x14ac:dyDescent="0.2">
      <c r="A42" t="s">
        <v>270</v>
      </c>
      <c r="B42" t="s">
        <v>272</v>
      </c>
      <c r="C42" t="s">
        <v>273</v>
      </c>
      <c r="D42">
        <v>1.233633633633634</v>
      </c>
      <c r="E42" t="s">
        <v>64</v>
      </c>
      <c r="F42" t="s">
        <v>275</v>
      </c>
      <c r="G42" t="s">
        <v>80</v>
      </c>
      <c r="H42" t="s">
        <v>276</v>
      </c>
      <c r="I42" s="4">
        <v>3.3382864429043195E-2</v>
      </c>
      <c r="J42" s="4">
        <f t="shared" si="1"/>
        <v>6.856840353725472E-3</v>
      </c>
      <c r="K42" s="4"/>
      <c r="L42" s="4"/>
      <c r="M42"/>
      <c r="N42"/>
      <c r="O42"/>
      <c r="P42"/>
      <c r="Q42"/>
      <c r="R42"/>
      <c r="S42"/>
      <c r="T42"/>
      <c r="U42"/>
      <c r="V42"/>
      <c r="W42"/>
      <c r="Z42" t="str">
        <f t="shared" si="0"/>
        <v/>
      </c>
      <c r="AA42" s="7" t="str">
        <f>IF(Z42&lt;&gt;"",(Z42-$Z$1)/($Z$2-$Z$1),"")</f>
        <v/>
      </c>
      <c r="AB42" t="str">
        <f>IF(AA42&lt;&gt;"",IF(AA42&lt;0.3,"LOW",IF(AA42&lt;0.75,"MEDIUM","HIGH")),"")</f>
        <v/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x14ac:dyDescent="0.2">
      <c r="A43" t="s">
        <v>277</v>
      </c>
      <c r="B43" t="s">
        <v>278</v>
      </c>
      <c r="C43" t="s">
        <v>273</v>
      </c>
      <c r="D43">
        <v>1.2078078078078081</v>
      </c>
      <c r="E43" t="s">
        <v>64</v>
      </c>
      <c r="F43" t="s">
        <v>279</v>
      </c>
      <c r="G43" t="s">
        <v>80</v>
      </c>
      <c r="H43" t="s">
        <v>280</v>
      </c>
      <c r="I43" s="4">
        <v>1.2241402724605124E-2</v>
      </c>
      <c r="J43" s="4">
        <f t="shared" si="1"/>
        <v>2.4617460879180907E-3</v>
      </c>
      <c r="K43" s="4"/>
      <c r="L43" s="4"/>
      <c r="M43"/>
      <c r="N43"/>
      <c r="O43"/>
      <c r="P43"/>
      <c r="Q43"/>
      <c r="R43"/>
      <c r="S43"/>
      <c r="T43"/>
      <c r="U43"/>
      <c r="V43"/>
      <c r="W43"/>
      <c r="Z43" t="str">
        <f t="shared" si="0"/>
        <v/>
      </c>
      <c r="AA43" s="7" t="str">
        <f>IF(Z43&lt;&gt;"",(Z43-$Z$1)/($Z$2-$Z$1),"")</f>
        <v/>
      </c>
      <c r="AB43" t="str">
        <f>IF(AA43&lt;&gt;"",IF(AA43&lt;0.3,"LOW",IF(AA43&lt;0.75,"MEDIUM","HIGH")),"")</f>
        <v/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x14ac:dyDescent="0.2">
      <c r="A44" t="s">
        <v>282</v>
      </c>
      <c r="B44" t="s">
        <v>274</v>
      </c>
      <c r="C44" t="s">
        <v>283</v>
      </c>
      <c r="D44">
        <v>3.771653543307087</v>
      </c>
      <c r="E44" t="s">
        <v>19</v>
      </c>
      <c r="F44" t="s">
        <v>285</v>
      </c>
      <c r="G44" t="s">
        <v>125</v>
      </c>
      <c r="H44" t="s">
        <v>58</v>
      </c>
      <c r="I44" s="4">
        <v>2.7961646429189514E-2</v>
      </c>
      <c r="J44" s="4">
        <f t="shared" si="1"/>
        <v>1.3393628639581775E-3</v>
      </c>
      <c r="K44" s="4"/>
      <c r="L44" s="4"/>
      <c r="M44"/>
      <c r="N44"/>
      <c r="O44"/>
      <c r="P44"/>
      <c r="Q44"/>
      <c r="R44"/>
      <c r="S44"/>
      <c r="T44"/>
      <c r="U44"/>
      <c r="V44"/>
      <c r="W44"/>
      <c r="Z44" t="str">
        <f t="shared" si="0"/>
        <v/>
      </c>
      <c r="AA44" s="7" t="str">
        <f>IF(Z44&lt;&gt;"",(Z44-$Z$1)/($Z$2-$Z$1),"")</f>
        <v/>
      </c>
      <c r="AB44" t="str">
        <f>IF(AA44&lt;&gt;"",IF(AA44&lt;0.3,"LOW",IF(AA44&lt;0.75,"MEDIUM","HIGH")),"")</f>
        <v/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x14ac:dyDescent="0.2">
      <c r="A45" t="s">
        <v>286</v>
      </c>
      <c r="B45" t="s">
        <v>287</v>
      </c>
      <c r="C45" t="s">
        <v>288</v>
      </c>
      <c r="D45">
        <v>0.62771739130434778</v>
      </c>
      <c r="E45" t="s">
        <v>64</v>
      </c>
      <c r="F45" t="s">
        <v>289</v>
      </c>
      <c r="G45" t="s">
        <v>80</v>
      </c>
      <c r="H45" t="s">
        <v>290</v>
      </c>
      <c r="I45" s="4">
        <v>5.1381876781625754E-3</v>
      </c>
      <c r="J45" s="4">
        <f t="shared" si="1"/>
        <v>9.4953708292444387E-4</v>
      </c>
      <c r="K45" s="4"/>
      <c r="L45" s="4"/>
      <c r="M45"/>
      <c r="N45"/>
      <c r="O45"/>
      <c r="P45"/>
      <c r="Q45"/>
      <c r="R45"/>
      <c r="S45"/>
      <c r="T45"/>
      <c r="U45"/>
      <c r="V45"/>
      <c r="W45"/>
      <c r="Z45" t="str">
        <f t="shared" si="0"/>
        <v/>
      </c>
      <c r="AA45" s="7" t="str">
        <f>IF(Z45&lt;&gt;"",(Z45-$Z$1)/($Z$2-$Z$1),"")</f>
        <v/>
      </c>
      <c r="AB45" t="str">
        <f>IF(AA45&lt;&gt;"",IF(AA45&lt;0.3,"LOW",IF(AA45&lt;0.75,"MEDIUM","HIGH")),"")</f>
        <v/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x14ac:dyDescent="0.2">
      <c r="A46" t="s">
        <v>291</v>
      </c>
      <c r="B46" t="s">
        <v>292</v>
      </c>
      <c r="C46" t="s">
        <v>293</v>
      </c>
      <c r="D46">
        <v>3.4951456310679609</v>
      </c>
      <c r="E46" t="s">
        <v>19</v>
      </c>
      <c r="F46" t="s">
        <v>294</v>
      </c>
      <c r="G46" t="s">
        <v>20</v>
      </c>
      <c r="H46" t="s">
        <v>110</v>
      </c>
      <c r="I46" s="4">
        <v>1.281491916661927E-3</v>
      </c>
      <c r="J46" s="4">
        <f t="shared" si="1"/>
        <v>4.6133708999829367E-5</v>
      </c>
      <c r="K46" s="4"/>
      <c r="L46" s="4"/>
      <c r="M46"/>
      <c r="N46"/>
      <c r="O46"/>
      <c r="P46"/>
      <c r="Q46"/>
      <c r="R46"/>
      <c r="S46"/>
      <c r="T46"/>
      <c r="U46"/>
      <c r="V46"/>
      <c r="W46"/>
      <c r="Z46" t="str">
        <f t="shared" si="0"/>
        <v/>
      </c>
      <c r="AA46" s="7" t="str">
        <f>IF(Z46&lt;&gt;"",(Z46-$Z$1)/($Z$2-$Z$1),"")</f>
        <v/>
      </c>
      <c r="AB46" t="str">
        <f>IF(AA46&lt;&gt;"",IF(AA46&lt;0.3,"LOW",IF(AA46&lt;0.75,"MEDIUM","HIGH")),"")</f>
        <v/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x14ac:dyDescent="0.2">
      <c r="A47" t="s">
        <v>295</v>
      </c>
      <c r="B47" t="s">
        <v>296</v>
      </c>
      <c r="C47" t="s">
        <v>297</v>
      </c>
      <c r="D47">
        <v>3.2642857142857151</v>
      </c>
      <c r="E47" t="s">
        <v>19</v>
      </c>
      <c r="F47" t="s">
        <v>298</v>
      </c>
      <c r="G47" t="s">
        <v>87</v>
      </c>
      <c r="H47" t="s">
        <v>299</v>
      </c>
      <c r="I47" s="4">
        <v>1.4819347820432126E-3</v>
      </c>
      <c r="J47" s="4">
        <f t="shared" si="1"/>
        <v>6.7724419539374816E-5</v>
      </c>
      <c r="K47" s="4"/>
      <c r="L47" s="4"/>
      <c r="M47"/>
      <c r="N47"/>
      <c r="O47"/>
      <c r="P47"/>
      <c r="Q47"/>
      <c r="R47"/>
      <c r="S47"/>
      <c r="T47"/>
      <c r="U47"/>
      <c r="V47"/>
      <c r="W47"/>
      <c r="Z47" t="str">
        <f t="shared" si="0"/>
        <v/>
      </c>
      <c r="AA47" s="7" t="str">
        <f>IF(Z47&lt;&gt;"",(Z47-$Z$1)/($Z$2-$Z$1),"")</f>
        <v/>
      </c>
      <c r="AB47" t="str">
        <f>IF(AA47&lt;&gt;"",IF(AA47&lt;0.3,"LOW",IF(AA47&lt;0.75,"MEDIUM","HIGH")),"")</f>
        <v/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x14ac:dyDescent="0.2">
      <c r="A48" t="s">
        <v>300</v>
      </c>
      <c r="B48" t="s">
        <v>301</v>
      </c>
      <c r="C48" t="s">
        <v>302</v>
      </c>
      <c r="D48">
        <v>0.9700951517897598</v>
      </c>
      <c r="E48" t="s">
        <v>64</v>
      </c>
      <c r="F48" t="s">
        <v>303</v>
      </c>
      <c r="G48" t="s">
        <v>80</v>
      </c>
      <c r="H48" t="s">
        <v>304</v>
      </c>
      <c r="I48" s="4">
        <v>3.6225914656518509E-3</v>
      </c>
      <c r="J48" s="4">
        <f t="shared" si="1"/>
        <v>7.7559683279606131E-4</v>
      </c>
      <c r="K48" s="4"/>
      <c r="L48" s="4"/>
      <c r="M48"/>
      <c r="N48"/>
      <c r="O48"/>
      <c r="P48"/>
      <c r="Q48"/>
      <c r="R48"/>
      <c r="S48"/>
      <c r="T48"/>
      <c r="U48"/>
      <c r="V48"/>
      <c r="W48"/>
      <c r="Z48" t="str">
        <f t="shared" si="0"/>
        <v/>
      </c>
      <c r="AA48" s="7" t="str">
        <f>IF(Z48&lt;&gt;"",(Z48-$Z$1)/($Z$2-$Z$1),"")</f>
        <v/>
      </c>
      <c r="AB48" t="str">
        <f>IF(AA48&lt;&gt;"",IF(AA48&lt;0.3,"LOW",IF(AA48&lt;0.75,"MEDIUM","HIGH")),"")</f>
        <v/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x14ac:dyDescent="0.2">
      <c r="A49" t="s">
        <v>306</v>
      </c>
      <c r="B49" t="s">
        <v>307</v>
      </c>
      <c r="C49" t="s">
        <v>308</v>
      </c>
      <c r="D49">
        <v>0.94204851752021568</v>
      </c>
      <c r="E49" t="s">
        <v>64</v>
      </c>
      <c r="F49" t="s">
        <v>309</v>
      </c>
      <c r="G49" t="s">
        <v>20</v>
      </c>
      <c r="H49" t="s">
        <v>310</v>
      </c>
      <c r="I49" s="4">
        <v>8.5198698401061194E-3</v>
      </c>
      <c r="J49" s="4">
        <f t="shared" si="1"/>
        <v>1.1910778036468355E-3</v>
      </c>
      <c r="K49" s="4"/>
      <c r="L49" s="4"/>
      <c r="M49"/>
      <c r="N49"/>
      <c r="O49"/>
      <c r="P49"/>
      <c r="Q49"/>
      <c r="R49"/>
      <c r="S49"/>
      <c r="T49"/>
      <c r="U49"/>
      <c r="V49"/>
      <c r="W49"/>
      <c r="Z49" t="str">
        <f t="shared" si="0"/>
        <v/>
      </c>
      <c r="AA49" s="7" t="str">
        <f>IF(Z49&lt;&gt;"",(Z49-$Z$1)/($Z$2-$Z$1),"")</f>
        <v/>
      </c>
      <c r="AB49" t="str">
        <f>IF(AA49&lt;&gt;"",IF(AA49&lt;0.3,"LOW",IF(AA49&lt;0.75,"MEDIUM","HIGH")),"")</f>
        <v/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x14ac:dyDescent="0.2">
      <c r="A50" t="s">
        <v>311</v>
      </c>
      <c r="B50" t="s">
        <v>312</v>
      </c>
      <c r="C50" t="s">
        <v>313</v>
      </c>
      <c r="D50">
        <v>1.9624060150375939</v>
      </c>
      <c r="E50" t="s">
        <v>99</v>
      </c>
      <c r="F50" t="s">
        <v>314</v>
      </c>
      <c r="G50" t="s">
        <v>125</v>
      </c>
      <c r="H50" t="s">
        <v>315</v>
      </c>
      <c r="I50" s="4">
        <v>8.0093527743880181E-3</v>
      </c>
      <c r="J50" s="4">
        <f t="shared" si="1"/>
        <v>4.1808821482305458E-4</v>
      </c>
      <c r="K50" s="4"/>
      <c r="L50" s="4"/>
      <c r="M50"/>
      <c r="N50"/>
      <c r="O50"/>
      <c r="P50"/>
      <c r="Q50"/>
      <c r="R50"/>
      <c r="S50"/>
      <c r="T50"/>
      <c r="U50"/>
      <c r="V50"/>
      <c r="W50"/>
      <c r="Z50" t="str">
        <f t="shared" si="0"/>
        <v/>
      </c>
      <c r="AA50" s="7" t="str">
        <f>IF(Z50&lt;&gt;"",(Z50-$Z$1)/($Z$2-$Z$1),"")</f>
        <v/>
      </c>
      <c r="AB50" t="str">
        <f>IF(AA50&lt;&gt;"",IF(AA50&lt;0.3,"LOW",IF(AA50&lt;0.75,"MEDIUM","HIGH")),"")</f>
        <v/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x14ac:dyDescent="0.2">
      <c r="A51" t="s">
        <v>316</v>
      </c>
      <c r="B51" t="s">
        <v>317</v>
      </c>
      <c r="C51" t="s">
        <v>318</v>
      </c>
      <c r="D51">
        <v>2.630208333333333</v>
      </c>
      <c r="E51" t="s">
        <v>99</v>
      </c>
      <c r="F51" t="s">
        <v>319</v>
      </c>
      <c r="G51" t="s">
        <v>180</v>
      </c>
      <c r="H51" t="s">
        <v>320</v>
      </c>
      <c r="I51" s="4">
        <v>1.0335951007253206E-2</v>
      </c>
      <c r="J51" s="4">
        <f t="shared" si="1"/>
        <v>5.2196552586628692E-4</v>
      </c>
      <c r="K51" s="4"/>
      <c r="L51" s="4"/>
      <c r="M51"/>
      <c r="N51"/>
      <c r="O51"/>
      <c r="P51"/>
      <c r="Q51"/>
      <c r="R51"/>
      <c r="S51"/>
      <c r="T51"/>
      <c r="U51"/>
      <c r="V51"/>
      <c r="W51"/>
      <c r="Z51" t="str">
        <f t="shared" si="0"/>
        <v/>
      </c>
      <c r="AA51" s="7" t="str">
        <f>IF(Z51&lt;&gt;"",(Z51-$Z$1)/($Z$2-$Z$1),"")</f>
        <v/>
      </c>
      <c r="AB51" t="str">
        <f>IF(AA51&lt;&gt;"",IF(AA51&lt;0.3,"LOW",IF(AA51&lt;0.75,"MEDIUM","HIGH")),"")</f>
        <v/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x14ac:dyDescent="0.2">
      <c r="A52" t="s">
        <v>321</v>
      </c>
      <c r="B52" t="s">
        <v>322</v>
      </c>
      <c r="C52" t="s">
        <v>323</v>
      </c>
      <c r="D52">
        <v>1.5117222723174031</v>
      </c>
      <c r="E52" t="s">
        <v>101</v>
      </c>
      <c r="F52" t="s">
        <v>324</v>
      </c>
      <c r="G52" t="s">
        <v>80</v>
      </c>
      <c r="H52" t="s">
        <v>325</v>
      </c>
      <c r="I52" s="4">
        <v>6.4973642063766174E-3</v>
      </c>
      <c r="J52" s="4">
        <f t="shared" si="1"/>
        <v>2.1785662183980798E-3</v>
      </c>
      <c r="K52" s="4"/>
      <c r="L52" s="4"/>
      <c r="M52"/>
      <c r="N52"/>
      <c r="O52"/>
      <c r="P52"/>
      <c r="Q52"/>
      <c r="R52"/>
      <c r="S52"/>
      <c r="T52"/>
      <c r="U52"/>
      <c r="V52"/>
      <c r="W52"/>
      <c r="Z52" t="str">
        <f t="shared" si="0"/>
        <v/>
      </c>
      <c r="AA52" s="7" t="str">
        <f>IF(Z52&lt;&gt;"",(Z52-$Z$1)/($Z$2-$Z$1),"")</f>
        <v/>
      </c>
      <c r="AB52" t="str">
        <f>IF(AA52&lt;&gt;"",IF(AA52&lt;0.3,"LOW",IF(AA52&lt;0.75,"MEDIUM","HIGH")),"")</f>
        <v/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x14ac:dyDescent="0.2">
      <c r="A53" t="s">
        <v>326</v>
      </c>
      <c r="B53" t="s">
        <v>327</v>
      </c>
      <c r="C53" t="s">
        <v>178</v>
      </c>
      <c r="D53">
        <v>1.4273504273504269</v>
      </c>
      <c r="E53" t="s">
        <v>99</v>
      </c>
      <c r="F53" t="s">
        <v>328</v>
      </c>
      <c r="G53" t="s">
        <v>101</v>
      </c>
      <c r="H53" t="s">
        <v>329</v>
      </c>
      <c r="I53" s="4">
        <v>6.1181017361192254E-3</v>
      </c>
      <c r="J53" s="4">
        <f t="shared" si="1"/>
        <v>3.065168969795732E-4</v>
      </c>
      <c r="K53" s="4"/>
      <c r="L53" s="4"/>
      <c r="M53"/>
      <c r="N53"/>
      <c r="O53"/>
      <c r="P53"/>
      <c r="Q53"/>
      <c r="R53"/>
      <c r="S53"/>
      <c r="T53"/>
      <c r="U53"/>
      <c r="V53"/>
      <c r="W53"/>
      <c r="Z53" t="str">
        <f t="shared" si="0"/>
        <v/>
      </c>
      <c r="AA53" s="7" t="str">
        <f>IF(Z53&lt;&gt;"",(Z53-$Z$1)/($Z$2-$Z$1),"")</f>
        <v/>
      </c>
      <c r="AB53" t="str">
        <f>IF(AA53&lt;&gt;"",IF(AA53&lt;0.3,"LOW",IF(AA53&lt;0.75,"MEDIUM","HIGH")),"")</f>
        <v/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x14ac:dyDescent="0.2">
      <c r="A54" t="s">
        <v>330</v>
      </c>
      <c r="B54" t="s">
        <v>331</v>
      </c>
      <c r="C54" t="s">
        <v>332</v>
      </c>
      <c r="D54">
        <v>1.8065573770491801</v>
      </c>
      <c r="E54" t="s">
        <v>99</v>
      </c>
      <c r="F54" t="s">
        <v>333</v>
      </c>
      <c r="G54" t="s">
        <v>101</v>
      </c>
      <c r="H54" t="s">
        <v>334</v>
      </c>
      <c r="I54" s="4">
        <v>1.1305155312715785E-3</v>
      </c>
      <c r="J54" s="4">
        <f t="shared" si="1"/>
        <v>6.2291405773063984E-5</v>
      </c>
      <c r="K54" s="4"/>
      <c r="L54" s="4"/>
      <c r="M54"/>
      <c r="N54"/>
      <c r="O54"/>
      <c r="P54"/>
      <c r="Q54"/>
      <c r="R54"/>
      <c r="S54"/>
      <c r="T54"/>
      <c r="U54"/>
      <c r="V54"/>
      <c r="W54"/>
      <c r="Z54" t="str">
        <f t="shared" si="0"/>
        <v/>
      </c>
      <c r="AA54" s="7" t="str">
        <f>IF(Z54&lt;&gt;"",(Z54-$Z$1)/($Z$2-$Z$1),"")</f>
        <v/>
      </c>
      <c r="AB54" t="str">
        <f>IF(AA54&lt;&gt;"",IF(AA54&lt;0.3,"LOW",IF(AA54&lt;0.75,"MEDIUM","HIGH")),"")</f>
        <v/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x14ac:dyDescent="0.2">
      <c r="A55" t="s">
        <v>336</v>
      </c>
      <c r="B55" t="s">
        <v>337</v>
      </c>
      <c r="C55" t="s">
        <v>338</v>
      </c>
      <c r="D55">
        <v>0.94193548387096782</v>
      </c>
      <c r="E55" t="s">
        <v>64</v>
      </c>
      <c r="F55" t="s">
        <v>339</v>
      </c>
      <c r="G55" t="s">
        <v>20</v>
      </c>
      <c r="H55" t="s">
        <v>340</v>
      </c>
      <c r="I55" s="4">
        <v>2.0497769503099325E-2</v>
      </c>
      <c r="J55" s="4">
        <f t="shared" si="1"/>
        <v>4.1897440864335023E-3</v>
      </c>
      <c r="K55" s="4"/>
      <c r="L55" s="4"/>
      <c r="M55"/>
      <c r="N55"/>
      <c r="O55"/>
      <c r="P55"/>
      <c r="Q55"/>
      <c r="R55"/>
      <c r="S55"/>
      <c r="T55"/>
      <c r="U55"/>
      <c r="V55"/>
      <c r="W55"/>
      <c r="Z55" t="str">
        <f t="shared" si="0"/>
        <v/>
      </c>
      <c r="AA55" s="7" t="str">
        <f>IF(Z55&lt;&gt;"",(Z55-$Z$1)/($Z$2-$Z$1),"")</f>
        <v/>
      </c>
      <c r="AB55" t="str">
        <f>IF(AA55&lt;&gt;"",IF(AA55&lt;0.3,"LOW",IF(AA55&lt;0.75,"MEDIUM","HIGH")),"")</f>
        <v/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x14ac:dyDescent="0.2">
      <c r="A56" t="s">
        <v>342</v>
      </c>
      <c r="B56" t="s">
        <v>343</v>
      </c>
      <c r="C56" t="s">
        <v>302</v>
      </c>
      <c r="D56">
        <v>1.0530131400090621</v>
      </c>
      <c r="E56" t="s">
        <v>64</v>
      </c>
      <c r="F56" t="s">
        <v>344</v>
      </c>
      <c r="G56" t="s">
        <v>20</v>
      </c>
      <c r="H56" t="s">
        <v>345</v>
      </c>
      <c r="I56" s="4">
        <v>2.4622541546150737E-2</v>
      </c>
      <c r="J56" s="4">
        <f t="shared" si="1"/>
        <v>5.722278655325431E-3</v>
      </c>
      <c r="K56" s="4"/>
      <c r="L56" s="4"/>
      <c r="M56"/>
      <c r="N56"/>
      <c r="O56"/>
      <c r="P56"/>
      <c r="Q56"/>
      <c r="R56"/>
      <c r="S56"/>
      <c r="T56"/>
      <c r="U56"/>
      <c r="V56"/>
      <c r="W56"/>
      <c r="Z56" t="str">
        <f t="shared" si="0"/>
        <v/>
      </c>
      <c r="AA56" s="7" t="str">
        <f>IF(Z56&lt;&gt;"",(Z56-$Z$1)/($Z$2-$Z$1),"")</f>
        <v/>
      </c>
      <c r="AB56" t="str">
        <f>IF(AA56&lt;&gt;"",IF(AA56&lt;0.3,"LOW",IF(AA56&lt;0.75,"MEDIUM","HIGH")),"")</f>
        <v/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2">
      <c r="A57" t="s">
        <v>346</v>
      </c>
      <c r="B57" t="s">
        <v>347</v>
      </c>
      <c r="C57" t="s">
        <v>348</v>
      </c>
      <c r="D57">
        <v>3.0686274509803919</v>
      </c>
      <c r="E57" t="s">
        <v>19</v>
      </c>
      <c r="F57" t="s">
        <v>349</v>
      </c>
      <c r="G57" t="s">
        <v>20</v>
      </c>
      <c r="H57" t="s">
        <v>350</v>
      </c>
      <c r="I57" s="4">
        <v>6.3833980092616906E-3</v>
      </c>
      <c r="J57" s="4">
        <f t="shared" si="1"/>
        <v>1.9980035768989092E-4</v>
      </c>
      <c r="K57" s="4"/>
      <c r="L57" s="4"/>
      <c r="M57"/>
      <c r="N57" s="5"/>
      <c r="O57"/>
      <c r="P57"/>
      <c r="Q57"/>
      <c r="R57"/>
      <c r="S57"/>
      <c r="T57"/>
      <c r="U57"/>
      <c r="V57"/>
      <c r="W57"/>
      <c r="Z57" t="str">
        <f t="shared" si="0"/>
        <v/>
      </c>
      <c r="AA57" s="7" t="str">
        <f>IF(Z57&lt;&gt;"",(Z57-$Z$1)/($Z$2-$Z$1),"")</f>
        <v/>
      </c>
      <c r="AB57" t="str">
        <f>IF(AA57&lt;&gt;"",IF(AA57&lt;0.3,"LOW",IF(AA57&lt;0.75,"MEDIUM","HIGH")),"")</f>
        <v/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2">
      <c r="A58" t="s">
        <v>351</v>
      </c>
      <c r="B58" t="s">
        <v>352</v>
      </c>
      <c r="C58" t="s">
        <v>353</v>
      </c>
      <c r="D58">
        <v>1.841438703140831</v>
      </c>
      <c r="E58" t="s">
        <v>125</v>
      </c>
      <c r="F58" t="s">
        <v>354</v>
      </c>
      <c r="G58" t="s">
        <v>20</v>
      </c>
      <c r="H58" t="s">
        <v>355</v>
      </c>
      <c r="I58" s="4">
        <v>3.7988178256310972E-3</v>
      </c>
      <c r="J58" s="4">
        <f t="shared" si="1"/>
        <v>1.3808702796169038E-3</v>
      </c>
      <c r="K58" s="4"/>
      <c r="L58" s="4"/>
      <c r="M58"/>
      <c r="N58" s="5"/>
      <c r="O58"/>
      <c r="P58"/>
      <c r="Q58"/>
      <c r="R58"/>
      <c r="S58"/>
      <c r="T58"/>
      <c r="U58"/>
      <c r="V58"/>
      <c r="W58"/>
      <c r="Z58" t="str">
        <f t="shared" si="0"/>
        <v/>
      </c>
      <c r="AA58" s="7" t="str">
        <f>IF(Z58&lt;&gt;"",(Z58-$Z$1)/($Z$2-$Z$1),"")</f>
        <v/>
      </c>
      <c r="AB58" t="str">
        <f>IF(AA58&lt;&gt;"",IF(AA58&lt;0.3,"LOW",IF(AA58&lt;0.75,"MEDIUM","HIGH")),"")</f>
        <v/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2">
      <c r="A59" t="s">
        <v>356</v>
      </c>
      <c r="B59" t="s">
        <v>357</v>
      </c>
      <c r="C59" t="s">
        <v>358</v>
      </c>
      <c r="D59">
        <v>1.841799709724238</v>
      </c>
      <c r="E59" t="s">
        <v>101</v>
      </c>
      <c r="F59" t="s">
        <v>359</v>
      </c>
      <c r="G59" t="s">
        <v>99</v>
      </c>
      <c r="H59" t="s">
        <v>360</v>
      </c>
      <c r="I59" s="4">
        <v>7.447720337783412E-3</v>
      </c>
      <c r="J59" s="4">
        <f t="shared" si="1"/>
        <v>2.8353471325941446E-3</v>
      </c>
      <c r="K59" s="4"/>
      <c r="L59" s="4"/>
      <c r="M59"/>
      <c r="N59" s="5"/>
      <c r="O59"/>
      <c r="P59"/>
      <c r="Q59"/>
      <c r="R59"/>
      <c r="S59"/>
      <c r="T59"/>
      <c r="U59"/>
      <c r="V59"/>
      <c r="W59"/>
      <c r="Z59" t="str">
        <f t="shared" si="0"/>
        <v/>
      </c>
      <c r="AA59" s="7" t="str">
        <f>IF(Z59&lt;&gt;"",(Z59-$Z$1)/($Z$2-$Z$1),"")</f>
        <v/>
      </c>
      <c r="AB59" t="str">
        <f>IF(AA59&lt;&gt;"",IF(AA59&lt;0.3,"LOW",IF(AA59&lt;0.75,"MEDIUM","HIGH")),"")</f>
        <v/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2">
      <c r="A60" t="s">
        <v>362</v>
      </c>
      <c r="B60" t="s">
        <v>363</v>
      </c>
      <c r="C60" t="s">
        <v>364</v>
      </c>
      <c r="D60">
        <v>1.2157360406091371</v>
      </c>
      <c r="E60" t="s">
        <v>64</v>
      </c>
      <c r="F60" t="s">
        <v>365</v>
      </c>
      <c r="G60" t="s">
        <v>20</v>
      </c>
      <c r="H60" t="s">
        <v>284</v>
      </c>
      <c r="I60" s="4">
        <v>7.0415632314741947E-3</v>
      </c>
      <c r="J60" s="4">
        <f t="shared" si="1"/>
        <v>1.6864543939380697E-3</v>
      </c>
      <c r="K60" s="4"/>
      <c r="L60" s="4"/>
      <c r="M60"/>
      <c r="N60" s="5"/>
      <c r="O60"/>
      <c r="P60"/>
      <c r="Q60"/>
      <c r="R60"/>
      <c r="S60"/>
      <c r="T60"/>
      <c r="U60"/>
      <c r="V60"/>
      <c r="W60"/>
      <c r="Z60" t="str">
        <f t="shared" si="0"/>
        <v/>
      </c>
      <c r="AA60" s="7" t="str">
        <f>IF(Z60&lt;&gt;"",(Z60-$Z$1)/($Z$2-$Z$1),"")</f>
        <v/>
      </c>
      <c r="AB60" t="str">
        <f>IF(AA60&lt;&gt;"",IF(AA60&lt;0.3,"LOW",IF(AA60&lt;0.75,"MEDIUM","HIGH")),"")</f>
        <v/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2">
      <c r="A61" t="s">
        <v>367</v>
      </c>
      <c r="B61" t="s">
        <v>368</v>
      </c>
      <c r="C61" t="s">
        <v>350</v>
      </c>
      <c r="D61">
        <v>17.05263157894737</v>
      </c>
      <c r="E61" t="s">
        <v>80</v>
      </c>
      <c r="F61" t="s">
        <v>369</v>
      </c>
      <c r="G61" t="s">
        <v>255</v>
      </c>
      <c r="H61" t="s">
        <v>370</v>
      </c>
      <c r="I61" s="4">
        <v>6.8673246128759481E-3</v>
      </c>
      <c r="J61" s="4">
        <f t="shared" si="1"/>
        <v>2.2250131745718072E-4</v>
      </c>
      <c r="K61" s="4"/>
      <c r="L61" s="4"/>
      <c r="M61"/>
      <c r="N61" s="5"/>
      <c r="O61"/>
      <c r="P61"/>
      <c r="Q61"/>
      <c r="R61"/>
      <c r="S61"/>
      <c r="T61"/>
      <c r="U61"/>
      <c r="V61"/>
      <c r="W61"/>
      <c r="Z61" t="str">
        <f t="shared" si="0"/>
        <v/>
      </c>
      <c r="AA61" s="7" t="str">
        <f>IF(Z61&lt;&gt;"",(Z61-$Z$1)/($Z$2-$Z$1),"")</f>
        <v/>
      </c>
      <c r="AB61" t="str">
        <f>IF(AA61&lt;&gt;"",IF(AA61&lt;0.3,"LOW",IF(AA61&lt;0.75,"MEDIUM","HIGH")),"")</f>
        <v/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2">
      <c r="A62" t="s">
        <v>371</v>
      </c>
      <c r="B62" t="s">
        <v>372</v>
      </c>
      <c r="C62" t="s">
        <v>373</v>
      </c>
      <c r="D62">
        <v>1.0928636779505949</v>
      </c>
      <c r="E62" t="s">
        <v>64</v>
      </c>
      <c r="F62" t="s">
        <v>374</v>
      </c>
      <c r="G62" t="s">
        <v>80</v>
      </c>
      <c r="H62" t="s">
        <v>108</v>
      </c>
      <c r="I62" s="4">
        <v>5.4629216628845926E-3</v>
      </c>
      <c r="J62" s="4">
        <f t="shared" si="1"/>
        <v>1.3050919852631291E-3</v>
      </c>
      <c r="K62" s="4"/>
      <c r="L62" s="4"/>
      <c r="M62"/>
      <c r="N62" s="5"/>
      <c r="O62"/>
      <c r="P62"/>
      <c r="Q62"/>
      <c r="R62"/>
      <c r="S62"/>
      <c r="T62"/>
      <c r="U62"/>
      <c r="V62"/>
      <c r="W62"/>
      <c r="Z62" t="str">
        <f t="shared" si="0"/>
        <v/>
      </c>
      <c r="AA62" s="7" t="str">
        <f>IF(Z62&lt;&gt;"",(Z62-$Z$1)/($Z$2-$Z$1),"")</f>
        <v/>
      </c>
      <c r="AB62" t="str">
        <f>IF(AA62&lt;&gt;"",IF(AA62&lt;0.3,"LOW",IF(AA62&lt;0.75,"MEDIUM","HIGH")),"")</f>
        <v/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2">
      <c r="A63" t="s">
        <v>376</v>
      </c>
      <c r="B63" t="s">
        <v>377</v>
      </c>
      <c r="C63" t="s">
        <v>378</v>
      </c>
      <c r="D63">
        <v>0.94674835061262963</v>
      </c>
      <c r="E63" t="s">
        <v>64</v>
      </c>
      <c r="F63" t="s">
        <v>379</v>
      </c>
      <c r="G63" t="s">
        <v>87</v>
      </c>
      <c r="H63" t="s">
        <v>380</v>
      </c>
      <c r="I63" s="4">
        <v>1.4227453464359591E-3</v>
      </c>
      <c r="J63" s="4">
        <f t="shared" si="1"/>
        <v>2.8582954009898418E-4</v>
      </c>
      <c r="K63" s="4"/>
      <c r="L63" s="4"/>
      <c r="M63"/>
      <c r="N63" s="5"/>
      <c r="O63"/>
      <c r="P63"/>
      <c r="Q63"/>
      <c r="R63"/>
      <c r="S63"/>
      <c r="T63"/>
      <c r="U63"/>
      <c r="V63"/>
      <c r="W63"/>
      <c r="Z63" t="str">
        <f t="shared" si="0"/>
        <v/>
      </c>
      <c r="AA63" s="7" t="str">
        <f>IF(Z63&lt;&gt;"",(Z63-$Z$1)/($Z$2-$Z$1),"")</f>
        <v/>
      </c>
      <c r="AB63" t="str">
        <f>IF(AA63&lt;&gt;"",IF(AA63&lt;0.3,"LOW",IF(AA63&lt;0.75,"MEDIUM","HIGH")),"")</f>
        <v/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2">
      <c r="A64" t="s">
        <v>381</v>
      </c>
      <c r="B64" t="s">
        <v>382</v>
      </c>
      <c r="C64" t="s">
        <v>383</v>
      </c>
      <c r="D64">
        <v>1.7276970954356849</v>
      </c>
      <c r="E64" t="s">
        <v>125</v>
      </c>
      <c r="F64" t="s">
        <v>384</v>
      </c>
      <c r="G64" t="s">
        <v>20</v>
      </c>
      <c r="H64" t="s">
        <v>385</v>
      </c>
      <c r="I64" s="4">
        <v>1.6763963553489875E-2</v>
      </c>
      <c r="J64" s="4">
        <f t="shared" si="1"/>
        <v>5.5840762596674779E-3</v>
      </c>
      <c r="K64" s="4"/>
      <c r="L64" s="4"/>
      <c r="M64"/>
      <c r="N64" s="5"/>
      <c r="O64"/>
      <c r="P64"/>
      <c r="Q64"/>
      <c r="R64"/>
      <c r="S64"/>
      <c r="T64"/>
      <c r="U64"/>
      <c r="V64"/>
      <c r="W64"/>
      <c r="Z64" t="str">
        <f t="shared" si="0"/>
        <v/>
      </c>
      <c r="AA64" s="7" t="str">
        <f>IF(Z64&lt;&gt;"",(Z64-$Z$1)/($Z$2-$Z$1),"")</f>
        <v/>
      </c>
      <c r="AB64" t="str">
        <f>IF(AA64&lt;&gt;"",IF(AA64&lt;0.3,"LOW",IF(AA64&lt;0.75,"MEDIUM","HIGH")),"")</f>
        <v/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2">
      <c r="A65" t="s">
        <v>386</v>
      </c>
      <c r="B65" t="s">
        <v>387</v>
      </c>
      <c r="C65" t="s">
        <v>388</v>
      </c>
      <c r="D65">
        <v>1.1697502312673449</v>
      </c>
      <c r="E65" t="s">
        <v>101</v>
      </c>
      <c r="F65" t="s">
        <v>389</v>
      </c>
      <c r="G65" t="s">
        <v>80</v>
      </c>
      <c r="H65" t="s">
        <v>186</v>
      </c>
      <c r="I65" s="4">
        <v>1.2412684489476472E-2</v>
      </c>
      <c r="J65" s="4">
        <f t="shared" si="1"/>
        <v>3.1391679073886E-3</v>
      </c>
      <c r="K65" s="4"/>
      <c r="L65" s="4"/>
      <c r="M65"/>
      <c r="N65" s="5"/>
      <c r="O65"/>
      <c r="P65"/>
      <c r="Q65"/>
      <c r="R65"/>
      <c r="S65"/>
      <c r="T65"/>
      <c r="U65"/>
      <c r="V65"/>
      <c r="W65"/>
      <c r="Z65" t="str">
        <f t="shared" si="0"/>
        <v/>
      </c>
      <c r="AA65" s="7" t="str">
        <f>IF(Z65&lt;&gt;"",(Z65-$Z$1)/($Z$2-$Z$1),"")</f>
        <v/>
      </c>
      <c r="AB65" t="str">
        <f>IF(AA65&lt;&gt;"",IF(AA65&lt;0.3,"LOW",IF(AA65&lt;0.75,"MEDIUM","HIGH")),"")</f>
        <v/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2">
      <c r="A66" t="s">
        <v>390</v>
      </c>
      <c r="B66" t="s">
        <v>391</v>
      </c>
      <c r="C66" t="s">
        <v>392</v>
      </c>
      <c r="D66">
        <v>1.5390107088220299</v>
      </c>
      <c r="E66" t="s">
        <v>101</v>
      </c>
      <c r="F66" t="s">
        <v>393</v>
      </c>
      <c r="G66" t="s">
        <v>20</v>
      </c>
      <c r="H66" t="s">
        <v>237</v>
      </c>
      <c r="I66" s="4">
        <v>2.9478759974533777E-2</v>
      </c>
      <c r="J66" s="4">
        <f t="shared" si="1"/>
        <v>8.8966897603142935E-3</v>
      </c>
      <c r="K66" s="4"/>
      <c r="L66" s="4"/>
      <c r="M66"/>
      <c r="N66" s="5"/>
      <c r="O66"/>
      <c r="P66"/>
      <c r="Q66"/>
      <c r="R66"/>
      <c r="S66"/>
      <c r="T66"/>
      <c r="U66"/>
      <c r="V66"/>
      <c r="W66"/>
      <c r="Z66" t="str">
        <f t="shared" si="0"/>
        <v/>
      </c>
      <c r="AA66" s="7" t="str">
        <f>IF(Z66&lt;&gt;"",(Z66-$Z$1)/($Z$2-$Z$1),"")</f>
        <v/>
      </c>
      <c r="AB66" t="str">
        <f>IF(AA66&lt;&gt;"",IF(AA66&lt;0.3,"LOW",IF(AA66&lt;0.75,"MEDIUM","HIGH")),"")</f>
        <v/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2">
      <c r="A67" t="s">
        <v>394</v>
      </c>
      <c r="B67" t="s">
        <v>395</v>
      </c>
      <c r="C67" t="s">
        <v>396</v>
      </c>
      <c r="D67">
        <v>0.97384751773049649</v>
      </c>
      <c r="E67" t="s">
        <v>64</v>
      </c>
      <c r="F67" t="s">
        <v>397</v>
      </c>
      <c r="G67" t="s">
        <v>20</v>
      </c>
      <c r="H67" t="s">
        <v>398</v>
      </c>
      <c r="I67" s="4">
        <v>5.2903560010002489E-3</v>
      </c>
      <c r="J67" s="4">
        <f t="shared" si="1"/>
        <v>1.1622912134197547E-3</v>
      </c>
      <c r="K67" s="4"/>
      <c r="L67" s="4"/>
      <c r="M67"/>
      <c r="N67" s="5"/>
      <c r="O67"/>
      <c r="P67"/>
      <c r="Q67"/>
      <c r="R67"/>
      <c r="S67"/>
      <c r="T67"/>
      <c r="U67"/>
      <c r="V67"/>
      <c r="W67"/>
      <c r="Z67" t="str">
        <f t="shared" si="0"/>
        <v/>
      </c>
      <c r="AA67" s="7" t="str">
        <f>IF(Z67&lt;&gt;"",(Z67-$Z$1)/($Z$2-$Z$1),"")</f>
        <v/>
      </c>
      <c r="AB67" t="str">
        <f>IF(AA67&lt;&gt;"",IF(AA67&lt;0.3,"LOW",IF(AA67&lt;0.75,"MEDIUM","HIGH")),"")</f>
        <v/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2">
      <c r="A68" t="s">
        <v>399</v>
      </c>
      <c r="B68" t="s">
        <v>400</v>
      </c>
      <c r="C68" t="s">
        <v>401</v>
      </c>
      <c r="D68">
        <v>1.646700982686008</v>
      </c>
      <c r="E68" t="s">
        <v>101</v>
      </c>
      <c r="F68" t="s">
        <v>402</v>
      </c>
      <c r="G68" t="s">
        <v>20</v>
      </c>
      <c r="H68" t="s">
        <v>403</v>
      </c>
      <c r="I68" s="4">
        <v>3.1609402983677338E-3</v>
      </c>
      <c r="J68" s="4">
        <f t="shared" si="1"/>
        <v>1.1123348909956054E-3</v>
      </c>
      <c r="K68" s="4"/>
      <c r="L68" s="4"/>
      <c r="M68"/>
      <c r="N68" s="5"/>
      <c r="O68"/>
      <c r="P68"/>
      <c r="Q68"/>
      <c r="R68"/>
      <c r="S68"/>
      <c r="T68"/>
      <c r="U68"/>
      <c r="V68"/>
      <c r="W68"/>
      <c r="Z68" t="str">
        <f t="shared" si="0"/>
        <v/>
      </c>
      <c r="AA68" s="7" t="str">
        <f>IF(Z68&lt;&gt;"",(Z68-$Z$1)/($Z$2-$Z$1),"")</f>
        <v/>
      </c>
      <c r="AB68" t="str">
        <f>IF(AA68&lt;&gt;"",IF(AA68&lt;0.3,"LOW",IF(AA68&lt;0.75,"MEDIUM","HIGH")),"")</f>
        <v/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2">
      <c r="A69" t="s">
        <v>404</v>
      </c>
      <c r="B69" t="s">
        <v>405</v>
      </c>
      <c r="C69" t="s">
        <v>406</v>
      </c>
      <c r="D69">
        <v>0.80733519034354695</v>
      </c>
      <c r="E69" t="s">
        <v>101</v>
      </c>
      <c r="F69" t="s">
        <v>407</v>
      </c>
      <c r="G69" t="s">
        <v>80</v>
      </c>
      <c r="H69" t="s">
        <v>408</v>
      </c>
      <c r="I69" s="4">
        <v>3.5827093094024584E-4</v>
      </c>
      <c r="J69" s="4">
        <f t="shared" si="1"/>
        <v>6.2303314890508745E-5</v>
      </c>
      <c r="K69" s="4"/>
      <c r="L69" s="4"/>
      <c r="M69"/>
      <c r="N69" s="5"/>
      <c r="O69"/>
      <c r="P69"/>
      <c r="Q69"/>
      <c r="R69"/>
      <c r="S69"/>
      <c r="T69"/>
      <c r="U69"/>
      <c r="V69"/>
      <c r="W69"/>
      <c r="Z69" t="str">
        <f t="shared" ref="Z69:Z101" si="2">IF(W69&lt;&gt;"",W69*1,"")</f>
        <v/>
      </c>
      <c r="AA69" s="7" t="str">
        <f>IF(Z69&lt;&gt;"",(Z69-$Z$1)/($Z$2-$Z$1),"")</f>
        <v/>
      </c>
      <c r="AB69" t="str">
        <f>IF(AA69&lt;&gt;"",IF(AA69&lt;0.3,"LOW",IF(AA69&lt;0.75,"MEDIUM","HIGH")),"")</f>
        <v/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2">
      <c r="A70" t="s">
        <v>409</v>
      </c>
      <c r="B70" t="s">
        <v>410</v>
      </c>
      <c r="C70" t="s">
        <v>411</v>
      </c>
      <c r="D70">
        <v>0.88412514484356886</v>
      </c>
      <c r="E70" t="s">
        <v>64</v>
      </c>
      <c r="F70" t="s">
        <v>412</v>
      </c>
      <c r="G70" t="s">
        <v>80</v>
      </c>
      <c r="H70" t="s">
        <v>413</v>
      </c>
      <c r="I70" s="4">
        <v>8.1753893071098583E-3</v>
      </c>
      <c r="J70" s="4">
        <f t="shared" ref="J70:J109" si="3">IF(B70&lt;&gt;"",B70*I70,"")</f>
        <v>1.2475644082649644E-3</v>
      </c>
      <c r="K70"/>
      <c r="L70"/>
      <c r="M70"/>
      <c r="N70" s="5"/>
      <c r="O70"/>
      <c r="P70"/>
      <c r="Q70"/>
      <c r="R70"/>
      <c r="S70"/>
      <c r="T70"/>
      <c r="U70"/>
      <c r="V70"/>
      <c r="W70"/>
      <c r="Z70" t="str">
        <f t="shared" si="2"/>
        <v/>
      </c>
      <c r="AA70" s="7" t="str">
        <f>IF(Z70&lt;&gt;"",(Z70-$Z$1)/($Z$2-$Z$1),"")</f>
        <v/>
      </c>
      <c r="AB70" t="str">
        <f>IF(AA70&lt;&gt;"",IF(AA70&lt;0.3,"LOW",IF(AA70&lt;0.75,"MEDIUM","HIGH")),"")</f>
        <v/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x14ac:dyDescent="0.2">
      <c r="A71" t="s">
        <v>414</v>
      </c>
      <c r="B71" t="s">
        <v>415</v>
      </c>
      <c r="C71" t="s">
        <v>416</v>
      </c>
      <c r="D71">
        <v>1.1037549407114631</v>
      </c>
      <c r="E71" t="s">
        <v>64</v>
      </c>
      <c r="F71" t="s">
        <v>417</v>
      </c>
      <c r="G71" t="s">
        <v>20</v>
      </c>
      <c r="H71" t="s">
        <v>418</v>
      </c>
      <c r="I71" s="4">
        <v>2.0378575758366747E-2</v>
      </c>
      <c r="J71" s="4">
        <f t="shared" si="3"/>
        <v>4.5525738244191309E-3</v>
      </c>
      <c r="K71"/>
      <c r="L71"/>
      <c r="M71"/>
      <c r="N71" s="5"/>
      <c r="O71"/>
      <c r="P71"/>
      <c r="Q71"/>
      <c r="R71"/>
      <c r="S71"/>
      <c r="T71"/>
      <c r="U71" s="12"/>
      <c r="V71"/>
      <c r="W71"/>
      <c r="Z71" t="str">
        <f t="shared" si="2"/>
        <v/>
      </c>
      <c r="AA71" s="7" t="str">
        <f>IF(Z71&lt;&gt;"",(Z71-$Z$1)/($Z$2-$Z$1),"")</f>
        <v/>
      </c>
      <c r="AB71" t="str">
        <f>IF(AA71&lt;&gt;"",IF(AA71&lt;0.3,"LOW",IF(AA71&lt;0.75,"MEDIUM","HIGH")),"")</f>
        <v/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x14ac:dyDescent="0.2">
      <c r="A72"/>
      <c r="B72"/>
      <c r="C72"/>
      <c r="D72"/>
      <c r="E72"/>
      <c r="F72"/>
      <c r="G72"/>
      <c r="H72"/>
      <c r="I72"/>
      <c r="J72" s="4" t="str">
        <f t="shared" si="3"/>
        <v/>
      </c>
      <c r="R72"/>
      <c r="S72"/>
      <c r="Z72" t="str">
        <f t="shared" si="2"/>
        <v/>
      </c>
      <c r="AA72" s="7" t="str">
        <f>IF(Z72&lt;&gt;"",(Z72-$Z$1)/($Z$2-$Z$1),"")</f>
        <v/>
      </c>
      <c r="AB72" t="str">
        <f>IF(AA72&lt;&gt;"",IF(AA72&lt;0.3,"LOW",IF(AA72&lt;0.75,"MEDIUM","HIGH")),"")</f>
        <v/>
      </c>
    </row>
    <row r="73" spans="1:79" x14ac:dyDescent="0.2">
      <c r="J73" s="4" t="str">
        <f t="shared" si="3"/>
        <v/>
      </c>
      <c r="R73"/>
      <c r="S73"/>
      <c r="Z73" t="str">
        <f t="shared" si="2"/>
        <v/>
      </c>
      <c r="AA73" s="7" t="str">
        <f>IF(Z73&lt;&gt;"",(Z73-$Z$1)/($Z$2-$Z$1),"")</f>
        <v/>
      </c>
      <c r="AB73" t="str">
        <f>IF(AA73&lt;&gt;"",IF(AA73&lt;0.3,"LOW",IF(AA73&lt;0.75,"MEDIUM","HIGH")),"")</f>
        <v/>
      </c>
    </row>
    <row r="74" spans="1:79" x14ac:dyDescent="0.2">
      <c r="J74" s="4" t="str">
        <f t="shared" si="3"/>
        <v/>
      </c>
      <c r="R74"/>
      <c r="S74"/>
      <c r="Z74" t="str">
        <f t="shared" si="2"/>
        <v/>
      </c>
      <c r="AA74" s="7" t="str">
        <f>IF(Z74&lt;&gt;"",(Z74-$Z$1)/($Z$2-$Z$1),"")</f>
        <v/>
      </c>
      <c r="AB74" t="str">
        <f>IF(AA74&lt;&gt;"",IF(AA74&lt;0.3,"LOW",IF(AA74&lt;0.75,"MEDIUM","HIGH")),"")</f>
        <v/>
      </c>
    </row>
    <row r="75" spans="1:79" x14ac:dyDescent="0.2">
      <c r="J75" s="4" t="str">
        <f t="shared" si="3"/>
        <v/>
      </c>
      <c r="R75"/>
      <c r="S75"/>
      <c r="Z75" t="str">
        <f t="shared" si="2"/>
        <v/>
      </c>
      <c r="AA75" s="7" t="str">
        <f>IF(Z75&lt;&gt;"",(Z75-$Z$1)/($Z$2-$Z$1),"")</f>
        <v/>
      </c>
      <c r="AB75" t="str">
        <f>IF(AA75&lt;&gt;"",IF(AA75&lt;0.3,"LOW",IF(AA75&lt;0.75,"MEDIUM","HIGH")),"")</f>
        <v/>
      </c>
    </row>
    <row r="76" spans="1:79" x14ac:dyDescent="0.2">
      <c r="J76" s="4" t="str">
        <f t="shared" si="3"/>
        <v/>
      </c>
      <c r="R76"/>
      <c r="S76"/>
      <c r="Z76" t="str">
        <f t="shared" si="2"/>
        <v/>
      </c>
      <c r="AA76" s="7" t="str">
        <f>IF(Z76&lt;&gt;"",(Z76-$Z$1)/($Z$2-$Z$1),"")</f>
        <v/>
      </c>
      <c r="AB76" t="str">
        <f>IF(AA76&lt;&gt;"",IF(AA76&lt;0.3,"LOW",IF(AA76&lt;0.75,"MEDIUM","HIGH")),"")</f>
        <v/>
      </c>
    </row>
    <row r="77" spans="1:79" x14ac:dyDescent="0.2">
      <c r="J77" s="4" t="str">
        <f t="shared" si="3"/>
        <v/>
      </c>
      <c r="R77"/>
      <c r="S77"/>
      <c r="Z77" t="str">
        <f t="shared" si="2"/>
        <v/>
      </c>
      <c r="AA77" s="7" t="str">
        <f>IF(Z77&lt;&gt;"",(Z77-$Z$1)/($Z$2-$Z$1),"")</f>
        <v/>
      </c>
      <c r="AB77" t="str">
        <f>IF(AA77&lt;&gt;"",IF(AA77&lt;0.3,"LOW",IF(AA77&lt;0.75,"MEDIUM","HIGH")),"")</f>
        <v/>
      </c>
    </row>
    <row r="78" spans="1:79" x14ac:dyDescent="0.2">
      <c r="J78" s="4" t="str">
        <f t="shared" si="3"/>
        <v/>
      </c>
      <c r="R78"/>
      <c r="S78"/>
      <c r="Z78" t="str">
        <f t="shared" si="2"/>
        <v/>
      </c>
      <c r="AA78" s="7" t="str">
        <f>IF(Z78&lt;&gt;"",(Z78-$Z$1)/($Z$2-$Z$1),"")</f>
        <v/>
      </c>
      <c r="AB78" t="str">
        <f>IF(AA78&lt;&gt;"",IF(AA78&lt;0.3,"LOW",IF(AA78&lt;0.75,"MEDIUM","HIGH")),"")</f>
        <v/>
      </c>
    </row>
    <row r="79" spans="1:79" x14ac:dyDescent="0.2">
      <c r="J79" s="4" t="str">
        <f t="shared" si="3"/>
        <v/>
      </c>
      <c r="R79"/>
      <c r="S79"/>
      <c r="Z79" t="str">
        <f t="shared" si="2"/>
        <v/>
      </c>
      <c r="AA79" s="7" t="str">
        <f>IF(Z79&lt;&gt;"",(Z79-$Z$1)/($Z$2-$Z$1),"")</f>
        <v/>
      </c>
      <c r="AB79" t="str">
        <f>IF(AA79&lt;&gt;"",IF(AA79&lt;0.3,"LOW",IF(AA79&lt;0.75,"MEDIUM","HIGH")),"")</f>
        <v/>
      </c>
    </row>
    <row r="80" spans="1:79" x14ac:dyDescent="0.2">
      <c r="J80" s="4" t="str">
        <f t="shared" si="3"/>
        <v/>
      </c>
      <c r="R80"/>
      <c r="S80"/>
      <c r="Z80" t="str">
        <f t="shared" si="2"/>
        <v/>
      </c>
      <c r="AA80" s="7" t="str">
        <f>IF(Z80&lt;&gt;"",(Z80-$Z$1)/($Z$2-$Z$1),"")</f>
        <v/>
      </c>
      <c r="AB80" t="str">
        <f>IF(AA80&lt;&gt;"",IF(AA80&lt;0.3,"LOW",IF(AA80&lt;0.75,"MEDIUM","HIGH")),"")</f>
        <v/>
      </c>
    </row>
    <row r="81" spans="10:28" x14ac:dyDescent="0.2">
      <c r="J81" s="4" t="str">
        <f t="shared" si="3"/>
        <v/>
      </c>
      <c r="R81"/>
      <c r="S81"/>
      <c r="Z81" t="str">
        <f t="shared" si="2"/>
        <v/>
      </c>
      <c r="AA81" s="7" t="str">
        <f>IF(Z81&lt;&gt;"",(Z81-$Z$1)/($Z$2-$Z$1),"")</f>
        <v/>
      </c>
      <c r="AB81" t="str">
        <f>IF(AA81&lt;&gt;"",IF(AA81&lt;0.3,"LOW",IF(AA81&lt;0.75,"MEDIUM","HIGH")),"")</f>
        <v/>
      </c>
    </row>
    <row r="82" spans="10:28" x14ac:dyDescent="0.2">
      <c r="J82" s="4" t="str">
        <f t="shared" si="3"/>
        <v/>
      </c>
      <c r="R82"/>
      <c r="S82"/>
      <c r="Z82" t="str">
        <f t="shared" si="2"/>
        <v/>
      </c>
      <c r="AA82" s="7" t="str">
        <f>IF(Z82&lt;&gt;"",(Z82-$Z$1)/($Z$2-$Z$1),"")</f>
        <v/>
      </c>
      <c r="AB82" t="str">
        <f>IF(AA82&lt;&gt;"",IF(AA82&lt;0.3,"LOW",IF(AA82&lt;0.75,"MEDIUM","HIGH")),"")</f>
        <v/>
      </c>
    </row>
    <row r="83" spans="10:28" x14ac:dyDescent="0.2">
      <c r="J83" s="4" t="str">
        <f t="shared" si="3"/>
        <v/>
      </c>
      <c r="R83"/>
      <c r="S83"/>
      <c r="Z83" t="str">
        <f t="shared" si="2"/>
        <v/>
      </c>
      <c r="AA83" s="7" t="str">
        <f>IF(Z83&lt;&gt;"",(Z83-$Z$1)/($Z$2-$Z$1),"")</f>
        <v/>
      </c>
      <c r="AB83" t="str">
        <f>IF(AA83&lt;&gt;"",IF(AA83&lt;0.3,"LOW",IF(AA83&lt;0.75,"MEDIUM","HIGH")),"")</f>
        <v/>
      </c>
    </row>
    <row r="84" spans="10:28" x14ac:dyDescent="0.2">
      <c r="J84" s="4" t="str">
        <f t="shared" si="3"/>
        <v/>
      </c>
      <c r="R84"/>
      <c r="S84"/>
      <c r="Z84" t="str">
        <f t="shared" si="2"/>
        <v/>
      </c>
      <c r="AA84" s="7" t="str">
        <f>IF(Z84&lt;&gt;"",(Z84-$Z$1)/($Z$2-$Z$1),"")</f>
        <v/>
      </c>
      <c r="AB84" t="str">
        <f>IF(AA84&lt;&gt;"",IF(AA84&lt;0.3,"LOW",IF(AA84&lt;0.75,"MEDIUM","HIGH")),"")</f>
        <v/>
      </c>
    </row>
    <row r="85" spans="10:28" x14ac:dyDescent="0.2">
      <c r="J85" s="4" t="str">
        <f t="shared" si="3"/>
        <v/>
      </c>
      <c r="R85"/>
      <c r="S85"/>
      <c r="Z85" t="str">
        <f t="shared" si="2"/>
        <v/>
      </c>
      <c r="AA85" s="7" t="str">
        <f>IF(Z85&lt;&gt;"",(Z85-$Z$1)/($Z$2-$Z$1),"")</f>
        <v/>
      </c>
      <c r="AB85" t="str">
        <f>IF(AA85&lt;&gt;"",IF(AA85&lt;0.3,"LOW",IF(AA85&lt;0.75,"MEDIUM","HIGH")),"")</f>
        <v/>
      </c>
    </row>
    <row r="86" spans="10:28" x14ac:dyDescent="0.2">
      <c r="J86" s="4" t="str">
        <f t="shared" si="3"/>
        <v/>
      </c>
      <c r="R86"/>
      <c r="S86"/>
      <c r="Z86" t="str">
        <f t="shared" si="2"/>
        <v/>
      </c>
      <c r="AA86" s="7" t="str">
        <f>IF(Z86&lt;&gt;"",(Z86-$Z$1)/($Z$2-$Z$1),"")</f>
        <v/>
      </c>
      <c r="AB86" t="str">
        <f>IF(AA86&lt;&gt;"",IF(AA86&lt;0.3,"LOW",IF(AA86&lt;0.75,"MEDIUM","HIGH")),"")</f>
        <v/>
      </c>
    </row>
    <row r="87" spans="10:28" x14ac:dyDescent="0.2">
      <c r="J87" s="4" t="str">
        <f t="shared" si="3"/>
        <v/>
      </c>
      <c r="R87"/>
      <c r="S87"/>
      <c r="Z87" t="str">
        <f t="shared" si="2"/>
        <v/>
      </c>
      <c r="AA87" s="7" t="str">
        <f>IF(Z87&lt;&gt;"",(Z87-$Z$1)/($Z$2-$Z$1),"")</f>
        <v/>
      </c>
      <c r="AB87" t="str">
        <f>IF(AA87&lt;&gt;"",IF(AA87&lt;0.3,"LOW",IF(AA87&lt;0.75,"MEDIUM","HIGH")),"")</f>
        <v/>
      </c>
    </row>
    <row r="88" spans="10:28" x14ac:dyDescent="0.2">
      <c r="J88" s="4" t="str">
        <f t="shared" si="3"/>
        <v/>
      </c>
      <c r="R88"/>
      <c r="S88"/>
      <c r="Z88" t="str">
        <f t="shared" si="2"/>
        <v/>
      </c>
      <c r="AA88" s="7" t="str">
        <f>IF(Z88&lt;&gt;"",(Z88-$Z$1)/($Z$2-$Z$1),"")</f>
        <v/>
      </c>
      <c r="AB88" t="str">
        <f>IF(AA88&lt;&gt;"",IF(AA88&lt;0.3,"LOW",IF(AA88&lt;0.75,"MEDIUM","HIGH")),"")</f>
        <v/>
      </c>
    </row>
    <row r="89" spans="10:28" x14ac:dyDescent="0.2">
      <c r="J89" s="4" t="str">
        <f t="shared" si="3"/>
        <v/>
      </c>
      <c r="R89"/>
      <c r="S89"/>
      <c r="Z89" t="str">
        <f t="shared" si="2"/>
        <v/>
      </c>
      <c r="AA89" s="7" t="str">
        <f>IF(Z89&lt;&gt;"",(Z89-$Z$1)/($Z$2-$Z$1),"")</f>
        <v/>
      </c>
      <c r="AB89" t="str">
        <f>IF(AA89&lt;&gt;"",IF(AA89&lt;0.3,"LOW",IF(AA89&lt;0.75,"MEDIUM","HIGH")),"")</f>
        <v/>
      </c>
    </row>
    <row r="90" spans="10:28" x14ac:dyDescent="0.2">
      <c r="J90" s="4" t="str">
        <f t="shared" si="3"/>
        <v/>
      </c>
      <c r="R90"/>
      <c r="S90"/>
      <c r="Z90" t="str">
        <f t="shared" si="2"/>
        <v/>
      </c>
      <c r="AA90" s="7" t="str">
        <f>IF(Z90&lt;&gt;"",(Z90-$Z$1)/($Z$2-$Z$1),"")</f>
        <v/>
      </c>
      <c r="AB90" t="str">
        <f>IF(AA90&lt;&gt;"",IF(AA90&lt;0.3,"LOW",IF(AA90&lt;0.75,"MEDIUM","HIGH")),"")</f>
        <v/>
      </c>
    </row>
    <row r="91" spans="10:28" x14ac:dyDescent="0.2">
      <c r="J91" s="4" t="str">
        <f t="shared" si="3"/>
        <v/>
      </c>
      <c r="R91"/>
      <c r="S91"/>
      <c r="Z91" t="str">
        <f t="shared" si="2"/>
        <v/>
      </c>
      <c r="AA91" s="7" t="str">
        <f>IF(Z91&lt;&gt;"",(Z91-$Z$1)/($Z$2-$Z$1),"")</f>
        <v/>
      </c>
      <c r="AB91" t="str">
        <f>IF(AA91&lt;&gt;"",IF(AA91&lt;0.3,"LOW",IF(AA91&lt;0.75,"MEDIUM","HIGH")),"")</f>
        <v/>
      </c>
    </row>
    <row r="92" spans="10:28" x14ac:dyDescent="0.2">
      <c r="J92" s="4" t="str">
        <f t="shared" si="3"/>
        <v/>
      </c>
      <c r="R92"/>
      <c r="S92"/>
      <c r="Z92" t="str">
        <f t="shared" si="2"/>
        <v/>
      </c>
      <c r="AA92" s="7" t="str">
        <f>IF(Z92&lt;&gt;"",(Z92-$Z$1)/($Z$2-$Z$1),"")</f>
        <v/>
      </c>
      <c r="AB92" t="str">
        <f>IF(AA92&lt;&gt;"",IF(AA92&lt;0.3,"LOW",IF(AA92&lt;0.75,"MEDIUM","HIGH")),"")</f>
        <v/>
      </c>
    </row>
    <row r="93" spans="10:28" x14ac:dyDescent="0.2">
      <c r="J93" s="4" t="str">
        <f t="shared" si="3"/>
        <v/>
      </c>
      <c r="R93"/>
      <c r="S93"/>
      <c r="Z93" t="str">
        <f t="shared" si="2"/>
        <v/>
      </c>
      <c r="AA93" s="7" t="str">
        <f>IF(Z93&lt;&gt;"",(Z93-$Z$1)/($Z$2-$Z$1),"")</f>
        <v/>
      </c>
      <c r="AB93" t="str">
        <f>IF(AA93&lt;&gt;"",IF(AA93&lt;0.3,"LOW",IF(AA93&lt;0.75,"MEDIUM","HIGH")),"")</f>
        <v/>
      </c>
    </row>
    <row r="94" spans="10:28" x14ac:dyDescent="0.2">
      <c r="J94" s="4" t="str">
        <f t="shared" si="3"/>
        <v/>
      </c>
      <c r="R94"/>
      <c r="S94"/>
      <c r="Z94" t="str">
        <f t="shared" si="2"/>
        <v/>
      </c>
      <c r="AA94" s="7" t="str">
        <f>IF(Z94&lt;&gt;"",(Z94-$Z$1)/($Z$2-$Z$1),"")</f>
        <v/>
      </c>
      <c r="AB94" t="str">
        <f>IF(AA94&lt;&gt;"",IF(AA94&lt;0.3,"LOW",IF(AA94&lt;0.75,"MEDIUM","HIGH")),"")</f>
        <v/>
      </c>
    </row>
    <row r="95" spans="10:28" x14ac:dyDescent="0.2">
      <c r="J95" s="4" t="str">
        <f t="shared" si="3"/>
        <v/>
      </c>
      <c r="Z95" t="str">
        <f t="shared" si="2"/>
        <v/>
      </c>
      <c r="AA95" s="7" t="str">
        <f>IF(Z95&lt;&gt;"",(Z95-$Z$1)/($Z$2-$Z$1),"")</f>
        <v/>
      </c>
      <c r="AB95" t="str">
        <f>IF(AA95&lt;&gt;"",IF(AA95&lt;0.3,"LOW",IF(AA95&lt;0.75,"MEDIUM","HIGH")),"")</f>
        <v/>
      </c>
    </row>
    <row r="96" spans="10:28" x14ac:dyDescent="0.2">
      <c r="J96" s="4" t="str">
        <f t="shared" si="3"/>
        <v/>
      </c>
      <c r="Z96" t="str">
        <f t="shared" si="2"/>
        <v/>
      </c>
      <c r="AA96" s="7" t="str">
        <f>IF(Z96&lt;&gt;"",(Z96-$Z$1)/($Z$2-$Z$1),"")</f>
        <v/>
      </c>
      <c r="AB96" t="str">
        <f>IF(AA96&lt;&gt;"",IF(AA96&lt;0.3,"LOW",IF(AA96&lt;0.75,"MEDIUM","HIGH")),"")</f>
        <v/>
      </c>
    </row>
    <row r="97" spans="10:28" x14ac:dyDescent="0.2">
      <c r="J97" s="4" t="str">
        <f t="shared" si="3"/>
        <v/>
      </c>
      <c r="Z97" t="str">
        <f t="shared" si="2"/>
        <v/>
      </c>
      <c r="AA97" s="7" t="str">
        <f>IF(Z97&lt;&gt;"",(Z97-$Z$1)/($Z$2-$Z$1),"")</f>
        <v/>
      </c>
      <c r="AB97" t="str">
        <f>IF(AA97&lt;&gt;"",IF(AA97&lt;0.3,"LOW",IF(AA97&lt;0.75,"MEDIUM","HIGH")),"")</f>
        <v/>
      </c>
    </row>
    <row r="98" spans="10:28" x14ac:dyDescent="0.2">
      <c r="J98" s="4" t="str">
        <f t="shared" si="3"/>
        <v/>
      </c>
      <c r="Z98" t="str">
        <f t="shared" si="2"/>
        <v/>
      </c>
      <c r="AA98" s="7" t="str">
        <f>IF(Z98&lt;&gt;"",(Z98-$Z$1)/($Z$2-$Z$1),"")</f>
        <v/>
      </c>
      <c r="AB98" t="str">
        <f>IF(AA98&lt;&gt;"",IF(AA98&lt;0.3,"LOW",IF(AA98&lt;0.75,"MEDIUM","HIGH")),"")</f>
        <v/>
      </c>
    </row>
    <row r="99" spans="10:28" x14ac:dyDescent="0.2">
      <c r="J99" s="4" t="str">
        <f t="shared" si="3"/>
        <v/>
      </c>
      <c r="Z99" t="str">
        <f t="shared" si="2"/>
        <v/>
      </c>
      <c r="AA99" s="7" t="str">
        <f>IF(Z99&lt;&gt;"",(Z99-$Z$1)/($Z$2-$Z$1),"")</f>
        <v/>
      </c>
      <c r="AB99" t="str">
        <f>IF(AA99&lt;&gt;"",IF(AA99&lt;0.3,"LOW",IF(AA99&lt;0.75,"MEDIUM","HIGH")),"")</f>
        <v/>
      </c>
    </row>
    <row r="100" spans="10:28" x14ac:dyDescent="0.2">
      <c r="J100" s="4" t="str">
        <f t="shared" si="3"/>
        <v/>
      </c>
      <c r="Z100" t="str">
        <f t="shared" si="2"/>
        <v/>
      </c>
      <c r="AA100" s="7" t="str">
        <f>IF(Z100&lt;&gt;"",(Z100-$Z$1)/($Z$2-$Z$1),"")</f>
        <v/>
      </c>
      <c r="AB100" t="str">
        <f>IF(AA100&lt;&gt;"",IF(AA100&lt;0.3,"LOW",IF(AA100&lt;0.75,"MEDIUM","HIGH")),"")</f>
        <v/>
      </c>
    </row>
    <row r="101" spans="10:28" x14ac:dyDescent="0.2">
      <c r="J101" s="4" t="str">
        <f t="shared" si="3"/>
        <v/>
      </c>
      <c r="Z101" t="str">
        <f t="shared" si="2"/>
        <v/>
      </c>
      <c r="AA101" s="7" t="str">
        <f>IF(Z101&lt;&gt;"",(Z101-$Z$1)/($Z$2-$Z$1),"")</f>
        <v/>
      </c>
      <c r="AB101" t="str">
        <f>IF(AA101&lt;&gt;"",IF(AA101&lt;0.3,"LOW",IF(AA101&lt;0.75,"MEDIUM","HIGH")),"")</f>
        <v/>
      </c>
    </row>
    <row r="102" spans="10:28" x14ac:dyDescent="0.2">
      <c r="J102" s="4" t="str">
        <f t="shared" si="3"/>
        <v/>
      </c>
    </row>
    <row r="103" spans="10:28" x14ac:dyDescent="0.2">
      <c r="J103" s="4" t="str">
        <f t="shared" si="3"/>
        <v/>
      </c>
    </row>
    <row r="104" spans="10:28" x14ac:dyDescent="0.2">
      <c r="J104" s="4" t="str">
        <f t="shared" si="3"/>
        <v/>
      </c>
    </row>
    <row r="105" spans="10:28" x14ac:dyDescent="0.2">
      <c r="J105" s="4" t="str">
        <f t="shared" si="3"/>
        <v/>
      </c>
    </row>
    <row r="106" spans="10:28" x14ac:dyDescent="0.2">
      <c r="J106" s="4" t="str">
        <f t="shared" si="3"/>
        <v/>
      </c>
    </row>
    <row r="107" spans="10:28" x14ac:dyDescent="0.2">
      <c r="J107" s="4" t="str">
        <f t="shared" si="3"/>
        <v/>
      </c>
    </row>
    <row r="108" spans="10:28" x14ac:dyDescent="0.2">
      <c r="J108" s="4" t="str">
        <f t="shared" si="3"/>
        <v/>
      </c>
    </row>
    <row r="109" spans="10:28" x14ac:dyDescent="0.2">
      <c r="J109" s="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MF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Jain</dc:creator>
  <cp:lastModifiedBy>Rahul Jain</cp:lastModifiedBy>
  <dcterms:created xsi:type="dcterms:W3CDTF">2021-06-12T13:40:43Z</dcterms:created>
  <dcterms:modified xsi:type="dcterms:W3CDTF">2021-07-20T20:15:51Z</dcterms:modified>
</cp:coreProperties>
</file>