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Kumar\Downloads\"/>
    </mc:Choice>
  </mc:AlternateContent>
  <xr:revisionPtr revIDLastSave="0" documentId="13_ncr:1_{3B73F824-FD25-42AA-B8D9-97029951DA4B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Amarilla">'Vlookup Advanced'!$I$16:$J$20</definedName>
    <definedName name="Country">Brainstorm!$C$13:$C$27</definedName>
    <definedName name="List_1">Compare!$B$5:$B$36</definedName>
    <definedName name="List_2">Compare!$F$5:$F$24</definedName>
    <definedName name="Manufacturing_Price">Brainstorm!$F$13:$F$27</definedName>
    <definedName name="Montana">'Vlookup Advanced'!$L$16:$M$20</definedName>
    <definedName name="Paseo">'Vlookup Advanced'!$F$16:$G$20</definedName>
    <definedName name="Product">Brainstorm!$D$13:$D$27</definedName>
    <definedName name="Profit">Brainstorm!$I$13:$I$27</definedName>
    <definedName name="Sale_Price">Brainstorm!$G$13:$G$27</definedName>
    <definedName name="Segment">Brainstorm!$B$13:$B$27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6" i="2"/>
  <c r="C29" i="2"/>
  <c r="C30" i="2"/>
  <c r="C31" i="2"/>
  <c r="C32" i="2"/>
  <c r="C28" i="2"/>
  <c r="F15" i="4" l="1" a="1"/>
  <c r="F15" i="4"/>
  <c r="H15" i="4"/>
  <c r="I15" i="4" s="1"/>
  <c r="F16" i="4" a="1"/>
  <c r="F16" i="4" s="1"/>
  <c r="H16" i="4"/>
  <c r="I16" i="4" s="1"/>
  <c r="F18" i="4" a="1"/>
  <c r="F18" i="4" s="1"/>
  <c r="H18" i="4"/>
  <c r="I18" i="4" s="1"/>
  <c r="F19" i="4" a="1"/>
  <c r="F19" i="4" s="1"/>
  <c r="I19" i="4" s="1"/>
  <c r="H19" i="4"/>
  <c r="F23" i="4" a="1"/>
  <c r="F23" i="4"/>
  <c r="H23" i="4"/>
  <c r="I23" i="4" s="1"/>
  <c r="F24" i="4" a="1"/>
  <c r="F24" i="4" s="1"/>
  <c r="I24" i="4" s="1"/>
  <c r="H24" i="4"/>
  <c r="F25" i="4" a="1"/>
  <c r="F25" i="4"/>
  <c r="H25" i="4"/>
  <c r="I25" i="4" s="1"/>
  <c r="F26" i="4" a="1"/>
  <c r="F26" i="4" s="1"/>
  <c r="I26" i="4" s="1"/>
  <c r="H26" i="4"/>
  <c r="F27" i="4" a="1"/>
  <c r="F27" i="4"/>
  <c r="H27" i="4"/>
  <c r="I27" i="4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F17" i="4" l="1" a="1"/>
  <c r="F17" i="4" s="1"/>
  <c r="F20" i="4" a="1"/>
  <c r="F20" i="4" s="1"/>
  <c r="F21" i="4" a="1"/>
  <c r="F21" i="4" s="1"/>
  <c r="F22" i="4" a="1"/>
  <c r="F22" i="4" s="1"/>
  <c r="F14" i="4" a="1"/>
  <c r="F14" i="4" s="1"/>
  <c r="E7" i="4"/>
  <c r="D7" i="4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H17" i="4"/>
  <c r="I17" i="4" s="1"/>
  <c r="H20" i="4"/>
  <c r="H21" i="4"/>
  <c r="H22" i="4"/>
  <c r="H14" i="4"/>
  <c r="D16" i="2"/>
  <c r="D19" i="2"/>
  <c r="D22" i="2"/>
  <c r="D20" i="2"/>
  <c r="D18" i="2"/>
  <c r="D17" i="2"/>
  <c r="D21" i="2"/>
  <c r="I21" i="4" l="1"/>
  <c r="I20" i="4"/>
  <c r="I14" i="4"/>
  <c r="I22" i="4"/>
  <c r="D11" i="4"/>
  <c r="E11" i="4" s="1"/>
  <c r="D10" i="4"/>
  <c r="E10" i="4" s="1"/>
  <c r="F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<sst xmlns="http://schemas.openxmlformats.org/spreadsheetml/2006/main" count="216" uniqueCount="104">
  <si>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</si>
  <si>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</si>
  <si>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</si>
  <si>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</si>
  <si>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</si>
  <si>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</si>
  <si>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</si>
  <si>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</si>
  <si>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</si>
  <si>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</si>
  <si>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</si>
  <si>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</si>
  <si>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</si>
  <si>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</si>
  <si>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</si>
  <si>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</si>
  <si>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</si>
  <si>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</si>
  <si>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</si>
  <si>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</si>
  <si>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</si>
  <si>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</si>
  <si>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</si>
  <si>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</si>
  <si>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</si>
  <si>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</si>
  <si>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</si>
  <si>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</si>
  <si>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</si>
  <si>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</si>
  <si>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</si>
  <si>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</si>
  <si>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</si>
  <si>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</si>
  <si>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</si>
  <si>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</si>
  <si>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</si>
  <si>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</si>
  <si>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</si>
  <si>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</si>
  <si>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</si>
  <si>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</si>
  <si>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</si>
  <si>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</si>
  <si>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</si>
  <si>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</si>
  <si>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</si>
  <si>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</si>
  <si>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</si>
  <si>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</si>
  <si>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</si>
  <si>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</si>
  <si>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</si>
  <si>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</si>
  <si>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</si>
  <si>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</si>
  <si>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</si>
  <si>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</si>
  <si>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</si>
  <si>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</si>
  <si>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</si>
  <si>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</si>
  <si>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</si>
  <si>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</si>
  <si>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</si>
  <si>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</si>
  <si>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</si>
  <si>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</si>
  <si>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</si>
  <si>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</si>
  <si>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</si>
  <si>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</si>
  <si>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</si>
  <si>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</si>
  <si>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</si>
  <si>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</si>
  <si>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</si>
  <si>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</si>
  <si>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</si>
  <si>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</si>
  <si>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</si>
  <si>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</si>
  <si>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</si>
  <si>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</si>
  <si>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</si>
  <si>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</si>
  <si>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</si>
  <si>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</si>
  <si>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</si>
  <si>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</si>
  <si>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</si>
  <si>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</si>
  <si>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</si>
  <si>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</si>
  <si>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</si>
  <si>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</si>
  <si>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</si>
  <si>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</si>
  <si>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</si>
  <si>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is NOT present in list 2</t>
  </si>
  <si>
    <t>List 3</t>
  </si>
  <si>
    <t>Total Profit</t>
  </si>
  <si>
    <t>Q3.</t>
  </si>
  <si>
    <t>Monitana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</si>
</sst>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ourier New"/>
      <family val="3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10" fontId="0" fillId="4" borderId="1" xfId="0" applyNumberFormat="1" applyFill="1" applyBorder="1"/>
    <xf numFmtId="0" fontId="1" fillId="4" borderId="1" xfId="0" applyFont="1" applyFill="1" applyBorder="1"/>
    <xf numFmtId="0" fontId="0" fillId="0" borderId="0" xfId="0" applyBorder="1"/>
    <xf numFmtId="0" fontId="6" fillId="5" borderId="2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F36"/>
  <sheetViews>
    <sheetView tabSelected="1" workbookViewId="0">
      <selection activeCell="H11" sqref="H11"/>
    </sheetView>
  </sheetViews>
  <sheetFormatPr defaultRowHeight="14.4" x14ac:dyDescent="0.3"/>
  <cols>
    <col min="2" max="2" width="36.21875" bestFit="1" customWidth="1"/>
    <col min="3" max="3" width="10.5546875" customWidth="1"/>
    <col min="4" max="4" width="23.109375" bestFit="1" customWidth="1"/>
    <col min="5" max="5" width="9.21875" customWidth="1"/>
    <col min="6" max="6" width="36.33203125" bestFit="1" customWidth="1"/>
    <col min="8" max="8" width="23.109375" bestFit="1" customWidth="1"/>
  </cols>
  <sheetData>
    <row r="1" spans="2:6" x14ac:dyDescent="0.3">
      <c r="B1" s="3" t="s">
        <v>39</v>
      </c>
      <c r="C1" s="3"/>
    </row>
    <row r="3" spans="2:6" x14ac:dyDescent="0.3">
      <c r="B3" s="2" t="s">
        <v>38</v>
      </c>
      <c r="C3" s="18"/>
      <c r="D3" s="2" t="s">
        <v>99</v>
      </c>
      <c r="F3" s="2" t="s">
        <v>37</v>
      </c>
    </row>
    <row r="4" spans="2:6" x14ac:dyDescent="0.3">
      <c r="C4" s="18"/>
    </row>
    <row r="5" spans="2:6" x14ac:dyDescent="0.3">
      <c r="B5" s="2" t="s">
        <v>36</v>
      </c>
      <c r="C5" s="18"/>
      <c r="D5" s="2" t="s">
        <v>100</v>
      </c>
      <c r="F5" s="2" t="s">
        <v>35</v>
      </c>
    </row>
    <row r="6" spans="2:6" x14ac:dyDescent="0.3">
      <c r="B6" s="1" t="s">
        <v>34</v>
      </c>
      <c r="C6" s="18"/>
      <c r="D6" s="1" t="str">
        <f>IFERROR(VLOOKUP($B6,List_2,1,0),"Not present in list 2")</f>
        <v>Anise tea</v>
      </c>
      <c r="F6" s="1" t="s">
        <v>34</v>
      </c>
    </row>
    <row r="7" spans="2:6" x14ac:dyDescent="0.3">
      <c r="B7" s="1" t="s">
        <v>33</v>
      </c>
      <c r="C7" s="18"/>
      <c r="D7" s="1" t="str">
        <f>IFERROR(VLOOKUP($B7,List_2,1,0),"Not present in list 2")</f>
        <v>Artichoke tea</v>
      </c>
      <c r="F7" s="1" t="s">
        <v>33</v>
      </c>
    </row>
    <row r="8" spans="2:6" x14ac:dyDescent="0.3">
      <c r="B8" s="1" t="s">
        <v>32</v>
      </c>
      <c r="C8" s="18"/>
      <c r="D8" s="1" t="str">
        <f>IFERROR(VLOOKUP($B8,List_2,1,0),"Not present in list 2")</f>
        <v>Asiatic penny-wort leaf</v>
      </c>
      <c r="F8" s="1" t="s">
        <v>32</v>
      </c>
    </row>
    <row r="9" spans="2:6" x14ac:dyDescent="0.3">
      <c r="B9" s="1" t="s">
        <v>31</v>
      </c>
      <c r="C9" s="18"/>
      <c r="D9" s="1" t="str">
        <f>IFERROR(VLOOKUP($B9,List_2,1,0),"Not present in list 2")</f>
        <v>Bael fruit tea[9]</v>
      </c>
      <c r="F9" s="1" t="s">
        <v>31</v>
      </c>
    </row>
    <row r="10" spans="2:6" x14ac:dyDescent="0.3">
      <c r="B10" s="1" t="s">
        <v>30</v>
      </c>
      <c r="C10" s="18"/>
      <c r="D10" s="1" t="str">
        <f>IFERROR(VLOOKUP($B10,List_2,1,0),"Not present in list 2")</f>
        <v>Bee balm</v>
      </c>
      <c r="F10" s="1" t="s">
        <v>30</v>
      </c>
    </row>
    <row r="11" spans="2:6" x14ac:dyDescent="0.3">
      <c r="B11" s="1" t="s">
        <v>29</v>
      </c>
      <c r="C11" s="18"/>
      <c r="D11" s="1" t="str">
        <f>IFERROR(VLOOKUP($B11,List_2,1,0),"Not present in list 2")</f>
        <v>Boldo</v>
      </c>
      <c r="F11" s="1" t="s">
        <v>29</v>
      </c>
    </row>
    <row r="12" spans="2:6" x14ac:dyDescent="0.3">
      <c r="B12" s="1" t="s">
        <v>28</v>
      </c>
      <c r="C12" s="18"/>
      <c r="D12" s="1" t="str">
        <f>IFERROR(VLOOKUP($B12,List_2,1,0),"Not present in list 2")</f>
        <v>Burdock; the seeds</v>
      </c>
      <c r="F12" s="1" t="s">
        <v>28</v>
      </c>
    </row>
    <row r="13" spans="2:6" x14ac:dyDescent="0.3">
      <c r="B13" s="1" t="s">
        <v>27</v>
      </c>
      <c r="C13" s="18"/>
      <c r="D13" s="1" t="str">
        <f>IFERROR(VLOOKUP($B13,List_2,1,0),"Not present in list 2")</f>
        <v>Cannabis tea</v>
      </c>
      <c r="F13" s="1" t="s">
        <v>27</v>
      </c>
    </row>
    <row r="14" spans="2:6" x14ac:dyDescent="0.3">
      <c r="B14" s="1" t="s">
        <v>26</v>
      </c>
      <c r="C14" s="18"/>
      <c r="D14" s="1" t="str">
        <f>IFERROR(VLOOKUP($B14,List_2,1,0),"Not present in list 2")</f>
        <v>Caraway</v>
      </c>
      <c r="F14" s="1" t="s">
        <v>26</v>
      </c>
    </row>
    <row r="15" spans="2:6" x14ac:dyDescent="0.3">
      <c r="B15" s="1" t="s">
        <v>25</v>
      </c>
      <c r="C15" s="18"/>
      <c r="D15" s="1" t="str">
        <f>IFERROR(VLOOKUP($B15,List_2,1,0),"Not present in list 2")</f>
        <v>Not present in list 2</v>
      </c>
      <c r="F15" s="1" t="s">
        <v>9</v>
      </c>
    </row>
    <row r="16" spans="2:6" x14ac:dyDescent="0.3">
      <c r="B16" s="1" t="s">
        <v>24</v>
      </c>
      <c r="C16" s="18"/>
      <c r="D16" s="1" t="str">
        <f>IFERROR(VLOOKUP($B16,List_2,1,0),"Not present in list 2")</f>
        <v>Not present in list 2</v>
      </c>
      <c r="F16" s="1" t="s">
        <v>8</v>
      </c>
    </row>
    <row r="17" spans="2:6" x14ac:dyDescent="0.3">
      <c r="B17" s="1" t="s">
        <v>23</v>
      </c>
      <c r="C17" s="18"/>
      <c r="D17" s="1" t="str">
        <f>IFERROR(VLOOKUP($B17,List_2,1,0),"Not present in list 2")</f>
        <v>Not present in list 2</v>
      </c>
      <c r="F17" s="1" t="s">
        <v>7</v>
      </c>
    </row>
    <row r="18" spans="2:6" x14ac:dyDescent="0.3">
      <c r="B18" s="1" t="s">
        <v>22</v>
      </c>
      <c r="C18" s="18"/>
      <c r="D18" s="1" t="str">
        <f>IFERROR(VLOOKUP($B18,List_2,1,0),"Not present in list 2")</f>
        <v>Not present in list 2</v>
      </c>
      <c r="F18" s="1" t="s">
        <v>21</v>
      </c>
    </row>
    <row r="19" spans="2:6" x14ac:dyDescent="0.3">
      <c r="B19" s="1" t="s">
        <v>20</v>
      </c>
      <c r="C19" s="18"/>
      <c r="D19" s="1" t="str">
        <f>IFERROR(VLOOKUP($B19,List_2,1,0),"Not present in list 2")</f>
        <v>Not present in list 2</v>
      </c>
      <c r="F19" s="1" t="s">
        <v>19</v>
      </c>
    </row>
    <row r="20" spans="2:6" x14ac:dyDescent="0.3">
      <c r="B20" s="1" t="s">
        <v>18</v>
      </c>
      <c r="C20" s="18"/>
      <c r="D20" s="1" t="str">
        <f>IFERROR(VLOOKUP($B20,List_2,1,0),"Not present in list 2")</f>
        <v>Not present in list 2</v>
      </c>
      <c r="F20" s="1" t="s">
        <v>6</v>
      </c>
    </row>
    <row r="21" spans="2:6" x14ac:dyDescent="0.3">
      <c r="B21" s="1" t="s">
        <v>17</v>
      </c>
      <c r="C21" s="18"/>
      <c r="D21" s="1" t="str">
        <f>IFERROR(VLOOKUP($B21,List_2,1,0),"Not present in list 2")</f>
        <v>Not present in list 2</v>
      </c>
      <c r="F21" s="1" t="s">
        <v>5</v>
      </c>
    </row>
    <row r="22" spans="2:6" x14ac:dyDescent="0.3">
      <c r="B22" s="1" t="s">
        <v>16</v>
      </c>
      <c r="C22" s="18"/>
      <c r="D22" s="1" t="str">
        <f>IFERROR(VLOOKUP($B22,List_2,1,0),"Not present in list 2")</f>
        <v>Not present in list 2</v>
      </c>
      <c r="F22" s="1" t="s">
        <v>15</v>
      </c>
    </row>
    <row r="23" spans="2:6" x14ac:dyDescent="0.3">
      <c r="B23" s="1" t="s">
        <v>14</v>
      </c>
      <c r="C23" s="18"/>
      <c r="D23" s="1" t="str">
        <f>IFERROR(VLOOKUP($B23,List_2,1,0),"Not present in list 2")</f>
        <v>Not present in list 2</v>
      </c>
      <c r="F23" s="1" t="s">
        <v>3</v>
      </c>
    </row>
    <row r="24" spans="2:6" x14ac:dyDescent="0.3">
      <c r="B24" s="1" t="s">
        <v>13</v>
      </c>
      <c r="C24" s="18"/>
      <c r="D24" s="1" t="str">
        <f>IFERROR(VLOOKUP($B24,List_2,1,0),"Not present in list 2")</f>
        <v>Not present in list 2</v>
      </c>
      <c r="F24" s="1" t="s">
        <v>12</v>
      </c>
    </row>
    <row r="25" spans="2:6" x14ac:dyDescent="0.3">
      <c r="B25" s="1" t="s">
        <v>11</v>
      </c>
      <c r="C25" s="18"/>
      <c r="D25" s="1" t="str">
        <f>IFERROR(VLOOKUP($B25,List_2,1,0),"Not present in list 2")</f>
        <v>Not present in list 2</v>
      </c>
    </row>
    <row r="26" spans="2:6" x14ac:dyDescent="0.3">
      <c r="B26" s="1" t="s">
        <v>10</v>
      </c>
      <c r="C26" s="18"/>
      <c r="D26" s="1" t="str">
        <f>IFERROR(VLOOKUP($B26,List_2,1,0),"Not present in list 2")</f>
        <v>Not present in list 2</v>
      </c>
    </row>
    <row r="27" spans="2:6" x14ac:dyDescent="0.3">
      <c r="B27" s="1" t="s">
        <v>9</v>
      </c>
      <c r="C27" s="18"/>
      <c r="D27" s="1" t="str">
        <f>IFERROR(VLOOKUP($B27,List_2,1,0),"Not present in list 2")</f>
        <v>St. John's wort</v>
      </c>
    </row>
    <row r="28" spans="2:6" x14ac:dyDescent="0.3">
      <c r="B28" s="1" t="s">
        <v>8</v>
      </c>
      <c r="C28" s="18"/>
      <c r="D28" s="1" t="str">
        <f>IFERROR(VLOOKUP($B28,List_2,1,0),"Not present in list 2")</f>
        <v>Staghorn sumac</v>
      </c>
    </row>
    <row r="29" spans="2:6" x14ac:dyDescent="0.3">
      <c r="B29" s="1" t="s">
        <v>7</v>
      </c>
      <c r="C29" s="18"/>
      <c r="D29" s="1" t="str">
        <f>IFERROR(VLOOKUP($B29,List_2,1,0),"Not present in list 2")</f>
        <v>Stevia</v>
      </c>
    </row>
    <row r="30" spans="2:6" x14ac:dyDescent="0.3">
      <c r="B30" s="1" t="s">
        <v>6</v>
      </c>
      <c r="C30" s="18"/>
      <c r="D30" s="1" t="str">
        <f>IFERROR(VLOOKUP($B30,List_2,1,0),"Not present in list 2")</f>
        <v>Turmeric tea</v>
      </c>
    </row>
    <row r="31" spans="2:6" x14ac:dyDescent="0.3">
      <c r="B31" s="1" t="s">
        <v>5</v>
      </c>
      <c r="C31" s="18"/>
      <c r="D31" s="1" t="str">
        <f>IFERROR(VLOOKUP($B31,List_2,1,0),"Not present in list 2")</f>
        <v>Uncaria tomentosa</v>
      </c>
    </row>
    <row r="32" spans="2:6" x14ac:dyDescent="0.3">
      <c r="B32" s="1" t="s">
        <v>4</v>
      </c>
      <c r="C32" s="18"/>
      <c r="D32" s="1" t="str">
        <f>IFERROR(VLOOKUP($B32,List_2,1,0),"Not present in list 2")</f>
        <v>Not present in list 2</v>
      </c>
    </row>
    <row r="33" spans="2:4" x14ac:dyDescent="0.3">
      <c r="B33" s="1" t="s">
        <v>3</v>
      </c>
      <c r="C33" s="18"/>
      <c r="D33" s="1" t="str">
        <f>IFERROR(VLOOKUP($B33,List_2,1,0),"Not present in list 2")</f>
        <v>Verbena (vervain)</v>
      </c>
    </row>
    <row r="34" spans="2:4" x14ac:dyDescent="0.3">
      <c r="B34" s="1" t="s">
        <v>2</v>
      </c>
      <c r="C34" s="18"/>
      <c r="D34" s="1" t="str">
        <f>IFERROR(VLOOKUP($B34,List_2,1,0),"Not present in list 2")</f>
        <v>Not present in list 2</v>
      </c>
    </row>
    <row r="35" spans="2:4" x14ac:dyDescent="0.3">
      <c r="B35" s="1" t="s">
        <v>1</v>
      </c>
      <c r="C35" s="18"/>
      <c r="D35" s="1" t="str">
        <f>IFERROR(VLOOKUP($B35,List_2,1,0),"Not present in list 2")</f>
        <v>Not present in list 2</v>
      </c>
    </row>
    <row r="36" spans="2:4" x14ac:dyDescent="0.3">
      <c r="B36" s="1" t="s">
        <v>0</v>
      </c>
      <c r="C36" s="18"/>
      <c r="D36" s="1" t="str">
        <f>IFERROR(VLOOKUP($B36,List_2,1,0),"Not present in list 2")</f>
        <v>Not present in list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topLeftCell="A10" workbookViewId="0">
      <selection activeCell="L21" sqref="L2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2" max="13" width="17.5546875" bestFit="1" customWidth="1"/>
  </cols>
  <sheetData>
    <row r="2" spans="2:12" ht="15.6" x14ac:dyDescent="0.3">
      <c r="B2" s="11" t="s">
        <v>57</v>
      </c>
    </row>
    <row r="3" spans="2:12" ht="18" x14ac:dyDescent="0.35">
      <c r="B3" s="11" t="s">
        <v>58</v>
      </c>
      <c r="G3" s="12"/>
    </row>
    <row r="4" spans="2:12" ht="18" x14ac:dyDescent="0.35">
      <c r="B4" s="11" t="s">
        <v>59</v>
      </c>
      <c r="G4" s="12"/>
    </row>
    <row r="5" spans="2:12" ht="18" x14ac:dyDescent="0.35">
      <c r="G5" s="12"/>
    </row>
    <row r="6" spans="2:12" x14ac:dyDescent="0.3">
      <c r="B6" s="13" t="s">
        <v>60</v>
      </c>
      <c r="C6" s="13" t="s">
        <v>61</v>
      </c>
      <c r="D6" s="13" t="s">
        <v>62</v>
      </c>
      <c r="E6" s="13" t="s">
        <v>63</v>
      </c>
      <c r="F6" s="13" t="s">
        <v>101</v>
      </c>
    </row>
    <row r="7" spans="2:12" x14ac:dyDescent="0.3">
      <c r="B7" s="1" t="s">
        <v>72</v>
      </c>
      <c r="C7" s="1" t="s">
        <v>74</v>
      </c>
      <c r="D7" s="7">
        <f>IF(SUMIFS($H$14:$H$27,$B$14:$B$27,$B$7,$C$14:$C$27,$C$7)=0,"NA",SUMIFS($H$14:$H$27,$B$14:$B$27,$B$7,$C$14:$C$27,$C$7))</f>
        <v>1810800</v>
      </c>
      <c r="E7" s="7">
        <f>COUNTIFS(Segment,$B$7,Country,$C$7)</f>
        <v>2</v>
      </c>
      <c r="F7" s="7">
        <f>IF(SUMIFS(Profit,Segment,$B$7,Country,$C$7)=0,"NA",SUMIFS(Profit,Segment,$B$7,Country,$C$7))</f>
        <v>1810540</v>
      </c>
    </row>
    <row r="9" spans="2:12" x14ac:dyDescent="0.3">
      <c r="C9" s="1"/>
      <c r="D9" s="1"/>
      <c r="E9" s="13" t="s">
        <v>64</v>
      </c>
    </row>
    <row r="10" spans="2:12" x14ac:dyDescent="0.3">
      <c r="C10" s="13" t="s">
        <v>65</v>
      </c>
      <c r="D10" s="7">
        <f>MAX(Manufacturing_Price)</f>
        <v>260</v>
      </c>
      <c r="E10" s="7" t="str">
        <f>INDEX(Product,MATCH($D10,Manufacturing_Price,0))</f>
        <v>Amarilla</v>
      </c>
    </row>
    <row r="11" spans="2:12" x14ac:dyDescent="0.3">
      <c r="C11" s="13" t="s">
        <v>66</v>
      </c>
      <c r="D11" s="7">
        <f>MIN(Manufacturing_Price)</f>
        <v>5</v>
      </c>
      <c r="E11" s="7" t="str">
        <f>INDEX(Product,MATCH($D11,Manufacturing_Price,0))</f>
        <v>Montana</v>
      </c>
    </row>
    <row r="13" spans="2:12" x14ac:dyDescent="0.3">
      <c r="B13" s="1" t="s">
        <v>60</v>
      </c>
      <c r="C13" s="1" t="s">
        <v>67</v>
      </c>
      <c r="D13" s="1" t="s">
        <v>41</v>
      </c>
      <c r="E13" s="1" t="s">
        <v>42</v>
      </c>
      <c r="F13" s="7" t="s">
        <v>68</v>
      </c>
      <c r="G13" s="1" t="s">
        <v>69</v>
      </c>
      <c r="H13" s="7" t="s">
        <v>70</v>
      </c>
      <c r="I13" s="7" t="s">
        <v>71</v>
      </c>
      <c r="K13" s="19" t="s">
        <v>102</v>
      </c>
    </row>
    <row r="14" spans="2:12" x14ac:dyDescent="0.3">
      <c r="B14" s="1" t="s">
        <v>72</v>
      </c>
      <c r="C14" s="1" t="s">
        <v>73</v>
      </c>
      <c r="D14" s="1" t="s">
        <v>47</v>
      </c>
      <c r="E14" s="1">
        <v>2851</v>
      </c>
      <c r="F14" s="7" cm="1">
        <f t="array" ref="F14">_xlfn.IFS($D14=$D$14,10,$D14=$D$17,120,$D14=$D$20,260,$D14=$D$21,5,$D14=$D$22,250)</f>
        <v>10</v>
      </c>
      <c r="G14" s="1">
        <v>350</v>
      </c>
      <c r="H14" s="7">
        <f>PRODUCT($E14,$G14)</f>
        <v>997850</v>
      </c>
      <c r="I14" s="7">
        <f>$H14-$F14</f>
        <v>997840</v>
      </c>
    </row>
    <row r="15" spans="2:12" x14ac:dyDescent="0.3">
      <c r="B15" s="1" t="s">
        <v>72</v>
      </c>
      <c r="C15" s="1" t="s">
        <v>74</v>
      </c>
      <c r="D15" s="1" t="s">
        <v>47</v>
      </c>
      <c r="E15" s="1">
        <v>3495</v>
      </c>
      <c r="F15" s="7" cm="1">
        <f t="array" ref="F15">_xlfn.IFS($D15=$D$14,10,$D15=$D$17,120,$D15=$D$20,260,$D15=$D$21,5,$D15=$D$22,250)</f>
        <v>10</v>
      </c>
      <c r="G15" s="1">
        <v>300</v>
      </c>
      <c r="H15" s="7">
        <f>PRODUCT($E15,$G15)</f>
        <v>1048500</v>
      </c>
      <c r="I15" s="7">
        <f>$H15-$F15</f>
        <v>1048490</v>
      </c>
      <c r="K15" s="20" t="s">
        <v>41</v>
      </c>
      <c r="L15" s="20" t="s">
        <v>68</v>
      </c>
    </row>
    <row r="16" spans="2:12" x14ac:dyDescent="0.3">
      <c r="B16" s="1" t="s">
        <v>75</v>
      </c>
      <c r="C16" s="1" t="s">
        <v>76</v>
      </c>
      <c r="D16" s="1" t="s">
        <v>47</v>
      </c>
      <c r="E16" s="1">
        <v>2632</v>
      </c>
      <c r="F16" s="7" cm="1">
        <f t="array" ref="F16">_xlfn.IFS($D16=$D$14,10,$D16=$D$17,120,$D16=$D$20,260,$D16=$D$21,5,$D16=$D$22,250)</f>
        <v>10</v>
      </c>
      <c r="G16" s="1">
        <v>350</v>
      </c>
      <c r="H16" s="7">
        <f>PRODUCT($E16,$G16)</f>
        <v>921200</v>
      </c>
      <c r="I16" s="7">
        <f>$H16-$F16</f>
        <v>921190</v>
      </c>
      <c r="K16" s="21" t="s">
        <v>47</v>
      </c>
      <c r="L16" s="21">
        <v>10</v>
      </c>
    </row>
    <row r="17" spans="2:12" x14ac:dyDescent="0.3">
      <c r="B17" s="1" t="s">
        <v>75</v>
      </c>
      <c r="C17" s="1" t="s">
        <v>76</v>
      </c>
      <c r="D17" s="1" t="s">
        <v>49</v>
      </c>
      <c r="E17" s="1">
        <v>2632</v>
      </c>
      <c r="F17" s="7" cm="1">
        <f t="array" ref="F17">_xlfn.IFS($D17=$D$14,10,$D17=$D$17,120,$D17=$D$20,260,$D17=$D$21,5,$D17=$D$22,250)</f>
        <v>120</v>
      </c>
      <c r="G17" s="1">
        <v>350</v>
      </c>
      <c r="H17" s="7">
        <f>PRODUCT($E17,$G17)</f>
        <v>921200</v>
      </c>
      <c r="I17" s="7">
        <f>$H17-$F17</f>
        <v>921080</v>
      </c>
      <c r="K17" s="21" t="s">
        <v>49</v>
      </c>
      <c r="L17" s="21">
        <v>120</v>
      </c>
    </row>
    <row r="18" spans="2:12" x14ac:dyDescent="0.3">
      <c r="B18" s="1" t="s">
        <v>75</v>
      </c>
      <c r="C18" s="1" t="s">
        <v>74</v>
      </c>
      <c r="D18" s="1" t="s">
        <v>49</v>
      </c>
      <c r="E18" s="1">
        <v>2574</v>
      </c>
      <c r="F18" s="7" cm="1">
        <f t="array" ref="F18">_xlfn.IFS($D18=$D$14,10,$D18=$D$17,120,$D18=$D$20,260,$D18=$D$21,5,$D18=$D$22,250)</f>
        <v>120</v>
      </c>
      <c r="G18" s="1">
        <v>300</v>
      </c>
      <c r="H18" s="7">
        <f>PRODUCT($E18,$G18)</f>
        <v>772200</v>
      </c>
      <c r="I18" s="7">
        <f>$H18-$F18</f>
        <v>772080</v>
      </c>
      <c r="K18" s="21" t="s">
        <v>44</v>
      </c>
      <c r="L18" s="21">
        <v>260</v>
      </c>
    </row>
    <row r="19" spans="2:12" x14ac:dyDescent="0.3">
      <c r="B19" s="1" t="s">
        <v>72</v>
      </c>
      <c r="C19" s="1" t="s">
        <v>73</v>
      </c>
      <c r="D19" s="1" t="s">
        <v>47</v>
      </c>
      <c r="E19" s="1">
        <v>2151</v>
      </c>
      <c r="F19" s="7" cm="1">
        <f t="array" ref="F19">_xlfn.IFS($D19=$D$14,10,$D19=$D$17,120,$D19=$D$20,260,$D19=$D$21,5,$D19=$D$22,250)</f>
        <v>10</v>
      </c>
      <c r="G19" s="1">
        <v>350</v>
      </c>
      <c r="H19" s="7">
        <f>PRODUCT($E19,$G19)</f>
        <v>752850</v>
      </c>
      <c r="I19" s="7">
        <f>$H19-$F19</f>
        <v>752840</v>
      </c>
      <c r="K19" s="21" t="s">
        <v>103</v>
      </c>
      <c r="L19" s="21">
        <v>5</v>
      </c>
    </row>
    <row r="20" spans="2:12" x14ac:dyDescent="0.3">
      <c r="B20" s="1" t="s">
        <v>75</v>
      </c>
      <c r="C20" s="1" t="s">
        <v>77</v>
      </c>
      <c r="D20" s="1" t="s">
        <v>44</v>
      </c>
      <c r="E20" s="1">
        <v>2475</v>
      </c>
      <c r="F20" s="7" cm="1">
        <f t="array" ref="F20">_xlfn.IFS($D20=$D$14,10,$D20=$D$17,120,$D20=$D$20,260,$D20=$D$21,5,$D20=$D$22,250)</f>
        <v>260</v>
      </c>
      <c r="G20" s="1">
        <v>300</v>
      </c>
      <c r="H20" s="7">
        <f>PRODUCT($E20,$G20)</f>
        <v>742500</v>
      </c>
      <c r="I20" s="7">
        <f>$H20-$F20</f>
        <v>742240</v>
      </c>
      <c r="K20" s="21" t="s">
        <v>79</v>
      </c>
      <c r="L20" s="21">
        <v>250</v>
      </c>
    </row>
    <row r="21" spans="2:12" x14ac:dyDescent="0.3">
      <c r="B21" s="1" t="s">
        <v>78</v>
      </c>
      <c r="C21" s="1" t="s">
        <v>76</v>
      </c>
      <c r="D21" s="1" t="s">
        <v>54</v>
      </c>
      <c r="E21" s="1">
        <v>2227.5</v>
      </c>
      <c r="F21" s="7" cm="1">
        <f t="array" ref="F21">_xlfn.IFS($D21=$D$14,10,$D21=$D$17,120,$D21=$D$20,260,$D21=$D$21,5,$D21=$D$22,250)</f>
        <v>5</v>
      </c>
      <c r="G21" s="1">
        <v>350</v>
      </c>
      <c r="H21" s="7">
        <f>PRODUCT($E21,$G21)</f>
        <v>779625</v>
      </c>
      <c r="I21" s="7">
        <f>$H21-$F21</f>
        <v>779620</v>
      </c>
    </row>
    <row r="22" spans="2:12" x14ac:dyDescent="0.3">
      <c r="B22" s="1" t="s">
        <v>72</v>
      </c>
      <c r="C22" s="1" t="s">
        <v>74</v>
      </c>
      <c r="D22" s="1" t="s">
        <v>79</v>
      </c>
      <c r="E22" s="1">
        <v>2541</v>
      </c>
      <c r="F22" s="7" cm="1">
        <f t="array" ref="F22">_xlfn.IFS($D22=$D$14,10,$D22=$D$17,120,$D22=$D$20,260,$D22=$D$21,5,$D22=$D$22,250)</f>
        <v>250</v>
      </c>
      <c r="G22" s="1">
        <v>300</v>
      </c>
      <c r="H22" s="7">
        <f>PRODUCT($E22,$G22)</f>
        <v>762300</v>
      </c>
      <c r="I22" s="7">
        <f>$H22-$F22</f>
        <v>762050</v>
      </c>
    </row>
    <row r="23" spans="2:12" x14ac:dyDescent="0.3">
      <c r="B23" s="1" t="s">
        <v>78</v>
      </c>
      <c r="C23" s="1" t="s">
        <v>80</v>
      </c>
      <c r="D23" s="1" t="s">
        <v>49</v>
      </c>
      <c r="E23" s="1">
        <v>2536</v>
      </c>
      <c r="F23" s="7" cm="1">
        <f t="array" ref="F23">_xlfn.IFS($D23=$D$14,10,$D23=$D$17,120,$D23=$D$20,260,$D23=$D$21,5,$D23=$D$22,250)</f>
        <v>120</v>
      </c>
      <c r="G23" s="1">
        <v>300</v>
      </c>
      <c r="H23" s="7">
        <f>PRODUCT($E23,$G23)</f>
        <v>760800</v>
      </c>
      <c r="I23" s="7">
        <f>$H23-$F23</f>
        <v>760680</v>
      </c>
    </row>
    <row r="24" spans="2:12" x14ac:dyDescent="0.3">
      <c r="B24" s="1" t="s">
        <v>75</v>
      </c>
      <c r="C24" s="1" t="s">
        <v>74</v>
      </c>
      <c r="D24" s="1" t="s">
        <v>47</v>
      </c>
      <c r="E24" s="1">
        <v>2007</v>
      </c>
      <c r="F24" s="7" cm="1">
        <f t="array" ref="F24">_xlfn.IFS($D24=$D$14,10,$D24=$D$17,120,$D24=$D$20,260,$D24=$D$21,5,$D24=$D$22,250)</f>
        <v>10</v>
      </c>
      <c r="G24" s="1">
        <v>350</v>
      </c>
      <c r="H24" s="7">
        <f>PRODUCT($E24,$G24)</f>
        <v>702450</v>
      </c>
      <c r="I24" s="7">
        <f>$H24-$F24</f>
        <v>702440</v>
      </c>
    </row>
    <row r="25" spans="2:12" x14ac:dyDescent="0.3">
      <c r="B25" s="1" t="s">
        <v>81</v>
      </c>
      <c r="C25" s="1" t="s">
        <v>74</v>
      </c>
      <c r="D25" s="1" t="s">
        <v>49</v>
      </c>
      <c r="E25" s="1">
        <v>2460</v>
      </c>
      <c r="F25" s="7" cm="1">
        <f t="array" ref="F25">_xlfn.IFS($D25=$D$14,10,$D25=$D$17,120,$D25=$D$20,260,$D25=$D$21,5,$D25=$D$22,250)</f>
        <v>120</v>
      </c>
      <c r="G25" s="1">
        <v>300</v>
      </c>
      <c r="H25" s="7">
        <f>PRODUCT($E25,$G25)</f>
        <v>738000</v>
      </c>
      <c r="I25" s="7">
        <f>$H25-$F25</f>
        <v>737880</v>
      </c>
    </row>
    <row r="26" spans="2:12" x14ac:dyDescent="0.3">
      <c r="B26" s="1" t="s">
        <v>82</v>
      </c>
      <c r="C26" s="1" t="s">
        <v>76</v>
      </c>
      <c r="D26" s="1" t="s">
        <v>54</v>
      </c>
      <c r="E26" s="1">
        <v>3802.5</v>
      </c>
      <c r="F26" s="7" cm="1">
        <f t="array" ref="F26">_xlfn.IFS($D26=$D$14,10,$D26=$D$17,120,$D26=$D$20,260,$D26=$D$21,5,$D26=$D$22,250)</f>
        <v>5</v>
      </c>
      <c r="G26" s="1">
        <v>300</v>
      </c>
      <c r="H26" s="7">
        <f>PRODUCT($E26,$G26)</f>
        <v>1140750</v>
      </c>
      <c r="I26" s="7">
        <f>$H26-$F26</f>
        <v>1140745</v>
      </c>
    </row>
    <row r="27" spans="2:12" x14ac:dyDescent="0.3">
      <c r="B27" s="1" t="s">
        <v>72</v>
      </c>
      <c r="C27" s="1" t="s">
        <v>76</v>
      </c>
      <c r="D27" s="1" t="s">
        <v>49</v>
      </c>
      <c r="E27" s="1">
        <v>3793.5</v>
      </c>
      <c r="F27" s="7" cm="1">
        <f t="array" ref="F27">_xlfn.IFS($D27=$D$14,10,$D27=$D$17,120,$D27=$D$20,260,$D27=$D$21,5,$D27=$D$22,250)</f>
        <v>120</v>
      </c>
      <c r="G27" s="1">
        <v>300</v>
      </c>
      <c r="H27" s="7">
        <f>PRODUCT($E27,$G27)</f>
        <v>1138050</v>
      </c>
      <c r="I27" s="7">
        <f>$H27-$F27</f>
        <v>1137930</v>
      </c>
    </row>
  </sheetData>
  <dataValidations count="2">
    <dataValidation type="list" allowBlank="1" showInputMessage="1" showErrorMessage="1" sqref="B7" xr:uid="{D72746A6-979F-497F-B65E-8EF9C682BA78}">
      <formula1>"Government,Midmarket,Channel Partners,Enterprise,Small Business"</formula1>
    </dataValidation>
    <dataValidation type="list" allowBlank="1" showInputMessage="1" showErrorMessage="1" sqref="C7" xr:uid="{10F51EB4-04BF-4335-9B8D-8A88570EF33E}">
      <formula1>"Mexico,United States of America,Canada,France,Germany,"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zoomScale="115" zoomScaleNormal="115" workbookViewId="0">
      <selection activeCell="E6" sqref="E6"/>
    </sheetView>
  </sheetViews>
  <sheetFormatPr defaultRowHeight="14.4" x14ac:dyDescent="0.3"/>
  <cols>
    <col min="1" max="1" width="8.88671875" customWidth="1"/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VLOOKUP(TRIM(LEFT($B6,SEARCH(" ",$B6))),$F$5:$G$10,2,0)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VLOOKUP(TRIM(LEFT($B7,SEARCH(" ",$B7))),$F$5:$G$10,2,0)</f>
        <v>2151</v>
      </c>
      <c r="F7" s="1" t="s">
        <v>54</v>
      </c>
      <c r="G7" s="1">
        <v>2227.5</v>
      </c>
    </row>
    <row r="8" spans="2:13" x14ac:dyDescent="0.3">
      <c r="B8" s="1" t="s">
        <v>46</v>
      </c>
      <c r="C8" s="1">
        <f t="shared" si="0"/>
        <v>2475</v>
      </c>
      <c r="F8" s="1" t="s">
        <v>47</v>
      </c>
      <c r="G8" s="1">
        <v>2151</v>
      </c>
    </row>
    <row r="9" spans="2:13" x14ac:dyDescent="0.3">
      <c r="B9" s="1" t="s">
        <v>48</v>
      </c>
      <c r="C9" s="1">
        <f t="shared" si="0"/>
        <v>2227.5</v>
      </c>
      <c r="F9" s="1" t="s">
        <v>49</v>
      </c>
      <c r="G9" s="1">
        <v>2574</v>
      </c>
    </row>
    <row r="10" spans="2:13" x14ac:dyDescent="0.3">
      <c r="B10" s="1" t="s">
        <v>50</v>
      </c>
      <c r="C10" s="1">
        <f t="shared" si="0"/>
        <v>2541</v>
      </c>
      <c r="F10" s="1" t="s">
        <v>79</v>
      </c>
      <c r="G10" s="1">
        <v>2541</v>
      </c>
      <c r="K10" s="14"/>
    </row>
    <row r="12" spans="2:13" s="6" customFormat="1" x14ac:dyDescent="0.3"/>
    <row r="13" spans="2:13" x14ac:dyDescent="0.3">
      <c r="B13" s="4" t="s">
        <v>51</v>
      </c>
    </row>
    <row r="14" spans="2:13" x14ac:dyDescent="0.3">
      <c r="F14" s="5" t="s">
        <v>47</v>
      </c>
      <c r="G14" s="5"/>
      <c r="I14" s="5" t="s">
        <v>44</v>
      </c>
      <c r="J14" s="5"/>
      <c r="L14" s="5" t="s">
        <v>54</v>
      </c>
      <c r="M14" s="5"/>
    </row>
    <row r="15" spans="2:13" x14ac:dyDescent="0.3">
      <c r="B15" s="5" t="s">
        <v>41</v>
      </c>
      <c r="C15" s="5" t="s">
        <v>52</v>
      </c>
      <c r="D15" s="5" t="s">
        <v>53</v>
      </c>
      <c r="F15" s="5" t="s">
        <v>52</v>
      </c>
      <c r="G15" s="5" t="s">
        <v>53</v>
      </c>
      <c r="I15" s="5" t="s">
        <v>52</v>
      </c>
      <c r="J15" s="5" t="s">
        <v>53</v>
      </c>
      <c r="L15" s="5" t="s">
        <v>52</v>
      </c>
      <c r="M15" s="5" t="s">
        <v>53</v>
      </c>
    </row>
    <row r="16" spans="2:13" x14ac:dyDescent="0.3">
      <c r="B16" s="1" t="s">
        <v>47</v>
      </c>
      <c r="C16" s="1">
        <v>1655.08</v>
      </c>
      <c r="D16" s="16">
        <f ca="1">VLOOKUP($C16,INDIRECT($B16),2,1)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6">
        <f t="shared" ref="D17:D22" ca="1" si="1">VLOOKUP($C17,INDIRECT($B17),2,1)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6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54</v>
      </c>
      <c r="C19" s="1">
        <v>1685.6</v>
      </c>
      <c r="D19" s="16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47</v>
      </c>
      <c r="C20" s="1">
        <v>1685.6</v>
      </c>
      <c r="D20" s="16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54</v>
      </c>
      <c r="C21" s="1">
        <v>1763.8600000000001</v>
      </c>
      <c r="D21" s="16">
        <f t="shared" ca="1" si="1"/>
        <v>7.0000000000000007E-2</v>
      </c>
    </row>
    <row r="22" spans="2:13" x14ac:dyDescent="0.3">
      <c r="B22" s="1" t="s">
        <v>47</v>
      </c>
      <c r="C22" s="1">
        <v>2293.1999999999998</v>
      </c>
      <c r="D22" s="16">
        <f t="shared" ca="1" si="1"/>
        <v>0.15</v>
      </c>
    </row>
    <row r="24" spans="2:13" s="6" customFormat="1" x14ac:dyDescent="0.3"/>
    <row r="25" spans="2:13" x14ac:dyDescent="0.3">
      <c r="B25" s="4" t="s">
        <v>55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56</v>
      </c>
      <c r="H27" s="5" t="s">
        <v>42</v>
      </c>
    </row>
    <row r="28" spans="2:13" x14ac:dyDescent="0.3">
      <c r="B28" s="1" t="s">
        <v>43</v>
      </c>
      <c r="C28" s="1">
        <f>VLOOKUP(TRIM(LEFT($B28,FIND(" ",$B28))),$F$27:$H$37,3,0)</f>
        <v>2574</v>
      </c>
      <c r="D28" s="15"/>
      <c r="F28" s="1" t="s">
        <v>47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2">VLOOKUP(TRIM(LEFT($B29,FIND(" ",$B29))),$F$27:$H$37,3,0)</f>
        <v>2151</v>
      </c>
      <c r="D29" s="15"/>
      <c r="F29" s="1" t="s">
        <v>54</v>
      </c>
      <c r="G29" s="10">
        <v>125</v>
      </c>
      <c r="H29" s="1">
        <v>2227.5</v>
      </c>
    </row>
    <row r="30" spans="2:13" x14ac:dyDescent="0.3">
      <c r="B30" s="1" t="s">
        <v>46</v>
      </c>
      <c r="C30" s="1">
        <f t="shared" si="2"/>
        <v>2475</v>
      </c>
      <c r="D30" s="15"/>
      <c r="F30" s="1" t="s">
        <v>44</v>
      </c>
      <c r="G30" s="10">
        <v>145</v>
      </c>
      <c r="H30" s="1">
        <v>2475</v>
      </c>
    </row>
    <row r="31" spans="2:13" x14ac:dyDescent="0.3">
      <c r="B31" s="1" t="s">
        <v>48</v>
      </c>
      <c r="C31" s="1">
        <f t="shared" si="2"/>
        <v>2227.5</v>
      </c>
      <c r="D31" s="15"/>
      <c r="F31" s="1" t="s">
        <v>54</v>
      </c>
      <c r="G31" s="10">
        <v>848</v>
      </c>
      <c r="H31" s="10">
        <v>2537.25</v>
      </c>
    </row>
    <row r="32" spans="2:13" x14ac:dyDescent="0.3">
      <c r="B32" s="1" t="s">
        <v>50</v>
      </c>
      <c r="C32" s="1">
        <f t="shared" si="2"/>
        <v>2541</v>
      </c>
      <c r="D32" s="15"/>
      <c r="F32" s="1" t="s">
        <v>79</v>
      </c>
      <c r="G32" s="10">
        <v>777</v>
      </c>
      <c r="H32" s="1">
        <v>2541</v>
      </c>
    </row>
    <row r="33" spans="2:8" x14ac:dyDescent="0.3">
      <c r="D33" s="15"/>
      <c r="F33" s="1" t="s">
        <v>49</v>
      </c>
      <c r="G33" s="10">
        <v>235</v>
      </c>
      <c r="H33" s="1">
        <v>2574</v>
      </c>
    </row>
    <row r="34" spans="2:8" x14ac:dyDescent="0.3">
      <c r="B34" s="15"/>
      <c r="F34" s="1" t="s">
        <v>47</v>
      </c>
      <c r="G34" s="10">
        <v>985</v>
      </c>
      <c r="H34" s="10">
        <v>2585.1</v>
      </c>
    </row>
    <row r="35" spans="2:8" x14ac:dyDescent="0.3">
      <c r="F35" s="1" t="s">
        <v>49</v>
      </c>
      <c r="G35" s="10">
        <v>1122</v>
      </c>
      <c r="H35" s="10">
        <v>2632.95</v>
      </c>
    </row>
    <row r="36" spans="2:8" x14ac:dyDescent="0.3">
      <c r="F36" s="1" t="s">
        <v>79</v>
      </c>
      <c r="G36" s="10">
        <v>1260</v>
      </c>
      <c r="H36" s="10">
        <v>2680.8</v>
      </c>
    </row>
    <row r="37" spans="2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F21" sqref="F21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85</v>
      </c>
      <c r="I2" t="s">
        <v>86</v>
      </c>
    </row>
    <row r="4" spans="2:11" x14ac:dyDescent="0.3">
      <c r="B4" s="13" t="s">
        <v>41</v>
      </c>
      <c r="C4" s="13" t="s">
        <v>83</v>
      </c>
      <c r="D4" s="17" t="s">
        <v>84</v>
      </c>
    </row>
    <row r="5" spans="2:11" x14ac:dyDescent="0.3">
      <c r="B5" s="1" t="s">
        <v>34</v>
      </c>
      <c r="C5" s="1">
        <v>2851</v>
      </c>
      <c r="D5" s="7">
        <f>RANK($C5,$C$5:$C$18,0)</f>
        <v>4</v>
      </c>
    </row>
    <row r="6" spans="2:11" x14ac:dyDescent="0.3">
      <c r="B6" s="1" t="s">
        <v>33</v>
      </c>
      <c r="C6" s="1">
        <v>3495</v>
      </c>
      <c r="D6" s="7">
        <f t="shared" ref="D6:D18" si="0">RANK($C6,$C$5:$C$18,0)</f>
        <v>3</v>
      </c>
      <c r="I6" s="13" t="s">
        <v>97</v>
      </c>
      <c r="J6" s="13" t="s">
        <v>98</v>
      </c>
      <c r="K6" s="17" t="s">
        <v>84</v>
      </c>
    </row>
    <row r="7" spans="2:11" x14ac:dyDescent="0.3">
      <c r="B7" s="1" t="s">
        <v>47</v>
      </c>
      <c r="C7" s="1">
        <v>2632</v>
      </c>
      <c r="D7" s="7">
        <f t="shared" si="0"/>
        <v>6</v>
      </c>
      <c r="I7" s="1" t="s">
        <v>87</v>
      </c>
      <c r="J7" s="1">
        <v>1538</v>
      </c>
      <c r="K7" s="7">
        <f>RANK($J7,$J$7:$J$16,0)</f>
        <v>10</v>
      </c>
    </row>
    <row r="8" spans="2:11" x14ac:dyDescent="0.3">
      <c r="B8" s="1" t="s">
        <v>49</v>
      </c>
      <c r="C8" s="1">
        <v>2633</v>
      </c>
      <c r="D8" s="7">
        <f t="shared" si="0"/>
        <v>5</v>
      </c>
      <c r="I8" s="1" t="s">
        <v>88</v>
      </c>
      <c r="J8" s="1">
        <v>6602</v>
      </c>
      <c r="K8" s="7">
        <f t="shared" ref="K8:K16" si="1">RANK($J8,$J$7:$J$16,0)</f>
        <v>1</v>
      </c>
    </row>
    <row r="9" spans="2:11" x14ac:dyDescent="0.3">
      <c r="B9" s="1" t="s">
        <v>20</v>
      </c>
      <c r="C9" s="1">
        <v>2574</v>
      </c>
      <c r="D9" s="7">
        <f t="shared" si="0"/>
        <v>7</v>
      </c>
      <c r="I9" s="1" t="s">
        <v>89</v>
      </c>
      <c r="J9" s="1">
        <v>4831</v>
      </c>
      <c r="K9" s="7">
        <f t="shared" si="1"/>
        <v>6</v>
      </c>
    </row>
    <row r="10" spans="2:11" x14ac:dyDescent="0.3">
      <c r="B10" s="1" t="s">
        <v>18</v>
      </c>
      <c r="C10" s="1">
        <v>2151</v>
      </c>
      <c r="D10" s="7">
        <f t="shared" si="0"/>
        <v>13</v>
      </c>
      <c r="I10" s="1" t="s">
        <v>90</v>
      </c>
      <c r="J10" s="1">
        <v>5985</v>
      </c>
      <c r="K10" s="7">
        <f t="shared" si="1"/>
        <v>2</v>
      </c>
    </row>
    <row r="11" spans="2:11" x14ac:dyDescent="0.3">
      <c r="B11" s="1" t="s">
        <v>44</v>
      </c>
      <c r="C11" s="1">
        <v>2475</v>
      </c>
      <c r="D11" s="7">
        <f t="shared" si="0"/>
        <v>10</v>
      </c>
      <c r="I11" s="1" t="s">
        <v>91</v>
      </c>
      <c r="J11" s="1">
        <v>5444</v>
      </c>
      <c r="K11" s="7">
        <f t="shared" si="1"/>
        <v>4</v>
      </c>
    </row>
    <row r="12" spans="2:11" x14ac:dyDescent="0.3">
      <c r="B12" s="1" t="s">
        <v>54</v>
      </c>
      <c r="C12" s="1">
        <v>2227.5</v>
      </c>
      <c r="D12" s="7">
        <f t="shared" si="0"/>
        <v>12</v>
      </c>
      <c r="I12" s="1" t="s">
        <v>92</v>
      </c>
      <c r="J12" s="1">
        <v>5444</v>
      </c>
      <c r="K12" s="7">
        <f t="shared" si="1"/>
        <v>4</v>
      </c>
    </row>
    <row r="13" spans="2:11" x14ac:dyDescent="0.3">
      <c r="B13" s="1" t="s">
        <v>79</v>
      </c>
      <c r="C13" s="1">
        <v>2541</v>
      </c>
      <c r="D13" s="7">
        <f t="shared" si="0"/>
        <v>8</v>
      </c>
      <c r="I13" s="1" t="s">
        <v>93</v>
      </c>
      <c r="J13" s="1">
        <v>3412</v>
      </c>
      <c r="K13" s="7">
        <f t="shared" si="1"/>
        <v>7</v>
      </c>
    </row>
    <row r="14" spans="2:11" x14ac:dyDescent="0.3">
      <c r="B14" s="1" t="s">
        <v>16</v>
      </c>
      <c r="C14" s="1">
        <v>2536</v>
      </c>
      <c r="D14" s="7">
        <f t="shared" si="0"/>
        <v>9</v>
      </c>
      <c r="I14" s="1" t="s">
        <v>94</v>
      </c>
      <c r="J14" s="1">
        <v>5809</v>
      </c>
      <c r="K14" s="7">
        <f t="shared" si="1"/>
        <v>3</v>
      </c>
    </row>
    <row r="15" spans="2:11" x14ac:dyDescent="0.3">
      <c r="B15" s="1" t="s">
        <v>14</v>
      </c>
      <c r="C15" s="1">
        <v>2007</v>
      </c>
      <c r="D15" s="7">
        <f t="shared" si="0"/>
        <v>14</v>
      </c>
      <c r="I15" s="1" t="s">
        <v>95</v>
      </c>
      <c r="J15" s="1">
        <v>1711</v>
      </c>
      <c r="K15" s="7">
        <f t="shared" si="1"/>
        <v>8</v>
      </c>
    </row>
    <row r="16" spans="2:11" x14ac:dyDescent="0.3">
      <c r="B16" s="1" t="s">
        <v>21</v>
      </c>
      <c r="C16" s="1">
        <v>2460</v>
      </c>
      <c r="D16" s="7">
        <f t="shared" si="0"/>
        <v>11</v>
      </c>
      <c r="I16" s="1" t="s">
        <v>96</v>
      </c>
      <c r="J16" s="1">
        <v>1711</v>
      </c>
      <c r="K16" s="7">
        <f t="shared" si="1"/>
        <v>8</v>
      </c>
    </row>
    <row r="17" spans="2:4" x14ac:dyDescent="0.3">
      <c r="B17" s="1" t="s">
        <v>19</v>
      </c>
      <c r="C17" s="1">
        <v>3802.5</v>
      </c>
      <c r="D17" s="7">
        <f t="shared" si="0"/>
        <v>1</v>
      </c>
    </row>
    <row r="18" spans="2:4" x14ac:dyDescent="0.3">
      <c r="B18" s="1" t="s">
        <v>6</v>
      </c>
      <c r="C18" s="1">
        <v>3793.5</v>
      </c>
      <c r="D18" s="7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Compare</vt:lpstr>
      <vt:lpstr>Brainstorm</vt:lpstr>
      <vt:lpstr>Vlookup Advanced</vt:lpstr>
      <vt:lpstr>Rank</vt:lpstr>
      <vt:lpstr>Amarilla</vt:lpstr>
      <vt:lpstr>Country</vt:lpstr>
      <vt:lpstr>List_1</vt:lpstr>
      <vt:lpstr>List_2</vt:lpstr>
      <vt:lpstr>Manufacturing_Price</vt:lpstr>
      <vt:lpstr>Montana</vt:lpstr>
      <vt:lpstr>Paseo</vt:lpstr>
      <vt:lpstr>Product</vt:lpstr>
      <vt:lpstr>Profit</vt:lpstr>
      <vt:lpstr>Sale_Price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2022-07-27T07:17:57Z</dcterms:created>
  <dcterms:modified xsi:type="dcterms:W3CDTF">2023-06-15T11:48:03Z</dcterms:modified>
</cp:coreProperties>
</file>