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ewbilling" sheetId="4" r:id="rId1"/>
    <sheet name="billing" sheetId="3" r:id="rId2"/>
    <sheet name="Sheet1" sheetId="5" r:id="rId3"/>
  </sheets>
  <calcPr calcId="125725"/>
</workbook>
</file>

<file path=xl/calcChain.xml><?xml version="1.0" encoding="utf-8"?>
<calcChain xmlns="http://schemas.openxmlformats.org/spreadsheetml/2006/main">
  <c r="AH2" i="4"/>
  <c r="S2"/>
  <c r="P3"/>
  <c r="Z2" l="1"/>
  <c r="AA2" s="1"/>
  <c r="F8"/>
  <c r="O8" s="1"/>
  <c r="F2"/>
  <c r="J11" i="3"/>
  <c r="M11" s="1"/>
  <c r="N8" i="4" l="1"/>
  <c r="Q8" s="1"/>
  <c r="N2"/>
  <c r="O3" s="1"/>
  <c r="AB2"/>
  <c r="N11" i="3"/>
  <c r="O11" s="1"/>
  <c r="Q11" s="1"/>
  <c r="R11" s="1"/>
  <c r="S11" s="1"/>
  <c r="P11"/>
  <c r="H3"/>
  <c r="S8" i="4" l="1"/>
  <c r="V8"/>
  <c r="Z8"/>
  <c r="R8"/>
  <c r="Y8" s="1"/>
  <c r="AA8" s="1"/>
  <c r="U5"/>
  <c r="O3" i="3"/>
  <c r="N3"/>
  <c r="M3"/>
  <c r="K3"/>
  <c r="L3" l="1"/>
  <c r="Q3" l="1"/>
  <c r="P3"/>
  <c r="S3" l="1"/>
  <c r="T3" s="1"/>
  <c r="U3" s="1"/>
  <c r="V3" s="1"/>
  <c r="O2" i="4"/>
  <c r="AL4" l="1"/>
  <c r="AL5"/>
  <c r="X2"/>
  <c r="U2"/>
  <c r="T2"/>
  <c r="V2"/>
  <c r="P2"/>
  <c r="Q2" l="1"/>
  <c r="Y2" s="1"/>
  <c r="AC2" s="1"/>
  <c r="AD2" s="1"/>
  <c r="AE2" s="1"/>
  <c r="AG2" s="1"/>
  <c r="AI2" s="1"/>
</calcChain>
</file>

<file path=xl/comments1.xml><?xml version="1.0" encoding="utf-8"?>
<comments xmlns="http://schemas.openxmlformats.org/spreadsheetml/2006/main">
  <authors>
    <author>Author</author>
  </authors>
  <commentList>
    <comment ref="P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zero if not taxable</t>
        </r>
      </text>
    </comment>
    <comment ref="U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Not Taxable</t>
        </r>
      </text>
    </comment>
    <comment ref="P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zero if taxable</t>
        </r>
      </text>
    </comment>
    <comment ref="U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taxable</t>
        </r>
      </text>
    </comment>
  </commentList>
</comments>
</file>

<file path=xl/sharedStrings.xml><?xml version="1.0" encoding="utf-8"?>
<sst xmlns="http://schemas.openxmlformats.org/spreadsheetml/2006/main" count="117" uniqueCount="80">
  <si>
    <t>RATE BREAKUP FOR 8HRS 26 DAYS DUTY</t>
  </si>
  <si>
    <t>Sl.No.</t>
  </si>
  <si>
    <t>State</t>
  </si>
  <si>
    <t>DEG.</t>
  </si>
  <si>
    <t>CATEGORY</t>
  </si>
  <si>
    <t>DUTY HRS</t>
  </si>
  <si>
    <t>BASIC</t>
  </si>
  <si>
    <t>VDA</t>
  </si>
  <si>
    <t>TOTAL</t>
  </si>
  <si>
    <t>CCA</t>
  </si>
  <si>
    <t>HRA @5%</t>
  </si>
  <si>
    <t>Bonus 8.33% on Salary</t>
  </si>
  <si>
    <t>EL 21 days on Salary</t>
  </si>
  <si>
    <t>PF 13.15% Salary</t>
  </si>
  <si>
    <t>ESIC 4.75% on Gross</t>
  </si>
  <si>
    <t>Gratuity 4.81% on Salary</t>
  </si>
  <si>
    <t>Uniform</t>
  </si>
  <si>
    <t>Sub-Total-B</t>
  </si>
  <si>
    <t>Sub Total (8 hrs 26 days)</t>
  </si>
  <si>
    <t>Per Day Duty Rate</t>
  </si>
  <si>
    <t xml:space="preserve">MAHARASHTRA </t>
  </si>
  <si>
    <t>HOUSEKEEPER</t>
  </si>
  <si>
    <t>UN-SKILLED</t>
  </si>
  <si>
    <t>8HRS 26 DAYS</t>
  </si>
  <si>
    <t>Service Charges (@7%)</t>
  </si>
  <si>
    <t>OA</t>
  </si>
  <si>
    <t>SEMI.SKILLED</t>
  </si>
  <si>
    <t>CCA/ALLOWANCE</t>
  </si>
  <si>
    <t>Bonus 8.33% on Basic+DA</t>
  </si>
  <si>
    <t>Gross Salary</t>
  </si>
  <si>
    <t>PF 12% on Basic+DA</t>
  </si>
  <si>
    <t>ESIC 1.75% on Gross</t>
  </si>
  <si>
    <t>TOTAL DEDUCTION</t>
  </si>
  <si>
    <t>TAKE HOME SALARY</t>
  </si>
  <si>
    <t>TAKE HOME SALARY RATE</t>
  </si>
  <si>
    <t>1 FEB REVISED RATE</t>
  </si>
  <si>
    <t>SPECIAL ALLOWANCE</t>
  </si>
  <si>
    <t>GROSS</t>
  </si>
  <si>
    <t>MONTH CULCULATION</t>
  </si>
  <si>
    <t>PER DAY RATE</t>
  </si>
  <si>
    <t xml:space="preserve"> (BASIC+VDA)</t>
  </si>
  <si>
    <t>BONUS RATE (MINIMUM RS.7000)</t>
  </si>
  <si>
    <t>Washing</t>
  </si>
  <si>
    <t xml:space="preserve">Traveling </t>
  </si>
  <si>
    <t>Education</t>
  </si>
  <si>
    <t>Allowances</t>
  </si>
  <si>
    <t xml:space="preserve">OTHER ALLOWANCE </t>
  </si>
  <si>
    <t>HRA</t>
  </si>
  <si>
    <t>Gross</t>
  </si>
  <si>
    <t>Bonus  8.33% on M.W.</t>
  </si>
  <si>
    <t>LEAVE 21 DAYS</t>
  </si>
  <si>
    <t>NATIONAL HOLIDAY (4 DAYS)</t>
  </si>
  <si>
    <t>P.F.  13.15% on  M.W.</t>
  </si>
  <si>
    <t xml:space="preserve">ESIC 4.75% </t>
  </si>
  <si>
    <t>Gratuity 4.81% on MW</t>
  </si>
  <si>
    <t>LWF</t>
  </si>
  <si>
    <t>Operational Cost</t>
  </si>
  <si>
    <t>Sub - Total (A)</t>
  </si>
  <si>
    <t>OT (1 HRS.)</t>
  </si>
  <si>
    <t>ESI ON OT</t>
  </si>
  <si>
    <t>SUB-TOTAL: (B)</t>
  </si>
  <si>
    <t>SUB TOTAL (A+B)</t>
  </si>
  <si>
    <t>Relieving Charges (16.67%</t>
  </si>
  <si>
    <t>UNIFORM</t>
  </si>
  <si>
    <t xml:space="preserve">Service charges (%) </t>
  </si>
  <si>
    <t>GRAND TOTAL</t>
  </si>
  <si>
    <t>8/12</t>
  </si>
  <si>
    <t>CALANDER DAY/WORKING DAYS</t>
  </si>
  <si>
    <t>BONUS RATE</t>
  </si>
  <si>
    <t xml:space="preserve">BONUS </t>
  </si>
  <si>
    <t>LEAVE</t>
  </si>
  <si>
    <t>P.F. 12% on  M.W.</t>
  </si>
  <si>
    <t xml:space="preserve">ESIC 1.75% </t>
  </si>
  <si>
    <t>PT</t>
  </si>
  <si>
    <t>ADVANCE</t>
  </si>
  <si>
    <t>FINE</t>
  </si>
  <si>
    <t>BONUS</t>
  </si>
  <si>
    <t>Leave Days</t>
  </si>
  <si>
    <t>Salary</t>
  </si>
  <si>
    <t>SUB-TOTAL(C)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</si>
</sst>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Arial"/>
      <family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21" fillId="0" borderId="0"/>
    <xf numFmtId="0" fontId="21" fillId="14" borderId="0" applyNumberFormat="0" applyBorder="0" applyAlignment="0" applyProtection="0"/>
    <xf numFmtId="0" fontId="27" fillId="16" borderId="7" applyNumberFormat="0" applyAlignment="0" applyProtection="0"/>
  </cellStyleXfs>
  <cellXfs count="133">
    <xf numFmtId="0" fontId="0" fillId="0" borderId="0" xfId="0"/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Font="1" applyBorder="1"/>
    <xf numFmtId="0" fontId="1" fillId="0" borderId="0" xfId="0" applyFont="1"/>
    <xf numFmtId="0" fontId="5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3" borderId="1" xfId="0" applyFont="1" applyFill="1" applyBorder="1"/>
    <xf numFmtId="2" fontId="3" fillId="3" borderId="1" xfId="0" applyNumberFormat="1" applyFont="1" applyFill="1" applyBorder="1" applyAlignment="1">
      <alignment horizontal="right" vertical="center"/>
    </xf>
    <xf numFmtId="2" fontId="16" fillId="3" borderId="1" xfId="0" applyNumberFormat="1" applyFont="1" applyFill="1" applyBorder="1" applyAlignment="1"/>
    <xf numFmtId="0" fontId="12" fillId="5" borderId="3" xfId="0" applyFont="1" applyFill="1" applyBorder="1" applyAlignment="1">
      <alignment horizontal="right" vertical="center"/>
    </xf>
    <xf numFmtId="0" fontId="17" fillId="5" borderId="3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0" fontId="1" fillId="0" borderId="1" xfId="0" applyFont="1" applyBorder="1"/>
    <xf numFmtId="0" fontId="13" fillId="3" borderId="1" xfId="0" applyFont="1" applyFill="1" applyBorder="1" applyAlignment="1">
      <alignment horizontal="left"/>
    </xf>
    <xf numFmtId="0" fontId="1" fillId="3" borderId="1" xfId="0" applyFont="1" applyFill="1" applyBorder="1"/>
    <xf numFmtId="2" fontId="9" fillId="3" borderId="1" xfId="0" applyNumberFormat="1" applyFont="1" applyFill="1" applyBorder="1" applyAlignment="1">
      <alignment horizontal="right" vertical="center"/>
    </xf>
    <xf numFmtId="2" fontId="19" fillId="3" borderId="1" xfId="0" applyNumberFormat="1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0" xfId="0" applyFill="1"/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" fontId="9" fillId="6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right"/>
    </xf>
    <xf numFmtId="1" fontId="12" fillId="5" borderId="3" xfId="0" applyNumberFormat="1" applyFont="1" applyFill="1" applyBorder="1" applyAlignment="1">
      <alignment horizontal="center" vertical="center"/>
    </xf>
    <xf numFmtId="1" fontId="17" fillId="5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12" fillId="4" borderId="3" xfId="0" applyNumberFormat="1" applyFont="1" applyFill="1" applyBorder="1" applyAlignment="1">
      <alignment horizontal="center" vertical="center"/>
    </xf>
    <xf numFmtId="1" fontId="8" fillId="5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17" fillId="4" borderId="3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0" fillId="0" borderId="0" xfId="0" applyFill="1"/>
    <xf numFmtId="0" fontId="5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/>
    <xf numFmtId="0" fontId="2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3" fillId="7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0" fillId="4" borderId="0" xfId="0" applyNumberFormat="1" applyFill="1"/>
    <xf numFmtId="0" fontId="9" fillId="7" borderId="1" xfId="0" applyNumberFormat="1" applyFont="1" applyFill="1" applyBorder="1" applyAlignment="1">
      <alignment horizontal="right"/>
    </xf>
    <xf numFmtId="0" fontId="9" fillId="7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NumberFormat="1" applyFont="1" applyBorder="1"/>
    <xf numFmtId="0" fontId="2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/>
    <xf numFmtId="0" fontId="3" fillId="3" borderId="1" xfId="0" applyNumberFormat="1" applyFont="1" applyFill="1" applyBorder="1" applyAlignment="1">
      <alignment horizontal="right" vertical="center"/>
    </xf>
    <xf numFmtId="0" fontId="16" fillId="3" borderId="1" xfId="0" applyNumberFormat="1" applyFont="1" applyFill="1" applyBorder="1" applyAlignment="1"/>
    <xf numFmtId="0" fontId="17" fillId="7" borderId="3" xfId="0" applyNumberFormat="1" applyFont="1" applyFill="1" applyBorder="1" applyAlignment="1">
      <alignment horizontal="center" vertical="center"/>
    </xf>
    <xf numFmtId="0" fontId="17" fillId="5" borderId="3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center" vertical="center"/>
    </xf>
    <xf numFmtId="0" fontId="5" fillId="7" borderId="3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2" fillId="8" borderId="1" xfId="0" applyFont="1" applyFill="1" applyBorder="1" applyAlignment="1">
      <alignment horizontal="center" wrapText="1"/>
    </xf>
    <xf numFmtId="0" fontId="22" fillId="9" borderId="1" xfId="5" applyNumberFormat="1" applyFont="1" applyFill="1" applyBorder="1" applyAlignment="1" applyProtection="1">
      <alignment wrapText="1"/>
    </xf>
    <xf numFmtId="0" fontId="22" fillId="10" borderId="1" xfId="5" applyNumberFormat="1" applyFont="1" applyFill="1" applyBorder="1" applyAlignment="1" applyProtection="1">
      <alignment wrapText="1"/>
    </xf>
    <xf numFmtId="0" fontId="23" fillId="9" borderId="1" xfId="0" applyFont="1" applyFill="1" applyBorder="1" applyAlignment="1">
      <alignment horizontal="center" vertical="center" textRotation="90" wrapText="1"/>
    </xf>
    <xf numFmtId="0" fontId="22" fillId="9" borderId="1" xfId="5" applyNumberFormat="1" applyFont="1" applyFill="1" applyBorder="1" applyAlignment="1" applyProtection="1">
      <alignment textRotation="90" wrapText="1"/>
    </xf>
    <xf numFmtId="0" fontId="22" fillId="11" borderId="1" xfId="5" applyNumberFormat="1" applyFont="1" applyFill="1" applyBorder="1" applyAlignment="1" applyProtection="1">
      <alignment textRotation="90" wrapText="1"/>
    </xf>
    <xf numFmtId="0" fontId="22" fillId="3" borderId="1" xfId="5" applyNumberFormat="1" applyFont="1" applyFill="1" applyBorder="1" applyAlignment="1" applyProtection="1">
      <alignment textRotation="90" wrapText="1"/>
    </xf>
    <xf numFmtId="0" fontId="22" fillId="12" borderId="1" xfId="5" applyNumberFormat="1" applyFont="1" applyFill="1" applyBorder="1" applyAlignment="1" applyProtection="1">
      <alignment textRotation="90" wrapText="1"/>
    </xf>
    <xf numFmtId="0" fontId="24" fillId="3" borderId="1" xfId="0" applyFont="1" applyFill="1" applyBorder="1" applyAlignment="1">
      <alignment wrapText="1"/>
    </xf>
    <xf numFmtId="0" fontId="24" fillId="13" borderId="1" xfId="0" applyFont="1" applyFill="1" applyBorder="1" applyAlignment="1">
      <alignment wrapText="1"/>
    </xf>
    <xf numFmtId="0" fontId="22" fillId="3" borderId="1" xfId="5" applyNumberFormat="1" applyFont="1" applyFill="1" applyBorder="1" applyAlignment="1" applyProtection="1">
      <alignment wrapText="1"/>
    </xf>
    <xf numFmtId="2" fontId="22" fillId="3" borderId="1" xfId="5" applyNumberFormat="1" applyFont="1" applyFill="1" applyBorder="1" applyAlignment="1" applyProtection="1">
      <alignment wrapText="1"/>
    </xf>
    <xf numFmtId="16" fontId="0" fillId="0" borderId="6" xfId="0" quotePrefix="1" applyNumberFormat="1" applyBorder="1"/>
    <xf numFmtId="0" fontId="0" fillId="0" borderId="6" xfId="0" applyBorder="1"/>
    <xf numFmtId="0" fontId="0" fillId="12" borderId="6" xfId="0" applyFill="1" applyBorder="1"/>
    <xf numFmtId="2" fontId="0" fillId="10" borderId="6" xfId="0" applyNumberFormat="1" applyFill="1" applyBorder="1"/>
    <xf numFmtId="0" fontId="0" fillId="3" borderId="6" xfId="0" applyFill="1" applyBorder="1"/>
    <xf numFmtId="2" fontId="0" fillId="0" borderId="6" xfId="0" applyNumberFormat="1" applyBorder="1"/>
    <xf numFmtId="0" fontId="0" fillId="0" borderId="1" xfId="0" applyBorder="1"/>
    <xf numFmtId="0" fontId="22" fillId="8" borderId="1" xfId="0" applyFont="1" applyFill="1" applyBorder="1" applyAlignment="1">
      <alignment horizontal="center" vertical="center" wrapText="1"/>
    </xf>
    <xf numFmtId="0" fontId="22" fillId="3" borderId="1" xfId="5" applyNumberFormat="1" applyFont="1" applyFill="1" applyBorder="1" applyAlignment="1" applyProtection="1">
      <alignment vertical="center" wrapText="1"/>
    </xf>
    <xf numFmtId="0" fontId="22" fillId="10" borderId="1" xfId="5" applyNumberFormat="1" applyFont="1" applyFill="1" applyBorder="1" applyAlignment="1" applyProtection="1">
      <alignment vertical="center" wrapText="1"/>
    </xf>
    <xf numFmtId="0" fontId="23" fillId="3" borderId="1" xfId="0" applyFont="1" applyFill="1" applyBorder="1" applyAlignment="1">
      <alignment horizontal="center" vertical="center" textRotation="90"/>
    </xf>
    <xf numFmtId="0" fontId="22" fillId="3" borderId="1" xfId="5" applyNumberFormat="1" applyFont="1" applyFill="1" applyBorder="1" applyAlignment="1" applyProtection="1">
      <alignment vertical="center" textRotation="90" wrapText="1"/>
    </xf>
    <xf numFmtId="0" fontId="0" fillId="7" borderId="6" xfId="0" applyFill="1" applyBorder="1"/>
    <xf numFmtId="2" fontId="0" fillId="7" borderId="6" xfId="0" applyNumberFormat="1" applyFill="1" applyBorder="1"/>
    <xf numFmtId="0" fontId="0" fillId="4" borderId="1" xfId="0" applyFill="1" applyBorder="1"/>
    <xf numFmtId="2" fontId="0" fillId="4" borderId="6" xfId="0" applyNumberFormat="1" applyFill="1" applyBorder="1"/>
    <xf numFmtId="0" fontId="21" fillId="14" borderId="1" xfId="6" applyBorder="1"/>
    <xf numFmtId="0" fontId="21" fillId="14" borderId="0" xfId="6"/>
    <xf numFmtId="0" fontId="0" fillId="15" borderId="1" xfId="0" applyFill="1" applyBorder="1"/>
    <xf numFmtId="0" fontId="22" fillId="17" borderId="1" xfId="5" applyNumberFormat="1" applyFont="1" applyFill="1" applyBorder="1" applyAlignment="1" applyProtection="1">
      <alignment wrapText="1"/>
    </xf>
    <xf numFmtId="0" fontId="24" fillId="17" borderId="1" xfId="0" applyFont="1" applyFill="1" applyBorder="1" applyAlignment="1">
      <alignment wrapText="1"/>
    </xf>
    <xf numFmtId="0" fontId="22" fillId="17" borderId="1" xfId="5" applyNumberFormat="1" applyFont="1" applyFill="1" applyBorder="1" applyAlignment="1" applyProtection="1">
      <alignment textRotation="90" wrapText="1"/>
    </xf>
    <xf numFmtId="0" fontId="9" fillId="17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27" fillId="16" borderId="8" xfId="7" applyBorder="1" applyAlignment="1">
      <alignment horizontal="center"/>
    </xf>
    <xf numFmtId="0" fontId="27" fillId="16" borderId="9" xfId="7" applyBorder="1" applyAlignment="1">
      <alignment horizontal="center"/>
    </xf>
    <xf numFmtId="0" fontId="27" fillId="16" borderId="10" xfId="7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0" fillId="0" borderId="0" xfId="0" applyNumberFormat="1"/>
  </cellXfs>
  <cellStyles count="8">
    <cellStyle name="20% - Accent2" xfId="6" builtinId="34"/>
    <cellStyle name="Check Cell" xfId="7" builtinId="23"/>
    <cellStyle name="Normal" xfId="0" builtinId="0"/>
    <cellStyle name="Normal 2" xfId="4"/>
    <cellStyle name="Normal 3 2" xfId="2"/>
    <cellStyle name="Normal 4" xfId="5"/>
    <cellStyle name="Normal 4 2" xfId="1"/>
    <cellStyle name="Style 1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3"/>
  <sheetViews>
    <sheetView tabSelected="1" topLeftCell="P1" zoomScale="90" zoomScaleNormal="90" workbookViewId="0">
      <selection activeCell="V14" sqref="V14"/>
    </sheetView>
  </sheetViews>
  <sheetFormatPr defaultRowHeight="15"/>
  <cols>
    <col min="1" max="35" width="9.140625" style="108"/>
    <col min="38" max="38" width="10.7109375" bestFit="1" customWidth="1"/>
  </cols>
  <sheetData>
    <row r="1" spans="1:38" ht="64.5">
      <c r="A1" s="88" t="s">
        <v>5</v>
      </c>
      <c r="B1" s="89" t="s">
        <v>38</v>
      </c>
      <c r="C1" s="90" t="s">
        <v>39</v>
      </c>
      <c r="D1" s="90" t="s">
        <v>6</v>
      </c>
      <c r="E1" s="90" t="s">
        <v>7</v>
      </c>
      <c r="F1" s="91" t="s">
        <v>40</v>
      </c>
      <c r="G1" s="92" t="s">
        <v>41</v>
      </c>
      <c r="H1" s="93" t="s">
        <v>42</v>
      </c>
      <c r="I1" s="93" t="s">
        <v>43</v>
      </c>
      <c r="J1" s="93" t="s">
        <v>44</v>
      </c>
      <c r="K1" s="94" t="s">
        <v>45</v>
      </c>
      <c r="L1" s="94" t="s">
        <v>9</v>
      </c>
      <c r="M1" s="94" t="s">
        <v>46</v>
      </c>
      <c r="N1" s="123" t="s">
        <v>47</v>
      </c>
      <c r="O1" s="95" t="s">
        <v>48</v>
      </c>
      <c r="P1" s="121" t="s">
        <v>49</v>
      </c>
      <c r="Q1" s="121" t="s">
        <v>50</v>
      </c>
      <c r="R1" s="91" t="s">
        <v>51</v>
      </c>
      <c r="S1" s="121" t="s">
        <v>52</v>
      </c>
      <c r="T1" s="121" t="s">
        <v>53</v>
      </c>
      <c r="U1" s="121" t="s">
        <v>54</v>
      </c>
      <c r="V1" s="123" t="s">
        <v>16</v>
      </c>
      <c r="W1" s="123" t="s">
        <v>55</v>
      </c>
      <c r="X1" s="123" t="s">
        <v>56</v>
      </c>
      <c r="Y1" s="97" t="s">
        <v>57</v>
      </c>
      <c r="Z1" s="122" t="s">
        <v>58</v>
      </c>
      <c r="AA1" s="124" t="s">
        <v>59</v>
      </c>
      <c r="AB1" s="98" t="s">
        <v>60</v>
      </c>
      <c r="AC1" s="99" t="s">
        <v>61</v>
      </c>
      <c r="AD1" s="123" t="s">
        <v>62</v>
      </c>
      <c r="AE1" s="96" t="s">
        <v>79</v>
      </c>
      <c r="AF1" s="123" t="s">
        <v>63</v>
      </c>
      <c r="AG1" s="121" t="s">
        <v>64</v>
      </c>
      <c r="AH1" s="100" t="s">
        <v>8</v>
      </c>
      <c r="AI1" s="101" t="s">
        <v>65</v>
      </c>
      <c r="AJ1" s="123" t="s">
        <v>56</v>
      </c>
    </row>
    <row r="2" spans="1:38">
      <c r="A2" s="102" t="s">
        <v>66</v>
      </c>
      <c r="B2" s="103" t="s">
        <v>67</v>
      </c>
      <c r="C2" s="103">
        <v>0</v>
      </c>
      <c r="D2" s="103">
        <v>0</v>
      </c>
      <c r="E2" s="103">
        <v>0</v>
      </c>
      <c r="F2" s="114">
        <f>E2+D2</f>
        <v>0</v>
      </c>
      <c r="G2" s="104">
        <v>0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f>F2*N4%</f>
        <v>0</v>
      </c>
      <c r="O2" s="115">
        <f>O3+P3+U5</f>
        <v>0</v>
      </c>
      <c r="P2" s="106">
        <f>O2*P4%</f>
        <v>0</v>
      </c>
      <c r="Q2" s="106">
        <f>AL4+AL5</f>
        <v>0</v>
      </c>
      <c r="R2" s="106">
        <v>0</v>
      </c>
      <c r="S2" s="106">
        <f>F2*S4%</f>
        <v>0</v>
      </c>
      <c r="T2" s="106">
        <f>O2*T4%</f>
        <v>0</v>
      </c>
      <c r="U2" s="106">
        <f>O2*U4%</f>
        <v>0</v>
      </c>
      <c r="V2" s="106">
        <f>O2*V4%</f>
        <v>0</v>
      </c>
      <c r="W2" s="106">
        <v>0</v>
      </c>
      <c r="X2" s="106">
        <f>O2*X4%</f>
        <v>0</v>
      </c>
      <c r="Y2" s="115">
        <f>SUM(O2:X2)</f>
        <v>0</v>
      </c>
      <c r="Z2" s="114">
        <f>IF(Z4&gt; 0,(F2/Z4/8)*1*2,0)</f>
        <v>0</v>
      </c>
      <c r="AA2" s="103">
        <f>Z2*T4%</f>
        <v>0</v>
      </c>
      <c r="AB2" s="103">
        <f>AA2+Z2</f>
        <v>0</v>
      </c>
      <c r="AC2" s="107">
        <f>AB2+Y2</f>
        <v>0</v>
      </c>
      <c r="AD2" s="107">
        <f>AC2*AD4%</f>
        <v>0</v>
      </c>
      <c r="AE2" s="107">
        <f>AD2+AC2</f>
        <v>0</v>
      </c>
      <c r="AF2" s="107">
        <v>0</v>
      </c>
      <c r="AG2" s="107">
        <f>AE2*AG4%</f>
        <v>0</v>
      </c>
      <c r="AH2" s="107">
        <f>AG2+AF2+AJ2</f>
        <v>0</v>
      </c>
      <c r="AI2" s="107">
        <f>AH2+AE2</f>
        <v>0</v>
      </c>
      <c r="AJ2">
        <v>0</v>
      </c>
    </row>
    <row r="3" spans="1:38">
      <c r="F3" s="103">
        <v>6001</v>
      </c>
      <c r="G3" s="108">
        <v>6001</v>
      </c>
      <c r="O3" s="107">
        <f>N2+M2+L2+K2+J2+I2+H2+F2</f>
        <v>0</v>
      </c>
      <c r="P3" s="105">
        <f>F3*P4</f>
        <v>0</v>
      </c>
      <c r="Q3" s="108">
        <v>0</v>
      </c>
      <c r="AL3" s="108" t="s">
        <v>77</v>
      </c>
    </row>
    <row r="4" spans="1:38">
      <c r="F4" s="103">
        <v>5500</v>
      </c>
      <c r="G4" s="108">
        <v>6000</v>
      </c>
      <c r="N4" s="116">
        <v>0</v>
      </c>
      <c r="O4" s="103"/>
      <c r="P4" s="117">
        <v>0</v>
      </c>
      <c r="Q4" s="116">
        <v>1</v>
      </c>
      <c r="S4" s="116">
        <v>2.5</v>
      </c>
      <c r="T4" s="116">
        <v>1</v>
      </c>
      <c r="U4" s="116">
        <v>1</v>
      </c>
      <c r="V4" s="120">
        <v>0</v>
      </c>
      <c r="X4" s="116">
        <v>0</v>
      </c>
      <c r="Z4" s="120">
        <v>0</v>
      </c>
      <c r="AD4" s="116">
        <v>2</v>
      </c>
      <c r="AG4" s="116">
        <v>0</v>
      </c>
      <c r="AL4" s="108">
        <f>(O2/(Q4*12))*Q3</f>
        <v>0</v>
      </c>
    </row>
    <row r="5" spans="1:38" ht="15.75" thickBot="1">
      <c r="O5" s="103"/>
      <c r="P5" s="105"/>
      <c r="Q5" s="120">
        <v>0</v>
      </c>
      <c r="U5" s="105">
        <f>O3*U4%</f>
        <v>0</v>
      </c>
      <c r="AL5" s="108">
        <f>O2*Q5%</f>
        <v>0</v>
      </c>
    </row>
    <row r="6" spans="1:38" ht="16.5" thickTop="1" thickBot="1">
      <c r="A6" s="126" t="s">
        <v>78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8"/>
    </row>
    <row r="7" spans="1:38" ht="45.75" thickTop="1">
      <c r="A7" s="89" t="s">
        <v>5</v>
      </c>
      <c r="B7" s="89" t="s">
        <v>38</v>
      </c>
      <c r="C7" s="109" t="s">
        <v>39</v>
      </c>
      <c r="D7" s="109" t="s">
        <v>6</v>
      </c>
      <c r="E7" s="109" t="s">
        <v>7</v>
      </c>
      <c r="F7" s="110" t="s">
        <v>40</v>
      </c>
      <c r="G7" s="111" t="s">
        <v>68</v>
      </c>
      <c r="H7" s="112" t="s">
        <v>42</v>
      </c>
      <c r="I7" s="112" t="s">
        <v>43</v>
      </c>
      <c r="J7" s="112" t="s">
        <v>44</v>
      </c>
      <c r="K7" s="113" t="s">
        <v>45</v>
      </c>
      <c r="L7" s="113" t="s">
        <v>9</v>
      </c>
      <c r="M7" s="113" t="s">
        <v>46</v>
      </c>
      <c r="N7" s="113" t="s">
        <v>47</v>
      </c>
      <c r="O7" s="113" t="s">
        <v>69</v>
      </c>
      <c r="P7" s="113" t="s">
        <v>70</v>
      </c>
      <c r="Q7" s="113" t="s">
        <v>48</v>
      </c>
      <c r="R7" s="110" t="s">
        <v>71</v>
      </c>
      <c r="S7" s="110" t="s">
        <v>72</v>
      </c>
      <c r="T7" s="110" t="s">
        <v>55</v>
      </c>
      <c r="U7" s="110" t="s">
        <v>73</v>
      </c>
      <c r="V7" s="110" t="s">
        <v>63</v>
      </c>
      <c r="W7" s="110" t="s">
        <v>74</v>
      </c>
      <c r="X7" s="110" t="s">
        <v>75</v>
      </c>
      <c r="Y7" s="110" t="s">
        <v>32</v>
      </c>
      <c r="Z7" s="113" t="s">
        <v>76</v>
      </c>
      <c r="AA7" s="113" t="s">
        <v>33</v>
      </c>
    </row>
    <row r="8" spans="1:38">
      <c r="D8" s="108">
        <v>0</v>
      </c>
      <c r="E8" s="108">
        <v>0</v>
      </c>
      <c r="F8" s="103">
        <f>E8+D8</f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f>F8*N10%</f>
        <v>0</v>
      </c>
      <c r="O8" s="108">
        <f>F8*O10%</f>
        <v>0</v>
      </c>
      <c r="P8" s="108">
        <v>0</v>
      </c>
      <c r="Q8" s="108">
        <f>SUM(F8:P8)</f>
        <v>0</v>
      </c>
      <c r="R8" s="108">
        <f>Q8*R10%</f>
        <v>0</v>
      </c>
      <c r="S8" s="108">
        <f>Q8*S10%</f>
        <v>0</v>
      </c>
      <c r="T8" s="108">
        <v>0</v>
      </c>
      <c r="U8" s="108">
        <v>0</v>
      </c>
      <c r="V8" s="108">
        <f>Q8*V10%</f>
        <v>0</v>
      </c>
      <c r="W8" s="108">
        <v>0</v>
      </c>
      <c r="X8" s="108">
        <v>0</v>
      </c>
      <c r="Y8" s="108">
        <f>SUM(R8:X8)</f>
        <v>0</v>
      </c>
      <c r="Z8" s="108">
        <f>Q8*Z10%</f>
        <v>0</v>
      </c>
      <c r="AA8" s="108">
        <f>Q8-Y8</f>
        <v>0</v>
      </c>
    </row>
    <row r="10" spans="1:38">
      <c r="N10" s="116">
        <v>0</v>
      </c>
      <c r="O10" s="116">
        <v>0</v>
      </c>
      <c r="R10" s="116">
        <v>0</v>
      </c>
      <c r="S10" s="116">
        <v>0</v>
      </c>
      <c r="V10" s="116">
        <v>0</v>
      </c>
      <c r="Z10" s="116">
        <v>0</v>
      </c>
    </row>
    <row r="13" spans="1:38" s="119" customFormat="1">
      <c r="A13" s="118">
        <v>1</v>
      </c>
      <c r="B13" s="118">
        <v>2</v>
      </c>
      <c r="C13" s="118">
        <v>3</v>
      </c>
      <c r="D13" s="118">
        <v>4</v>
      </c>
      <c r="E13" s="118">
        <v>5</v>
      </c>
      <c r="F13" s="118">
        <v>6</v>
      </c>
      <c r="G13" s="118">
        <v>7</v>
      </c>
      <c r="H13" s="118">
        <v>8</v>
      </c>
      <c r="I13" s="118">
        <v>9</v>
      </c>
      <c r="J13" s="118">
        <v>10</v>
      </c>
      <c r="K13" s="118">
        <v>11</v>
      </c>
      <c r="L13" s="118">
        <v>12</v>
      </c>
      <c r="M13" s="118">
        <v>13</v>
      </c>
      <c r="N13" s="118">
        <v>14</v>
      </c>
      <c r="O13" s="118">
        <v>15</v>
      </c>
      <c r="P13" s="118">
        <v>16</v>
      </c>
      <c r="Q13" s="118">
        <v>17</v>
      </c>
      <c r="R13" s="118">
        <v>18</v>
      </c>
      <c r="S13" s="118">
        <v>19</v>
      </c>
      <c r="T13" s="118">
        <v>20</v>
      </c>
      <c r="U13" s="118">
        <v>21</v>
      </c>
      <c r="V13" s="118">
        <v>22</v>
      </c>
      <c r="W13" s="118">
        <v>23</v>
      </c>
      <c r="X13" s="118">
        <v>24</v>
      </c>
      <c r="Y13" s="118">
        <v>25</v>
      </c>
      <c r="Z13" s="118">
        <v>26</v>
      </c>
      <c r="AA13" s="118">
        <v>27</v>
      </c>
      <c r="AB13" s="118">
        <v>28</v>
      </c>
      <c r="AC13" s="118">
        <v>29</v>
      </c>
      <c r="AD13" s="118">
        <v>30</v>
      </c>
      <c r="AE13" s="118">
        <v>31</v>
      </c>
      <c r="AF13" s="118">
        <v>32</v>
      </c>
      <c r="AG13" s="118">
        <v>33</v>
      </c>
      <c r="AH13" s="118">
        <v>34</v>
      </c>
      <c r="AI13" s="118">
        <v>35</v>
      </c>
    </row>
  </sheetData>
  <mergeCells count="1">
    <mergeCell ref="A6:AI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4"/>
  <sheetViews>
    <sheetView topLeftCell="C1" zoomScale="85" zoomScaleNormal="85" workbookViewId="0">
      <selection activeCell="U3" sqref="U3"/>
    </sheetView>
  </sheetViews>
  <sheetFormatPr defaultRowHeight="15"/>
  <cols>
    <col min="1" max="1" width="12.28515625" bestFit="1" customWidth="1"/>
    <col min="2" max="2" width="15.28515625" bestFit="1" customWidth="1"/>
    <col min="3" max="3" width="19" bestFit="1" customWidth="1"/>
    <col min="4" max="4" width="17" bestFit="1" customWidth="1"/>
    <col min="5" max="5" width="18.7109375" bestFit="1" customWidth="1"/>
    <col min="6" max="6" width="10.42578125" customWidth="1"/>
    <col min="7" max="7" width="11.140625" customWidth="1"/>
    <col min="8" max="8" width="6" bestFit="1" customWidth="1"/>
    <col min="9" max="9" width="6.7109375" bestFit="1" customWidth="1"/>
    <col min="10" max="10" width="14.28515625" customWidth="1"/>
    <col min="11" max="11" width="8.5703125" bestFit="1" customWidth="1"/>
    <col min="12" max="12" width="9" bestFit="1" customWidth="1"/>
    <col min="13" max="13" width="9.85546875" bestFit="1" customWidth="1"/>
    <col min="14" max="14" width="8.42578125" bestFit="1" customWidth="1"/>
    <col min="15" max="15" width="9" bestFit="1" customWidth="1"/>
    <col min="17" max="17" width="9.85546875" bestFit="1" customWidth="1"/>
    <col min="18" max="18" width="8" bestFit="1" customWidth="1"/>
    <col min="19" max="19" width="14.42578125" customWidth="1"/>
    <col min="20" max="20" width="9.7109375" bestFit="1" customWidth="1"/>
    <col min="21" max="21" width="10.7109375" bestFit="1" customWidth="1"/>
    <col min="22" max="22" width="8.7109375" bestFit="1" customWidth="1"/>
  </cols>
  <sheetData>
    <row r="1" spans="1:22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51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36</v>
      </c>
      <c r="K2" s="9" t="s">
        <v>10</v>
      </c>
      <c r="L2" s="8" t="s">
        <v>37</v>
      </c>
      <c r="M2" s="8" t="s">
        <v>11</v>
      </c>
      <c r="N2" s="37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6" t="s">
        <v>17</v>
      </c>
      <c r="T2" s="3" t="s">
        <v>24</v>
      </c>
      <c r="U2" s="2" t="s">
        <v>18</v>
      </c>
      <c r="V2" s="2" t="s">
        <v>19</v>
      </c>
    </row>
    <row r="3" spans="1:22" s="35" customFormat="1">
      <c r="A3" s="31">
        <v>2</v>
      </c>
      <c r="B3" s="32" t="s">
        <v>20</v>
      </c>
      <c r="C3" s="32" t="s">
        <v>25</v>
      </c>
      <c r="D3" s="32" t="s">
        <v>26</v>
      </c>
      <c r="E3" s="32" t="s">
        <v>23</v>
      </c>
      <c r="F3" s="7">
        <v>0</v>
      </c>
      <c r="G3" s="7">
        <v>0</v>
      </c>
      <c r="H3" s="33">
        <f>F3+G3</f>
        <v>0</v>
      </c>
      <c r="I3" s="7"/>
      <c r="J3" s="7"/>
      <c r="K3" s="7">
        <f>H3*K5%</f>
        <v>0</v>
      </c>
      <c r="L3" s="38">
        <f t="shared" ref="L3" si="0">SUM(H3:K3)</f>
        <v>0</v>
      </c>
      <c r="M3" s="39">
        <f>H3*M5%</f>
        <v>0</v>
      </c>
      <c r="N3" s="40">
        <f>H3/N5*N6/12</f>
        <v>0</v>
      </c>
      <c r="O3" s="41">
        <f>H3*O5%</f>
        <v>0</v>
      </c>
      <c r="P3" s="41">
        <f>L3*P5%</f>
        <v>0</v>
      </c>
      <c r="Q3" s="41">
        <f>L3*Q5%</f>
        <v>0</v>
      </c>
      <c r="R3" s="34">
        <v>0</v>
      </c>
      <c r="S3" s="50">
        <f t="shared" ref="S3" si="1">SUM(L3:R3)</f>
        <v>0</v>
      </c>
      <c r="T3" s="51">
        <f t="shared" ref="T3" si="2">S3*7%</f>
        <v>0</v>
      </c>
      <c r="U3" s="51">
        <f t="shared" ref="U3" si="3">SUM(S3:T3)</f>
        <v>0</v>
      </c>
      <c r="V3" s="51">
        <f t="shared" ref="V3" si="4">U3/26</f>
        <v>0</v>
      </c>
    </row>
    <row r="4" spans="1:22" s="35" customFormat="1">
      <c r="A4" s="52"/>
      <c r="B4" s="53"/>
      <c r="C4" s="53"/>
      <c r="D4" s="53"/>
      <c r="E4" s="53"/>
      <c r="F4" s="54"/>
      <c r="G4" s="54"/>
      <c r="H4" s="55"/>
      <c r="I4" s="54"/>
      <c r="J4" s="54"/>
      <c r="K4" s="54"/>
      <c r="L4" s="56"/>
      <c r="M4" s="57"/>
      <c r="N4" s="58"/>
      <c r="O4" s="59"/>
      <c r="P4" s="59"/>
      <c r="Q4" s="54"/>
      <c r="R4" s="60"/>
      <c r="S4" s="61"/>
      <c r="T4" s="61"/>
      <c r="U4" s="61"/>
      <c r="V4" s="61"/>
    </row>
    <row r="5" spans="1:22" s="71" customFormat="1">
      <c r="A5" s="64"/>
      <c r="B5" s="65"/>
      <c r="C5" s="65"/>
      <c r="D5" s="65"/>
      <c r="E5" s="66"/>
      <c r="F5" s="67"/>
      <c r="G5" s="67"/>
      <c r="H5" s="68"/>
      <c r="I5" s="67"/>
      <c r="J5" s="67"/>
      <c r="K5" s="69">
        <v>0</v>
      </c>
      <c r="L5" s="70"/>
      <c r="M5" s="72">
        <v>0</v>
      </c>
      <c r="N5" s="73">
        <v>26</v>
      </c>
      <c r="O5" s="74">
        <v>0</v>
      </c>
      <c r="P5" s="74">
        <v>0</v>
      </c>
      <c r="Q5" s="69">
        <v>0</v>
      </c>
      <c r="R5" s="63"/>
      <c r="S5" s="67"/>
      <c r="T5" s="67"/>
      <c r="U5" s="67"/>
      <c r="V5" s="67"/>
    </row>
    <row r="6" spans="1:22">
      <c r="A6" s="52"/>
      <c r="B6" s="53"/>
      <c r="C6" s="53"/>
      <c r="D6" s="53"/>
      <c r="E6" s="53"/>
      <c r="F6" s="54"/>
      <c r="G6" s="54"/>
      <c r="H6" s="55"/>
      <c r="I6" s="54"/>
      <c r="J6" s="54"/>
      <c r="K6" s="54"/>
      <c r="L6" s="60"/>
      <c r="M6" s="54"/>
      <c r="N6" s="75">
        <v>21</v>
      </c>
      <c r="O6" s="60"/>
      <c r="P6" s="60"/>
      <c r="Q6" s="54"/>
      <c r="R6" s="60"/>
      <c r="S6" s="54"/>
      <c r="T6" s="54"/>
      <c r="U6" s="54"/>
      <c r="V6" s="54"/>
    </row>
    <row r="7" spans="1:22">
      <c r="A7" s="62">
        <v>1</v>
      </c>
      <c r="B7" s="62">
        <v>2</v>
      </c>
      <c r="C7" s="62">
        <v>3</v>
      </c>
      <c r="D7" s="62">
        <v>4</v>
      </c>
      <c r="E7" s="62">
        <v>5</v>
      </c>
      <c r="F7" s="62">
        <v>6</v>
      </c>
      <c r="G7" s="62">
        <v>7</v>
      </c>
      <c r="H7" s="62">
        <v>8</v>
      </c>
      <c r="I7" s="62">
        <v>9</v>
      </c>
      <c r="J7" s="62">
        <v>10</v>
      </c>
      <c r="K7" s="62">
        <v>11</v>
      </c>
      <c r="L7" s="62">
        <v>12</v>
      </c>
      <c r="M7" s="62">
        <v>13</v>
      </c>
      <c r="N7" s="62">
        <v>14</v>
      </c>
      <c r="O7" s="62">
        <v>15</v>
      </c>
      <c r="P7" s="62">
        <v>16</v>
      </c>
      <c r="Q7" s="62">
        <v>17</v>
      </c>
      <c r="R7" s="62">
        <v>18</v>
      </c>
      <c r="S7" s="62">
        <v>19</v>
      </c>
      <c r="T7" s="62">
        <v>20</v>
      </c>
      <c r="U7" s="62">
        <v>21</v>
      </c>
      <c r="V7" s="62">
        <v>22</v>
      </c>
    </row>
    <row r="9" spans="1:22" ht="15.75" thickBot="1">
      <c r="A9" s="130" t="s">
        <v>34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1"/>
    </row>
    <row r="10" spans="1:22" ht="75.75" thickBot="1">
      <c r="A10" s="23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1" t="s">
        <v>6</v>
      </c>
      <c r="G10" s="11" t="s">
        <v>7</v>
      </c>
      <c r="H10" s="11"/>
      <c r="I10" s="11"/>
      <c r="J10" s="11" t="s">
        <v>8</v>
      </c>
      <c r="K10" s="87" t="s">
        <v>9</v>
      </c>
      <c r="L10" s="12" t="s">
        <v>27</v>
      </c>
      <c r="M10" s="13" t="s">
        <v>10</v>
      </c>
      <c r="N10" s="13" t="s">
        <v>28</v>
      </c>
      <c r="O10" s="14" t="s">
        <v>29</v>
      </c>
      <c r="P10" s="36" t="s">
        <v>30</v>
      </c>
      <c r="Q10" s="36" t="s">
        <v>31</v>
      </c>
      <c r="R10" s="15" t="s">
        <v>32</v>
      </c>
      <c r="S10" s="14" t="s">
        <v>33</v>
      </c>
      <c r="T10" s="11"/>
      <c r="U10" s="11"/>
    </row>
    <row r="11" spans="1:22" s="5" customFormat="1" ht="16.5" thickBot="1">
      <c r="A11" s="25">
        <v>1</v>
      </c>
      <c r="B11" s="26" t="s">
        <v>20</v>
      </c>
      <c r="C11" s="27" t="s">
        <v>21</v>
      </c>
      <c r="D11" s="27" t="s">
        <v>22</v>
      </c>
      <c r="E11" s="28" t="s">
        <v>23</v>
      </c>
      <c r="F11" s="29">
        <v>5000</v>
      </c>
      <c r="G11" s="29">
        <v>3267</v>
      </c>
      <c r="H11" s="29"/>
      <c r="I11" s="29"/>
      <c r="J11" s="30">
        <f>SUM(F11:G11)</f>
        <v>8267</v>
      </c>
      <c r="K11" s="5">
        <v>0</v>
      </c>
      <c r="L11" s="30">
        <v>0</v>
      </c>
      <c r="M11" s="42">
        <f>J11*M13%</f>
        <v>413.35</v>
      </c>
      <c r="N11" s="42">
        <f>J11*N13%</f>
        <v>688.64109999999994</v>
      </c>
      <c r="O11" s="42">
        <f>SUM(J11:N11)</f>
        <v>9368.9911000000011</v>
      </c>
      <c r="P11" s="44">
        <f>J11*P13%</f>
        <v>992.04</v>
      </c>
      <c r="Q11" s="45">
        <f>O11*Q13%</f>
        <v>163.95734425000003</v>
      </c>
      <c r="R11" s="42">
        <f>Q11+P11</f>
        <v>1155.99734425</v>
      </c>
      <c r="S11" s="46">
        <f>O11-R11</f>
        <v>8212.9937557500016</v>
      </c>
      <c r="T11" s="20"/>
      <c r="U11" s="20"/>
      <c r="V11" s="5" t="s">
        <v>35</v>
      </c>
    </row>
    <row r="12" spans="1:22" ht="16.5" thickBot="1">
      <c r="A12" s="24"/>
      <c r="B12" s="4"/>
      <c r="C12" s="16"/>
      <c r="D12" s="16"/>
      <c r="E12" s="17"/>
      <c r="F12" s="18"/>
      <c r="G12" s="18"/>
      <c r="H12" s="18"/>
      <c r="I12" s="18"/>
      <c r="J12" s="18"/>
      <c r="K12" s="19"/>
      <c r="L12" s="19"/>
      <c r="M12" s="43"/>
      <c r="N12" s="43"/>
      <c r="O12" s="42"/>
      <c r="P12" s="47"/>
      <c r="Q12" s="48"/>
      <c r="R12" s="43"/>
      <c r="S12" s="49"/>
      <c r="T12" s="20"/>
      <c r="U12" s="21"/>
    </row>
    <row r="13" spans="1:22" s="76" customFormat="1" ht="15.75" thickBot="1">
      <c r="B13" s="77"/>
      <c r="C13" s="78"/>
      <c r="D13" s="78"/>
      <c r="E13" s="79"/>
      <c r="F13" s="80"/>
      <c r="G13" s="80"/>
      <c r="H13" s="80"/>
      <c r="I13" s="80"/>
      <c r="J13" s="80"/>
      <c r="K13" s="81"/>
      <c r="L13" s="81"/>
      <c r="M13" s="82">
        <v>5</v>
      </c>
      <c r="N13" s="82">
        <v>8.33</v>
      </c>
      <c r="O13" s="86"/>
      <c r="P13" s="85">
        <v>12</v>
      </c>
      <c r="Q13" s="82">
        <v>1.75</v>
      </c>
      <c r="R13" s="83"/>
      <c r="S13" s="84"/>
    </row>
    <row r="14" spans="1:22" ht="15.75" thickBot="1">
      <c r="B14" s="4"/>
      <c r="C14" s="16"/>
      <c r="D14" s="16"/>
      <c r="E14" s="22"/>
      <c r="F14" s="18"/>
      <c r="G14" s="18"/>
      <c r="H14" s="18"/>
      <c r="I14" s="18"/>
      <c r="J14" s="18"/>
      <c r="K14" s="19"/>
      <c r="L14" s="19"/>
      <c r="M14" s="43"/>
      <c r="N14" s="43"/>
      <c r="O14" s="42"/>
      <c r="P14" s="47"/>
      <c r="Q14" s="48"/>
      <c r="R14" s="43"/>
      <c r="S14" s="49"/>
    </row>
  </sheetData>
  <mergeCells count="2">
    <mergeCell ref="A1:V1"/>
    <mergeCell ref="A9:U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5:H40"/>
  <sheetViews>
    <sheetView workbookViewId="0">
      <selection activeCell="D13" sqref="D13"/>
    </sheetView>
  </sheetViews>
  <sheetFormatPr defaultRowHeight="15"/>
  <cols>
    <col min="4" max="4" width="21.140625" bestFit="1" customWidth="1"/>
    <col min="6" max="6" width="100.7109375" bestFit="1" customWidth="1"/>
    <col min="8" max="8" width="101.42578125" bestFit="1" customWidth="1"/>
  </cols>
  <sheetData>
    <row r="5" spans="8:8">
      <c r="H5" s="125"/>
    </row>
    <row r="6" spans="8:8">
      <c r="H6" s="125"/>
    </row>
    <row r="7" spans="8:8">
      <c r="H7" s="125"/>
    </row>
    <row r="8" spans="8:8">
      <c r="H8" s="125"/>
    </row>
    <row r="9" spans="8:8">
      <c r="H9" s="125"/>
    </row>
    <row r="10" spans="8:8">
      <c r="H10" s="125"/>
    </row>
    <row r="11" spans="8:8">
      <c r="H11" s="125"/>
    </row>
    <row r="12" spans="8:8">
      <c r="H12" s="125"/>
    </row>
    <row r="13" spans="8:8">
      <c r="H13" s="125"/>
    </row>
    <row r="14" spans="8:8">
      <c r="H14" s="125"/>
    </row>
    <row r="15" spans="8:8">
      <c r="H15" s="125"/>
    </row>
    <row r="16" spans="8:8">
      <c r="H16" s="125"/>
    </row>
    <row r="17" spans="5:8">
      <c r="H17" s="125"/>
    </row>
    <row r="18" spans="5:8">
      <c r="E18" s="132"/>
      <c r="H18" s="125"/>
    </row>
    <row r="19" spans="5:8">
      <c r="H19" s="125"/>
    </row>
    <row r="20" spans="5:8">
      <c r="H20" s="125"/>
    </row>
    <row r="21" spans="5:8">
      <c r="H21" s="125"/>
    </row>
    <row r="22" spans="5:8">
      <c r="H22" s="125"/>
    </row>
    <row r="23" spans="5:8">
      <c r="H23" s="125"/>
    </row>
    <row r="24" spans="5:8">
      <c r="H24" s="125"/>
    </row>
    <row r="25" spans="5:8">
      <c r="H25" s="125"/>
    </row>
    <row r="26" spans="5:8">
      <c r="H26" s="125"/>
    </row>
    <row r="27" spans="5:8">
      <c r="H27" s="125"/>
    </row>
    <row r="28" spans="5:8">
      <c r="H28" s="125"/>
    </row>
    <row r="29" spans="5:8">
      <c r="H29" s="125"/>
    </row>
    <row r="30" spans="5:8">
      <c r="H30" s="125"/>
    </row>
    <row r="31" spans="5:8">
      <c r="H31" s="125"/>
    </row>
    <row r="32" spans="5:8">
      <c r="H32" s="125"/>
    </row>
    <row r="33" spans="8:8">
      <c r="H33" s="125"/>
    </row>
    <row r="34" spans="8:8">
      <c r="H34" s="125"/>
    </row>
    <row r="35" spans="8:8">
      <c r="H35" s="125"/>
    </row>
    <row r="36" spans="8:8">
      <c r="H36" s="125"/>
    </row>
    <row r="37" spans="8:8">
      <c r="H37" s="125"/>
    </row>
    <row r="38" spans="8:8">
      <c r="H38" s="125"/>
    </row>
    <row r="39" spans="8:8">
      <c r="H39" s="125"/>
    </row>
    <row r="40" spans="8:8">
      <c r="H40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newbilling</vt:lpstr>
      <vt:lpstr>billing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2018-05-27T11:11:52Z</dcterms:modified>
</cp:coreProperties>
</file>