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ahmehta\Documents\00-FCT Beta\Business documents\"/>
    </mc:Choice>
  </mc:AlternateContent>
  <bookViews>
    <workbookView xWindow="240" yWindow="375" windowWidth="18990" windowHeight="8340" firstSheet="3" activeTab="3"/>
  </bookViews>
  <sheets>
    <sheet name="Steps" sheetId="22" r:id="rId1"/>
    <sheet name="Recon Calc - CL" sheetId="21" r:id="rId2"/>
    <sheet name="Recon Calc - ASC" sheetId="3" r:id="rId3"/>
    <sheet name="Recon Calc - DLS &amp; 24+ALLBC" sheetId="23" r:id="rId4"/>
    <sheet name="Generic" sheetId="14" r:id="rId5"/>
    <sheet name="CL Scenarios" sheetId="15" r:id="rId6"/>
    <sheet name="ASC Scenarios" sheetId="16" r:id="rId7"/>
    <sheet name="DLS-ALLBC Scenarios" sheetId="20" r:id="rId8"/>
  </sheets>
  <calcPr calcId="162913"/>
</workbook>
</file>

<file path=xl/calcChain.xml><?xml version="1.0" encoding="utf-8"?>
<calcChain xmlns="http://schemas.openxmlformats.org/spreadsheetml/2006/main">
  <c r="H6" i="21" l="1"/>
  <c r="L3" i="21"/>
  <c r="L10" i="21" s="1"/>
  <c r="I21" i="23"/>
  <c r="I20" i="23"/>
  <c r="I25" i="23" s="1"/>
  <c r="M11" i="23"/>
  <c r="M12" i="23"/>
  <c r="M13" i="23"/>
  <c r="M14" i="23"/>
  <c r="M15" i="23"/>
  <c r="M10" i="23"/>
  <c r="M9" i="23"/>
  <c r="M8" i="23"/>
  <c r="M7" i="23"/>
  <c r="M6" i="23"/>
  <c r="M5" i="23"/>
  <c r="M4" i="23"/>
  <c r="M3" i="23"/>
  <c r="H10" i="21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4" i="3"/>
  <c r="M3" i="3"/>
  <c r="M5" i="3"/>
  <c r="M20" i="23" l="1"/>
  <c r="L6" i="21"/>
  <c r="M21" i="23"/>
  <c r="M25" i="23" l="1"/>
  <c r="N21" i="23"/>
  <c r="N20" i="23"/>
  <c r="O20" i="23" s="1"/>
  <c r="O21" i="23" l="1"/>
  <c r="N25" i="23"/>
  <c r="P25" i="23" s="1"/>
  <c r="Q25" i="23" l="1"/>
  <c r="R25" i="23" s="1"/>
  <c r="S25" i="23" s="1"/>
  <c r="O25" i="23"/>
  <c r="P21" i="23" l="1"/>
  <c r="P20" i="23"/>
  <c r="T25" i="23" l="1"/>
  <c r="S21" i="23" s="1"/>
  <c r="S20" i="23" l="1"/>
  <c r="W18" i="16"/>
  <c r="X18" i="16" s="1"/>
  <c r="U18" i="16"/>
  <c r="V18" i="16" s="1"/>
  <c r="T18" i="16"/>
  <c r="S18" i="16"/>
  <c r="Q18" i="16"/>
  <c r="R18" i="16" s="1"/>
  <c r="O18" i="16"/>
  <c r="P18" i="16" s="1"/>
  <c r="M18" i="16"/>
  <c r="N18" i="16" s="1"/>
  <c r="K18" i="16"/>
  <c r="L18" i="16" s="1"/>
  <c r="I18" i="16"/>
  <c r="J18" i="16" s="1"/>
  <c r="G18" i="16"/>
  <c r="H18" i="16" s="1"/>
  <c r="AN18" i="20" l="1"/>
  <c r="AM18" i="20"/>
  <c r="AN26" i="20" s="1"/>
  <c r="AM26" i="20" s="1"/>
  <c r="AN15" i="20"/>
  <c r="AN19" i="20" s="1"/>
  <c r="AN20" i="20" s="1"/>
  <c r="AM15" i="20"/>
  <c r="AM19" i="20" s="1"/>
  <c r="AL18" i="20"/>
  <c r="AK18" i="20"/>
  <c r="AL26" i="20" s="1"/>
  <c r="AK26" i="20" s="1"/>
  <c r="AL15" i="20"/>
  <c r="AL19" i="20" s="1"/>
  <c r="AL20" i="20" s="1"/>
  <c r="AK15" i="20"/>
  <c r="AK19" i="20" s="1"/>
  <c r="AJ18" i="20"/>
  <c r="AI18" i="20"/>
  <c r="AJ26" i="20" s="1"/>
  <c r="AI26" i="20" s="1"/>
  <c r="AJ15" i="20"/>
  <c r="AJ19" i="20" s="1"/>
  <c r="AJ20" i="20" s="1"/>
  <c r="AI15" i="20"/>
  <c r="AI19" i="20" s="1"/>
  <c r="AH18" i="20"/>
  <c r="AG18" i="20"/>
  <c r="AH26" i="20" s="1"/>
  <c r="AG26" i="20" s="1"/>
  <c r="AH15" i="20"/>
  <c r="AH19" i="20" s="1"/>
  <c r="AH20" i="20" s="1"/>
  <c r="AG15" i="20"/>
  <c r="AG19" i="20" s="1"/>
  <c r="AF18" i="20"/>
  <c r="AE18" i="20"/>
  <c r="AF26" i="20" s="1"/>
  <c r="AE26" i="20" s="1"/>
  <c r="AF15" i="20"/>
  <c r="AF19" i="20" s="1"/>
  <c r="AF20" i="20" s="1"/>
  <c r="AE15" i="20"/>
  <c r="AE19" i="20" s="1"/>
  <c r="AD15" i="20"/>
  <c r="AD19" i="20" s="1"/>
  <c r="AC15" i="20"/>
  <c r="AC19" i="20" s="1"/>
  <c r="AB15" i="20"/>
  <c r="AA15" i="20"/>
  <c r="Z15" i="20"/>
  <c r="Z19" i="20" s="1"/>
  <c r="Y15" i="20"/>
  <c r="X15" i="20"/>
  <c r="X19" i="20" s="1"/>
  <c r="X20" i="20" s="1"/>
  <c r="W15" i="20"/>
  <c r="W19" i="20" s="1"/>
  <c r="V15" i="20"/>
  <c r="V19" i="20" s="1"/>
  <c r="U15" i="20"/>
  <c r="U19" i="20" s="1"/>
  <c r="T15" i="20"/>
  <c r="T19" i="20" s="1"/>
  <c r="S15" i="20"/>
  <c r="S19" i="20" s="1"/>
  <c r="R15" i="20"/>
  <c r="R19" i="20" s="1"/>
  <c r="Q15" i="20"/>
  <c r="Q19" i="20" s="1"/>
  <c r="P15" i="20"/>
  <c r="P19" i="20" s="1"/>
  <c r="O15" i="20"/>
  <c r="O19" i="20" s="1"/>
  <c r="N15" i="20"/>
  <c r="N19" i="20" s="1"/>
  <c r="M15" i="20"/>
  <c r="L15" i="20"/>
  <c r="L19" i="20" s="1"/>
  <c r="L20" i="20" s="1"/>
  <c r="K15" i="20"/>
  <c r="K19" i="20" s="1"/>
  <c r="J15" i="20"/>
  <c r="J19" i="20" s="1"/>
  <c r="I15" i="20"/>
  <c r="I19" i="20" s="1"/>
  <c r="H15" i="20"/>
  <c r="G15" i="20"/>
  <c r="F15" i="20"/>
  <c r="AD18" i="20"/>
  <c r="AC18" i="20"/>
  <c r="AA19" i="20"/>
  <c r="AB18" i="20"/>
  <c r="AA18" i="20"/>
  <c r="AB26" i="20" s="1"/>
  <c r="AA26" i="20" s="1"/>
  <c r="AB19" i="20"/>
  <c r="AB20" i="20" s="1"/>
  <c r="Z18" i="20"/>
  <c r="Y18" i="20"/>
  <c r="Y19" i="20"/>
  <c r="X18" i="20"/>
  <c r="W18" i="20"/>
  <c r="V18" i="20"/>
  <c r="U18" i="20"/>
  <c r="T18" i="20"/>
  <c r="S18" i="20"/>
  <c r="R18" i="20"/>
  <c r="Q18" i="20"/>
  <c r="R26" i="20" s="1"/>
  <c r="Q26" i="20" s="1"/>
  <c r="P18" i="20"/>
  <c r="O18" i="20"/>
  <c r="N18" i="20"/>
  <c r="M18" i="20"/>
  <c r="L18" i="20"/>
  <c r="K18" i="20"/>
  <c r="J18" i="20"/>
  <c r="I18" i="20"/>
  <c r="H18" i="20"/>
  <c r="G18" i="20"/>
  <c r="M19" i="20"/>
  <c r="H19" i="20"/>
  <c r="H20" i="20" s="1"/>
  <c r="G19" i="20"/>
  <c r="F18" i="20"/>
  <c r="E18" i="20"/>
  <c r="F19" i="20"/>
  <c r="E15" i="20"/>
  <c r="E19" i="20" s="1"/>
  <c r="W26" i="16"/>
  <c r="X15" i="16"/>
  <c r="W15" i="16"/>
  <c r="U26" i="16"/>
  <c r="V15" i="16"/>
  <c r="U15" i="16"/>
  <c r="S26" i="16"/>
  <c r="T15" i="16"/>
  <c r="S15" i="16"/>
  <c r="Q26" i="16"/>
  <c r="R15" i="16"/>
  <c r="Q15" i="16"/>
  <c r="O26" i="16"/>
  <c r="P15" i="16"/>
  <c r="O15" i="16"/>
  <c r="M26" i="16"/>
  <c r="N15" i="16"/>
  <c r="M15" i="16"/>
  <c r="M19" i="16" s="1"/>
  <c r="M20" i="16" s="1"/>
  <c r="K26" i="16"/>
  <c r="L15" i="16"/>
  <c r="K15" i="16"/>
  <c r="I26" i="16"/>
  <c r="J15" i="16"/>
  <c r="I15" i="16"/>
  <c r="G26" i="16"/>
  <c r="H15" i="16"/>
  <c r="G15" i="16"/>
  <c r="E18" i="16"/>
  <c r="F15" i="16"/>
  <c r="E15" i="16"/>
  <c r="H18" i="15"/>
  <c r="H26" i="15" s="1"/>
  <c r="H15" i="15"/>
  <c r="H19" i="15" s="1"/>
  <c r="I18" i="15"/>
  <c r="I26" i="15" s="1"/>
  <c r="I15" i="15"/>
  <c r="I19" i="15" s="1"/>
  <c r="G18" i="15"/>
  <c r="G26" i="15" s="1"/>
  <c r="G15" i="15"/>
  <c r="G19" i="15" s="1"/>
  <c r="F18" i="15"/>
  <c r="F26" i="15" s="1"/>
  <c r="F15" i="15"/>
  <c r="F19" i="15" s="1"/>
  <c r="E26" i="16" l="1"/>
  <c r="F18" i="16"/>
  <c r="P20" i="20"/>
  <c r="T20" i="20"/>
  <c r="N26" i="20"/>
  <c r="M26" i="20" s="1"/>
  <c r="M10" i="21"/>
  <c r="I19" i="16"/>
  <c r="I27" i="16" s="1"/>
  <c r="I28" i="16" s="1"/>
  <c r="U19" i="16"/>
  <c r="U27" i="16" s="1"/>
  <c r="U28" i="16" s="1"/>
  <c r="AM20" i="20"/>
  <c r="AN27" i="20"/>
  <c r="AM27" i="20" s="1"/>
  <c r="AN28" i="20" s="1"/>
  <c r="AK20" i="20"/>
  <c r="AL27" i="20"/>
  <c r="AK27" i="20" s="1"/>
  <c r="AL28" i="20" s="1"/>
  <c r="J26" i="20"/>
  <c r="I26" i="20" s="1"/>
  <c r="V26" i="20"/>
  <c r="U26" i="20" s="1"/>
  <c r="AD26" i="20"/>
  <c r="AC26" i="20" s="1"/>
  <c r="H26" i="20"/>
  <c r="G26" i="20" s="1"/>
  <c r="L26" i="20"/>
  <c r="K26" i="20" s="1"/>
  <c r="P26" i="20"/>
  <c r="O26" i="20" s="1"/>
  <c r="T26" i="20"/>
  <c r="S26" i="20" s="1"/>
  <c r="X26" i="20"/>
  <c r="W26" i="20" s="1"/>
  <c r="Z26" i="20"/>
  <c r="Y26" i="20" s="1"/>
  <c r="Z20" i="20"/>
  <c r="AD20" i="20"/>
  <c r="AI20" i="20"/>
  <c r="AJ27" i="20"/>
  <c r="AI27" i="20" s="1"/>
  <c r="AJ28" i="20" s="1"/>
  <c r="AG20" i="20"/>
  <c r="AH27" i="20"/>
  <c r="AG27" i="20" s="1"/>
  <c r="AH28" i="20" s="1"/>
  <c r="AF27" i="20"/>
  <c r="AE27" i="20" s="1"/>
  <c r="AF28" i="20" s="1"/>
  <c r="AE20" i="20"/>
  <c r="AD27" i="20"/>
  <c r="AC27" i="20" s="1"/>
  <c r="AD28" i="20" s="1"/>
  <c r="AC20" i="20"/>
  <c r="AB27" i="20"/>
  <c r="AA27" i="20" s="1"/>
  <c r="AB28" i="20" s="1"/>
  <c r="AA28" i="20" s="1"/>
  <c r="AA20" i="20"/>
  <c r="Y20" i="20"/>
  <c r="Z27" i="20"/>
  <c r="Y27" i="20" s="1"/>
  <c r="Z28" i="20" s="1"/>
  <c r="F26" i="20"/>
  <c r="E26" i="20" s="1"/>
  <c r="J20" i="20"/>
  <c r="N20" i="20"/>
  <c r="R20" i="20"/>
  <c r="V20" i="20"/>
  <c r="G20" i="20"/>
  <c r="H27" i="20"/>
  <c r="G27" i="20" s="1"/>
  <c r="H28" i="20" s="1"/>
  <c r="K20" i="20"/>
  <c r="L27" i="20"/>
  <c r="K27" i="20" s="1"/>
  <c r="L28" i="20" s="1"/>
  <c r="O20" i="20"/>
  <c r="P27" i="20"/>
  <c r="O27" i="20" s="1"/>
  <c r="S20" i="20"/>
  <c r="T27" i="20"/>
  <c r="S27" i="20" s="1"/>
  <c r="T28" i="20" s="1"/>
  <c r="W20" i="20"/>
  <c r="X27" i="20"/>
  <c r="W27" i="20" s="1"/>
  <c r="X28" i="20" s="1"/>
  <c r="I20" i="20"/>
  <c r="J27" i="20"/>
  <c r="I27" i="20" s="1"/>
  <c r="J28" i="20" s="1"/>
  <c r="M20" i="20"/>
  <c r="N27" i="20"/>
  <c r="M27" i="20" s="1"/>
  <c r="N28" i="20" s="1"/>
  <c r="Q20" i="20"/>
  <c r="R27" i="20"/>
  <c r="Q27" i="20" s="1"/>
  <c r="R28" i="20" s="1"/>
  <c r="U20" i="20"/>
  <c r="V27" i="20"/>
  <c r="U27" i="20" s="1"/>
  <c r="F20" i="20"/>
  <c r="E20" i="20"/>
  <c r="F27" i="20"/>
  <c r="E27" i="20" s="1"/>
  <c r="W19" i="16"/>
  <c r="W27" i="16" s="1"/>
  <c r="W28" i="16" s="1"/>
  <c r="S19" i="16"/>
  <c r="S20" i="16" s="1"/>
  <c r="Q19" i="16"/>
  <c r="Q20" i="16" s="1"/>
  <c r="O19" i="16"/>
  <c r="O27" i="16" s="1"/>
  <c r="O28" i="16" s="1"/>
  <c r="M27" i="16"/>
  <c r="M28" i="16" s="1"/>
  <c r="K19" i="16"/>
  <c r="K27" i="16" s="1"/>
  <c r="K28" i="16" s="1"/>
  <c r="G19" i="16"/>
  <c r="G20" i="16" s="1"/>
  <c r="E19" i="16"/>
  <c r="E27" i="16" s="1"/>
  <c r="E28" i="16" s="1"/>
  <c r="H27" i="15"/>
  <c r="H28" i="15" s="1"/>
  <c r="H20" i="15"/>
  <c r="I27" i="15"/>
  <c r="I28" i="15" s="1"/>
  <c r="I20" i="15"/>
  <c r="G20" i="15"/>
  <c r="G27" i="15"/>
  <c r="G28" i="15" s="1"/>
  <c r="F20" i="15"/>
  <c r="F27" i="15"/>
  <c r="F28" i="15" s="1"/>
  <c r="U20" i="16" l="1"/>
  <c r="N10" i="21"/>
  <c r="O10" i="21"/>
  <c r="U34" i="16"/>
  <c r="I20" i="16"/>
  <c r="AM28" i="20"/>
  <c r="AK28" i="20"/>
  <c r="F28" i="20"/>
  <c r="E28" i="20" s="1"/>
  <c r="V28" i="20"/>
  <c r="U28" i="20" s="1"/>
  <c r="P28" i="20"/>
  <c r="O28" i="20" s="1"/>
  <c r="AI28" i="20"/>
  <c r="AJ34" i="20"/>
  <c r="AG28" i="20"/>
  <c r="AH34" i="20"/>
  <c r="AE28" i="20"/>
  <c r="AC28" i="20"/>
  <c r="AB29" i="20"/>
  <c r="Y28" i="20"/>
  <c r="Q28" i="20"/>
  <c r="I28" i="20"/>
  <c r="S28" i="20"/>
  <c r="K28" i="20"/>
  <c r="L34" i="20"/>
  <c r="N34" i="20"/>
  <c r="M28" i="20"/>
  <c r="W28" i="20"/>
  <c r="P34" i="20"/>
  <c r="G28" i="20"/>
  <c r="W20" i="16"/>
  <c r="W29" i="16"/>
  <c r="W31" i="16" s="1"/>
  <c r="U29" i="16"/>
  <c r="U31" i="16" s="1"/>
  <c r="S27" i="16"/>
  <c r="S28" i="16" s="1"/>
  <c r="Q27" i="16"/>
  <c r="Q28" i="16" s="1"/>
  <c r="O20" i="16"/>
  <c r="O29" i="16"/>
  <c r="M29" i="16"/>
  <c r="M31" i="16" s="1"/>
  <c r="M34" i="16" s="1"/>
  <c r="K20" i="16"/>
  <c r="K29" i="16"/>
  <c r="K31" i="16" s="1"/>
  <c r="I29" i="16"/>
  <c r="I31" i="16" s="1"/>
  <c r="G27" i="16"/>
  <c r="G28" i="16" s="1"/>
  <c r="E20" i="16"/>
  <c r="E34" i="16" s="1"/>
  <c r="E29" i="16"/>
  <c r="E31" i="16" s="1"/>
  <c r="H29" i="15"/>
  <c r="H31" i="15" s="1"/>
  <c r="I29" i="15"/>
  <c r="I31" i="15" s="1"/>
  <c r="G29" i="15"/>
  <c r="G31" i="15" s="1"/>
  <c r="F29" i="15"/>
  <c r="F31" i="15" s="1"/>
  <c r="V34" i="16" l="1"/>
  <c r="V37" i="16" s="1"/>
  <c r="U37" i="16"/>
  <c r="F34" i="16"/>
  <c r="F37" i="16" s="1"/>
  <c r="E37" i="16"/>
  <c r="N34" i="16"/>
  <c r="N37" i="16" s="1"/>
  <c r="M37" i="16"/>
  <c r="F34" i="20"/>
  <c r="P10" i="21"/>
  <c r="Q10" i="21" s="1"/>
  <c r="R10" i="21" s="1"/>
  <c r="R6" i="21" s="1"/>
  <c r="I34" i="16"/>
  <c r="S29" i="16"/>
  <c r="S31" i="16" s="1"/>
  <c r="Q29" i="16"/>
  <c r="Q31" i="16" s="1"/>
  <c r="W34" i="16"/>
  <c r="O31" i="16"/>
  <c r="O34" i="16" s="1"/>
  <c r="K34" i="16"/>
  <c r="G29" i="16"/>
  <c r="G31" i="16" s="1"/>
  <c r="G34" i="16"/>
  <c r="AN29" i="20"/>
  <c r="AM34" i="20"/>
  <c r="AL29" i="20"/>
  <c r="AJ29" i="20"/>
  <c r="AI29" i="20" s="1"/>
  <c r="AJ31" i="20" s="1"/>
  <c r="AI31" i="20" s="1"/>
  <c r="AH29" i="20"/>
  <c r="AG29" i="20" s="1"/>
  <c r="AH31" i="20" s="1"/>
  <c r="AG31" i="20" s="1"/>
  <c r="AE34" i="20"/>
  <c r="AF29" i="20"/>
  <c r="AD29" i="20"/>
  <c r="AA29" i="20"/>
  <c r="Z29" i="20"/>
  <c r="N29" i="20"/>
  <c r="M29" i="20" s="1"/>
  <c r="N31" i="20" s="1"/>
  <c r="M31" i="20" s="1"/>
  <c r="J29" i="20"/>
  <c r="H29" i="20"/>
  <c r="X29" i="20"/>
  <c r="S34" i="20"/>
  <c r="T29" i="20"/>
  <c r="V29" i="20"/>
  <c r="Q34" i="20"/>
  <c r="R29" i="20"/>
  <c r="P29" i="20"/>
  <c r="O29" i="20" s="1"/>
  <c r="P31" i="20" s="1"/>
  <c r="O31" i="20" s="1"/>
  <c r="L29" i="20"/>
  <c r="K29" i="20" s="1"/>
  <c r="L31" i="20" s="1"/>
  <c r="K31" i="20" s="1"/>
  <c r="F29" i="20"/>
  <c r="E29" i="20" s="1"/>
  <c r="F31" i="20" s="1"/>
  <c r="E31" i="20" s="1"/>
  <c r="E34" i="20" s="1"/>
  <c r="H34" i="15"/>
  <c r="F34" i="15"/>
  <c r="I34" i="15"/>
  <c r="G34" i="15"/>
  <c r="L34" i="16" l="1"/>
  <c r="L37" i="16" s="1"/>
  <c r="K37" i="16"/>
  <c r="H34" i="16"/>
  <c r="H37" i="16" s="1"/>
  <c r="G37" i="16"/>
  <c r="X34" i="16"/>
  <c r="X37" i="16" s="1"/>
  <c r="W37" i="16"/>
  <c r="P34" i="16"/>
  <c r="P37" i="16" s="1"/>
  <c r="O37" i="16"/>
  <c r="J34" i="16"/>
  <c r="J37" i="16" s="1"/>
  <c r="I37" i="16"/>
  <c r="S34" i="16"/>
  <c r="Q34" i="16"/>
  <c r="AM29" i="20"/>
  <c r="AN31" i="20" s="1"/>
  <c r="AM31" i="20" s="1"/>
  <c r="AG34" i="20"/>
  <c r="AK29" i="20"/>
  <c r="AL31" i="20" s="1"/>
  <c r="AK31" i="20" s="1"/>
  <c r="AK34" i="20"/>
  <c r="AI34" i="20"/>
  <c r="AE29" i="20"/>
  <c r="AF31" i="20" s="1"/>
  <c r="AE31" i="20" s="1"/>
  <c r="AC29" i="20"/>
  <c r="AB31" i="20"/>
  <c r="Y29" i="20"/>
  <c r="Q29" i="20"/>
  <c r="R31" i="20" s="1"/>
  <c r="Q31" i="20" s="1"/>
  <c r="I29" i="20"/>
  <c r="J31" i="20" s="1"/>
  <c r="I31" i="20" s="1"/>
  <c r="S29" i="20"/>
  <c r="T31" i="20" s="1"/>
  <c r="S31" i="20" s="1"/>
  <c r="U29" i="20"/>
  <c r="V31" i="20" s="1"/>
  <c r="U31" i="20" s="1"/>
  <c r="G29" i="20"/>
  <c r="K34" i="20"/>
  <c r="M34" i="20"/>
  <c r="W29" i="20"/>
  <c r="X31" i="20" s="1"/>
  <c r="W31" i="20" s="1"/>
  <c r="W34" i="20" s="1"/>
  <c r="O34" i="20"/>
  <c r="U34" i="20"/>
  <c r="R34" i="16" l="1"/>
  <c r="R37" i="16" s="1"/>
  <c r="Q37" i="16"/>
  <c r="T34" i="16"/>
  <c r="T37" i="16" s="1"/>
  <c r="S37" i="16"/>
  <c r="AN34" i="20"/>
  <c r="AL34" i="20"/>
  <c r="AF34" i="20"/>
  <c r="AD31" i="20"/>
  <c r="I34" i="20"/>
  <c r="T34" i="20"/>
  <c r="AA31" i="20"/>
  <c r="AA34" i="20" s="1"/>
  <c r="AB34" i="20"/>
  <c r="Z31" i="20"/>
  <c r="R34" i="20"/>
  <c r="X34" i="20"/>
  <c r="H31" i="20"/>
  <c r="V34" i="20"/>
  <c r="J34" i="20"/>
  <c r="AC31" i="20" l="1"/>
  <c r="AC34" i="20" s="1"/>
  <c r="AD34" i="20"/>
  <c r="Y31" i="20"/>
  <c r="Y34" i="20" s="1"/>
  <c r="Z34" i="20"/>
  <c r="G31" i="20"/>
  <c r="G34" i="20" s="1"/>
  <c r="H34" i="20"/>
  <c r="E18" i="15" l="1"/>
  <c r="E26" i="15" s="1"/>
  <c r="E15" i="15"/>
  <c r="E19" i="15" s="1"/>
  <c r="G15" i="14"/>
  <c r="H15" i="14"/>
  <c r="E20" i="15" l="1"/>
  <c r="E27" i="15"/>
  <c r="E28" i="15" s="1"/>
  <c r="H19" i="14"/>
  <c r="G19" i="14"/>
  <c r="H27" i="14" s="1"/>
  <c r="G27" i="14" s="1"/>
  <c r="I18" i="14"/>
  <c r="I26" i="14" s="1"/>
  <c r="I15" i="14"/>
  <c r="I19" i="14" s="1"/>
  <c r="E18" i="14"/>
  <c r="E26" i="14" s="1"/>
  <c r="H18" i="14"/>
  <c r="G18" i="14"/>
  <c r="F15" i="14"/>
  <c r="E15" i="14"/>
  <c r="H26" i="14" l="1"/>
  <c r="G26" i="14" s="1"/>
  <c r="H28" i="14" s="1"/>
  <c r="E29" i="15"/>
  <c r="E31" i="15" s="1"/>
  <c r="I20" i="14"/>
  <c r="E19" i="14"/>
  <c r="E20" i="14" s="1"/>
  <c r="H20" i="14"/>
  <c r="I27" i="14"/>
  <c r="I28" i="14" s="1"/>
  <c r="G20" i="14"/>
  <c r="G28" i="14" l="1"/>
  <c r="H34" i="14"/>
  <c r="E34" i="15"/>
  <c r="I29" i="14"/>
  <c r="I31" i="14" s="1"/>
  <c r="E27" i="14"/>
  <c r="E28" i="14" s="1"/>
  <c r="E29" i="14" s="1"/>
  <c r="H29" i="14" l="1"/>
  <c r="G29" i="14" s="1"/>
  <c r="H31" i="14" s="1"/>
  <c r="G31" i="14" s="1"/>
  <c r="G34" i="14"/>
  <c r="I34" i="14"/>
  <c r="E31" i="14"/>
  <c r="E34" i="14" s="1"/>
  <c r="I26" i="3" l="1"/>
  <c r="I25" i="3"/>
  <c r="I30" i="3" l="1"/>
  <c r="I34" i="3" s="1"/>
  <c r="M25" i="3"/>
  <c r="N25" i="3" s="1"/>
  <c r="M26" i="3"/>
  <c r="N26" i="3" s="1"/>
  <c r="N30" i="3" l="1"/>
  <c r="N34" i="3" l="1"/>
  <c r="O34" i="3" s="1"/>
  <c r="P34" i="3" l="1"/>
  <c r="Q34" i="3"/>
  <c r="R34" i="3" l="1"/>
  <c r="S34" i="3" s="1"/>
  <c r="T34" i="3" s="1"/>
  <c r="T30" i="3" s="1"/>
</calcChain>
</file>

<file path=xl/sharedStrings.xml><?xml version="1.0" encoding="utf-8"?>
<sst xmlns="http://schemas.openxmlformats.org/spreadsheetml/2006/main" count="1027" uniqueCount="180">
  <si>
    <t>Adult Skills 15/16</t>
  </si>
  <si>
    <t>CL 15/16</t>
  </si>
  <si>
    <t>ASC1516</t>
  </si>
  <si>
    <t>CL1516</t>
  </si>
  <si>
    <t>DLS1516</t>
  </si>
  <si>
    <t>24+ALLBC1516</t>
  </si>
  <si>
    <t>No</t>
  </si>
  <si>
    <t>Yes</t>
  </si>
  <si>
    <t>Over-Delivery De Minimis</t>
  </si>
  <si>
    <t>Under-Delivery De Minimis</t>
  </si>
  <si>
    <t>Reconcile Over-Delivery?</t>
  </si>
  <si>
    <t>Reconcile Under-Delivery?</t>
  </si>
  <si>
    <t>Cap Claim to Profile?</t>
  </si>
  <si>
    <t>Apprenticeships</t>
  </si>
  <si>
    <t>Other ASB</t>
  </si>
  <si>
    <t>Deliverable</t>
  </si>
  <si>
    <t>Del Code</t>
  </si>
  <si>
    <t>Allow Profile</t>
  </si>
  <si>
    <t>Allow Actuals</t>
  </si>
  <si>
    <t>Allow Payment</t>
  </si>
  <si>
    <t>Total Adult Skills Funding</t>
  </si>
  <si>
    <t xml:space="preserve">      Apprenticeships Total Funding</t>
  </si>
  <si>
    <t xml:space="preserve">            19-23 Apprenticeships Programme Funding</t>
  </si>
  <si>
    <t xml:space="preserve">            19-23 Apprenticeships Learning Support</t>
  </si>
  <si>
    <t xml:space="preserve">            19+ Apprenticeships Learner Support</t>
  </si>
  <si>
    <t xml:space="preserve">            24+ Apprenticeships Programme Funding</t>
  </si>
  <si>
    <t xml:space="preserve">            24+ Apprenticeships Learning Support</t>
  </si>
  <si>
    <t xml:space="preserve">            19-23 Trailblazer Apprenticeships Programme Funding</t>
  </si>
  <si>
    <t xml:space="preserve">            19-23 Trailblazer Apprenticeships Learning Support</t>
  </si>
  <si>
    <t xml:space="preserve">            24+ Trailblazer Apprenticeships Programme Funding</t>
  </si>
  <si>
    <t xml:space="preserve">            24+ Trailblazer Apprenticeships Learning Support</t>
  </si>
  <si>
    <t xml:space="preserve">      Other ASB Total Funding</t>
  </si>
  <si>
    <t xml:space="preserve">            Classroom Learning Programme Funding</t>
  </si>
  <si>
    <t xml:space="preserve">            Classroom Learning - Learning Support</t>
  </si>
  <si>
    <t xml:space="preserve">            19-24 Traineeships Programme Funding</t>
  </si>
  <si>
    <t xml:space="preserve">            19-24 Traineeships Learning Support</t>
  </si>
  <si>
    <t xml:space="preserve">            19-24 Traineeships Learner Support</t>
  </si>
  <si>
    <t xml:space="preserve">            Workplace Learning Programme Funding</t>
  </si>
  <si>
    <t xml:space="preserve">            Workplace Learning - Learning Support</t>
  </si>
  <si>
    <t>Claim Deliverable Group</t>
  </si>
  <si>
    <t>Planned Value (£)</t>
  </si>
  <si>
    <t>Claim Value</t>
  </si>
  <si>
    <t>Claim Value (£)</t>
  </si>
  <si>
    <t>Allow Claim</t>
  </si>
  <si>
    <t>Actuals To-Date (£)</t>
  </si>
  <si>
    <t>Exceptional Adjustments (£)</t>
  </si>
  <si>
    <t>Capped Claim Value</t>
  </si>
  <si>
    <t>Reconcile?</t>
  </si>
  <si>
    <t>Under/Over-Delivery?</t>
  </si>
  <si>
    <t>Variance Exceeds De Minimis?</t>
  </si>
  <si>
    <t>Reconciliation Value</t>
  </si>
  <si>
    <t>De Minimis (£)</t>
  </si>
  <si>
    <t>From FCS</t>
  </si>
  <si>
    <t>From DCFS</t>
  </si>
  <si>
    <t>Calculated</t>
  </si>
  <si>
    <t>n/a</t>
  </si>
  <si>
    <t>Forecast Remaining Delivery (£)</t>
  </si>
  <si>
    <t>Contract Allocation</t>
  </si>
  <si>
    <t>DLS &amp; Loans Bursary 15/16</t>
  </si>
  <si>
    <t>(A)</t>
  </si>
  <si>
    <t>(B)</t>
  </si>
  <si>
    <t>(C)</t>
  </si>
  <si>
    <t>(D) = A+B+C</t>
  </si>
  <si>
    <t>(E)</t>
  </si>
  <si>
    <t>(F)</t>
  </si>
  <si>
    <t>(G)</t>
  </si>
  <si>
    <t>(H)</t>
  </si>
  <si>
    <t>(I)</t>
  </si>
  <si>
    <t>ê</t>
  </si>
  <si>
    <t xml:space="preserve">Total Variance if Reconcilable </t>
  </si>
  <si>
    <t>(J) = I - H</t>
  </si>
  <si>
    <t>Variance (£)</t>
  </si>
  <si>
    <t>J&lt;0 or J&gt;0?</t>
  </si>
  <si>
    <t>Capped Claim Value (£)</t>
  </si>
  <si>
    <r>
      <t xml:space="preserve">Cap=No, </t>
    </r>
    <r>
      <rPr>
        <b/>
        <sz val="11"/>
        <color rgb="FFFF0000"/>
        <rFont val="Symbol"/>
        <family val="1"/>
        <charset val="2"/>
      </rPr>
      <t xml:space="preserve">\ </t>
    </r>
    <r>
      <rPr>
        <b/>
        <sz val="11"/>
        <color rgb="FFFF0000"/>
        <rFont val="Calibri"/>
        <family val="2"/>
        <scheme val="minor"/>
      </rPr>
      <t>(G) = E</t>
    </r>
  </si>
  <si>
    <r>
      <t xml:space="preserve">Cap=Yes, </t>
    </r>
    <r>
      <rPr>
        <b/>
        <sz val="11"/>
        <color rgb="FFFF0000"/>
        <rFont val="Symbol"/>
        <family val="1"/>
        <charset val="2"/>
      </rPr>
      <t>\</t>
    </r>
    <r>
      <rPr>
        <b/>
        <sz val="11"/>
        <color rgb="FFFF0000"/>
        <rFont val="Calibri"/>
        <family val="2"/>
        <scheme val="minor"/>
      </rPr>
      <t xml:space="preserve"> (G) = MIN(E, F)</t>
    </r>
  </si>
  <si>
    <t>(K)</t>
  </si>
  <si>
    <t>(L)</t>
  </si>
  <si>
    <t>(M) = L - K</t>
  </si>
  <si>
    <t>M&lt;0 or M&gt;0?</t>
  </si>
  <si>
    <t>Policy for M?</t>
  </si>
  <si>
    <t>Claim Group</t>
  </si>
  <si>
    <t>(T) = (If S=Yes, M)</t>
  </si>
  <si>
    <t>(U) = ∑ (If Z=Yes, J)</t>
  </si>
  <si>
    <t>(V) = 
(If Z=Yes, T * J / U)</t>
  </si>
  <si>
    <t>(Z) = 
( SIGN(J) = SIGN(T) )</t>
  </si>
  <si>
    <t>(S) = (M &gt; R)?</t>
  </si>
  <si>
    <t>(R) = 
Policy for M?</t>
  </si>
  <si>
    <t>é ë</t>
  </si>
  <si>
    <t>Calculated after Aggregation</t>
  </si>
  <si>
    <t>Condition</t>
  </si>
  <si>
    <t>Calculation</t>
  </si>
  <si>
    <t>DG Planned Value</t>
  </si>
  <si>
    <t>DG Claim Value</t>
  </si>
  <si>
    <t>DG Capped Claim Value</t>
  </si>
  <si>
    <t>CA Planned Value</t>
  </si>
  <si>
    <t>CA Capped Claim Value</t>
  </si>
  <si>
    <t>CA Variance</t>
  </si>
  <si>
    <t>CG Planned Value</t>
  </si>
  <si>
    <t>CG Capped Claim Value</t>
  </si>
  <si>
    <t>CG Variance</t>
  </si>
  <si>
    <t>(CA Capped Claim Value) - (CA Planned Value)</t>
  </si>
  <si>
    <t>(CG Capped Claim Value) - (CG Planned Value)</t>
  </si>
  <si>
    <t>CG Variance &gt; 0</t>
  </si>
  <si>
    <t>CG Variance &lt; 0</t>
  </si>
  <si>
    <t>CG Reconciliation Value</t>
  </si>
  <si>
    <t>Zero</t>
  </si>
  <si>
    <t>Otherwise</t>
  </si>
  <si>
    <t>CG Reconcilable Variances</t>
  </si>
  <si>
    <t>For each Deliverable Claim Group (DG)...</t>
  </si>
  <si>
    <t>For each Contract Allocation (CA)...</t>
  </si>
  <si>
    <t>For the Claim Group (CG)...</t>
  </si>
  <si>
    <t>CA Reconcilation Value</t>
  </si>
  <si>
    <t>(CG Reconciliation Value) * (CA Variance) / (CG Reconciliable Variances)</t>
  </si>
  <si>
    <t>DG Cap Claim to Profile</t>
  </si>
  <si>
    <t>From policy config</t>
  </si>
  <si>
    <t>CG Reconcile Over-Delivery</t>
  </si>
  <si>
    <t>CG Reconcile Under-Delivery</t>
  </si>
  <si>
    <t>CG Over-Delivery De Minimis</t>
  </si>
  <si>
    <t>CG Under-Delivery De Minimis</t>
  </si>
  <si>
    <t>For each Deliverable (D)...</t>
  </si>
  <si>
    <t>D Allow Profile</t>
  </si>
  <si>
    <t>D Allow Claim</t>
  </si>
  <si>
    <t>D Planned Value</t>
  </si>
  <si>
    <t>From current approved version of contract</t>
  </si>
  <si>
    <t>D Claim Value</t>
  </si>
  <si>
    <t>From latest submitted (or approved if required) version of funding claim</t>
  </si>
  <si>
    <t>(DG Cap Claim to Profile) = Yes</t>
  </si>
  <si>
    <t>Apps</t>
  </si>
  <si>
    <t>...</t>
  </si>
  <si>
    <t>Claim Group:</t>
  </si>
  <si>
    <t>Contract Allocation (FSP):</t>
  </si>
  <si>
    <t>Deliverable Claim Group:</t>
  </si>
  <si>
    <t>All DLS</t>
  </si>
  <si>
    <t>All Loans</t>
  </si>
  <si>
    <t>All CL</t>
  </si>
  <si>
    <t>Value to Calculate (in order)</t>
  </si>
  <si>
    <t>Lower of (DG Claim Value) and (DG Planned Value)</t>
  </si>
  <si>
    <t>Sum of (D Planned Value) for deliverables with (D Allow Profile) = Yes</t>
  </si>
  <si>
    <t>Sum of (D Claim Value) for deliverables with (D Allow Claim) = Yes</t>
  </si>
  <si>
    <t>Sum of (DG Planned Value)</t>
  </si>
  <si>
    <t>Sum of (DG Capped Claim Value)</t>
  </si>
  <si>
    <t>Sum of (CA Planned Value)</t>
  </si>
  <si>
    <t>Sum of (CA Capped Claim Value)</t>
  </si>
  <si>
    <t>Sum of (CA Variance) for contract allocations with (CA Variance) &gt; 0</t>
  </si>
  <si>
    <t>Sum of (CA Variance) for contract allocations with (CA Variance) &lt; 0</t>
  </si>
  <si>
    <r>
      <rPr>
        <i/>
        <sz val="11"/>
        <color theme="1"/>
        <rFont val="Calibri"/>
        <family val="2"/>
        <scheme val="minor"/>
      </rPr>
      <t>If both the contract allocation and claim group are over-performing, or both are under-performing, i.e.:</t>
    </r>
    <r>
      <rPr>
        <sz val="11"/>
        <color theme="1"/>
        <rFont val="Calibri"/>
        <family val="2"/>
        <scheme val="minor"/>
      </rPr>
      <t xml:space="preserve">
{ [ (CG Variance) &gt; 0 ] AND [ (CA Variance) &gt; 0 ] }
OR
{ [ (CG Variance) &lt; 0 ] AND [ (CA Variance) &lt; 0 ] }</t>
    </r>
  </si>
  <si>
    <r>
      <rPr>
        <i/>
        <sz val="11"/>
        <color theme="1"/>
        <rFont val="Calibri"/>
        <family val="2"/>
        <scheme val="minor"/>
      </rPr>
      <t>If under-/over-delivery (as applicable) is to be reconciled and the variance exceeds the relevant de minimis, i.e.:</t>
    </r>
    <r>
      <rPr>
        <sz val="11"/>
        <color theme="1"/>
        <rFont val="Calibri"/>
        <family val="2"/>
        <scheme val="minor"/>
      </rPr>
      <t xml:space="preserve">
{ [ (CG Variance) &gt; 0 ] AND [ (CG Reconcile Over-Delivery) is Yes ] AND [ (CG Over-Delivery De Minimis) &lt; (CG Variance) ] }
OR
{ [ (CG Variance) &lt; 0 ] AND [ (CG Reconcile Under-Delivery) is Yes ] AND [ (CG Variance) &lt; (CG Under-Delivery De Minimis) ] }</t>
    </r>
  </si>
  <si>
    <t>*** FOR EASE OF USE, DECIMAL PLACES ARE NOT SHOWN IN THIS VIEW ***</t>
  </si>
  <si>
    <t>PD Reconciliation Payment</t>
  </si>
  <si>
    <t>For each Profile Deliverable (PD)...</t>
  </si>
  <si>
    <t>Community Learning</t>
  </si>
  <si>
    <t>Community Learning 15/16</t>
  </si>
  <si>
    <t>Conditional Steps</t>
  </si>
  <si>
    <t>For ASC, initial aggregation by deliverable group, to cap Claimed value at Contracted value for Non-Apps</t>
  </si>
  <si>
    <t>Typical Steps</t>
  </si>
  <si>
    <t>1. Get aggregated view of Claim value against Contracted value</t>
  </si>
  <si>
    <t>2. Under or over-delivery? (i.e. Is Claimed value below or above Contracted value?)</t>
  </si>
  <si>
    <t>For DLS/24+, apportion Proposed Reconciliation Value across the contract allocations</t>
  </si>
  <si>
    <t>For DLS/24+, also determine at contract allocation level (for use in later apportionment step)</t>
  </si>
  <si>
    <t>4. What is variance? (I.e. Difference between Claimed value and Contracted value?)</t>
  </si>
  <si>
    <t>6. Proposed Reconciliation Value is variance.</t>
  </si>
  <si>
    <t>3. Do we need to reconcile according to policy? If so:</t>
  </si>
  <si>
    <t>5. Does it exceed the minimum variance for which action will be taken, according to policy? If so:</t>
  </si>
  <si>
    <t>é</t>
  </si>
  <si>
    <t>Total 24+ Advanced Learning Loans Bursary Funding</t>
  </si>
  <si>
    <t xml:space="preserve">      24+ Loans - Bursary Funding</t>
  </si>
  <si>
    <t xml:space="preserve">      24+ Loans - Area Costs</t>
  </si>
  <si>
    <t xml:space="preserve">      24+ Loans - Excess Claims</t>
  </si>
  <si>
    <t xml:space="preserve">      24+ Loans - Hardship</t>
  </si>
  <si>
    <t xml:space="preserve">      24+ Loans - Childcare</t>
  </si>
  <si>
    <t xml:space="preserve">      24+ Loans - Residential Access Fund</t>
  </si>
  <si>
    <t xml:space="preserve">      24+ Loans - Administration Expenditure</t>
  </si>
  <si>
    <t>Total Discretionary Learner Support</t>
  </si>
  <si>
    <t xml:space="preserve">      19+ Hardship</t>
  </si>
  <si>
    <t xml:space="preserve">      20+ Childcare</t>
  </si>
  <si>
    <t xml:space="preserve">      Residential Access Fund</t>
  </si>
  <si>
    <t xml:space="preserve">      Administration Expenditure</t>
  </si>
  <si>
    <t>Contract Alocation</t>
  </si>
  <si>
    <t>DLS and 24+ Loans Bursary 15/16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</si>
</sst>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£&quot;#,##0;[Red]\-&quot;£&quot;#,##0"/>
    <numFmt numFmtId="44" formatCode="_-&quot;£&quot;* #,##0.00_-;\-&quot;£&quot;* #,##0.00_-;_-&quot;£&quot;* &quot;-&quot;??_-;_-@_-"/>
    <numFmt numFmtId="164" formatCode="&quot;£&quot;#,##0.00"/>
    <numFmt numFmtId="165" formatCode="&quot;£&quot;#,##0"/>
    <numFmt numFmtId="166" formatCode="_-&quot;£&quot;* #,##0_-;\-&quot;£&quot;* #,##0_-;_-&quot;£&quot;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F0"/>
      <name val="Wingdings"/>
      <charset val="2"/>
    </font>
    <font>
      <b/>
      <sz val="11"/>
      <color rgb="FFFF0000"/>
      <name val="Symbol"/>
      <family val="1"/>
      <charset val="2"/>
    </font>
    <font>
      <i/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hair">
        <color theme="0" tint="-0.49998474074526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indexed="64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hair">
        <color theme="0" tint="-0.499984740745262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8" fillId="7" borderId="6" applyNumberFormat="0" applyAlignment="0" applyProtection="0"/>
  </cellStyleXfs>
  <cellXfs count="186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1" xfId="0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165" fontId="0" fillId="0" borderId="1" xfId="0" applyNumberFormat="1" applyBorder="1" applyAlignment="1">
      <alignment horizontal="right"/>
    </xf>
    <xf numFmtId="165" fontId="0" fillId="3" borderId="1" xfId="0" applyNumberFormat="1" applyFill="1" applyBorder="1"/>
    <xf numFmtId="164" fontId="0" fillId="4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4" borderId="1" xfId="0" applyNumberFormat="1" applyFill="1" applyBorder="1"/>
    <xf numFmtId="0" fontId="1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Alignment="1">
      <alignment vertical="top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1" fillId="0" borderId="0" xfId="0" applyFont="1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3" xfId="0" applyFill="1" applyBorder="1"/>
    <xf numFmtId="165" fontId="0" fillId="0" borderId="3" xfId="0" applyNumberFormat="1" applyBorder="1" applyAlignment="1">
      <alignment horizontal="right"/>
    </xf>
    <xf numFmtId="0" fontId="0" fillId="5" borderId="3" xfId="0" applyFill="1" applyBorder="1"/>
    <xf numFmtId="0" fontId="0" fillId="5" borderId="5" xfId="0" applyFill="1" applyBorder="1"/>
    <xf numFmtId="0" fontId="0" fillId="5" borderId="1" xfId="0" applyFill="1" applyBorder="1"/>
    <xf numFmtId="0" fontId="2" fillId="0" borderId="0" xfId="0" applyFont="1" applyFill="1" applyBorder="1" applyAlignment="1">
      <alignment horizontal="center" wrapText="1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1" fillId="9" borderId="4" xfId="0" applyFont="1" applyFill="1" applyBorder="1" applyAlignment="1">
      <alignment vertical="top"/>
    </xf>
    <xf numFmtId="0" fontId="0" fillId="9" borderId="4" xfId="0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0" borderId="3" xfId="0" applyBorder="1" applyAlignment="1">
      <alignment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0" fillId="9" borderId="10" xfId="0" applyFill="1" applyBorder="1" applyAlignment="1">
      <alignment vertical="top"/>
    </xf>
    <xf numFmtId="0" fontId="8" fillId="7" borderId="11" xfId="2" applyBorder="1" applyAlignment="1">
      <alignment horizontal="center" vertical="top"/>
    </xf>
    <xf numFmtId="6" fontId="0" fillId="0" borderId="10" xfId="0" applyNumberFormat="1" applyBorder="1" applyAlignment="1">
      <alignment vertical="top"/>
    </xf>
    <xf numFmtId="0" fontId="0" fillId="9" borderId="12" xfId="0" applyFill="1" applyBorder="1" applyAlignment="1">
      <alignment vertical="top"/>
    </xf>
    <xf numFmtId="0" fontId="0" fillId="9" borderId="20" xfId="0" applyFill="1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3" fillId="9" borderId="19" xfId="0" applyFont="1" applyFill="1" applyBorder="1" applyAlignment="1">
      <alignment horizontal="left" vertical="top"/>
    </xf>
    <xf numFmtId="0" fontId="1" fillId="9" borderId="20" xfId="0" applyFont="1" applyFill="1" applyBorder="1" applyAlignment="1">
      <alignment vertical="top"/>
    </xf>
    <xf numFmtId="0" fontId="3" fillId="9" borderId="19" xfId="0" applyFont="1" applyFill="1" applyBorder="1" applyAlignment="1">
      <alignment vertical="top"/>
    </xf>
    <xf numFmtId="0" fontId="3" fillId="9" borderId="21" xfId="0" applyFont="1" applyFill="1" applyBorder="1" applyAlignment="1">
      <alignment horizontal="left" vertical="top"/>
    </xf>
    <xf numFmtId="0" fontId="1" fillId="9" borderId="2" xfId="0" applyFont="1" applyFill="1" applyBorder="1" applyAlignment="1">
      <alignment vertical="top"/>
    </xf>
    <xf numFmtId="0" fontId="1" fillId="9" borderId="22" xfId="0" applyFont="1" applyFill="1" applyBorder="1" applyAlignment="1">
      <alignment vertical="top"/>
    </xf>
    <xf numFmtId="0" fontId="1" fillId="2" borderId="25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top"/>
    </xf>
    <xf numFmtId="0" fontId="8" fillId="7" borderId="27" xfId="2" applyBorder="1" applyAlignment="1">
      <alignment horizontal="center" vertical="top"/>
    </xf>
    <xf numFmtId="0" fontId="8" fillId="7" borderId="28" xfId="2" applyBorder="1" applyAlignment="1">
      <alignment horizontal="center" vertical="top"/>
    </xf>
    <xf numFmtId="6" fontId="0" fillId="0" borderId="25" xfId="0" applyNumberFormat="1" applyBorder="1" applyAlignment="1">
      <alignment vertical="top"/>
    </xf>
    <xf numFmtId="6" fontId="0" fillId="0" borderId="26" xfId="0" applyNumberFormat="1" applyBorder="1" applyAlignment="1">
      <alignment vertical="top"/>
    </xf>
    <xf numFmtId="0" fontId="1" fillId="2" borderId="39" xfId="0" applyFont="1" applyFill="1" applyBorder="1" applyAlignment="1">
      <alignment vertical="top"/>
    </xf>
    <xf numFmtId="0" fontId="1" fillId="2" borderId="40" xfId="0" applyFont="1" applyFill="1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29" xfId="0" applyFont="1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41" xfId="0" applyBorder="1" applyAlignment="1">
      <alignment vertical="top"/>
    </xf>
    <xf numFmtId="0" fontId="0" fillId="9" borderId="15" xfId="0" applyFill="1" applyBorder="1" applyAlignment="1">
      <alignment vertical="top"/>
    </xf>
    <xf numFmtId="0" fontId="9" fillId="0" borderId="0" xfId="0" applyFont="1" applyAlignment="1">
      <alignment horizontal="right" vertical="top"/>
    </xf>
    <xf numFmtId="0" fontId="1" fillId="2" borderId="45" xfId="0" applyFont="1" applyFill="1" applyBorder="1" applyAlignment="1">
      <alignment vertical="top"/>
    </xf>
    <xf numFmtId="0" fontId="0" fillId="0" borderId="46" xfId="0" applyBorder="1" applyAlignment="1">
      <alignment vertical="top"/>
    </xf>
    <xf numFmtId="0" fontId="9" fillId="0" borderId="44" xfId="0" applyFont="1" applyFill="1" applyBorder="1" applyAlignment="1">
      <alignment horizontal="right" vertical="top"/>
    </xf>
    <xf numFmtId="0" fontId="1" fillId="2" borderId="29" xfId="0" applyFont="1" applyFill="1" applyBorder="1" applyAlignment="1">
      <alignment horizontal="center" vertical="top"/>
    </xf>
    <xf numFmtId="0" fontId="1" fillId="2" borderId="30" xfId="0" applyFont="1" applyFill="1" applyBorder="1" applyAlignment="1">
      <alignment horizontal="center" vertical="top"/>
    </xf>
    <xf numFmtId="0" fontId="0" fillId="2" borderId="16" xfId="0" applyFill="1" applyBorder="1" applyAlignment="1">
      <alignment vertical="top"/>
    </xf>
    <xf numFmtId="0" fontId="0" fillId="2" borderId="37" xfId="0" applyFill="1" applyBorder="1" applyAlignment="1">
      <alignment vertical="top"/>
    </xf>
    <xf numFmtId="0" fontId="0" fillId="2" borderId="38" xfId="0" applyFill="1" applyBorder="1" applyAlignment="1">
      <alignment vertical="top"/>
    </xf>
    <xf numFmtId="0" fontId="9" fillId="2" borderId="30" xfId="0" applyFont="1" applyFill="1" applyBorder="1" applyAlignment="1">
      <alignment horizontal="center" vertical="top"/>
    </xf>
    <xf numFmtId="0" fontId="9" fillId="2" borderId="29" xfId="0" applyFont="1" applyFill="1" applyBorder="1" applyAlignment="1">
      <alignment horizontal="center" vertical="top"/>
    </xf>
    <xf numFmtId="0" fontId="9" fillId="2" borderId="12" xfId="0" applyFont="1" applyFill="1" applyBorder="1" applyAlignment="1">
      <alignment horizontal="center" vertical="top"/>
    </xf>
    <xf numFmtId="6" fontId="8" fillId="7" borderId="11" xfId="2" applyNumberFormat="1" applyBorder="1" applyAlignment="1">
      <alignment horizontal="center" vertical="top"/>
    </xf>
    <xf numFmtId="165" fontId="8" fillId="7" borderId="14" xfId="2" applyNumberFormat="1" applyBorder="1" applyAlignment="1">
      <alignment horizontal="center" vertical="top"/>
    </xf>
    <xf numFmtId="0" fontId="6" fillId="0" borderId="25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6" fontId="0" fillId="11" borderId="25" xfId="1" applyNumberFormat="1" applyFont="1" applyFill="1" applyBorder="1" applyAlignment="1" applyProtection="1">
      <alignment horizontal="right" vertical="top"/>
      <protection locked="0"/>
    </xf>
    <xf numFmtId="6" fontId="0" fillId="11" borderId="26" xfId="1" applyNumberFormat="1" applyFont="1" applyFill="1" applyBorder="1" applyAlignment="1" applyProtection="1">
      <alignment horizontal="right" vertical="top"/>
      <protection locked="0"/>
    </xf>
    <xf numFmtId="6" fontId="0" fillId="11" borderId="10" xfId="1" applyNumberFormat="1" applyFont="1" applyFill="1" applyBorder="1" applyAlignment="1" applyProtection="1">
      <alignment horizontal="right" vertical="top"/>
      <protection locked="0"/>
    </xf>
    <xf numFmtId="0" fontId="2" fillId="0" borderId="0" xfId="0" applyFont="1" applyAlignment="1">
      <alignment horizontal="center" vertical="top"/>
    </xf>
    <xf numFmtId="0" fontId="8" fillId="7" borderId="27" xfId="2" applyBorder="1" applyAlignment="1">
      <alignment horizontal="center" vertical="top"/>
    </xf>
    <xf numFmtId="0" fontId="8" fillId="7" borderId="28" xfId="2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top"/>
    </xf>
    <xf numFmtId="6" fontId="0" fillId="0" borderId="20" xfId="0" applyNumberFormat="1" applyBorder="1" applyAlignment="1">
      <alignment horizontal="left" vertical="top"/>
    </xf>
    <xf numFmtId="6" fontId="0" fillId="0" borderId="48" xfId="0" applyNumberFormat="1" applyBorder="1" applyAlignment="1">
      <alignment horizontal="left" vertical="center"/>
    </xf>
    <xf numFmtId="6" fontId="0" fillId="0" borderId="22" xfId="0" applyNumberFormat="1" applyBorder="1" applyAlignment="1">
      <alignment horizontal="left" vertical="center"/>
    </xf>
    <xf numFmtId="164" fontId="10" fillId="0" borderId="19" xfId="0" applyNumberFormat="1" applyFont="1" applyBorder="1" applyAlignment="1">
      <alignment vertical="top"/>
    </xf>
    <xf numFmtId="164" fontId="10" fillId="0" borderId="47" xfId="0" applyNumberFormat="1" applyFont="1" applyBorder="1" applyAlignment="1">
      <alignment vertic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vertical="center"/>
    </xf>
    <xf numFmtId="0" fontId="0" fillId="0" borderId="31" xfId="0" applyBorder="1" applyAlignment="1">
      <alignment vertical="top"/>
    </xf>
    <xf numFmtId="6" fontId="0" fillId="0" borderId="20" xfId="0" applyNumberFormat="1" applyBorder="1" applyAlignment="1">
      <alignment vertical="top"/>
    </xf>
    <xf numFmtId="6" fontId="10" fillId="0" borderId="19" xfId="0" applyNumberFormat="1" applyFont="1" applyBorder="1" applyAlignment="1">
      <alignment vertical="top"/>
    </xf>
    <xf numFmtId="0" fontId="0" fillId="0" borderId="51" xfId="0" applyBorder="1" applyAlignment="1">
      <alignment vertical="top"/>
    </xf>
    <xf numFmtId="0" fontId="0" fillId="0" borderId="52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44" xfId="0" applyBorder="1" applyAlignment="1">
      <alignment vertical="top"/>
    </xf>
    <xf numFmtId="6" fontId="0" fillId="0" borderId="35" xfId="1" applyNumberFormat="1" applyFont="1" applyBorder="1" applyAlignment="1">
      <alignment horizontal="right" vertical="center"/>
    </xf>
    <xf numFmtId="6" fontId="0" fillId="0" borderId="36" xfId="1" applyNumberFormat="1" applyFont="1" applyBorder="1" applyAlignment="1">
      <alignment horizontal="right" vertical="center"/>
    </xf>
    <xf numFmtId="0" fontId="0" fillId="0" borderId="25" xfId="0" applyBorder="1"/>
    <xf numFmtId="0" fontId="3" fillId="0" borderId="26" xfId="0" applyFont="1" applyBorder="1"/>
    <xf numFmtId="0" fontId="0" fillId="0" borderId="25" xfId="0" applyBorder="1" applyAlignment="1">
      <alignment horizontal="left" indent="2"/>
    </xf>
    <xf numFmtId="0" fontId="0" fillId="0" borderId="35" xfId="0" applyBorder="1" applyAlignment="1">
      <alignment horizontal="left" indent="4"/>
    </xf>
    <xf numFmtId="0" fontId="3" fillId="0" borderId="36" xfId="0" applyFont="1" applyBorder="1"/>
    <xf numFmtId="0" fontId="0" fillId="0" borderId="33" xfId="0" applyBorder="1"/>
    <xf numFmtId="0" fontId="3" fillId="0" borderId="34" xfId="0" applyFont="1" applyBorder="1"/>
    <xf numFmtId="0" fontId="1" fillId="2" borderId="39" xfId="0" applyFont="1" applyFill="1" applyBorder="1"/>
    <xf numFmtId="0" fontId="1" fillId="2" borderId="53" xfId="0" applyFont="1" applyFill="1" applyBorder="1"/>
    <xf numFmtId="166" fontId="0" fillId="3" borderId="1" xfId="1" applyNumberFormat="1" applyFont="1" applyFill="1" applyBorder="1"/>
    <xf numFmtId="166" fontId="0" fillId="5" borderId="1" xfId="1" applyNumberFormat="1" applyFont="1" applyFill="1" applyBorder="1"/>
    <xf numFmtId="164" fontId="0" fillId="2" borderId="1" xfId="1" applyNumberFormat="1" applyFont="1" applyFill="1" applyBorder="1"/>
    <xf numFmtId="0" fontId="0" fillId="6" borderId="0" xfId="0" applyFill="1" applyAlignment="1">
      <alignment horizontal="center"/>
    </xf>
    <xf numFmtId="6" fontId="1" fillId="8" borderId="29" xfId="0" applyNumberFormat="1" applyFont="1" applyFill="1" applyBorder="1" applyAlignment="1">
      <alignment horizontal="right" vertical="center"/>
    </xf>
    <xf numFmtId="6" fontId="1" fillId="8" borderId="30" xfId="0" applyNumberFormat="1" applyFont="1" applyFill="1" applyBorder="1" applyAlignment="1">
      <alignment horizontal="right" vertical="center"/>
    </xf>
    <xf numFmtId="6" fontId="1" fillId="8" borderId="37" xfId="0" applyNumberFormat="1" applyFont="1" applyFill="1" applyBorder="1" applyAlignment="1">
      <alignment horizontal="right" vertical="center"/>
    </xf>
    <xf numFmtId="6" fontId="1" fillId="8" borderId="38" xfId="0" applyNumberFormat="1" applyFont="1" applyFill="1" applyBorder="1" applyAlignment="1">
      <alignment horizontal="right" vertical="center"/>
    </xf>
    <xf numFmtId="6" fontId="8" fillId="7" borderId="27" xfId="2" applyNumberFormat="1" applyBorder="1" applyAlignment="1">
      <alignment horizontal="center" vertical="top"/>
    </xf>
    <xf numFmtId="6" fontId="8" fillId="7" borderId="28" xfId="2" applyNumberFormat="1" applyBorder="1" applyAlignment="1">
      <alignment horizontal="center" vertical="top"/>
    </xf>
    <xf numFmtId="165" fontId="8" fillId="7" borderId="27" xfId="2" applyNumberFormat="1" applyBorder="1" applyAlignment="1">
      <alignment horizontal="center" vertical="top"/>
    </xf>
    <xf numFmtId="165" fontId="8" fillId="7" borderId="28" xfId="2" applyNumberFormat="1" applyBorder="1" applyAlignment="1">
      <alignment horizontal="center" vertical="top"/>
    </xf>
    <xf numFmtId="0" fontId="8" fillId="7" borderId="27" xfId="2" applyBorder="1" applyAlignment="1">
      <alignment horizontal="center" vertical="top"/>
    </xf>
    <xf numFmtId="0" fontId="8" fillId="7" borderId="28" xfId="2" applyBorder="1" applyAlignment="1">
      <alignment horizontal="center" vertical="top"/>
    </xf>
    <xf numFmtId="0" fontId="0" fillId="9" borderId="19" xfId="0" applyFill="1" applyBorder="1" applyAlignment="1">
      <alignment horizontal="center" vertical="top"/>
    </xf>
    <xf numFmtId="0" fontId="0" fillId="9" borderId="20" xfId="0" applyFill="1" applyBorder="1" applyAlignment="1">
      <alignment horizontal="center" vertical="top"/>
    </xf>
    <xf numFmtId="6" fontId="0" fillId="0" borderId="25" xfId="0" applyNumberFormat="1" applyBorder="1" applyAlignment="1">
      <alignment horizontal="right" vertical="top"/>
    </xf>
    <xf numFmtId="6" fontId="0" fillId="0" borderId="26" xfId="0" applyNumberFormat="1" applyBorder="1" applyAlignment="1">
      <alignment horizontal="right" vertical="top"/>
    </xf>
    <xf numFmtId="6" fontId="0" fillId="0" borderId="29" xfId="0" applyNumberFormat="1" applyBorder="1" applyAlignment="1">
      <alignment horizontal="right" vertical="center"/>
    </xf>
    <xf numFmtId="6" fontId="0" fillId="0" borderId="30" xfId="0" applyNumberFormat="1" applyBorder="1" applyAlignment="1">
      <alignment horizontal="right" vertical="center"/>
    </xf>
    <xf numFmtId="6" fontId="0" fillId="0" borderId="33" xfId="0" applyNumberFormat="1" applyBorder="1" applyAlignment="1">
      <alignment horizontal="right" vertical="center"/>
    </xf>
    <xf numFmtId="6" fontId="0" fillId="0" borderId="34" xfId="0" applyNumberFormat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6" fontId="0" fillId="0" borderId="29" xfId="1" applyNumberFormat="1" applyFont="1" applyBorder="1" applyAlignment="1">
      <alignment horizontal="right" vertical="center"/>
    </xf>
    <xf numFmtId="6" fontId="0" fillId="0" borderId="31" xfId="1" applyNumberFormat="1" applyFont="1" applyBorder="1" applyAlignment="1">
      <alignment horizontal="right" vertical="center"/>
    </xf>
    <xf numFmtId="6" fontId="0" fillId="0" borderId="30" xfId="1" applyNumberFormat="1" applyFont="1" applyBorder="1" applyAlignment="1">
      <alignment horizontal="right" vertical="center"/>
    </xf>
    <xf numFmtId="6" fontId="0" fillId="0" borderId="32" xfId="1" applyNumberFormat="1" applyFont="1" applyBorder="1" applyAlignment="1">
      <alignment horizontal="right" vertical="center"/>
    </xf>
    <xf numFmtId="0" fontId="0" fillId="9" borderId="42" xfId="0" applyFill="1" applyBorder="1" applyAlignment="1">
      <alignment horizontal="center" vertical="top"/>
    </xf>
    <xf numFmtId="0" fontId="0" fillId="9" borderId="43" xfId="0" applyFill="1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6" fontId="0" fillId="0" borderId="12" xfId="1" applyNumberFormat="1" applyFont="1" applyBorder="1" applyAlignment="1">
      <alignment horizontal="right" vertical="center"/>
    </xf>
    <xf numFmtId="6" fontId="0" fillId="0" borderId="13" xfId="1" applyNumberFormat="1" applyFont="1" applyBorder="1" applyAlignment="1">
      <alignment horizontal="right" vertical="center"/>
    </xf>
    <xf numFmtId="6" fontId="0" fillId="0" borderId="12" xfId="0" applyNumberFormat="1" applyBorder="1" applyAlignment="1">
      <alignment horizontal="right" vertical="center"/>
    </xf>
    <xf numFmtId="6" fontId="0" fillId="0" borderId="15" xfId="0" applyNumberFormat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6" fontId="1" fillId="8" borderId="12" xfId="0" applyNumberFormat="1" applyFont="1" applyFill="1" applyBorder="1" applyAlignment="1">
      <alignment horizontal="right" vertical="center"/>
    </xf>
    <xf numFmtId="0" fontId="1" fillId="8" borderId="16" xfId="0" applyFont="1" applyFill="1" applyBorder="1" applyAlignment="1">
      <alignment horizontal="right" vertical="center"/>
    </xf>
    <xf numFmtId="6" fontId="1" fillId="8" borderId="26" xfId="0" applyNumberFormat="1" applyFont="1" applyFill="1" applyBorder="1" applyAlignment="1">
      <alignment horizontal="right" vertical="center"/>
    </xf>
    <xf numFmtId="6" fontId="1" fillId="8" borderId="36" xfId="0" applyNumberFormat="1" applyFont="1" applyFill="1" applyBorder="1" applyAlignment="1">
      <alignment horizontal="right" vertical="center"/>
    </xf>
    <xf numFmtId="6" fontId="1" fillId="8" borderId="25" xfId="0" applyNumberFormat="1" applyFont="1" applyFill="1" applyBorder="1" applyAlignment="1">
      <alignment horizontal="right" vertical="center"/>
    </xf>
    <xf numFmtId="6" fontId="1" fillId="8" borderId="35" xfId="0" applyNumberFormat="1" applyFont="1" applyFill="1" applyBorder="1" applyAlignment="1">
      <alignment horizontal="right" vertical="center"/>
    </xf>
    <xf numFmtId="0" fontId="0" fillId="9" borderId="21" xfId="0" applyFill="1" applyBorder="1" applyAlignment="1">
      <alignment horizontal="center" vertical="top"/>
    </xf>
    <xf numFmtId="0" fontId="0" fillId="9" borderId="22" xfId="0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top"/>
    </xf>
    <xf numFmtId="6" fontId="1" fillId="8" borderId="48" xfId="0" applyNumberFormat="1" applyFont="1" applyFill="1" applyBorder="1" applyAlignment="1">
      <alignment horizontal="left" vertical="center"/>
    </xf>
    <xf numFmtId="6" fontId="1" fillId="8" borderId="50" xfId="0" applyNumberFormat="1" applyFont="1" applyFill="1" applyBorder="1" applyAlignment="1">
      <alignment horizontal="left" vertical="center"/>
    </xf>
    <xf numFmtId="6" fontId="0" fillId="0" borderId="19" xfId="0" applyNumberFormat="1" applyBorder="1" applyAlignment="1">
      <alignment horizontal="right" vertical="top"/>
    </xf>
    <xf numFmtId="0" fontId="0" fillId="0" borderId="20" xfId="0" applyBorder="1"/>
    <xf numFmtId="164" fontId="11" fillId="8" borderId="47" xfId="0" applyNumberFormat="1" applyFont="1" applyFill="1" applyBorder="1" applyAlignment="1">
      <alignment horizontal="left" vertical="center"/>
    </xf>
    <xf numFmtId="164" fontId="11" fillId="8" borderId="49" xfId="0" applyNumberFormat="1" applyFont="1" applyFill="1" applyBorder="1" applyAlignment="1">
      <alignment horizontal="left" vertical="center"/>
    </xf>
  </cellXfs>
  <cellStyles count="3">
    <cellStyle name="Calculation" xfId="2" builtinId="22"/>
    <cellStyle name="Currency" xfId="1" builtinId="4"/>
    <cellStyle name="Normal" xfId="0" builtinId="0"/>
  </cellStyles>
  <dxfs count="16">
    <dxf>
      <fill>
        <patternFill>
          <bgColor theme="0" tint="-0.14996795556505021"/>
        </patternFill>
      </fill>
    </dxf>
    <dxf>
      <fill>
        <patternFill>
          <bgColor rgb="FF00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FFFF"/>
      <color rgb="FFFFFF99"/>
      <color rgb="FFCCFFFF"/>
      <color rgb="FF99FF99"/>
      <color rgb="FF66FF99"/>
      <color rgb="FF7F7F7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zoomScale="85" zoomScaleNormal="85" workbookViewId="0">
      <selection activeCell="C8" sqref="C8"/>
    </sheetView>
  </sheetViews>
  <sheetFormatPr defaultRowHeight="15" x14ac:dyDescent="0.25"/>
  <cols>
    <col min="1" max="1" width="1.5703125" customWidth="1"/>
    <col min="2" max="2" width="95.42578125" bestFit="1" customWidth="1"/>
    <col min="3" max="3" width="95.7109375" bestFit="1" customWidth="1"/>
  </cols>
  <sheetData>
    <row r="1" spans="2:3" ht="9" customHeight="1" thickBot="1" x14ac:dyDescent="0.3"/>
    <row r="2" spans="2:3" ht="15.75" thickBot="1" x14ac:dyDescent="0.3">
      <c r="B2" s="130" t="s">
        <v>155</v>
      </c>
      <c r="C2" s="131" t="s">
        <v>153</v>
      </c>
    </row>
    <row r="3" spans="2:3" x14ac:dyDescent="0.25">
      <c r="B3" s="128" t="s">
        <v>156</v>
      </c>
      <c r="C3" s="129" t="s">
        <v>154</v>
      </c>
    </row>
    <row r="4" spans="2:3" x14ac:dyDescent="0.25">
      <c r="B4" s="123" t="s">
        <v>157</v>
      </c>
      <c r="C4" s="124" t="s">
        <v>159</v>
      </c>
    </row>
    <row r="5" spans="2:3" x14ac:dyDescent="0.25">
      <c r="B5" s="123" t="s">
        <v>162</v>
      </c>
      <c r="C5" s="124"/>
    </row>
    <row r="6" spans="2:3" x14ac:dyDescent="0.25">
      <c r="B6" s="125" t="s">
        <v>160</v>
      </c>
      <c r="C6" s="124" t="s">
        <v>159</v>
      </c>
    </row>
    <row r="7" spans="2:3" x14ac:dyDescent="0.25">
      <c r="B7" s="125" t="s">
        <v>163</v>
      </c>
      <c r="C7" s="124"/>
    </row>
    <row r="8" spans="2:3" ht="15.75" thickBot="1" x14ac:dyDescent="0.3">
      <c r="B8" s="126" t="s">
        <v>161</v>
      </c>
      <c r="C8" s="127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R26"/>
  <sheetViews>
    <sheetView showGridLines="0" zoomScale="85" zoomScaleNormal="85" workbookViewId="0">
      <selection activeCell="J4" sqref="J4"/>
    </sheetView>
  </sheetViews>
  <sheetFormatPr defaultRowHeight="15" outlineLevelCol="1" x14ac:dyDescent="0.25"/>
  <cols>
    <col min="1" max="1" width="2.140625" customWidth="1"/>
    <col min="2" max="2" width="58.28515625" bestFit="1" customWidth="1"/>
    <col min="3" max="3" width="10.85546875" style="2" hidden="1" customWidth="1" outlineLevel="1"/>
    <col min="4" max="5" width="11" hidden="1" customWidth="1" outlineLevel="1"/>
    <col min="6" max="6" width="11.85546875" hidden="1" customWidth="1" outlineLevel="1"/>
    <col min="7" max="7" width="11" hidden="1" customWidth="1" outlineLevel="1"/>
    <col min="8" max="8" width="14.7109375" customWidth="1" collapsed="1"/>
    <col min="9" max="9" width="12.28515625" customWidth="1" outlineLevel="1"/>
    <col min="10" max="10" width="12.85546875" customWidth="1" outlineLevel="1"/>
    <col min="11" max="11" width="12.42578125" customWidth="1" outlineLevel="1"/>
    <col min="12" max="12" width="12.7109375" customWidth="1"/>
    <col min="13" max="13" width="17.85546875" customWidth="1"/>
    <col min="14" max="14" width="12" customWidth="1"/>
    <col min="15" max="15" width="18.5703125" customWidth="1"/>
    <col min="16" max="16" width="12.5703125" customWidth="1"/>
    <col min="17" max="17" width="13.5703125" customWidth="1"/>
    <col min="18" max="18" width="18.28515625" customWidth="1"/>
    <col min="19" max="19" width="24.5703125" customWidth="1"/>
  </cols>
  <sheetData>
    <row r="1" spans="2:18" x14ac:dyDescent="0.25">
      <c r="G1" s="2"/>
      <c r="I1" s="25" t="s">
        <v>59</v>
      </c>
      <c r="J1" s="25" t="s">
        <v>60</v>
      </c>
      <c r="K1" s="25" t="s">
        <v>61</v>
      </c>
      <c r="L1" s="25" t="s">
        <v>62</v>
      </c>
      <c r="N1" s="22" t="s">
        <v>52</v>
      </c>
      <c r="O1" s="23" t="s">
        <v>53</v>
      </c>
      <c r="P1" s="24" t="s">
        <v>54</v>
      </c>
      <c r="Q1" s="135" t="s">
        <v>89</v>
      </c>
      <c r="R1" s="135"/>
    </row>
    <row r="2" spans="2:18" ht="45" x14ac:dyDescent="0.25">
      <c r="B2" s="6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43</v>
      </c>
      <c r="H2" s="8" t="s">
        <v>40</v>
      </c>
      <c r="I2" s="8" t="s">
        <v>44</v>
      </c>
      <c r="J2" s="16" t="s">
        <v>56</v>
      </c>
      <c r="K2" s="8" t="s">
        <v>45</v>
      </c>
      <c r="L2" s="8" t="s">
        <v>42</v>
      </c>
    </row>
    <row r="3" spans="2:18" x14ac:dyDescent="0.25">
      <c r="B3" s="3" t="s">
        <v>151</v>
      </c>
      <c r="C3" s="9">
        <v>1</v>
      </c>
      <c r="D3" s="9" t="s">
        <v>7</v>
      </c>
      <c r="E3" s="9" t="s">
        <v>6</v>
      </c>
      <c r="F3" s="9" t="s">
        <v>7</v>
      </c>
      <c r="G3" s="9" t="s">
        <v>7</v>
      </c>
      <c r="H3" s="12">
        <v>1000</v>
      </c>
      <c r="I3" s="15">
        <v>800</v>
      </c>
      <c r="J3" s="15">
        <v>50</v>
      </c>
      <c r="K3" s="13">
        <v>0</v>
      </c>
      <c r="L3" s="5">
        <f>IF(F3="Yes", I3+J3+K3, "")</f>
        <v>850</v>
      </c>
    </row>
    <row r="4" spans="2:18" x14ac:dyDescent="0.25">
      <c r="H4" s="29" t="s">
        <v>68</v>
      </c>
      <c r="L4" s="29" t="s">
        <v>68</v>
      </c>
    </row>
    <row r="5" spans="2:18" ht="28.5" customHeight="1" x14ac:dyDescent="0.25">
      <c r="B5" s="19" t="s">
        <v>57</v>
      </c>
      <c r="H5" s="10"/>
      <c r="M5" s="10"/>
      <c r="N5" s="10"/>
      <c r="O5" s="10"/>
      <c r="R5" s="10" t="s">
        <v>50</v>
      </c>
    </row>
    <row r="6" spans="2:18" x14ac:dyDescent="0.25">
      <c r="B6" s="35" t="s">
        <v>3</v>
      </c>
      <c r="C6" s="32"/>
      <c r="D6" s="33"/>
      <c r="E6" s="33"/>
      <c r="F6" s="33"/>
      <c r="G6" s="33"/>
      <c r="H6" s="132">
        <f>H3</f>
        <v>1000</v>
      </c>
      <c r="I6" s="133">
        <v>850</v>
      </c>
      <c r="J6" s="133">
        <v>0</v>
      </c>
      <c r="K6" s="133">
        <v>0</v>
      </c>
      <c r="L6" s="134">
        <f>L3</f>
        <v>850</v>
      </c>
      <c r="M6" s="39"/>
      <c r="N6" s="39"/>
      <c r="O6" s="39"/>
      <c r="P6" s="39"/>
      <c r="Q6" s="39"/>
      <c r="R6" s="41">
        <f>R10</f>
        <v>-150</v>
      </c>
    </row>
    <row r="7" spans="2:18" x14ac:dyDescent="0.25">
      <c r="B7" s="18"/>
      <c r="C7" s="18"/>
      <c r="D7" s="18"/>
      <c r="E7" s="18"/>
      <c r="F7" s="18"/>
      <c r="H7" s="29" t="s">
        <v>68</v>
      </c>
      <c r="L7" s="29" t="s">
        <v>68</v>
      </c>
      <c r="O7" s="29"/>
      <c r="R7" s="29" t="s">
        <v>164</v>
      </c>
    </row>
    <row r="8" spans="2:18" ht="45" x14ac:dyDescent="0.25">
      <c r="B8" s="18"/>
      <c r="C8" s="18"/>
      <c r="D8" s="18"/>
      <c r="E8" s="18"/>
      <c r="F8" s="18"/>
      <c r="H8" s="28" t="s">
        <v>76</v>
      </c>
      <c r="L8" s="28" t="s">
        <v>77</v>
      </c>
      <c r="M8" s="28" t="s">
        <v>78</v>
      </c>
      <c r="N8" s="28" t="s">
        <v>79</v>
      </c>
      <c r="O8" s="26" t="s">
        <v>80</v>
      </c>
      <c r="P8" s="40" t="s">
        <v>87</v>
      </c>
      <c r="Q8" s="26" t="s">
        <v>86</v>
      </c>
      <c r="R8" s="26" t="s">
        <v>82</v>
      </c>
    </row>
    <row r="9" spans="2:18" ht="46.5" customHeight="1" x14ac:dyDescent="0.25">
      <c r="B9" s="7" t="s">
        <v>81</v>
      </c>
      <c r="C9" s="8" t="s">
        <v>10</v>
      </c>
      <c r="D9" s="8" t="s">
        <v>11</v>
      </c>
      <c r="E9" s="8" t="s">
        <v>8</v>
      </c>
      <c r="F9" s="8" t="s">
        <v>9</v>
      </c>
      <c r="H9" s="10" t="s">
        <v>40</v>
      </c>
      <c r="L9" s="10" t="s">
        <v>42</v>
      </c>
      <c r="M9" s="10" t="s">
        <v>71</v>
      </c>
      <c r="N9" s="10" t="s">
        <v>48</v>
      </c>
      <c r="O9" s="10" t="s">
        <v>47</v>
      </c>
      <c r="P9" s="10" t="s">
        <v>51</v>
      </c>
      <c r="Q9" s="10" t="s">
        <v>49</v>
      </c>
      <c r="R9" s="10" t="s">
        <v>50</v>
      </c>
    </row>
    <row r="10" spans="2:18" x14ac:dyDescent="0.25">
      <c r="B10" s="3" t="s">
        <v>152</v>
      </c>
      <c r="C10" s="9" t="s">
        <v>6</v>
      </c>
      <c r="D10" s="9" t="s">
        <v>7</v>
      </c>
      <c r="E10" s="11">
        <v>0</v>
      </c>
      <c r="F10" s="36">
        <v>-100</v>
      </c>
      <c r="G10" s="37"/>
      <c r="H10" s="12">
        <f>H3</f>
        <v>1000</v>
      </c>
      <c r="L10" s="5">
        <f>L3</f>
        <v>850</v>
      </c>
      <c r="M10" s="5">
        <f>L10-H10</f>
        <v>-150</v>
      </c>
      <c r="N10" s="14" t="str">
        <f>IF(M10&lt;0, "Under", IF(M10&gt;0, "Over", "-"))</f>
        <v>Under</v>
      </c>
      <c r="O10" s="14" t="str">
        <f>IF(M10=0, "-", IF(M10&lt;0, D10, C10))</f>
        <v>Yes</v>
      </c>
      <c r="P10" s="5">
        <f>IF(OR(M10=0, O10="No"), "-", IF(M10&lt;0, F10, E10))</f>
        <v>-100</v>
      </c>
      <c r="Q10" s="14" t="str">
        <f>IF(OR(M10=0, O10="No"), "-", IF(ABS(M10)&gt;ABS(P10), "Yes", "No"))</f>
        <v>Yes</v>
      </c>
      <c r="R10" s="5">
        <f>IF(OR(M10=0, O10="No"), 0, IF(Q10="Yes", M10, 0))</f>
        <v>-150</v>
      </c>
    </row>
    <row r="12" spans="2:18" x14ac:dyDescent="0.25">
      <c r="C12" s="43"/>
      <c r="D12" s="21"/>
      <c r="E12" s="21"/>
      <c r="F12" s="21"/>
      <c r="G12" s="21"/>
      <c r="K12" s="21"/>
      <c r="L12" s="44"/>
    </row>
    <row r="13" spans="2:18" x14ac:dyDescent="0.25">
      <c r="C13" s="43"/>
      <c r="D13" s="21"/>
      <c r="E13" s="21"/>
      <c r="F13" s="21"/>
      <c r="G13" s="21"/>
      <c r="K13" s="21"/>
    </row>
    <row r="14" spans="2:18" x14ac:dyDescent="0.25">
      <c r="L14" s="20"/>
    </row>
    <row r="15" spans="2:18" x14ac:dyDescent="0.25">
      <c r="L15" s="20"/>
    </row>
    <row r="16" spans="2:18" x14ac:dyDescent="0.25">
      <c r="L16" s="20"/>
    </row>
    <row r="17" spans="12:12" x14ac:dyDescent="0.25">
      <c r="L17" s="20"/>
    </row>
    <row r="19" spans="12:12" x14ac:dyDescent="0.25">
      <c r="L19" s="20"/>
    </row>
    <row r="20" spans="12:12" x14ac:dyDescent="0.25">
      <c r="L20" s="20"/>
    </row>
    <row r="21" spans="12:12" x14ac:dyDescent="0.25">
      <c r="L21" s="20"/>
    </row>
    <row r="23" spans="12:12" x14ac:dyDescent="0.25">
      <c r="L23" s="20"/>
    </row>
    <row r="24" spans="12:12" x14ac:dyDescent="0.25">
      <c r="L24" s="20"/>
    </row>
    <row r="25" spans="12:12" x14ac:dyDescent="0.25">
      <c r="L25" s="20"/>
    </row>
    <row r="26" spans="12:12" x14ac:dyDescent="0.25">
      <c r="L26" s="45"/>
    </row>
  </sheetData>
  <mergeCells count="1">
    <mergeCell ref="Q1:R1"/>
  </mergeCells>
  <conditionalFormatting sqref="H3">
    <cfRule type="expression" dxfId="15" priority="8">
      <formula>$D3&lt;&gt;"Yes"</formula>
    </cfRule>
  </conditionalFormatting>
  <conditionalFormatting sqref="K3:L3">
    <cfRule type="expression" dxfId="14" priority="7">
      <formula>$G3&lt;&gt;"Yes"</formula>
    </cfRule>
  </conditionalFormatting>
  <conditionalFormatting sqref="I3:J3">
    <cfRule type="expression" dxfId="13" priority="4" stopIfTrue="1">
      <formula>AND($G3="Yes", $E3&lt;&gt;"Yes")</formula>
    </cfRule>
    <cfRule type="expression" dxfId="12" priority="5">
      <formula>$E3&lt;&gt;"Yes"</formula>
    </cfRule>
  </conditionalFormatting>
  <conditionalFormatting sqref="L3">
    <cfRule type="expression" dxfId="11" priority="1">
      <formula>$G3&lt;&gt;"Yes"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</sheetPr>
  <dimension ref="B1:T50"/>
  <sheetViews>
    <sheetView showGridLines="0" zoomScale="85" zoomScaleNormal="85" workbookViewId="0">
      <selection activeCell="J8" sqref="J8"/>
    </sheetView>
  </sheetViews>
  <sheetFormatPr defaultRowHeight="15" outlineLevelRow="1" outlineLevelCol="1" x14ac:dyDescent="0.25"/>
  <cols>
    <col min="1" max="1" width="2.140625" customWidth="1"/>
    <col min="2" max="2" width="58.28515625" bestFit="1" customWidth="1"/>
    <col min="3" max="3" width="10.85546875" style="2" hidden="1" customWidth="1" outlineLevel="1"/>
    <col min="4" max="5" width="11" hidden="1" customWidth="1" outlineLevel="1"/>
    <col min="6" max="6" width="11.85546875" hidden="1" customWidth="1" outlineLevel="1"/>
    <col min="7" max="7" width="11" hidden="1" customWidth="1" outlineLevel="1"/>
    <col min="8" max="8" width="16.7109375" customWidth="1" collapsed="1"/>
    <col min="9" max="9" width="14.7109375" customWidth="1"/>
    <col min="10" max="10" width="12.28515625" customWidth="1" outlineLevel="1"/>
    <col min="11" max="11" width="12.85546875" customWidth="1" outlineLevel="1"/>
    <col min="12" max="12" width="12.42578125" customWidth="1" outlineLevel="1"/>
    <col min="13" max="13" width="12.7109375" customWidth="1"/>
    <col min="14" max="14" width="15.140625" customWidth="1"/>
    <col min="15" max="15" width="17.85546875" customWidth="1"/>
    <col min="16" max="16" width="12" customWidth="1"/>
    <col min="17" max="17" width="18.5703125" customWidth="1"/>
    <col min="18" max="18" width="12.5703125" customWidth="1"/>
    <col min="19" max="19" width="13.5703125" customWidth="1"/>
    <col min="20" max="20" width="18.28515625" customWidth="1"/>
    <col min="21" max="21" width="24.5703125" customWidth="1"/>
  </cols>
  <sheetData>
    <row r="1" spans="2:20" x14ac:dyDescent="0.25">
      <c r="G1" s="2"/>
      <c r="H1" s="2"/>
      <c r="J1" s="25" t="s">
        <v>59</v>
      </c>
      <c r="K1" s="25" t="s">
        <v>60</v>
      </c>
      <c r="L1" s="25" t="s">
        <v>61</v>
      </c>
      <c r="M1" s="25" t="s">
        <v>62</v>
      </c>
      <c r="P1" s="22" t="s">
        <v>52</v>
      </c>
      <c r="Q1" s="23" t="s">
        <v>53</v>
      </c>
      <c r="R1" s="24" t="s">
        <v>54</v>
      </c>
      <c r="S1" s="135" t="s">
        <v>89</v>
      </c>
      <c r="T1" s="135"/>
    </row>
    <row r="2" spans="2:20" ht="45" x14ac:dyDescent="0.25">
      <c r="B2" s="6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43</v>
      </c>
      <c r="H2" s="6" t="s">
        <v>39</v>
      </c>
      <c r="I2" s="8" t="s">
        <v>40</v>
      </c>
      <c r="J2" s="8" t="s">
        <v>44</v>
      </c>
      <c r="K2" s="16" t="s">
        <v>56</v>
      </c>
      <c r="L2" s="8" t="s">
        <v>45</v>
      </c>
      <c r="M2" s="8" t="s">
        <v>42</v>
      </c>
    </row>
    <row r="3" spans="2:20" x14ac:dyDescent="0.25">
      <c r="B3" s="3" t="s">
        <v>20</v>
      </c>
      <c r="C3" s="9">
        <v>1</v>
      </c>
      <c r="D3" s="9" t="s">
        <v>6</v>
      </c>
      <c r="E3" s="9" t="s">
        <v>6</v>
      </c>
      <c r="F3" s="9" t="s">
        <v>6</v>
      </c>
      <c r="G3" s="9" t="s">
        <v>6</v>
      </c>
      <c r="H3" s="3" t="s">
        <v>55</v>
      </c>
      <c r="I3" s="12"/>
      <c r="J3" s="15"/>
      <c r="K3" s="15"/>
      <c r="L3" s="13"/>
      <c r="M3" s="5" t="str">
        <f t="shared" ref="M3:M4" si="0">IF(G3="Yes", J3+K3+L3, "")</f>
        <v/>
      </c>
    </row>
    <row r="4" spans="2:20" x14ac:dyDescent="0.25">
      <c r="B4" s="3" t="s">
        <v>21</v>
      </c>
      <c r="C4" s="9">
        <v>2</v>
      </c>
      <c r="D4" s="9" t="s">
        <v>7</v>
      </c>
      <c r="E4" s="9" t="s">
        <v>6</v>
      </c>
      <c r="F4" s="9" t="s">
        <v>7</v>
      </c>
      <c r="G4" s="9" t="s">
        <v>6</v>
      </c>
      <c r="H4" s="3" t="s">
        <v>13</v>
      </c>
      <c r="I4" s="12">
        <v>1000</v>
      </c>
      <c r="J4" s="15"/>
      <c r="K4" s="15"/>
      <c r="L4" s="13"/>
      <c r="M4" s="5" t="str">
        <f t="shared" si="0"/>
        <v/>
      </c>
    </row>
    <row r="5" spans="2:20" outlineLevel="1" x14ac:dyDescent="0.25">
      <c r="B5" s="3" t="s">
        <v>22</v>
      </c>
      <c r="C5" s="9">
        <v>4</v>
      </c>
      <c r="D5" s="9" t="s">
        <v>6</v>
      </c>
      <c r="E5" s="9" t="s">
        <v>7</v>
      </c>
      <c r="F5" s="9" t="s">
        <v>6</v>
      </c>
      <c r="G5" s="9" t="s">
        <v>7</v>
      </c>
      <c r="H5" s="3" t="s">
        <v>13</v>
      </c>
      <c r="I5" s="12"/>
      <c r="J5" s="15">
        <v>100</v>
      </c>
      <c r="K5" s="15">
        <v>0</v>
      </c>
      <c r="L5" s="13">
        <v>50</v>
      </c>
      <c r="M5" s="5">
        <f>IF(G5="Yes", J5+K5+L5, "")</f>
        <v>150</v>
      </c>
    </row>
    <row r="6" spans="2:20" outlineLevel="1" x14ac:dyDescent="0.25">
      <c r="B6" s="3" t="s">
        <v>23</v>
      </c>
      <c r="C6" s="9">
        <v>5</v>
      </c>
      <c r="D6" s="9" t="s">
        <v>6</v>
      </c>
      <c r="E6" s="9" t="s">
        <v>7</v>
      </c>
      <c r="F6" s="9" t="s">
        <v>6</v>
      </c>
      <c r="G6" s="9" t="s">
        <v>7</v>
      </c>
      <c r="H6" s="3" t="s">
        <v>13</v>
      </c>
      <c r="I6" s="12"/>
      <c r="J6" s="15">
        <v>250</v>
      </c>
      <c r="K6" s="15">
        <v>0</v>
      </c>
      <c r="L6" s="13">
        <v>0</v>
      </c>
      <c r="M6" s="5">
        <f t="shared" ref="M6:M21" si="1">IF(G6="Yes", J6+K6+L6, "")</f>
        <v>250</v>
      </c>
    </row>
    <row r="7" spans="2:20" outlineLevel="1" x14ac:dyDescent="0.25">
      <c r="B7" s="3" t="s">
        <v>24</v>
      </c>
      <c r="C7" s="9">
        <v>6</v>
      </c>
      <c r="D7" s="9" t="s">
        <v>6</v>
      </c>
      <c r="E7" s="9" t="s">
        <v>7</v>
      </c>
      <c r="F7" s="9" t="s">
        <v>6</v>
      </c>
      <c r="G7" s="9" t="s">
        <v>7</v>
      </c>
      <c r="H7" s="3" t="s">
        <v>13</v>
      </c>
      <c r="I7" s="12"/>
      <c r="J7" s="15">
        <v>0</v>
      </c>
      <c r="K7" s="15">
        <v>0</v>
      </c>
      <c r="L7" s="13">
        <v>0</v>
      </c>
      <c r="M7" s="5">
        <f t="shared" si="1"/>
        <v>0</v>
      </c>
    </row>
    <row r="8" spans="2:20" outlineLevel="1" x14ac:dyDescent="0.25">
      <c r="B8" s="3" t="s">
        <v>25</v>
      </c>
      <c r="C8" s="9">
        <v>7</v>
      </c>
      <c r="D8" s="9" t="s">
        <v>6</v>
      </c>
      <c r="E8" s="9" t="s">
        <v>7</v>
      </c>
      <c r="F8" s="9" t="s">
        <v>6</v>
      </c>
      <c r="G8" s="9" t="s">
        <v>7</v>
      </c>
      <c r="H8" s="3" t="s">
        <v>13</v>
      </c>
      <c r="I8" s="12"/>
      <c r="J8" s="15">
        <v>0</v>
      </c>
      <c r="K8" s="15">
        <v>0</v>
      </c>
      <c r="L8" s="13">
        <v>0</v>
      </c>
      <c r="M8" s="5">
        <f t="shared" si="1"/>
        <v>0</v>
      </c>
    </row>
    <row r="9" spans="2:20" outlineLevel="1" x14ac:dyDescent="0.25">
      <c r="B9" s="3" t="s">
        <v>26</v>
      </c>
      <c r="C9" s="9">
        <v>8</v>
      </c>
      <c r="D9" s="9" t="s">
        <v>6</v>
      </c>
      <c r="E9" s="9" t="s">
        <v>7</v>
      </c>
      <c r="F9" s="9" t="s">
        <v>6</v>
      </c>
      <c r="G9" s="9" t="s">
        <v>7</v>
      </c>
      <c r="H9" s="3" t="s">
        <v>13</v>
      </c>
      <c r="I9" s="12"/>
      <c r="J9" s="15">
        <v>0</v>
      </c>
      <c r="K9" s="15">
        <v>0</v>
      </c>
      <c r="L9" s="13">
        <v>0</v>
      </c>
      <c r="M9" s="5">
        <f t="shared" si="1"/>
        <v>0</v>
      </c>
    </row>
    <row r="10" spans="2:20" outlineLevel="1" x14ac:dyDescent="0.25">
      <c r="B10" s="3" t="s">
        <v>27</v>
      </c>
      <c r="C10" s="9">
        <v>9</v>
      </c>
      <c r="D10" s="9" t="s">
        <v>6</v>
      </c>
      <c r="E10" s="9" t="s">
        <v>7</v>
      </c>
      <c r="F10" s="9" t="s">
        <v>6</v>
      </c>
      <c r="G10" s="9" t="s">
        <v>7</v>
      </c>
      <c r="H10" s="3" t="s">
        <v>13</v>
      </c>
      <c r="I10" s="12"/>
      <c r="J10" s="15">
        <v>0</v>
      </c>
      <c r="K10" s="15">
        <v>0</v>
      </c>
      <c r="L10" s="13">
        <v>0</v>
      </c>
      <c r="M10" s="5">
        <f t="shared" si="1"/>
        <v>0</v>
      </c>
    </row>
    <row r="11" spans="2:20" outlineLevel="1" x14ac:dyDescent="0.25">
      <c r="B11" s="3" t="s">
        <v>28</v>
      </c>
      <c r="C11" s="9">
        <v>10</v>
      </c>
      <c r="D11" s="9" t="s">
        <v>6</v>
      </c>
      <c r="E11" s="9" t="s">
        <v>7</v>
      </c>
      <c r="F11" s="9" t="s">
        <v>6</v>
      </c>
      <c r="G11" s="9" t="s">
        <v>7</v>
      </c>
      <c r="H11" s="3" t="s">
        <v>13</v>
      </c>
      <c r="I11" s="12"/>
      <c r="J11" s="15">
        <v>0</v>
      </c>
      <c r="K11" s="15">
        <v>0</v>
      </c>
      <c r="L11" s="13">
        <v>0</v>
      </c>
      <c r="M11" s="5">
        <f t="shared" si="1"/>
        <v>0</v>
      </c>
    </row>
    <row r="12" spans="2:20" outlineLevel="1" x14ac:dyDescent="0.25">
      <c r="B12" s="3" t="s">
        <v>29</v>
      </c>
      <c r="C12" s="9">
        <v>11</v>
      </c>
      <c r="D12" s="9" t="s">
        <v>6</v>
      </c>
      <c r="E12" s="9" t="s">
        <v>7</v>
      </c>
      <c r="F12" s="9" t="s">
        <v>6</v>
      </c>
      <c r="G12" s="9" t="s">
        <v>7</v>
      </c>
      <c r="H12" s="3" t="s">
        <v>13</v>
      </c>
      <c r="I12" s="12"/>
      <c r="J12" s="15">
        <v>0</v>
      </c>
      <c r="K12" s="15">
        <v>0</v>
      </c>
      <c r="L12" s="13">
        <v>0</v>
      </c>
      <c r="M12" s="5">
        <f t="shared" si="1"/>
        <v>0</v>
      </c>
    </row>
    <row r="13" spans="2:20" outlineLevel="1" x14ac:dyDescent="0.25">
      <c r="B13" s="3" t="s">
        <v>30</v>
      </c>
      <c r="C13" s="9">
        <v>12</v>
      </c>
      <c r="D13" s="9" t="s">
        <v>6</v>
      </c>
      <c r="E13" s="9" t="s">
        <v>7</v>
      </c>
      <c r="F13" s="9" t="s">
        <v>6</v>
      </c>
      <c r="G13" s="9" t="s">
        <v>7</v>
      </c>
      <c r="H13" s="3" t="s">
        <v>13</v>
      </c>
      <c r="I13" s="12"/>
      <c r="J13" s="15">
        <v>0</v>
      </c>
      <c r="K13" s="15">
        <v>0</v>
      </c>
      <c r="L13" s="13">
        <v>0</v>
      </c>
      <c r="M13" s="5">
        <f t="shared" si="1"/>
        <v>0</v>
      </c>
    </row>
    <row r="14" spans="2:20" x14ac:dyDescent="0.25">
      <c r="B14" s="3" t="s">
        <v>31</v>
      </c>
      <c r="C14" s="9">
        <v>3</v>
      </c>
      <c r="D14" s="9" t="s">
        <v>7</v>
      </c>
      <c r="E14" s="9" t="s">
        <v>6</v>
      </c>
      <c r="F14" s="9" t="s">
        <v>7</v>
      </c>
      <c r="G14" s="9" t="s">
        <v>6</v>
      </c>
      <c r="H14" s="3" t="s">
        <v>14</v>
      </c>
      <c r="I14" s="12">
        <v>500</v>
      </c>
      <c r="J14" s="15"/>
      <c r="K14" s="15"/>
      <c r="L14" s="13"/>
      <c r="M14" s="5" t="str">
        <f t="shared" si="1"/>
        <v/>
      </c>
    </row>
    <row r="15" spans="2:20" outlineLevel="1" x14ac:dyDescent="0.25">
      <c r="B15" s="3" t="s">
        <v>32</v>
      </c>
      <c r="C15" s="9">
        <v>13</v>
      </c>
      <c r="D15" s="9" t="s">
        <v>6</v>
      </c>
      <c r="E15" s="9" t="s">
        <v>7</v>
      </c>
      <c r="F15" s="9" t="s">
        <v>6</v>
      </c>
      <c r="G15" s="9" t="s">
        <v>7</v>
      </c>
      <c r="H15" s="3" t="s">
        <v>14</v>
      </c>
      <c r="I15" s="12"/>
      <c r="J15" s="15">
        <v>300</v>
      </c>
      <c r="K15" s="15">
        <v>0</v>
      </c>
      <c r="L15" s="13">
        <v>-10</v>
      </c>
      <c r="M15" s="5">
        <f t="shared" si="1"/>
        <v>290</v>
      </c>
    </row>
    <row r="16" spans="2:20" outlineLevel="1" x14ac:dyDescent="0.25">
      <c r="B16" s="3" t="s">
        <v>33</v>
      </c>
      <c r="C16" s="9">
        <v>14</v>
      </c>
      <c r="D16" s="9" t="s">
        <v>6</v>
      </c>
      <c r="E16" s="9" t="s">
        <v>7</v>
      </c>
      <c r="F16" s="9" t="s">
        <v>6</v>
      </c>
      <c r="G16" s="9" t="s">
        <v>7</v>
      </c>
      <c r="H16" s="3" t="s">
        <v>14</v>
      </c>
      <c r="I16" s="12"/>
      <c r="J16" s="15">
        <v>270</v>
      </c>
      <c r="K16" s="15">
        <v>0</v>
      </c>
      <c r="L16" s="13">
        <v>0</v>
      </c>
      <c r="M16" s="5">
        <f t="shared" si="1"/>
        <v>270</v>
      </c>
    </row>
    <row r="17" spans="2:20" outlineLevel="1" x14ac:dyDescent="0.25">
      <c r="B17" s="3" t="s">
        <v>34</v>
      </c>
      <c r="C17" s="9">
        <v>15</v>
      </c>
      <c r="D17" s="9" t="s">
        <v>6</v>
      </c>
      <c r="E17" s="9" t="s">
        <v>7</v>
      </c>
      <c r="F17" s="9" t="s">
        <v>6</v>
      </c>
      <c r="G17" s="9" t="s">
        <v>7</v>
      </c>
      <c r="H17" s="3" t="s">
        <v>14</v>
      </c>
      <c r="I17" s="12"/>
      <c r="J17" s="15">
        <v>0</v>
      </c>
      <c r="K17" s="15">
        <v>0</v>
      </c>
      <c r="L17" s="13">
        <v>0</v>
      </c>
      <c r="M17" s="5">
        <f t="shared" si="1"/>
        <v>0</v>
      </c>
    </row>
    <row r="18" spans="2:20" outlineLevel="1" x14ac:dyDescent="0.25">
      <c r="B18" s="3" t="s">
        <v>35</v>
      </c>
      <c r="C18" s="9">
        <v>16</v>
      </c>
      <c r="D18" s="9" t="s">
        <v>6</v>
      </c>
      <c r="E18" s="9" t="s">
        <v>7</v>
      </c>
      <c r="F18" s="9" t="s">
        <v>6</v>
      </c>
      <c r="G18" s="9" t="s">
        <v>7</v>
      </c>
      <c r="H18" s="3" t="s">
        <v>14</v>
      </c>
      <c r="I18" s="12"/>
      <c r="J18" s="15">
        <v>0</v>
      </c>
      <c r="K18" s="15">
        <v>0</v>
      </c>
      <c r="L18" s="13">
        <v>0</v>
      </c>
      <c r="M18" s="5">
        <f t="shared" si="1"/>
        <v>0</v>
      </c>
    </row>
    <row r="19" spans="2:20" outlineLevel="1" x14ac:dyDescent="0.25">
      <c r="B19" s="3" t="s">
        <v>36</v>
      </c>
      <c r="C19" s="9">
        <v>17</v>
      </c>
      <c r="D19" s="9" t="s">
        <v>6</v>
      </c>
      <c r="E19" s="9" t="s">
        <v>7</v>
      </c>
      <c r="F19" s="9" t="s">
        <v>6</v>
      </c>
      <c r="G19" s="9" t="s">
        <v>7</v>
      </c>
      <c r="H19" s="3" t="s">
        <v>14</v>
      </c>
      <c r="I19" s="12"/>
      <c r="J19" s="15">
        <v>0</v>
      </c>
      <c r="K19" s="15">
        <v>0</v>
      </c>
      <c r="L19" s="13">
        <v>0</v>
      </c>
      <c r="M19" s="5">
        <f t="shared" si="1"/>
        <v>0</v>
      </c>
    </row>
    <row r="20" spans="2:20" outlineLevel="1" x14ac:dyDescent="0.25">
      <c r="B20" s="3" t="s">
        <v>37</v>
      </c>
      <c r="C20" s="9">
        <v>18</v>
      </c>
      <c r="D20" s="9" t="s">
        <v>6</v>
      </c>
      <c r="E20" s="9" t="s">
        <v>7</v>
      </c>
      <c r="F20" s="9" t="s">
        <v>6</v>
      </c>
      <c r="G20" s="9" t="s">
        <v>7</v>
      </c>
      <c r="H20" s="3" t="s">
        <v>14</v>
      </c>
      <c r="I20" s="12"/>
      <c r="J20" s="15">
        <v>0</v>
      </c>
      <c r="K20" s="15">
        <v>0</v>
      </c>
      <c r="L20" s="13">
        <v>0</v>
      </c>
      <c r="M20" s="5">
        <f t="shared" si="1"/>
        <v>0</v>
      </c>
    </row>
    <row r="21" spans="2:20" outlineLevel="1" x14ac:dyDescent="0.25">
      <c r="B21" s="3" t="s">
        <v>38</v>
      </c>
      <c r="C21" s="9">
        <v>19</v>
      </c>
      <c r="D21" s="9" t="s">
        <v>6</v>
      </c>
      <c r="E21" s="9" t="s">
        <v>7</v>
      </c>
      <c r="F21" s="9" t="s">
        <v>6</v>
      </c>
      <c r="G21" s="9" t="s">
        <v>7</v>
      </c>
      <c r="H21" s="3" t="s">
        <v>14</v>
      </c>
      <c r="I21" s="12"/>
      <c r="J21" s="15">
        <v>0</v>
      </c>
      <c r="K21" s="15">
        <v>0</v>
      </c>
      <c r="L21" s="13">
        <v>0</v>
      </c>
      <c r="M21" s="5">
        <f t="shared" si="1"/>
        <v>0</v>
      </c>
    </row>
    <row r="22" spans="2:20" x14ac:dyDescent="0.25">
      <c r="I22" s="29" t="s">
        <v>68</v>
      </c>
      <c r="M22" s="29" t="s">
        <v>68</v>
      </c>
    </row>
    <row r="23" spans="2:20" x14ac:dyDescent="0.25">
      <c r="I23" s="26" t="s">
        <v>64</v>
      </c>
      <c r="M23" s="26" t="s">
        <v>63</v>
      </c>
      <c r="N23" s="25" t="s">
        <v>65</v>
      </c>
    </row>
    <row r="24" spans="2:20" ht="30" x14ac:dyDescent="0.25">
      <c r="B24" s="31" t="s">
        <v>39</v>
      </c>
      <c r="H24" s="8" t="s">
        <v>12</v>
      </c>
      <c r="I24" s="10" t="s">
        <v>40</v>
      </c>
      <c r="M24" s="10" t="s">
        <v>41</v>
      </c>
      <c r="N24" s="10" t="s">
        <v>46</v>
      </c>
    </row>
    <row r="25" spans="2:20" x14ac:dyDescent="0.25">
      <c r="B25" s="30" t="s">
        <v>13</v>
      </c>
      <c r="C25" s="32"/>
      <c r="D25" s="33"/>
      <c r="E25" s="33"/>
      <c r="F25" s="33"/>
      <c r="G25" s="34"/>
      <c r="H25" s="9" t="s">
        <v>6</v>
      </c>
      <c r="I25" s="12">
        <f>SUMIF($H$3:$H$21, $B25, I$3:I$21)</f>
        <v>1000</v>
      </c>
      <c r="M25" s="4">
        <f>SUMIF($H$3:$H$21, $B25, M$3:M$21)</f>
        <v>400</v>
      </c>
      <c r="N25" s="5">
        <f>IF(H25="Yes",MIN(I25,M25), M25)</f>
        <v>400</v>
      </c>
      <c r="O25" s="27" t="s">
        <v>74</v>
      </c>
    </row>
    <row r="26" spans="2:20" x14ac:dyDescent="0.25">
      <c r="B26" s="30" t="s">
        <v>14</v>
      </c>
      <c r="C26" s="32"/>
      <c r="D26" s="33"/>
      <c r="E26" s="33"/>
      <c r="F26" s="33"/>
      <c r="G26" s="34"/>
      <c r="H26" s="9" t="s">
        <v>7</v>
      </c>
      <c r="I26" s="12">
        <f>SUMIF($H$3:$H$21, $B26, I$3:I$21)</f>
        <v>500</v>
      </c>
      <c r="M26" s="4">
        <f>SUMIF($H$3:$H$21, $B26, M$3:M$21)</f>
        <v>560</v>
      </c>
      <c r="N26" s="5">
        <f>IF(H26="Yes",MIN(I26,M26), M26)</f>
        <v>500</v>
      </c>
      <c r="O26" s="27" t="s">
        <v>75</v>
      </c>
    </row>
    <row r="27" spans="2:20" x14ac:dyDescent="0.25">
      <c r="B27" s="1"/>
      <c r="C27" s="17"/>
      <c r="G27" s="17"/>
      <c r="H27" s="17"/>
      <c r="I27" s="29" t="s">
        <v>68</v>
      </c>
      <c r="N27" s="29" t="s">
        <v>68</v>
      </c>
    </row>
    <row r="28" spans="2:20" ht="30" x14ac:dyDescent="0.25">
      <c r="B28" s="1"/>
      <c r="C28" s="17"/>
      <c r="I28" s="28" t="s">
        <v>66</v>
      </c>
      <c r="N28" s="28" t="s">
        <v>67</v>
      </c>
      <c r="O28" s="28"/>
      <c r="P28" s="28"/>
      <c r="Q28" s="40"/>
      <c r="T28" s="40" t="s">
        <v>84</v>
      </c>
    </row>
    <row r="29" spans="2:20" ht="28.5" customHeight="1" x14ac:dyDescent="0.25">
      <c r="B29" s="19" t="s">
        <v>57</v>
      </c>
      <c r="I29" s="10" t="s">
        <v>40</v>
      </c>
      <c r="N29" s="10" t="s">
        <v>46</v>
      </c>
      <c r="O29" s="10"/>
      <c r="P29" s="10"/>
      <c r="Q29" s="10"/>
      <c r="T29" s="10" t="s">
        <v>50</v>
      </c>
    </row>
    <row r="30" spans="2:20" x14ac:dyDescent="0.25">
      <c r="B30" s="35" t="s">
        <v>2</v>
      </c>
      <c r="C30" s="32"/>
      <c r="D30" s="33"/>
      <c r="E30" s="33"/>
      <c r="F30" s="33"/>
      <c r="G30" s="33"/>
      <c r="H30" s="34"/>
      <c r="I30" s="12">
        <f>SUM(I25:I26)</f>
        <v>1500</v>
      </c>
      <c r="M30" s="39"/>
      <c r="N30" s="4">
        <f>SUM(N25:N26)</f>
        <v>900</v>
      </c>
      <c r="O30" s="39"/>
      <c r="P30" s="39"/>
      <c r="Q30" s="39"/>
      <c r="R30" s="39"/>
      <c r="S30" s="39"/>
      <c r="T30" s="41">
        <f>T34</f>
        <v>-600</v>
      </c>
    </row>
    <row r="31" spans="2:20" x14ac:dyDescent="0.25">
      <c r="B31" s="18"/>
      <c r="C31" s="18"/>
      <c r="D31" s="18"/>
      <c r="E31" s="18"/>
      <c r="F31" s="18"/>
      <c r="I31" s="29" t="s">
        <v>68</v>
      </c>
      <c r="N31" s="29" t="s">
        <v>68</v>
      </c>
      <c r="Q31" s="29"/>
      <c r="T31" s="29" t="s">
        <v>164</v>
      </c>
    </row>
    <row r="32" spans="2:20" ht="45" x14ac:dyDescent="0.25">
      <c r="B32" s="18"/>
      <c r="C32" s="18"/>
      <c r="D32" s="18"/>
      <c r="E32" s="18"/>
      <c r="F32" s="18"/>
      <c r="I32" s="28" t="s">
        <v>76</v>
      </c>
      <c r="N32" s="28" t="s">
        <v>77</v>
      </c>
      <c r="O32" s="28" t="s">
        <v>78</v>
      </c>
      <c r="P32" s="28" t="s">
        <v>79</v>
      </c>
      <c r="Q32" s="26" t="s">
        <v>80</v>
      </c>
      <c r="R32" s="40" t="s">
        <v>87</v>
      </c>
      <c r="S32" s="26" t="s">
        <v>86</v>
      </c>
      <c r="T32" s="26" t="s">
        <v>82</v>
      </c>
    </row>
    <row r="33" spans="2:20" ht="46.5" customHeight="1" x14ac:dyDescent="0.25">
      <c r="B33" s="7" t="s">
        <v>81</v>
      </c>
      <c r="C33" s="8" t="s">
        <v>10</v>
      </c>
      <c r="D33" s="8" t="s">
        <v>11</v>
      </c>
      <c r="E33" s="8" t="s">
        <v>8</v>
      </c>
      <c r="F33" s="8" t="s">
        <v>9</v>
      </c>
      <c r="I33" s="10" t="s">
        <v>40</v>
      </c>
      <c r="N33" s="10" t="s">
        <v>73</v>
      </c>
      <c r="O33" s="10" t="s">
        <v>71</v>
      </c>
      <c r="P33" s="10" t="s">
        <v>48</v>
      </c>
      <c r="Q33" s="10" t="s">
        <v>47</v>
      </c>
      <c r="R33" s="10" t="s">
        <v>51</v>
      </c>
      <c r="S33" s="10" t="s">
        <v>49</v>
      </c>
      <c r="T33" s="10" t="s">
        <v>50</v>
      </c>
    </row>
    <row r="34" spans="2:20" x14ac:dyDescent="0.25">
      <c r="B34" s="3" t="s">
        <v>0</v>
      </c>
      <c r="C34" s="9" t="s">
        <v>6</v>
      </c>
      <c r="D34" s="9" t="s">
        <v>7</v>
      </c>
      <c r="E34" s="11">
        <v>0</v>
      </c>
      <c r="F34" s="36">
        <v>-100</v>
      </c>
      <c r="G34" s="37"/>
      <c r="H34" s="38"/>
      <c r="I34" s="12">
        <f>I30</f>
        <v>1500</v>
      </c>
      <c r="M34" s="39"/>
      <c r="N34" s="5">
        <f>N30</f>
        <v>900</v>
      </c>
      <c r="O34" s="5">
        <f>N34-I34</f>
        <v>-600</v>
      </c>
      <c r="P34" s="14" t="str">
        <f>IF(O34&lt;0, "Under", IF(O34&gt;0, "Over", "-"))</f>
        <v>Under</v>
      </c>
      <c r="Q34" s="14" t="str">
        <f>IF(O34=0, "-", IF(O34&lt;0, D34, C34))</f>
        <v>Yes</v>
      </c>
      <c r="R34" s="5">
        <f>IF(OR(O34=0, Q34="No"), "-", IF(O34&lt;0, F34, E34))</f>
        <v>-100</v>
      </c>
      <c r="S34" s="14" t="str">
        <f>IF(OR(O34=0, Q34="No"), "-", IF(ABS(O34)&gt;ABS(R34), "Yes", "No"))</f>
        <v>Yes</v>
      </c>
      <c r="T34" s="5">
        <f>IF(OR(O34=0, Q34="No"), 0, IF(S34="Yes", O34, 0))</f>
        <v>-600</v>
      </c>
    </row>
    <row r="36" spans="2:20" x14ac:dyDescent="0.25">
      <c r="C36" s="43"/>
      <c r="D36" s="21"/>
      <c r="E36" s="21"/>
      <c r="F36" s="21"/>
      <c r="G36" s="21"/>
      <c r="L36" s="21"/>
      <c r="M36" s="44"/>
    </row>
    <row r="37" spans="2:20" x14ac:dyDescent="0.25">
      <c r="C37" s="43"/>
      <c r="D37" s="21"/>
      <c r="E37" s="21"/>
      <c r="F37" s="21"/>
      <c r="G37" s="21"/>
      <c r="L37" s="21"/>
    </row>
    <row r="38" spans="2:20" x14ac:dyDescent="0.25">
      <c r="B38" s="2"/>
      <c r="M38" s="20"/>
    </row>
    <row r="39" spans="2:20" x14ac:dyDescent="0.25">
      <c r="B39" s="2"/>
      <c r="M39" s="20"/>
    </row>
    <row r="40" spans="2:20" x14ac:dyDescent="0.25">
      <c r="B40" s="2"/>
      <c r="M40" s="20"/>
    </row>
    <row r="41" spans="2:20" x14ac:dyDescent="0.25">
      <c r="M41" s="20"/>
    </row>
    <row r="43" spans="2:20" x14ac:dyDescent="0.25">
      <c r="M43" s="20"/>
    </row>
    <row r="44" spans="2:20" x14ac:dyDescent="0.25">
      <c r="M44" s="20"/>
    </row>
    <row r="45" spans="2:20" x14ac:dyDescent="0.25">
      <c r="M45" s="20"/>
    </row>
    <row r="47" spans="2:20" x14ac:dyDescent="0.25">
      <c r="M47" s="20"/>
    </row>
    <row r="48" spans="2:20" x14ac:dyDescent="0.25">
      <c r="M48" s="20"/>
    </row>
    <row r="49" spans="13:13" x14ac:dyDescent="0.25">
      <c r="M49" s="20"/>
    </row>
    <row r="50" spans="13:13" x14ac:dyDescent="0.25">
      <c r="M50" s="45"/>
    </row>
  </sheetData>
  <mergeCells count="1">
    <mergeCell ref="S1:T1"/>
  </mergeCells>
  <conditionalFormatting sqref="I3:I21">
    <cfRule type="expression" dxfId="10" priority="8">
      <formula>$D3&lt;&gt;"Yes"</formula>
    </cfRule>
  </conditionalFormatting>
  <conditionalFormatting sqref="M3:M21">
    <cfRule type="expression" dxfId="9" priority="7">
      <formula>$G3&lt;&gt;"Yes"</formula>
    </cfRule>
  </conditionalFormatting>
  <conditionalFormatting sqref="L3:L21">
    <cfRule type="expression" dxfId="8" priority="5">
      <formula>$G3&lt;&gt;"Yes"</formula>
    </cfRule>
  </conditionalFormatting>
  <conditionalFormatting sqref="J3:J21">
    <cfRule type="expression" dxfId="7" priority="4" stopIfTrue="1">
      <formula>AND($G3="Yes", $E3&lt;&gt;"Yes")</formula>
    </cfRule>
    <cfRule type="expression" dxfId="6" priority="6">
      <formula>$E3&lt;&gt;"Yes"</formula>
    </cfRule>
  </conditionalFormatting>
  <conditionalFormatting sqref="K3:K21">
    <cfRule type="expression" dxfId="5" priority="1" stopIfTrue="1">
      <formula>AND($G3="Yes", $E3&lt;&gt;"Yes")</formula>
    </cfRule>
    <cfRule type="expression" dxfId="4" priority="2">
      <formula>$E3&lt;&gt;"Yes"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T41"/>
  <sheetViews>
    <sheetView showGridLines="0" tabSelected="1" topLeftCell="H10" zoomScale="85" zoomScaleNormal="85" workbookViewId="0">
      <selection activeCell="T25" sqref="T25"/>
    </sheetView>
  </sheetViews>
  <sheetFormatPr defaultRowHeight="15" outlineLevelRow="1" outlineLevelCol="1" x14ac:dyDescent="0.25"/>
  <cols>
    <col min="1" max="1" width="2.140625" customWidth="1"/>
    <col min="2" max="2" width="58.28515625" bestFit="1" customWidth="1"/>
    <col min="3" max="3" width="10.85546875" style="2" hidden="1" customWidth="1" outlineLevel="1"/>
    <col min="4" max="5" width="11" hidden="1" customWidth="1" outlineLevel="1"/>
    <col min="6" max="6" width="11.85546875" hidden="1" customWidth="1" outlineLevel="1"/>
    <col min="7" max="7" width="11" hidden="1" customWidth="1" outlineLevel="1"/>
    <col min="8" max="8" width="18.42578125" customWidth="1" collapsed="1"/>
    <col min="9" max="9" width="14.7109375" customWidth="1"/>
    <col min="10" max="10" width="12.28515625" customWidth="1" outlineLevel="1"/>
    <col min="11" max="11" width="12.85546875" customWidth="1" outlineLevel="1"/>
    <col min="12" max="12" width="12.42578125" customWidth="1" outlineLevel="1"/>
    <col min="13" max="13" width="12.7109375" customWidth="1"/>
    <col min="14" max="14" width="17.85546875" customWidth="1"/>
    <col min="15" max="15" width="12" customWidth="1"/>
    <col min="16" max="16" width="18.5703125" customWidth="1"/>
    <col min="17" max="17" width="12.5703125" customWidth="1"/>
    <col min="18" max="18" width="13.5703125" customWidth="1"/>
    <col min="19" max="20" width="18.28515625" customWidth="1"/>
    <col min="21" max="21" width="24.5703125" customWidth="1"/>
  </cols>
  <sheetData>
    <row r="1" spans="2:19" x14ac:dyDescent="0.25">
      <c r="G1" s="2"/>
      <c r="H1" s="2"/>
      <c r="J1" s="25" t="s">
        <v>59</v>
      </c>
      <c r="K1" s="25" t="s">
        <v>60</v>
      </c>
      <c r="L1" s="25" t="s">
        <v>61</v>
      </c>
      <c r="M1" s="25" t="s">
        <v>62</v>
      </c>
      <c r="O1" s="22" t="s">
        <v>52</v>
      </c>
      <c r="P1" s="23" t="s">
        <v>53</v>
      </c>
      <c r="Q1" s="24" t="s">
        <v>54</v>
      </c>
      <c r="R1" s="135" t="s">
        <v>89</v>
      </c>
      <c r="S1" s="135"/>
    </row>
    <row r="2" spans="2:19" ht="45" x14ac:dyDescent="0.25">
      <c r="B2" s="6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43</v>
      </c>
      <c r="H2" s="6" t="s">
        <v>178</v>
      </c>
      <c r="I2" s="8" t="s">
        <v>40</v>
      </c>
      <c r="J2" s="8" t="s">
        <v>44</v>
      </c>
      <c r="K2" s="16" t="s">
        <v>56</v>
      </c>
      <c r="L2" s="8" t="s">
        <v>45</v>
      </c>
      <c r="M2" s="8" t="s">
        <v>42</v>
      </c>
    </row>
    <row r="3" spans="2:19" x14ac:dyDescent="0.25">
      <c r="B3" s="3" t="s">
        <v>165</v>
      </c>
      <c r="C3" s="9">
        <v>1</v>
      </c>
      <c r="D3" s="9" t="s">
        <v>7</v>
      </c>
      <c r="E3" s="9" t="s">
        <v>6</v>
      </c>
      <c r="F3" s="9" t="s">
        <v>7</v>
      </c>
      <c r="G3" s="9" t="s">
        <v>6</v>
      </c>
      <c r="H3" s="3" t="s">
        <v>5</v>
      </c>
      <c r="I3" s="12">
        <v>2000</v>
      </c>
      <c r="J3" s="15"/>
      <c r="K3" s="15"/>
      <c r="L3" s="13"/>
      <c r="M3" s="5" t="str">
        <f t="shared" ref="M3:M4" si="0">IF(G3="Yes", J3+K3+L3, "")</f>
        <v/>
      </c>
    </row>
    <row r="4" spans="2:19" outlineLevel="1" x14ac:dyDescent="0.25">
      <c r="B4" s="3" t="s">
        <v>166</v>
      </c>
      <c r="C4" s="9">
        <v>2</v>
      </c>
      <c r="D4" s="9" t="s">
        <v>6</v>
      </c>
      <c r="E4" s="9" t="s">
        <v>7</v>
      </c>
      <c r="F4" s="9" t="s">
        <v>6</v>
      </c>
      <c r="G4" s="9" t="s">
        <v>7</v>
      </c>
      <c r="H4" s="3" t="s">
        <v>5</v>
      </c>
      <c r="I4" s="12"/>
      <c r="J4" s="15">
        <v>0</v>
      </c>
      <c r="K4" s="15">
        <v>0</v>
      </c>
      <c r="L4" s="13">
        <v>0</v>
      </c>
      <c r="M4" s="5">
        <f t="shared" si="0"/>
        <v>0</v>
      </c>
    </row>
    <row r="5" spans="2:19" outlineLevel="1" x14ac:dyDescent="0.25">
      <c r="B5" s="3" t="s">
        <v>167</v>
      </c>
      <c r="C5" s="9">
        <v>3</v>
      </c>
      <c r="D5" s="9" t="s">
        <v>6</v>
      </c>
      <c r="E5" s="9" t="s">
        <v>7</v>
      </c>
      <c r="F5" s="9" t="s">
        <v>6</v>
      </c>
      <c r="G5" s="9" t="s">
        <v>7</v>
      </c>
      <c r="H5" s="3" t="s">
        <v>5</v>
      </c>
      <c r="I5" s="12"/>
      <c r="J5" s="15">
        <v>100</v>
      </c>
      <c r="K5" s="15">
        <v>500</v>
      </c>
      <c r="L5" s="13">
        <v>50</v>
      </c>
      <c r="M5" s="5">
        <f>IF(G5="Yes", J5+K5+L5, "")</f>
        <v>650</v>
      </c>
    </row>
    <row r="6" spans="2:19" outlineLevel="1" x14ac:dyDescent="0.25">
      <c r="B6" s="3" t="s">
        <v>168</v>
      </c>
      <c r="C6" s="9">
        <v>4</v>
      </c>
      <c r="D6" s="9" t="s">
        <v>6</v>
      </c>
      <c r="E6" s="9" t="s">
        <v>7</v>
      </c>
      <c r="F6" s="9" t="s">
        <v>6</v>
      </c>
      <c r="G6" s="9" t="s">
        <v>7</v>
      </c>
      <c r="H6" s="3" t="s">
        <v>5</v>
      </c>
      <c r="I6" s="12"/>
      <c r="J6" s="15">
        <v>250</v>
      </c>
      <c r="K6" s="15">
        <v>500</v>
      </c>
      <c r="L6" s="13">
        <v>200</v>
      </c>
      <c r="M6" s="5">
        <f t="shared" ref="M6:M10" si="1">IF(G6="Yes", J6+K6+L6, "")</f>
        <v>950</v>
      </c>
    </row>
    <row r="7" spans="2:19" outlineLevel="1" x14ac:dyDescent="0.25">
      <c r="B7" s="3" t="s">
        <v>169</v>
      </c>
      <c r="C7" s="9">
        <v>5</v>
      </c>
      <c r="D7" s="9" t="s">
        <v>6</v>
      </c>
      <c r="E7" s="9" t="s">
        <v>6</v>
      </c>
      <c r="F7" s="9" t="s">
        <v>7</v>
      </c>
      <c r="G7" s="9" t="s">
        <v>7</v>
      </c>
      <c r="H7" s="3" t="s">
        <v>5</v>
      </c>
      <c r="I7" s="12"/>
      <c r="J7" s="15">
        <v>0</v>
      </c>
      <c r="K7" s="15">
        <v>0</v>
      </c>
      <c r="L7" s="13">
        <v>0</v>
      </c>
      <c r="M7" s="5">
        <f t="shared" si="1"/>
        <v>0</v>
      </c>
    </row>
    <row r="8" spans="2:19" outlineLevel="1" x14ac:dyDescent="0.25">
      <c r="B8" s="3" t="s">
        <v>170</v>
      </c>
      <c r="C8" s="9">
        <v>6</v>
      </c>
      <c r="D8" s="9" t="s">
        <v>6</v>
      </c>
      <c r="E8" s="9" t="s">
        <v>6</v>
      </c>
      <c r="F8" s="9" t="s">
        <v>7</v>
      </c>
      <c r="G8" s="9" t="s">
        <v>7</v>
      </c>
      <c r="H8" s="3" t="s">
        <v>5</v>
      </c>
      <c r="I8" s="12"/>
      <c r="J8" s="15">
        <v>0</v>
      </c>
      <c r="K8" s="15">
        <v>0</v>
      </c>
      <c r="L8" s="13">
        <v>0</v>
      </c>
      <c r="M8" s="5">
        <f t="shared" si="1"/>
        <v>0</v>
      </c>
    </row>
    <row r="9" spans="2:19" outlineLevel="1" x14ac:dyDescent="0.25">
      <c r="B9" s="3" t="s">
        <v>171</v>
      </c>
      <c r="C9" s="9">
        <v>7</v>
      </c>
      <c r="D9" s="9" t="s">
        <v>6</v>
      </c>
      <c r="E9" s="9" t="s">
        <v>6</v>
      </c>
      <c r="F9" s="9" t="s">
        <v>7</v>
      </c>
      <c r="G9" s="9" t="s">
        <v>7</v>
      </c>
      <c r="H9" s="3" t="s">
        <v>5</v>
      </c>
      <c r="I9" s="12"/>
      <c r="J9" s="15">
        <v>0</v>
      </c>
      <c r="K9" s="15">
        <v>0</v>
      </c>
      <c r="L9" s="13">
        <v>0</v>
      </c>
      <c r="M9" s="5">
        <f t="shared" si="1"/>
        <v>0</v>
      </c>
    </row>
    <row r="10" spans="2:19" outlineLevel="1" x14ac:dyDescent="0.25">
      <c r="B10" s="3" t="s">
        <v>172</v>
      </c>
      <c r="C10" s="9">
        <v>8</v>
      </c>
      <c r="D10" s="9" t="s">
        <v>6</v>
      </c>
      <c r="E10" s="9" t="s">
        <v>6</v>
      </c>
      <c r="F10" s="9" t="s">
        <v>7</v>
      </c>
      <c r="G10" s="9" t="s">
        <v>7</v>
      </c>
      <c r="H10" s="3" t="s">
        <v>5</v>
      </c>
      <c r="I10" s="12"/>
      <c r="J10" s="15">
        <v>0</v>
      </c>
      <c r="K10" s="15">
        <v>0</v>
      </c>
      <c r="L10" s="13">
        <v>0</v>
      </c>
      <c r="M10" s="5">
        <f t="shared" si="1"/>
        <v>0</v>
      </c>
    </row>
    <row r="11" spans="2:19" x14ac:dyDescent="0.25">
      <c r="B11" s="3" t="s">
        <v>173</v>
      </c>
      <c r="C11" s="9">
        <v>1</v>
      </c>
      <c r="D11" s="9" t="s">
        <v>6</v>
      </c>
      <c r="E11" s="9" t="s">
        <v>6</v>
      </c>
      <c r="F11" s="9" t="s">
        <v>6</v>
      </c>
      <c r="G11" s="9" t="s">
        <v>6</v>
      </c>
      <c r="H11" s="3" t="s">
        <v>55</v>
      </c>
      <c r="I11" s="12"/>
      <c r="J11" s="15"/>
      <c r="K11" s="15"/>
      <c r="L11" s="13"/>
      <c r="M11" s="5" t="str">
        <f t="shared" ref="M11:M15" si="2">IF(G11="Yes", J11+K11+L11, "")</f>
        <v/>
      </c>
    </row>
    <row r="12" spans="2:19" outlineLevel="1" x14ac:dyDescent="0.25">
      <c r="B12" s="3" t="s">
        <v>174</v>
      </c>
      <c r="C12" s="9">
        <v>2</v>
      </c>
      <c r="D12" s="9" t="s">
        <v>7</v>
      </c>
      <c r="E12" s="9" t="s">
        <v>6</v>
      </c>
      <c r="F12" s="9" t="s">
        <v>7</v>
      </c>
      <c r="G12" s="9" t="s">
        <v>7</v>
      </c>
      <c r="H12" s="3" t="s">
        <v>4</v>
      </c>
      <c r="I12" s="12">
        <v>1000</v>
      </c>
      <c r="J12" s="15">
        <v>300</v>
      </c>
      <c r="K12" s="15">
        <v>0</v>
      </c>
      <c r="L12" s="13">
        <v>400</v>
      </c>
      <c r="M12" s="5">
        <f t="shared" si="2"/>
        <v>700</v>
      </c>
    </row>
    <row r="13" spans="2:19" outlineLevel="1" x14ac:dyDescent="0.25">
      <c r="B13" s="3" t="s">
        <v>175</v>
      </c>
      <c r="C13" s="9">
        <v>3</v>
      </c>
      <c r="D13" s="9" t="s">
        <v>7</v>
      </c>
      <c r="E13" s="9" t="s">
        <v>6</v>
      </c>
      <c r="F13" s="9" t="s">
        <v>7</v>
      </c>
      <c r="G13" s="9" t="s">
        <v>7</v>
      </c>
      <c r="H13" s="3" t="s">
        <v>4</v>
      </c>
      <c r="I13" s="12">
        <v>500</v>
      </c>
      <c r="J13" s="15">
        <v>100</v>
      </c>
      <c r="K13" s="15">
        <v>0</v>
      </c>
      <c r="L13" s="13">
        <v>50</v>
      </c>
      <c r="M13" s="5">
        <f t="shared" si="2"/>
        <v>150</v>
      </c>
    </row>
    <row r="14" spans="2:19" outlineLevel="1" x14ac:dyDescent="0.25">
      <c r="B14" s="3" t="s">
        <v>176</v>
      </c>
      <c r="C14" s="9">
        <v>4</v>
      </c>
      <c r="D14" s="9" t="s">
        <v>7</v>
      </c>
      <c r="E14" s="9" t="s">
        <v>6</v>
      </c>
      <c r="F14" s="9" t="s">
        <v>7</v>
      </c>
      <c r="G14" s="9" t="s">
        <v>7</v>
      </c>
      <c r="H14" s="3" t="s">
        <v>4</v>
      </c>
      <c r="I14" s="12">
        <v>500</v>
      </c>
      <c r="J14" s="15">
        <v>300</v>
      </c>
      <c r="K14" s="15">
        <v>0</v>
      </c>
      <c r="L14" s="13">
        <v>50</v>
      </c>
      <c r="M14" s="5">
        <f t="shared" si="2"/>
        <v>350</v>
      </c>
    </row>
    <row r="15" spans="2:19" outlineLevel="1" x14ac:dyDescent="0.25">
      <c r="B15" s="3" t="s">
        <v>177</v>
      </c>
      <c r="C15" s="9">
        <v>5</v>
      </c>
      <c r="D15" s="9" t="s">
        <v>6</v>
      </c>
      <c r="E15" s="9" t="s">
        <v>6</v>
      </c>
      <c r="F15" s="9" t="s">
        <v>7</v>
      </c>
      <c r="G15" s="9" t="s">
        <v>7</v>
      </c>
      <c r="H15" s="3" t="s">
        <v>4</v>
      </c>
      <c r="I15" s="12"/>
      <c r="J15" s="15">
        <v>100</v>
      </c>
      <c r="K15" s="15">
        <v>0</v>
      </c>
      <c r="L15" s="13">
        <v>100</v>
      </c>
      <c r="M15" s="5">
        <f t="shared" si="2"/>
        <v>200</v>
      </c>
    </row>
    <row r="16" spans="2:19" x14ac:dyDescent="0.25">
      <c r="I16" s="29" t="s">
        <v>68</v>
      </c>
      <c r="M16" s="29" t="s">
        <v>68</v>
      </c>
    </row>
    <row r="17" spans="2:20" x14ac:dyDescent="0.25">
      <c r="B17" s="1"/>
      <c r="C17" s="17"/>
      <c r="G17" s="17"/>
      <c r="H17" s="17"/>
      <c r="I17" s="29" t="s">
        <v>68</v>
      </c>
    </row>
    <row r="18" spans="2:20" ht="45" x14ac:dyDescent="0.25">
      <c r="B18" s="1"/>
      <c r="C18" s="17"/>
      <c r="I18" s="28" t="s">
        <v>66</v>
      </c>
      <c r="M18" s="28" t="s">
        <v>67</v>
      </c>
      <c r="N18" s="28" t="s">
        <v>70</v>
      </c>
      <c r="O18" s="28" t="s">
        <v>72</v>
      </c>
      <c r="P18" s="40" t="s">
        <v>85</v>
      </c>
      <c r="S18" s="40" t="s">
        <v>84</v>
      </c>
    </row>
    <row r="19" spans="2:20" ht="28.5" customHeight="1" x14ac:dyDescent="0.25">
      <c r="B19" s="19" t="s">
        <v>57</v>
      </c>
      <c r="I19" s="10" t="s">
        <v>40</v>
      </c>
      <c r="M19" s="10" t="s">
        <v>42</v>
      </c>
      <c r="N19" s="10" t="s">
        <v>71</v>
      </c>
      <c r="O19" s="10" t="s">
        <v>48</v>
      </c>
      <c r="P19" s="10" t="s">
        <v>47</v>
      </c>
      <c r="S19" s="10" t="s">
        <v>50</v>
      </c>
    </row>
    <row r="20" spans="2:20" x14ac:dyDescent="0.25">
      <c r="B20" s="35" t="s">
        <v>5</v>
      </c>
      <c r="C20" s="32"/>
      <c r="D20" s="33"/>
      <c r="E20" s="33"/>
      <c r="F20" s="33"/>
      <c r="G20" s="33"/>
      <c r="H20" s="34"/>
      <c r="I20" s="12">
        <f>SUMIF($H$3:$H$15, $B20, I$3:I$15)</f>
        <v>2000</v>
      </c>
      <c r="M20" s="4">
        <f>SUMIF($H$3:$H$15, $B20, M$3:M$15)</f>
        <v>1600</v>
      </c>
      <c r="N20" s="5">
        <f>M20-I20</f>
        <v>-400</v>
      </c>
      <c r="O20" s="14" t="str">
        <f>IF(N20&lt;0, "Under", IF(N20&gt;0, "Over", "-"))</f>
        <v>Under</v>
      </c>
      <c r="P20" s="42" t="str">
        <f>IF(AND(P$25="Yes", SIGN(N20)=SIGN(S$25)), "Yes", "No")</f>
        <v>Yes</v>
      </c>
      <c r="Q20" s="39"/>
      <c r="R20" s="39"/>
      <c r="S20" s="41">
        <f>IF(P20&lt;&gt;"Yes", "-", S$25*N20/T$25)</f>
        <v>-400</v>
      </c>
    </row>
    <row r="21" spans="2:20" x14ac:dyDescent="0.25">
      <c r="B21" s="35" t="s">
        <v>4</v>
      </c>
      <c r="C21" s="32"/>
      <c r="D21" s="33"/>
      <c r="E21" s="33"/>
      <c r="F21" s="33"/>
      <c r="G21" s="33"/>
      <c r="H21" s="34"/>
      <c r="I21" s="12">
        <f>SUMIF($H$3:$H$15, $B21, I$3:I$15)</f>
        <v>2000</v>
      </c>
      <c r="M21" s="4">
        <f>SUMIF($H$3:$H$15, $B21, M$3:M$15)</f>
        <v>1400</v>
      </c>
      <c r="N21" s="5">
        <f>M21-I21</f>
        <v>-600</v>
      </c>
      <c r="O21" s="14" t="str">
        <f>IF(N21&lt;0, "Under", IF(N21&gt;0, "Over", "-"))</f>
        <v>Under</v>
      </c>
      <c r="P21" s="42" t="str">
        <f>IF(AND(P$25="Yes", SIGN(N21)=SIGN(S$25)), "Yes", "No")</f>
        <v>Yes</v>
      </c>
      <c r="Q21" s="39"/>
      <c r="R21" s="39"/>
      <c r="S21" s="41">
        <f>IF(P21&lt;&gt;"Yes", "-", S$25*N21/T$25)</f>
        <v>-600</v>
      </c>
    </row>
    <row r="22" spans="2:20" x14ac:dyDescent="0.25">
      <c r="B22" s="18"/>
      <c r="C22" s="18"/>
      <c r="D22" s="18"/>
      <c r="E22" s="18"/>
      <c r="F22" s="18"/>
      <c r="I22" s="29" t="s">
        <v>68</v>
      </c>
      <c r="P22" s="29" t="s">
        <v>88</v>
      </c>
      <c r="S22" s="29" t="s">
        <v>88</v>
      </c>
    </row>
    <row r="23" spans="2:20" ht="30" x14ac:dyDescent="0.25">
      <c r="B23" s="18"/>
      <c r="C23" s="18"/>
      <c r="D23" s="18"/>
      <c r="E23" s="18"/>
      <c r="F23" s="18"/>
      <c r="I23" s="28" t="s">
        <v>76</v>
      </c>
      <c r="M23" s="28" t="s">
        <v>77</v>
      </c>
      <c r="N23" s="28" t="s">
        <v>78</v>
      </c>
      <c r="O23" s="28" t="s">
        <v>79</v>
      </c>
      <c r="P23" s="26" t="s">
        <v>80</v>
      </c>
      <c r="Q23" s="40" t="s">
        <v>87</v>
      </c>
      <c r="R23" s="26" t="s">
        <v>86</v>
      </c>
      <c r="S23" s="26" t="s">
        <v>82</v>
      </c>
      <c r="T23" s="26" t="s">
        <v>83</v>
      </c>
    </row>
    <row r="24" spans="2:20" ht="46.5" customHeight="1" x14ac:dyDescent="0.25">
      <c r="B24" s="7" t="s">
        <v>81</v>
      </c>
      <c r="C24" s="8" t="s">
        <v>10</v>
      </c>
      <c r="D24" s="8" t="s">
        <v>11</v>
      </c>
      <c r="E24" s="8" t="s">
        <v>8</v>
      </c>
      <c r="F24" s="8" t="s">
        <v>9</v>
      </c>
      <c r="I24" s="10" t="s">
        <v>40</v>
      </c>
      <c r="M24" s="10" t="s">
        <v>42</v>
      </c>
      <c r="N24" s="10" t="s">
        <v>71</v>
      </c>
      <c r="O24" s="10" t="s">
        <v>48</v>
      </c>
      <c r="P24" s="10" t="s">
        <v>47</v>
      </c>
      <c r="Q24" s="10" t="s">
        <v>51</v>
      </c>
      <c r="R24" s="10" t="s">
        <v>49</v>
      </c>
      <c r="S24" s="10" t="s">
        <v>50</v>
      </c>
      <c r="T24" s="10" t="s">
        <v>69</v>
      </c>
    </row>
    <row r="25" spans="2:20" x14ac:dyDescent="0.25">
      <c r="B25" s="3" t="s">
        <v>179</v>
      </c>
      <c r="C25" s="9" t="s">
        <v>7</v>
      </c>
      <c r="D25" s="9" t="s">
        <v>7</v>
      </c>
      <c r="E25" s="11">
        <v>100</v>
      </c>
      <c r="F25" s="36">
        <v>-100</v>
      </c>
      <c r="G25" s="37"/>
      <c r="H25" s="38"/>
      <c r="I25" s="12">
        <f>SUM(I20:I21)</f>
        <v>4000</v>
      </c>
      <c r="M25" s="5">
        <f>SUM(M20:M21)</f>
        <v>3000</v>
      </c>
      <c r="N25" s="5">
        <f>M25-I25</f>
        <v>-1000</v>
      </c>
      <c r="O25" s="14" t="str">
        <f>IF(N25&lt;0, "Under", IF(N25&gt;0, "Over", "-"))</f>
        <v>Under</v>
      </c>
      <c r="P25" s="14" t="str">
        <f>IF(N25=0, "-", IF(N25&lt;0, D25, C25))</f>
        <v>Yes</v>
      </c>
      <c r="Q25" s="5">
        <f>IF(OR(N25=0, P25="No"), "-", IF(N25&lt;0, F25, E25))</f>
        <v>-100</v>
      </c>
      <c r="R25" s="14" t="str">
        <f>IF(OR(N25=0, P25="No"), "-", IF(ABS(N25)&gt;ABS(Q25), "Yes", "No"))</f>
        <v>Yes</v>
      </c>
      <c r="S25" s="5">
        <f>IF(OR(N25=0, P25="No"), 0, IF(R25="Yes", N25, 0))</f>
        <v>-1000</v>
      </c>
      <c r="T25" s="5">
        <f>IF(S25=0, "-", SUMIF(P20:P21, "Yes", N20:N21))</f>
        <v>-1000</v>
      </c>
    </row>
    <row r="27" spans="2:20" x14ac:dyDescent="0.25">
      <c r="C27" s="43"/>
      <c r="D27" s="21"/>
      <c r="E27" s="21"/>
      <c r="F27" s="21"/>
      <c r="G27" s="21"/>
      <c r="L27" s="21"/>
      <c r="M27" s="44"/>
    </row>
    <row r="28" spans="2:20" x14ac:dyDescent="0.25">
      <c r="C28" s="43"/>
      <c r="D28" s="21"/>
      <c r="E28" s="21"/>
      <c r="F28" s="21"/>
      <c r="G28" s="21"/>
      <c r="L28" s="21"/>
    </row>
    <row r="29" spans="2:20" x14ac:dyDescent="0.25">
      <c r="B29" s="2"/>
      <c r="M29" s="20"/>
    </row>
    <row r="30" spans="2:20" x14ac:dyDescent="0.25">
      <c r="B30" s="2"/>
      <c r="M30" s="20"/>
    </row>
    <row r="31" spans="2:20" x14ac:dyDescent="0.25">
      <c r="B31" s="2"/>
      <c r="M31" s="20"/>
    </row>
    <row r="32" spans="2:20" x14ac:dyDescent="0.25">
      <c r="M32" s="20"/>
    </row>
    <row r="34" spans="13:13" x14ac:dyDescent="0.25">
      <c r="M34" s="20"/>
    </row>
    <row r="35" spans="13:13" x14ac:dyDescent="0.25">
      <c r="M35" s="20"/>
    </row>
    <row r="36" spans="13:13" x14ac:dyDescent="0.25">
      <c r="M36" s="20"/>
    </row>
    <row r="38" spans="13:13" x14ac:dyDescent="0.25">
      <c r="M38" s="20"/>
    </row>
    <row r="39" spans="13:13" x14ac:dyDescent="0.25">
      <c r="M39" s="20"/>
    </row>
    <row r="40" spans="13:13" x14ac:dyDescent="0.25">
      <c r="M40" s="20"/>
    </row>
    <row r="41" spans="13:13" x14ac:dyDescent="0.25">
      <c r="M41" s="45"/>
    </row>
  </sheetData>
  <mergeCells count="1">
    <mergeCell ref="R1:S1"/>
  </mergeCells>
  <conditionalFormatting sqref="I3:I15">
    <cfRule type="expression" dxfId="3" priority="7">
      <formula>$D3&lt;&gt;"Yes"</formula>
    </cfRule>
  </conditionalFormatting>
  <conditionalFormatting sqref="L3:M15">
    <cfRule type="expression" dxfId="2" priority="6">
      <formula>$G3&lt;&gt;"Yes"</formula>
    </cfRule>
  </conditionalFormatting>
  <conditionalFormatting sqref="J3:K15">
    <cfRule type="expression" dxfId="1" priority="3" stopIfTrue="1">
      <formula>AND($G3="Yes", $E3&lt;&gt;"Yes")</formula>
    </cfRule>
    <cfRule type="expression" dxfId="0" priority="4">
      <formula>$E3&lt;&gt;"Yes"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zoomScale="80" zoomScaleNormal="80" workbookViewId="0">
      <selection activeCell="A15" sqref="A15"/>
    </sheetView>
  </sheetViews>
  <sheetFormatPr defaultRowHeight="15" x14ac:dyDescent="0.25"/>
  <cols>
    <col min="1" max="1" width="1" style="20" customWidth="1"/>
    <col min="2" max="2" width="28.42578125" style="20" customWidth="1"/>
    <col min="3" max="3" width="119.28515625" style="20" customWidth="1"/>
    <col min="4" max="4" width="72.140625" style="20" customWidth="1"/>
    <col min="5" max="7" width="10.28515625" style="20" customWidth="1"/>
    <col min="8" max="8" width="14.5703125" style="20" customWidth="1"/>
    <col min="9" max="9" width="10.28515625" style="20" customWidth="1"/>
    <col min="10" max="16384" width="9.140625" style="20"/>
  </cols>
  <sheetData>
    <row r="1" spans="2:9" ht="4.5" customHeight="1" thickBot="1" x14ac:dyDescent="0.3"/>
    <row r="2" spans="2:9" x14ac:dyDescent="0.25">
      <c r="C2" s="102" t="s">
        <v>148</v>
      </c>
      <c r="D2" s="83" t="s">
        <v>130</v>
      </c>
      <c r="E2" s="176" t="s">
        <v>0</v>
      </c>
      <c r="F2" s="177"/>
      <c r="G2" s="176" t="s">
        <v>58</v>
      </c>
      <c r="H2" s="177"/>
      <c r="I2" s="53" t="s">
        <v>1</v>
      </c>
    </row>
    <row r="3" spans="2:9" x14ac:dyDescent="0.25">
      <c r="D3" s="83" t="s">
        <v>131</v>
      </c>
      <c r="E3" s="178" t="s">
        <v>2</v>
      </c>
      <c r="F3" s="179"/>
      <c r="G3" s="68" t="s">
        <v>4</v>
      </c>
      <c r="H3" s="69" t="s">
        <v>5</v>
      </c>
      <c r="I3" s="54" t="s">
        <v>3</v>
      </c>
    </row>
    <row r="4" spans="2:9" ht="15.75" thickBot="1" x14ac:dyDescent="0.3">
      <c r="D4" s="86" t="s">
        <v>132</v>
      </c>
      <c r="E4" s="87" t="s">
        <v>128</v>
      </c>
      <c r="F4" s="88" t="s">
        <v>14</v>
      </c>
      <c r="G4" s="93" t="s">
        <v>133</v>
      </c>
      <c r="H4" s="92" t="s">
        <v>134</v>
      </c>
      <c r="I4" s="94" t="s">
        <v>135</v>
      </c>
    </row>
    <row r="5" spans="2:9" ht="15.75" thickBot="1" x14ac:dyDescent="0.3">
      <c r="B5" s="74" t="s">
        <v>136</v>
      </c>
      <c r="C5" s="75" t="s">
        <v>90</v>
      </c>
      <c r="D5" s="84" t="s">
        <v>91</v>
      </c>
      <c r="E5" s="90"/>
      <c r="F5" s="91"/>
      <c r="G5" s="90"/>
      <c r="H5" s="91"/>
      <c r="I5" s="89"/>
    </row>
    <row r="6" spans="2:9" x14ac:dyDescent="0.25">
      <c r="B6" s="65" t="s">
        <v>120</v>
      </c>
      <c r="C6" s="66"/>
      <c r="D6" s="67"/>
      <c r="E6" s="174"/>
      <c r="F6" s="175"/>
      <c r="G6" s="174"/>
      <c r="H6" s="175"/>
      <c r="I6" s="82"/>
    </row>
    <row r="7" spans="2:9" x14ac:dyDescent="0.25">
      <c r="B7" s="97" t="s">
        <v>121</v>
      </c>
      <c r="C7" s="51"/>
      <c r="D7" s="98" t="s">
        <v>115</v>
      </c>
      <c r="E7" s="155" t="s">
        <v>129</v>
      </c>
      <c r="F7" s="154" t="s">
        <v>129</v>
      </c>
      <c r="G7" s="155" t="s">
        <v>129</v>
      </c>
      <c r="H7" s="154" t="s">
        <v>129</v>
      </c>
      <c r="I7" s="162" t="s">
        <v>129</v>
      </c>
    </row>
    <row r="8" spans="2:9" x14ac:dyDescent="0.25">
      <c r="B8" s="97" t="s">
        <v>122</v>
      </c>
      <c r="C8" s="51"/>
      <c r="D8" s="98" t="s">
        <v>115</v>
      </c>
      <c r="E8" s="155"/>
      <c r="F8" s="154"/>
      <c r="G8" s="155"/>
      <c r="H8" s="154"/>
      <c r="I8" s="162"/>
    </row>
    <row r="9" spans="2:9" x14ac:dyDescent="0.25">
      <c r="B9" s="76" t="s">
        <v>123</v>
      </c>
      <c r="C9" s="51"/>
      <c r="D9" s="52" t="s">
        <v>124</v>
      </c>
      <c r="E9" s="155"/>
      <c r="F9" s="154"/>
      <c r="G9" s="155"/>
      <c r="H9" s="154"/>
      <c r="I9" s="162"/>
    </row>
    <row r="10" spans="2:9" x14ac:dyDescent="0.25">
      <c r="B10" s="76" t="s">
        <v>125</v>
      </c>
      <c r="C10" s="51"/>
      <c r="D10" s="52" t="s">
        <v>126</v>
      </c>
      <c r="E10" s="155"/>
      <c r="F10" s="154"/>
      <c r="G10" s="155"/>
      <c r="H10" s="154"/>
      <c r="I10" s="162"/>
    </row>
    <row r="11" spans="2:9" x14ac:dyDescent="0.25">
      <c r="B11" s="62" t="s">
        <v>109</v>
      </c>
      <c r="C11" s="46"/>
      <c r="D11" s="63"/>
      <c r="E11" s="146"/>
      <c r="F11" s="147"/>
      <c r="G11" s="146"/>
      <c r="H11" s="147"/>
      <c r="I11" s="55"/>
    </row>
    <row r="12" spans="2:9" x14ac:dyDescent="0.25">
      <c r="B12" s="97" t="s">
        <v>114</v>
      </c>
      <c r="C12" s="51"/>
      <c r="D12" s="98" t="s">
        <v>115</v>
      </c>
      <c r="E12" s="70" t="s">
        <v>6</v>
      </c>
      <c r="F12" s="71" t="s">
        <v>7</v>
      </c>
      <c r="G12" s="70" t="s">
        <v>6</v>
      </c>
      <c r="H12" s="71" t="s">
        <v>6</v>
      </c>
      <c r="I12" s="56" t="s">
        <v>6</v>
      </c>
    </row>
    <row r="13" spans="2:9" x14ac:dyDescent="0.25">
      <c r="B13" s="76" t="s">
        <v>92</v>
      </c>
      <c r="C13" s="51"/>
      <c r="D13" s="52" t="s">
        <v>138</v>
      </c>
      <c r="E13" s="99">
        <v>1000</v>
      </c>
      <c r="F13" s="100">
        <v>2000</v>
      </c>
      <c r="G13" s="99">
        <v>1000</v>
      </c>
      <c r="H13" s="100">
        <v>2000</v>
      </c>
      <c r="I13" s="101">
        <v>3000</v>
      </c>
    </row>
    <row r="14" spans="2:9" x14ac:dyDescent="0.25">
      <c r="B14" s="76" t="s">
        <v>93</v>
      </c>
      <c r="C14" s="51"/>
      <c r="D14" s="52" t="s">
        <v>139</v>
      </c>
      <c r="E14" s="99">
        <v>650</v>
      </c>
      <c r="F14" s="100">
        <v>2200</v>
      </c>
      <c r="G14" s="99">
        <v>650</v>
      </c>
      <c r="H14" s="100">
        <v>2200</v>
      </c>
      <c r="I14" s="101">
        <v>2850</v>
      </c>
    </row>
    <row r="15" spans="2:9" x14ac:dyDescent="0.25">
      <c r="B15" s="77" t="s">
        <v>94</v>
      </c>
      <c r="C15" s="48" t="s">
        <v>127</v>
      </c>
      <c r="D15" s="60" t="s">
        <v>137</v>
      </c>
      <c r="E15" s="156">
        <f>IF(E12="Yes", MIN(E14, E13), E14)</f>
        <v>650</v>
      </c>
      <c r="F15" s="158">
        <f>IF(F12="Yes", MIN(F14, F13), F14)</f>
        <v>2000</v>
      </c>
      <c r="G15" s="156">
        <f>IF(G12="Yes", MIN(G14, G13), G14)</f>
        <v>650</v>
      </c>
      <c r="H15" s="158">
        <f>IF(H12="Yes", MIN(H14, H13), H14)</f>
        <v>2200</v>
      </c>
      <c r="I15" s="163">
        <f>IF(I12="Yes", MIN(I14, I13), I14)</f>
        <v>2850</v>
      </c>
    </row>
    <row r="16" spans="2:9" x14ac:dyDescent="0.25">
      <c r="B16" s="78"/>
      <c r="C16" s="49" t="s">
        <v>107</v>
      </c>
      <c r="D16" s="61" t="s">
        <v>93</v>
      </c>
      <c r="E16" s="157"/>
      <c r="F16" s="159"/>
      <c r="G16" s="157"/>
      <c r="H16" s="159"/>
      <c r="I16" s="164"/>
    </row>
    <row r="17" spans="2:9" x14ac:dyDescent="0.25">
      <c r="B17" s="64" t="s">
        <v>110</v>
      </c>
      <c r="C17" s="47"/>
      <c r="D17" s="59"/>
      <c r="E17" s="146"/>
      <c r="F17" s="147"/>
      <c r="G17" s="146"/>
      <c r="H17" s="147"/>
      <c r="I17" s="55"/>
    </row>
    <row r="18" spans="2:9" x14ac:dyDescent="0.25">
      <c r="B18" s="76" t="s">
        <v>95</v>
      </c>
      <c r="C18" s="51"/>
      <c r="D18" s="52" t="s">
        <v>140</v>
      </c>
      <c r="E18" s="148">
        <f>SUM(E13:F13)</f>
        <v>3000</v>
      </c>
      <c r="F18" s="149"/>
      <c r="G18" s="72">
        <f>G13</f>
        <v>1000</v>
      </c>
      <c r="H18" s="73">
        <f>H13</f>
        <v>2000</v>
      </c>
      <c r="I18" s="57">
        <f>SUM(I13:I13)</f>
        <v>3000</v>
      </c>
    </row>
    <row r="19" spans="2:9" x14ac:dyDescent="0.25">
      <c r="B19" s="76" t="s">
        <v>96</v>
      </c>
      <c r="C19" s="51"/>
      <c r="D19" s="52" t="s">
        <v>141</v>
      </c>
      <c r="E19" s="148">
        <f>SUM(E15:F15)</f>
        <v>2650</v>
      </c>
      <c r="F19" s="149"/>
      <c r="G19" s="72">
        <f>G15</f>
        <v>650</v>
      </c>
      <c r="H19" s="73">
        <f>H15</f>
        <v>2200</v>
      </c>
      <c r="I19" s="57">
        <f>SUM(I15:I15)</f>
        <v>2850</v>
      </c>
    </row>
    <row r="20" spans="2:9" x14ac:dyDescent="0.25">
      <c r="B20" s="76" t="s">
        <v>97</v>
      </c>
      <c r="C20" s="51"/>
      <c r="D20" s="52" t="s">
        <v>101</v>
      </c>
      <c r="E20" s="148">
        <f>E19-E18</f>
        <v>-350</v>
      </c>
      <c r="F20" s="149"/>
      <c r="G20" s="72">
        <f>G19-G18</f>
        <v>-350</v>
      </c>
      <c r="H20" s="73">
        <f>H19-H18</f>
        <v>200</v>
      </c>
      <c r="I20" s="57">
        <f>I19-I18</f>
        <v>-150</v>
      </c>
    </row>
    <row r="21" spans="2:9" x14ac:dyDescent="0.25">
      <c r="B21" s="64" t="s">
        <v>111</v>
      </c>
      <c r="C21" s="47"/>
      <c r="D21" s="59"/>
      <c r="E21" s="160"/>
      <c r="F21" s="161"/>
      <c r="G21" s="160"/>
      <c r="H21" s="161"/>
      <c r="I21" s="58"/>
    </row>
    <row r="22" spans="2:9" x14ac:dyDescent="0.25">
      <c r="B22" s="97" t="s">
        <v>116</v>
      </c>
      <c r="C22" s="51"/>
      <c r="D22" s="98" t="s">
        <v>115</v>
      </c>
      <c r="E22" s="144" t="s">
        <v>6</v>
      </c>
      <c r="F22" s="145"/>
      <c r="G22" s="144" t="s">
        <v>7</v>
      </c>
      <c r="H22" s="145"/>
      <c r="I22" s="56" t="s">
        <v>6</v>
      </c>
    </row>
    <row r="23" spans="2:9" x14ac:dyDescent="0.25">
      <c r="B23" s="97" t="s">
        <v>118</v>
      </c>
      <c r="C23" s="51"/>
      <c r="D23" s="98" t="s">
        <v>115</v>
      </c>
      <c r="E23" s="140">
        <v>0</v>
      </c>
      <c r="F23" s="141"/>
      <c r="G23" s="140">
        <v>100</v>
      </c>
      <c r="H23" s="141"/>
      <c r="I23" s="95">
        <v>0</v>
      </c>
    </row>
    <row r="24" spans="2:9" x14ac:dyDescent="0.25">
      <c r="B24" s="97" t="s">
        <v>117</v>
      </c>
      <c r="C24" s="51"/>
      <c r="D24" s="98" t="s">
        <v>115</v>
      </c>
      <c r="E24" s="144" t="s">
        <v>7</v>
      </c>
      <c r="F24" s="145"/>
      <c r="G24" s="144" t="s">
        <v>7</v>
      </c>
      <c r="H24" s="145"/>
      <c r="I24" s="56" t="s">
        <v>7</v>
      </c>
    </row>
    <row r="25" spans="2:9" x14ac:dyDescent="0.25">
      <c r="B25" s="97" t="s">
        <v>119</v>
      </c>
      <c r="C25" s="51"/>
      <c r="D25" s="98" t="s">
        <v>115</v>
      </c>
      <c r="E25" s="142">
        <v>-100</v>
      </c>
      <c r="F25" s="143"/>
      <c r="G25" s="142">
        <v>-100</v>
      </c>
      <c r="H25" s="143"/>
      <c r="I25" s="96">
        <v>-100</v>
      </c>
    </row>
    <row r="26" spans="2:9" x14ac:dyDescent="0.25">
      <c r="B26" s="76" t="s">
        <v>98</v>
      </c>
      <c r="C26" s="51"/>
      <c r="D26" s="52" t="s">
        <v>142</v>
      </c>
      <c r="E26" s="148">
        <f>E18</f>
        <v>3000</v>
      </c>
      <c r="F26" s="149"/>
      <c r="G26" s="72">
        <f t="shared" ref="G26:G27" si="0">H26</f>
        <v>3000</v>
      </c>
      <c r="H26" s="73">
        <f>SUM(G18:H18)</f>
        <v>3000</v>
      </c>
      <c r="I26" s="57">
        <f>I18</f>
        <v>3000</v>
      </c>
    </row>
    <row r="27" spans="2:9" x14ac:dyDescent="0.25">
      <c r="B27" s="76" t="s">
        <v>99</v>
      </c>
      <c r="C27" s="51"/>
      <c r="D27" s="52" t="s">
        <v>143</v>
      </c>
      <c r="E27" s="148">
        <f>E19</f>
        <v>2650</v>
      </c>
      <c r="F27" s="149"/>
      <c r="G27" s="72">
        <f t="shared" si="0"/>
        <v>2850</v>
      </c>
      <c r="H27" s="73">
        <f>SUM(G19:H19)</f>
        <v>2850</v>
      </c>
      <c r="I27" s="57">
        <f>I19</f>
        <v>2850</v>
      </c>
    </row>
    <row r="28" spans="2:9" x14ac:dyDescent="0.25">
      <c r="B28" s="76" t="s">
        <v>100</v>
      </c>
      <c r="C28" s="51"/>
      <c r="D28" s="52" t="s">
        <v>102</v>
      </c>
      <c r="E28" s="148">
        <f>E27-E26</f>
        <v>-350</v>
      </c>
      <c r="F28" s="149"/>
      <c r="G28" s="110">
        <f>H28</f>
        <v>-150</v>
      </c>
      <c r="H28" s="107">
        <f>G27-G26</f>
        <v>-150</v>
      </c>
      <c r="I28" s="57">
        <f>I27-I26</f>
        <v>-150</v>
      </c>
    </row>
    <row r="29" spans="2:9" ht="60" x14ac:dyDescent="0.25">
      <c r="B29" s="79" t="s">
        <v>105</v>
      </c>
      <c r="C29" s="50" t="s">
        <v>147</v>
      </c>
      <c r="D29" s="60" t="s">
        <v>100</v>
      </c>
      <c r="E29" s="150">
        <f>IF(OR(AND(E28&gt;0, E22="Yes", E23&lt;E28), AND(E28&lt;0, E24="Yes", E28&lt;E25)), E28, 0)</f>
        <v>-350</v>
      </c>
      <c r="F29" s="151"/>
      <c r="G29" s="111">
        <f>H29</f>
        <v>-150</v>
      </c>
      <c r="H29" s="108">
        <f>IF(OR(AND(G28&gt;0, G22="Yes", G23&lt;G28), AND(G28&lt;0, G24="Yes", G28&lt;G25)), G28, 0)</f>
        <v>-150</v>
      </c>
      <c r="I29" s="165">
        <f>IF(OR(AND(I28&gt;0, I22="Yes", I23&lt;I28), AND(I28&lt;0, I24="Yes", I28&lt;I25)), I28, 0)</f>
        <v>-150</v>
      </c>
    </row>
    <row r="30" spans="2:9" x14ac:dyDescent="0.25">
      <c r="B30" s="78"/>
      <c r="C30" s="49" t="s">
        <v>107</v>
      </c>
      <c r="D30" s="61" t="s">
        <v>106</v>
      </c>
      <c r="E30" s="152"/>
      <c r="F30" s="153"/>
      <c r="G30" s="112"/>
      <c r="H30" s="109"/>
      <c r="I30" s="166"/>
    </row>
    <row r="31" spans="2:9" x14ac:dyDescent="0.25">
      <c r="B31" s="79" t="s">
        <v>108</v>
      </c>
      <c r="C31" s="48" t="s">
        <v>103</v>
      </c>
      <c r="D31" s="60" t="s">
        <v>144</v>
      </c>
      <c r="E31" s="150">
        <f>IF(E29=0,0,IF(SIGN(E20)=SIGN(E29),E20,0))</f>
        <v>-350</v>
      </c>
      <c r="F31" s="151"/>
      <c r="G31" s="111">
        <f>H31</f>
        <v>-350</v>
      </c>
      <c r="H31" s="108">
        <f>IF(G29=0,0,IF(SIGN(G20)=SIGN(G29),G20,0)+IF(SIGN(H20)=SIGN(G29),H20,0))</f>
        <v>-350</v>
      </c>
      <c r="I31" s="165">
        <f>IF(I29=0,0,IF(SIGN(I20)=SIGN(I29),I20,0))</f>
        <v>-150</v>
      </c>
    </row>
    <row r="32" spans="2:9" x14ac:dyDescent="0.25">
      <c r="B32" s="78"/>
      <c r="C32" s="49" t="s">
        <v>104</v>
      </c>
      <c r="D32" s="61" t="s">
        <v>145</v>
      </c>
      <c r="E32" s="152"/>
      <c r="F32" s="153"/>
      <c r="G32" s="113"/>
      <c r="H32" s="109"/>
      <c r="I32" s="167"/>
    </row>
    <row r="33" spans="2:9" x14ac:dyDescent="0.25">
      <c r="B33" s="64" t="s">
        <v>110</v>
      </c>
      <c r="C33" s="47"/>
      <c r="D33" s="59"/>
      <c r="E33" s="146"/>
      <c r="F33" s="147"/>
      <c r="G33" s="146"/>
      <c r="H33" s="147"/>
      <c r="I33" s="55"/>
    </row>
    <row r="34" spans="2:9" ht="60" x14ac:dyDescent="0.25">
      <c r="B34" s="77" t="s">
        <v>112</v>
      </c>
      <c r="C34" s="50" t="s">
        <v>146</v>
      </c>
      <c r="D34" s="60" t="s">
        <v>113</v>
      </c>
      <c r="E34" s="136">
        <f>IF(OR(AND(E28&gt;0, E20&gt;0), AND(E28&lt;0, E20&lt;0)), IFERROR(E29*E20/E31, 0), 0)</f>
        <v>-350</v>
      </c>
      <c r="F34" s="137"/>
      <c r="G34" s="172">
        <f>IF(OR(AND(G28&gt;0, G20&gt;0), AND(G28&lt;0, G20&lt;0)), IFERROR(G29*G20/G31, 0), 0)</f>
        <v>-150</v>
      </c>
      <c r="H34" s="170">
        <f>IF(OR(AND(H28&gt;0, H20&gt;0), AND(H28&lt;0, H20&lt;0)), IFERROR(H29*H20/H31, 0), 0)</f>
        <v>0</v>
      </c>
      <c r="I34" s="168">
        <f>IF(OR(AND(I28&gt;0, I20&gt;0), AND(I28&lt;0, I20&lt;0)), IFERROR(I29*I20/I31, 0), 0)</f>
        <v>-150</v>
      </c>
    </row>
    <row r="35" spans="2:9" ht="15.75" thickBot="1" x14ac:dyDescent="0.3">
      <c r="B35" s="80"/>
      <c r="C35" s="81" t="s">
        <v>107</v>
      </c>
      <c r="D35" s="85" t="s">
        <v>106</v>
      </c>
      <c r="E35" s="138"/>
      <c r="F35" s="139"/>
      <c r="G35" s="173"/>
      <c r="H35" s="171"/>
      <c r="I35" s="169"/>
    </row>
  </sheetData>
  <sheetProtection sheet="1" objects="1" scenarios="1"/>
  <mergeCells count="45">
    <mergeCell ref="G6:H6"/>
    <mergeCell ref="E6:F6"/>
    <mergeCell ref="G2:H2"/>
    <mergeCell ref="E2:F2"/>
    <mergeCell ref="E3:F3"/>
    <mergeCell ref="I34:I35"/>
    <mergeCell ref="G33:H33"/>
    <mergeCell ref="G21:H21"/>
    <mergeCell ref="H34:H35"/>
    <mergeCell ref="G34:G35"/>
    <mergeCell ref="I7:I10"/>
    <mergeCell ref="I15:I16"/>
    <mergeCell ref="G25:H25"/>
    <mergeCell ref="I29:I30"/>
    <mergeCell ref="I31:I32"/>
    <mergeCell ref="G11:H11"/>
    <mergeCell ref="G7:G10"/>
    <mergeCell ref="H7:H10"/>
    <mergeCell ref="E21:F21"/>
    <mergeCell ref="E17:F17"/>
    <mergeCell ref="E11:F11"/>
    <mergeCell ref="G22:H22"/>
    <mergeCell ref="G24:H24"/>
    <mergeCell ref="G23:H23"/>
    <mergeCell ref="E19:F19"/>
    <mergeCell ref="E20:F20"/>
    <mergeCell ref="G15:G16"/>
    <mergeCell ref="H15:H16"/>
    <mergeCell ref="G17:H17"/>
    <mergeCell ref="F7:F10"/>
    <mergeCell ref="E7:E10"/>
    <mergeCell ref="E15:E16"/>
    <mergeCell ref="F15:F16"/>
    <mergeCell ref="E18:F18"/>
    <mergeCell ref="E34:F35"/>
    <mergeCell ref="E23:F23"/>
    <mergeCell ref="E25:F25"/>
    <mergeCell ref="E24:F24"/>
    <mergeCell ref="E22:F22"/>
    <mergeCell ref="E33:F33"/>
    <mergeCell ref="E26:F26"/>
    <mergeCell ref="E27:F27"/>
    <mergeCell ref="E28:F28"/>
    <mergeCell ref="E29:F30"/>
    <mergeCell ref="E31:F32"/>
  </mergeCells>
  <pageMargins left="0.7" right="0.7" top="0.75" bottom="0.75" header="0.3" footer="0.3"/>
  <pageSetup paperSize="9" orientation="portrait" horizontalDpi="200" verticalDpi="200" r:id="rId1"/>
  <ignoredErrors>
    <ignoredError sqref="E1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zoomScale="80" zoomScaleNormal="80" workbookViewId="0">
      <selection activeCell="B24" sqref="B24"/>
    </sheetView>
  </sheetViews>
  <sheetFormatPr defaultRowHeight="15" outlineLevelCol="1" x14ac:dyDescent="0.25"/>
  <cols>
    <col min="1" max="1" width="1" style="20" customWidth="1"/>
    <col min="2" max="2" width="28.42578125" style="20" customWidth="1"/>
    <col min="3" max="3" width="119.28515625" style="20" hidden="1" customWidth="1" outlineLevel="1"/>
    <col min="4" max="4" width="72.140625" style="20" hidden="1" customWidth="1" outlineLevel="1"/>
    <col min="5" max="5" width="10.28515625" style="20" customWidth="1" collapsed="1"/>
    <col min="6" max="9" width="10.28515625" style="20" customWidth="1"/>
    <col min="10" max="16384" width="9.140625" style="20"/>
  </cols>
  <sheetData>
    <row r="1" spans="2:9" ht="4.5" customHeight="1" thickBot="1" x14ac:dyDescent="0.3"/>
    <row r="2" spans="2:9" x14ac:dyDescent="0.25">
      <c r="C2" s="102" t="s">
        <v>148</v>
      </c>
      <c r="D2" s="83" t="s">
        <v>130</v>
      </c>
      <c r="E2" s="53" t="s">
        <v>1</v>
      </c>
      <c r="F2" s="53" t="s">
        <v>1</v>
      </c>
      <c r="G2" s="53" t="s">
        <v>1</v>
      </c>
      <c r="H2" s="53" t="s">
        <v>1</v>
      </c>
      <c r="I2" s="53" t="s">
        <v>1</v>
      </c>
    </row>
    <row r="3" spans="2:9" x14ac:dyDescent="0.25">
      <c r="D3" s="83" t="s">
        <v>131</v>
      </c>
      <c r="E3" s="54" t="s">
        <v>3</v>
      </c>
      <c r="F3" s="54" t="s">
        <v>3</v>
      </c>
      <c r="G3" s="54" t="s">
        <v>3</v>
      </c>
      <c r="H3" s="54" t="s">
        <v>3</v>
      </c>
      <c r="I3" s="54" t="s">
        <v>3</v>
      </c>
    </row>
    <row r="4" spans="2:9" ht="15.75" thickBot="1" x14ac:dyDescent="0.3">
      <c r="D4" s="86" t="s">
        <v>132</v>
      </c>
      <c r="E4" s="94" t="s">
        <v>135</v>
      </c>
      <c r="F4" s="94" t="s">
        <v>135</v>
      </c>
      <c r="G4" s="94" t="s">
        <v>135</v>
      </c>
      <c r="H4" s="94" t="s">
        <v>135</v>
      </c>
      <c r="I4" s="94" t="s">
        <v>135</v>
      </c>
    </row>
    <row r="5" spans="2:9" ht="15.75" thickBot="1" x14ac:dyDescent="0.3">
      <c r="B5" s="74" t="s">
        <v>136</v>
      </c>
      <c r="C5" s="75" t="s">
        <v>90</v>
      </c>
      <c r="D5" s="84" t="s">
        <v>91</v>
      </c>
      <c r="E5" s="89"/>
      <c r="F5" s="89"/>
      <c r="G5" s="89"/>
      <c r="H5" s="89"/>
      <c r="I5" s="89"/>
    </row>
    <row r="6" spans="2:9" x14ac:dyDescent="0.25">
      <c r="B6" s="65" t="s">
        <v>120</v>
      </c>
      <c r="C6" s="66"/>
      <c r="D6" s="67"/>
      <c r="E6" s="82"/>
      <c r="F6" s="82"/>
      <c r="G6" s="82"/>
      <c r="H6" s="82"/>
      <c r="I6" s="82"/>
    </row>
    <row r="7" spans="2:9" x14ac:dyDescent="0.25">
      <c r="B7" s="97" t="s">
        <v>121</v>
      </c>
      <c r="C7" s="51"/>
      <c r="D7" s="98" t="s">
        <v>115</v>
      </c>
      <c r="E7" s="162" t="s">
        <v>129</v>
      </c>
      <c r="F7" s="162" t="s">
        <v>129</v>
      </c>
      <c r="G7" s="162" t="s">
        <v>129</v>
      </c>
      <c r="H7" s="162" t="s">
        <v>129</v>
      </c>
      <c r="I7" s="162" t="s">
        <v>129</v>
      </c>
    </row>
    <row r="8" spans="2:9" x14ac:dyDescent="0.25">
      <c r="B8" s="97" t="s">
        <v>122</v>
      </c>
      <c r="C8" s="51"/>
      <c r="D8" s="98" t="s">
        <v>115</v>
      </c>
      <c r="E8" s="162"/>
      <c r="F8" s="162"/>
      <c r="G8" s="162"/>
      <c r="H8" s="162"/>
      <c r="I8" s="162"/>
    </row>
    <row r="9" spans="2:9" x14ac:dyDescent="0.25">
      <c r="B9" s="76" t="s">
        <v>123</v>
      </c>
      <c r="C9" s="51"/>
      <c r="D9" s="52" t="s">
        <v>124</v>
      </c>
      <c r="E9" s="162"/>
      <c r="F9" s="162"/>
      <c r="G9" s="162"/>
      <c r="H9" s="162"/>
      <c r="I9" s="162"/>
    </row>
    <row r="10" spans="2:9" x14ac:dyDescent="0.25">
      <c r="B10" s="76" t="s">
        <v>125</v>
      </c>
      <c r="C10" s="51"/>
      <c r="D10" s="52" t="s">
        <v>126</v>
      </c>
      <c r="E10" s="162"/>
      <c r="F10" s="162"/>
      <c r="G10" s="162"/>
      <c r="H10" s="162"/>
      <c r="I10" s="162"/>
    </row>
    <row r="11" spans="2:9" x14ac:dyDescent="0.25">
      <c r="B11" s="62" t="s">
        <v>109</v>
      </c>
      <c r="C11" s="46"/>
      <c r="D11" s="63"/>
      <c r="E11" s="55"/>
      <c r="F11" s="55"/>
      <c r="G11" s="55"/>
      <c r="H11" s="55"/>
      <c r="I11" s="55"/>
    </row>
    <row r="12" spans="2:9" x14ac:dyDescent="0.25">
      <c r="B12" s="97" t="s">
        <v>114</v>
      </c>
      <c r="C12" s="51"/>
      <c r="D12" s="98" t="s">
        <v>115</v>
      </c>
      <c r="E12" s="56" t="s">
        <v>6</v>
      </c>
      <c r="F12" s="56" t="s">
        <v>6</v>
      </c>
      <c r="G12" s="56" t="s">
        <v>6</v>
      </c>
      <c r="H12" s="56" t="s">
        <v>6</v>
      </c>
      <c r="I12" s="56" t="s">
        <v>6</v>
      </c>
    </row>
    <row r="13" spans="2:9" x14ac:dyDescent="0.25">
      <c r="B13" s="76" t="s">
        <v>92</v>
      </c>
      <c r="C13" s="51"/>
      <c r="D13" s="52" t="s">
        <v>138</v>
      </c>
      <c r="E13" s="101">
        <v>1000</v>
      </c>
      <c r="F13" s="101">
        <v>1000</v>
      </c>
      <c r="G13" s="101">
        <v>1000</v>
      </c>
      <c r="H13" s="101">
        <v>1000</v>
      </c>
      <c r="I13" s="101">
        <v>1000</v>
      </c>
    </row>
    <row r="14" spans="2:9" x14ac:dyDescent="0.25">
      <c r="B14" s="76" t="s">
        <v>93</v>
      </c>
      <c r="C14" s="51"/>
      <c r="D14" s="52" t="s">
        <v>139</v>
      </c>
      <c r="E14" s="101">
        <v>1000</v>
      </c>
      <c r="F14" s="101">
        <v>900</v>
      </c>
      <c r="G14" s="101">
        <v>899</v>
      </c>
      <c r="H14" s="101">
        <v>0</v>
      </c>
      <c r="I14" s="101">
        <v>10000</v>
      </c>
    </row>
    <row r="15" spans="2:9" x14ac:dyDescent="0.25">
      <c r="B15" s="77" t="s">
        <v>94</v>
      </c>
      <c r="C15" s="48" t="s">
        <v>127</v>
      </c>
      <c r="D15" s="60" t="s">
        <v>137</v>
      </c>
      <c r="E15" s="163">
        <f>IF(E12="Yes", MIN(E14, E13), E14)</f>
        <v>1000</v>
      </c>
      <c r="F15" s="163">
        <f>IF(F12="Yes", MIN(F14, F13), F14)</f>
        <v>900</v>
      </c>
      <c r="G15" s="163">
        <f>IF(G12="Yes", MIN(G14, G13), G14)</f>
        <v>899</v>
      </c>
      <c r="H15" s="163">
        <f>IF(H12="Yes", MIN(H14, H13), H14)</f>
        <v>0</v>
      </c>
      <c r="I15" s="163">
        <f>IF(I12="Yes", MIN(I14, I13), I14)</f>
        <v>10000</v>
      </c>
    </row>
    <row r="16" spans="2:9" x14ac:dyDescent="0.25">
      <c r="B16" s="78"/>
      <c r="C16" s="49" t="s">
        <v>107</v>
      </c>
      <c r="D16" s="61" t="s">
        <v>93</v>
      </c>
      <c r="E16" s="164"/>
      <c r="F16" s="164"/>
      <c r="G16" s="164"/>
      <c r="H16" s="164"/>
      <c r="I16" s="164"/>
    </row>
    <row r="17" spans="2:9" x14ac:dyDescent="0.25">
      <c r="B17" s="64" t="s">
        <v>110</v>
      </c>
      <c r="C17" s="47"/>
      <c r="D17" s="59"/>
      <c r="E17" s="55"/>
      <c r="F17" s="55"/>
      <c r="G17" s="55"/>
      <c r="H17" s="55"/>
      <c r="I17" s="55"/>
    </row>
    <row r="18" spans="2:9" x14ac:dyDescent="0.25">
      <c r="B18" s="76" t="s">
        <v>95</v>
      </c>
      <c r="C18" s="51"/>
      <c r="D18" s="52" t="s">
        <v>140</v>
      </c>
      <c r="E18" s="57">
        <f>SUM(E13:E13)</f>
        <v>1000</v>
      </c>
      <c r="F18" s="57">
        <f>SUM(F13:F13)</f>
        <v>1000</v>
      </c>
      <c r="G18" s="57">
        <f>SUM(G13:G13)</f>
        <v>1000</v>
      </c>
      <c r="H18" s="57">
        <f>SUM(H13:H13)</f>
        <v>1000</v>
      </c>
      <c r="I18" s="57">
        <f>SUM(I13:I13)</f>
        <v>1000</v>
      </c>
    </row>
    <row r="19" spans="2:9" x14ac:dyDescent="0.25">
      <c r="B19" s="76" t="s">
        <v>96</v>
      </c>
      <c r="C19" s="51"/>
      <c r="D19" s="52" t="s">
        <v>141</v>
      </c>
      <c r="E19" s="57">
        <f>SUM(E15:E15)</f>
        <v>1000</v>
      </c>
      <c r="F19" s="57">
        <f>SUM(F15:F15)</f>
        <v>900</v>
      </c>
      <c r="G19" s="57">
        <f>SUM(G15:G15)</f>
        <v>899</v>
      </c>
      <c r="H19" s="57">
        <f>SUM(H15:H15)</f>
        <v>0</v>
      </c>
      <c r="I19" s="57">
        <f>SUM(I15:I15)</f>
        <v>10000</v>
      </c>
    </row>
    <row r="20" spans="2:9" x14ac:dyDescent="0.25">
      <c r="B20" s="76" t="s">
        <v>97</v>
      </c>
      <c r="C20" s="51"/>
      <c r="D20" s="52" t="s">
        <v>101</v>
      </c>
      <c r="E20" s="57">
        <f>E19-E18</f>
        <v>0</v>
      </c>
      <c r="F20" s="57">
        <f>F19-F18</f>
        <v>-100</v>
      </c>
      <c r="G20" s="57">
        <f>G19-G18</f>
        <v>-101</v>
      </c>
      <c r="H20" s="57">
        <f>H19-H18</f>
        <v>-1000</v>
      </c>
      <c r="I20" s="57">
        <f>I19-I18</f>
        <v>9000</v>
      </c>
    </row>
    <row r="21" spans="2:9" x14ac:dyDescent="0.25">
      <c r="B21" s="64" t="s">
        <v>111</v>
      </c>
      <c r="C21" s="47"/>
      <c r="D21" s="59"/>
      <c r="E21" s="58"/>
      <c r="F21" s="58"/>
      <c r="G21" s="58"/>
      <c r="H21" s="58"/>
      <c r="I21" s="58"/>
    </row>
    <row r="22" spans="2:9" x14ac:dyDescent="0.25">
      <c r="B22" s="97" t="s">
        <v>116</v>
      </c>
      <c r="C22" s="51"/>
      <c r="D22" s="98" t="s">
        <v>115</v>
      </c>
      <c r="E22" s="56" t="s">
        <v>6</v>
      </c>
      <c r="F22" s="56" t="s">
        <v>6</v>
      </c>
      <c r="G22" s="56" t="s">
        <v>6</v>
      </c>
      <c r="H22" s="56" t="s">
        <v>6</v>
      </c>
      <c r="I22" s="56" t="s">
        <v>6</v>
      </c>
    </row>
    <row r="23" spans="2:9" x14ac:dyDescent="0.25">
      <c r="B23" s="97" t="s">
        <v>118</v>
      </c>
      <c r="C23" s="51"/>
      <c r="D23" s="98" t="s">
        <v>115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</row>
    <row r="24" spans="2:9" x14ac:dyDescent="0.25">
      <c r="B24" s="97" t="s">
        <v>117</v>
      </c>
      <c r="C24" s="51"/>
      <c r="D24" s="98" t="s">
        <v>115</v>
      </c>
      <c r="E24" s="56" t="s">
        <v>7</v>
      </c>
      <c r="F24" s="56" t="s">
        <v>7</v>
      </c>
      <c r="G24" s="56" t="s">
        <v>7</v>
      </c>
      <c r="H24" s="56" t="s">
        <v>7</v>
      </c>
      <c r="I24" s="56" t="s">
        <v>7</v>
      </c>
    </row>
    <row r="25" spans="2:9" x14ac:dyDescent="0.25">
      <c r="B25" s="97" t="s">
        <v>119</v>
      </c>
      <c r="C25" s="51"/>
      <c r="D25" s="98" t="s">
        <v>115</v>
      </c>
      <c r="E25" s="96">
        <v>-100</v>
      </c>
      <c r="F25" s="96">
        <v>-100</v>
      </c>
      <c r="G25" s="96">
        <v>-100</v>
      </c>
      <c r="H25" s="96">
        <v>-100</v>
      </c>
      <c r="I25" s="96">
        <v>-100</v>
      </c>
    </row>
    <row r="26" spans="2:9" x14ac:dyDescent="0.25">
      <c r="B26" s="76" t="s">
        <v>98</v>
      </c>
      <c r="C26" s="51"/>
      <c r="D26" s="52" t="s">
        <v>142</v>
      </c>
      <c r="E26" s="57">
        <f t="shared" ref="E26:I27" si="0">E18</f>
        <v>1000</v>
      </c>
      <c r="F26" s="57">
        <f t="shared" si="0"/>
        <v>1000</v>
      </c>
      <c r="G26" s="57">
        <f t="shared" si="0"/>
        <v>1000</v>
      </c>
      <c r="H26" s="57">
        <f t="shared" si="0"/>
        <v>1000</v>
      </c>
      <c r="I26" s="57">
        <f t="shared" si="0"/>
        <v>1000</v>
      </c>
    </row>
    <row r="27" spans="2:9" x14ac:dyDescent="0.25">
      <c r="B27" s="76" t="s">
        <v>99</v>
      </c>
      <c r="C27" s="51"/>
      <c r="D27" s="52" t="s">
        <v>143</v>
      </c>
      <c r="E27" s="57">
        <f t="shared" si="0"/>
        <v>1000</v>
      </c>
      <c r="F27" s="57">
        <f t="shared" si="0"/>
        <v>900</v>
      </c>
      <c r="G27" s="57">
        <f t="shared" si="0"/>
        <v>899</v>
      </c>
      <c r="H27" s="57">
        <f t="shared" si="0"/>
        <v>0</v>
      </c>
      <c r="I27" s="57">
        <f t="shared" si="0"/>
        <v>10000</v>
      </c>
    </row>
    <row r="28" spans="2:9" x14ac:dyDescent="0.25">
      <c r="B28" s="76" t="s">
        <v>100</v>
      </c>
      <c r="C28" s="51"/>
      <c r="D28" s="52" t="s">
        <v>102</v>
      </c>
      <c r="E28" s="57">
        <f>E27-E26</f>
        <v>0</v>
      </c>
      <c r="F28" s="57">
        <f>F27-F26</f>
        <v>-100</v>
      </c>
      <c r="G28" s="57">
        <f>G27-G26</f>
        <v>-101</v>
      </c>
      <c r="H28" s="57">
        <f>H27-H26</f>
        <v>-1000</v>
      </c>
      <c r="I28" s="57">
        <f>I27-I26</f>
        <v>9000</v>
      </c>
    </row>
    <row r="29" spans="2:9" ht="60" x14ac:dyDescent="0.25">
      <c r="B29" s="79" t="s">
        <v>105</v>
      </c>
      <c r="C29" s="50" t="s">
        <v>147</v>
      </c>
      <c r="D29" s="60" t="s">
        <v>100</v>
      </c>
      <c r="E29" s="165">
        <f>IF(OR(AND(E28&gt;0, E22="Yes", E23&lt;E28), AND(E28&lt;0, E24="Yes", E28&lt;E25)), E28, 0)</f>
        <v>0</v>
      </c>
      <c r="F29" s="165">
        <f>IF(OR(AND(F28&gt;0, F22="Yes", F23&lt;F28), AND(F28&lt;0, F24="Yes", F28&lt;F25)), F28, 0)</f>
        <v>0</v>
      </c>
      <c r="G29" s="165">
        <f>IF(OR(AND(G28&gt;0, G22="Yes", G23&lt;G28), AND(G28&lt;0, G24="Yes", G28&lt;G25)), G28, 0)</f>
        <v>-101</v>
      </c>
      <c r="H29" s="165">
        <f>IF(OR(AND(H28&gt;0, H22="Yes", H23&lt;H28), AND(H28&lt;0, H24="Yes", H28&lt;H25)), H28, 0)</f>
        <v>-1000</v>
      </c>
      <c r="I29" s="165">
        <f>IF(OR(AND(I28&gt;0, I22="Yes", I23&lt;I28), AND(I28&lt;0, I24="Yes", I28&lt;I25)), I28, 0)</f>
        <v>0</v>
      </c>
    </row>
    <row r="30" spans="2:9" x14ac:dyDescent="0.25">
      <c r="B30" s="78"/>
      <c r="C30" s="49" t="s">
        <v>107</v>
      </c>
      <c r="D30" s="61" t="s">
        <v>106</v>
      </c>
      <c r="E30" s="166"/>
      <c r="F30" s="166"/>
      <c r="G30" s="166"/>
      <c r="H30" s="166"/>
      <c r="I30" s="166"/>
    </row>
    <row r="31" spans="2:9" x14ac:dyDescent="0.25">
      <c r="B31" s="79" t="s">
        <v>108</v>
      </c>
      <c r="C31" s="48" t="s">
        <v>103</v>
      </c>
      <c r="D31" s="60" t="s">
        <v>144</v>
      </c>
      <c r="E31" s="165">
        <f>IF(E29=0,0,IF(SIGN(E20)=SIGN(E29),E20,0))</f>
        <v>0</v>
      </c>
      <c r="F31" s="165">
        <f>IF(F29=0,0,IF(SIGN(F20)=SIGN(F29),F20,0))</f>
        <v>0</v>
      </c>
      <c r="G31" s="165">
        <f>IF(G29=0,0,IF(SIGN(G20)=SIGN(G29),G20,0))</f>
        <v>-101</v>
      </c>
      <c r="H31" s="165">
        <f>IF(H29=0,0,IF(SIGN(H20)=SIGN(H29),H20,0))</f>
        <v>-1000</v>
      </c>
      <c r="I31" s="165">
        <f>IF(I29=0,0,IF(SIGN(I20)=SIGN(I29),I20,0))</f>
        <v>0</v>
      </c>
    </row>
    <row r="32" spans="2:9" x14ac:dyDescent="0.25">
      <c r="B32" s="78"/>
      <c r="C32" s="49" t="s">
        <v>104</v>
      </c>
      <c r="D32" s="61" t="s">
        <v>145</v>
      </c>
      <c r="E32" s="167"/>
      <c r="F32" s="167"/>
      <c r="G32" s="167"/>
      <c r="H32" s="167"/>
      <c r="I32" s="167"/>
    </row>
    <row r="33" spans="2:9" x14ac:dyDescent="0.25">
      <c r="B33" s="64" t="s">
        <v>110</v>
      </c>
      <c r="C33" s="47"/>
      <c r="D33" s="59"/>
      <c r="E33" s="55"/>
      <c r="F33" s="55"/>
      <c r="G33" s="55"/>
      <c r="H33" s="55"/>
      <c r="I33" s="55"/>
    </row>
    <row r="34" spans="2:9" ht="60" x14ac:dyDescent="0.25">
      <c r="B34" s="77" t="s">
        <v>112</v>
      </c>
      <c r="C34" s="50" t="s">
        <v>146</v>
      </c>
      <c r="D34" s="60" t="s">
        <v>113</v>
      </c>
      <c r="E34" s="168">
        <f>IF(OR(AND(E28&gt;0, E20&gt;0), AND(E28&lt;0, E20&lt;0)), IFERROR(E29*E20/E31, 0), 0)</f>
        <v>0</v>
      </c>
      <c r="F34" s="168">
        <f>IF(OR(AND(F28&gt;0, F20&gt;0), AND(F28&lt;0, F20&lt;0)), IFERROR(F29*F20/F31, 0), 0)</f>
        <v>0</v>
      </c>
      <c r="G34" s="168">
        <f>IF(OR(AND(G28&gt;0, G20&gt;0), AND(G28&lt;0, G20&lt;0)), IFERROR(G29*G20/G31, 0), 0)</f>
        <v>-101</v>
      </c>
      <c r="H34" s="168">
        <f>IF(OR(AND(H28&gt;0, H20&gt;0), AND(H28&lt;0, H20&lt;0)), IFERROR(H29*H20/H31, 0), 0)</f>
        <v>-1000</v>
      </c>
      <c r="I34" s="168">
        <f>IF(OR(AND(I28&gt;0, I20&gt;0), AND(I28&lt;0, I20&lt;0)), IFERROR(I29*I20/I31, 0), 0)</f>
        <v>0</v>
      </c>
    </row>
    <row r="35" spans="2:9" ht="15.75" thickBot="1" x14ac:dyDescent="0.3">
      <c r="B35" s="80"/>
      <c r="C35" s="81" t="s">
        <v>107</v>
      </c>
      <c r="D35" s="85" t="s">
        <v>106</v>
      </c>
      <c r="E35" s="169"/>
      <c r="F35" s="169"/>
      <c r="G35" s="169"/>
      <c r="H35" s="169"/>
      <c r="I35" s="169"/>
    </row>
  </sheetData>
  <sheetProtection sheet="1" objects="1" scenarios="1"/>
  <mergeCells count="25">
    <mergeCell ref="E7:E10"/>
    <mergeCell ref="E15:E16"/>
    <mergeCell ref="F7:F10"/>
    <mergeCell ref="G7:G10"/>
    <mergeCell ref="I7:I10"/>
    <mergeCell ref="F15:F16"/>
    <mergeCell ref="G15:G16"/>
    <mergeCell ref="I15:I16"/>
    <mergeCell ref="H7:H10"/>
    <mergeCell ref="H15:H16"/>
    <mergeCell ref="I34:I35"/>
    <mergeCell ref="E34:E35"/>
    <mergeCell ref="H34:H35"/>
    <mergeCell ref="E29:E30"/>
    <mergeCell ref="E31:E32"/>
    <mergeCell ref="H31:H32"/>
    <mergeCell ref="F29:F30"/>
    <mergeCell ref="F31:F32"/>
    <mergeCell ref="F34:F35"/>
    <mergeCell ref="G29:G30"/>
    <mergeCell ref="G31:G32"/>
    <mergeCell ref="G34:G35"/>
    <mergeCell ref="I29:I30"/>
    <mergeCell ref="I31:I32"/>
    <mergeCell ref="H29:H30"/>
  </mergeCell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7"/>
  <sheetViews>
    <sheetView showGridLines="0" zoomScale="80" zoomScaleNormal="8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B24" sqref="B24"/>
    </sheetView>
  </sheetViews>
  <sheetFormatPr defaultRowHeight="15" outlineLevelCol="1" x14ac:dyDescent="0.25"/>
  <cols>
    <col min="1" max="1" width="1" style="20" customWidth="1"/>
    <col min="2" max="2" width="28.42578125" style="20" customWidth="1"/>
    <col min="3" max="3" width="119.28515625" style="20" hidden="1" customWidth="1" outlineLevel="1"/>
    <col min="4" max="4" width="72.140625" style="20" hidden="1" customWidth="1" outlineLevel="1"/>
    <col min="5" max="5" width="10.28515625" style="20" customWidth="1" collapsed="1"/>
    <col min="6" max="6" width="10.28515625" style="20" customWidth="1"/>
    <col min="7" max="7" width="10.28515625" style="20" customWidth="1" collapsed="1"/>
    <col min="8" max="8" width="10.28515625" style="20" customWidth="1"/>
    <col min="9" max="9" width="10.28515625" style="20" customWidth="1" collapsed="1"/>
    <col min="10" max="10" width="10.28515625" style="20" customWidth="1"/>
    <col min="11" max="11" width="10.28515625" style="20" customWidth="1" collapsed="1"/>
    <col min="12" max="12" width="10.28515625" style="20" customWidth="1"/>
    <col min="13" max="13" width="10.28515625" style="20" customWidth="1" collapsed="1"/>
    <col min="14" max="14" width="10.28515625" style="20" customWidth="1"/>
    <col min="15" max="15" width="10.28515625" style="20" customWidth="1" collapsed="1"/>
    <col min="16" max="16" width="10.28515625" style="20" customWidth="1"/>
    <col min="17" max="17" width="10.28515625" style="20" customWidth="1" collapsed="1"/>
    <col min="18" max="18" width="10.28515625" style="20" customWidth="1"/>
    <col min="19" max="19" width="10.28515625" style="20" customWidth="1" collapsed="1"/>
    <col min="20" max="20" width="10.28515625" style="20" customWidth="1"/>
    <col min="21" max="21" width="10.28515625" style="20" customWidth="1" collapsed="1"/>
    <col min="22" max="22" width="10.28515625" style="20" customWidth="1"/>
    <col min="23" max="23" width="10.28515625" style="20" customWidth="1" collapsed="1"/>
    <col min="24" max="24" width="10.28515625" style="20" customWidth="1"/>
    <col min="25" max="16384" width="9.140625" style="20"/>
  </cols>
  <sheetData>
    <row r="1" spans="2:24" ht="4.5" customHeight="1" thickBot="1" x14ac:dyDescent="0.3"/>
    <row r="2" spans="2:24" x14ac:dyDescent="0.25">
      <c r="C2" s="102" t="s">
        <v>148</v>
      </c>
      <c r="D2" s="83" t="s">
        <v>130</v>
      </c>
      <c r="E2" s="176" t="s">
        <v>0</v>
      </c>
      <c r="F2" s="177"/>
      <c r="G2" s="176" t="s">
        <v>0</v>
      </c>
      <c r="H2" s="177"/>
      <c r="I2" s="176" t="s">
        <v>0</v>
      </c>
      <c r="J2" s="177"/>
      <c r="K2" s="176" t="s">
        <v>0</v>
      </c>
      <c r="L2" s="177"/>
      <c r="M2" s="176" t="s">
        <v>0</v>
      </c>
      <c r="N2" s="177"/>
      <c r="O2" s="176" t="s">
        <v>0</v>
      </c>
      <c r="P2" s="177"/>
      <c r="Q2" s="176" t="s">
        <v>0</v>
      </c>
      <c r="R2" s="177"/>
      <c r="S2" s="176" t="s">
        <v>0</v>
      </c>
      <c r="T2" s="177"/>
      <c r="U2" s="176" t="s">
        <v>0</v>
      </c>
      <c r="V2" s="177"/>
      <c r="W2" s="176" t="s">
        <v>0</v>
      </c>
      <c r="X2" s="177"/>
    </row>
    <row r="3" spans="2:24" x14ac:dyDescent="0.25">
      <c r="D3" s="83" t="s">
        <v>131</v>
      </c>
      <c r="E3" s="178" t="s">
        <v>2</v>
      </c>
      <c r="F3" s="179"/>
      <c r="G3" s="178" t="s">
        <v>2</v>
      </c>
      <c r="H3" s="179"/>
      <c r="I3" s="178" t="s">
        <v>2</v>
      </c>
      <c r="J3" s="179"/>
      <c r="K3" s="178" t="s">
        <v>2</v>
      </c>
      <c r="L3" s="179"/>
      <c r="M3" s="178" t="s">
        <v>2</v>
      </c>
      <c r="N3" s="179"/>
      <c r="O3" s="178" t="s">
        <v>2</v>
      </c>
      <c r="P3" s="179"/>
      <c r="Q3" s="178" t="s">
        <v>2</v>
      </c>
      <c r="R3" s="179"/>
      <c r="S3" s="178" t="s">
        <v>2</v>
      </c>
      <c r="T3" s="179"/>
      <c r="U3" s="178" t="s">
        <v>2</v>
      </c>
      <c r="V3" s="179"/>
      <c r="W3" s="178" t="s">
        <v>2</v>
      </c>
      <c r="X3" s="179"/>
    </row>
    <row r="4" spans="2:24" ht="15.75" thickBot="1" x14ac:dyDescent="0.3">
      <c r="D4" s="86" t="s">
        <v>132</v>
      </c>
      <c r="E4" s="87" t="s">
        <v>128</v>
      </c>
      <c r="F4" s="88" t="s">
        <v>14</v>
      </c>
      <c r="G4" s="87" t="s">
        <v>128</v>
      </c>
      <c r="H4" s="88" t="s">
        <v>14</v>
      </c>
      <c r="I4" s="87" t="s">
        <v>128</v>
      </c>
      <c r="J4" s="88" t="s">
        <v>14</v>
      </c>
      <c r="K4" s="87" t="s">
        <v>128</v>
      </c>
      <c r="L4" s="88" t="s">
        <v>14</v>
      </c>
      <c r="M4" s="87" t="s">
        <v>128</v>
      </c>
      <c r="N4" s="88" t="s">
        <v>14</v>
      </c>
      <c r="O4" s="87" t="s">
        <v>128</v>
      </c>
      <c r="P4" s="88" t="s">
        <v>14</v>
      </c>
      <c r="Q4" s="87" t="s">
        <v>128</v>
      </c>
      <c r="R4" s="88" t="s">
        <v>14</v>
      </c>
      <c r="S4" s="87" t="s">
        <v>128</v>
      </c>
      <c r="T4" s="88" t="s">
        <v>14</v>
      </c>
      <c r="U4" s="87" t="s">
        <v>128</v>
      </c>
      <c r="V4" s="88" t="s">
        <v>14</v>
      </c>
      <c r="W4" s="87" t="s">
        <v>128</v>
      </c>
      <c r="X4" s="88" t="s">
        <v>14</v>
      </c>
    </row>
    <row r="5" spans="2:24" ht="15.75" thickBot="1" x14ac:dyDescent="0.3">
      <c r="B5" s="74" t="s">
        <v>136</v>
      </c>
      <c r="C5" s="75" t="s">
        <v>90</v>
      </c>
      <c r="D5" s="84" t="s">
        <v>91</v>
      </c>
      <c r="E5" s="90"/>
      <c r="F5" s="91"/>
      <c r="G5" s="90"/>
      <c r="H5" s="91"/>
      <c r="I5" s="90"/>
      <c r="J5" s="91"/>
      <c r="K5" s="90"/>
      <c r="L5" s="91"/>
      <c r="M5" s="90"/>
      <c r="N5" s="91"/>
      <c r="O5" s="90"/>
      <c r="P5" s="91"/>
      <c r="Q5" s="90"/>
      <c r="R5" s="91"/>
      <c r="S5" s="90"/>
      <c r="T5" s="91"/>
      <c r="U5" s="90"/>
      <c r="V5" s="91"/>
      <c r="W5" s="90"/>
      <c r="X5" s="91"/>
    </row>
    <row r="6" spans="2:24" x14ac:dyDescent="0.25">
      <c r="B6" s="65" t="s">
        <v>120</v>
      </c>
      <c r="C6" s="66"/>
      <c r="D6" s="67"/>
      <c r="E6" s="174"/>
      <c r="F6" s="175"/>
      <c r="G6" s="174"/>
      <c r="H6" s="175"/>
      <c r="I6" s="174"/>
      <c r="J6" s="175"/>
      <c r="K6" s="174"/>
      <c r="L6" s="175"/>
      <c r="M6" s="174"/>
      <c r="N6" s="175"/>
      <c r="O6" s="174"/>
      <c r="P6" s="175"/>
      <c r="Q6" s="174"/>
      <c r="R6" s="175"/>
      <c r="S6" s="174"/>
      <c r="T6" s="175"/>
      <c r="U6" s="174"/>
      <c r="V6" s="175"/>
      <c r="W6" s="174"/>
      <c r="X6" s="175"/>
    </row>
    <row r="7" spans="2:24" x14ac:dyDescent="0.25">
      <c r="B7" s="97" t="s">
        <v>121</v>
      </c>
      <c r="C7" s="51"/>
      <c r="D7" s="98" t="s">
        <v>115</v>
      </c>
      <c r="E7" s="155" t="s">
        <v>129</v>
      </c>
      <c r="F7" s="154" t="s">
        <v>129</v>
      </c>
      <c r="G7" s="155" t="s">
        <v>129</v>
      </c>
      <c r="H7" s="154" t="s">
        <v>129</v>
      </c>
      <c r="I7" s="155" t="s">
        <v>129</v>
      </c>
      <c r="J7" s="154" t="s">
        <v>129</v>
      </c>
      <c r="K7" s="155" t="s">
        <v>129</v>
      </c>
      <c r="L7" s="154" t="s">
        <v>129</v>
      </c>
      <c r="M7" s="155" t="s">
        <v>129</v>
      </c>
      <c r="N7" s="154" t="s">
        <v>129</v>
      </c>
      <c r="O7" s="155" t="s">
        <v>129</v>
      </c>
      <c r="P7" s="154" t="s">
        <v>129</v>
      </c>
      <c r="Q7" s="155" t="s">
        <v>129</v>
      </c>
      <c r="R7" s="154" t="s">
        <v>129</v>
      </c>
      <c r="S7" s="155" t="s">
        <v>129</v>
      </c>
      <c r="T7" s="154" t="s">
        <v>129</v>
      </c>
      <c r="U7" s="155" t="s">
        <v>129</v>
      </c>
      <c r="V7" s="154" t="s">
        <v>129</v>
      </c>
      <c r="W7" s="155" t="s">
        <v>129</v>
      </c>
      <c r="X7" s="154" t="s">
        <v>129</v>
      </c>
    </row>
    <row r="8" spans="2:24" x14ac:dyDescent="0.25">
      <c r="B8" s="97" t="s">
        <v>122</v>
      </c>
      <c r="C8" s="51"/>
      <c r="D8" s="98" t="s">
        <v>115</v>
      </c>
      <c r="E8" s="155"/>
      <c r="F8" s="154"/>
      <c r="G8" s="155"/>
      <c r="H8" s="154"/>
      <c r="I8" s="155"/>
      <c r="J8" s="154"/>
      <c r="K8" s="155"/>
      <c r="L8" s="154"/>
      <c r="M8" s="155"/>
      <c r="N8" s="154"/>
      <c r="O8" s="155"/>
      <c r="P8" s="154"/>
      <c r="Q8" s="155"/>
      <c r="R8" s="154"/>
      <c r="S8" s="155"/>
      <c r="T8" s="154"/>
      <c r="U8" s="155"/>
      <c r="V8" s="154"/>
      <c r="W8" s="155"/>
      <c r="X8" s="154"/>
    </row>
    <row r="9" spans="2:24" x14ac:dyDescent="0.25">
      <c r="B9" s="76" t="s">
        <v>123</v>
      </c>
      <c r="C9" s="51"/>
      <c r="D9" s="52" t="s">
        <v>124</v>
      </c>
      <c r="E9" s="155"/>
      <c r="F9" s="154"/>
      <c r="G9" s="155"/>
      <c r="H9" s="154"/>
      <c r="I9" s="155"/>
      <c r="J9" s="154"/>
      <c r="K9" s="155"/>
      <c r="L9" s="154"/>
      <c r="M9" s="155"/>
      <c r="N9" s="154"/>
      <c r="O9" s="155"/>
      <c r="P9" s="154"/>
      <c r="Q9" s="155"/>
      <c r="R9" s="154"/>
      <c r="S9" s="155"/>
      <c r="T9" s="154"/>
      <c r="U9" s="155"/>
      <c r="V9" s="154"/>
      <c r="W9" s="155"/>
      <c r="X9" s="154"/>
    </row>
    <row r="10" spans="2:24" x14ac:dyDescent="0.25">
      <c r="B10" s="76" t="s">
        <v>125</v>
      </c>
      <c r="C10" s="51"/>
      <c r="D10" s="52" t="s">
        <v>126</v>
      </c>
      <c r="E10" s="155"/>
      <c r="F10" s="154"/>
      <c r="G10" s="155"/>
      <c r="H10" s="154"/>
      <c r="I10" s="155"/>
      <c r="J10" s="154"/>
      <c r="K10" s="155"/>
      <c r="L10" s="154"/>
      <c r="M10" s="155"/>
      <c r="N10" s="154"/>
      <c r="O10" s="155"/>
      <c r="P10" s="154"/>
      <c r="Q10" s="155"/>
      <c r="R10" s="154"/>
      <c r="S10" s="155"/>
      <c r="T10" s="154"/>
      <c r="U10" s="155"/>
      <c r="V10" s="154"/>
      <c r="W10" s="155"/>
      <c r="X10" s="154"/>
    </row>
    <row r="11" spans="2:24" x14ac:dyDescent="0.25">
      <c r="B11" s="62" t="s">
        <v>109</v>
      </c>
      <c r="C11" s="46"/>
      <c r="D11" s="63"/>
      <c r="E11" s="146"/>
      <c r="F11" s="147"/>
      <c r="G11" s="146"/>
      <c r="H11" s="147"/>
      <c r="I11" s="146"/>
      <c r="J11" s="147"/>
      <c r="K11" s="146"/>
      <c r="L11" s="147"/>
      <c r="M11" s="146"/>
      <c r="N11" s="147"/>
      <c r="O11" s="146"/>
      <c r="P11" s="147"/>
      <c r="Q11" s="146"/>
      <c r="R11" s="147"/>
      <c r="S11" s="146"/>
      <c r="T11" s="147"/>
      <c r="U11" s="146"/>
      <c r="V11" s="147"/>
      <c r="W11" s="146"/>
      <c r="X11" s="147"/>
    </row>
    <row r="12" spans="2:24" x14ac:dyDescent="0.25">
      <c r="B12" s="97" t="s">
        <v>114</v>
      </c>
      <c r="C12" s="51"/>
      <c r="D12" s="98" t="s">
        <v>115</v>
      </c>
      <c r="E12" s="103" t="s">
        <v>6</v>
      </c>
      <c r="F12" s="104" t="s">
        <v>7</v>
      </c>
      <c r="G12" s="103" t="s">
        <v>6</v>
      </c>
      <c r="H12" s="104" t="s">
        <v>7</v>
      </c>
      <c r="I12" s="103" t="s">
        <v>6</v>
      </c>
      <c r="J12" s="104" t="s">
        <v>7</v>
      </c>
      <c r="K12" s="103" t="s">
        <v>6</v>
      </c>
      <c r="L12" s="104" t="s">
        <v>7</v>
      </c>
      <c r="M12" s="103" t="s">
        <v>6</v>
      </c>
      <c r="N12" s="104" t="s">
        <v>7</v>
      </c>
      <c r="O12" s="103" t="s">
        <v>6</v>
      </c>
      <c r="P12" s="104" t="s">
        <v>7</v>
      </c>
      <c r="Q12" s="103" t="s">
        <v>6</v>
      </c>
      <c r="R12" s="104" t="s">
        <v>7</v>
      </c>
      <c r="S12" s="103" t="s">
        <v>6</v>
      </c>
      <c r="T12" s="104" t="s">
        <v>7</v>
      </c>
      <c r="U12" s="103" t="s">
        <v>6</v>
      </c>
      <c r="V12" s="104" t="s">
        <v>7</v>
      </c>
      <c r="W12" s="103" t="s">
        <v>6</v>
      </c>
      <c r="X12" s="104" t="s">
        <v>7</v>
      </c>
    </row>
    <row r="13" spans="2:24" x14ac:dyDescent="0.25">
      <c r="B13" s="76" t="s">
        <v>92</v>
      </c>
      <c r="C13" s="51"/>
      <c r="D13" s="52" t="s">
        <v>138</v>
      </c>
      <c r="E13" s="99">
        <v>1000</v>
      </c>
      <c r="F13" s="100">
        <v>2000</v>
      </c>
      <c r="G13" s="99">
        <v>1000</v>
      </c>
      <c r="H13" s="100">
        <v>2000</v>
      </c>
      <c r="I13" s="99">
        <v>1000</v>
      </c>
      <c r="J13" s="100">
        <v>2000</v>
      </c>
      <c r="K13" s="99">
        <v>1000</v>
      </c>
      <c r="L13" s="100">
        <v>2000</v>
      </c>
      <c r="M13" s="99">
        <v>1000</v>
      </c>
      <c r="N13" s="100">
        <v>2000</v>
      </c>
      <c r="O13" s="99">
        <v>1000</v>
      </c>
      <c r="P13" s="100">
        <v>2000</v>
      </c>
      <c r="Q13" s="99">
        <v>1000</v>
      </c>
      <c r="R13" s="100">
        <v>2000</v>
      </c>
      <c r="S13" s="99">
        <v>1000</v>
      </c>
      <c r="T13" s="100">
        <v>2000</v>
      </c>
      <c r="U13" s="99">
        <v>1000</v>
      </c>
      <c r="V13" s="100">
        <v>2000</v>
      </c>
      <c r="W13" s="99">
        <v>1000</v>
      </c>
      <c r="X13" s="100">
        <v>2000</v>
      </c>
    </row>
    <row r="14" spans="2:24" x14ac:dyDescent="0.25">
      <c r="B14" s="76" t="s">
        <v>93</v>
      </c>
      <c r="C14" s="51"/>
      <c r="D14" s="52" t="s">
        <v>139</v>
      </c>
      <c r="E14" s="99">
        <v>1000</v>
      </c>
      <c r="F14" s="100">
        <v>2000</v>
      </c>
      <c r="G14" s="99">
        <v>950</v>
      </c>
      <c r="H14" s="100">
        <v>1950</v>
      </c>
      <c r="I14" s="99">
        <v>949</v>
      </c>
      <c r="J14" s="100">
        <v>1950</v>
      </c>
      <c r="K14" s="99">
        <v>900</v>
      </c>
      <c r="L14" s="100">
        <v>2000</v>
      </c>
      <c r="M14" s="99">
        <v>899</v>
      </c>
      <c r="N14" s="100">
        <v>2000</v>
      </c>
      <c r="O14" s="99">
        <v>899</v>
      </c>
      <c r="P14" s="100">
        <v>10000</v>
      </c>
      <c r="Q14" s="99">
        <v>1000</v>
      </c>
      <c r="R14" s="100">
        <v>1900</v>
      </c>
      <c r="S14" s="99">
        <v>1000</v>
      </c>
      <c r="T14" s="100">
        <v>1899</v>
      </c>
      <c r="U14" s="99">
        <v>1001</v>
      </c>
      <c r="V14" s="100">
        <v>1899</v>
      </c>
      <c r="W14" s="99">
        <v>10000</v>
      </c>
      <c r="X14" s="100">
        <v>10000</v>
      </c>
    </row>
    <row r="15" spans="2:24" x14ac:dyDescent="0.25">
      <c r="B15" s="77" t="s">
        <v>94</v>
      </c>
      <c r="C15" s="48" t="s">
        <v>127</v>
      </c>
      <c r="D15" s="60" t="s">
        <v>137</v>
      </c>
      <c r="E15" s="156">
        <f t="shared" ref="E15:X15" si="0">IF(E12="Yes", MIN(E14, E13), E14)</f>
        <v>1000</v>
      </c>
      <c r="F15" s="158">
        <f t="shared" si="0"/>
        <v>2000</v>
      </c>
      <c r="G15" s="156">
        <f t="shared" si="0"/>
        <v>950</v>
      </c>
      <c r="H15" s="158">
        <f t="shared" si="0"/>
        <v>1950</v>
      </c>
      <c r="I15" s="156">
        <f t="shared" si="0"/>
        <v>949</v>
      </c>
      <c r="J15" s="158">
        <f t="shared" si="0"/>
        <v>1950</v>
      </c>
      <c r="K15" s="156">
        <f t="shared" si="0"/>
        <v>900</v>
      </c>
      <c r="L15" s="158">
        <f t="shared" si="0"/>
        <v>2000</v>
      </c>
      <c r="M15" s="156">
        <f t="shared" si="0"/>
        <v>899</v>
      </c>
      <c r="N15" s="158">
        <f t="shared" si="0"/>
        <v>2000</v>
      </c>
      <c r="O15" s="156">
        <f t="shared" si="0"/>
        <v>899</v>
      </c>
      <c r="P15" s="158">
        <f t="shared" si="0"/>
        <v>2000</v>
      </c>
      <c r="Q15" s="156">
        <f t="shared" si="0"/>
        <v>1000</v>
      </c>
      <c r="R15" s="158">
        <f t="shared" si="0"/>
        <v>1900</v>
      </c>
      <c r="S15" s="156">
        <f t="shared" si="0"/>
        <v>1000</v>
      </c>
      <c r="T15" s="158">
        <f t="shared" si="0"/>
        <v>1899</v>
      </c>
      <c r="U15" s="156">
        <f t="shared" si="0"/>
        <v>1001</v>
      </c>
      <c r="V15" s="158">
        <f t="shared" si="0"/>
        <v>1899</v>
      </c>
      <c r="W15" s="156">
        <f t="shared" si="0"/>
        <v>10000</v>
      </c>
      <c r="X15" s="158">
        <f t="shared" si="0"/>
        <v>2000</v>
      </c>
    </row>
    <row r="16" spans="2:24" x14ac:dyDescent="0.25">
      <c r="B16" s="78"/>
      <c r="C16" s="49" t="s">
        <v>107</v>
      </c>
      <c r="D16" s="61" t="s">
        <v>93</v>
      </c>
      <c r="E16" s="157"/>
      <c r="F16" s="159"/>
      <c r="G16" s="157"/>
      <c r="H16" s="159"/>
      <c r="I16" s="157"/>
      <c r="J16" s="159"/>
      <c r="K16" s="157"/>
      <c r="L16" s="159"/>
      <c r="M16" s="157"/>
      <c r="N16" s="159"/>
      <c r="O16" s="157"/>
      <c r="P16" s="159"/>
      <c r="Q16" s="157"/>
      <c r="R16" s="159"/>
      <c r="S16" s="157"/>
      <c r="T16" s="159"/>
      <c r="U16" s="157"/>
      <c r="V16" s="159"/>
      <c r="W16" s="157"/>
      <c r="X16" s="159"/>
    </row>
    <row r="17" spans="2:24" x14ac:dyDescent="0.25">
      <c r="B17" s="64" t="s">
        <v>110</v>
      </c>
      <c r="C17" s="47"/>
      <c r="D17" s="59"/>
      <c r="E17" s="146"/>
      <c r="F17" s="147"/>
      <c r="G17" s="146"/>
      <c r="H17" s="147"/>
      <c r="I17" s="146"/>
      <c r="J17" s="147"/>
      <c r="K17" s="146"/>
      <c r="L17" s="147"/>
      <c r="M17" s="146"/>
      <c r="N17" s="147"/>
      <c r="O17" s="146"/>
      <c r="P17" s="147"/>
      <c r="Q17" s="146"/>
      <c r="R17" s="147"/>
      <c r="S17" s="146"/>
      <c r="T17" s="147"/>
      <c r="U17" s="146"/>
      <c r="V17" s="147"/>
      <c r="W17" s="146"/>
      <c r="X17" s="147"/>
    </row>
    <row r="18" spans="2:24" x14ac:dyDescent="0.25">
      <c r="B18" s="76" t="s">
        <v>95</v>
      </c>
      <c r="C18" s="51"/>
      <c r="D18" s="52" t="s">
        <v>140</v>
      </c>
      <c r="E18" s="116">
        <f>SUM(E13:F13)</f>
        <v>3000</v>
      </c>
      <c r="F18" s="115">
        <f>E18</f>
        <v>3000</v>
      </c>
      <c r="G18" s="116">
        <f t="shared" ref="G18" si="1">SUM(G13:H13)</f>
        <v>3000</v>
      </c>
      <c r="H18" s="115">
        <f t="shared" ref="H18" si="2">G18</f>
        <v>3000</v>
      </c>
      <c r="I18" s="116">
        <f t="shared" ref="I18" si="3">SUM(I13:J13)</f>
        <v>3000</v>
      </c>
      <c r="J18" s="115">
        <f t="shared" ref="J18" si="4">I18</f>
        <v>3000</v>
      </c>
      <c r="K18" s="116">
        <f t="shared" ref="K18" si="5">SUM(K13:L13)</f>
        <v>3000</v>
      </c>
      <c r="L18" s="115">
        <f t="shared" ref="L18" si="6">K18</f>
        <v>3000</v>
      </c>
      <c r="M18" s="116">
        <f t="shared" ref="M18" si="7">SUM(M13:N13)</f>
        <v>3000</v>
      </c>
      <c r="N18" s="115">
        <f t="shared" ref="N18" si="8">M18</f>
        <v>3000</v>
      </c>
      <c r="O18" s="116">
        <f t="shared" ref="O18" si="9">SUM(O13:P13)</f>
        <v>3000</v>
      </c>
      <c r="P18" s="115">
        <f t="shared" ref="P18" si="10">O18</f>
        <v>3000</v>
      </c>
      <c r="Q18" s="116">
        <f t="shared" ref="Q18" si="11">SUM(Q13:R13)</f>
        <v>3000</v>
      </c>
      <c r="R18" s="115">
        <f t="shared" ref="R18" si="12">Q18</f>
        <v>3000</v>
      </c>
      <c r="S18" s="116">
        <f t="shared" ref="S18" si="13">SUM(S13:T13)</f>
        <v>3000</v>
      </c>
      <c r="T18" s="115">
        <f t="shared" ref="T18" si="14">S18</f>
        <v>3000</v>
      </c>
      <c r="U18" s="116">
        <f t="shared" ref="U18" si="15">SUM(U13:V13)</f>
        <v>3000</v>
      </c>
      <c r="V18" s="115">
        <f t="shared" ref="V18" si="16">U18</f>
        <v>3000</v>
      </c>
      <c r="W18" s="116">
        <f t="shared" ref="W18" si="17">SUM(W13:X13)</f>
        <v>3000</v>
      </c>
      <c r="X18" s="115">
        <f t="shared" ref="X18" si="18">W18</f>
        <v>3000</v>
      </c>
    </row>
    <row r="19" spans="2:24" x14ac:dyDescent="0.25">
      <c r="B19" s="76" t="s">
        <v>96</v>
      </c>
      <c r="C19" s="51"/>
      <c r="D19" s="52" t="s">
        <v>141</v>
      </c>
      <c r="E19" s="148">
        <f>SUM(E15:F15)</f>
        <v>3000</v>
      </c>
      <c r="F19" s="149"/>
      <c r="G19" s="148">
        <f>SUM(G15:H15)</f>
        <v>2900</v>
      </c>
      <c r="H19" s="149"/>
      <c r="I19" s="148">
        <f>SUM(I15:J15)</f>
        <v>2899</v>
      </c>
      <c r="J19" s="149"/>
      <c r="K19" s="148">
        <f>SUM(K15:L15)</f>
        <v>2900</v>
      </c>
      <c r="L19" s="149"/>
      <c r="M19" s="148">
        <f>SUM(M15:N15)</f>
        <v>2899</v>
      </c>
      <c r="N19" s="149"/>
      <c r="O19" s="148">
        <f>SUM(O15:P15)</f>
        <v>2899</v>
      </c>
      <c r="P19" s="149"/>
      <c r="Q19" s="148">
        <f>SUM(Q15:R15)</f>
        <v>2900</v>
      </c>
      <c r="R19" s="149"/>
      <c r="S19" s="148">
        <f>SUM(S15:T15)</f>
        <v>2899</v>
      </c>
      <c r="T19" s="149"/>
      <c r="U19" s="148">
        <f>SUM(U15:V15)</f>
        <v>2900</v>
      </c>
      <c r="V19" s="149"/>
      <c r="W19" s="148">
        <f>SUM(W15:X15)</f>
        <v>12000</v>
      </c>
      <c r="X19" s="149"/>
    </row>
    <row r="20" spans="2:24" x14ac:dyDescent="0.25">
      <c r="B20" s="76" t="s">
        <v>97</v>
      </c>
      <c r="C20" s="51"/>
      <c r="D20" s="52" t="s">
        <v>101</v>
      </c>
      <c r="E20" s="148">
        <f>E19-E18</f>
        <v>0</v>
      </c>
      <c r="F20" s="149"/>
      <c r="G20" s="148">
        <f>G19-G18</f>
        <v>-100</v>
      </c>
      <c r="H20" s="149"/>
      <c r="I20" s="148">
        <f>I19-I18</f>
        <v>-101</v>
      </c>
      <c r="J20" s="149"/>
      <c r="K20" s="148">
        <f>K19-K18</f>
        <v>-100</v>
      </c>
      <c r="L20" s="149"/>
      <c r="M20" s="148">
        <f>M19-M18</f>
        <v>-101</v>
      </c>
      <c r="N20" s="149"/>
      <c r="O20" s="148">
        <f>O19-O18</f>
        <v>-101</v>
      </c>
      <c r="P20" s="149"/>
      <c r="Q20" s="148">
        <f>Q19-Q18</f>
        <v>-100</v>
      </c>
      <c r="R20" s="149"/>
      <c r="S20" s="148">
        <f>S19-S18</f>
        <v>-101</v>
      </c>
      <c r="T20" s="149"/>
      <c r="U20" s="148">
        <f>U19-U18</f>
        <v>-100</v>
      </c>
      <c r="V20" s="149"/>
      <c r="W20" s="148">
        <f>W19-W18</f>
        <v>9000</v>
      </c>
      <c r="X20" s="149"/>
    </row>
    <row r="21" spans="2:24" x14ac:dyDescent="0.25">
      <c r="B21" s="64" t="s">
        <v>111</v>
      </c>
      <c r="C21" s="47"/>
      <c r="D21" s="59"/>
      <c r="E21" s="160"/>
      <c r="F21" s="161"/>
      <c r="G21" s="160"/>
      <c r="H21" s="161"/>
      <c r="I21" s="160"/>
      <c r="J21" s="161"/>
      <c r="K21" s="160"/>
      <c r="L21" s="161"/>
      <c r="M21" s="160"/>
      <c r="N21" s="161"/>
      <c r="O21" s="160"/>
      <c r="P21" s="161"/>
      <c r="Q21" s="160"/>
      <c r="R21" s="161"/>
      <c r="S21" s="160"/>
      <c r="T21" s="161"/>
      <c r="U21" s="160"/>
      <c r="V21" s="161"/>
      <c r="W21" s="160"/>
      <c r="X21" s="161"/>
    </row>
    <row r="22" spans="2:24" x14ac:dyDescent="0.25">
      <c r="B22" s="97" t="s">
        <v>116</v>
      </c>
      <c r="C22" s="51"/>
      <c r="D22" s="98" t="s">
        <v>115</v>
      </c>
      <c r="E22" s="144" t="s">
        <v>6</v>
      </c>
      <c r="F22" s="145"/>
      <c r="G22" s="144" t="s">
        <v>6</v>
      </c>
      <c r="H22" s="145"/>
      <c r="I22" s="144" t="s">
        <v>6</v>
      </c>
      <c r="J22" s="145"/>
      <c r="K22" s="144" t="s">
        <v>6</v>
      </c>
      <c r="L22" s="145"/>
      <c r="M22" s="144" t="s">
        <v>6</v>
      </c>
      <c r="N22" s="145"/>
      <c r="O22" s="144" t="s">
        <v>6</v>
      </c>
      <c r="P22" s="145"/>
      <c r="Q22" s="144" t="s">
        <v>6</v>
      </c>
      <c r="R22" s="145"/>
      <c r="S22" s="144" t="s">
        <v>6</v>
      </c>
      <c r="T22" s="145"/>
      <c r="U22" s="144" t="s">
        <v>6</v>
      </c>
      <c r="V22" s="145"/>
      <c r="W22" s="144" t="s">
        <v>6</v>
      </c>
      <c r="X22" s="145"/>
    </row>
    <row r="23" spans="2:24" x14ac:dyDescent="0.25">
      <c r="B23" s="97" t="s">
        <v>118</v>
      </c>
      <c r="C23" s="51"/>
      <c r="D23" s="98" t="s">
        <v>115</v>
      </c>
      <c r="E23" s="140">
        <v>0</v>
      </c>
      <c r="F23" s="141"/>
      <c r="G23" s="140">
        <v>0</v>
      </c>
      <c r="H23" s="141"/>
      <c r="I23" s="140">
        <v>0</v>
      </c>
      <c r="J23" s="141"/>
      <c r="K23" s="140">
        <v>0</v>
      </c>
      <c r="L23" s="141"/>
      <c r="M23" s="140">
        <v>0</v>
      </c>
      <c r="N23" s="141"/>
      <c r="O23" s="140">
        <v>0</v>
      </c>
      <c r="P23" s="141"/>
      <c r="Q23" s="140">
        <v>0</v>
      </c>
      <c r="R23" s="141"/>
      <c r="S23" s="140">
        <v>0</v>
      </c>
      <c r="T23" s="141"/>
      <c r="U23" s="140">
        <v>0</v>
      </c>
      <c r="V23" s="141"/>
      <c r="W23" s="140">
        <v>0</v>
      </c>
      <c r="X23" s="141"/>
    </row>
    <row r="24" spans="2:24" x14ac:dyDescent="0.25">
      <c r="B24" s="97" t="s">
        <v>117</v>
      </c>
      <c r="C24" s="51"/>
      <c r="D24" s="98" t="s">
        <v>115</v>
      </c>
      <c r="E24" s="144" t="s">
        <v>7</v>
      </c>
      <c r="F24" s="145"/>
      <c r="G24" s="144" t="s">
        <v>7</v>
      </c>
      <c r="H24" s="145"/>
      <c r="I24" s="144" t="s">
        <v>7</v>
      </c>
      <c r="J24" s="145"/>
      <c r="K24" s="144" t="s">
        <v>7</v>
      </c>
      <c r="L24" s="145"/>
      <c r="M24" s="144" t="s">
        <v>7</v>
      </c>
      <c r="N24" s="145"/>
      <c r="O24" s="144" t="s">
        <v>7</v>
      </c>
      <c r="P24" s="145"/>
      <c r="Q24" s="144" t="s">
        <v>7</v>
      </c>
      <c r="R24" s="145"/>
      <c r="S24" s="144" t="s">
        <v>7</v>
      </c>
      <c r="T24" s="145"/>
      <c r="U24" s="144" t="s">
        <v>7</v>
      </c>
      <c r="V24" s="145"/>
      <c r="W24" s="144" t="s">
        <v>7</v>
      </c>
      <c r="X24" s="145"/>
    </row>
    <row r="25" spans="2:24" x14ac:dyDescent="0.25">
      <c r="B25" s="97" t="s">
        <v>119</v>
      </c>
      <c r="C25" s="51"/>
      <c r="D25" s="98" t="s">
        <v>115</v>
      </c>
      <c r="E25" s="142">
        <v>-100</v>
      </c>
      <c r="F25" s="143"/>
      <c r="G25" s="142">
        <v>-100</v>
      </c>
      <c r="H25" s="143"/>
      <c r="I25" s="142">
        <v>-100</v>
      </c>
      <c r="J25" s="143"/>
      <c r="K25" s="142">
        <v>-100</v>
      </c>
      <c r="L25" s="143"/>
      <c r="M25" s="142">
        <v>-100</v>
      </c>
      <c r="N25" s="143"/>
      <c r="O25" s="142">
        <v>-100</v>
      </c>
      <c r="P25" s="143"/>
      <c r="Q25" s="142">
        <v>-100</v>
      </c>
      <c r="R25" s="143"/>
      <c r="S25" s="142">
        <v>-100</v>
      </c>
      <c r="T25" s="143"/>
      <c r="U25" s="142">
        <v>-100</v>
      </c>
      <c r="V25" s="143"/>
      <c r="W25" s="142">
        <v>-100</v>
      </c>
      <c r="X25" s="143"/>
    </row>
    <row r="26" spans="2:24" x14ac:dyDescent="0.25">
      <c r="B26" s="76" t="s">
        <v>98</v>
      </c>
      <c r="C26" s="51"/>
      <c r="D26" s="52" t="s">
        <v>142</v>
      </c>
      <c r="E26" s="182">
        <f>E18</f>
        <v>3000</v>
      </c>
      <c r="F26" s="183"/>
      <c r="G26" s="182">
        <f>G18</f>
        <v>3000</v>
      </c>
      <c r="H26" s="183"/>
      <c r="I26" s="182">
        <f>I18</f>
        <v>3000</v>
      </c>
      <c r="J26" s="183"/>
      <c r="K26" s="182">
        <f>K18</f>
        <v>3000</v>
      </c>
      <c r="L26" s="183"/>
      <c r="M26" s="182">
        <f>M18</f>
        <v>3000</v>
      </c>
      <c r="N26" s="183"/>
      <c r="O26" s="182">
        <f>O18</f>
        <v>3000</v>
      </c>
      <c r="P26" s="183"/>
      <c r="Q26" s="182">
        <f>Q18</f>
        <v>3000</v>
      </c>
      <c r="R26" s="183"/>
      <c r="S26" s="182">
        <f>S18</f>
        <v>3000</v>
      </c>
      <c r="T26" s="183"/>
      <c r="U26" s="182">
        <f>U18</f>
        <v>3000</v>
      </c>
      <c r="V26" s="183"/>
      <c r="W26" s="182">
        <f>W18</f>
        <v>3000</v>
      </c>
      <c r="X26" s="183"/>
    </row>
    <row r="27" spans="2:24" x14ac:dyDescent="0.25">
      <c r="B27" s="76" t="s">
        <v>99</v>
      </c>
      <c r="C27" s="51"/>
      <c r="D27" s="52" t="s">
        <v>143</v>
      </c>
      <c r="E27" s="148">
        <f>E19</f>
        <v>3000</v>
      </c>
      <c r="F27" s="149"/>
      <c r="G27" s="148">
        <f>G19</f>
        <v>2900</v>
      </c>
      <c r="H27" s="149"/>
      <c r="I27" s="148">
        <f>I19</f>
        <v>2899</v>
      </c>
      <c r="J27" s="149"/>
      <c r="K27" s="148">
        <f>K19</f>
        <v>2900</v>
      </c>
      <c r="L27" s="149"/>
      <c r="M27" s="148">
        <f>M19</f>
        <v>2899</v>
      </c>
      <c r="N27" s="149"/>
      <c r="O27" s="148">
        <f>O19</f>
        <v>2899</v>
      </c>
      <c r="P27" s="149"/>
      <c r="Q27" s="148">
        <f>Q19</f>
        <v>2900</v>
      </c>
      <c r="R27" s="149"/>
      <c r="S27" s="148">
        <f>S19</f>
        <v>2899</v>
      </c>
      <c r="T27" s="149"/>
      <c r="U27" s="148">
        <f>U19</f>
        <v>2900</v>
      </c>
      <c r="V27" s="149"/>
      <c r="W27" s="148">
        <f>W19</f>
        <v>12000</v>
      </c>
      <c r="X27" s="149"/>
    </row>
    <row r="28" spans="2:24" x14ac:dyDescent="0.25">
      <c r="B28" s="76" t="s">
        <v>100</v>
      </c>
      <c r="C28" s="51"/>
      <c r="D28" s="52" t="s">
        <v>102</v>
      </c>
      <c r="E28" s="148">
        <f>E27-E26</f>
        <v>0</v>
      </c>
      <c r="F28" s="149"/>
      <c r="G28" s="148">
        <f>G27-G26</f>
        <v>-100</v>
      </c>
      <c r="H28" s="149"/>
      <c r="I28" s="148">
        <f>I27-I26</f>
        <v>-101</v>
      </c>
      <c r="J28" s="149"/>
      <c r="K28" s="148">
        <f>K27-K26</f>
        <v>-100</v>
      </c>
      <c r="L28" s="149"/>
      <c r="M28" s="148">
        <f>M27-M26</f>
        <v>-101</v>
      </c>
      <c r="N28" s="149"/>
      <c r="O28" s="148">
        <f>O27-O26</f>
        <v>-101</v>
      </c>
      <c r="P28" s="149"/>
      <c r="Q28" s="148">
        <f>Q27-Q26</f>
        <v>-100</v>
      </c>
      <c r="R28" s="149"/>
      <c r="S28" s="148">
        <f>S27-S26</f>
        <v>-101</v>
      </c>
      <c r="T28" s="149"/>
      <c r="U28" s="148">
        <f>U27-U26</f>
        <v>-100</v>
      </c>
      <c r="V28" s="149"/>
      <c r="W28" s="148">
        <f>W27-W26</f>
        <v>9000</v>
      </c>
      <c r="X28" s="149"/>
    </row>
    <row r="29" spans="2:24" ht="60" x14ac:dyDescent="0.25">
      <c r="B29" s="79" t="s">
        <v>105</v>
      </c>
      <c r="C29" s="50" t="s">
        <v>147</v>
      </c>
      <c r="D29" s="60" t="s">
        <v>100</v>
      </c>
      <c r="E29" s="150">
        <f>IF(OR(AND(E28&gt;0, E22="Yes", E23&lt;E28), AND(E28&lt;0, E24="Yes", E28&lt;E25)), E28, 0)</f>
        <v>0</v>
      </c>
      <c r="F29" s="151"/>
      <c r="G29" s="150">
        <f>IF(OR(AND(G28&gt;0, G22="Yes", G23&lt;G28), AND(G28&lt;0, G24="Yes", G28&lt;G25)), G28, 0)</f>
        <v>0</v>
      </c>
      <c r="H29" s="151"/>
      <c r="I29" s="150">
        <f>IF(OR(AND(I28&gt;0, I22="Yes", I23&lt;I28), AND(I28&lt;0, I24="Yes", I28&lt;I25)), I28, 0)</f>
        <v>-101</v>
      </c>
      <c r="J29" s="151"/>
      <c r="K29" s="150">
        <f>IF(OR(AND(K28&gt;0, K22="Yes", K23&lt;K28), AND(K28&lt;0, K24="Yes", K28&lt;K25)), K28, 0)</f>
        <v>0</v>
      </c>
      <c r="L29" s="151"/>
      <c r="M29" s="150">
        <f>IF(OR(AND(M28&gt;0, M22="Yes", M23&lt;M28), AND(M28&lt;0, M24="Yes", M28&lt;M25)), M28, 0)</f>
        <v>-101</v>
      </c>
      <c r="N29" s="151"/>
      <c r="O29" s="150">
        <f>IF(OR(AND(O28&gt;0, O22="Yes", O23&lt;O28), AND(O28&lt;0, O24="Yes", O28&lt;O25)), O28, 0)</f>
        <v>-101</v>
      </c>
      <c r="P29" s="151"/>
      <c r="Q29" s="150">
        <f>IF(OR(AND(Q28&gt;0, Q22="Yes", Q23&lt;Q28), AND(Q28&lt;0, Q24="Yes", Q28&lt;Q25)), Q28, 0)</f>
        <v>0</v>
      </c>
      <c r="R29" s="151"/>
      <c r="S29" s="150">
        <f>IF(OR(AND(S28&gt;0, S22="Yes", S23&lt;S28), AND(S28&lt;0, S24="Yes", S28&lt;S25)), S28, 0)</f>
        <v>-101</v>
      </c>
      <c r="T29" s="151"/>
      <c r="U29" s="150">
        <f>IF(OR(AND(U28&gt;0, U22="Yes", U23&lt;U28), AND(U28&lt;0, U24="Yes", U28&lt;U25)), U28, 0)</f>
        <v>0</v>
      </c>
      <c r="V29" s="151"/>
      <c r="W29" s="150">
        <f>IF(OR(AND(W28&gt;0, W22="Yes", W23&lt;W28), AND(W28&lt;0, W24="Yes", W28&lt;W25)), W28, 0)</f>
        <v>0</v>
      </c>
      <c r="X29" s="151"/>
    </row>
    <row r="30" spans="2:24" x14ac:dyDescent="0.25">
      <c r="B30" s="78"/>
      <c r="C30" s="49" t="s">
        <v>107</v>
      </c>
      <c r="D30" s="61" t="s">
        <v>106</v>
      </c>
      <c r="E30" s="152"/>
      <c r="F30" s="153"/>
      <c r="G30" s="152"/>
      <c r="H30" s="153"/>
      <c r="I30" s="152"/>
      <c r="J30" s="153"/>
      <c r="K30" s="152"/>
      <c r="L30" s="153"/>
      <c r="M30" s="152"/>
      <c r="N30" s="153"/>
      <c r="O30" s="152"/>
      <c r="P30" s="153"/>
      <c r="Q30" s="152"/>
      <c r="R30" s="153"/>
      <c r="S30" s="152"/>
      <c r="T30" s="153"/>
      <c r="U30" s="152"/>
      <c r="V30" s="153"/>
      <c r="W30" s="152"/>
      <c r="X30" s="153"/>
    </row>
    <row r="31" spans="2:24" x14ac:dyDescent="0.25">
      <c r="B31" s="79" t="s">
        <v>108</v>
      </c>
      <c r="C31" s="48" t="s">
        <v>103</v>
      </c>
      <c r="D31" s="60" t="s">
        <v>144</v>
      </c>
      <c r="E31" s="150">
        <f>IF(E29=0,0,IF(SIGN(E20)=SIGN(E29),E20,0))</f>
        <v>0</v>
      </c>
      <c r="F31" s="151"/>
      <c r="G31" s="150">
        <f>IF(G29=0,0,IF(SIGN(G20)=SIGN(G29),G20,0))</f>
        <v>0</v>
      </c>
      <c r="H31" s="151"/>
      <c r="I31" s="150">
        <f>IF(I29=0,0,IF(SIGN(I20)=SIGN(I29),I20,0))</f>
        <v>-101</v>
      </c>
      <c r="J31" s="151"/>
      <c r="K31" s="150">
        <f>IF(K29=0,0,IF(SIGN(K20)=SIGN(K29),K20,0))</f>
        <v>0</v>
      </c>
      <c r="L31" s="151"/>
      <c r="M31" s="150">
        <f>IF(M29=0,0,IF(SIGN(M20)=SIGN(M29),M20,0))</f>
        <v>-101</v>
      </c>
      <c r="N31" s="151"/>
      <c r="O31" s="150">
        <f>IF(O29=0,0,IF(SIGN(O20)=SIGN(O29),O20,0))</f>
        <v>-101</v>
      </c>
      <c r="P31" s="151"/>
      <c r="Q31" s="150">
        <f>IF(Q29=0,0,IF(SIGN(Q20)=SIGN(Q29),Q20,0))</f>
        <v>0</v>
      </c>
      <c r="R31" s="151"/>
      <c r="S31" s="150">
        <f>IF(S29=0,0,IF(SIGN(S20)=SIGN(S29),S20,0))</f>
        <v>-101</v>
      </c>
      <c r="T31" s="151"/>
      <c r="U31" s="150">
        <f>IF(U29=0,0,IF(SIGN(U20)=SIGN(U29),U20,0))</f>
        <v>0</v>
      </c>
      <c r="V31" s="151"/>
      <c r="W31" s="150">
        <f>IF(W29=0,0,IF(SIGN(W20)=SIGN(W29),W20,0))</f>
        <v>0</v>
      </c>
      <c r="X31" s="151"/>
    </row>
    <row r="32" spans="2:24" x14ac:dyDescent="0.25">
      <c r="B32" s="78"/>
      <c r="C32" s="49" t="s">
        <v>104</v>
      </c>
      <c r="D32" s="61" t="s">
        <v>145</v>
      </c>
      <c r="E32" s="152"/>
      <c r="F32" s="153"/>
      <c r="G32" s="152"/>
      <c r="H32" s="153"/>
      <c r="I32" s="152"/>
      <c r="J32" s="153"/>
      <c r="K32" s="152"/>
      <c r="L32" s="153"/>
      <c r="M32" s="152"/>
      <c r="N32" s="153"/>
      <c r="O32" s="152"/>
      <c r="P32" s="153"/>
      <c r="Q32" s="152"/>
      <c r="R32" s="153"/>
      <c r="S32" s="152"/>
      <c r="T32" s="153"/>
      <c r="U32" s="152"/>
      <c r="V32" s="153"/>
      <c r="W32" s="152"/>
      <c r="X32" s="153"/>
    </row>
    <row r="33" spans="2:24" x14ac:dyDescent="0.25">
      <c r="B33" s="64" t="s">
        <v>110</v>
      </c>
      <c r="C33" s="47"/>
      <c r="D33" s="59"/>
      <c r="E33" s="146"/>
      <c r="F33" s="147"/>
      <c r="G33" s="146"/>
      <c r="H33" s="147"/>
      <c r="I33" s="146"/>
      <c r="J33" s="147"/>
      <c r="K33" s="146"/>
      <c r="L33" s="147"/>
      <c r="M33" s="146"/>
      <c r="N33" s="147"/>
      <c r="O33" s="146"/>
      <c r="P33" s="147"/>
      <c r="Q33" s="146"/>
      <c r="R33" s="147"/>
      <c r="S33" s="146"/>
      <c r="T33" s="147"/>
      <c r="U33" s="146"/>
      <c r="V33" s="147"/>
      <c r="W33" s="146"/>
      <c r="X33" s="147"/>
    </row>
    <row r="34" spans="2:24" ht="60" x14ac:dyDescent="0.25">
      <c r="B34" s="77" t="s">
        <v>112</v>
      </c>
      <c r="C34" s="50" t="s">
        <v>146</v>
      </c>
      <c r="D34" s="60" t="s">
        <v>113</v>
      </c>
      <c r="E34" s="184">
        <f>IF(OR(AND(E28&gt;0, E20&gt;0), AND(E28&lt;0, E20&lt;0)), IFERROR(E29*E20/E31, 0), 0)</f>
        <v>0</v>
      </c>
      <c r="F34" s="180">
        <f>E34</f>
        <v>0</v>
      </c>
      <c r="G34" s="184">
        <f t="shared" ref="G34" si="19">IF(OR(AND(G28&gt;0, G20&gt;0), AND(G28&lt;0, G20&lt;0)), IFERROR(G29*G20/G31, 0), 0)</f>
        <v>0</v>
      </c>
      <c r="H34" s="180">
        <f t="shared" ref="H34" si="20">G34</f>
        <v>0</v>
      </c>
      <c r="I34" s="184">
        <f t="shared" ref="I34" si="21">IF(OR(AND(I28&gt;0, I20&gt;0), AND(I28&lt;0, I20&lt;0)), IFERROR(I29*I20/I31, 0), 0)</f>
        <v>-101</v>
      </c>
      <c r="J34" s="180">
        <f t="shared" ref="J34" si="22">I34</f>
        <v>-101</v>
      </c>
      <c r="K34" s="184">
        <f t="shared" ref="K34" si="23">IF(OR(AND(K28&gt;0, K20&gt;0), AND(K28&lt;0, K20&lt;0)), IFERROR(K29*K20/K31, 0), 0)</f>
        <v>0</v>
      </c>
      <c r="L34" s="180">
        <f t="shared" ref="L34" si="24">K34</f>
        <v>0</v>
      </c>
      <c r="M34" s="184">
        <f t="shared" ref="M34" si="25">IF(OR(AND(M28&gt;0, M20&gt;0), AND(M28&lt;0, M20&lt;0)), IFERROR(M29*M20/M31, 0), 0)</f>
        <v>-101</v>
      </c>
      <c r="N34" s="180">
        <f t="shared" ref="N34" si="26">M34</f>
        <v>-101</v>
      </c>
      <c r="O34" s="184">
        <f t="shared" ref="O34" si="27">IF(OR(AND(O28&gt;0, O20&gt;0), AND(O28&lt;0, O20&lt;0)), IFERROR(O29*O20/O31, 0), 0)</f>
        <v>-101</v>
      </c>
      <c r="P34" s="180">
        <f t="shared" ref="P34" si="28">O34</f>
        <v>-101</v>
      </c>
      <c r="Q34" s="184">
        <f t="shared" ref="Q34" si="29">IF(OR(AND(Q28&gt;0, Q20&gt;0), AND(Q28&lt;0, Q20&lt;0)), IFERROR(Q29*Q20/Q31, 0), 0)</f>
        <v>0</v>
      </c>
      <c r="R34" s="180">
        <f t="shared" ref="R34" si="30">Q34</f>
        <v>0</v>
      </c>
      <c r="S34" s="184">
        <f t="shared" ref="S34" si="31">IF(OR(AND(S28&gt;0, S20&gt;0), AND(S28&lt;0, S20&lt;0)), IFERROR(S29*S20/S31, 0), 0)</f>
        <v>-101</v>
      </c>
      <c r="T34" s="180">
        <f t="shared" ref="T34" si="32">S34</f>
        <v>-101</v>
      </c>
      <c r="U34" s="184">
        <f t="shared" ref="U34" si="33">IF(OR(AND(U28&gt;0, U20&gt;0), AND(U28&lt;0, U20&lt;0)), IFERROR(U29*U20/U31, 0), 0)</f>
        <v>0</v>
      </c>
      <c r="V34" s="180">
        <f t="shared" ref="V34" si="34">U34</f>
        <v>0</v>
      </c>
      <c r="W34" s="184">
        <f t="shared" ref="W34" si="35">IF(OR(AND(W28&gt;0, W20&gt;0), AND(W28&lt;0, W20&lt;0)), IFERROR(W29*W20/W31, 0), 0)</f>
        <v>0</v>
      </c>
      <c r="X34" s="180">
        <f t="shared" ref="X34" si="36">W34</f>
        <v>0</v>
      </c>
    </row>
    <row r="35" spans="2:24" x14ac:dyDescent="0.25">
      <c r="B35" s="114"/>
      <c r="C35" s="117" t="s">
        <v>107</v>
      </c>
      <c r="D35" s="118" t="s">
        <v>106</v>
      </c>
      <c r="E35" s="185"/>
      <c r="F35" s="181"/>
      <c r="G35" s="185"/>
      <c r="H35" s="181"/>
      <c r="I35" s="185"/>
      <c r="J35" s="181"/>
      <c r="K35" s="185"/>
      <c r="L35" s="181"/>
      <c r="M35" s="185"/>
      <c r="N35" s="181"/>
      <c r="O35" s="185"/>
      <c r="P35" s="181"/>
      <c r="Q35" s="185"/>
      <c r="R35" s="181"/>
      <c r="S35" s="185"/>
      <c r="T35" s="181"/>
      <c r="U35" s="185"/>
      <c r="V35" s="181"/>
      <c r="W35" s="185"/>
      <c r="X35" s="181"/>
    </row>
    <row r="36" spans="2:24" x14ac:dyDescent="0.25">
      <c r="B36" s="62" t="s">
        <v>150</v>
      </c>
      <c r="C36" s="46"/>
      <c r="D36" s="63"/>
      <c r="E36" s="146"/>
      <c r="F36" s="147"/>
      <c r="G36" s="146"/>
      <c r="H36" s="147"/>
      <c r="I36" s="146"/>
      <c r="J36" s="147"/>
      <c r="K36" s="146"/>
      <c r="L36" s="147"/>
      <c r="M36" s="146"/>
      <c r="N36" s="147"/>
      <c r="O36" s="146"/>
      <c r="P36" s="147"/>
      <c r="Q36" s="146"/>
      <c r="R36" s="147"/>
      <c r="S36" s="146"/>
      <c r="T36" s="147"/>
      <c r="U36" s="146"/>
      <c r="V36" s="147"/>
      <c r="W36" s="146"/>
      <c r="X36" s="147"/>
    </row>
    <row r="37" spans="2:24" ht="15.75" thickBot="1" x14ac:dyDescent="0.3">
      <c r="B37" s="119" t="s">
        <v>149</v>
      </c>
      <c r="C37" s="120"/>
      <c r="D37" s="120"/>
      <c r="E37" s="121">
        <f>IFERROR(E34*E13/E18,0)</f>
        <v>0</v>
      </c>
      <c r="F37" s="122">
        <f t="shared" ref="F37:X37" si="37">IFERROR(F34*F13/F18,0)</f>
        <v>0</v>
      </c>
      <c r="G37" s="121">
        <f t="shared" si="37"/>
        <v>0</v>
      </c>
      <c r="H37" s="122">
        <f t="shared" si="37"/>
        <v>0</v>
      </c>
      <c r="I37" s="121">
        <f t="shared" si="37"/>
        <v>-33.666666666666664</v>
      </c>
      <c r="J37" s="122">
        <f t="shared" si="37"/>
        <v>-67.333333333333329</v>
      </c>
      <c r="K37" s="121">
        <f t="shared" si="37"/>
        <v>0</v>
      </c>
      <c r="L37" s="122">
        <f t="shared" si="37"/>
        <v>0</v>
      </c>
      <c r="M37" s="121">
        <f t="shared" si="37"/>
        <v>-33.666666666666664</v>
      </c>
      <c r="N37" s="122">
        <f t="shared" si="37"/>
        <v>-67.333333333333329</v>
      </c>
      <c r="O37" s="121">
        <f t="shared" si="37"/>
        <v>-33.666666666666664</v>
      </c>
      <c r="P37" s="122">
        <f t="shared" si="37"/>
        <v>-67.333333333333329</v>
      </c>
      <c r="Q37" s="121">
        <f t="shared" si="37"/>
        <v>0</v>
      </c>
      <c r="R37" s="122">
        <f t="shared" si="37"/>
        <v>0</v>
      </c>
      <c r="S37" s="121">
        <f t="shared" si="37"/>
        <v>-33.666666666666664</v>
      </c>
      <c r="T37" s="122">
        <f t="shared" si="37"/>
        <v>-67.333333333333329</v>
      </c>
      <c r="U37" s="121">
        <f t="shared" si="37"/>
        <v>0</v>
      </c>
      <c r="V37" s="122">
        <f t="shared" si="37"/>
        <v>0</v>
      </c>
      <c r="W37" s="121">
        <f t="shared" si="37"/>
        <v>0</v>
      </c>
      <c r="X37" s="122">
        <f t="shared" si="37"/>
        <v>0</v>
      </c>
    </row>
  </sheetData>
  <sheetProtection sheet="1" objects="1" scenarios="1"/>
  <mergeCells count="250">
    <mergeCell ref="E2:F2"/>
    <mergeCell ref="E3:F3"/>
    <mergeCell ref="E6:F6"/>
    <mergeCell ref="E7:E10"/>
    <mergeCell ref="F7:F10"/>
    <mergeCell ref="E34:E35"/>
    <mergeCell ref="F34:F35"/>
    <mergeCell ref="G34:G35"/>
    <mergeCell ref="H34:H35"/>
    <mergeCell ref="G6:H6"/>
    <mergeCell ref="G7:G10"/>
    <mergeCell ref="H7:H10"/>
    <mergeCell ref="G17:H17"/>
    <mergeCell ref="E33:F33"/>
    <mergeCell ref="E28:F28"/>
    <mergeCell ref="E29:F30"/>
    <mergeCell ref="E31:F32"/>
    <mergeCell ref="E25:F25"/>
    <mergeCell ref="E26:F26"/>
    <mergeCell ref="E22:F22"/>
    <mergeCell ref="E23:F23"/>
    <mergeCell ref="E24:F24"/>
    <mergeCell ref="E17:F17"/>
    <mergeCell ref="E19:F19"/>
    <mergeCell ref="E20:F20"/>
    <mergeCell ref="E21:F21"/>
    <mergeCell ref="E11:F11"/>
    <mergeCell ref="W36:X36"/>
    <mergeCell ref="G15:G16"/>
    <mergeCell ref="H15:H16"/>
    <mergeCell ref="I15:I16"/>
    <mergeCell ref="I34:I35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E15:E16"/>
    <mergeCell ref="F15:F16"/>
    <mergeCell ref="G31:H32"/>
    <mergeCell ref="G33:H33"/>
    <mergeCell ref="I2:J2"/>
    <mergeCell ref="I3:J3"/>
    <mergeCell ref="I6:J6"/>
    <mergeCell ref="J7:J10"/>
    <mergeCell ref="I11:J11"/>
    <mergeCell ref="J15:J16"/>
    <mergeCell ref="I17:J17"/>
    <mergeCell ref="G24:H24"/>
    <mergeCell ref="G25:H25"/>
    <mergeCell ref="G26:H26"/>
    <mergeCell ref="G27:H27"/>
    <mergeCell ref="G28:H28"/>
    <mergeCell ref="G29:H30"/>
    <mergeCell ref="G19:H19"/>
    <mergeCell ref="G20:H20"/>
    <mergeCell ref="G21:H21"/>
    <mergeCell ref="G22:H22"/>
    <mergeCell ref="G23:H23"/>
    <mergeCell ref="G2:H2"/>
    <mergeCell ref="E27:F27"/>
    <mergeCell ref="G3:H3"/>
    <mergeCell ref="I31:J32"/>
    <mergeCell ref="I33:J33"/>
    <mergeCell ref="K2:L2"/>
    <mergeCell ref="K3:L3"/>
    <mergeCell ref="K6:L6"/>
    <mergeCell ref="K7:K10"/>
    <mergeCell ref="L7:L10"/>
    <mergeCell ref="K11:L11"/>
    <mergeCell ref="K15:K16"/>
    <mergeCell ref="I24:J24"/>
    <mergeCell ref="I25:J25"/>
    <mergeCell ref="I26:J26"/>
    <mergeCell ref="I27:J27"/>
    <mergeCell ref="I28:J28"/>
    <mergeCell ref="I29:J30"/>
    <mergeCell ref="I19:J19"/>
    <mergeCell ref="I20:J20"/>
    <mergeCell ref="I21:J21"/>
    <mergeCell ref="I22:J22"/>
    <mergeCell ref="I23:J23"/>
    <mergeCell ref="I7:I10"/>
    <mergeCell ref="G11:H11"/>
    <mergeCell ref="J34:J35"/>
    <mergeCell ref="M2:N2"/>
    <mergeCell ref="M3:N3"/>
    <mergeCell ref="M6:N6"/>
    <mergeCell ref="M7:M10"/>
    <mergeCell ref="N7:N10"/>
    <mergeCell ref="K22:L22"/>
    <mergeCell ref="K23:L23"/>
    <mergeCell ref="K24:L24"/>
    <mergeCell ref="K25:L25"/>
    <mergeCell ref="L15:L16"/>
    <mergeCell ref="K17:L17"/>
    <mergeCell ref="K19:L19"/>
    <mergeCell ref="K20:L20"/>
    <mergeCell ref="K21:L21"/>
    <mergeCell ref="N15:N16"/>
    <mergeCell ref="M17:N17"/>
    <mergeCell ref="M19:N19"/>
    <mergeCell ref="K28:L28"/>
    <mergeCell ref="K29:L30"/>
    <mergeCell ref="K31:L32"/>
    <mergeCell ref="K33:L33"/>
    <mergeCell ref="K26:L26"/>
    <mergeCell ref="K27:L27"/>
    <mergeCell ref="K34:K35"/>
    <mergeCell ref="L34:L35"/>
    <mergeCell ref="M34:M35"/>
    <mergeCell ref="N34:N35"/>
    <mergeCell ref="O2:P2"/>
    <mergeCell ref="O3:P3"/>
    <mergeCell ref="O6:P6"/>
    <mergeCell ref="O7:O10"/>
    <mergeCell ref="P7:P10"/>
    <mergeCell ref="O11:P11"/>
    <mergeCell ref="O15:O16"/>
    <mergeCell ref="P15:P16"/>
    <mergeCell ref="O17:P17"/>
    <mergeCell ref="M26:N26"/>
    <mergeCell ref="M27:N27"/>
    <mergeCell ref="M28:N28"/>
    <mergeCell ref="M29:N30"/>
    <mergeCell ref="M31:N32"/>
    <mergeCell ref="M33:N33"/>
    <mergeCell ref="M20:N20"/>
    <mergeCell ref="M21:N21"/>
    <mergeCell ref="M22:N22"/>
    <mergeCell ref="M23:N23"/>
    <mergeCell ref="M24:N24"/>
    <mergeCell ref="M25:N25"/>
    <mergeCell ref="M11:N11"/>
    <mergeCell ref="M15:M16"/>
    <mergeCell ref="O31:P32"/>
    <mergeCell ref="O33:P33"/>
    <mergeCell ref="Q2:R2"/>
    <mergeCell ref="Q3:R3"/>
    <mergeCell ref="Q6:R6"/>
    <mergeCell ref="Q7:Q10"/>
    <mergeCell ref="R7:R10"/>
    <mergeCell ref="Q11:R11"/>
    <mergeCell ref="Q15:Q16"/>
    <mergeCell ref="O24:P24"/>
    <mergeCell ref="O25:P25"/>
    <mergeCell ref="O26:P26"/>
    <mergeCell ref="O27:P27"/>
    <mergeCell ref="O28:P28"/>
    <mergeCell ref="O29:P30"/>
    <mergeCell ref="O19:P19"/>
    <mergeCell ref="O20:P20"/>
    <mergeCell ref="O21:P21"/>
    <mergeCell ref="O22:P22"/>
    <mergeCell ref="O23:P23"/>
    <mergeCell ref="Q27:R27"/>
    <mergeCell ref="O34:O35"/>
    <mergeCell ref="P34:P35"/>
    <mergeCell ref="S2:T2"/>
    <mergeCell ref="S3:T3"/>
    <mergeCell ref="S6:T6"/>
    <mergeCell ref="S7:S10"/>
    <mergeCell ref="T7:T10"/>
    <mergeCell ref="Q22:R22"/>
    <mergeCell ref="Q23:R23"/>
    <mergeCell ref="Q24:R24"/>
    <mergeCell ref="Q25:R25"/>
    <mergeCell ref="R15:R16"/>
    <mergeCell ref="Q17:R17"/>
    <mergeCell ref="Q19:R19"/>
    <mergeCell ref="Q20:R20"/>
    <mergeCell ref="Q21:R21"/>
    <mergeCell ref="T15:T16"/>
    <mergeCell ref="S17:T17"/>
    <mergeCell ref="S19:T19"/>
    <mergeCell ref="Q28:R28"/>
    <mergeCell ref="Q29:R30"/>
    <mergeCell ref="Q31:R32"/>
    <mergeCell ref="Q33:R33"/>
    <mergeCell ref="Q26:R26"/>
    <mergeCell ref="Q34:Q35"/>
    <mergeCell ref="R34:R35"/>
    <mergeCell ref="S34:S35"/>
    <mergeCell ref="T34:T35"/>
    <mergeCell ref="U2:V2"/>
    <mergeCell ref="U3:V3"/>
    <mergeCell ref="U6:V6"/>
    <mergeCell ref="U7:U10"/>
    <mergeCell ref="V7:V10"/>
    <mergeCell ref="U11:V11"/>
    <mergeCell ref="U15:U16"/>
    <mergeCell ref="V15:V16"/>
    <mergeCell ref="U17:V17"/>
    <mergeCell ref="S26:T26"/>
    <mergeCell ref="S27:T27"/>
    <mergeCell ref="S28:T28"/>
    <mergeCell ref="S29:T30"/>
    <mergeCell ref="S31:T32"/>
    <mergeCell ref="S33:T33"/>
    <mergeCell ref="S20:T20"/>
    <mergeCell ref="S21:T21"/>
    <mergeCell ref="S22:T22"/>
    <mergeCell ref="S23:T23"/>
    <mergeCell ref="S24:T24"/>
    <mergeCell ref="S25:T25"/>
    <mergeCell ref="S11:T11"/>
    <mergeCell ref="S15:S16"/>
    <mergeCell ref="W2:X2"/>
    <mergeCell ref="W3:X3"/>
    <mergeCell ref="W6:X6"/>
    <mergeCell ref="W7:W10"/>
    <mergeCell ref="X7:X10"/>
    <mergeCell ref="W11:X11"/>
    <mergeCell ref="W15:W16"/>
    <mergeCell ref="U24:V24"/>
    <mergeCell ref="U25:V25"/>
    <mergeCell ref="U19:V19"/>
    <mergeCell ref="U20:V20"/>
    <mergeCell ref="U21:V21"/>
    <mergeCell ref="U22:V22"/>
    <mergeCell ref="U23:V23"/>
    <mergeCell ref="X15:X16"/>
    <mergeCell ref="W17:X17"/>
    <mergeCell ref="W19:X19"/>
    <mergeCell ref="W20:X20"/>
    <mergeCell ref="W21:X21"/>
    <mergeCell ref="U31:V32"/>
    <mergeCell ref="U33:V33"/>
    <mergeCell ref="U26:V26"/>
    <mergeCell ref="U27:V27"/>
    <mergeCell ref="U28:V28"/>
    <mergeCell ref="U29:V30"/>
    <mergeCell ref="U34:U35"/>
    <mergeCell ref="V34:V35"/>
    <mergeCell ref="W34:W35"/>
    <mergeCell ref="X34:X35"/>
    <mergeCell ref="W28:X28"/>
    <mergeCell ref="W29:X30"/>
    <mergeCell ref="W31:X32"/>
    <mergeCell ref="W33:X33"/>
    <mergeCell ref="W22:X22"/>
    <mergeCell ref="W23:X23"/>
    <mergeCell ref="W24:X24"/>
    <mergeCell ref="W25:X25"/>
    <mergeCell ref="W26:X26"/>
    <mergeCell ref="W27:X27"/>
  </mergeCell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showGridLines="0" zoomScale="80" zoomScaleNormal="80" workbookViewId="0">
      <pane xSplit="4" ySplit="5" topLeftCell="E18" activePane="bottomRight" state="frozen"/>
      <selection pane="topRight" activeCell="E1" sqref="E1"/>
      <selection pane="bottomLeft" activeCell="A6" sqref="A6"/>
      <selection pane="bottomRight" activeCell="A23" sqref="A23"/>
    </sheetView>
  </sheetViews>
  <sheetFormatPr defaultRowHeight="15" outlineLevelCol="1" x14ac:dyDescent="0.25"/>
  <cols>
    <col min="1" max="1" width="1" customWidth="1"/>
    <col min="2" max="2" width="28.42578125" style="20" customWidth="1"/>
    <col min="3" max="3" width="119.28515625" style="20" hidden="1" customWidth="1" outlineLevel="1"/>
    <col min="4" max="4" width="72.140625" style="20" hidden="1" customWidth="1" outlineLevel="1"/>
    <col min="5" max="5" width="10.28515625" style="20" customWidth="1" collapsed="1"/>
    <col min="6" max="6" width="14.5703125" style="20" customWidth="1"/>
    <col min="7" max="7" width="10.28515625" style="20" customWidth="1" collapsed="1"/>
    <col min="8" max="8" width="14.5703125" style="20" customWidth="1"/>
    <col min="9" max="9" width="10.28515625" style="20" customWidth="1" collapsed="1"/>
    <col min="10" max="10" width="14.5703125" style="20" customWidth="1"/>
    <col min="11" max="11" width="10.28515625" style="20" customWidth="1" collapsed="1"/>
    <col min="12" max="12" width="14.5703125" style="20" customWidth="1"/>
    <col min="13" max="13" width="10.28515625" style="20" customWidth="1" collapsed="1"/>
    <col min="14" max="14" width="14.5703125" style="20" customWidth="1"/>
    <col min="15" max="15" width="10.28515625" style="20" customWidth="1" collapsed="1"/>
    <col min="16" max="16" width="14.5703125" style="20" customWidth="1"/>
    <col min="17" max="17" width="10.28515625" style="20" customWidth="1" collapsed="1"/>
    <col min="18" max="18" width="14.5703125" style="20" customWidth="1"/>
    <col min="19" max="19" width="10.28515625" style="20" customWidth="1" collapsed="1"/>
    <col min="20" max="20" width="14.5703125" style="20" customWidth="1"/>
    <col min="21" max="21" width="10.28515625" style="20" customWidth="1" collapsed="1"/>
    <col min="22" max="22" width="14.5703125" style="20" customWidth="1"/>
    <col min="23" max="23" width="10.28515625" style="20" customWidth="1" collapsed="1"/>
    <col min="24" max="24" width="14.5703125" style="20" customWidth="1"/>
    <col min="25" max="25" width="10.28515625" style="20" customWidth="1" collapsed="1"/>
    <col min="26" max="26" width="14.5703125" style="20" customWidth="1"/>
    <col min="27" max="27" width="10.28515625" style="20" customWidth="1" collapsed="1"/>
    <col min="28" max="28" width="14.5703125" style="20" customWidth="1"/>
    <col min="29" max="29" width="10.28515625" style="20" customWidth="1" collapsed="1"/>
    <col min="30" max="30" width="14.5703125" style="20" customWidth="1"/>
    <col min="31" max="31" width="10.28515625" style="20" customWidth="1" collapsed="1"/>
    <col min="32" max="32" width="14.5703125" style="20" customWidth="1"/>
    <col min="33" max="33" width="10.28515625" style="20" customWidth="1" collapsed="1"/>
    <col min="34" max="34" width="14.5703125" style="20" customWidth="1"/>
    <col min="35" max="35" width="10.28515625" style="20" customWidth="1" collapsed="1"/>
    <col min="36" max="36" width="14.5703125" style="20" customWidth="1"/>
    <col min="37" max="37" width="10.28515625" style="20" customWidth="1" collapsed="1"/>
    <col min="38" max="38" width="14.5703125" style="20" customWidth="1"/>
    <col min="39" max="39" width="10.28515625" style="20" customWidth="1" collapsed="1"/>
    <col min="40" max="40" width="14.5703125" style="20" customWidth="1"/>
    <col min="41" max="16384" width="9.140625" style="20"/>
  </cols>
  <sheetData>
    <row r="1" spans="2:40" ht="4.5" customHeight="1" thickBot="1" x14ac:dyDescent="0.3"/>
    <row r="2" spans="2:40" x14ac:dyDescent="0.25">
      <c r="C2" s="102" t="s">
        <v>148</v>
      </c>
      <c r="D2" s="83" t="s">
        <v>130</v>
      </c>
      <c r="E2" s="176" t="s">
        <v>58</v>
      </c>
      <c r="F2" s="177"/>
      <c r="G2" s="176" t="s">
        <v>58</v>
      </c>
      <c r="H2" s="177"/>
      <c r="I2" s="176" t="s">
        <v>58</v>
      </c>
      <c r="J2" s="177"/>
      <c r="K2" s="176" t="s">
        <v>58</v>
      </c>
      <c r="L2" s="177"/>
      <c r="M2" s="176" t="s">
        <v>58</v>
      </c>
      <c r="N2" s="177"/>
      <c r="O2" s="176" t="s">
        <v>58</v>
      </c>
      <c r="P2" s="177"/>
      <c r="Q2" s="176" t="s">
        <v>58</v>
      </c>
      <c r="R2" s="177"/>
      <c r="S2" s="176" t="s">
        <v>58</v>
      </c>
      <c r="T2" s="177"/>
      <c r="U2" s="176" t="s">
        <v>58</v>
      </c>
      <c r="V2" s="177"/>
      <c r="W2" s="176" t="s">
        <v>58</v>
      </c>
      <c r="X2" s="177"/>
      <c r="Y2" s="176" t="s">
        <v>58</v>
      </c>
      <c r="Z2" s="177"/>
      <c r="AA2" s="176" t="s">
        <v>58</v>
      </c>
      <c r="AB2" s="177"/>
      <c r="AC2" s="176" t="s">
        <v>58</v>
      </c>
      <c r="AD2" s="177"/>
      <c r="AE2" s="176" t="s">
        <v>58</v>
      </c>
      <c r="AF2" s="177"/>
      <c r="AG2" s="176" t="s">
        <v>58</v>
      </c>
      <c r="AH2" s="177"/>
      <c r="AI2" s="176" t="s">
        <v>58</v>
      </c>
      <c r="AJ2" s="177"/>
      <c r="AK2" s="176" t="s">
        <v>58</v>
      </c>
      <c r="AL2" s="177"/>
      <c r="AM2" s="176" t="s">
        <v>58</v>
      </c>
      <c r="AN2" s="177"/>
    </row>
    <row r="3" spans="2:40" x14ac:dyDescent="0.25">
      <c r="D3" s="83" t="s">
        <v>131</v>
      </c>
      <c r="E3" s="105" t="s">
        <v>4</v>
      </c>
      <c r="F3" s="106" t="s">
        <v>5</v>
      </c>
      <c r="G3" s="105" t="s">
        <v>4</v>
      </c>
      <c r="H3" s="106" t="s">
        <v>5</v>
      </c>
      <c r="I3" s="105" t="s">
        <v>4</v>
      </c>
      <c r="J3" s="106" t="s">
        <v>5</v>
      </c>
      <c r="K3" s="105" t="s">
        <v>4</v>
      </c>
      <c r="L3" s="106" t="s">
        <v>5</v>
      </c>
      <c r="M3" s="105" t="s">
        <v>4</v>
      </c>
      <c r="N3" s="106" t="s">
        <v>5</v>
      </c>
      <c r="O3" s="105" t="s">
        <v>4</v>
      </c>
      <c r="P3" s="106" t="s">
        <v>5</v>
      </c>
      <c r="Q3" s="105" t="s">
        <v>4</v>
      </c>
      <c r="R3" s="106" t="s">
        <v>5</v>
      </c>
      <c r="S3" s="105" t="s">
        <v>4</v>
      </c>
      <c r="T3" s="106" t="s">
        <v>5</v>
      </c>
      <c r="U3" s="105" t="s">
        <v>4</v>
      </c>
      <c r="V3" s="106" t="s">
        <v>5</v>
      </c>
      <c r="W3" s="105" t="s">
        <v>4</v>
      </c>
      <c r="X3" s="106" t="s">
        <v>5</v>
      </c>
      <c r="Y3" s="105" t="s">
        <v>4</v>
      </c>
      <c r="Z3" s="106" t="s">
        <v>5</v>
      </c>
      <c r="AA3" s="105" t="s">
        <v>4</v>
      </c>
      <c r="AB3" s="106" t="s">
        <v>5</v>
      </c>
      <c r="AC3" s="105" t="s">
        <v>4</v>
      </c>
      <c r="AD3" s="106" t="s">
        <v>5</v>
      </c>
      <c r="AE3" s="105" t="s">
        <v>4</v>
      </c>
      <c r="AF3" s="106" t="s">
        <v>5</v>
      </c>
      <c r="AG3" s="105" t="s">
        <v>4</v>
      </c>
      <c r="AH3" s="106" t="s">
        <v>5</v>
      </c>
      <c r="AI3" s="105" t="s">
        <v>4</v>
      </c>
      <c r="AJ3" s="106" t="s">
        <v>5</v>
      </c>
      <c r="AK3" s="105" t="s">
        <v>4</v>
      </c>
      <c r="AL3" s="106" t="s">
        <v>5</v>
      </c>
      <c r="AM3" s="105" t="s">
        <v>4</v>
      </c>
      <c r="AN3" s="106" t="s">
        <v>5</v>
      </c>
    </row>
    <row r="4" spans="2:40" ht="15.75" thickBot="1" x14ac:dyDescent="0.3">
      <c r="D4" s="86" t="s">
        <v>132</v>
      </c>
      <c r="E4" s="93" t="s">
        <v>133</v>
      </c>
      <c r="F4" s="92" t="s">
        <v>134</v>
      </c>
      <c r="G4" s="93" t="s">
        <v>133</v>
      </c>
      <c r="H4" s="92" t="s">
        <v>134</v>
      </c>
      <c r="I4" s="93" t="s">
        <v>133</v>
      </c>
      <c r="J4" s="92" t="s">
        <v>134</v>
      </c>
      <c r="K4" s="93" t="s">
        <v>133</v>
      </c>
      <c r="L4" s="92" t="s">
        <v>134</v>
      </c>
      <c r="M4" s="93" t="s">
        <v>133</v>
      </c>
      <c r="N4" s="92" t="s">
        <v>134</v>
      </c>
      <c r="O4" s="93" t="s">
        <v>133</v>
      </c>
      <c r="P4" s="92" t="s">
        <v>134</v>
      </c>
      <c r="Q4" s="93" t="s">
        <v>133</v>
      </c>
      <c r="R4" s="92" t="s">
        <v>134</v>
      </c>
      <c r="S4" s="93" t="s">
        <v>133</v>
      </c>
      <c r="T4" s="92" t="s">
        <v>134</v>
      </c>
      <c r="U4" s="93" t="s">
        <v>133</v>
      </c>
      <c r="V4" s="92" t="s">
        <v>134</v>
      </c>
      <c r="W4" s="93" t="s">
        <v>133</v>
      </c>
      <c r="X4" s="92" t="s">
        <v>134</v>
      </c>
      <c r="Y4" s="93" t="s">
        <v>133</v>
      </c>
      <c r="Z4" s="92" t="s">
        <v>134</v>
      </c>
      <c r="AA4" s="93" t="s">
        <v>133</v>
      </c>
      <c r="AB4" s="92" t="s">
        <v>134</v>
      </c>
      <c r="AC4" s="93" t="s">
        <v>133</v>
      </c>
      <c r="AD4" s="92" t="s">
        <v>134</v>
      </c>
      <c r="AE4" s="93" t="s">
        <v>133</v>
      </c>
      <c r="AF4" s="92" t="s">
        <v>134</v>
      </c>
      <c r="AG4" s="93" t="s">
        <v>133</v>
      </c>
      <c r="AH4" s="92" t="s">
        <v>134</v>
      </c>
      <c r="AI4" s="93" t="s">
        <v>133</v>
      </c>
      <c r="AJ4" s="92" t="s">
        <v>134</v>
      </c>
      <c r="AK4" s="93" t="s">
        <v>133</v>
      </c>
      <c r="AL4" s="92" t="s">
        <v>134</v>
      </c>
      <c r="AM4" s="93" t="s">
        <v>133</v>
      </c>
      <c r="AN4" s="92" t="s">
        <v>134</v>
      </c>
    </row>
    <row r="5" spans="2:40" ht="15.75" thickBot="1" x14ac:dyDescent="0.3">
      <c r="B5" s="74" t="s">
        <v>136</v>
      </c>
      <c r="C5" s="75" t="s">
        <v>90</v>
      </c>
      <c r="D5" s="84" t="s">
        <v>91</v>
      </c>
      <c r="E5" s="90"/>
      <c r="F5" s="91"/>
      <c r="G5" s="90"/>
      <c r="H5" s="91"/>
      <c r="I5" s="90"/>
      <c r="J5" s="91"/>
      <c r="K5" s="90"/>
      <c r="L5" s="91"/>
      <c r="M5" s="90"/>
      <c r="N5" s="91"/>
      <c r="O5" s="90"/>
      <c r="P5" s="91"/>
      <c r="Q5" s="90"/>
      <c r="R5" s="91"/>
      <c r="S5" s="90"/>
      <c r="T5" s="91"/>
      <c r="U5" s="90"/>
      <c r="V5" s="91"/>
      <c r="W5" s="90"/>
      <c r="X5" s="91"/>
      <c r="Y5" s="90"/>
      <c r="Z5" s="91"/>
      <c r="AA5" s="90"/>
      <c r="AB5" s="91"/>
      <c r="AC5" s="90"/>
      <c r="AD5" s="91"/>
      <c r="AE5" s="90"/>
      <c r="AF5" s="91"/>
      <c r="AG5" s="90"/>
      <c r="AH5" s="91"/>
      <c r="AI5" s="90"/>
      <c r="AJ5" s="91"/>
      <c r="AK5" s="90"/>
      <c r="AL5" s="91"/>
      <c r="AM5" s="90"/>
      <c r="AN5" s="91"/>
    </row>
    <row r="6" spans="2:40" x14ac:dyDescent="0.25">
      <c r="B6" s="65" t="s">
        <v>120</v>
      </c>
      <c r="C6" s="66"/>
      <c r="D6" s="67"/>
      <c r="E6" s="174"/>
      <c r="F6" s="175"/>
      <c r="G6" s="174"/>
      <c r="H6" s="175"/>
      <c r="I6" s="174"/>
      <c r="J6" s="175"/>
      <c r="K6" s="174"/>
      <c r="L6" s="175"/>
      <c r="M6" s="174"/>
      <c r="N6" s="175"/>
      <c r="O6" s="174"/>
      <c r="P6" s="175"/>
      <c r="Q6" s="174"/>
      <c r="R6" s="175"/>
      <c r="S6" s="174"/>
      <c r="T6" s="175"/>
      <c r="U6" s="174"/>
      <c r="V6" s="175"/>
      <c r="W6" s="174"/>
      <c r="X6" s="175"/>
      <c r="Y6" s="174"/>
      <c r="Z6" s="175"/>
      <c r="AA6" s="174"/>
      <c r="AB6" s="175"/>
      <c r="AC6" s="174"/>
      <c r="AD6" s="175"/>
      <c r="AE6" s="174"/>
      <c r="AF6" s="175"/>
      <c r="AG6" s="174"/>
      <c r="AH6" s="175"/>
      <c r="AI6" s="174"/>
      <c r="AJ6" s="175"/>
      <c r="AK6" s="174"/>
      <c r="AL6" s="175"/>
      <c r="AM6" s="174"/>
      <c r="AN6" s="175"/>
    </row>
    <row r="7" spans="2:40" x14ac:dyDescent="0.25">
      <c r="B7" s="97" t="s">
        <v>121</v>
      </c>
      <c r="C7" s="51"/>
      <c r="D7" s="98" t="s">
        <v>115</v>
      </c>
      <c r="E7" s="155" t="s">
        <v>129</v>
      </c>
      <c r="F7" s="154" t="s">
        <v>129</v>
      </c>
      <c r="G7" s="155" t="s">
        <v>129</v>
      </c>
      <c r="H7" s="154" t="s">
        <v>129</v>
      </c>
      <c r="I7" s="155" t="s">
        <v>129</v>
      </c>
      <c r="J7" s="154" t="s">
        <v>129</v>
      </c>
      <c r="K7" s="155" t="s">
        <v>129</v>
      </c>
      <c r="L7" s="154" t="s">
        <v>129</v>
      </c>
      <c r="M7" s="155" t="s">
        <v>129</v>
      </c>
      <c r="N7" s="154" t="s">
        <v>129</v>
      </c>
      <c r="O7" s="155" t="s">
        <v>129</v>
      </c>
      <c r="P7" s="154" t="s">
        <v>129</v>
      </c>
      <c r="Q7" s="155" t="s">
        <v>129</v>
      </c>
      <c r="R7" s="154" t="s">
        <v>129</v>
      </c>
      <c r="S7" s="155" t="s">
        <v>129</v>
      </c>
      <c r="T7" s="154" t="s">
        <v>129</v>
      </c>
      <c r="U7" s="155" t="s">
        <v>129</v>
      </c>
      <c r="V7" s="154" t="s">
        <v>129</v>
      </c>
      <c r="W7" s="155" t="s">
        <v>129</v>
      </c>
      <c r="X7" s="154" t="s">
        <v>129</v>
      </c>
      <c r="Y7" s="155" t="s">
        <v>129</v>
      </c>
      <c r="Z7" s="154" t="s">
        <v>129</v>
      </c>
      <c r="AA7" s="155" t="s">
        <v>129</v>
      </c>
      <c r="AB7" s="154" t="s">
        <v>129</v>
      </c>
      <c r="AC7" s="155" t="s">
        <v>129</v>
      </c>
      <c r="AD7" s="154" t="s">
        <v>129</v>
      </c>
      <c r="AE7" s="155" t="s">
        <v>129</v>
      </c>
      <c r="AF7" s="154" t="s">
        <v>129</v>
      </c>
      <c r="AG7" s="155" t="s">
        <v>129</v>
      </c>
      <c r="AH7" s="154" t="s">
        <v>129</v>
      </c>
      <c r="AI7" s="155" t="s">
        <v>129</v>
      </c>
      <c r="AJ7" s="154" t="s">
        <v>129</v>
      </c>
      <c r="AK7" s="155" t="s">
        <v>129</v>
      </c>
      <c r="AL7" s="154" t="s">
        <v>129</v>
      </c>
      <c r="AM7" s="155" t="s">
        <v>129</v>
      </c>
      <c r="AN7" s="154" t="s">
        <v>129</v>
      </c>
    </row>
    <row r="8" spans="2:40" x14ac:dyDescent="0.25">
      <c r="B8" s="97" t="s">
        <v>122</v>
      </c>
      <c r="C8" s="51"/>
      <c r="D8" s="98" t="s">
        <v>115</v>
      </c>
      <c r="E8" s="155"/>
      <c r="F8" s="154"/>
      <c r="G8" s="155"/>
      <c r="H8" s="154"/>
      <c r="I8" s="155"/>
      <c r="J8" s="154"/>
      <c r="K8" s="155"/>
      <c r="L8" s="154"/>
      <c r="M8" s="155"/>
      <c r="N8" s="154"/>
      <c r="O8" s="155"/>
      <c r="P8" s="154"/>
      <c r="Q8" s="155"/>
      <c r="R8" s="154"/>
      <c r="S8" s="155"/>
      <c r="T8" s="154"/>
      <c r="U8" s="155"/>
      <c r="V8" s="154"/>
      <c r="W8" s="155"/>
      <c r="X8" s="154"/>
      <c r="Y8" s="155"/>
      <c r="Z8" s="154"/>
      <c r="AA8" s="155"/>
      <c r="AB8" s="154"/>
      <c r="AC8" s="155"/>
      <c r="AD8" s="154"/>
      <c r="AE8" s="155"/>
      <c r="AF8" s="154"/>
      <c r="AG8" s="155"/>
      <c r="AH8" s="154"/>
      <c r="AI8" s="155"/>
      <c r="AJ8" s="154"/>
      <c r="AK8" s="155"/>
      <c r="AL8" s="154"/>
      <c r="AM8" s="155"/>
      <c r="AN8" s="154"/>
    </row>
    <row r="9" spans="2:40" x14ac:dyDescent="0.25">
      <c r="B9" s="76" t="s">
        <v>123</v>
      </c>
      <c r="C9" s="51"/>
      <c r="D9" s="52" t="s">
        <v>124</v>
      </c>
      <c r="E9" s="155"/>
      <c r="F9" s="154"/>
      <c r="G9" s="155"/>
      <c r="H9" s="154"/>
      <c r="I9" s="155"/>
      <c r="J9" s="154"/>
      <c r="K9" s="155"/>
      <c r="L9" s="154"/>
      <c r="M9" s="155"/>
      <c r="N9" s="154"/>
      <c r="O9" s="155"/>
      <c r="P9" s="154"/>
      <c r="Q9" s="155"/>
      <c r="R9" s="154"/>
      <c r="S9" s="155"/>
      <c r="T9" s="154"/>
      <c r="U9" s="155"/>
      <c r="V9" s="154"/>
      <c r="W9" s="155"/>
      <c r="X9" s="154"/>
      <c r="Y9" s="155"/>
      <c r="Z9" s="154"/>
      <c r="AA9" s="155"/>
      <c r="AB9" s="154"/>
      <c r="AC9" s="155"/>
      <c r="AD9" s="154"/>
      <c r="AE9" s="155"/>
      <c r="AF9" s="154"/>
      <c r="AG9" s="155"/>
      <c r="AH9" s="154"/>
      <c r="AI9" s="155"/>
      <c r="AJ9" s="154"/>
      <c r="AK9" s="155"/>
      <c r="AL9" s="154"/>
      <c r="AM9" s="155"/>
      <c r="AN9" s="154"/>
    </row>
    <row r="10" spans="2:40" x14ac:dyDescent="0.25">
      <c r="B10" s="76" t="s">
        <v>125</v>
      </c>
      <c r="C10" s="51"/>
      <c r="D10" s="52" t="s">
        <v>126</v>
      </c>
      <c r="E10" s="155"/>
      <c r="F10" s="154"/>
      <c r="G10" s="155"/>
      <c r="H10" s="154"/>
      <c r="I10" s="155"/>
      <c r="J10" s="154"/>
      <c r="K10" s="155"/>
      <c r="L10" s="154"/>
      <c r="M10" s="155"/>
      <c r="N10" s="154"/>
      <c r="O10" s="155"/>
      <c r="P10" s="154"/>
      <c r="Q10" s="155"/>
      <c r="R10" s="154"/>
      <c r="S10" s="155"/>
      <c r="T10" s="154"/>
      <c r="U10" s="155"/>
      <c r="V10" s="154"/>
      <c r="W10" s="155"/>
      <c r="X10" s="154"/>
      <c r="Y10" s="155"/>
      <c r="Z10" s="154"/>
      <c r="AA10" s="155"/>
      <c r="AB10" s="154"/>
      <c r="AC10" s="155"/>
      <c r="AD10" s="154"/>
      <c r="AE10" s="155"/>
      <c r="AF10" s="154"/>
      <c r="AG10" s="155"/>
      <c r="AH10" s="154"/>
      <c r="AI10" s="155"/>
      <c r="AJ10" s="154"/>
      <c r="AK10" s="155"/>
      <c r="AL10" s="154"/>
      <c r="AM10" s="155"/>
      <c r="AN10" s="154"/>
    </row>
    <row r="11" spans="2:40" x14ac:dyDescent="0.25">
      <c r="B11" s="62" t="s">
        <v>109</v>
      </c>
      <c r="C11" s="46"/>
      <c r="D11" s="63"/>
      <c r="E11" s="146"/>
      <c r="F11" s="147"/>
      <c r="G11" s="146"/>
      <c r="H11" s="147"/>
      <c r="I11" s="146"/>
      <c r="J11" s="147"/>
      <c r="K11" s="146"/>
      <c r="L11" s="147"/>
      <c r="M11" s="146"/>
      <c r="N11" s="147"/>
      <c r="O11" s="146"/>
      <c r="P11" s="147"/>
      <c r="Q11" s="146"/>
      <c r="R11" s="147"/>
      <c r="S11" s="146"/>
      <c r="T11" s="147"/>
      <c r="U11" s="146"/>
      <c r="V11" s="147"/>
      <c r="W11" s="146"/>
      <c r="X11" s="147"/>
      <c r="Y11" s="146"/>
      <c r="Z11" s="147"/>
      <c r="AA11" s="146"/>
      <c r="AB11" s="147"/>
      <c r="AC11" s="146"/>
      <c r="AD11" s="147"/>
      <c r="AE11" s="146"/>
      <c r="AF11" s="147"/>
      <c r="AG11" s="146"/>
      <c r="AH11" s="147"/>
      <c r="AI11" s="146"/>
      <c r="AJ11" s="147"/>
      <c r="AK11" s="146"/>
      <c r="AL11" s="147"/>
      <c r="AM11" s="146"/>
      <c r="AN11" s="147"/>
    </row>
    <row r="12" spans="2:40" x14ac:dyDescent="0.25">
      <c r="B12" s="97" t="s">
        <v>114</v>
      </c>
      <c r="C12" s="51"/>
      <c r="D12" s="98" t="s">
        <v>115</v>
      </c>
      <c r="E12" s="103" t="s">
        <v>6</v>
      </c>
      <c r="F12" s="104" t="s">
        <v>6</v>
      </c>
      <c r="G12" s="103" t="s">
        <v>6</v>
      </c>
      <c r="H12" s="104" t="s">
        <v>6</v>
      </c>
      <c r="I12" s="103" t="s">
        <v>6</v>
      </c>
      <c r="J12" s="104" t="s">
        <v>6</v>
      </c>
      <c r="K12" s="103" t="s">
        <v>6</v>
      </c>
      <c r="L12" s="104" t="s">
        <v>6</v>
      </c>
      <c r="M12" s="103" t="s">
        <v>6</v>
      </c>
      <c r="N12" s="104" t="s">
        <v>6</v>
      </c>
      <c r="O12" s="103" t="s">
        <v>6</v>
      </c>
      <c r="P12" s="104" t="s">
        <v>6</v>
      </c>
      <c r="Q12" s="103" t="s">
        <v>6</v>
      </c>
      <c r="R12" s="104" t="s">
        <v>6</v>
      </c>
      <c r="S12" s="103" t="s">
        <v>6</v>
      </c>
      <c r="T12" s="104" t="s">
        <v>6</v>
      </c>
      <c r="U12" s="103" t="s">
        <v>6</v>
      </c>
      <c r="V12" s="104" t="s">
        <v>6</v>
      </c>
      <c r="W12" s="103" t="s">
        <v>6</v>
      </c>
      <c r="X12" s="104" t="s">
        <v>6</v>
      </c>
      <c r="Y12" s="103" t="s">
        <v>6</v>
      </c>
      <c r="Z12" s="104" t="s">
        <v>6</v>
      </c>
      <c r="AA12" s="103" t="s">
        <v>6</v>
      </c>
      <c r="AB12" s="104" t="s">
        <v>6</v>
      </c>
      <c r="AC12" s="103" t="s">
        <v>6</v>
      </c>
      <c r="AD12" s="104" t="s">
        <v>6</v>
      </c>
      <c r="AE12" s="103" t="s">
        <v>6</v>
      </c>
      <c r="AF12" s="104" t="s">
        <v>6</v>
      </c>
      <c r="AG12" s="103" t="s">
        <v>6</v>
      </c>
      <c r="AH12" s="104" t="s">
        <v>6</v>
      </c>
      <c r="AI12" s="103" t="s">
        <v>6</v>
      </c>
      <c r="AJ12" s="104" t="s">
        <v>6</v>
      </c>
      <c r="AK12" s="103" t="s">
        <v>6</v>
      </c>
      <c r="AL12" s="104" t="s">
        <v>6</v>
      </c>
      <c r="AM12" s="103" t="s">
        <v>6</v>
      </c>
      <c r="AN12" s="104" t="s">
        <v>6</v>
      </c>
    </row>
    <row r="13" spans="2:40" x14ac:dyDescent="0.25">
      <c r="B13" s="76" t="s">
        <v>92</v>
      </c>
      <c r="C13" s="51"/>
      <c r="D13" s="52" t="s">
        <v>138</v>
      </c>
      <c r="E13" s="99">
        <v>1000</v>
      </c>
      <c r="F13" s="100">
        <v>2000</v>
      </c>
      <c r="G13" s="99">
        <v>1000</v>
      </c>
      <c r="H13" s="100">
        <v>2000</v>
      </c>
      <c r="I13" s="99">
        <v>1000</v>
      </c>
      <c r="J13" s="100">
        <v>2000</v>
      </c>
      <c r="K13" s="99">
        <v>1000</v>
      </c>
      <c r="L13" s="100">
        <v>2000</v>
      </c>
      <c r="M13" s="99">
        <v>1000</v>
      </c>
      <c r="N13" s="100">
        <v>2000</v>
      </c>
      <c r="O13" s="99">
        <v>1000</v>
      </c>
      <c r="P13" s="100">
        <v>2000</v>
      </c>
      <c r="Q13" s="99">
        <v>1000</v>
      </c>
      <c r="R13" s="100">
        <v>2000</v>
      </c>
      <c r="S13" s="99">
        <v>1000</v>
      </c>
      <c r="T13" s="100">
        <v>2000</v>
      </c>
      <c r="U13" s="99">
        <v>1000</v>
      </c>
      <c r="V13" s="100">
        <v>2000</v>
      </c>
      <c r="W13" s="99">
        <v>1000</v>
      </c>
      <c r="X13" s="100">
        <v>2000</v>
      </c>
      <c r="Y13" s="99">
        <v>1000</v>
      </c>
      <c r="Z13" s="100">
        <v>2000</v>
      </c>
      <c r="AA13" s="99">
        <v>1000</v>
      </c>
      <c r="AB13" s="100">
        <v>2000</v>
      </c>
      <c r="AC13" s="99">
        <v>1000</v>
      </c>
      <c r="AD13" s="100">
        <v>2000</v>
      </c>
      <c r="AE13" s="99">
        <v>1000</v>
      </c>
      <c r="AF13" s="100">
        <v>2000</v>
      </c>
      <c r="AG13" s="99">
        <v>1000</v>
      </c>
      <c r="AH13" s="100">
        <v>2000</v>
      </c>
      <c r="AI13" s="99">
        <v>1000</v>
      </c>
      <c r="AJ13" s="100">
        <v>2000</v>
      </c>
      <c r="AK13" s="99">
        <v>1000</v>
      </c>
      <c r="AL13" s="100">
        <v>2000</v>
      </c>
      <c r="AM13" s="99">
        <v>1000</v>
      </c>
      <c r="AN13" s="100">
        <v>2000</v>
      </c>
    </row>
    <row r="14" spans="2:40" x14ac:dyDescent="0.25">
      <c r="B14" s="76" t="s">
        <v>93</v>
      </c>
      <c r="C14" s="51"/>
      <c r="D14" s="52" t="s">
        <v>139</v>
      </c>
      <c r="E14" s="99">
        <v>1000</v>
      </c>
      <c r="F14" s="100">
        <v>2000</v>
      </c>
      <c r="G14" s="99">
        <v>950</v>
      </c>
      <c r="H14" s="100">
        <v>1950</v>
      </c>
      <c r="I14" s="99">
        <v>949</v>
      </c>
      <c r="J14" s="100">
        <v>1950</v>
      </c>
      <c r="K14" s="99">
        <v>900</v>
      </c>
      <c r="L14" s="100">
        <v>2000</v>
      </c>
      <c r="M14" s="99">
        <v>899</v>
      </c>
      <c r="N14" s="100">
        <v>2000</v>
      </c>
      <c r="O14" s="99">
        <v>899</v>
      </c>
      <c r="P14" s="100">
        <v>2001</v>
      </c>
      <c r="Q14" s="99">
        <v>1000</v>
      </c>
      <c r="R14" s="100">
        <v>1900</v>
      </c>
      <c r="S14" s="99">
        <v>1000</v>
      </c>
      <c r="T14" s="100">
        <v>1899</v>
      </c>
      <c r="U14" s="99">
        <v>1001</v>
      </c>
      <c r="V14" s="100">
        <v>1899</v>
      </c>
      <c r="W14" s="99">
        <v>1050</v>
      </c>
      <c r="X14" s="100">
        <v>2050</v>
      </c>
      <c r="Y14" s="99">
        <v>1051</v>
      </c>
      <c r="Z14" s="100">
        <v>2050</v>
      </c>
      <c r="AA14" s="99">
        <v>1100</v>
      </c>
      <c r="AB14" s="100">
        <v>2000</v>
      </c>
      <c r="AC14" s="99">
        <v>1101</v>
      </c>
      <c r="AD14" s="100">
        <v>2000</v>
      </c>
      <c r="AE14" s="99">
        <v>1000</v>
      </c>
      <c r="AF14" s="100">
        <v>2101</v>
      </c>
      <c r="AG14" s="99">
        <v>800</v>
      </c>
      <c r="AH14" s="100">
        <v>2100</v>
      </c>
      <c r="AI14" s="99">
        <v>799</v>
      </c>
      <c r="AJ14" s="100">
        <v>2100</v>
      </c>
      <c r="AK14" s="99">
        <v>1100</v>
      </c>
      <c r="AL14" s="100">
        <v>1800</v>
      </c>
      <c r="AM14" s="99">
        <v>1100</v>
      </c>
      <c r="AN14" s="100">
        <v>1799</v>
      </c>
    </row>
    <row r="15" spans="2:40" x14ac:dyDescent="0.25">
      <c r="B15" s="77" t="s">
        <v>94</v>
      </c>
      <c r="C15" s="48" t="s">
        <v>127</v>
      </c>
      <c r="D15" s="60" t="s">
        <v>137</v>
      </c>
      <c r="E15" s="156">
        <f>IF(E12="Yes", MIN(E14, E13), E14)</f>
        <v>1000</v>
      </c>
      <c r="F15" s="158">
        <f t="shared" ref="F15:AD15" si="0">IF(F12="Yes", MIN(F14, F13), F14)</f>
        <v>2000</v>
      </c>
      <c r="G15" s="156">
        <f t="shared" si="0"/>
        <v>950</v>
      </c>
      <c r="H15" s="158">
        <f t="shared" si="0"/>
        <v>1950</v>
      </c>
      <c r="I15" s="156">
        <f t="shared" si="0"/>
        <v>949</v>
      </c>
      <c r="J15" s="158">
        <f t="shared" si="0"/>
        <v>1950</v>
      </c>
      <c r="K15" s="156">
        <f t="shared" si="0"/>
        <v>900</v>
      </c>
      <c r="L15" s="158">
        <f t="shared" si="0"/>
        <v>2000</v>
      </c>
      <c r="M15" s="156">
        <f t="shared" si="0"/>
        <v>899</v>
      </c>
      <c r="N15" s="158">
        <f t="shared" si="0"/>
        <v>2000</v>
      </c>
      <c r="O15" s="156">
        <f t="shared" si="0"/>
        <v>899</v>
      </c>
      <c r="P15" s="158">
        <f t="shared" si="0"/>
        <v>2001</v>
      </c>
      <c r="Q15" s="156">
        <f t="shared" si="0"/>
        <v>1000</v>
      </c>
      <c r="R15" s="158">
        <f t="shared" si="0"/>
        <v>1900</v>
      </c>
      <c r="S15" s="156">
        <f t="shared" si="0"/>
        <v>1000</v>
      </c>
      <c r="T15" s="158">
        <f t="shared" si="0"/>
        <v>1899</v>
      </c>
      <c r="U15" s="156">
        <f t="shared" si="0"/>
        <v>1001</v>
      </c>
      <c r="V15" s="158">
        <f t="shared" si="0"/>
        <v>1899</v>
      </c>
      <c r="W15" s="156">
        <f t="shared" si="0"/>
        <v>1050</v>
      </c>
      <c r="X15" s="158">
        <f t="shared" si="0"/>
        <v>2050</v>
      </c>
      <c r="Y15" s="156">
        <f t="shared" si="0"/>
        <v>1051</v>
      </c>
      <c r="Z15" s="158">
        <f t="shared" si="0"/>
        <v>2050</v>
      </c>
      <c r="AA15" s="156">
        <f t="shared" si="0"/>
        <v>1100</v>
      </c>
      <c r="AB15" s="158">
        <f t="shared" si="0"/>
        <v>2000</v>
      </c>
      <c r="AC15" s="156">
        <f t="shared" si="0"/>
        <v>1101</v>
      </c>
      <c r="AD15" s="158">
        <f t="shared" si="0"/>
        <v>2000</v>
      </c>
      <c r="AE15" s="156">
        <f t="shared" ref="AE15" si="1">IF(AE12="Yes", MIN(AE14, AE13), AE14)</f>
        <v>1000</v>
      </c>
      <c r="AF15" s="158">
        <f t="shared" ref="AF15" si="2">IF(AF12="Yes", MIN(AF14, AF13), AF14)</f>
        <v>2101</v>
      </c>
      <c r="AG15" s="156">
        <f t="shared" ref="AG15" si="3">IF(AG12="Yes", MIN(AG14, AG13), AG14)</f>
        <v>800</v>
      </c>
      <c r="AH15" s="158">
        <f t="shared" ref="AH15" si="4">IF(AH12="Yes", MIN(AH14, AH13), AH14)</f>
        <v>2100</v>
      </c>
      <c r="AI15" s="156">
        <f t="shared" ref="AI15" si="5">IF(AI12="Yes", MIN(AI14, AI13), AI14)</f>
        <v>799</v>
      </c>
      <c r="AJ15" s="158">
        <f t="shared" ref="AJ15" si="6">IF(AJ12="Yes", MIN(AJ14, AJ13), AJ14)</f>
        <v>2100</v>
      </c>
      <c r="AK15" s="156">
        <f t="shared" ref="AK15" si="7">IF(AK12="Yes", MIN(AK14, AK13), AK14)</f>
        <v>1100</v>
      </c>
      <c r="AL15" s="158">
        <f t="shared" ref="AL15" si="8">IF(AL12="Yes", MIN(AL14, AL13), AL14)</f>
        <v>1800</v>
      </c>
      <c r="AM15" s="156">
        <f t="shared" ref="AM15" si="9">IF(AM12="Yes", MIN(AM14, AM13), AM14)</f>
        <v>1100</v>
      </c>
      <c r="AN15" s="158">
        <f t="shared" ref="AN15" si="10">IF(AN12="Yes", MIN(AN14, AN13), AN14)</f>
        <v>1799</v>
      </c>
    </row>
    <row r="16" spans="2:40" x14ac:dyDescent="0.25">
      <c r="B16" s="78"/>
      <c r="C16" s="49" t="s">
        <v>107</v>
      </c>
      <c r="D16" s="61" t="s">
        <v>93</v>
      </c>
      <c r="E16" s="157"/>
      <c r="F16" s="159"/>
      <c r="G16" s="157"/>
      <c r="H16" s="159"/>
      <c r="I16" s="157"/>
      <c r="J16" s="159"/>
      <c r="K16" s="157"/>
      <c r="L16" s="159"/>
      <c r="M16" s="157"/>
      <c r="N16" s="159"/>
      <c r="O16" s="157"/>
      <c r="P16" s="159"/>
      <c r="Q16" s="157"/>
      <c r="R16" s="159"/>
      <c r="S16" s="157"/>
      <c r="T16" s="159"/>
      <c r="U16" s="157"/>
      <c r="V16" s="159"/>
      <c r="W16" s="157"/>
      <c r="X16" s="159"/>
      <c r="Y16" s="157"/>
      <c r="Z16" s="159"/>
      <c r="AA16" s="157"/>
      <c r="AB16" s="159"/>
      <c r="AC16" s="157"/>
      <c r="AD16" s="159"/>
      <c r="AE16" s="157"/>
      <c r="AF16" s="159"/>
      <c r="AG16" s="157"/>
      <c r="AH16" s="159"/>
      <c r="AI16" s="157"/>
      <c r="AJ16" s="159"/>
      <c r="AK16" s="157"/>
      <c r="AL16" s="159"/>
      <c r="AM16" s="157"/>
      <c r="AN16" s="159"/>
    </row>
    <row r="17" spans="2:40" x14ac:dyDescent="0.25">
      <c r="B17" s="64" t="s">
        <v>110</v>
      </c>
      <c r="C17" s="47"/>
      <c r="D17" s="59"/>
      <c r="E17" s="146"/>
      <c r="F17" s="147"/>
      <c r="G17" s="146"/>
      <c r="H17" s="147"/>
      <c r="I17" s="146"/>
      <c r="J17" s="147"/>
      <c r="K17" s="146"/>
      <c r="L17" s="147"/>
      <c r="M17" s="146"/>
      <c r="N17" s="147"/>
      <c r="O17" s="146"/>
      <c r="P17" s="147"/>
      <c r="Q17" s="146"/>
      <c r="R17" s="147"/>
      <c r="S17" s="146"/>
      <c r="T17" s="147"/>
      <c r="U17" s="146"/>
      <c r="V17" s="147"/>
      <c r="W17" s="146"/>
      <c r="X17" s="147"/>
      <c r="Y17" s="146"/>
      <c r="Z17" s="147"/>
      <c r="AA17" s="146"/>
      <c r="AB17" s="147"/>
      <c r="AC17" s="146"/>
      <c r="AD17" s="147"/>
      <c r="AE17" s="146"/>
      <c r="AF17" s="147"/>
      <c r="AG17" s="146"/>
      <c r="AH17" s="147"/>
      <c r="AI17" s="146"/>
      <c r="AJ17" s="147"/>
      <c r="AK17" s="146"/>
      <c r="AL17" s="147"/>
      <c r="AM17" s="146"/>
      <c r="AN17" s="147"/>
    </row>
    <row r="18" spans="2:40" x14ac:dyDescent="0.25">
      <c r="B18" s="76" t="s">
        <v>95</v>
      </c>
      <c r="C18" s="51"/>
      <c r="D18" s="52" t="s">
        <v>140</v>
      </c>
      <c r="E18" s="72">
        <f>E13</f>
        <v>1000</v>
      </c>
      <c r="F18" s="73">
        <f>F13</f>
        <v>2000</v>
      </c>
      <c r="G18" s="72">
        <f t="shared" ref="G18:X18" si="11">G13</f>
        <v>1000</v>
      </c>
      <c r="H18" s="73">
        <f t="shared" si="11"/>
        <v>2000</v>
      </c>
      <c r="I18" s="72">
        <f t="shared" si="11"/>
        <v>1000</v>
      </c>
      <c r="J18" s="73">
        <f t="shared" si="11"/>
        <v>2000</v>
      </c>
      <c r="K18" s="72">
        <f t="shared" si="11"/>
        <v>1000</v>
      </c>
      <c r="L18" s="73">
        <f t="shared" si="11"/>
        <v>2000</v>
      </c>
      <c r="M18" s="72">
        <f t="shared" si="11"/>
        <v>1000</v>
      </c>
      <c r="N18" s="73">
        <f t="shared" si="11"/>
        <v>2000</v>
      </c>
      <c r="O18" s="72">
        <f t="shared" si="11"/>
        <v>1000</v>
      </c>
      <c r="P18" s="73">
        <f t="shared" si="11"/>
        <v>2000</v>
      </c>
      <c r="Q18" s="72">
        <f t="shared" si="11"/>
        <v>1000</v>
      </c>
      <c r="R18" s="73">
        <f t="shared" si="11"/>
        <v>2000</v>
      </c>
      <c r="S18" s="72">
        <f t="shared" si="11"/>
        <v>1000</v>
      </c>
      <c r="T18" s="73">
        <f t="shared" si="11"/>
        <v>2000</v>
      </c>
      <c r="U18" s="72">
        <f t="shared" si="11"/>
        <v>1000</v>
      </c>
      <c r="V18" s="73">
        <f t="shared" si="11"/>
        <v>2000</v>
      </c>
      <c r="W18" s="72">
        <f t="shared" si="11"/>
        <v>1000</v>
      </c>
      <c r="X18" s="73">
        <f t="shared" si="11"/>
        <v>2000</v>
      </c>
      <c r="Y18" s="72">
        <f t="shared" ref="Y18:Z18" si="12">Y13</f>
        <v>1000</v>
      </c>
      <c r="Z18" s="73">
        <f t="shared" si="12"/>
        <v>2000</v>
      </c>
      <c r="AA18" s="72">
        <f t="shared" ref="AA18:AB18" si="13">AA13</f>
        <v>1000</v>
      </c>
      <c r="AB18" s="73">
        <f t="shared" si="13"/>
        <v>2000</v>
      </c>
      <c r="AC18" s="72">
        <f t="shared" ref="AC18:AD18" si="14">AC13</f>
        <v>1000</v>
      </c>
      <c r="AD18" s="73">
        <f t="shared" si="14"/>
        <v>2000</v>
      </c>
      <c r="AE18" s="72">
        <f t="shared" ref="AE18:AF18" si="15">AE13</f>
        <v>1000</v>
      </c>
      <c r="AF18" s="73">
        <f t="shared" si="15"/>
        <v>2000</v>
      </c>
      <c r="AG18" s="72">
        <f t="shared" ref="AG18:AH18" si="16">AG13</f>
        <v>1000</v>
      </c>
      <c r="AH18" s="73">
        <f t="shared" si="16"/>
        <v>2000</v>
      </c>
      <c r="AI18" s="72">
        <f t="shared" ref="AI18:AJ18" si="17">AI13</f>
        <v>1000</v>
      </c>
      <c r="AJ18" s="73">
        <f t="shared" si="17"/>
        <v>2000</v>
      </c>
      <c r="AK18" s="72">
        <f t="shared" ref="AK18:AL18" si="18">AK13</f>
        <v>1000</v>
      </c>
      <c r="AL18" s="73">
        <f t="shared" si="18"/>
        <v>2000</v>
      </c>
      <c r="AM18" s="72">
        <f t="shared" ref="AM18:AN18" si="19">AM13</f>
        <v>1000</v>
      </c>
      <c r="AN18" s="73">
        <f t="shared" si="19"/>
        <v>2000</v>
      </c>
    </row>
    <row r="19" spans="2:40" x14ac:dyDescent="0.25">
      <c r="B19" s="76" t="s">
        <v>96</v>
      </c>
      <c r="C19" s="51"/>
      <c r="D19" s="52" t="s">
        <v>141</v>
      </c>
      <c r="E19" s="72">
        <f>E15</f>
        <v>1000</v>
      </c>
      <c r="F19" s="73">
        <f>F15</f>
        <v>2000</v>
      </c>
      <c r="G19" s="72">
        <f t="shared" ref="G19:X19" si="20">G15</f>
        <v>950</v>
      </c>
      <c r="H19" s="73">
        <f t="shared" si="20"/>
        <v>1950</v>
      </c>
      <c r="I19" s="72">
        <f t="shared" si="20"/>
        <v>949</v>
      </c>
      <c r="J19" s="73">
        <f t="shared" si="20"/>
        <v>1950</v>
      </c>
      <c r="K19" s="72">
        <f t="shared" si="20"/>
        <v>900</v>
      </c>
      <c r="L19" s="73">
        <f t="shared" si="20"/>
        <v>2000</v>
      </c>
      <c r="M19" s="72">
        <f t="shared" si="20"/>
        <v>899</v>
      </c>
      <c r="N19" s="73">
        <f t="shared" si="20"/>
        <v>2000</v>
      </c>
      <c r="O19" s="72">
        <f t="shared" si="20"/>
        <v>899</v>
      </c>
      <c r="P19" s="73">
        <f t="shared" si="20"/>
        <v>2001</v>
      </c>
      <c r="Q19" s="72">
        <f t="shared" si="20"/>
        <v>1000</v>
      </c>
      <c r="R19" s="73">
        <f t="shared" si="20"/>
        <v>1900</v>
      </c>
      <c r="S19" s="72">
        <f t="shared" si="20"/>
        <v>1000</v>
      </c>
      <c r="T19" s="73">
        <f t="shared" si="20"/>
        <v>1899</v>
      </c>
      <c r="U19" s="72">
        <f t="shared" si="20"/>
        <v>1001</v>
      </c>
      <c r="V19" s="73">
        <f t="shared" si="20"/>
        <v>1899</v>
      </c>
      <c r="W19" s="72">
        <f t="shared" si="20"/>
        <v>1050</v>
      </c>
      <c r="X19" s="73">
        <f t="shared" si="20"/>
        <v>2050</v>
      </c>
      <c r="Y19" s="72">
        <f t="shared" ref="Y19:Z19" si="21">Y15</f>
        <v>1051</v>
      </c>
      <c r="Z19" s="73">
        <f t="shared" si="21"/>
        <v>2050</v>
      </c>
      <c r="AA19" s="72">
        <f t="shared" ref="AA19:AB19" si="22">AA15</f>
        <v>1100</v>
      </c>
      <c r="AB19" s="73">
        <f t="shared" si="22"/>
        <v>2000</v>
      </c>
      <c r="AC19" s="72">
        <f t="shared" ref="AC19:AD19" si="23">AC15</f>
        <v>1101</v>
      </c>
      <c r="AD19" s="73">
        <f t="shared" si="23"/>
        <v>2000</v>
      </c>
      <c r="AE19" s="72">
        <f t="shared" ref="AE19:AF19" si="24">AE15</f>
        <v>1000</v>
      </c>
      <c r="AF19" s="73">
        <f t="shared" si="24"/>
        <v>2101</v>
      </c>
      <c r="AG19" s="72">
        <f t="shared" ref="AG19:AH19" si="25">AG15</f>
        <v>800</v>
      </c>
      <c r="AH19" s="73">
        <f t="shared" si="25"/>
        <v>2100</v>
      </c>
      <c r="AI19" s="72">
        <f t="shared" ref="AI19:AJ19" si="26">AI15</f>
        <v>799</v>
      </c>
      <c r="AJ19" s="73">
        <f t="shared" si="26"/>
        <v>2100</v>
      </c>
      <c r="AK19" s="72">
        <f t="shared" ref="AK19:AL19" si="27">AK15</f>
        <v>1100</v>
      </c>
      <c r="AL19" s="73">
        <f t="shared" si="27"/>
        <v>1800</v>
      </c>
      <c r="AM19" s="72">
        <f t="shared" ref="AM19:AN19" si="28">AM15</f>
        <v>1100</v>
      </c>
      <c r="AN19" s="73">
        <f t="shared" si="28"/>
        <v>1799</v>
      </c>
    </row>
    <row r="20" spans="2:40" x14ac:dyDescent="0.25">
      <c r="B20" s="76" t="s">
        <v>97</v>
      </c>
      <c r="C20" s="51"/>
      <c r="D20" s="52" t="s">
        <v>101</v>
      </c>
      <c r="E20" s="72">
        <f>E19-E18</f>
        <v>0</v>
      </c>
      <c r="F20" s="73">
        <f>F19-F18</f>
        <v>0</v>
      </c>
      <c r="G20" s="72">
        <f t="shared" ref="G20:X20" si="29">G19-G18</f>
        <v>-50</v>
      </c>
      <c r="H20" s="73">
        <f t="shared" si="29"/>
        <v>-50</v>
      </c>
      <c r="I20" s="72">
        <f t="shared" si="29"/>
        <v>-51</v>
      </c>
      <c r="J20" s="73">
        <f t="shared" si="29"/>
        <v>-50</v>
      </c>
      <c r="K20" s="72">
        <f t="shared" si="29"/>
        <v>-100</v>
      </c>
      <c r="L20" s="73">
        <f t="shared" si="29"/>
        <v>0</v>
      </c>
      <c r="M20" s="72">
        <f t="shared" si="29"/>
        <v>-101</v>
      </c>
      <c r="N20" s="73">
        <f t="shared" si="29"/>
        <v>0</v>
      </c>
      <c r="O20" s="72">
        <f t="shared" si="29"/>
        <v>-101</v>
      </c>
      <c r="P20" s="73">
        <f t="shared" si="29"/>
        <v>1</v>
      </c>
      <c r="Q20" s="72">
        <f t="shared" si="29"/>
        <v>0</v>
      </c>
      <c r="R20" s="73">
        <f t="shared" si="29"/>
        <v>-100</v>
      </c>
      <c r="S20" s="72">
        <f t="shared" si="29"/>
        <v>0</v>
      </c>
      <c r="T20" s="73">
        <f t="shared" si="29"/>
        <v>-101</v>
      </c>
      <c r="U20" s="72">
        <f t="shared" si="29"/>
        <v>1</v>
      </c>
      <c r="V20" s="73">
        <f t="shared" si="29"/>
        <v>-101</v>
      </c>
      <c r="W20" s="72">
        <f t="shared" si="29"/>
        <v>50</v>
      </c>
      <c r="X20" s="73">
        <f t="shared" si="29"/>
        <v>50</v>
      </c>
      <c r="Y20" s="72">
        <f t="shared" ref="Y20" si="30">Y19-Y18</f>
        <v>51</v>
      </c>
      <c r="Z20" s="73">
        <f t="shared" ref="Z20" si="31">Z19-Z18</f>
        <v>50</v>
      </c>
      <c r="AA20" s="72">
        <f t="shared" ref="AA20" si="32">AA19-AA18</f>
        <v>100</v>
      </c>
      <c r="AB20" s="73">
        <f t="shared" ref="AB20" si="33">AB19-AB18</f>
        <v>0</v>
      </c>
      <c r="AC20" s="72">
        <f t="shared" ref="AC20" si="34">AC19-AC18</f>
        <v>101</v>
      </c>
      <c r="AD20" s="73">
        <f t="shared" ref="AD20" si="35">AD19-AD18</f>
        <v>0</v>
      </c>
      <c r="AE20" s="72">
        <f t="shared" ref="AE20" si="36">AE19-AE18</f>
        <v>0</v>
      </c>
      <c r="AF20" s="73">
        <f t="shared" ref="AF20" si="37">AF19-AF18</f>
        <v>101</v>
      </c>
      <c r="AG20" s="72">
        <f t="shared" ref="AG20" si="38">AG19-AG18</f>
        <v>-200</v>
      </c>
      <c r="AH20" s="73">
        <f t="shared" ref="AH20" si="39">AH19-AH18</f>
        <v>100</v>
      </c>
      <c r="AI20" s="72">
        <f t="shared" ref="AI20" si="40">AI19-AI18</f>
        <v>-201</v>
      </c>
      <c r="AJ20" s="73">
        <f t="shared" ref="AJ20" si="41">AJ19-AJ18</f>
        <v>100</v>
      </c>
      <c r="AK20" s="72">
        <f t="shared" ref="AK20" si="42">AK19-AK18</f>
        <v>100</v>
      </c>
      <c r="AL20" s="73">
        <f t="shared" ref="AL20" si="43">AL19-AL18</f>
        <v>-200</v>
      </c>
      <c r="AM20" s="72">
        <f t="shared" ref="AM20" si="44">AM19-AM18</f>
        <v>100</v>
      </c>
      <c r="AN20" s="73">
        <f t="shared" ref="AN20" si="45">AN19-AN18</f>
        <v>-201</v>
      </c>
    </row>
    <row r="21" spans="2:40" x14ac:dyDescent="0.25">
      <c r="B21" s="64" t="s">
        <v>111</v>
      </c>
      <c r="C21" s="47"/>
      <c r="D21" s="59"/>
      <c r="E21" s="160"/>
      <c r="F21" s="161"/>
      <c r="G21" s="160"/>
      <c r="H21" s="161"/>
      <c r="I21" s="160"/>
      <c r="J21" s="161"/>
      <c r="K21" s="160"/>
      <c r="L21" s="161"/>
      <c r="M21" s="160"/>
      <c r="N21" s="161"/>
      <c r="O21" s="160"/>
      <c r="P21" s="161"/>
      <c r="Q21" s="160"/>
      <c r="R21" s="161"/>
      <c r="S21" s="160"/>
      <c r="T21" s="161"/>
      <c r="U21" s="160"/>
      <c r="V21" s="161"/>
      <c r="W21" s="160"/>
      <c r="X21" s="161"/>
      <c r="Y21" s="160"/>
      <c r="Z21" s="161"/>
      <c r="AA21" s="160"/>
      <c r="AB21" s="161"/>
      <c r="AC21" s="160"/>
      <c r="AD21" s="161"/>
      <c r="AE21" s="160"/>
      <c r="AF21" s="161"/>
      <c r="AG21" s="160"/>
      <c r="AH21" s="161"/>
      <c r="AI21" s="160"/>
      <c r="AJ21" s="161"/>
      <c r="AK21" s="160"/>
      <c r="AL21" s="161"/>
      <c r="AM21" s="160"/>
      <c r="AN21" s="161"/>
    </row>
    <row r="22" spans="2:40" x14ac:dyDescent="0.25">
      <c r="B22" s="97" t="s">
        <v>116</v>
      </c>
      <c r="C22" s="51"/>
      <c r="D22" s="98" t="s">
        <v>115</v>
      </c>
      <c r="E22" s="144" t="s">
        <v>7</v>
      </c>
      <c r="F22" s="145"/>
      <c r="G22" s="144" t="s">
        <v>7</v>
      </c>
      <c r="H22" s="145"/>
      <c r="I22" s="144" t="s">
        <v>7</v>
      </c>
      <c r="J22" s="145"/>
      <c r="K22" s="144" t="s">
        <v>7</v>
      </c>
      <c r="L22" s="145"/>
      <c r="M22" s="144" t="s">
        <v>7</v>
      </c>
      <c r="N22" s="145"/>
      <c r="O22" s="144" t="s">
        <v>7</v>
      </c>
      <c r="P22" s="145"/>
      <c r="Q22" s="144" t="s">
        <v>7</v>
      </c>
      <c r="R22" s="145"/>
      <c r="S22" s="144" t="s">
        <v>7</v>
      </c>
      <c r="T22" s="145"/>
      <c r="U22" s="144" t="s">
        <v>7</v>
      </c>
      <c r="V22" s="145"/>
      <c r="W22" s="144" t="s">
        <v>7</v>
      </c>
      <c r="X22" s="145"/>
      <c r="Y22" s="144" t="s">
        <v>7</v>
      </c>
      <c r="Z22" s="145"/>
      <c r="AA22" s="144" t="s">
        <v>7</v>
      </c>
      <c r="AB22" s="145"/>
      <c r="AC22" s="144" t="s">
        <v>7</v>
      </c>
      <c r="AD22" s="145"/>
      <c r="AE22" s="144" t="s">
        <v>7</v>
      </c>
      <c r="AF22" s="145"/>
      <c r="AG22" s="144" t="s">
        <v>7</v>
      </c>
      <c r="AH22" s="145"/>
      <c r="AI22" s="144" t="s">
        <v>7</v>
      </c>
      <c r="AJ22" s="145"/>
      <c r="AK22" s="144" t="s">
        <v>7</v>
      </c>
      <c r="AL22" s="145"/>
      <c r="AM22" s="144" t="s">
        <v>7</v>
      </c>
      <c r="AN22" s="145"/>
    </row>
    <row r="23" spans="2:40" x14ac:dyDescent="0.25">
      <c r="B23" s="97" t="s">
        <v>118</v>
      </c>
      <c r="C23" s="51"/>
      <c r="D23" s="98" t="s">
        <v>115</v>
      </c>
      <c r="E23" s="140">
        <v>100</v>
      </c>
      <c r="F23" s="141"/>
      <c r="G23" s="140">
        <v>100</v>
      </c>
      <c r="H23" s="141"/>
      <c r="I23" s="140">
        <v>100</v>
      </c>
      <c r="J23" s="141"/>
      <c r="K23" s="140">
        <v>100</v>
      </c>
      <c r="L23" s="141"/>
      <c r="M23" s="140">
        <v>100</v>
      </c>
      <c r="N23" s="141"/>
      <c r="O23" s="140">
        <v>100</v>
      </c>
      <c r="P23" s="141"/>
      <c r="Q23" s="140">
        <v>100</v>
      </c>
      <c r="R23" s="141"/>
      <c r="S23" s="140">
        <v>100</v>
      </c>
      <c r="T23" s="141"/>
      <c r="U23" s="140">
        <v>100</v>
      </c>
      <c r="V23" s="141"/>
      <c r="W23" s="140">
        <v>100</v>
      </c>
      <c r="X23" s="141"/>
      <c r="Y23" s="140">
        <v>100</v>
      </c>
      <c r="Z23" s="141"/>
      <c r="AA23" s="140">
        <v>100</v>
      </c>
      <c r="AB23" s="141"/>
      <c r="AC23" s="140">
        <v>100</v>
      </c>
      <c r="AD23" s="141"/>
      <c r="AE23" s="140">
        <v>100</v>
      </c>
      <c r="AF23" s="141"/>
      <c r="AG23" s="140">
        <v>100</v>
      </c>
      <c r="AH23" s="141"/>
      <c r="AI23" s="140">
        <v>100</v>
      </c>
      <c r="AJ23" s="141"/>
      <c r="AK23" s="140">
        <v>100</v>
      </c>
      <c r="AL23" s="141"/>
      <c r="AM23" s="140">
        <v>100</v>
      </c>
      <c r="AN23" s="141"/>
    </row>
    <row r="24" spans="2:40" x14ac:dyDescent="0.25">
      <c r="B24" s="97" t="s">
        <v>117</v>
      </c>
      <c r="C24" s="51"/>
      <c r="D24" s="98" t="s">
        <v>115</v>
      </c>
      <c r="E24" s="144" t="s">
        <v>7</v>
      </c>
      <c r="F24" s="145"/>
      <c r="G24" s="144" t="s">
        <v>7</v>
      </c>
      <c r="H24" s="145"/>
      <c r="I24" s="144" t="s">
        <v>7</v>
      </c>
      <c r="J24" s="145"/>
      <c r="K24" s="144" t="s">
        <v>7</v>
      </c>
      <c r="L24" s="145"/>
      <c r="M24" s="144" t="s">
        <v>7</v>
      </c>
      <c r="N24" s="145"/>
      <c r="O24" s="144" t="s">
        <v>7</v>
      </c>
      <c r="P24" s="145"/>
      <c r="Q24" s="144" t="s">
        <v>7</v>
      </c>
      <c r="R24" s="145"/>
      <c r="S24" s="144" t="s">
        <v>7</v>
      </c>
      <c r="T24" s="145"/>
      <c r="U24" s="144" t="s">
        <v>7</v>
      </c>
      <c r="V24" s="145"/>
      <c r="W24" s="144" t="s">
        <v>7</v>
      </c>
      <c r="X24" s="145"/>
      <c r="Y24" s="144" t="s">
        <v>7</v>
      </c>
      <c r="Z24" s="145"/>
      <c r="AA24" s="144" t="s">
        <v>7</v>
      </c>
      <c r="AB24" s="145"/>
      <c r="AC24" s="144" t="s">
        <v>7</v>
      </c>
      <c r="AD24" s="145"/>
      <c r="AE24" s="144" t="s">
        <v>7</v>
      </c>
      <c r="AF24" s="145"/>
      <c r="AG24" s="144" t="s">
        <v>7</v>
      </c>
      <c r="AH24" s="145"/>
      <c r="AI24" s="144" t="s">
        <v>7</v>
      </c>
      <c r="AJ24" s="145"/>
      <c r="AK24" s="144" t="s">
        <v>7</v>
      </c>
      <c r="AL24" s="145"/>
      <c r="AM24" s="144" t="s">
        <v>7</v>
      </c>
      <c r="AN24" s="145"/>
    </row>
    <row r="25" spans="2:40" x14ac:dyDescent="0.25">
      <c r="B25" s="97" t="s">
        <v>119</v>
      </c>
      <c r="C25" s="51"/>
      <c r="D25" s="98" t="s">
        <v>115</v>
      </c>
      <c r="E25" s="142">
        <v>-100</v>
      </c>
      <c r="F25" s="143"/>
      <c r="G25" s="142">
        <v>-100</v>
      </c>
      <c r="H25" s="143"/>
      <c r="I25" s="142">
        <v>-100</v>
      </c>
      <c r="J25" s="143"/>
      <c r="K25" s="142">
        <v>-100</v>
      </c>
      <c r="L25" s="143"/>
      <c r="M25" s="142">
        <v>-100</v>
      </c>
      <c r="N25" s="143"/>
      <c r="O25" s="142">
        <v>-100</v>
      </c>
      <c r="P25" s="143"/>
      <c r="Q25" s="142">
        <v>-100</v>
      </c>
      <c r="R25" s="143"/>
      <c r="S25" s="142">
        <v>-100</v>
      </c>
      <c r="T25" s="143"/>
      <c r="U25" s="142">
        <v>-100</v>
      </c>
      <c r="V25" s="143"/>
      <c r="W25" s="142">
        <v>-100</v>
      </c>
      <c r="X25" s="143"/>
      <c r="Y25" s="142">
        <v>-100</v>
      </c>
      <c r="Z25" s="143"/>
      <c r="AA25" s="142">
        <v>-100</v>
      </c>
      <c r="AB25" s="143"/>
      <c r="AC25" s="142">
        <v>-100</v>
      </c>
      <c r="AD25" s="143"/>
      <c r="AE25" s="142">
        <v>-100</v>
      </c>
      <c r="AF25" s="143"/>
      <c r="AG25" s="142">
        <v>-100</v>
      </c>
      <c r="AH25" s="143"/>
      <c r="AI25" s="142">
        <v>-100</v>
      </c>
      <c r="AJ25" s="143"/>
      <c r="AK25" s="142">
        <v>-100</v>
      </c>
      <c r="AL25" s="143"/>
      <c r="AM25" s="142">
        <v>-100</v>
      </c>
      <c r="AN25" s="143"/>
    </row>
    <row r="26" spans="2:40" x14ac:dyDescent="0.25">
      <c r="B26" s="76" t="s">
        <v>98</v>
      </c>
      <c r="C26" s="51"/>
      <c r="D26" s="52" t="s">
        <v>142</v>
      </c>
      <c r="E26" s="72">
        <f t="shared" ref="E26:S27" si="46">F26</f>
        <v>3000</v>
      </c>
      <c r="F26" s="73">
        <f>SUM(E18:F18)</f>
        <v>3000</v>
      </c>
      <c r="G26" s="72">
        <f t="shared" si="46"/>
        <v>3000</v>
      </c>
      <c r="H26" s="73">
        <f t="shared" ref="H26" si="47">SUM(G18:H18)</f>
        <v>3000</v>
      </c>
      <c r="I26" s="72">
        <f t="shared" si="46"/>
        <v>3000</v>
      </c>
      <c r="J26" s="73">
        <f t="shared" ref="J26" si="48">SUM(I18:J18)</f>
        <v>3000</v>
      </c>
      <c r="K26" s="72">
        <f t="shared" si="46"/>
        <v>3000</v>
      </c>
      <c r="L26" s="73">
        <f t="shared" ref="L26" si="49">SUM(K18:L18)</f>
        <v>3000</v>
      </c>
      <c r="M26" s="72">
        <f t="shared" si="46"/>
        <v>3000</v>
      </c>
      <c r="N26" s="73">
        <f t="shared" ref="N26" si="50">SUM(M18:N18)</f>
        <v>3000</v>
      </c>
      <c r="O26" s="72">
        <f t="shared" si="46"/>
        <v>3000</v>
      </c>
      <c r="P26" s="73">
        <f t="shared" ref="P26" si="51">SUM(O18:P18)</f>
        <v>3000</v>
      </c>
      <c r="Q26" s="72">
        <f t="shared" si="46"/>
        <v>3000</v>
      </c>
      <c r="R26" s="73">
        <f t="shared" ref="R26" si="52">SUM(Q18:R18)</f>
        <v>3000</v>
      </c>
      <c r="S26" s="72">
        <f t="shared" si="46"/>
        <v>3000</v>
      </c>
      <c r="T26" s="73">
        <f t="shared" ref="T26" si="53">SUM(S18:T18)</f>
        <v>3000</v>
      </c>
      <c r="U26" s="72">
        <f t="shared" ref="G26:W27" si="54">V26</f>
        <v>3000</v>
      </c>
      <c r="V26" s="73">
        <f t="shared" ref="V26" si="55">SUM(U18:V18)</f>
        <v>3000</v>
      </c>
      <c r="W26" s="72">
        <f t="shared" si="54"/>
        <v>3000</v>
      </c>
      <c r="X26" s="73">
        <f t="shared" ref="X26:Z27" si="56">SUM(W18:X18)</f>
        <v>3000</v>
      </c>
      <c r="Y26" s="72">
        <f t="shared" ref="Y26:AA26" si="57">Z26</f>
        <v>3000</v>
      </c>
      <c r="Z26" s="73">
        <f t="shared" si="56"/>
        <v>3000</v>
      </c>
      <c r="AA26" s="72">
        <f t="shared" si="57"/>
        <v>3000</v>
      </c>
      <c r="AB26" s="73">
        <f t="shared" ref="AB26:AD26" si="58">SUM(AA18:AB18)</f>
        <v>3000</v>
      </c>
      <c r="AC26" s="72">
        <f t="shared" ref="AC26:AE26" si="59">AD26</f>
        <v>3000</v>
      </c>
      <c r="AD26" s="73">
        <f t="shared" si="58"/>
        <v>3000</v>
      </c>
      <c r="AE26" s="72">
        <f t="shared" si="59"/>
        <v>3000</v>
      </c>
      <c r="AF26" s="73">
        <f t="shared" ref="AF26" si="60">SUM(AE18:AF18)</f>
        <v>3000</v>
      </c>
      <c r="AG26" s="72">
        <f t="shared" ref="AG26:AI26" si="61">AH26</f>
        <v>3000</v>
      </c>
      <c r="AH26" s="73">
        <f t="shared" ref="AH26" si="62">SUM(AG18:AH18)</f>
        <v>3000</v>
      </c>
      <c r="AI26" s="72">
        <f t="shared" si="61"/>
        <v>3000</v>
      </c>
      <c r="AJ26" s="73">
        <f t="shared" ref="AJ26:AL26" si="63">SUM(AI18:AJ18)</f>
        <v>3000</v>
      </c>
      <c r="AK26" s="72">
        <f t="shared" ref="AK26:AM26" si="64">AL26</f>
        <v>3000</v>
      </c>
      <c r="AL26" s="73">
        <f t="shared" si="63"/>
        <v>3000</v>
      </c>
      <c r="AM26" s="72">
        <f t="shared" si="64"/>
        <v>3000</v>
      </c>
      <c r="AN26" s="73">
        <f t="shared" ref="AN26" si="65">SUM(AM18:AN18)</f>
        <v>3000</v>
      </c>
    </row>
    <row r="27" spans="2:40" x14ac:dyDescent="0.25">
      <c r="B27" s="76" t="s">
        <v>99</v>
      </c>
      <c r="C27" s="51"/>
      <c r="D27" s="52" t="s">
        <v>143</v>
      </c>
      <c r="E27" s="72">
        <f t="shared" si="46"/>
        <v>3000</v>
      </c>
      <c r="F27" s="73">
        <f>SUM(E19:F19)</f>
        <v>3000</v>
      </c>
      <c r="G27" s="72">
        <f t="shared" si="54"/>
        <v>2900</v>
      </c>
      <c r="H27" s="73">
        <f t="shared" ref="H27" si="66">SUM(G19:H19)</f>
        <v>2900</v>
      </c>
      <c r="I27" s="72">
        <f t="shared" si="54"/>
        <v>2899</v>
      </c>
      <c r="J27" s="73">
        <f t="shared" ref="J27" si="67">SUM(I19:J19)</f>
        <v>2899</v>
      </c>
      <c r="K27" s="72">
        <f t="shared" si="54"/>
        <v>2900</v>
      </c>
      <c r="L27" s="73">
        <f t="shared" ref="L27" si="68">SUM(K19:L19)</f>
        <v>2900</v>
      </c>
      <c r="M27" s="72">
        <f t="shared" si="54"/>
        <v>2899</v>
      </c>
      <c r="N27" s="73">
        <f t="shared" ref="N27" si="69">SUM(M19:N19)</f>
        <v>2899</v>
      </c>
      <c r="O27" s="72">
        <f t="shared" si="54"/>
        <v>2900</v>
      </c>
      <c r="P27" s="73">
        <f t="shared" ref="P27" si="70">SUM(O19:P19)</f>
        <v>2900</v>
      </c>
      <c r="Q27" s="72">
        <f t="shared" si="54"/>
        <v>2900</v>
      </c>
      <c r="R27" s="73">
        <f t="shared" ref="R27" si="71">SUM(Q19:R19)</f>
        <v>2900</v>
      </c>
      <c r="S27" s="72">
        <f t="shared" si="54"/>
        <v>2899</v>
      </c>
      <c r="T27" s="73">
        <f t="shared" ref="T27" si="72">SUM(S19:T19)</f>
        <v>2899</v>
      </c>
      <c r="U27" s="72">
        <f t="shared" si="54"/>
        <v>2900</v>
      </c>
      <c r="V27" s="73">
        <f t="shared" ref="V27" si="73">SUM(U19:V19)</f>
        <v>2900</v>
      </c>
      <c r="W27" s="72">
        <f t="shared" si="54"/>
        <v>3100</v>
      </c>
      <c r="X27" s="73">
        <f t="shared" si="56"/>
        <v>3100</v>
      </c>
      <c r="Y27" s="72">
        <f t="shared" ref="Y27:AA27" si="74">Z27</f>
        <v>3101</v>
      </c>
      <c r="Z27" s="73">
        <f t="shared" si="56"/>
        <v>3101</v>
      </c>
      <c r="AA27" s="72">
        <f t="shared" si="74"/>
        <v>3100</v>
      </c>
      <c r="AB27" s="73">
        <f t="shared" ref="AB27:AD27" si="75">SUM(AA19:AB19)</f>
        <v>3100</v>
      </c>
      <c r="AC27" s="72">
        <f t="shared" ref="AC27:AE27" si="76">AD27</f>
        <v>3101</v>
      </c>
      <c r="AD27" s="73">
        <f t="shared" si="75"/>
        <v>3101</v>
      </c>
      <c r="AE27" s="72">
        <f t="shared" si="76"/>
        <v>3101</v>
      </c>
      <c r="AF27" s="73">
        <f t="shared" ref="AF27" si="77">SUM(AE19:AF19)</f>
        <v>3101</v>
      </c>
      <c r="AG27" s="72">
        <f t="shared" ref="AG27:AI27" si="78">AH27</f>
        <v>2900</v>
      </c>
      <c r="AH27" s="73">
        <f t="shared" ref="AH27" si="79">SUM(AG19:AH19)</f>
        <v>2900</v>
      </c>
      <c r="AI27" s="72">
        <f t="shared" si="78"/>
        <v>2899</v>
      </c>
      <c r="AJ27" s="73">
        <f t="shared" ref="AJ27:AL27" si="80">SUM(AI19:AJ19)</f>
        <v>2899</v>
      </c>
      <c r="AK27" s="72">
        <f t="shared" ref="AK27:AM27" si="81">AL27</f>
        <v>2900</v>
      </c>
      <c r="AL27" s="73">
        <f t="shared" si="80"/>
        <v>2900</v>
      </c>
      <c r="AM27" s="72">
        <f t="shared" si="81"/>
        <v>2899</v>
      </c>
      <c r="AN27" s="73">
        <f t="shared" ref="AN27" si="82">SUM(AM19:AN19)</f>
        <v>2899</v>
      </c>
    </row>
    <row r="28" spans="2:40" x14ac:dyDescent="0.25">
      <c r="B28" s="76" t="s">
        <v>100</v>
      </c>
      <c r="C28" s="51"/>
      <c r="D28" s="52" t="s">
        <v>102</v>
      </c>
      <c r="E28" s="110">
        <f>F28</f>
        <v>0</v>
      </c>
      <c r="F28" s="107">
        <f>E27-E26</f>
        <v>0</v>
      </c>
      <c r="G28" s="110">
        <f t="shared" ref="G28" si="83">H28</f>
        <v>-100</v>
      </c>
      <c r="H28" s="107">
        <f t="shared" ref="H28" si="84">G27-G26</f>
        <v>-100</v>
      </c>
      <c r="I28" s="110">
        <f t="shared" ref="I28" si="85">J28</f>
        <v>-101</v>
      </c>
      <c r="J28" s="107">
        <f t="shared" ref="J28" si="86">I27-I26</f>
        <v>-101</v>
      </c>
      <c r="K28" s="110">
        <f t="shared" ref="K28" si="87">L28</f>
        <v>-100</v>
      </c>
      <c r="L28" s="107">
        <f t="shared" ref="L28" si="88">K27-K26</f>
        <v>-100</v>
      </c>
      <c r="M28" s="110">
        <f t="shared" ref="M28" si="89">N28</f>
        <v>-101</v>
      </c>
      <c r="N28" s="107">
        <f t="shared" ref="N28" si="90">M27-M26</f>
        <v>-101</v>
      </c>
      <c r="O28" s="110">
        <f t="shared" ref="O28" si="91">P28</f>
        <v>-100</v>
      </c>
      <c r="P28" s="107">
        <f t="shared" ref="P28" si="92">O27-O26</f>
        <v>-100</v>
      </c>
      <c r="Q28" s="110">
        <f t="shared" ref="Q28" si="93">R28</f>
        <v>-100</v>
      </c>
      <c r="R28" s="107">
        <f t="shared" ref="R28" si="94">Q27-Q26</f>
        <v>-100</v>
      </c>
      <c r="S28" s="110">
        <f t="shared" ref="S28" si="95">T28</f>
        <v>-101</v>
      </c>
      <c r="T28" s="107">
        <f t="shared" ref="T28" si="96">S27-S26</f>
        <v>-101</v>
      </c>
      <c r="U28" s="110">
        <f t="shared" ref="U28" si="97">V28</f>
        <v>-100</v>
      </c>
      <c r="V28" s="107">
        <f t="shared" ref="V28" si="98">U27-U26</f>
        <v>-100</v>
      </c>
      <c r="W28" s="110">
        <f t="shared" ref="W28:Y28" si="99">X28</f>
        <v>100</v>
      </c>
      <c r="X28" s="107">
        <f t="shared" ref="X28:Z28" si="100">W27-W26</f>
        <v>100</v>
      </c>
      <c r="Y28" s="110">
        <f t="shared" si="99"/>
        <v>101</v>
      </c>
      <c r="Z28" s="107">
        <f t="shared" si="100"/>
        <v>101</v>
      </c>
      <c r="AA28" s="110">
        <f t="shared" ref="AA28:AC28" si="101">AB28</f>
        <v>100</v>
      </c>
      <c r="AB28" s="107">
        <f t="shared" ref="AB28:AD28" si="102">AA27-AA26</f>
        <v>100</v>
      </c>
      <c r="AC28" s="110">
        <f t="shared" si="101"/>
        <v>101</v>
      </c>
      <c r="AD28" s="107">
        <f t="shared" si="102"/>
        <v>101</v>
      </c>
      <c r="AE28" s="110">
        <f t="shared" ref="AE28" si="103">AF28</f>
        <v>101</v>
      </c>
      <c r="AF28" s="107">
        <f t="shared" ref="AF28" si="104">AE27-AE26</f>
        <v>101</v>
      </c>
      <c r="AG28" s="110">
        <f t="shared" ref="AG28" si="105">AH28</f>
        <v>-100</v>
      </c>
      <c r="AH28" s="107">
        <f t="shared" ref="AH28" si="106">AG27-AG26</f>
        <v>-100</v>
      </c>
      <c r="AI28" s="110">
        <f t="shared" ref="AI28:AK28" si="107">AJ28</f>
        <v>-101</v>
      </c>
      <c r="AJ28" s="107">
        <f t="shared" ref="AJ28:AL28" si="108">AI27-AI26</f>
        <v>-101</v>
      </c>
      <c r="AK28" s="110">
        <f t="shared" si="107"/>
        <v>-100</v>
      </c>
      <c r="AL28" s="107">
        <f t="shared" si="108"/>
        <v>-100</v>
      </c>
      <c r="AM28" s="110">
        <f t="shared" ref="AM28" si="109">AN28</f>
        <v>-101</v>
      </c>
      <c r="AN28" s="107">
        <f t="shared" ref="AN28" si="110">AM27-AM26</f>
        <v>-101</v>
      </c>
    </row>
    <row r="29" spans="2:40" ht="60" x14ac:dyDescent="0.25">
      <c r="B29" s="79" t="s">
        <v>105</v>
      </c>
      <c r="C29" s="50" t="s">
        <v>147</v>
      </c>
      <c r="D29" s="60" t="s">
        <v>100</v>
      </c>
      <c r="E29" s="111">
        <f>F29</f>
        <v>0</v>
      </c>
      <c r="F29" s="108">
        <f>IF(OR(AND(E28&gt;0, E22="Yes", E23&lt;E28), AND(E28&lt;0, E24="Yes", E28&lt;E25)), E28, 0)</f>
        <v>0</v>
      </c>
      <c r="G29" s="111">
        <f t="shared" ref="G29" si="111">H29</f>
        <v>0</v>
      </c>
      <c r="H29" s="108">
        <f t="shared" ref="H29" si="112">IF(OR(AND(G28&gt;0, G22="Yes", G23&lt;G28), AND(G28&lt;0, G24="Yes", G28&lt;G25)), G28, 0)</f>
        <v>0</v>
      </c>
      <c r="I29" s="111">
        <f t="shared" ref="I29" si="113">J29</f>
        <v>-101</v>
      </c>
      <c r="J29" s="108">
        <f t="shared" ref="J29" si="114">IF(OR(AND(I28&gt;0, I22="Yes", I23&lt;I28), AND(I28&lt;0, I24="Yes", I28&lt;I25)), I28, 0)</f>
        <v>-101</v>
      </c>
      <c r="K29" s="111">
        <f t="shared" ref="K29" si="115">L29</f>
        <v>0</v>
      </c>
      <c r="L29" s="108">
        <f t="shared" ref="L29" si="116">IF(OR(AND(K28&gt;0, K22="Yes", K23&lt;K28), AND(K28&lt;0, K24="Yes", K28&lt;K25)), K28, 0)</f>
        <v>0</v>
      </c>
      <c r="M29" s="111">
        <f t="shared" ref="M29" si="117">N29</f>
        <v>-101</v>
      </c>
      <c r="N29" s="108">
        <f t="shared" ref="N29" si="118">IF(OR(AND(M28&gt;0, M22="Yes", M23&lt;M28), AND(M28&lt;0, M24="Yes", M28&lt;M25)), M28, 0)</f>
        <v>-101</v>
      </c>
      <c r="O29" s="111">
        <f t="shared" ref="O29" si="119">P29</f>
        <v>0</v>
      </c>
      <c r="P29" s="108">
        <f t="shared" ref="P29" si="120">IF(OR(AND(O28&gt;0, O22="Yes", O23&lt;O28), AND(O28&lt;0, O24="Yes", O28&lt;O25)), O28, 0)</f>
        <v>0</v>
      </c>
      <c r="Q29" s="111">
        <f t="shared" ref="Q29" si="121">R29</f>
        <v>0</v>
      </c>
      <c r="R29" s="108">
        <f t="shared" ref="R29" si="122">IF(OR(AND(Q28&gt;0, Q22="Yes", Q23&lt;Q28), AND(Q28&lt;0, Q24="Yes", Q28&lt;Q25)), Q28, 0)</f>
        <v>0</v>
      </c>
      <c r="S29" s="111">
        <f t="shared" ref="S29" si="123">T29</f>
        <v>-101</v>
      </c>
      <c r="T29" s="108">
        <f t="shared" ref="T29" si="124">IF(OR(AND(S28&gt;0, S22="Yes", S23&lt;S28), AND(S28&lt;0, S24="Yes", S28&lt;S25)), S28, 0)</f>
        <v>-101</v>
      </c>
      <c r="U29" s="111">
        <f t="shared" ref="U29" si="125">V29</f>
        <v>0</v>
      </c>
      <c r="V29" s="108">
        <f t="shared" ref="V29" si="126">IF(OR(AND(U28&gt;0, U22="Yes", U23&lt;U28), AND(U28&lt;0, U24="Yes", U28&lt;U25)), U28, 0)</f>
        <v>0</v>
      </c>
      <c r="W29" s="111">
        <f t="shared" ref="W29:Y29" si="127">X29</f>
        <v>0</v>
      </c>
      <c r="X29" s="108">
        <f t="shared" ref="X29:Z29" si="128">IF(OR(AND(W28&gt;0, W22="Yes", W23&lt;W28), AND(W28&lt;0, W24="Yes", W28&lt;W25)), W28, 0)</f>
        <v>0</v>
      </c>
      <c r="Y29" s="111">
        <f t="shared" si="127"/>
        <v>101</v>
      </c>
      <c r="Z29" s="108">
        <f t="shared" si="128"/>
        <v>101</v>
      </c>
      <c r="AA29" s="111">
        <f t="shared" ref="AA29:AC29" si="129">AB29</f>
        <v>0</v>
      </c>
      <c r="AB29" s="108">
        <f t="shared" ref="AB29:AD29" si="130">IF(OR(AND(AA28&gt;0, AA22="Yes", AA23&lt;AA28), AND(AA28&lt;0, AA24="Yes", AA28&lt;AA25)), AA28, 0)</f>
        <v>0</v>
      </c>
      <c r="AC29" s="111">
        <f t="shared" si="129"/>
        <v>101</v>
      </c>
      <c r="AD29" s="108">
        <f t="shared" si="130"/>
        <v>101</v>
      </c>
      <c r="AE29" s="111">
        <f t="shared" ref="AE29" si="131">AF29</f>
        <v>101</v>
      </c>
      <c r="AF29" s="108">
        <f t="shared" ref="AF29" si="132">IF(OR(AND(AE28&gt;0, AE22="Yes", AE23&lt;AE28), AND(AE28&lt;0, AE24="Yes", AE28&lt;AE25)), AE28, 0)</f>
        <v>101</v>
      </c>
      <c r="AG29" s="111">
        <f t="shared" ref="AG29" si="133">AH29</f>
        <v>0</v>
      </c>
      <c r="AH29" s="108">
        <f t="shared" ref="AH29" si="134">IF(OR(AND(AG28&gt;0, AG22="Yes", AG23&lt;AG28), AND(AG28&lt;0, AG24="Yes", AG28&lt;AG25)), AG28, 0)</f>
        <v>0</v>
      </c>
      <c r="AI29" s="111">
        <f t="shared" ref="AI29:AK29" si="135">AJ29</f>
        <v>-101</v>
      </c>
      <c r="AJ29" s="108">
        <f t="shared" ref="AJ29:AL29" si="136">IF(OR(AND(AI28&gt;0, AI22="Yes", AI23&lt;AI28), AND(AI28&lt;0, AI24="Yes", AI28&lt;AI25)), AI28, 0)</f>
        <v>-101</v>
      </c>
      <c r="AK29" s="111">
        <f t="shared" si="135"/>
        <v>0</v>
      </c>
      <c r="AL29" s="108">
        <f t="shared" si="136"/>
        <v>0</v>
      </c>
      <c r="AM29" s="111">
        <f t="shared" ref="AM29" si="137">AN29</f>
        <v>-101</v>
      </c>
      <c r="AN29" s="108">
        <f t="shared" ref="AN29" si="138">IF(OR(AND(AM28&gt;0, AM22="Yes", AM23&lt;AM28), AND(AM28&lt;0, AM24="Yes", AM28&lt;AM25)), AM28, 0)</f>
        <v>-101</v>
      </c>
    </row>
    <row r="30" spans="2:40" x14ac:dyDescent="0.25">
      <c r="B30" s="78"/>
      <c r="C30" s="49" t="s">
        <v>107</v>
      </c>
      <c r="D30" s="61" t="s">
        <v>106</v>
      </c>
      <c r="E30" s="112"/>
      <c r="F30" s="109"/>
      <c r="G30" s="112"/>
      <c r="H30" s="109"/>
      <c r="I30" s="112"/>
      <c r="J30" s="109"/>
      <c r="K30" s="112"/>
      <c r="L30" s="109"/>
      <c r="M30" s="112"/>
      <c r="N30" s="109"/>
      <c r="O30" s="112"/>
      <c r="P30" s="109"/>
      <c r="Q30" s="112"/>
      <c r="R30" s="109"/>
      <c r="S30" s="112"/>
      <c r="T30" s="109"/>
      <c r="U30" s="112"/>
      <c r="V30" s="109"/>
      <c r="W30" s="112"/>
      <c r="X30" s="109"/>
      <c r="Y30" s="112"/>
      <c r="Z30" s="109"/>
      <c r="AA30" s="112"/>
      <c r="AB30" s="109"/>
      <c r="AC30" s="112"/>
      <c r="AD30" s="109"/>
      <c r="AE30" s="112"/>
      <c r="AF30" s="109"/>
      <c r="AG30" s="112"/>
      <c r="AH30" s="109"/>
      <c r="AI30" s="112"/>
      <c r="AJ30" s="109"/>
      <c r="AK30" s="112"/>
      <c r="AL30" s="109"/>
      <c r="AM30" s="112"/>
      <c r="AN30" s="109"/>
    </row>
    <row r="31" spans="2:40" x14ac:dyDescent="0.25">
      <c r="B31" s="79" t="s">
        <v>108</v>
      </c>
      <c r="C31" s="48" t="s">
        <v>103</v>
      </c>
      <c r="D31" s="60" t="s">
        <v>144</v>
      </c>
      <c r="E31" s="111">
        <f>F31</f>
        <v>0</v>
      </c>
      <c r="F31" s="108">
        <f>IF(E29=0,0,IF(SIGN(E20)=SIGN(E29),E20,0)+IF(SIGN(F20)=SIGN(E29),F20,0))</f>
        <v>0</v>
      </c>
      <c r="G31" s="111">
        <f t="shared" ref="G31" si="139">H31</f>
        <v>0</v>
      </c>
      <c r="H31" s="108">
        <f t="shared" ref="H31" si="140">IF(G29=0,0,IF(SIGN(G20)=SIGN(G29),G20,0)+IF(SIGN(H20)=SIGN(G29),H20,0))</f>
        <v>0</v>
      </c>
      <c r="I31" s="111">
        <f t="shared" ref="I31" si="141">J31</f>
        <v>-101</v>
      </c>
      <c r="J31" s="108">
        <f t="shared" ref="J31" si="142">IF(I29=0,0,IF(SIGN(I20)=SIGN(I29),I20,0)+IF(SIGN(J20)=SIGN(I29),J20,0))</f>
        <v>-101</v>
      </c>
      <c r="K31" s="111">
        <f t="shared" ref="K31" si="143">L31</f>
        <v>0</v>
      </c>
      <c r="L31" s="108">
        <f t="shared" ref="L31" si="144">IF(K29=0,0,IF(SIGN(K20)=SIGN(K29),K20,0)+IF(SIGN(L20)=SIGN(K29),L20,0))</f>
        <v>0</v>
      </c>
      <c r="M31" s="111">
        <f t="shared" ref="M31" si="145">N31</f>
        <v>-101</v>
      </c>
      <c r="N31" s="108">
        <f t="shared" ref="N31" si="146">IF(M29=0,0,IF(SIGN(M20)=SIGN(M29),M20,0)+IF(SIGN(N20)=SIGN(M29),N20,0))</f>
        <v>-101</v>
      </c>
      <c r="O31" s="111">
        <f t="shared" ref="O31" si="147">P31</f>
        <v>0</v>
      </c>
      <c r="P31" s="108">
        <f t="shared" ref="P31" si="148">IF(O29=0,0,IF(SIGN(O20)=SIGN(O29),O20,0)+IF(SIGN(P20)=SIGN(O29),P20,0))</f>
        <v>0</v>
      </c>
      <c r="Q31" s="111">
        <f t="shared" ref="Q31" si="149">R31</f>
        <v>0</v>
      </c>
      <c r="R31" s="108">
        <f t="shared" ref="R31" si="150">IF(Q29=0,0,IF(SIGN(Q20)=SIGN(Q29),Q20,0)+IF(SIGN(R20)=SIGN(Q29),R20,0))</f>
        <v>0</v>
      </c>
      <c r="S31" s="111">
        <f t="shared" ref="S31" si="151">T31</f>
        <v>-101</v>
      </c>
      <c r="T31" s="108">
        <f t="shared" ref="T31" si="152">IF(S29=0,0,IF(SIGN(S20)=SIGN(S29),S20,0)+IF(SIGN(T20)=SIGN(S29),T20,0))</f>
        <v>-101</v>
      </c>
      <c r="U31" s="111">
        <f t="shared" ref="U31" si="153">V31</f>
        <v>0</v>
      </c>
      <c r="V31" s="108">
        <f t="shared" ref="V31" si="154">IF(U29=0,0,IF(SIGN(U20)=SIGN(U29),U20,0)+IF(SIGN(V20)=SIGN(U29),V20,0))</f>
        <v>0</v>
      </c>
      <c r="W31" s="111">
        <f t="shared" ref="W31:Y31" si="155">X31</f>
        <v>0</v>
      </c>
      <c r="X31" s="108">
        <f t="shared" ref="X31:Z31" si="156">IF(W29=0,0,IF(SIGN(W20)=SIGN(W29),W20,0)+IF(SIGN(X20)=SIGN(W29),X20,0))</f>
        <v>0</v>
      </c>
      <c r="Y31" s="111">
        <f t="shared" si="155"/>
        <v>101</v>
      </c>
      <c r="Z31" s="108">
        <f t="shared" si="156"/>
        <v>101</v>
      </c>
      <c r="AA31" s="111">
        <f t="shared" ref="AA31:AC31" si="157">AB31</f>
        <v>0</v>
      </c>
      <c r="AB31" s="108">
        <f t="shared" ref="AB31:AD31" si="158">IF(AA29=0,0,IF(SIGN(AA20)=SIGN(AA29),AA20,0)+IF(SIGN(AB20)=SIGN(AA29),AB20,0))</f>
        <v>0</v>
      </c>
      <c r="AC31" s="111">
        <f t="shared" si="157"/>
        <v>101</v>
      </c>
      <c r="AD31" s="108">
        <f t="shared" si="158"/>
        <v>101</v>
      </c>
      <c r="AE31" s="111">
        <f t="shared" ref="AE31" si="159">AF31</f>
        <v>101</v>
      </c>
      <c r="AF31" s="108">
        <f t="shared" ref="AF31" si="160">IF(AE29=0,0,IF(SIGN(AE20)=SIGN(AE29),AE20,0)+IF(SIGN(AF20)=SIGN(AE29),AF20,0))</f>
        <v>101</v>
      </c>
      <c r="AG31" s="111">
        <f t="shared" ref="AG31" si="161">AH31</f>
        <v>0</v>
      </c>
      <c r="AH31" s="108">
        <f t="shared" ref="AH31" si="162">IF(AG29=0,0,IF(SIGN(AG20)=SIGN(AG29),AG20,0)+IF(SIGN(AH20)=SIGN(AG29),AH20,0))</f>
        <v>0</v>
      </c>
      <c r="AI31" s="111">
        <f t="shared" ref="AI31:AK31" si="163">AJ31</f>
        <v>-201</v>
      </c>
      <c r="AJ31" s="108">
        <f t="shared" ref="AJ31:AL31" si="164">IF(AI29=0,0,IF(SIGN(AI20)=SIGN(AI29),AI20,0)+IF(SIGN(AJ20)=SIGN(AI29),AJ20,0))</f>
        <v>-201</v>
      </c>
      <c r="AK31" s="111">
        <f t="shared" si="163"/>
        <v>0</v>
      </c>
      <c r="AL31" s="108">
        <f t="shared" si="164"/>
        <v>0</v>
      </c>
      <c r="AM31" s="111">
        <f t="shared" ref="AM31" si="165">AN31</f>
        <v>-201</v>
      </c>
      <c r="AN31" s="108">
        <f t="shared" ref="AN31" si="166">IF(AM29=0,0,IF(SIGN(AM20)=SIGN(AM29),AM20,0)+IF(SIGN(AN20)=SIGN(AM29),AN20,0))</f>
        <v>-201</v>
      </c>
    </row>
    <row r="32" spans="2:40" x14ac:dyDescent="0.25">
      <c r="B32" s="78"/>
      <c r="C32" s="49" t="s">
        <v>104</v>
      </c>
      <c r="D32" s="61" t="s">
        <v>145</v>
      </c>
      <c r="E32" s="113"/>
      <c r="F32" s="109"/>
      <c r="G32" s="113"/>
      <c r="H32" s="109"/>
      <c r="I32" s="113"/>
      <c r="J32" s="109"/>
      <c r="K32" s="113"/>
      <c r="L32" s="109"/>
      <c r="M32" s="113"/>
      <c r="N32" s="109"/>
      <c r="O32" s="113"/>
      <c r="P32" s="109"/>
      <c r="Q32" s="113"/>
      <c r="R32" s="109"/>
      <c r="S32" s="113"/>
      <c r="T32" s="109"/>
      <c r="U32" s="113"/>
      <c r="V32" s="109"/>
      <c r="W32" s="113"/>
      <c r="X32" s="109"/>
      <c r="Y32" s="113"/>
      <c r="Z32" s="109"/>
      <c r="AA32" s="113"/>
      <c r="AB32" s="109"/>
      <c r="AC32" s="113"/>
      <c r="AD32" s="109"/>
      <c r="AE32" s="113"/>
      <c r="AF32" s="109"/>
      <c r="AG32" s="113"/>
      <c r="AH32" s="109"/>
      <c r="AI32" s="113"/>
      <c r="AJ32" s="109"/>
      <c r="AK32" s="113"/>
      <c r="AL32" s="109"/>
      <c r="AM32" s="113"/>
      <c r="AN32" s="109"/>
    </row>
    <row r="33" spans="2:40" x14ac:dyDescent="0.25">
      <c r="B33" s="64" t="s">
        <v>110</v>
      </c>
      <c r="C33" s="47"/>
      <c r="D33" s="59"/>
      <c r="E33" s="146"/>
      <c r="F33" s="147"/>
      <c r="G33" s="146"/>
      <c r="H33" s="147"/>
      <c r="I33" s="146"/>
      <c r="J33" s="147"/>
      <c r="K33" s="146"/>
      <c r="L33" s="147"/>
      <c r="M33" s="146"/>
      <c r="N33" s="147"/>
      <c r="O33" s="146"/>
      <c r="P33" s="147"/>
      <c r="Q33" s="146"/>
      <c r="R33" s="147"/>
      <c r="S33" s="146"/>
      <c r="T33" s="147"/>
      <c r="U33" s="146"/>
      <c r="V33" s="147"/>
      <c r="W33" s="146"/>
      <c r="X33" s="147"/>
      <c r="Y33" s="146"/>
      <c r="Z33" s="147"/>
      <c r="AA33" s="146"/>
      <c r="AB33" s="147"/>
      <c r="AC33" s="146"/>
      <c r="AD33" s="147"/>
      <c r="AE33" s="146"/>
      <c r="AF33" s="147"/>
      <c r="AG33" s="146"/>
      <c r="AH33" s="147"/>
      <c r="AI33" s="146"/>
      <c r="AJ33" s="147"/>
      <c r="AK33" s="146"/>
      <c r="AL33" s="147"/>
      <c r="AM33" s="146"/>
      <c r="AN33" s="147"/>
    </row>
    <row r="34" spans="2:40" ht="60" x14ac:dyDescent="0.25">
      <c r="B34" s="77" t="s">
        <v>112</v>
      </c>
      <c r="C34" s="50" t="s">
        <v>146</v>
      </c>
      <c r="D34" s="60" t="s">
        <v>113</v>
      </c>
      <c r="E34" s="172">
        <f>IF(OR(AND(E28&gt;0, E20&gt;0), AND(E28&lt;0, E20&lt;0)), IFERROR(E29*E20/E31, 0), 0)</f>
        <v>0</v>
      </c>
      <c r="F34" s="170">
        <f>IF(OR(AND(F28&gt;0, F20&gt;0), AND(F28&lt;0, F20&lt;0)), IFERROR(F29*F20/F31, 0), 0)</f>
        <v>0</v>
      </c>
      <c r="G34" s="172">
        <f t="shared" ref="G34:X34" si="167">IF(OR(AND(G28&gt;0, G20&gt;0), AND(G28&lt;0, G20&lt;0)), IFERROR(G29*G20/G31, 0), 0)</f>
        <v>0</v>
      </c>
      <c r="H34" s="170">
        <f t="shared" si="167"/>
        <v>0</v>
      </c>
      <c r="I34" s="172">
        <f t="shared" si="167"/>
        <v>-51</v>
      </c>
      <c r="J34" s="170">
        <f t="shared" si="167"/>
        <v>-50</v>
      </c>
      <c r="K34" s="172">
        <f t="shared" si="167"/>
        <v>0</v>
      </c>
      <c r="L34" s="170">
        <f t="shared" si="167"/>
        <v>0</v>
      </c>
      <c r="M34" s="172">
        <f t="shared" si="167"/>
        <v>-101</v>
      </c>
      <c r="N34" s="170">
        <f t="shared" si="167"/>
        <v>0</v>
      </c>
      <c r="O34" s="172">
        <f t="shared" si="167"/>
        <v>0</v>
      </c>
      <c r="P34" s="170">
        <f t="shared" si="167"/>
        <v>0</v>
      </c>
      <c r="Q34" s="172">
        <f t="shared" si="167"/>
        <v>0</v>
      </c>
      <c r="R34" s="170">
        <f t="shared" si="167"/>
        <v>0</v>
      </c>
      <c r="S34" s="172">
        <f t="shared" si="167"/>
        <v>0</v>
      </c>
      <c r="T34" s="170">
        <f t="shared" si="167"/>
        <v>-101</v>
      </c>
      <c r="U34" s="172">
        <f t="shared" si="167"/>
        <v>0</v>
      </c>
      <c r="V34" s="170">
        <f t="shared" si="167"/>
        <v>0</v>
      </c>
      <c r="W34" s="172">
        <f t="shared" si="167"/>
        <v>0</v>
      </c>
      <c r="X34" s="170">
        <f t="shared" si="167"/>
        <v>0</v>
      </c>
      <c r="Y34" s="172">
        <f t="shared" ref="Y34:Z34" si="168">IF(OR(AND(Y28&gt;0, Y20&gt;0), AND(Y28&lt;0, Y20&lt;0)), IFERROR(Y29*Y20/Y31, 0), 0)</f>
        <v>51</v>
      </c>
      <c r="Z34" s="170">
        <f t="shared" si="168"/>
        <v>50</v>
      </c>
      <c r="AA34" s="172">
        <f t="shared" ref="AA34:AB34" si="169">IF(OR(AND(AA28&gt;0, AA20&gt;0), AND(AA28&lt;0, AA20&lt;0)), IFERROR(AA29*AA20/AA31, 0), 0)</f>
        <v>0</v>
      </c>
      <c r="AB34" s="170">
        <f t="shared" si="169"/>
        <v>0</v>
      </c>
      <c r="AC34" s="172">
        <f t="shared" ref="AC34:AD34" si="170">IF(OR(AND(AC28&gt;0, AC20&gt;0), AND(AC28&lt;0, AC20&lt;0)), IFERROR(AC29*AC20/AC31, 0), 0)</f>
        <v>101</v>
      </c>
      <c r="AD34" s="170">
        <f t="shared" si="170"/>
        <v>0</v>
      </c>
      <c r="AE34" s="172">
        <f t="shared" ref="AE34:AF34" si="171">IF(OR(AND(AE28&gt;0, AE20&gt;0), AND(AE28&lt;0, AE20&lt;0)), IFERROR(AE29*AE20/AE31, 0), 0)</f>
        <v>0</v>
      </c>
      <c r="AF34" s="170">
        <f t="shared" si="171"/>
        <v>101</v>
      </c>
      <c r="AG34" s="172">
        <f t="shared" ref="AG34:AH34" si="172">IF(OR(AND(AG28&gt;0, AG20&gt;0), AND(AG28&lt;0, AG20&lt;0)), IFERROR(AG29*AG20/AG31, 0), 0)</f>
        <v>0</v>
      </c>
      <c r="AH34" s="170">
        <f t="shared" si="172"/>
        <v>0</v>
      </c>
      <c r="AI34" s="172">
        <f t="shared" ref="AI34:AJ34" si="173">IF(OR(AND(AI28&gt;0, AI20&gt;0), AND(AI28&lt;0, AI20&lt;0)), IFERROR(AI29*AI20/AI31, 0), 0)</f>
        <v>-101</v>
      </c>
      <c r="AJ34" s="170">
        <f t="shared" si="173"/>
        <v>0</v>
      </c>
      <c r="AK34" s="172">
        <f t="shared" ref="AK34:AL34" si="174">IF(OR(AND(AK28&gt;0, AK20&gt;0), AND(AK28&lt;0, AK20&lt;0)), IFERROR(AK29*AK20/AK31, 0), 0)</f>
        <v>0</v>
      </c>
      <c r="AL34" s="170">
        <f t="shared" si="174"/>
        <v>0</v>
      </c>
      <c r="AM34" s="172">
        <f t="shared" ref="AM34:AN34" si="175">IF(OR(AND(AM28&gt;0, AM20&gt;0), AND(AM28&lt;0, AM20&lt;0)), IFERROR(AM29*AM20/AM31, 0), 0)</f>
        <v>0</v>
      </c>
      <c r="AN34" s="170">
        <f t="shared" si="175"/>
        <v>-101</v>
      </c>
    </row>
    <row r="35" spans="2:40" ht="15.75" thickBot="1" x14ac:dyDescent="0.3">
      <c r="B35" s="80"/>
      <c r="C35" s="81" t="s">
        <v>107</v>
      </c>
      <c r="D35" s="85" t="s">
        <v>106</v>
      </c>
      <c r="E35" s="173"/>
      <c r="F35" s="171"/>
      <c r="G35" s="173"/>
      <c r="H35" s="171"/>
      <c r="I35" s="173"/>
      <c r="J35" s="171"/>
      <c r="K35" s="173"/>
      <c r="L35" s="171"/>
      <c r="M35" s="173"/>
      <c r="N35" s="171"/>
      <c r="O35" s="173"/>
      <c r="P35" s="171"/>
      <c r="Q35" s="173"/>
      <c r="R35" s="171"/>
      <c r="S35" s="173"/>
      <c r="T35" s="171"/>
      <c r="U35" s="173"/>
      <c r="V35" s="171"/>
      <c r="W35" s="173"/>
      <c r="X35" s="171"/>
      <c r="Y35" s="173"/>
      <c r="Z35" s="171"/>
      <c r="AA35" s="173"/>
      <c r="AB35" s="171"/>
      <c r="AC35" s="173"/>
      <c r="AD35" s="171"/>
      <c r="AE35" s="173"/>
      <c r="AF35" s="171"/>
      <c r="AG35" s="173"/>
      <c r="AH35" s="171"/>
      <c r="AI35" s="173"/>
      <c r="AJ35" s="171"/>
      <c r="AK35" s="173"/>
      <c r="AL35" s="171"/>
      <c r="AM35" s="173"/>
      <c r="AN35" s="171"/>
    </row>
  </sheetData>
  <sheetProtection sheet="1" objects="1" scenarios="1"/>
  <mergeCells count="288">
    <mergeCell ref="E17:F17"/>
    <mergeCell ref="E21:F21"/>
    <mergeCell ref="G7:G10"/>
    <mergeCell ref="E11:F11"/>
    <mergeCell ref="E15:E16"/>
    <mergeCell ref="F15:F16"/>
    <mergeCell ref="G15:G16"/>
    <mergeCell ref="E2:F2"/>
    <mergeCell ref="E6:F6"/>
    <mergeCell ref="E7:E10"/>
    <mergeCell ref="F7:F10"/>
    <mergeCell ref="G2:H2"/>
    <mergeCell ref="G11:H11"/>
    <mergeCell ref="H7:H10"/>
    <mergeCell ref="G17:H17"/>
    <mergeCell ref="H15:H16"/>
    <mergeCell ref="G21:H21"/>
    <mergeCell ref="E33:F33"/>
    <mergeCell ref="E34:E35"/>
    <mergeCell ref="F34:F35"/>
    <mergeCell ref="G34:G35"/>
    <mergeCell ref="E25:F25"/>
    <mergeCell ref="G25:H25"/>
    <mergeCell ref="E22:F22"/>
    <mergeCell ref="E23:F23"/>
    <mergeCell ref="E24:F24"/>
    <mergeCell ref="G22:H22"/>
    <mergeCell ref="G23:H23"/>
    <mergeCell ref="G24:H24"/>
    <mergeCell ref="G33:H33"/>
    <mergeCell ref="U2:V2"/>
    <mergeCell ref="W2:X2"/>
    <mergeCell ref="G6:H6"/>
    <mergeCell ref="I6:J6"/>
    <mergeCell ref="K6:L6"/>
    <mergeCell ref="M6:N6"/>
    <mergeCell ref="O6:P6"/>
    <mergeCell ref="Q6:R6"/>
    <mergeCell ref="S6:T6"/>
    <mergeCell ref="U6:V6"/>
    <mergeCell ref="I2:J2"/>
    <mergeCell ref="K2:L2"/>
    <mergeCell ref="M2:N2"/>
    <mergeCell ref="O2:P2"/>
    <mergeCell ref="Q2:R2"/>
    <mergeCell ref="S2:T2"/>
    <mergeCell ref="I11:J11"/>
    <mergeCell ref="K11:L11"/>
    <mergeCell ref="M11:N11"/>
    <mergeCell ref="O11:P11"/>
    <mergeCell ref="Q11:R11"/>
    <mergeCell ref="S11:T11"/>
    <mergeCell ref="U11:V11"/>
    <mergeCell ref="Q7:Q10"/>
    <mergeCell ref="R7:R10"/>
    <mergeCell ref="S7:S10"/>
    <mergeCell ref="T7:T10"/>
    <mergeCell ref="U7:U10"/>
    <mergeCell ref="V7:V10"/>
    <mergeCell ref="I7:I10"/>
    <mergeCell ref="J7:J10"/>
    <mergeCell ref="K7:K10"/>
    <mergeCell ref="L7:L10"/>
    <mergeCell ref="M7:M10"/>
    <mergeCell ref="N7:N10"/>
    <mergeCell ref="O7:O10"/>
    <mergeCell ref="P7:P10"/>
    <mergeCell ref="Q15:Q16"/>
    <mergeCell ref="R15:R16"/>
    <mergeCell ref="S15:S16"/>
    <mergeCell ref="T15:T16"/>
    <mergeCell ref="U15:U16"/>
    <mergeCell ref="V15:V16"/>
    <mergeCell ref="I15:I16"/>
    <mergeCell ref="J15:J16"/>
    <mergeCell ref="K15:K16"/>
    <mergeCell ref="L15:L16"/>
    <mergeCell ref="M15:M16"/>
    <mergeCell ref="N15:N16"/>
    <mergeCell ref="O15:O16"/>
    <mergeCell ref="P15:P16"/>
    <mergeCell ref="U21:V21"/>
    <mergeCell ref="W21:X21"/>
    <mergeCell ref="U22:V22"/>
    <mergeCell ref="W22:X22"/>
    <mergeCell ref="I17:J17"/>
    <mergeCell ref="K17:L17"/>
    <mergeCell ref="M17:N17"/>
    <mergeCell ref="O17:P17"/>
    <mergeCell ref="Q17:R17"/>
    <mergeCell ref="S17:T17"/>
    <mergeCell ref="U17:V17"/>
    <mergeCell ref="I22:J22"/>
    <mergeCell ref="K22:L22"/>
    <mergeCell ref="M22:N22"/>
    <mergeCell ref="O22:P22"/>
    <mergeCell ref="Q22:R22"/>
    <mergeCell ref="S22:T22"/>
    <mergeCell ref="I21:J21"/>
    <mergeCell ref="K21:L21"/>
    <mergeCell ref="M21:N21"/>
    <mergeCell ref="O21:P21"/>
    <mergeCell ref="Q21:R21"/>
    <mergeCell ref="S21:T21"/>
    <mergeCell ref="W24:X24"/>
    <mergeCell ref="U25:V25"/>
    <mergeCell ref="W25:X25"/>
    <mergeCell ref="I23:J23"/>
    <mergeCell ref="K23:L23"/>
    <mergeCell ref="M23:N23"/>
    <mergeCell ref="O23:P23"/>
    <mergeCell ref="Q23:R23"/>
    <mergeCell ref="S23:T23"/>
    <mergeCell ref="U23:V23"/>
    <mergeCell ref="U33:V33"/>
    <mergeCell ref="I25:J25"/>
    <mergeCell ref="K25:L25"/>
    <mergeCell ref="M25:N25"/>
    <mergeCell ref="O25:P25"/>
    <mergeCell ref="Q25:R25"/>
    <mergeCell ref="S25:T25"/>
    <mergeCell ref="I24:J24"/>
    <mergeCell ref="K24:L24"/>
    <mergeCell ref="M24:N24"/>
    <mergeCell ref="O24:P24"/>
    <mergeCell ref="Q24:R24"/>
    <mergeCell ref="S24:T24"/>
    <mergeCell ref="U24:V24"/>
    <mergeCell ref="Q34:Q35"/>
    <mergeCell ref="R34:R35"/>
    <mergeCell ref="S34:S35"/>
    <mergeCell ref="T34:T35"/>
    <mergeCell ref="U34:U35"/>
    <mergeCell ref="V34:V35"/>
    <mergeCell ref="W33:X33"/>
    <mergeCell ref="H34:H35"/>
    <mergeCell ref="I34:I35"/>
    <mergeCell ref="J34:J35"/>
    <mergeCell ref="K34:K35"/>
    <mergeCell ref="L34:L35"/>
    <mergeCell ref="M34:M35"/>
    <mergeCell ref="N34:N35"/>
    <mergeCell ref="O34:O35"/>
    <mergeCell ref="P34:P35"/>
    <mergeCell ref="W34:W35"/>
    <mergeCell ref="X34:X35"/>
    <mergeCell ref="I33:J33"/>
    <mergeCell ref="K33:L33"/>
    <mergeCell ref="M33:N33"/>
    <mergeCell ref="O33:P33"/>
    <mergeCell ref="Q33:R33"/>
    <mergeCell ref="S33:T33"/>
    <mergeCell ref="Y2:Z2"/>
    <mergeCell ref="Y6:Z6"/>
    <mergeCell ref="Y7:Y10"/>
    <mergeCell ref="Z7:Z10"/>
    <mergeCell ref="Y11:Z11"/>
    <mergeCell ref="Y15:Y16"/>
    <mergeCell ref="Z15:Z16"/>
    <mergeCell ref="Y17:Z17"/>
    <mergeCell ref="W23:X23"/>
    <mergeCell ref="W17:X17"/>
    <mergeCell ref="W15:W16"/>
    <mergeCell ref="X15:X16"/>
    <mergeCell ref="W11:X11"/>
    <mergeCell ref="W7:W10"/>
    <mergeCell ref="X7:X10"/>
    <mergeCell ref="W6:X6"/>
    <mergeCell ref="AA21:AB21"/>
    <mergeCell ref="Y34:Y35"/>
    <mergeCell ref="Z34:Z35"/>
    <mergeCell ref="AA2:AB2"/>
    <mergeCell ref="AA6:AB6"/>
    <mergeCell ref="AA7:AA10"/>
    <mergeCell ref="AB7:AB10"/>
    <mergeCell ref="AA11:AB11"/>
    <mergeCell ref="AA15:AA16"/>
    <mergeCell ref="AB15:AB16"/>
    <mergeCell ref="AA17:AB17"/>
    <mergeCell ref="Y21:Z21"/>
    <mergeCell ref="Y22:Z22"/>
    <mergeCell ref="Y23:Z23"/>
    <mergeCell ref="Y24:Z24"/>
    <mergeCell ref="Y25:Z25"/>
    <mergeCell ref="Y33:Z33"/>
    <mergeCell ref="AA34:AA35"/>
    <mergeCell ref="AB34:AB35"/>
    <mergeCell ref="AA22:AB22"/>
    <mergeCell ref="AA23:AB23"/>
    <mergeCell ref="AA24:AB24"/>
    <mergeCell ref="AA25:AB25"/>
    <mergeCell ref="AA33:AB33"/>
    <mergeCell ref="AE2:AF2"/>
    <mergeCell ref="AE6:AF6"/>
    <mergeCell ref="AE7:AE10"/>
    <mergeCell ref="AF7:AF10"/>
    <mergeCell ref="AE11:AF11"/>
    <mergeCell ref="AE15:AE16"/>
    <mergeCell ref="AF15:AF16"/>
    <mergeCell ref="AE17:AF17"/>
    <mergeCell ref="AC21:AD21"/>
    <mergeCell ref="AC2:AD2"/>
    <mergeCell ref="AC6:AD6"/>
    <mergeCell ref="AC7:AC10"/>
    <mergeCell ref="AD7:AD10"/>
    <mergeCell ref="AC11:AD11"/>
    <mergeCell ref="AC15:AC16"/>
    <mergeCell ref="AD15:AD16"/>
    <mergeCell ref="AC17:AD17"/>
    <mergeCell ref="AE34:AE35"/>
    <mergeCell ref="AF34:AF35"/>
    <mergeCell ref="AE21:AF21"/>
    <mergeCell ref="AE22:AF22"/>
    <mergeCell ref="AE23:AF23"/>
    <mergeCell ref="AE24:AF24"/>
    <mergeCell ref="AE25:AF25"/>
    <mergeCell ref="AE33:AF33"/>
    <mergeCell ref="AC34:AC35"/>
    <mergeCell ref="AD34:AD35"/>
    <mergeCell ref="AC22:AD22"/>
    <mergeCell ref="AC23:AD23"/>
    <mergeCell ref="AC24:AD24"/>
    <mergeCell ref="AC25:AD25"/>
    <mergeCell ref="AC33:AD33"/>
    <mergeCell ref="AG34:AG35"/>
    <mergeCell ref="AH34:AH35"/>
    <mergeCell ref="AI2:AJ2"/>
    <mergeCell ref="AI6:AJ6"/>
    <mergeCell ref="AI7:AI10"/>
    <mergeCell ref="AJ7:AJ10"/>
    <mergeCell ref="AI11:AJ11"/>
    <mergeCell ref="AI15:AI16"/>
    <mergeCell ref="AJ15:AJ16"/>
    <mergeCell ref="AI17:AJ17"/>
    <mergeCell ref="AG21:AH21"/>
    <mergeCell ref="AG22:AH22"/>
    <mergeCell ref="AG23:AH23"/>
    <mergeCell ref="AG24:AH24"/>
    <mergeCell ref="AG25:AH25"/>
    <mergeCell ref="AG33:AH33"/>
    <mergeCell ref="AG2:AH2"/>
    <mergeCell ref="AG6:AH6"/>
    <mergeCell ref="AG7:AG10"/>
    <mergeCell ref="AH7:AH10"/>
    <mergeCell ref="AG11:AH11"/>
    <mergeCell ref="AG15:AG16"/>
    <mergeCell ref="AH15:AH16"/>
    <mergeCell ref="AG17:AH17"/>
    <mergeCell ref="AI34:AI35"/>
    <mergeCell ref="AJ34:AJ35"/>
    <mergeCell ref="AK2:AL2"/>
    <mergeCell ref="AK6:AL6"/>
    <mergeCell ref="AK7:AK10"/>
    <mergeCell ref="AL7:AL10"/>
    <mergeCell ref="AK11:AL11"/>
    <mergeCell ref="AK15:AK16"/>
    <mergeCell ref="AL15:AL16"/>
    <mergeCell ref="AK17:AL17"/>
    <mergeCell ref="AI21:AJ21"/>
    <mergeCell ref="AI22:AJ22"/>
    <mergeCell ref="AI23:AJ23"/>
    <mergeCell ref="AI24:AJ24"/>
    <mergeCell ref="AI25:AJ25"/>
    <mergeCell ref="AI33:AJ33"/>
    <mergeCell ref="AM2:AN2"/>
    <mergeCell ref="AM6:AN6"/>
    <mergeCell ref="AM7:AM10"/>
    <mergeCell ref="AN7:AN10"/>
    <mergeCell ref="AM11:AN11"/>
    <mergeCell ref="AM15:AM16"/>
    <mergeCell ref="AN15:AN16"/>
    <mergeCell ref="AM17:AN17"/>
    <mergeCell ref="AK21:AL21"/>
    <mergeCell ref="AM34:AM35"/>
    <mergeCell ref="AN34:AN35"/>
    <mergeCell ref="AM21:AN21"/>
    <mergeCell ref="AM22:AN22"/>
    <mergeCell ref="AM23:AN23"/>
    <mergeCell ref="AM24:AN24"/>
    <mergeCell ref="AM25:AN25"/>
    <mergeCell ref="AM33:AN33"/>
    <mergeCell ref="AK34:AK35"/>
    <mergeCell ref="AL34:AL35"/>
    <mergeCell ref="AK22:AL22"/>
    <mergeCell ref="AK23:AL23"/>
    <mergeCell ref="AK24:AL24"/>
    <mergeCell ref="AK25:AL25"/>
    <mergeCell ref="AK33:AL33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Steps</vt:lpstr>
      <vt:lpstr>Recon Calc - CL</vt:lpstr>
      <vt:lpstr>Recon Calc - ASC</vt:lpstr>
      <vt:lpstr>Recon Calc - DLS &amp; 24+ALLBC</vt:lpstr>
      <vt:lpstr>Generic</vt:lpstr>
      <vt:lpstr>CL Scenarios</vt:lpstr>
      <vt:lpstr>ASC Scenarios</vt:lpstr>
      <vt:lpstr>DLS-ALLBC Scenarios</vt:lpstr>
    </vt:vector>
  </TitlesOfParts>
  <Company>Capgemini UK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dbarclay</dc:creator>
  <cp:lastModifiedBy>rahmehta</cp:lastModifiedBy>
  <cp:lastPrinted>2016-05-16T10:47:33Z</cp:lastPrinted>
  <dcterms:created xsi:type="dcterms:W3CDTF">2016-04-29T11:55:56Z</dcterms:created>
  <dcterms:modified xsi:type="dcterms:W3CDTF">2016-05-27T22:19:13Z</dcterms:modified>
</cp:coreProperties>
</file>