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_15\business analyst\"/>
    </mc:Choice>
  </mc:AlternateContent>
  <xr:revisionPtr revIDLastSave="0" documentId="13_ncr:1_{B72973F7-102E-4AF4-9AE9-3E42AA53979C}" xr6:coauthVersionLast="47" xr6:coauthVersionMax="47" xr10:uidLastSave="{00000000-0000-0000-0000-000000000000}"/>
  <bookViews>
    <workbookView xWindow="-108" yWindow="-108" windowWidth="23256" windowHeight="12456" firstSheet="1" activeTab="7" xr2:uid="{D3D60E2B-10EC-48C8-81E1-7A3BB1C661EE}"/>
  </bookViews>
  <sheets>
    <sheet name="Product_Backlog" sheetId="14" r:id="rId1"/>
    <sheet name="for calculation" sheetId="18" r:id="rId2"/>
    <sheet name="sprint1" sheetId="6" r:id="rId3"/>
    <sheet name="sprint2" sheetId="7" r:id="rId4"/>
    <sheet name="sprint3" sheetId="8" r:id="rId5"/>
    <sheet name="sprint4" sheetId="9" r:id="rId6"/>
    <sheet name="sprint5" sheetId="10" r:id="rId7"/>
    <sheet name="sprint6" sheetId="11" r:id="rId8"/>
    <sheet name="sprint7" sheetId="12" r:id="rId9"/>
    <sheet name="sprint8" sheetId="13" r:id="rId10"/>
    <sheet name="Cost_Breakdown" sheetId="16" r:id="rId11"/>
  </sheets>
  <calcPr calcId="191029"/>
  <pivotCaches>
    <pivotCache cacheId="3" r:id="rId12"/>
    <pivotCache cacheId="4" r:id="rId13"/>
    <pivotCache cacheId="5" r:id="rId14"/>
    <pivotCache cacheId="6"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11" l="1"/>
  <c r="E24" i="11"/>
  <c r="E25" i="11"/>
  <c r="E26" i="11"/>
  <c r="E27" i="11"/>
  <c r="E28" i="11"/>
  <c r="E29" i="11"/>
  <c r="E30" i="11"/>
  <c r="E31" i="11"/>
  <c r="E32" i="11"/>
  <c r="E33" i="11"/>
  <c r="E34" i="11"/>
  <c r="E35" i="11"/>
  <c r="E36" i="11"/>
  <c r="E23" i="11"/>
  <c r="D24" i="11"/>
  <c r="D25" i="11"/>
  <c r="D26" i="11"/>
  <c r="D27" i="11"/>
  <c r="D28" i="11"/>
  <c r="D29" i="11"/>
  <c r="D30" i="11"/>
  <c r="D31" i="11"/>
  <c r="D32" i="11"/>
  <c r="D33" i="11"/>
  <c r="D34" i="11"/>
  <c r="D35" i="11"/>
  <c r="D36" i="11"/>
  <c r="D23" i="11"/>
  <c r="E18" i="7"/>
  <c r="E19" i="7"/>
  <c r="E20" i="7"/>
  <c r="E21" i="7"/>
  <c r="E17" i="7"/>
  <c r="E20" i="9"/>
  <c r="D14" i="9"/>
  <c r="E14" i="9" s="1"/>
  <c r="D15" i="9"/>
  <c r="E15" i="9" s="1"/>
  <c r="D16" i="9"/>
  <c r="E16" i="9" s="1"/>
  <c r="D17" i="9"/>
  <c r="E17" i="9" s="1"/>
  <c r="D18" i="9"/>
  <c r="E18" i="9" s="1"/>
  <c r="D19" i="9"/>
  <c r="E19" i="9" s="1"/>
  <c r="D13" i="9"/>
  <c r="E13" i="9" s="1"/>
  <c r="D18" i="7"/>
  <c r="D19" i="7"/>
  <c r="D20" i="7"/>
  <c r="D21" i="7"/>
  <c r="D17" i="7"/>
  <c r="B15" i="16"/>
  <c r="B20" i="16"/>
  <c r="B28" i="13"/>
  <c r="B29" i="13"/>
  <c r="H25" i="13"/>
  <c r="H18" i="13"/>
  <c r="H19" i="13"/>
  <c r="H20" i="13"/>
  <c r="H21" i="13"/>
  <c r="H22" i="13"/>
  <c r="H23" i="13"/>
  <c r="H24" i="13"/>
  <c r="H17" i="13"/>
  <c r="B27" i="10"/>
  <c r="B41" i="11" l="1"/>
  <c r="B42" i="11" s="1"/>
  <c r="E22" i="7"/>
</calcChain>
</file>

<file path=xl/sharedStrings.xml><?xml version="1.0" encoding="utf-8"?>
<sst xmlns="http://schemas.openxmlformats.org/spreadsheetml/2006/main" count="876" uniqueCount="373">
  <si>
    <t>IT Infrastructure and Software Integration</t>
  </si>
  <si>
    <t>Staff Hiring and Training</t>
  </si>
  <si>
    <t>Task</t>
  </si>
  <si>
    <t>Assignee</t>
  </si>
  <si>
    <t>Status</t>
  </si>
  <si>
    <t>Priority</t>
  </si>
  <si>
    <t>Comments</t>
  </si>
  <si>
    <t>High</t>
  </si>
  <si>
    <t>Schedule and organize initial meetings</t>
  </si>
  <si>
    <t>Align with stakeholders on project goals</t>
  </si>
  <si>
    <t>Gather initial requirements from stakeholders</t>
  </si>
  <si>
    <t>Epic</t>
  </si>
  <si>
    <t>User Story</t>
  </si>
  <si>
    <t>Description</t>
  </si>
  <si>
    <t>Acceptance Criteria</t>
  </si>
  <si>
    <t>Project Initiation and Planning</t>
  </si>
  <si>
    <t>Conduct Stakeholder Meetings</t>
  </si>
  <si>
    <t>As a project manager, I want to conduct stakeholder meetings to align on project goals.</t>
  </si>
  <si>
    <t>Meeting minutes documented and approved by all stakeholders.</t>
  </si>
  <si>
    <t>Define Project Vision and Objectives</t>
  </si>
  <si>
    <t>As a project team, we need to define the project vision and objectives to guide the project.</t>
  </si>
  <si>
    <t>Documented vision and objectives reviewed and approved.</t>
  </si>
  <si>
    <t>Identify Key Requirements</t>
  </si>
  <si>
    <t>As a business analyst, I need to gather and document requirements from stakeholders.</t>
  </si>
  <si>
    <t>Complete requirements document approved by stakeholders.</t>
  </si>
  <si>
    <t>Market Research and Analysis</t>
  </si>
  <si>
    <t>Perform Market Research</t>
  </si>
  <si>
    <t>As a project analyst, I need to perform market research and competitor analysis.</t>
  </si>
  <si>
    <t>Market research report compiled and reviewed by the team.</t>
  </si>
  <si>
    <t>Factory Design and Setup</t>
  </si>
  <si>
    <t>Design Factory Floor Layout</t>
  </si>
  <si>
    <t>As an engineer, I need to design the factory floor layout for optimal efficiency.</t>
  </si>
  <si>
    <t>Medium</t>
  </si>
  <si>
    <t>Floor layout design reviewed and approved by the team.</t>
  </si>
  <si>
    <t>Plan Utilities</t>
  </si>
  <si>
    <t>As a utilities planner, I need to plan the layout for electricity, water, and ventilation.</t>
  </si>
  <si>
    <t>Utility layout plans approved by engineers and utility providers.</t>
  </si>
  <si>
    <t>Select and Source CNC Machines</t>
  </si>
  <si>
    <t>As a procurement specialist, I need to select and source CNC machines and equipment.</t>
  </si>
  <si>
    <t>List of selected machines and equipment, with supplier contracts.</t>
  </si>
  <si>
    <t>Develop Workflow Diagrams</t>
  </si>
  <si>
    <t>As a production planner, I need to develop workflow diagrams for the production process.</t>
  </si>
  <si>
    <t>Workflow diagrams reviewed and approved by the team.</t>
  </si>
  <si>
    <t>Infrastructure and Equipment Setup</t>
  </si>
  <si>
    <t>Construct Factory Building</t>
  </si>
  <si>
    <t>As a construction manager, I need to oversee the construction of the factory building.</t>
  </si>
  <si>
    <t>Factory building constructed according to plans, within budget.</t>
  </si>
  <si>
    <t>Install Electrical and Plumbing</t>
  </si>
  <si>
    <t>As a contractor, I need to install electrical and plumbing systems in the factory.</t>
  </si>
  <si>
    <t>Electrical and plumbing systems installed and tested.</t>
  </si>
  <si>
    <t>Set Up Ventilation and Climate Control</t>
  </si>
  <si>
    <t>As an HVAC specialist, I need to set up ventilation and climate control systems.</t>
  </si>
  <si>
    <t>Ventilation systems installed and functioning.</t>
  </si>
  <si>
    <t>CNC Machine Procurement and Integration</t>
  </si>
  <si>
    <t>Identify and Select CNC Machines</t>
  </si>
  <si>
    <t>As a procurement manager, I need to identify, select, and procure CNC machines.</t>
  </si>
  <si>
    <t>CNC machines delivered to the factory.</t>
  </si>
  <si>
    <t>Procure CNC Machines and Other Equipment</t>
  </si>
  <si>
    <t>As a procurement manager, I need to procure CNC machines and other equipment.</t>
  </si>
  <si>
    <t>Procurement orders placed and equipment received.</t>
  </si>
  <si>
    <t>Install and Test CNC Machines</t>
  </si>
  <si>
    <t>As a technician, I need to install and test the CNC machines.</t>
  </si>
  <si>
    <t>CNC machines installed, tested, and calibrated.</t>
  </si>
  <si>
    <t>Design IT Network Architecture</t>
  </si>
  <si>
    <t>As an IT specialist, I need to design the IT network architecture.</t>
  </si>
  <si>
    <t>IT network design plan approved.</t>
  </si>
  <si>
    <t>Install and Configure Control Software</t>
  </si>
  <si>
    <t>As a software engineer, I need to install and configure control software for CNC machines.</t>
  </si>
  <si>
    <t>Control software installed and configured.</t>
  </si>
  <si>
    <t>Implement Production Management Software</t>
  </si>
  <si>
    <t>As an operations manager, I need to implement production management software.</t>
  </si>
  <si>
    <t>Production management software installed and staff trained.</t>
  </si>
  <si>
    <t>Hire Skilled Personnel</t>
  </si>
  <si>
    <t>As an HR manager, I need to hire skilled personnel (operators, engineers, maintenance staff)</t>
  </si>
  <si>
    <t>Staff hired and onboarded.</t>
  </si>
  <si>
    <t>Develop and Implement Training Programs</t>
  </si>
  <si>
    <t>As a training manager, I need to develop and implement training programs.</t>
  </si>
  <si>
    <t>Training programs conducted and staff certified.</t>
  </si>
  <si>
    <t>Conduct Safety Training and Certification</t>
  </si>
  <si>
    <t>As a safety officer, I need to conduct safety training and certification for all staff.</t>
  </si>
  <si>
    <t>All staff certified in safety training.</t>
  </si>
  <si>
    <t>Quality Assurance and Production Launch</t>
  </si>
  <si>
    <t>Develop Quality Assurance Processes</t>
  </si>
  <si>
    <t>As a quality assurance manager, I need to develop QA processes and protocols.</t>
  </si>
  <si>
    <t>QA processes documented and staff trained.</t>
  </si>
  <si>
    <t>Conduct Trial Runs and Performance Testing</t>
  </si>
  <si>
    <t>As a production manager, I need to conduct trial runs and performance testing.</t>
  </si>
  <si>
    <t>Successful trial runs with documented performance data.</t>
  </si>
  <si>
    <t>Implement Quality Control Measures</t>
  </si>
  <si>
    <t>As a QC manager, I need to implement quality control measures for production.</t>
  </si>
  <si>
    <t>QC measures implemented and regularly reviewed.</t>
  </si>
  <si>
    <t>Begin Phased Production Launch</t>
  </si>
  <si>
    <t>As an operations manager, I need to begin phased production launch.</t>
  </si>
  <si>
    <t>Phased production launch completed.</t>
  </si>
  <si>
    <t>Monitor Initial Production</t>
  </si>
  <si>
    <t>As a production supervisor, I need to monitor initial production closely and gather feedback.</t>
  </si>
  <si>
    <t>Production data collected and feedback documented.</t>
  </si>
  <si>
    <t>Implement Continuous Improvement</t>
  </si>
  <si>
    <t>As a continuous improvement manager, I need to adjust and refine processes based on feedback.</t>
  </si>
  <si>
    <t>Continuous improvement practices implemented.</t>
  </si>
  <si>
    <t>Align on project goals and expectations</t>
  </si>
  <si>
    <t>Define Project Vision</t>
  </si>
  <si>
    <t>Create project vision and outline objectives</t>
  </si>
  <si>
    <t>Collect and document initial requirements</t>
  </si>
  <si>
    <t>Sprint Goal : Project Initiation</t>
  </si>
  <si>
    <t>Gather and Document Requirements</t>
  </si>
  <si>
    <t>Conduct detailed requirement analysis</t>
  </si>
  <si>
    <t>Document and obtain approval from stakeholders</t>
  </si>
  <si>
    <t>Analyze market trends and competitors</t>
  </si>
  <si>
    <t>Compile and review market research report</t>
  </si>
  <si>
    <t>Sprint Goal- Requirement Analysis</t>
  </si>
  <si>
    <t>Optimize factory floor layout for efficiency</t>
  </si>
  <si>
    <t>Measure space and create layout design</t>
  </si>
  <si>
    <t>Plan layout for electricity, water, and ventilation</t>
  </si>
  <si>
    <t>Coordinate with utility providers</t>
  </si>
  <si>
    <t>Identify and order suitable equipment</t>
  </si>
  <si>
    <t>Evaluate and select best options</t>
  </si>
  <si>
    <t>Map out production workflows</t>
  </si>
  <si>
    <t>Create and review workflow diagrams</t>
  </si>
  <si>
    <t>Construction Manager</t>
  </si>
  <si>
    <t>Install and test electrical and plumbing systems</t>
  </si>
  <si>
    <t>Evaluate and select CNC machines</t>
  </si>
  <si>
    <t>Ensure machines meet production needs</t>
  </si>
  <si>
    <t>Procure CNC Machines</t>
  </si>
  <si>
    <t>Place orders and arrange delivery</t>
  </si>
  <si>
    <t>Ensure timely procurement and delivery</t>
  </si>
  <si>
    <t>Install and calibrate CNC machines</t>
  </si>
  <si>
    <t>Technician Team</t>
  </si>
  <si>
    <t>Ensure machines are installed and calibrated</t>
  </si>
  <si>
    <t>Plan and design IT network setup</t>
  </si>
  <si>
    <t>IT Specialist</t>
  </si>
  <si>
    <t>Ensure network design supports factory operations</t>
  </si>
  <si>
    <t>Install and Configure Control Software for CNC Machines</t>
  </si>
  <si>
    <t>Set up control software for CNC machines</t>
  </si>
  <si>
    <t>Software Engineer</t>
  </si>
  <si>
    <t>Ensure control software is installed and configured properly</t>
  </si>
  <si>
    <t>Train staff on production management software</t>
  </si>
  <si>
    <t>Operations Manager</t>
  </si>
  <si>
    <t>Ensure staff is trained on production management software</t>
  </si>
  <si>
    <t>Hire Skilled Personnel (Operators, Engineers, Maintenance Staff)</t>
  </si>
  <si>
    <t>Recruit and onboard skilled personnel</t>
  </si>
  <si>
    <t>HR Manager</t>
  </si>
  <si>
    <t>Ensure all key roles are filled with qualified personnel</t>
  </si>
  <si>
    <t>Conduct training sessions for staff</t>
  </si>
  <si>
    <t>Training Manager</t>
  </si>
  <si>
    <t>Ensure staff is well-prepared for their roles</t>
  </si>
  <si>
    <t>Ensure all staff are safety certified</t>
  </si>
  <si>
    <t>Safety Officer</t>
  </si>
  <si>
    <t>Ensure all staff are trained and certified in safety protocols</t>
  </si>
  <si>
    <t>Develop Quality Assurance Processes and Protocols</t>
  </si>
  <si>
    <t>Set up quality assurance processes and protocols</t>
  </si>
  <si>
    <t>QA Manager</t>
  </si>
  <si>
    <t>Ensure quality assurance processes are in place</t>
  </si>
  <si>
    <t>Conduct Trial Runs and Performance Testing of CNC Machines</t>
  </si>
  <si>
    <t>Perform trial runs and performance testing of CNC machines</t>
  </si>
  <si>
    <t>Production Manager</t>
  </si>
  <si>
    <t>Ensure machines meet performance specifications</t>
  </si>
  <si>
    <t>Estimated Number of Professionals Involved &amp; their SALARIES</t>
  </si>
  <si>
    <t>ROLE</t>
  </si>
  <si>
    <t>ESTIMATED INVOLVEMENT</t>
  </si>
  <si>
    <t>SALARY ALLOCATION (PER WEEK)</t>
  </si>
  <si>
    <t>BUSINESS ANALYST</t>
  </si>
  <si>
    <t>STAKEHOLDERS</t>
  </si>
  <si>
    <t>PROJECT MANAGER</t>
  </si>
  <si>
    <t>FULL TIME</t>
  </si>
  <si>
    <t>PART TIME (20%)</t>
  </si>
  <si>
    <t>NO. OF PERSON INVOLVE IN THE ROLE</t>
  </si>
  <si>
    <t>Project Manager</t>
  </si>
  <si>
    <t>Business Analyst</t>
  </si>
  <si>
    <t>TOTAL</t>
  </si>
  <si>
    <t>TOTAL(week1 + week 2)</t>
  </si>
  <si>
    <t>Sum of TOTAL(week1 + week 2)</t>
  </si>
  <si>
    <t>BUDGET ALLOCATED</t>
  </si>
  <si>
    <t>MONEY SPEND</t>
  </si>
  <si>
    <t>completed</t>
  </si>
  <si>
    <t>REMAINING</t>
  </si>
  <si>
    <t>PROCUREMENT SPECIALIST</t>
  </si>
  <si>
    <t>Row Labels</t>
  </si>
  <si>
    <t>Grand Total</t>
  </si>
  <si>
    <t>Identify and procure any required tools or software needed for market research, documentation, or data analysis.</t>
  </si>
  <si>
    <t>Source Tools and Software</t>
  </si>
  <si>
    <t>Ensure all necessary tools are sourced efficiently.</t>
  </si>
  <si>
    <t>Review Requirement Documentation</t>
  </si>
  <si>
    <t>Examine the gathered requirements to ensure they are complete, clear, and free of ambiguities.</t>
  </si>
  <si>
    <t>Validate Market Research Report</t>
  </si>
  <si>
    <t>Ensure that the market research and competitor analysis are conducted thoroughly and that the findings are accurate and reliable.</t>
  </si>
  <si>
    <t>Provide feedback and suggest improvements if necessary.</t>
  </si>
  <si>
    <t>Completed</t>
  </si>
  <si>
    <t>Negotiate Contracts</t>
  </si>
  <si>
    <t>Negotiate with vendors to secure the best prices and terms for any outsourced services or products.</t>
  </si>
  <si>
    <t>Review and validate the report for accuracy.</t>
  </si>
  <si>
    <t>Focus on getting the best deals within budget.</t>
  </si>
  <si>
    <t>Story Points</t>
  </si>
  <si>
    <t>structural engineer,mechanical engineer</t>
  </si>
  <si>
    <t>Gather Requirements and Document</t>
  </si>
  <si>
    <t>Ensure alignment between stakeholders and the engineering team regarding the design and utility plans.</t>
  </si>
  <si>
    <t>Optimize Factory Floor Layout for Efficiency</t>
  </si>
  <si>
    <t>Work with the engineering team to ensure the factory floor layout is optimized for production efficiency.</t>
  </si>
  <si>
    <t>Review designs and provide feedback to ensure practicality for production processes.</t>
  </si>
  <si>
    <t>Ensure Safety Compliance and Risk Assessment</t>
  </si>
  <si>
    <t>Ensure that all designs and plans comply with relevant safety regulations and standards.</t>
  </si>
  <si>
    <t>Conduct risk assessments and provide safety best practices.</t>
  </si>
  <si>
    <t>Structural Engineer</t>
  </si>
  <si>
    <t>Mechanical Engineer</t>
  </si>
  <si>
    <t>structural engineer,mechanical engineer,utility provider</t>
  </si>
  <si>
    <t>Utilities Provider</t>
  </si>
  <si>
    <t>Analyze Business Requirements</t>
  </si>
  <si>
    <t>Collect and analyze business requirements to determine specifications for CNC machines and production workflows. Coordinate with stakeholders to ensure alignment with business goals.</t>
  </si>
  <si>
    <t>Vital to ensuring that selected machines and workflows meet business objectives.</t>
  </si>
  <si>
    <t>Provide Technical Expertise on CNC Machines</t>
  </si>
  <si>
    <t>Assess technical requirements for CNC machines. Provide recommendations on suitable models and ensure compatibility with existing production processes.</t>
  </si>
  <si>
    <t>Mechanical Engineers</t>
  </si>
  <si>
    <t>Crucial for selecting equipment that meets technical and production needs.</t>
  </si>
  <si>
    <t>Production Engineers</t>
  </si>
  <si>
    <t>Conduct Quality Assurance Review</t>
  </si>
  <si>
    <t>Develop and implement a quality assurance plan for new equipment and workflows. Conduct inspections and tests to ensure compliance with quality standards.</t>
  </si>
  <si>
    <t>Quality Assurance Manager</t>
  </si>
  <si>
    <t>Essential for maintaining product quality and meeting industry standards.</t>
  </si>
  <si>
    <t>Ensure infrastructure setup supports operational efficiency and scalability.</t>
  </si>
  <si>
    <t>Manage Construction Contracts</t>
  </si>
  <si>
    <t>Hire and manage contractors for various construction tasks. Oversee contract execution and ensure timely delivery of services.</t>
  </si>
  <si>
    <t>Plumber</t>
  </si>
  <si>
    <t>Ensure all plumbing installations are leak-proof and fully operational.</t>
  </si>
  <si>
    <t>Install Plumbing Systems</t>
  </si>
  <si>
    <t>Install Electrical Systems</t>
  </si>
  <si>
    <t>Install and test electrical wiring and fixtures. Ensure compliance with safety standards and reliable operation of electrical systems.</t>
  </si>
  <si>
    <t>Electricians</t>
  </si>
  <si>
    <t>Ensure all electrical installations are safe and fully operational.</t>
  </si>
  <si>
    <t>Install HVAC Systems</t>
  </si>
  <si>
    <t>Install and test heating, ventilation, and air conditioning systems. Ensure systems meet energy efficiency standards and provide optimal climate control.</t>
  </si>
  <si>
    <t>HVAC Technicians</t>
  </si>
  <si>
    <t>Ensure HVAC systems are functioning efficiently and effectively.</t>
  </si>
  <si>
    <t>Provide Technical Expertise on Infrastructure Design</t>
  </si>
  <si>
    <t>Assess technical requirements and provide recommendations for infrastructure. Ensure designs meet structural integrity and safety standards.</t>
  </si>
  <si>
    <t>Ensure technical compatibility and efficiency of infrastructure setup.</t>
  </si>
  <si>
    <t>Civil Engineer</t>
  </si>
  <si>
    <t>Execute Construction Tasks</t>
  </si>
  <si>
    <t>Carry out construction tasks, including foundation, framing, insulation, and interior work. Ensure adherence to safety standards and regulations.</t>
  </si>
  <si>
    <t>Construction Workers</t>
  </si>
  <si>
    <t>Ensure timely completion of construction tasks with high quality.</t>
  </si>
  <si>
    <t>Oversee Structural Design and Integrity</t>
  </si>
  <si>
    <t>Design structural elements and oversee their implementation. Ensure compliance with safety standards and regulations.</t>
  </si>
  <si>
    <t>Structural Engineers</t>
  </si>
  <si>
    <t>Ensure the structural integrity of the factory building.</t>
  </si>
  <si>
    <t>Conduct Safety Inspections</t>
  </si>
  <si>
    <t>Develop and implement safety protocols. Conduct regular safety inspections to ensure a safe working environment.</t>
  </si>
  <si>
    <t>Ensure compliance with all safety regulations and standards.</t>
  </si>
  <si>
    <t>Oversee Construction Progress</t>
  </si>
  <si>
    <t>Manage overall construction progress. Ensure construction stays within budget and timeframe, and complies with all regulations.</t>
  </si>
  <si>
    <t>Ensure smooth execution of construction tasks and timely completion.</t>
  </si>
  <si>
    <t>Conduct Quality Assurance Reviews</t>
  </si>
  <si>
    <t>Develop and implement a quality assurance plan for construction. Conduct inspections and tests to ensure compliance with quality standards.</t>
  </si>
  <si>
    <t>Ensure high quality and durability of construction work.</t>
  </si>
  <si>
    <t>Construction Material Cost</t>
  </si>
  <si>
    <t>Material</t>
  </si>
  <si>
    <t>Costing</t>
  </si>
  <si>
    <t>Concrete (Foundation and Structural elements)</t>
  </si>
  <si>
    <t>Steel (Framework and Reinforcements)</t>
  </si>
  <si>
    <t>Insulation (Temperature Control and Energy Efficiency)</t>
  </si>
  <si>
    <t>Drywall and Plaster (Interior Walls and Partitions)</t>
  </si>
  <si>
    <t>Electrical Wiring and Fixtures</t>
  </si>
  <si>
    <t>Plumbing Pipes and Fixtures</t>
  </si>
  <si>
    <t>HVAC Systems</t>
  </si>
  <si>
    <t>Construction Material Cost Analysis</t>
  </si>
  <si>
    <t>Full Time</t>
  </si>
  <si>
    <t>Total</t>
  </si>
  <si>
    <t>Professionals Involved</t>
  </si>
  <si>
    <t>Salaries (per year)</t>
  </si>
  <si>
    <t>not completed</t>
  </si>
  <si>
    <t>Analyze Business Requirements and Financial Viability</t>
  </si>
  <si>
    <t>Evaluate business needs, financial constraints, and ensure that procurement aligns with business objectives.</t>
  </si>
  <si>
    <t>Ensure procurement aligns with overall business strategy and budget.</t>
  </si>
  <si>
    <t>Provide Technical Support and Testing</t>
  </si>
  <si>
    <t>Assist with technical specifications, ensure mechanical integrity, and support the testing process.</t>
  </si>
  <si>
    <t>Ensure mechanical components are installed and functioning properly.</t>
  </si>
  <si>
    <t>Verify Quality Standards</t>
  </si>
  <si>
    <t>Monitor installation and calibration to ensure that machines meet quality standards and production requirements.</t>
  </si>
  <si>
    <t>Ensure that the procurement and installation process adheres to quality standards.</t>
  </si>
  <si>
    <r>
      <rPr>
        <b/>
        <sz val="16"/>
        <color theme="1"/>
        <rFont val="Calibri"/>
        <family val="2"/>
        <scheme val="minor"/>
      </rPr>
      <t>Observation</t>
    </r>
    <r>
      <rPr>
        <sz val="16"/>
        <color theme="1"/>
        <rFont val="Calibri"/>
        <family val="2"/>
        <scheme val="minor"/>
      </rPr>
      <t>:Sprint planning is partially completed. While construction is finished, the electrical system, HVAC system, and inspection still need to be completed.</t>
    </r>
  </si>
  <si>
    <t>BUDGET ALLOCATED(procurement of cnc machine + salaries)</t>
  </si>
  <si>
    <t>Design and Configure Network Infrastructure</t>
  </si>
  <si>
    <t>Design and configure the network infrastructure to support CNC machines and other IT requirements.</t>
  </si>
  <si>
    <t>Network Engineer</t>
  </si>
  <si>
    <t>Ensure the network infrastructure is robust and supports all operations.</t>
  </si>
  <si>
    <t>Maintain and Troubleshoot IT Systems</t>
  </si>
  <si>
    <t>Oversee the maintenance and troubleshooting of all IT systems, ensuring they are operating smoothly.</t>
  </si>
  <si>
    <t>System Administrator</t>
  </si>
  <si>
    <t>Ensure minimal downtime and address any IT-related issues promptly</t>
  </si>
  <si>
    <t>Conduct Training Sessions</t>
  </si>
  <si>
    <t>Conduct training sessions for staff on new software and systems, ensuring they are proficient in their use.</t>
  </si>
  <si>
    <t>Training Specialist</t>
  </si>
  <si>
    <t>Ensure all staff members are confident and capable in using the new systems.</t>
  </si>
  <si>
    <t>Monitor the integration process to ensure all software and systems meet quality standards.</t>
  </si>
  <si>
    <t>Quality Assurance (QA) Manager</t>
  </si>
  <si>
    <t>Ensure all implementations adhere to quality and performance standards.</t>
  </si>
  <si>
    <t>Analyze Business Requirements and Ensure Alignment</t>
  </si>
  <si>
    <t>Evaluate business needs and financial constraints, ensuring that all IT and software implementations align with business objectives.</t>
  </si>
  <si>
    <t>Ensure all tasks align with overall business strategy and budget.</t>
  </si>
  <si>
    <t>Sprint Goal: Infrastructure Setup + CNC Machine Procurement(4-CNC Lathe Machine)</t>
  </si>
  <si>
    <t>Oversee Quality Control During Production</t>
  </si>
  <si>
    <t>Monitor the quality of products during production. Conduct inspections, record data, and ensure products meet quality standards.</t>
  </si>
  <si>
    <t>Quality Control Manager</t>
  </si>
  <si>
    <t>Ensure consistent product quality during production.</t>
  </si>
  <si>
    <t>Operate CNC Machines</t>
  </si>
  <si>
    <t>Operate CNC machines, perform necessary tasks, and ensure machines function properly during production.</t>
  </si>
  <si>
    <t>Ensure smooth operation of CNC machines during production.</t>
  </si>
  <si>
    <t>Support Mechanical Aspects of Production</t>
  </si>
  <si>
    <t>Provide technical support for mechanical components, ensure mechanical integrity, and troubleshoot any mechanical issues.</t>
  </si>
  <si>
    <t>Operators</t>
  </si>
  <si>
    <t>Ensure mechanical components are functioning properly during production.</t>
  </si>
  <si>
    <t>Production Engineer</t>
  </si>
  <si>
    <t>MONEY SPEND( salaries + miscellaneous)</t>
  </si>
  <si>
    <r>
      <rPr>
        <b/>
        <sz val="16"/>
        <color theme="1"/>
        <rFont val="Calibri"/>
        <family val="2"/>
        <scheme val="minor"/>
      </rPr>
      <t>Observation</t>
    </r>
    <r>
      <rPr>
        <sz val="16"/>
        <color theme="1"/>
        <rFont val="Calibri"/>
        <family val="2"/>
        <scheme val="minor"/>
      </rPr>
      <t>: Sprint planning is well within the allocated budget and completed on decided time period.</t>
    </r>
  </si>
  <si>
    <t>Parameters</t>
  </si>
  <si>
    <t>Cost</t>
  </si>
  <si>
    <t>Salaries for project Initiation</t>
  </si>
  <si>
    <t>Salaries for Market Research and Requirement Analysis</t>
  </si>
  <si>
    <t>Salaries for Engineers &amp; Designers</t>
  </si>
  <si>
    <t>Utility planning</t>
  </si>
  <si>
    <t>Procurement of CNC machine</t>
  </si>
  <si>
    <t>Salaries of Estimated number of professionals involved in infrastructure setup</t>
  </si>
  <si>
    <t>Salaries for professionals involved in CNC Machine Procurement</t>
  </si>
  <si>
    <t>IT hardware and software</t>
  </si>
  <si>
    <t>Staff Training and Trial Run cost</t>
  </si>
  <si>
    <t>Budget Allocated</t>
  </si>
  <si>
    <t>Total Estimated Cost</t>
  </si>
  <si>
    <r>
      <rPr>
        <b/>
        <sz val="14"/>
        <color theme="1"/>
        <rFont val="Times New Roman"/>
        <family val="1"/>
      </rPr>
      <t>Conclusion:</t>
    </r>
    <r>
      <rPr>
        <sz val="14"/>
        <color theme="1"/>
        <rFont val="Times New Roman"/>
        <family val="1"/>
      </rPr>
      <t xml:space="preserve"> The project is well within the allocated budget, with a remaining amount of ₹1,94,836. Each sprint is designed to ensure efficient and effective completion of tasks, with clear roles and responsibilities assigned to professionals. The collaborative approach and adherence to standards will help achieve the project goals, resulting in the successful setup and launch of the CNC machine factory.</t>
    </r>
  </si>
  <si>
    <t>Remaining Amount</t>
  </si>
  <si>
    <t>COST BREAKDOWN ANALYSIS</t>
  </si>
  <si>
    <t>Miscellaneous</t>
  </si>
  <si>
    <t>Sprint Goal: Infrastructure Setup</t>
  </si>
  <si>
    <t>Collaborate with stakeholders and development team to ensure all requirements for the factory design are well captured and documented.</t>
  </si>
  <si>
    <t>Collect and analyze business requirements to ensure infrastructure setup aligns with business goals. Collaborate with stakeholders and developmen team to define specifications.</t>
  </si>
  <si>
    <t>Sprint Goal: IT Infrastructure and Software Integration</t>
  </si>
  <si>
    <r>
      <rPr>
        <b/>
        <sz val="18"/>
        <color theme="1"/>
        <rFont val="Calibri"/>
        <family val="2"/>
        <scheme val="minor"/>
      </rPr>
      <t>Sprint 8 Backlog</t>
    </r>
    <r>
      <rPr>
        <sz val="18"/>
        <color theme="1"/>
        <rFont val="Calibri"/>
        <family val="2"/>
        <scheme val="minor"/>
      </rPr>
      <t xml:space="preserve"> (Weeks 15-16)</t>
    </r>
  </si>
  <si>
    <r>
      <t>Sprint Goal:</t>
    </r>
    <r>
      <rPr>
        <sz val="18"/>
        <color theme="1"/>
        <rFont val="Calibri"/>
        <family val="2"/>
        <scheme val="minor"/>
      </rPr>
      <t xml:space="preserve"> Staff Training and Trial Run</t>
    </r>
  </si>
  <si>
    <t>Sprint Goal: Factory Design</t>
  </si>
  <si>
    <t>Sprints</t>
  </si>
  <si>
    <t>Start Date</t>
  </si>
  <si>
    <t>End Date</t>
  </si>
  <si>
    <t>SALARY</t>
  </si>
  <si>
    <t>Quality Assurance Specialists</t>
  </si>
  <si>
    <t>Procurement Specialist</t>
  </si>
  <si>
    <t>Construction manager</t>
  </si>
  <si>
    <t>Stakeholders</t>
  </si>
  <si>
    <t>Production Managers</t>
  </si>
  <si>
    <t xml:space="preserve"> IT specialist</t>
  </si>
  <si>
    <t>Machine Operators</t>
  </si>
  <si>
    <t xml:space="preserve">Role </t>
  </si>
  <si>
    <t>Salaries per Year</t>
  </si>
  <si>
    <t>SALARY PER YEAR</t>
  </si>
  <si>
    <t>OBSERVATION</t>
  </si>
  <si>
    <t>MONEY SPEND (SALARIES + MISCELLANEOUS)</t>
  </si>
  <si>
    <t>WITHIN ALLOCATED BUDGET</t>
  </si>
  <si>
    <t>TOTAL SALARIES</t>
  </si>
  <si>
    <t>Sum of SALARY</t>
  </si>
  <si>
    <t>(Multiple Items)</t>
  </si>
  <si>
    <t xml:space="preserve">Estimated Number of Professionals Involved </t>
  </si>
  <si>
    <t>Estimated Number of Professionals Involved</t>
  </si>
  <si>
    <t>Safety officer</t>
  </si>
  <si>
    <t>BUDGET ALLOCATED (Sprint1 + sprint2)</t>
  </si>
  <si>
    <t xml:space="preserve">Ensure construction is within budget </t>
  </si>
  <si>
    <t>Estimated cost of 4-CNC Lathe machine</t>
  </si>
  <si>
    <t>Sprint 3 (Weeks 5-6)</t>
  </si>
  <si>
    <t>Sprint 2  (Week 3-4)</t>
  </si>
  <si>
    <t>Sprint 1 Weeks(1-2)</t>
  </si>
  <si>
    <t>Sprint 4  (Weeks 7-8)</t>
  </si>
  <si>
    <t>Sprint Goal: Equipment Selection</t>
  </si>
  <si>
    <t>Sprint 5  (Weeks 9-10)</t>
  </si>
  <si>
    <t>Sprint 6 (Weeks 11-12)</t>
  </si>
  <si>
    <t>BUDGET ALLOCATED (sprint 5 + sprint 6)</t>
  </si>
  <si>
    <t>Sprint 7  (Weeks 13-14)</t>
  </si>
  <si>
    <t>IT Infrastructure Components( Monitor,Software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</si>
</sst>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14009]dd/mm/yyyy;@"/>
  </numFmts>
  <fonts count="11"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sz val="14"/>
      <color theme="1"/>
      <name val="Times New Roman"/>
      <family val="1"/>
    </font>
    <font>
      <sz val="14"/>
      <color theme="1"/>
      <name val="Times New Roman"/>
      <family val="1"/>
    </font>
    <font>
      <b/>
      <sz val="18"/>
      <color theme="1"/>
      <name val="Calibri"/>
      <family val="2"/>
      <scheme val="minor"/>
    </font>
    <font>
      <sz val="18"/>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95">
    <xf numFmtId="0" fontId="0" fillId="0" borderId="0" xfId="0"/>
    <xf numFmtId="0" fontId="0" fillId="5" borderId="1" xfId="0" applyFill="1" applyBorder="1" applyAlignment="1">
      <alignment horizontal="center" vertical="center" wrapText="1"/>
    </xf>
    <xf numFmtId="0" fontId="0" fillId="2" borderId="1" xfId="0" applyFill="1" applyBorder="1" applyAlignment="1">
      <alignment horizontal="center" vertical="center" wrapText="1"/>
    </xf>
    <xf numFmtId="0" fontId="1" fillId="6" borderId="0" xfId="0" applyFont="1" applyFill="1" applyAlignment="1">
      <alignment horizontal="center"/>
    </xf>
    <xf numFmtId="0" fontId="0" fillId="0" borderId="1" xfId="0" applyBorder="1" applyAlignment="1">
      <alignment vertical="center" wrapText="1"/>
    </xf>
    <xf numFmtId="0" fontId="0" fillId="8" borderId="1" xfId="0" applyFill="1" applyBorder="1" applyAlignment="1">
      <alignment vertical="center" wrapText="1"/>
    </xf>
    <xf numFmtId="0" fontId="0" fillId="4" borderId="1" xfId="0" applyFill="1" applyBorder="1" applyAlignment="1">
      <alignment vertical="center" wrapText="1"/>
    </xf>
    <xf numFmtId="0" fontId="0" fillId="7" borderId="1"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9" borderId="1" xfId="0" applyFill="1" applyBorder="1" applyAlignment="1">
      <alignment horizontal="center" vertical="center" wrapText="1"/>
    </xf>
    <xf numFmtId="0" fontId="0" fillId="9" borderId="1" xfId="0" applyFill="1" applyBorder="1" applyAlignment="1">
      <alignment vertical="center" wrapText="1"/>
    </xf>
    <xf numFmtId="0" fontId="0" fillId="5" borderId="1" xfId="0" applyFill="1" applyBorder="1" applyAlignment="1">
      <alignment vertical="center" wrapText="1"/>
    </xf>
    <xf numFmtId="0" fontId="0" fillId="2" borderId="1" xfId="0" applyFill="1" applyBorder="1" applyAlignment="1">
      <alignment vertical="center" wrapText="1"/>
    </xf>
    <xf numFmtId="0" fontId="0" fillId="10" borderId="1" xfId="0" applyFill="1" applyBorder="1" applyAlignment="1">
      <alignment horizontal="center" vertical="center" wrapText="1"/>
    </xf>
    <xf numFmtId="0" fontId="0" fillId="10" borderId="1" xfId="0" applyFill="1" applyBorder="1" applyAlignment="1">
      <alignment vertical="center" wrapText="1"/>
    </xf>
    <xf numFmtId="0" fontId="1" fillId="11"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xf numFmtId="0" fontId="1" fillId="12" borderId="1" xfId="0" applyFont="1" applyFill="1" applyBorder="1"/>
    <xf numFmtId="44" fontId="0" fillId="0" borderId="1" xfId="0" applyNumberFormat="1" applyBorder="1"/>
    <xf numFmtId="44" fontId="0" fillId="0" borderId="2" xfId="0" applyNumberFormat="1" applyBorder="1"/>
    <xf numFmtId="0" fontId="0" fillId="0" borderId="3" xfId="0" applyBorder="1"/>
    <xf numFmtId="44" fontId="0" fillId="13" borderId="4" xfId="0" applyNumberFormat="1" applyFill="1"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1" fillId="12" borderId="1" xfId="0" applyFont="1" applyFill="1" applyBorder="1" applyAlignment="1">
      <alignment wrapText="1"/>
    </xf>
    <xf numFmtId="44" fontId="0" fillId="0" borderId="0" xfId="0" applyNumberFormat="1"/>
    <xf numFmtId="0" fontId="0" fillId="0" borderId="0" xfId="0" applyAlignment="1">
      <alignment horizontal="left" indent="2"/>
    </xf>
    <xf numFmtId="44" fontId="1" fillId="14" borderId="1" xfId="0" applyNumberFormat="1" applyFont="1" applyFill="1" applyBorder="1"/>
    <xf numFmtId="0" fontId="1" fillId="0" borderId="1" xfId="0" applyFont="1" applyBorder="1" applyAlignment="1">
      <alignment wrapText="1"/>
    </xf>
    <xf numFmtId="0" fontId="0" fillId="0" borderId="2" xfId="0" applyBorder="1" applyAlignment="1">
      <alignment wrapText="1"/>
    </xf>
    <xf numFmtId="0" fontId="0" fillId="0" borderId="7" xfId="0" applyBorder="1" applyAlignment="1">
      <alignment horizontal="right" wrapText="1"/>
    </xf>
    <xf numFmtId="0" fontId="0" fillId="0" borderId="1" xfId="0" applyBorder="1" applyAlignment="1">
      <alignment horizontal="left" wrapText="1"/>
    </xf>
    <xf numFmtId="44" fontId="0" fillId="0" borderId="3" xfId="0" applyNumberFormat="1" applyBorder="1"/>
    <xf numFmtId="0" fontId="0" fillId="7" borderId="1" xfId="0" applyFill="1" applyBorder="1"/>
    <xf numFmtId="44" fontId="1" fillId="0" borderId="1" xfId="0" applyNumberFormat="1" applyFont="1" applyBorder="1"/>
    <xf numFmtId="0" fontId="1" fillId="15" borderId="0" xfId="0" applyFont="1" applyFill="1" applyAlignment="1">
      <alignment horizontal="center"/>
    </xf>
    <xf numFmtId="0" fontId="1" fillId="13" borderId="8" xfId="0" applyFont="1" applyFill="1" applyBorder="1"/>
    <xf numFmtId="44" fontId="1" fillId="13" borderId="5" xfId="0" applyNumberFormat="1" applyFont="1" applyFill="1" applyBorder="1"/>
    <xf numFmtId="0" fontId="1" fillId="15" borderId="1" xfId="0" applyFont="1" applyFill="1" applyBorder="1"/>
    <xf numFmtId="0" fontId="3" fillId="12" borderId="1" xfId="0" applyFont="1" applyFill="1" applyBorder="1"/>
    <xf numFmtId="0" fontId="3" fillId="6" borderId="0" xfId="0" applyFont="1" applyFill="1"/>
    <xf numFmtId="0" fontId="1" fillId="12" borderId="1" xfId="0" applyFont="1" applyFill="1" applyBorder="1" applyAlignment="1">
      <alignment horizontal="center"/>
    </xf>
    <xf numFmtId="0" fontId="6" fillId="6" borderId="0" xfId="0" applyFont="1" applyFill="1"/>
    <xf numFmtId="0" fontId="3" fillId="12" borderId="1" xfId="0" applyFont="1" applyFill="1" applyBorder="1" applyAlignment="1">
      <alignment horizontal="center"/>
    </xf>
    <xf numFmtId="0" fontId="1" fillId="12" borderId="1" xfId="0" applyFont="1" applyFill="1" applyBorder="1" applyAlignment="1">
      <alignment horizontal="center" wrapText="1"/>
    </xf>
    <xf numFmtId="0" fontId="0" fillId="0" borderId="1" xfId="0" applyBorder="1" applyAlignment="1">
      <alignment horizontal="center" vertical="center"/>
    </xf>
    <xf numFmtId="0" fontId="6" fillId="6" borderId="0" xfId="0" applyFont="1" applyFill="1" applyAlignment="1">
      <alignment wrapText="1"/>
    </xf>
    <xf numFmtId="0" fontId="7" fillId="11" borderId="0" xfId="0" applyFont="1" applyFill="1"/>
    <xf numFmtId="0" fontId="6" fillId="11" borderId="0" xfId="0" applyFont="1" applyFill="1"/>
    <xf numFmtId="0" fontId="2" fillId="0" borderId="0" xfId="0" applyFont="1"/>
    <xf numFmtId="0" fontId="1" fillId="0" borderId="0" xfId="0" applyFont="1"/>
    <xf numFmtId="0" fontId="0" fillId="16" borderId="1" xfId="0" applyFill="1" applyBorder="1" applyAlignment="1">
      <alignment vertical="center" wrapText="1"/>
    </xf>
    <xf numFmtId="164" fontId="0" fillId="0" borderId="1" xfId="0" applyNumberFormat="1" applyBorder="1" applyAlignment="1">
      <alignment vertical="center" wrapText="1"/>
    </xf>
    <xf numFmtId="0" fontId="0" fillId="0" borderId="0" xfId="0" applyAlignment="1">
      <alignment wrapText="1"/>
    </xf>
    <xf numFmtId="0" fontId="8" fillId="0" borderId="0" xfId="0" applyFont="1" applyAlignment="1">
      <alignment vertical="center" wrapText="1"/>
    </xf>
    <xf numFmtId="164" fontId="0" fillId="0" borderId="0" xfId="0" applyNumberFormat="1" applyAlignment="1">
      <alignment vertical="center" wrapText="1"/>
    </xf>
    <xf numFmtId="0" fontId="9" fillId="0" borderId="1" xfId="0" applyFont="1" applyBorder="1" applyAlignment="1">
      <alignment vertical="center" wrapText="1"/>
    </xf>
    <xf numFmtId="14" fontId="0" fillId="0" borderId="1" xfId="0" applyNumberFormat="1" applyBorder="1" applyAlignment="1">
      <alignment vertical="center" wrapText="1"/>
    </xf>
    <xf numFmtId="14" fontId="0" fillId="0" borderId="1" xfId="0" applyNumberFormat="1" applyBorder="1"/>
    <xf numFmtId="0" fontId="0" fillId="14" borderId="1" xfId="0" applyFill="1" applyBorder="1"/>
    <xf numFmtId="0" fontId="1" fillId="0" borderId="3" xfId="0" applyFont="1" applyBorder="1"/>
    <xf numFmtId="0" fontId="0" fillId="0" borderId="1" xfId="0" applyBorder="1" applyAlignment="1">
      <alignment horizontal="center" vertical="center" wrapText="1"/>
    </xf>
    <xf numFmtId="0" fontId="0" fillId="0" borderId="1" xfId="0" applyBorder="1" applyAlignment="1">
      <alignment horizontal="center"/>
    </xf>
    <xf numFmtId="0" fontId="6" fillId="0" borderId="0" xfId="0" applyFont="1"/>
    <xf numFmtId="14" fontId="0" fillId="0" borderId="0" xfId="0" applyNumberFormat="1"/>
    <xf numFmtId="14" fontId="0" fillId="0" borderId="1" xfId="0" applyNumberFormat="1" applyBorder="1" applyAlignment="1">
      <alignment wrapText="1"/>
    </xf>
    <xf numFmtId="14" fontId="0" fillId="0" borderId="1" xfId="0" applyNumberFormat="1" applyBorder="1" applyAlignment="1">
      <alignment horizontal="right" wrapText="1"/>
    </xf>
    <xf numFmtId="44" fontId="1" fillId="13" borderId="9" xfId="0" applyNumberFormat="1" applyFont="1" applyFill="1" applyBorder="1"/>
    <xf numFmtId="14" fontId="0" fillId="0" borderId="0" xfId="0" applyNumberFormat="1" applyAlignment="1">
      <alignment vertical="center" wrapText="1"/>
    </xf>
    <xf numFmtId="0" fontId="0" fillId="10" borderId="1" xfId="0" applyFill="1" applyBorder="1" applyAlignment="1">
      <alignment horizontal="center" vertical="center" wrapText="1"/>
    </xf>
    <xf numFmtId="0" fontId="0" fillId="7" borderId="1" xfId="0"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1" xfId="0" applyFill="1" applyBorder="1" applyAlignment="1">
      <alignment horizontal="center" vertical="center" wrapText="1"/>
    </xf>
    <xf numFmtId="0" fontId="6" fillId="6" borderId="0" xfId="0" applyFont="1" applyFill="1" applyAlignment="1">
      <alignment horizontal="center"/>
    </xf>
    <xf numFmtId="0" fontId="6" fillId="6" borderId="0" xfId="0" applyFont="1" applyFill="1" applyAlignment="1">
      <alignment horizontal="left"/>
    </xf>
    <xf numFmtId="0" fontId="3" fillId="6" borderId="6" xfId="0" applyFont="1" applyFill="1" applyBorder="1" applyAlignment="1">
      <alignment horizontal="center"/>
    </xf>
    <xf numFmtId="0" fontId="6" fillId="6" borderId="6" xfId="0" applyFont="1" applyFill="1" applyBorder="1" applyAlignment="1">
      <alignment horizontal="left"/>
    </xf>
    <xf numFmtId="0" fontId="2" fillId="7" borderId="0" xfId="0" applyFont="1" applyFill="1" applyAlignment="1">
      <alignment wrapText="1"/>
    </xf>
    <xf numFmtId="0" fontId="6" fillId="6" borderId="0" xfId="0" applyFont="1" applyFill="1"/>
    <xf numFmtId="0" fontId="10" fillId="5" borderId="0" xfId="0" applyFont="1" applyFill="1" applyAlignment="1">
      <alignment wrapText="1"/>
    </xf>
    <xf numFmtId="44" fontId="10" fillId="5" borderId="0" xfId="0" applyNumberFormat="1" applyFont="1" applyFill="1"/>
    <xf numFmtId="0" fontId="1" fillId="6" borderId="0" xfId="0" applyFont="1" applyFill="1" applyAlignment="1">
      <alignment horizontal="left"/>
    </xf>
    <xf numFmtId="0" fontId="5" fillId="5" borderId="0" xfId="0" applyFont="1" applyFill="1" applyAlignment="1">
      <alignment vertical="center" wrapText="1"/>
    </xf>
  </cellXfs>
  <cellStyles count="1">
    <cellStyle name="Normal" xfId="0" builtinId="0"/>
  </cellStyles>
  <dxfs count="31">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planning.xlsx]sprint2!PivotTable1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Number of Professionals Involved &amp; their SALARIES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sprint2!$S$16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sprint2!$R$17:$R$22</c:f>
              <c:strCache>
                <c:ptCount val="5"/>
                <c:pt idx="0">
                  <c:v>Business Analyst</c:v>
                </c:pt>
                <c:pt idx="1">
                  <c:v>PROCUREMENT SPECIALIST</c:v>
                </c:pt>
                <c:pt idx="2">
                  <c:v>Project Manager</c:v>
                </c:pt>
                <c:pt idx="3">
                  <c:v>Quality Assurance Specialists</c:v>
                </c:pt>
                <c:pt idx="4">
                  <c:v>STAKEHOLDERS</c:v>
                </c:pt>
              </c:strCache>
            </c:strRef>
          </c:cat>
          <c:val>
            <c:numRef>
              <c:f>sprint2!$S$17:$S$22</c:f>
              <c:numCache>
                <c:formatCode>_("₹"* #,##0.00_);_("₹"* \(#,##0.00\);_("₹"* "-"??_);_(@_)</c:formatCode>
                <c:ptCount val="5"/>
                <c:pt idx="0">
                  <c:v>66666.666666666672</c:v>
                </c:pt>
                <c:pt idx="1">
                  <c:v>50000</c:v>
                </c:pt>
                <c:pt idx="2">
                  <c:v>75000</c:v>
                </c:pt>
                <c:pt idx="3">
                  <c:v>58333.333333333336</c:v>
                </c:pt>
                <c:pt idx="4">
                  <c:v>100000</c:v>
                </c:pt>
              </c:numCache>
            </c:numRef>
          </c:val>
          <c:extLst>
            <c:ext xmlns:c16="http://schemas.microsoft.com/office/drawing/2014/chart" uri="{C3380CC4-5D6E-409C-BE32-E72D297353CC}">
              <c16:uniqueId val="{00000000-4830-45D6-BA8A-4C0F2C7DFA21}"/>
            </c:ext>
          </c:extLst>
        </c:ser>
        <c:dLbls>
          <c:dLblPos val="outEnd"/>
          <c:showLegendKey val="0"/>
          <c:showVal val="1"/>
          <c:showCatName val="0"/>
          <c:showSerName val="0"/>
          <c:showPercent val="0"/>
          <c:showBubbleSize val="0"/>
        </c:dLbls>
        <c:gapWidth val="100"/>
        <c:overlap val="-24"/>
        <c:axId val="407645824"/>
        <c:axId val="407647264"/>
      </c:barChart>
      <c:catAx>
        <c:axId val="407645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Roles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47264"/>
        <c:crosses val="autoZero"/>
        <c:auto val="1"/>
        <c:lblAlgn val="ctr"/>
        <c:lblOffset val="100"/>
        <c:noMultiLvlLbl val="0"/>
      </c:catAx>
      <c:valAx>
        <c:axId val="407647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4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planning.xlsx]sprint4!PivotTable2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Number of Professionals Involved &amp; their SALARIES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sprint4!$P$11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sprint4!$O$12:$O$26</c:f>
              <c:multiLvlStrCache>
                <c:ptCount val="7"/>
                <c:lvl>
                  <c:pt idx="0">
                    <c:v>1</c:v>
                  </c:pt>
                  <c:pt idx="1">
                    <c:v>1</c:v>
                  </c:pt>
                  <c:pt idx="2">
                    <c:v>1</c:v>
                  </c:pt>
                  <c:pt idx="3">
                    <c:v>1</c:v>
                  </c:pt>
                  <c:pt idx="4">
                    <c:v>1</c:v>
                  </c:pt>
                  <c:pt idx="5">
                    <c:v>1</c:v>
                  </c:pt>
                  <c:pt idx="6">
                    <c:v>1</c:v>
                  </c:pt>
                </c:lvl>
                <c:lvl>
                  <c:pt idx="0">
                    <c:v>Business Analyst</c:v>
                  </c:pt>
                  <c:pt idx="1">
                    <c:v>Mechanical Engineers</c:v>
                  </c:pt>
                  <c:pt idx="2">
                    <c:v>Procurement Specialist</c:v>
                  </c:pt>
                  <c:pt idx="3">
                    <c:v>Production Engineers</c:v>
                  </c:pt>
                  <c:pt idx="4">
                    <c:v>Quality Assurance Specialists</c:v>
                  </c:pt>
                  <c:pt idx="5">
                    <c:v>Safety officer</c:v>
                  </c:pt>
                  <c:pt idx="6">
                    <c:v>Structural Engineer</c:v>
                  </c:pt>
                </c:lvl>
              </c:multiLvlStrCache>
            </c:multiLvlStrRef>
          </c:cat>
          <c:val>
            <c:numRef>
              <c:f>sprint4!$P$12:$P$26</c:f>
              <c:numCache>
                <c:formatCode>_("₹"* #,##0.00_);_("₹"* \(#,##0.00\);_("₹"* "-"??_);_(@_)</c:formatCode>
                <c:ptCount val="7"/>
                <c:pt idx="0">
                  <c:v>66666.666666666672</c:v>
                </c:pt>
                <c:pt idx="1">
                  <c:v>66666.666666666672</c:v>
                </c:pt>
                <c:pt idx="2">
                  <c:v>50000</c:v>
                </c:pt>
                <c:pt idx="3">
                  <c:v>58333.333333333336</c:v>
                </c:pt>
                <c:pt idx="4">
                  <c:v>58333.333333333336</c:v>
                </c:pt>
                <c:pt idx="5">
                  <c:v>50000</c:v>
                </c:pt>
                <c:pt idx="6">
                  <c:v>75000</c:v>
                </c:pt>
              </c:numCache>
            </c:numRef>
          </c:val>
          <c:extLst>
            <c:ext xmlns:c16="http://schemas.microsoft.com/office/drawing/2014/chart" uri="{C3380CC4-5D6E-409C-BE32-E72D297353CC}">
              <c16:uniqueId val="{00000002-FB17-4ED8-8ADA-AB1C8F3F8467}"/>
            </c:ext>
          </c:extLst>
        </c:ser>
        <c:dLbls>
          <c:dLblPos val="outEnd"/>
          <c:showLegendKey val="0"/>
          <c:showVal val="1"/>
          <c:showCatName val="0"/>
          <c:showSerName val="0"/>
          <c:showPercent val="0"/>
          <c:showBubbleSize val="0"/>
        </c:dLbls>
        <c:gapWidth val="100"/>
        <c:overlap val="-24"/>
        <c:axId val="1116320895"/>
        <c:axId val="1116332895"/>
      </c:barChart>
      <c:catAx>
        <c:axId val="1116320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Roles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332895"/>
        <c:crosses val="autoZero"/>
        <c:auto val="1"/>
        <c:lblAlgn val="ctr"/>
        <c:lblOffset val="100"/>
        <c:noMultiLvlLbl val="0"/>
      </c:catAx>
      <c:valAx>
        <c:axId val="1116332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Salaries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32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sprint5!$B$17:$B$19</c:f>
              <c:strCache>
                <c:ptCount val="3"/>
                <c:pt idx="0">
                  <c:v>Construction Material Cost Analysis</c:v>
                </c:pt>
                <c:pt idx="2">
                  <c:v>Costing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A57-4961-AD22-E0EBF5B1BA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57-4961-AD22-E0EBF5B1BA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57-4961-AD22-E0EBF5B1BAF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A57-4961-AD22-E0EBF5B1BAF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57-4961-AD22-E0EBF5B1BAF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A57-4961-AD22-E0EBF5B1BAF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57-4961-AD22-E0EBF5B1BAFD}"/>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57-4961-AD22-E0EBF5B1BAFD}"/>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57-4961-AD22-E0EBF5B1BAFD}"/>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57-4961-AD22-E0EBF5B1BAFD}"/>
                </c:ext>
              </c:extLst>
            </c:dLbl>
            <c:dLbl>
              <c:idx val="3"/>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57-4961-AD22-E0EBF5B1BAFD}"/>
                </c:ext>
              </c:extLst>
            </c:dLbl>
            <c:dLbl>
              <c:idx val="4"/>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57-4961-AD22-E0EBF5B1BAFD}"/>
                </c:ext>
              </c:extLst>
            </c:dLbl>
            <c:dLbl>
              <c:idx val="5"/>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57-4961-AD22-E0EBF5B1BAFD}"/>
                </c:ext>
              </c:extLst>
            </c:dLbl>
            <c:dLbl>
              <c:idx val="6"/>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57-4961-AD22-E0EBF5B1BA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s>
          <c:cat>
            <c:strRef>
              <c:f>sprint5!$A$20:$A$26</c:f>
              <c:strCache>
                <c:ptCount val="7"/>
                <c:pt idx="0">
                  <c:v>Concrete (Foundation and Structural elements)</c:v>
                </c:pt>
                <c:pt idx="1">
                  <c:v>Steel (Framework and Reinforcements)</c:v>
                </c:pt>
                <c:pt idx="2">
                  <c:v>Insulation (Temperature Control and Energy Efficiency)</c:v>
                </c:pt>
                <c:pt idx="3">
                  <c:v>Drywall and Plaster (Interior Walls and Partitions)</c:v>
                </c:pt>
                <c:pt idx="4">
                  <c:v>Electrical Wiring and Fixtures</c:v>
                </c:pt>
                <c:pt idx="5">
                  <c:v>Plumbing Pipes and Fixtures</c:v>
                </c:pt>
                <c:pt idx="6">
                  <c:v>HVAC Systems</c:v>
                </c:pt>
              </c:strCache>
            </c:strRef>
          </c:cat>
          <c:val>
            <c:numRef>
              <c:f>sprint5!$B$20:$B$26</c:f>
              <c:numCache>
                <c:formatCode>_("₹"* #,##0.00_);_("₹"* \(#,##0.00\);_("₹"* "-"??_);_(@_)</c:formatCode>
                <c:ptCount val="7"/>
                <c:pt idx="0">
                  <c:v>1000000</c:v>
                </c:pt>
                <c:pt idx="1">
                  <c:v>1500000</c:v>
                </c:pt>
                <c:pt idx="2">
                  <c:v>500000</c:v>
                </c:pt>
                <c:pt idx="3">
                  <c:v>400000</c:v>
                </c:pt>
                <c:pt idx="4">
                  <c:v>600000</c:v>
                </c:pt>
                <c:pt idx="5">
                  <c:v>400000</c:v>
                </c:pt>
                <c:pt idx="6">
                  <c:v>600000</c:v>
                </c:pt>
              </c:numCache>
            </c:numRef>
          </c:val>
          <c:extLst>
            <c:ext xmlns:c16="http://schemas.microsoft.com/office/drawing/2014/chart" uri="{C3380CC4-5D6E-409C-BE32-E72D297353CC}">
              <c16:uniqueId val="{00000000-CA57-4961-AD22-E0EBF5B1BA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planning.xlsx]sprint6!PivotTable3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Number of Professionals Involved &amp; their SALARIES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sprint6!$R$42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sprint6!$Q$43:$Q$54</c:f>
              <c:strCache>
                <c:ptCount val="11"/>
                <c:pt idx="0">
                  <c:v>Business Analyst</c:v>
                </c:pt>
                <c:pt idx="1">
                  <c:v>Construction Manager</c:v>
                </c:pt>
                <c:pt idx="2">
                  <c:v>Electricians</c:v>
                </c:pt>
                <c:pt idx="3">
                  <c:v>HVAC Technicians</c:v>
                </c:pt>
                <c:pt idx="4">
                  <c:v>Mechanical Engineers</c:v>
                </c:pt>
                <c:pt idx="5">
                  <c:v>Procurement Specialist</c:v>
                </c:pt>
                <c:pt idx="6">
                  <c:v>Production Engineers</c:v>
                </c:pt>
                <c:pt idx="7">
                  <c:v>Quality Assurance Specialists</c:v>
                </c:pt>
                <c:pt idx="8">
                  <c:v>Safety Officer</c:v>
                </c:pt>
                <c:pt idx="9">
                  <c:v>Structural Engineer</c:v>
                </c:pt>
                <c:pt idx="10">
                  <c:v>Technician Team</c:v>
                </c:pt>
              </c:strCache>
            </c:strRef>
          </c:cat>
          <c:val>
            <c:numRef>
              <c:f>sprint6!$R$43:$R$54</c:f>
              <c:numCache>
                <c:formatCode>General</c:formatCode>
                <c:ptCount val="11"/>
                <c:pt idx="0">
                  <c:v>66666.666666666672</c:v>
                </c:pt>
                <c:pt idx="1">
                  <c:v>87500</c:v>
                </c:pt>
                <c:pt idx="2">
                  <c:v>33333.333333333336</c:v>
                </c:pt>
                <c:pt idx="3">
                  <c:v>41666.666666666664</c:v>
                </c:pt>
                <c:pt idx="4">
                  <c:v>66666.666666666672</c:v>
                </c:pt>
                <c:pt idx="5">
                  <c:v>50000</c:v>
                </c:pt>
                <c:pt idx="6">
                  <c:v>58333.333333333336</c:v>
                </c:pt>
                <c:pt idx="7">
                  <c:v>116666.66666666667</c:v>
                </c:pt>
                <c:pt idx="8">
                  <c:v>100000</c:v>
                </c:pt>
                <c:pt idx="9">
                  <c:v>150000</c:v>
                </c:pt>
                <c:pt idx="10">
                  <c:v>66666.666666666672</c:v>
                </c:pt>
              </c:numCache>
            </c:numRef>
          </c:val>
          <c:extLst>
            <c:ext xmlns:c16="http://schemas.microsoft.com/office/drawing/2014/chart" uri="{C3380CC4-5D6E-409C-BE32-E72D297353CC}">
              <c16:uniqueId val="{00000000-3618-434B-8DDA-AE5904894A78}"/>
            </c:ext>
          </c:extLst>
        </c:ser>
        <c:dLbls>
          <c:showLegendKey val="0"/>
          <c:showVal val="0"/>
          <c:showCatName val="0"/>
          <c:showSerName val="0"/>
          <c:showPercent val="0"/>
          <c:showBubbleSize val="0"/>
        </c:dLbls>
        <c:gapWidth val="100"/>
        <c:overlap val="-24"/>
        <c:axId val="1106002815"/>
        <c:axId val="1106001375"/>
      </c:barChart>
      <c:catAx>
        <c:axId val="1106002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001375"/>
        <c:crosses val="autoZero"/>
        <c:auto val="1"/>
        <c:lblAlgn val="ctr"/>
        <c:lblOffset val="100"/>
        <c:noMultiLvlLbl val="0"/>
      </c:catAx>
      <c:valAx>
        <c:axId val="1106001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00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planning.xlsx]sprint8!PivotTable14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Estimated Number of Professionals Involved &amp; their SALARIES</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sprint8!$R$19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sprint8!$Q$20:$Q$44</c:f>
              <c:multiLvlStrCache>
                <c:ptCount val="8"/>
                <c:lvl>
                  <c:pt idx="0">
                    <c:v>Full Time</c:v>
                  </c:pt>
                  <c:pt idx="1">
                    <c:v>Full Time</c:v>
                  </c:pt>
                  <c:pt idx="2">
                    <c:v>Full Time</c:v>
                  </c:pt>
                  <c:pt idx="3">
                    <c:v>Full Time</c:v>
                  </c:pt>
                  <c:pt idx="4">
                    <c:v>Full Time</c:v>
                  </c:pt>
                  <c:pt idx="5">
                    <c:v>Full Time</c:v>
                  </c:pt>
                  <c:pt idx="6">
                    <c:v>Full Time</c:v>
                  </c:pt>
                  <c:pt idx="7">
                    <c:v>Full Time</c:v>
                  </c:pt>
                </c:lvl>
                <c:lvl>
                  <c:pt idx="0">
                    <c:v>1</c:v>
                  </c:pt>
                  <c:pt idx="1">
                    <c:v>1</c:v>
                  </c:pt>
                  <c:pt idx="2">
                    <c:v>4</c:v>
                  </c:pt>
                  <c:pt idx="3">
                    <c:v>1</c:v>
                  </c:pt>
                  <c:pt idx="4">
                    <c:v>1</c:v>
                  </c:pt>
                  <c:pt idx="5">
                    <c:v>1</c:v>
                  </c:pt>
                  <c:pt idx="6">
                    <c:v>1</c:v>
                  </c:pt>
                  <c:pt idx="7">
                    <c:v>1</c:v>
                  </c:pt>
                </c:lvl>
                <c:lvl>
                  <c:pt idx="0">
                    <c:v>HR Manager</c:v>
                  </c:pt>
                  <c:pt idx="1">
                    <c:v>Mechanical Engineer</c:v>
                  </c:pt>
                  <c:pt idx="2">
                    <c:v>Operators</c:v>
                  </c:pt>
                  <c:pt idx="3">
                    <c:v>Production Engineer</c:v>
                  </c:pt>
                  <c:pt idx="4">
                    <c:v>QA Manager</c:v>
                  </c:pt>
                  <c:pt idx="5">
                    <c:v>Quality Control Manager</c:v>
                  </c:pt>
                  <c:pt idx="6">
                    <c:v>Safety Officer</c:v>
                  </c:pt>
                  <c:pt idx="7">
                    <c:v>Training Manager</c:v>
                  </c:pt>
                </c:lvl>
              </c:multiLvlStrCache>
            </c:multiLvlStrRef>
          </c:cat>
          <c:val>
            <c:numRef>
              <c:f>sprint8!$R$20:$R$44</c:f>
              <c:numCache>
                <c:formatCode>_("₹"* #,##0.00_);_("₹"* \(#,##0.00\);_("₹"* "-"??_);_(@_)</c:formatCode>
                <c:ptCount val="8"/>
                <c:pt idx="0">
                  <c:v>14583.34</c:v>
                </c:pt>
                <c:pt idx="1">
                  <c:v>33333.339999999997</c:v>
                </c:pt>
                <c:pt idx="2">
                  <c:v>58333.34</c:v>
                </c:pt>
                <c:pt idx="3">
                  <c:v>29166.68</c:v>
                </c:pt>
                <c:pt idx="4">
                  <c:v>29166.68</c:v>
                </c:pt>
                <c:pt idx="5">
                  <c:v>33333.339999999997</c:v>
                </c:pt>
                <c:pt idx="6">
                  <c:v>25000</c:v>
                </c:pt>
                <c:pt idx="7">
                  <c:v>24458.34</c:v>
                </c:pt>
              </c:numCache>
            </c:numRef>
          </c:val>
          <c:extLst>
            <c:ext xmlns:c16="http://schemas.microsoft.com/office/drawing/2014/chart" uri="{C3380CC4-5D6E-409C-BE32-E72D297353CC}">
              <c16:uniqueId val="{00000000-07FE-4C6E-A9CE-262DBB64C4C1}"/>
            </c:ext>
          </c:extLst>
        </c:ser>
        <c:dLbls>
          <c:dLblPos val="outEnd"/>
          <c:showLegendKey val="0"/>
          <c:showVal val="1"/>
          <c:showCatName val="0"/>
          <c:showSerName val="0"/>
          <c:showPercent val="0"/>
          <c:showBubbleSize val="0"/>
        </c:dLbls>
        <c:gapWidth val="219"/>
        <c:overlap val="-27"/>
        <c:axId val="151426063"/>
        <c:axId val="151424623"/>
      </c:barChart>
      <c:catAx>
        <c:axId val="15142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24623"/>
        <c:crosses val="autoZero"/>
        <c:auto val="1"/>
        <c:lblAlgn val="ctr"/>
        <c:lblOffset val="100"/>
        <c:noMultiLvlLbl val="0"/>
      </c:catAx>
      <c:valAx>
        <c:axId val="1514246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2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180178</xdr:rowOff>
    </xdr:from>
    <xdr:to>
      <xdr:col>2</xdr:col>
      <xdr:colOff>1825451</xdr:colOff>
      <xdr:row>34</xdr:row>
      <xdr:rowOff>175846</xdr:rowOff>
    </xdr:to>
    <xdr:graphicFrame macro="">
      <xdr:nvGraphicFramePr>
        <xdr:cNvPr id="2" name="Chart 1">
          <a:extLst>
            <a:ext uri="{FF2B5EF4-FFF2-40B4-BE49-F238E27FC236}">
              <a16:creationId xmlns:a16="http://schemas.microsoft.com/office/drawing/2014/main" id="{55A82CFE-6489-FB1A-2DFB-C9327AA90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134216</xdr:colOff>
      <xdr:row>20</xdr:row>
      <xdr:rowOff>83127</xdr:rowOff>
    </xdr:from>
    <xdr:to>
      <xdr:col>4</xdr:col>
      <xdr:colOff>865909</xdr:colOff>
      <xdr:row>33</xdr:row>
      <xdr:rowOff>116032</xdr:rowOff>
    </xdr:to>
    <xdr:graphicFrame macro="">
      <xdr:nvGraphicFramePr>
        <xdr:cNvPr id="3" name="Chart 2">
          <a:extLst>
            <a:ext uri="{FF2B5EF4-FFF2-40B4-BE49-F238E27FC236}">
              <a16:creationId xmlns:a16="http://schemas.microsoft.com/office/drawing/2014/main" id="{E4D78327-4569-61FF-B7A7-B72980470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364785</xdr:colOff>
      <xdr:row>15</xdr:row>
      <xdr:rowOff>184825</xdr:rowOff>
    </xdr:from>
    <xdr:to>
      <xdr:col>8</xdr:col>
      <xdr:colOff>680935</xdr:colOff>
      <xdr:row>29</xdr:row>
      <xdr:rowOff>89170</xdr:rowOff>
    </xdr:to>
    <xdr:graphicFrame macro="">
      <xdr:nvGraphicFramePr>
        <xdr:cNvPr id="5" name="Chart 4">
          <a:extLst>
            <a:ext uri="{FF2B5EF4-FFF2-40B4-BE49-F238E27FC236}">
              <a16:creationId xmlns:a16="http://schemas.microsoft.com/office/drawing/2014/main" id="{0B583612-5135-73D7-4A79-A6109FD0D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460961</xdr:colOff>
      <xdr:row>21</xdr:row>
      <xdr:rowOff>53622</xdr:rowOff>
    </xdr:from>
    <xdr:to>
      <xdr:col>12</xdr:col>
      <xdr:colOff>423332</xdr:colOff>
      <xdr:row>36</xdr:row>
      <xdr:rowOff>94074</xdr:rowOff>
    </xdr:to>
    <xdr:graphicFrame macro="">
      <xdr:nvGraphicFramePr>
        <xdr:cNvPr id="3" name="Chart 2">
          <a:extLst>
            <a:ext uri="{FF2B5EF4-FFF2-40B4-BE49-F238E27FC236}">
              <a16:creationId xmlns:a16="http://schemas.microsoft.com/office/drawing/2014/main" id="{C0DDF3D2-CA40-F929-674A-3E487E6BC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952500</xdr:colOff>
      <xdr:row>25</xdr:row>
      <xdr:rowOff>85726</xdr:rowOff>
    </xdr:from>
    <xdr:to>
      <xdr:col>8</xdr:col>
      <xdr:colOff>95250</xdr:colOff>
      <xdr:row>43</xdr:row>
      <xdr:rowOff>114300</xdr:rowOff>
    </xdr:to>
    <xdr:graphicFrame macro="">
      <xdr:nvGraphicFramePr>
        <xdr:cNvPr id="2" name="Chart 1">
          <a:extLst>
            <a:ext uri="{FF2B5EF4-FFF2-40B4-BE49-F238E27FC236}">
              <a16:creationId xmlns:a16="http://schemas.microsoft.com/office/drawing/2014/main" id="{F5C28980-02DF-CE76-0EEE-06ED07C49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693.054163078705" createdVersion="8" refreshedVersion="8" minRefreshableVersion="3" recordCount="8" xr:uid="{44DD88C0-D3E6-4825-8789-1A7A53F057F8}">
  <cacheSource type="worksheet">
    <worksheetSource ref="D16:H24" sheet="sprint8"/>
  </cacheSource>
  <cacheFields count="5">
    <cacheField name="ROLE" numFmtId="0">
      <sharedItems count="8">
        <s v="HR Manager"/>
        <s v="Training Manager"/>
        <s v="Safety Officer"/>
        <s v="QA Manager"/>
        <s v="Production Engineer"/>
        <s v="Quality Control Manager"/>
        <s v="Operators"/>
        <s v="Mechanical Engineer"/>
      </sharedItems>
    </cacheField>
    <cacheField name="ESTIMATED INVOLVEMENT" numFmtId="0">
      <sharedItems count="1">
        <s v="Full Time"/>
      </sharedItems>
    </cacheField>
    <cacheField name="NO. OF PERSON INVOLVE IN THE ROLE" numFmtId="0">
      <sharedItems containsSemiMixedTypes="0" containsString="0" containsNumber="1" containsInteger="1" minValue="1" maxValue="4" count="2">
        <n v="1"/>
        <n v="4"/>
      </sharedItems>
    </cacheField>
    <cacheField name="SALARY ALLOCATION (PER WEEK)" numFmtId="44">
      <sharedItems containsSemiMixedTypes="0" containsString="0" containsNumber="1" minValue="7291.67" maxValue="29166.67"/>
    </cacheField>
    <cacheField name="TOTAL(week1 + week 2)" numFmtId="44">
      <sharedItems containsSemiMixedTypes="0" containsString="0" containsNumber="1" minValue="14583.34" maxValue="58333.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703.542151273148" createdVersion="8" refreshedVersion="8" minRefreshableVersion="3" recordCount="6" xr:uid="{779BECE2-689D-406E-A6CC-899B28DD4667}">
  <cacheSource type="worksheet">
    <worksheetSource ref="A16:E22" sheet="sprint2"/>
  </cacheSource>
  <cacheFields count="5">
    <cacheField name="ROLE" numFmtId="0">
      <sharedItems containsBlank="1" count="6">
        <s v="Business Analyst"/>
        <s v="STAKEHOLDERS"/>
        <s v="PROCUREMENT SPECIALIST"/>
        <s v="Quality Assurance Specialists"/>
        <s v="Project Manager"/>
        <m/>
      </sharedItems>
    </cacheField>
    <cacheField name="ESTIMATED INVOLVEMENT" numFmtId="0">
      <sharedItems containsBlank="1" count="3">
        <s v="FULL TIME"/>
        <s v="PART TIME (20%)"/>
        <m/>
      </sharedItems>
    </cacheField>
    <cacheField name="NO. OF PERSON INVOLVE IN THE ROLE" numFmtId="0">
      <sharedItems containsString="0" containsBlank="1" containsNumber="1" containsInteger="1" minValue="1" maxValue="3" count="3">
        <n v="1"/>
        <n v="3"/>
        <m/>
      </sharedItems>
    </cacheField>
    <cacheField name="SALARY PER YEAR" numFmtId="0">
      <sharedItems containsMixedTypes="1" containsNumber="1" containsInteger="1" minValue="600000" maxValue="1200000"/>
    </cacheField>
    <cacheField name="SALARY" numFmtId="44">
      <sharedItems containsSemiMixedTypes="0" containsString="0" containsNumber="1" minValue="50000" maxValue="350000" count="6">
        <n v="66666.666666666672"/>
        <n v="100000"/>
        <n v="50000"/>
        <n v="58333.333333333336"/>
        <n v="75000"/>
        <n v="3500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704.02200740741" createdVersion="8" refreshedVersion="8" minRefreshableVersion="3" recordCount="8" xr:uid="{20C8CACE-2558-412C-97B2-78B6F86CEA87}">
  <cacheSource type="worksheet">
    <worksheetSource ref="A12:E20" sheet="sprint4"/>
  </cacheSource>
  <cacheFields count="5">
    <cacheField name="ROLE" numFmtId="0">
      <sharedItems containsBlank="1" count="8">
        <s v="Business Analyst"/>
        <s v="Mechanical Engineers"/>
        <s v="Production Engineers"/>
        <s v="Procurement Specialist"/>
        <s v="Quality Assurance Specialists"/>
        <s v="Structural Engineer"/>
        <s v="Safety officer"/>
        <m/>
      </sharedItems>
    </cacheField>
    <cacheField name="ESTIMATED INVOLVEMENT" numFmtId="0">
      <sharedItems containsBlank="1" count="2">
        <s v="FULL TIME"/>
        <m/>
      </sharedItems>
    </cacheField>
    <cacheField name="NO. OF PERSON INVOLVE IN THE ROLE" numFmtId="0">
      <sharedItems containsString="0" containsBlank="1" containsNumber="1" containsInteger="1" minValue="1" maxValue="1" count="2">
        <n v="1"/>
        <m/>
      </sharedItems>
    </cacheField>
    <cacheField name="SALARY PER YEAR" numFmtId="0">
      <sharedItems containsMixedTypes="1" containsNumber="1" containsInteger="1" minValue="600000" maxValue="900000" count="5">
        <n v="800000"/>
        <n v="700000"/>
        <n v="600000"/>
        <n v="900000"/>
        <s v="Total"/>
      </sharedItems>
    </cacheField>
    <cacheField name="SALARY" numFmtId="44">
      <sharedItems containsSemiMixedTypes="0" containsString="0" containsNumber="1" minValue="50000" maxValue="425000"/>
    </cacheField>
  </cacheFields>
  <extLst>
    <ext xmlns:x14="http://schemas.microsoft.com/office/spreadsheetml/2009/9/main" uri="{725AE2AE-9491-48be-B2B4-4EB974FC3084}">
      <x14:pivotCacheDefinition pivotCacheId="49842364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709.651491550925" createdVersion="8" refreshedVersion="8" minRefreshableVersion="3" recordCount="14" xr:uid="{73F43828-1D45-4701-83EB-1C2FF16A47CE}">
  <cacheSource type="worksheet">
    <worksheetSource ref="A22:E36" sheet="sprint6"/>
  </cacheSource>
  <cacheFields count="5">
    <cacheField name="ROLE" numFmtId="0">
      <sharedItems count="11">
        <s v="Electricians"/>
        <s v="HVAC Technicians"/>
        <s v="Safety Officer"/>
        <s v="Construction Manager"/>
        <s v="Quality Assurance Specialists"/>
        <s v="Structural Engineer"/>
        <s v="Procurement Specialist"/>
        <s v="Technician Team"/>
        <s v="Business Analyst"/>
        <s v="Mechanical Engineers"/>
        <s v="Production Engineers"/>
      </sharedItems>
    </cacheField>
    <cacheField name="ESTIMATED INVOLVEMENT" numFmtId="0">
      <sharedItems count="1">
        <s v="Full Time"/>
      </sharedItems>
    </cacheField>
    <cacheField name="NO. OF PERSON INVOLVE IN THE ROLE" numFmtId="0">
      <sharedItems containsSemiMixedTypes="0" containsString="0" containsNumber="1" containsInteger="1" minValue="1" maxValue="3"/>
    </cacheField>
    <cacheField name="SALARY PER YEAR" numFmtId="0">
      <sharedItems containsSemiMixedTypes="0" containsString="0" containsNumber="1" containsInteger="1" minValue="400000" maxValue="1050000"/>
    </cacheField>
    <cacheField name="SALARY" numFmtId="0">
      <sharedItems containsSemiMixedTypes="0" containsString="0" containsNumber="1" minValue="33333.333333333336" maxValue="8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7291.67"/>
    <n v="14583.34"/>
  </r>
  <r>
    <x v="1"/>
    <x v="0"/>
    <x v="0"/>
    <n v="12229.17"/>
    <n v="24458.34"/>
  </r>
  <r>
    <x v="2"/>
    <x v="0"/>
    <x v="0"/>
    <n v="12500"/>
    <n v="25000"/>
  </r>
  <r>
    <x v="3"/>
    <x v="0"/>
    <x v="0"/>
    <n v="14583.34"/>
    <n v="29166.68"/>
  </r>
  <r>
    <x v="4"/>
    <x v="0"/>
    <x v="0"/>
    <n v="14583.34"/>
    <n v="29166.68"/>
  </r>
  <r>
    <x v="5"/>
    <x v="0"/>
    <x v="0"/>
    <n v="16666.669999999998"/>
    <n v="33333.339999999997"/>
  </r>
  <r>
    <x v="6"/>
    <x v="0"/>
    <x v="1"/>
    <n v="29166.67"/>
    <n v="58333.34"/>
  </r>
  <r>
    <x v="7"/>
    <x v="0"/>
    <x v="0"/>
    <n v="16666.669999999998"/>
    <n v="33333.33999999999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800000"/>
    <x v="0"/>
  </r>
  <r>
    <x v="1"/>
    <x v="1"/>
    <x v="1"/>
    <n v="1200000"/>
    <x v="1"/>
  </r>
  <r>
    <x v="2"/>
    <x v="0"/>
    <x v="0"/>
    <n v="600000"/>
    <x v="2"/>
  </r>
  <r>
    <x v="3"/>
    <x v="0"/>
    <x v="0"/>
    <n v="700000"/>
    <x v="3"/>
  </r>
  <r>
    <x v="4"/>
    <x v="0"/>
    <x v="0"/>
    <n v="900000"/>
    <x v="4"/>
  </r>
  <r>
    <x v="5"/>
    <x v="2"/>
    <x v="2"/>
    <s v="TOTAL SALARIES"/>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n v="66666.666666666672"/>
  </r>
  <r>
    <x v="1"/>
    <x v="0"/>
    <x v="0"/>
    <x v="0"/>
    <n v="66666.666666666672"/>
  </r>
  <r>
    <x v="2"/>
    <x v="0"/>
    <x v="0"/>
    <x v="1"/>
    <n v="58333.333333333336"/>
  </r>
  <r>
    <x v="3"/>
    <x v="0"/>
    <x v="0"/>
    <x v="2"/>
    <n v="50000"/>
  </r>
  <r>
    <x v="4"/>
    <x v="0"/>
    <x v="0"/>
    <x v="1"/>
    <n v="58333.333333333336"/>
  </r>
  <r>
    <x v="5"/>
    <x v="0"/>
    <x v="0"/>
    <x v="3"/>
    <n v="75000"/>
  </r>
  <r>
    <x v="6"/>
    <x v="0"/>
    <x v="0"/>
    <x v="2"/>
    <n v="50000"/>
  </r>
  <r>
    <x v="7"/>
    <x v="1"/>
    <x v="1"/>
    <x v="4"/>
    <n v="425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3"/>
    <n v="400000"/>
    <n v="33333.333333333336"/>
  </r>
  <r>
    <x v="1"/>
    <x v="0"/>
    <n v="2"/>
    <n v="500000"/>
    <n v="41666.666666666664"/>
  </r>
  <r>
    <x v="2"/>
    <x v="0"/>
    <n v="1"/>
    <n v="600000"/>
    <n v="50000"/>
  </r>
  <r>
    <x v="3"/>
    <x v="0"/>
    <n v="1"/>
    <n v="1050000"/>
    <n v="87500"/>
  </r>
  <r>
    <x v="4"/>
    <x v="0"/>
    <n v="1"/>
    <n v="700000"/>
    <n v="58333.333333333336"/>
  </r>
  <r>
    <x v="5"/>
    <x v="0"/>
    <n v="1"/>
    <n v="900000"/>
    <n v="75000"/>
  </r>
  <r>
    <x v="6"/>
    <x v="0"/>
    <n v="1"/>
    <n v="600000"/>
    <n v="50000"/>
  </r>
  <r>
    <x v="7"/>
    <x v="0"/>
    <n v="2"/>
    <n v="800000"/>
    <n v="66666.666666666672"/>
  </r>
  <r>
    <x v="8"/>
    <x v="0"/>
    <n v="1"/>
    <n v="800000"/>
    <n v="66666.666666666672"/>
  </r>
  <r>
    <x v="9"/>
    <x v="0"/>
    <n v="2"/>
    <n v="800000"/>
    <n v="66666.666666666672"/>
  </r>
  <r>
    <x v="10"/>
    <x v="0"/>
    <n v="2"/>
    <n v="700000"/>
    <n v="58333.333333333336"/>
  </r>
  <r>
    <x v="4"/>
    <x v="0"/>
    <n v="1"/>
    <n v="700000"/>
    <n v="58333.333333333336"/>
  </r>
  <r>
    <x v="5"/>
    <x v="0"/>
    <n v="1"/>
    <n v="900000"/>
    <n v="75000"/>
  </r>
  <r>
    <x v="2"/>
    <x v="0"/>
    <n v="1"/>
    <n v="600000"/>
    <n v="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50A3C-18D6-4C99-9FF9-C11C9A5EF79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16:S22" firstHeaderRow="1" firstDataRow="1" firstDataCol="1" rowPageCount="1" colPageCount="1"/>
  <pivotFields count="5">
    <pivotField axis="axisRow" showAll="0">
      <items count="7">
        <item x="0"/>
        <item x="2"/>
        <item x="4"/>
        <item x="3"/>
        <item x="1"/>
        <item x="5"/>
        <item t="default"/>
      </items>
    </pivotField>
    <pivotField showAll="0">
      <items count="4">
        <item x="0"/>
        <item x="1"/>
        <item x="2"/>
        <item t="default"/>
      </items>
    </pivotField>
    <pivotField showAll="0">
      <items count="4">
        <item x="0"/>
        <item x="1"/>
        <item x="2"/>
        <item t="default"/>
      </items>
    </pivotField>
    <pivotField showAll="0"/>
    <pivotField axis="axisPage" dataField="1" numFmtId="44" multipleItemSelectionAllowed="1" showAll="0">
      <items count="7">
        <item x="2"/>
        <item x="3"/>
        <item x="0"/>
        <item x="4"/>
        <item x="1"/>
        <item h="1" x="5"/>
        <item t="default"/>
      </items>
    </pivotField>
  </pivotFields>
  <rowFields count="1">
    <field x="0"/>
  </rowFields>
  <rowItems count="6">
    <i>
      <x/>
    </i>
    <i>
      <x v="1"/>
    </i>
    <i>
      <x v="2"/>
    </i>
    <i>
      <x v="3"/>
    </i>
    <i>
      <x v="4"/>
    </i>
    <i t="grand">
      <x/>
    </i>
  </rowItems>
  <colItems count="1">
    <i/>
  </colItems>
  <pageFields count="1">
    <pageField fld="4" hier="-1"/>
  </pageFields>
  <dataFields count="1">
    <dataField name="Sum of SALARY" fld="4" baseField="0" baseItem="0"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3D258-AA23-4DDD-A9D4-D896EB6FF74F}"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11:P26" firstHeaderRow="1" firstDataRow="1" firstDataCol="1" rowPageCount="1" colPageCount="1"/>
  <pivotFields count="5">
    <pivotField axis="axisRow" showAll="0">
      <items count="9">
        <item x="0"/>
        <item x="1"/>
        <item x="3"/>
        <item x="2"/>
        <item x="4"/>
        <item x="6"/>
        <item x="5"/>
        <item x="7"/>
        <item t="default"/>
      </items>
    </pivotField>
    <pivotField showAll="0">
      <items count="3">
        <item x="0"/>
        <item x="1"/>
        <item t="default"/>
      </items>
    </pivotField>
    <pivotField axis="axisRow" showAll="0">
      <items count="3">
        <item x="0"/>
        <item x="1"/>
        <item t="default"/>
      </items>
    </pivotField>
    <pivotField axis="axisPage" multipleItemSelectionAllowed="1" showAll="0">
      <items count="6">
        <item x="2"/>
        <item x="1"/>
        <item x="0"/>
        <item x="3"/>
        <item h="1" x="4"/>
        <item t="default"/>
      </items>
    </pivotField>
    <pivotField dataField="1" numFmtId="44" showAll="0"/>
  </pivotFields>
  <rowFields count="2">
    <field x="0"/>
    <field x="2"/>
  </rowFields>
  <rowItems count="15">
    <i>
      <x/>
    </i>
    <i r="1">
      <x/>
    </i>
    <i>
      <x v="1"/>
    </i>
    <i r="1">
      <x/>
    </i>
    <i>
      <x v="2"/>
    </i>
    <i r="1">
      <x/>
    </i>
    <i>
      <x v="3"/>
    </i>
    <i r="1">
      <x/>
    </i>
    <i>
      <x v="4"/>
    </i>
    <i r="1">
      <x/>
    </i>
    <i>
      <x v="5"/>
    </i>
    <i r="1">
      <x/>
    </i>
    <i>
      <x v="6"/>
    </i>
    <i r="1">
      <x/>
    </i>
    <i t="grand">
      <x/>
    </i>
  </rowItems>
  <colItems count="1">
    <i/>
  </colItems>
  <pageFields count="1">
    <pageField fld="3" hier="-1"/>
  </pageFields>
  <dataFields count="1">
    <dataField name="Sum of SALARY" fld="4" baseField="0" baseItem="0" numFmtId="4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643DE-19D1-4295-9C10-7EE5B4CE7102}"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42:R54" firstHeaderRow="1" firstDataRow="1" firstDataCol="1"/>
  <pivotFields count="5">
    <pivotField axis="axisRow" showAll="0">
      <items count="12">
        <item x="8"/>
        <item x="3"/>
        <item x="0"/>
        <item x="1"/>
        <item x="9"/>
        <item x="6"/>
        <item x="10"/>
        <item x="4"/>
        <item x="2"/>
        <item x="5"/>
        <item x="7"/>
        <item t="default"/>
      </items>
    </pivotField>
    <pivotField showAll="0">
      <items count="2">
        <item x="0"/>
        <item t="default"/>
      </items>
    </pivotField>
    <pivotField showAll="0"/>
    <pivotField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E18DF5-0DF5-4388-A057-ACC76AF399CF}"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19:R44" firstHeaderRow="1" firstDataRow="1" firstDataCol="1"/>
  <pivotFields count="5">
    <pivotField axis="axisRow" showAll="0">
      <items count="9">
        <item x="0"/>
        <item x="7"/>
        <item x="6"/>
        <item x="4"/>
        <item x="3"/>
        <item x="5"/>
        <item x="2"/>
        <item x="1"/>
        <item t="default"/>
      </items>
    </pivotField>
    <pivotField axis="axisRow" showAll="0">
      <items count="2">
        <item x="0"/>
        <item t="default"/>
      </items>
    </pivotField>
    <pivotField axis="axisRow" showAll="0">
      <items count="3">
        <item x="0"/>
        <item x="1"/>
        <item t="default"/>
      </items>
    </pivotField>
    <pivotField numFmtId="44" showAll="0"/>
    <pivotField dataField="1" numFmtId="44" showAll="0"/>
  </pivotFields>
  <rowFields count="3">
    <field x="0"/>
    <field x="2"/>
    <field x="1"/>
  </rowFields>
  <rowItems count="25">
    <i>
      <x/>
    </i>
    <i r="1">
      <x/>
    </i>
    <i r="2">
      <x/>
    </i>
    <i>
      <x v="1"/>
    </i>
    <i r="1">
      <x/>
    </i>
    <i r="2">
      <x/>
    </i>
    <i>
      <x v="2"/>
    </i>
    <i r="1">
      <x v="1"/>
    </i>
    <i r="2">
      <x/>
    </i>
    <i>
      <x v="3"/>
    </i>
    <i r="1">
      <x/>
    </i>
    <i r="2">
      <x/>
    </i>
    <i>
      <x v="4"/>
    </i>
    <i r="1">
      <x/>
    </i>
    <i r="2">
      <x/>
    </i>
    <i>
      <x v="5"/>
    </i>
    <i r="1">
      <x/>
    </i>
    <i r="2">
      <x/>
    </i>
    <i>
      <x v="6"/>
    </i>
    <i r="1">
      <x/>
    </i>
    <i r="2">
      <x/>
    </i>
    <i>
      <x v="7"/>
    </i>
    <i r="1">
      <x/>
    </i>
    <i r="2">
      <x/>
    </i>
    <i t="grand">
      <x/>
    </i>
  </rowItems>
  <colItems count="1">
    <i/>
  </colItems>
  <dataFields count="1">
    <dataField name="Sum of TOTAL(week1 + week 2)" fld="4" baseField="0" baseItem="0"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30F28-3EAC-4D85-B88B-9C40BDE68186}">
  <dimension ref="A1:F53"/>
  <sheetViews>
    <sheetView zoomScale="90" zoomScaleNormal="90" workbookViewId="0">
      <pane ySplit="1" topLeftCell="A2" activePane="bottomLeft" state="frozen"/>
      <selection pane="bottomLeft" activeCell="E13" sqref="E13"/>
    </sheetView>
  </sheetViews>
  <sheetFormatPr defaultRowHeight="14.4" x14ac:dyDescent="0.3"/>
  <cols>
    <col min="1" max="1" width="40.88671875" customWidth="1"/>
    <col min="2" max="2" width="39.6640625" customWidth="1"/>
    <col min="3" max="3" width="33.44140625" customWidth="1"/>
    <col min="4" max="4" width="21.33203125" customWidth="1"/>
    <col min="5" max="5" width="58.77734375" customWidth="1"/>
    <col min="6" max="6" width="9.33203125" customWidth="1"/>
  </cols>
  <sheetData>
    <row r="1" spans="1:6" x14ac:dyDescent="0.3">
      <c r="A1" s="16" t="s">
        <v>11</v>
      </c>
      <c r="B1" s="16" t="s">
        <v>12</v>
      </c>
      <c r="C1" s="16" t="s">
        <v>13</v>
      </c>
      <c r="D1" s="16" t="s">
        <v>5</v>
      </c>
      <c r="E1" s="16" t="s">
        <v>14</v>
      </c>
      <c r="F1" s="16" t="s">
        <v>337</v>
      </c>
    </row>
    <row r="2" spans="1:6" ht="43.2" x14ac:dyDescent="0.3">
      <c r="A2" s="79" t="s">
        <v>15</v>
      </c>
      <c r="B2" s="7" t="s">
        <v>16</v>
      </c>
      <c r="C2" s="7" t="s">
        <v>17</v>
      </c>
      <c r="D2" s="17" t="s">
        <v>7</v>
      </c>
      <c r="E2" s="7" t="s">
        <v>18</v>
      </c>
      <c r="F2" s="7">
        <v>1</v>
      </c>
    </row>
    <row r="3" spans="1:6" ht="43.2" x14ac:dyDescent="0.3">
      <c r="A3" s="79"/>
      <c r="B3" s="7" t="s">
        <v>19</v>
      </c>
      <c r="C3" s="7" t="s">
        <v>20</v>
      </c>
      <c r="D3" s="17" t="s">
        <v>7</v>
      </c>
      <c r="E3" s="7" t="s">
        <v>21</v>
      </c>
      <c r="F3" s="7">
        <v>1</v>
      </c>
    </row>
    <row r="4" spans="1:6" ht="43.2" x14ac:dyDescent="0.3">
      <c r="A4" s="79"/>
      <c r="B4" s="7" t="s">
        <v>22</v>
      </c>
      <c r="C4" s="7" t="s">
        <v>23</v>
      </c>
      <c r="D4" s="17" t="s">
        <v>7</v>
      </c>
      <c r="E4" s="7" t="s">
        <v>24</v>
      </c>
      <c r="F4" s="7">
        <v>1</v>
      </c>
    </row>
    <row r="5" spans="1:6" ht="43.2" x14ac:dyDescent="0.3">
      <c r="A5" s="5" t="s">
        <v>25</v>
      </c>
      <c r="B5" s="5" t="s">
        <v>26</v>
      </c>
      <c r="C5" s="5" t="s">
        <v>27</v>
      </c>
      <c r="D5" s="18" t="s">
        <v>7</v>
      </c>
      <c r="E5" s="5" t="s">
        <v>28</v>
      </c>
      <c r="F5" s="5">
        <v>2</v>
      </c>
    </row>
    <row r="6" spans="1:6" x14ac:dyDescent="0.3">
      <c r="A6" s="5"/>
      <c r="B6" s="5"/>
      <c r="C6" s="5"/>
      <c r="D6" s="18"/>
      <c r="E6" s="5"/>
      <c r="F6" s="5">
        <v>2</v>
      </c>
    </row>
    <row r="7" spans="1:6" x14ac:dyDescent="0.3">
      <c r="A7" s="5"/>
      <c r="B7" s="5"/>
      <c r="C7" s="5"/>
      <c r="D7" s="18"/>
      <c r="E7" s="5"/>
      <c r="F7" s="5">
        <v>2</v>
      </c>
    </row>
    <row r="8" spans="1:6" x14ac:dyDescent="0.3">
      <c r="A8" s="5"/>
      <c r="B8" s="5"/>
      <c r="C8" s="5"/>
      <c r="D8" s="18"/>
      <c r="E8" s="5"/>
      <c r="F8" s="5">
        <v>2</v>
      </c>
    </row>
    <row r="9" spans="1:6" x14ac:dyDescent="0.3">
      <c r="A9" s="5"/>
      <c r="B9" s="5"/>
      <c r="C9" s="5"/>
      <c r="D9" s="18"/>
      <c r="E9" s="5"/>
      <c r="F9" s="5">
        <v>2</v>
      </c>
    </row>
    <row r="10" spans="1:6" x14ac:dyDescent="0.3">
      <c r="A10" s="5"/>
      <c r="B10" s="5"/>
      <c r="C10" s="5"/>
      <c r="D10" s="18"/>
      <c r="E10" s="5"/>
      <c r="F10" s="5">
        <v>2</v>
      </c>
    </row>
    <row r="11" spans="1:6" ht="43.2" x14ac:dyDescent="0.3">
      <c r="A11" s="80" t="s">
        <v>29</v>
      </c>
      <c r="B11" s="6" t="s">
        <v>30</v>
      </c>
      <c r="C11" s="6" t="s">
        <v>31</v>
      </c>
      <c r="D11" s="19" t="s">
        <v>32</v>
      </c>
      <c r="E11" s="6" t="s">
        <v>33</v>
      </c>
      <c r="F11" s="6">
        <v>3</v>
      </c>
    </row>
    <row r="12" spans="1:6" ht="43.2" x14ac:dyDescent="0.3">
      <c r="A12" s="80"/>
      <c r="B12" s="6" t="s">
        <v>34</v>
      </c>
      <c r="C12" s="6" t="s">
        <v>35</v>
      </c>
      <c r="D12" s="19" t="s">
        <v>32</v>
      </c>
      <c r="E12" s="6" t="s">
        <v>36</v>
      </c>
      <c r="F12" s="6">
        <v>3</v>
      </c>
    </row>
    <row r="13" spans="1:6" ht="43.2" x14ac:dyDescent="0.3">
      <c r="A13" s="80"/>
      <c r="B13" s="6" t="s">
        <v>37</v>
      </c>
      <c r="C13" s="6" t="s">
        <v>38</v>
      </c>
      <c r="D13" s="19" t="s">
        <v>32</v>
      </c>
      <c r="E13" s="6" t="s">
        <v>39</v>
      </c>
      <c r="F13" s="6">
        <v>3</v>
      </c>
    </row>
    <row r="14" spans="1:6" ht="43.2" x14ac:dyDescent="0.3">
      <c r="A14" s="80"/>
      <c r="B14" s="6" t="s">
        <v>40</v>
      </c>
      <c r="C14" s="6" t="s">
        <v>41</v>
      </c>
      <c r="D14" s="19" t="s">
        <v>32</v>
      </c>
      <c r="E14" s="6" t="s">
        <v>42</v>
      </c>
      <c r="F14" s="6">
        <v>3</v>
      </c>
    </row>
    <row r="15" spans="1:6" x14ac:dyDescent="0.3">
      <c r="A15" s="19"/>
      <c r="B15" s="6"/>
      <c r="C15" s="6"/>
      <c r="D15" s="19"/>
      <c r="E15" s="6"/>
      <c r="F15" s="6">
        <v>3</v>
      </c>
    </row>
    <row r="16" spans="1:6" ht="43.2" x14ac:dyDescent="0.3">
      <c r="A16" s="81" t="s">
        <v>43</v>
      </c>
      <c r="B16" s="9" t="s">
        <v>44</v>
      </c>
      <c r="C16" s="9" t="s">
        <v>45</v>
      </c>
      <c r="D16" s="8" t="s">
        <v>7</v>
      </c>
      <c r="E16" s="9" t="s">
        <v>46</v>
      </c>
      <c r="F16" s="9">
        <v>4</v>
      </c>
    </row>
    <row r="17" spans="1:6" ht="43.2" x14ac:dyDescent="0.3">
      <c r="A17" s="81"/>
      <c r="B17" s="9" t="s">
        <v>47</v>
      </c>
      <c r="C17" s="9" t="s">
        <v>48</v>
      </c>
      <c r="D17" s="8" t="s">
        <v>7</v>
      </c>
      <c r="E17" s="9" t="s">
        <v>49</v>
      </c>
      <c r="F17" s="9">
        <v>4</v>
      </c>
    </row>
    <row r="18" spans="1:6" ht="43.2" x14ac:dyDescent="0.3">
      <c r="A18" s="81"/>
      <c r="B18" s="9" t="s">
        <v>50</v>
      </c>
      <c r="C18" s="9" t="s">
        <v>51</v>
      </c>
      <c r="D18" s="8" t="s">
        <v>7</v>
      </c>
      <c r="E18" s="9" t="s">
        <v>52</v>
      </c>
      <c r="F18" s="9">
        <v>4</v>
      </c>
    </row>
    <row r="19" spans="1:6" x14ac:dyDescent="0.3">
      <c r="A19" s="8"/>
      <c r="B19" s="9"/>
      <c r="C19" s="9"/>
      <c r="D19" s="8"/>
      <c r="E19" s="9"/>
      <c r="F19" s="9">
        <v>4</v>
      </c>
    </row>
    <row r="20" spans="1:6" x14ac:dyDescent="0.3">
      <c r="A20" s="8"/>
      <c r="B20" s="9"/>
      <c r="C20" s="9"/>
      <c r="D20" s="8"/>
      <c r="E20" s="9"/>
      <c r="F20" s="9">
        <v>4</v>
      </c>
    </row>
    <row r="21" spans="1:6" ht="43.2" x14ac:dyDescent="0.3">
      <c r="A21" s="82" t="s">
        <v>53</v>
      </c>
      <c r="B21" s="11" t="s">
        <v>54</v>
      </c>
      <c r="C21" s="11" t="s">
        <v>55</v>
      </c>
      <c r="D21" s="10" t="s">
        <v>32</v>
      </c>
      <c r="E21" s="11" t="s">
        <v>56</v>
      </c>
      <c r="F21" s="11">
        <v>5</v>
      </c>
    </row>
    <row r="22" spans="1:6" ht="43.2" x14ac:dyDescent="0.3">
      <c r="A22" s="82"/>
      <c r="B22" s="11" t="s">
        <v>57</v>
      </c>
      <c r="C22" s="11" t="s">
        <v>58</v>
      </c>
      <c r="D22" s="10" t="s">
        <v>32</v>
      </c>
      <c r="E22" s="11" t="s">
        <v>59</v>
      </c>
      <c r="F22" s="11">
        <v>5</v>
      </c>
    </row>
    <row r="23" spans="1:6" ht="28.8" x14ac:dyDescent="0.3">
      <c r="A23" s="82"/>
      <c r="B23" s="11" t="s">
        <v>60</v>
      </c>
      <c r="C23" s="11" t="s">
        <v>61</v>
      </c>
      <c r="D23" s="10" t="s">
        <v>32</v>
      </c>
      <c r="E23" s="11" t="s">
        <v>62</v>
      </c>
      <c r="F23" s="11">
        <v>5</v>
      </c>
    </row>
    <row r="24" spans="1:6" x14ac:dyDescent="0.3">
      <c r="A24" s="10"/>
      <c r="B24" s="11"/>
      <c r="C24" s="11"/>
      <c r="D24" s="10"/>
      <c r="E24" s="11"/>
      <c r="F24" s="11">
        <v>5</v>
      </c>
    </row>
    <row r="25" spans="1:6" x14ac:dyDescent="0.3">
      <c r="A25" s="10"/>
      <c r="B25" s="11"/>
      <c r="C25" s="11"/>
      <c r="D25" s="10"/>
      <c r="E25" s="11"/>
      <c r="F25" s="11">
        <v>5</v>
      </c>
    </row>
    <row r="26" spans="1:6" x14ac:dyDescent="0.3">
      <c r="A26" s="10"/>
      <c r="B26" s="11"/>
      <c r="C26" s="11"/>
      <c r="D26" s="10"/>
      <c r="E26" s="11"/>
      <c r="F26" s="11">
        <v>5</v>
      </c>
    </row>
    <row r="27" spans="1:6" x14ac:dyDescent="0.3">
      <c r="A27" s="10"/>
      <c r="B27" s="11"/>
      <c r="C27" s="11"/>
      <c r="D27" s="10"/>
      <c r="E27" s="11"/>
      <c r="F27" s="11">
        <v>5</v>
      </c>
    </row>
    <row r="28" spans="1:6" x14ac:dyDescent="0.3">
      <c r="A28" s="10"/>
      <c r="B28" s="11"/>
      <c r="C28" s="11"/>
      <c r="D28" s="10"/>
      <c r="E28" s="11"/>
      <c r="F28" s="11">
        <v>5</v>
      </c>
    </row>
    <row r="29" spans="1:6" x14ac:dyDescent="0.3">
      <c r="A29" s="10"/>
      <c r="B29" s="11"/>
      <c r="C29" s="11"/>
      <c r="D29" s="10"/>
      <c r="E29" s="11"/>
      <c r="F29" s="11">
        <v>5</v>
      </c>
    </row>
    <row r="30" spans="1:6" x14ac:dyDescent="0.3">
      <c r="A30" s="10"/>
      <c r="B30" s="11"/>
      <c r="C30" s="11"/>
      <c r="D30" s="10"/>
      <c r="E30" s="11"/>
      <c r="F30" s="11">
        <v>5</v>
      </c>
    </row>
    <row r="31" spans="1:6" x14ac:dyDescent="0.3">
      <c r="A31" s="10"/>
      <c r="B31" s="11"/>
      <c r="C31" s="11"/>
      <c r="D31" s="10"/>
      <c r="E31" s="11"/>
      <c r="F31" s="11">
        <v>5</v>
      </c>
    </row>
    <row r="32" spans="1:6" ht="28.8" x14ac:dyDescent="0.3">
      <c r="A32" s="83" t="s">
        <v>0</v>
      </c>
      <c r="B32" s="12" t="s">
        <v>63</v>
      </c>
      <c r="C32" s="12" t="s">
        <v>64</v>
      </c>
      <c r="D32" s="1" t="s">
        <v>32</v>
      </c>
      <c r="E32" s="12" t="s">
        <v>65</v>
      </c>
      <c r="F32" s="12">
        <v>6</v>
      </c>
    </row>
    <row r="33" spans="1:6" ht="43.2" x14ac:dyDescent="0.3">
      <c r="A33" s="83"/>
      <c r="B33" s="12" t="s">
        <v>66</v>
      </c>
      <c r="C33" s="12" t="s">
        <v>67</v>
      </c>
      <c r="D33" s="1" t="s">
        <v>32</v>
      </c>
      <c r="E33" s="12" t="s">
        <v>68</v>
      </c>
      <c r="F33" s="12">
        <v>6</v>
      </c>
    </row>
    <row r="34" spans="1:6" ht="43.2" x14ac:dyDescent="0.3">
      <c r="A34" s="83"/>
      <c r="B34" s="12" t="s">
        <v>69</v>
      </c>
      <c r="C34" s="12" t="s">
        <v>70</v>
      </c>
      <c r="D34" s="1" t="s">
        <v>32</v>
      </c>
      <c r="E34" s="12" t="s">
        <v>71</v>
      </c>
      <c r="F34" s="12">
        <v>6</v>
      </c>
    </row>
    <row r="35" spans="1:6" x14ac:dyDescent="0.3">
      <c r="A35" s="1"/>
      <c r="B35" s="12"/>
      <c r="C35" s="12"/>
      <c r="D35" s="1"/>
      <c r="E35" s="12"/>
      <c r="F35" s="12">
        <v>6</v>
      </c>
    </row>
    <row r="36" spans="1:6" x14ac:dyDescent="0.3">
      <c r="A36" s="1"/>
      <c r="B36" s="12"/>
      <c r="C36" s="12"/>
      <c r="D36" s="1"/>
      <c r="E36" s="12"/>
      <c r="F36" s="12">
        <v>6</v>
      </c>
    </row>
    <row r="37" spans="1:6" x14ac:dyDescent="0.3">
      <c r="A37" s="1"/>
      <c r="B37" s="12"/>
      <c r="C37" s="12"/>
      <c r="D37" s="1"/>
      <c r="E37" s="12"/>
      <c r="F37" s="12">
        <v>6</v>
      </c>
    </row>
    <row r="38" spans="1:6" x14ac:dyDescent="0.3">
      <c r="A38" s="1"/>
      <c r="B38" s="12"/>
      <c r="C38" s="12"/>
      <c r="D38" s="1"/>
      <c r="E38" s="12"/>
      <c r="F38" s="12">
        <v>6</v>
      </c>
    </row>
    <row r="39" spans="1:6" x14ac:dyDescent="0.3">
      <c r="A39" s="1"/>
      <c r="B39" s="12"/>
      <c r="C39" s="12"/>
      <c r="D39" s="1"/>
      <c r="E39" s="12"/>
      <c r="F39" s="12">
        <v>6</v>
      </c>
    </row>
    <row r="40" spans="1:6" x14ac:dyDescent="0.3">
      <c r="A40" s="1"/>
      <c r="B40" s="12"/>
      <c r="C40" s="12"/>
      <c r="D40" s="1"/>
      <c r="E40" s="12"/>
      <c r="F40" s="12">
        <v>6</v>
      </c>
    </row>
    <row r="41" spans="1:6" x14ac:dyDescent="0.3">
      <c r="A41" s="1"/>
      <c r="B41" s="12"/>
      <c r="C41" s="12"/>
      <c r="D41" s="1"/>
      <c r="E41" s="12"/>
      <c r="F41" s="12">
        <v>6</v>
      </c>
    </row>
    <row r="42" spans="1:6" x14ac:dyDescent="0.3">
      <c r="A42" s="1"/>
      <c r="B42" s="12"/>
      <c r="C42" s="12"/>
      <c r="D42" s="1"/>
      <c r="E42" s="12"/>
      <c r="F42" s="12">
        <v>6</v>
      </c>
    </row>
    <row r="43" spans="1:6" x14ac:dyDescent="0.3">
      <c r="A43" s="1"/>
      <c r="B43" s="12"/>
      <c r="C43" s="12"/>
      <c r="D43" s="1"/>
      <c r="E43" s="12"/>
      <c r="F43" s="12">
        <v>6</v>
      </c>
    </row>
    <row r="44" spans="1:6" x14ac:dyDescent="0.3">
      <c r="A44" s="1"/>
      <c r="B44" s="12"/>
      <c r="C44" s="12"/>
      <c r="D44" s="1"/>
      <c r="E44" s="12"/>
      <c r="F44" s="12">
        <v>6</v>
      </c>
    </row>
    <row r="45" spans="1:6" ht="43.2" x14ac:dyDescent="0.3">
      <c r="A45" s="84" t="s">
        <v>1</v>
      </c>
      <c r="B45" s="13" t="s">
        <v>72</v>
      </c>
      <c r="C45" s="13" t="s">
        <v>73</v>
      </c>
      <c r="D45" s="2" t="s">
        <v>7</v>
      </c>
      <c r="E45" s="13" t="s">
        <v>74</v>
      </c>
      <c r="F45" s="13">
        <v>7</v>
      </c>
    </row>
    <row r="46" spans="1:6" ht="43.2" x14ac:dyDescent="0.3">
      <c r="A46" s="84"/>
      <c r="B46" s="13" t="s">
        <v>75</v>
      </c>
      <c r="C46" s="13" t="s">
        <v>76</v>
      </c>
      <c r="D46" s="2" t="s">
        <v>7</v>
      </c>
      <c r="E46" s="13" t="s">
        <v>77</v>
      </c>
      <c r="F46" s="13">
        <v>7</v>
      </c>
    </row>
    <row r="47" spans="1:6" ht="43.2" x14ac:dyDescent="0.3">
      <c r="A47" s="84"/>
      <c r="B47" s="13" t="s">
        <v>78</v>
      </c>
      <c r="C47" s="13" t="s">
        <v>79</v>
      </c>
      <c r="D47" s="2" t="s">
        <v>7</v>
      </c>
      <c r="E47" s="13" t="s">
        <v>80</v>
      </c>
      <c r="F47" s="13">
        <v>7</v>
      </c>
    </row>
    <row r="48" spans="1:6" ht="43.2" x14ac:dyDescent="0.3">
      <c r="A48" s="78" t="s">
        <v>81</v>
      </c>
      <c r="B48" s="15" t="s">
        <v>82</v>
      </c>
      <c r="C48" s="15" t="s">
        <v>83</v>
      </c>
      <c r="D48" s="14" t="s">
        <v>32</v>
      </c>
      <c r="E48" s="15" t="s">
        <v>84</v>
      </c>
      <c r="F48" s="15">
        <v>8</v>
      </c>
    </row>
    <row r="49" spans="1:6" ht="43.2" x14ac:dyDescent="0.3">
      <c r="A49" s="78"/>
      <c r="B49" s="15" t="s">
        <v>85</v>
      </c>
      <c r="C49" s="15" t="s">
        <v>86</v>
      </c>
      <c r="D49" s="14" t="s">
        <v>32</v>
      </c>
      <c r="E49" s="15" t="s">
        <v>87</v>
      </c>
      <c r="F49" s="15">
        <v>8</v>
      </c>
    </row>
    <row r="50" spans="1:6" ht="43.2" x14ac:dyDescent="0.3">
      <c r="A50" s="78"/>
      <c r="B50" s="15" t="s">
        <v>88</v>
      </c>
      <c r="C50" s="15" t="s">
        <v>89</v>
      </c>
      <c r="D50" s="14" t="s">
        <v>32</v>
      </c>
      <c r="E50" s="15" t="s">
        <v>90</v>
      </c>
      <c r="F50" s="15">
        <v>8</v>
      </c>
    </row>
    <row r="51" spans="1:6" ht="28.8" x14ac:dyDescent="0.3">
      <c r="A51" s="78"/>
      <c r="B51" s="15" t="s">
        <v>91</v>
      </c>
      <c r="C51" s="15" t="s">
        <v>92</v>
      </c>
      <c r="D51" s="14" t="s">
        <v>7</v>
      </c>
      <c r="E51" s="15" t="s">
        <v>93</v>
      </c>
      <c r="F51" s="15">
        <v>8</v>
      </c>
    </row>
    <row r="52" spans="1:6" ht="43.2" x14ac:dyDescent="0.3">
      <c r="A52" s="78"/>
      <c r="B52" s="15" t="s">
        <v>94</v>
      </c>
      <c r="C52" s="15" t="s">
        <v>95</v>
      </c>
      <c r="D52" s="14" t="s">
        <v>7</v>
      </c>
      <c r="E52" s="15" t="s">
        <v>96</v>
      </c>
      <c r="F52" s="15">
        <v>8</v>
      </c>
    </row>
    <row r="53" spans="1:6" ht="43.2" x14ac:dyDescent="0.3">
      <c r="A53" s="78"/>
      <c r="B53" s="15" t="s">
        <v>97</v>
      </c>
      <c r="C53" s="15" t="s">
        <v>98</v>
      </c>
      <c r="D53" s="14" t="s">
        <v>7</v>
      </c>
      <c r="E53" s="15" t="s">
        <v>99</v>
      </c>
      <c r="F53" s="15">
        <v>8</v>
      </c>
    </row>
  </sheetData>
  <mergeCells count="7">
    <mergeCell ref="A48:A53"/>
    <mergeCell ref="A2:A4"/>
    <mergeCell ref="A11:A14"/>
    <mergeCell ref="A16:A18"/>
    <mergeCell ref="A21:A23"/>
    <mergeCell ref="A32:A34"/>
    <mergeCell ref="A45:A4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7176-EA4B-417B-80EB-03B639264C15}">
  <dimension ref="A1:R44"/>
  <sheetViews>
    <sheetView topLeftCell="A3" zoomScale="80" zoomScaleNormal="80" workbookViewId="0">
      <selection activeCell="A20" sqref="A20:B20"/>
    </sheetView>
  </sheetViews>
  <sheetFormatPr defaultRowHeight="14.4" x14ac:dyDescent="0.3"/>
  <cols>
    <col min="1" max="1" width="66.5546875" customWidth="1"/>
    <col min="2" max="2" width="46.33203125" customWidth="1"/>
    <col min="3" max="3" width="26.77734375" customWidth="1"/>
    <col min="4" max="4" width="22.33203125" bestFit="1" customWidth="1"/>
    <col min="5" max="5" width="19.77734375" customWidth="1"/>
    <col min="6" max="6" width="36.109375" customWidth="1"/>
    <col min="7" max="7" width="17" customWidth="1"/>
    <col min="8" max="8" width="16.6640625" customWidth="1"/>
    <col min="17" max="17" width="24" bestFit="1" customWidth="1"/>
    <col min="18" max="18" width="28.33203125" bestFit="1" customWidth="1"/>
  </cols>
  <sheetData>
    <row r="1" spans="1:8" ht="23.4" x14ac:dyDescent="0.45">
      <c r="A1" s="56" t="s">
        <v>334</v>
      </c>
    </row>
    <row r="2" spans="1:8" ht="23.4" x14ac:dyDescent="0.45">
      <c r="A2" s="57" t="s">
        <v>335</v>
      </c>
    </row>
    <row r="4" spans="1:8" ht="21" x14ac:dyDescent="0.4">
      <c r="A4" s="52" t="s">
        <v>2</v>
      </c>
      <c r="B4" s="52" t="s">
        <v>13</v>
      </c>
      <c r="C4" s="52" t="s">
        <v>3</v>
      </c>
      <c r="D4" s="52" t="s">
        <v>4</v>
      </c>
      <c r="E4" s="52" t="s">
        <v>5</v>
      </c>
      <c r="F4" s="52" t="s">
        <v>6</v>
      </c>
    </row>
    <row r="5" spans="1:8" ht="28.8" x14ac:dyDescent="0.3">
      <c r="A5" s="4" t="s">
        <v>139</v>
      </c>
      <c r="B5" s="4" t="s">
        <v>140</v>
      </c>
      <c r="C5" s="4" t="s">
        <v>141</v>
      </c>
      <c r="D5" s="4" t="s">
        <v>187</v>
      </c>
      <c r="E5" s="4" t="s">
        <v>7</v>
      </c>
      <c r="F5" s="4" t="s">
        <v>142</v>
      </c>
    </row>
    <row r="6" spans="1:8" ht="28.8" x14ac:dyDescent="0.3">
      <c r="A6" s="4" t="s">
        <v>75</v>
      </c>
      <c r="B6" s="4" t="s">
        <v>143</v>
      </c>
      <c r="C6" s="4" t="s">
        <v>144</v>
      </c>
      <c r="D6" s="4" t="s">
        <v>187</v>
      </c>
      <c r="E6" s="4" t="s">
        <v>7</v>
      </c>
      <c r="F6" s="4" t="s">
        <v>145</v>
      </c>
    </row>
    <row r="7" spans="1:8" ht="28.8" x14ac:dyDescent="0.3">
      <c r="A7" s="4" t="s">
        <v>78</v>
      </c>
      <c r="B7" s="4" t="s">
        <v>146</v>
      </c>
      <c r="C7" s="4" t="s">
        <v>147</v>
      </c>
      <c r="D7" s="4" t="s">
        <v>187</v>
      </c>
      <c r="E7" s="4" t="s">
        <v>7</v>
      </c>
      <c r="F7" s="4" t="s">
        <v>148</v>
      </c>
    </row>
    <row r="8" spans="1:8" ht="28.8" x14ac:dyDescent="0.3">
      <c r="A8" s="4" t="s">
        <v>149</v>
      </c>
      <c r="B8" s="4" t="s">
        <v>150</v>
      </c>
      <c r="C8" s="4" t="s">
        <v>341</v>
      </c>
      <c r="D8" s="4" t="s">
        <v>187</v>
      </c>
      <c r="E8" s="4" t="s">
        <v>32</v>
      </c>
      <c r="F8" s="4" t="s">
        <v>152</v>
      </c>
    </row>
    <row r="9" spans="1:8" ht="28.8" x14ac:dyDescent="0.3">
      <c r="A9" s="4" t="s">
        <v>153</v>
      </c>
      <c r="B9" s="4" t="s">
        <v>154</v>
      </c>
      <c r="C9" s="4" t="s">
        <v>213</v>
      </c>
      <c r="D9" s="4" t="s">
        <v>187</v>
      </c>
      <c r="E9" s="4" t="s">
        <v>32</v>
      </c>
      <c r="F9" s="4" t="s">
        <v>156</v>
      </c>
    </row>
    <row r="10" spans="1:8" ht="48" customHeight="1" x14ac:dyDescent="0.3">
      <c r="A10" s="20" t="s">
        <v>299</v>
      </c>
      <c r="B10" s="31" t="s">
        <v>300</v>
      </c>
      <c r="C10" s="20" t="s">
        <v>341</v>
      </c>
      <c r="D10" s="4" t="s">
        <v>187</v>
      </c>
      <c r="E10" s="4" t="s">
        <v>32</v>
      </c>
      <c r="F10" s="31" t="s">
        <v>302</v>
      </c>
    </row>
    <row r="11" spans="1:8" ht="44.4" customHeight="1" x14ac:dyDescent="0.3">
      <c r="A11" s="20" t="s">
        <v>303</v>
      </c>
      <c r="B11" s="31" t="s">
        <v>304</v>
      </c>
      <c r="C11" s="20" t="s">
        <v>308</v>
      </c>
      <c r="D11" s="4" t="s">
        <v>187</v>
      </c>
      <c r="E11" s="4" t="s">
        <v>7</v>
      </c>
      <c r="F11" s="31" t="s">
        <v>305</v>
      </c>
    </row>
    <row r="12" spans="1:8" ht="44.4" customHeight="1" x14ac:dyDescent="0.3">
      <c r="A12" s="20" t="s">
        <v>306</v>
      </c>
      <c r="B12" s="40" t="s">
        <v>307</v>
      </c>
      <c r="C12" s="20" t="s">
        <v>211</v>
      </c>
      <c r="D12" s="4" t="s">
        <v>187</v>
      </c>
      <c r="E12" s="4" t="s">
        <v>32</v>
      </c>
      <c r="F12" s="31" t="s">
        <v>309</v>
      </c>
    </row>
    <row r="14" spans="1:8" x14ac:dyDescent="0.3">
      <c r="A14" s="21" t="s">
        <v>266</v>
      </c>
      <c r="B14" s="21" t="s">
        <v>267</v>
      </c>
      <c r="D14" s="93" t="s">
        <v>157</v>
      </c>
      <c r="E14" s="93"/>
      <c r="F14" s="93"/>
    </row>
    <row r="15" spans="1:8" x14ac:dyDescent="0.3">
      <c r="A15" s="4" t="s">
        <v>141</v>
      </c>
      <c r="B15" s="22">
        <v>350000</v>
      </c>
    </row>
    <row r="16" spans="1:8" ht="16.2" customHeight="1" x14ac:dyDescent="0.3">
      <c r="A16" s="4" t="s">
        <v>144</v>
      </c>
      <c r="B16" s="22">
        <v>587000</v>
      </c>
      <c r="D16" s="21" t="s">
        <v>158</v>
      </c>
      <c r="E16" s="33" t="s">
        <v>159</v>
      </c>
      <c r="F16" s="33" t="s">
        <v>166</v>
      </c>
      <c r="G16" s="33" t="s">
        <v>160</v>
      </c>
      <c r="H16" s="33" t="s">
        <v>170</v>
      </c>
    </row>
    <row r="17" spans="1:18" x14ac:dyDescent="0.3">
      <c r="A17" s="4" t="s">
        <v>147</v>
      </c>
      <c r="B17" s="22">
        <v>600000</v>
      </c>
      <c r="D17" s="4" t="s">
        <v>141</v>
      </c>
      <c r="E17" s="20" t="s">
        <v>264</v>
      </c>
      <c r="F17" s="20">
        <v>1</v>
      </c>
      <c r="G17" s="22">
        <v>7291.67</v>
      </c>
      <c r="H17" s="22">
        <f>G17*2</f>
        <v>14583.34</v>
      </c>
    </row>
    <row r="18" spans="1:18" x14ac:dyDescent="0.3">
      <c r="A18" s="4" t="s">
        <v>341</v>
      </c>
      <c r="B18" s="22">
        <v>700000</v>
      </c>
      <c r="D18" s="4" t="s">
        <v>144</v>
      </c>
      <c r="E18" s="20" t="s">
        <v>264</v>
      </c>
      <c r="F18" s="20">
        <v>1</v>
      </c>
      <c r="G18" s="22">
        <v>12229.17</v>
      </c>
      <c r="H18" s="22">
        <f t="shared" ref="H18:H24" si="0">G18*2</f>
        <v>24458.34</v>
      </c>
    </row>
    <row r="19" spans="1:18" x14ac:dyDescent="0.3">
      <c r="A19" s="4" t="s">
        <v>213</v>
      </c>
      <c r="B19" s="22">
        <v>700000</v>
      </c>
      <c r="D19" s="4" t="s">
        <v>147</v>
      </c>
      <c r="E19" s="20" t="s">
        <v>264</v>
      </c>
      <c r="F19" s="20">
        <v>1</v>
      </c>
      <c r="G19" s="22">
        <v>12500</v>
      </c>
      <c r="H19" s="22">
        <f t="shared" si="0"/>
        <v>25000</v>
      </c>
      <c r="Q19" s="27" t="s">
        <v>177</v>
      </c>
      <c r="R19" t="s">
        <v>171</v>
      </c>
    </row>
    <row r="20" spans="1:18" x14ac:dyDescent="0.3">
      <c r="A20" s="20" t="s">
        <v>301</v>
      </c>
      <c r="B20" s="22">
        <v>800000</v>
      </c>
      <c r="D20" s="4" t="s">
        <v>151</v>
      </c>
      <c r="E20" s="20" t="s">
        <v>264</v>
      </c>
      <c r="F20" s="20">
        <v>1</v>
      </c>
      <c r="G20" s="22">
        <v>14583.34</v>
      </c>
      <c r="H20" s="22">
        <f t="shared" si="0"/>
        <v>29166.68</v>
      </c>
      <c r="Q20" s="28" t="s">
        <v>141</v>
      </c>
      <c r="R20" s="34">
        <v>14583.34</v>
      </c>
    </row>
    <row r="21" spans="1:18" x14ac:dyDescent="0.3">
      <c r="A21" s="20" t="s">
        <v>308</v>
      </c>
      <c r="B21" s="22">
        <v>350000</v>
      </c>
      <c r="D21" s="4" t="s">
        <v>310</v>
      </c>
      <c r="E21" s="20" t="s">
        <v>264</v>
      </c>
      <c r="F21" s="20">
        <v>1</v>
      </c>
      <c r="G21" s="22">
        <v>14583.34</v>
      </c>
      <c r="H21" s="22">
        <f t="shared" si="0"/>
        <v>29166.68</v>
      </c>
      <c r="Q21" s="29">
        <v>1</v>
      </c>
      <c r="R21" s="34">
        <v>14583.34</v>
      </c>
    </row>
    <row r="22" spans="1:18" x14ac:dyDescent="0.3">
      <c r="A22" s="20" t="s">
        <v>203</v>
      </c>
      <c r="B22" s="22">
        <v>800000</v>
      </c>
      <c r="D22" s="20" t="s">
        <v>301</v>
      </c>
      <c r="E22" s="20" t="s">
        <v>264</v>
      </c>
      <c r="F22" s="20">
        <v>1</v>
      </c>
      <c r="G22" s="22">
        <v>16666.669999999998</v>
      </c>
      <c r="H22" s="22">
        <f t="shared" si="0"/>
        <v>33333.339999999997</v>
      </c>
      <c r="Q22" s="35" t="s">
        <v>264</v>
      </c>
      <c r="R22" s="34">
        <v>14583.34</v>
      </c>
    </row>
    <row r="23" spans="1:18" x14ac:dyDescent="0.3">
      <c r="D23" s="20" t="s">
        <v>308</v>
      </c>
      <c r="E23" s="20" t="s">
        <v>264</v>
      </c>
      <c r="F23" s="20">
        <v>4</v>
      </c>
      <c r="G23" s="22">
        <v>29166.67</v>
      </c>
      <c r="H23" s="22">
        <f t="shared" si="0"/>
        <v>58333.34</v>
      </c>
      <c r="Q23" s="28" t="s">
        <v>203</v>
      </c>
      <c r="R23" s="34">
        <v>33333.339999999997</v>
      </c>
    </row>
    <row r="24" spans="1:18" ht="15" thickBot="1" x14ac:dyDescent="0.35">
      <c r="D24" s="20" t="s">
        <v>203</v>
      </c>
      <c r="E24" s="20" t="s">
        <v>264</v>
      </c>
      <c r="F24" s="20">
        <v>1</v>
      </c>
      <c r="G24" s="23">
        <v>16666.669999999998</v>
      </c>
      <c r="H24" s="23">
        <f t="shared" si="0"/>
        <v>33333.339999999997</v>
      </c>
      <c r="Q24" s="29">
        <v>1</v>
      </c>
      <c r="R24" s="34">
        <v>33333.339999999997</v>
      </c>
    </row>
    <row r="25" spans="1:18" ht="15" thickBot="1" x14ac:dyDescent="0.35">
      <c r="G25" s="41" t="s">
        <v>265</v>
      </c>
      <c r="H25" s="25">
        <f>SUM(H17:H24)</f>
        <v>247375.06</v>
      </c>
      <c r="Q25" s="35" t="s">
        <v>264</v>
      </c>
      <c r="R25" s="34">
        <v>33333.339999999997</v>
      </c>
    </row>
    <row r="26" spans="1:18" x14ac:dyDescent="0.3">
      <c r="Q26" s="28" t="s">
        <v>308</v>
      </c>
      <c r="R26" s="34">
        <v>58333.34</v>
      </c>
    </row>
    <row r="27" spans="1:18" x14ac:dyDescent="0.3">
      <c r="A27" s="37" t="s">
        <v>172</v>
      </c>
      <c r="B27" s="22">
        <v>300000</v>
      </c>
      <c r="Q27" s="29">
        <v>4</v>
      </c>
      <c r="R27" s="34">
        <v>58333.34</v>
      </c>
    </row>
    <row r="28" spans="1:18" x14ac:dyDescent="0.3">
      <c r="A28" s="37" t="s">
        <v>311</v>
      </c>
      <c r="B28" s="22">
        <f>(SUM(H17:H24)+50000)</f>
        <v>297375.06</v>
      </c>
      <c r="Q28" s="35" t="s">
        <v>264</v>
      </c>
      <c r="R28" s="34">
        <v>58333.34</v>
      </c>
    </row>
    <row r="29" spans="1:18" x14ac:dyDescent="0.3">
      <c r="A29" s="26" t="s">
        <v>175</v>
      </c>
      <c r="B29" s="36">
        <f>B27-B28</f>
        <v>2624.9400000000023</v>
      </c>
      <c r="Q29" s="28" t="s">
        <v>310</v>
      </c>
      <c r="R29" s="34">
        <v>29166.68</v>
      </c>
    </row>
    <row r="30" spans="1:18" x14ac:dyDescent="0.3">
      <c r="Q30" s="29">
        <v>1</v>
      </c>
      <c r="R30" s="34">
        <v>29166.68</v>
      </c>
    </row>
    <row r="31" spans="1:18" x14ac:dyDescent="0.3">
      <c r="Q31" s="35" t="s">
        <v>264</v>
      </c>
      <c r="R31" s="34">
        <v>29166.68</v>
      </c>
    </row>
    <row r="32" spans="1:18" x14ac:dyDescent="0.3">
      <c r="A32" s="89" t="s">
        <v>312</v>
      </c>
      <c r="B32" s="89"/>
      <c r="C32" s="89"/>
      <c r="D32" s="89"/>
      <c r="Q32" s="28" t="s">
        <v>151</v>
      </c>
      <c r="R32" s="34">
        <v>29166.68</v>
      </c>
    </row>
    <row r="33" spans="1:18" x14ac:dyDescent="0.3">
      <c r="A33" s="89"/>
      <c r="B33" s="89"/>
      <c r="C33" s="89"/>
      <c r="D33" s="89"/>
      <c r="Q33" s="29">
        <v>1</v>
      </c>
      <c r="R33" s="34">
        <v>29166.68</v>
      </c>
    </row>
    <row r="34" spans="1:18" x14ac:dyDescent="0.3">
      <c r="Q34" s="35" t="s">
        <v>264</v>
      </c>
      <c r="R34" s="34">
        <v>29166.68</v>
      </c>
    </row>
    <row r="35" spans="1:18" x14ac:dyDescent="0.3">
      <c r="Q35" s="28" t="s">
        <v>301</v>
      </c>
      <c r="R35" s="34">
        <v>33333.339999999997</v>
      </c>
    </row>
    <row r="36" spans="1:18" x14ac:dyDescent="0.3">
      <c r="Q36" s="29">
        <v>1</v>
      </c>
      <c r="R36" s="34">
        <v>33333.339999999997</v>
      </c>
    </row>
    <row r="37" spans="1:18" x14ac:dyDescent="0.3">
      <c r="Q37" s="35" t="s">
        <v>264</v>
      </c>
      <c r="R37" s="34">
        <v>33333.339999999997</v>
      </c>
    </row>
    <row r="38" spans="1:18" x14ac:dyDescent="0.3">
      <c r="Q38" s="28" t="s">
        <v>147</v>
      </c>
      <c r="R38" s="34">
        <v>25000</v>
      </c>
    </row>
    <row r="39" spans="1:18" x14ac:dyDescent="0.3">
      <c r="Q39" s="29">
        <v>1</v>
      </c>
      <c r="R39" s="34">
        <v>25000</v>
      </c>
    </row>
    <row r="40" spans="1:18" x14ac:dyDescent="0.3">
      <c r="Q40" s="35" t="s">
        <v>264</v>
      </c>
      <c r="R40" s="34">
        <v>25000</v>
      </c>
    </row>
    <row r="41" spans="1:18" x14ac:dyDescent="0.3">
      <c r="Q41" s="28" t="s">
        <v>144</v>
      </c>
      <c r="R41" s="34">
        <v>24458.34</v>
      </c>
    </row>
    <row r="42" spans="1:18" x14ac:dyDescent="0.3">
      <c r="Q42" s="29">
        <v>1</v>
      </c>
      <c r="R42" s="34">
        <v>24458.34</v>
      </c>
    </row>
    <row r="43" spans="1:18" x14ac:dyDescent="0.3">
      <c r="Q43" s="35" t="s">
        <v>264</v>
      </c>
      <c r="R43" s="34">
        <v>24458.34</v>
      </c>
    </row>
    <row r="44" spans="1:18" x14ac:dyDescent="0.3">
      <c r="Q44" s="28" t="s">
        <v>178</v>
      </c>
      <c r="R44" s="34">
        <v>247375.05999999997</v>
      </c>
    </row>
  </sheetData>
  <mergeCells count="2">
    <mergeCell ref="D14:F14"/>
    <mergeCell ref="A32:D33"/>
  </mergeCells>
  <dataValidations count="1">
    <dataValidation type="list" allowBlank="1" showInputMessage="1" showErrorMessage="1" sqref="A15:A25" xr:uid="{F2D2EA34-305A-48DC-B95E-761846E58AE8}">
      <formula1>$C$5:$C$12</formula1>
    </dataValidation>
  </dataValidation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containsText" priority="3" operator="containsText" id="{429CA519-5E09-4911-A440-8301E46F88F9}">
            <xm:f>NOT(ISERROR(SEARCH($D$5,D5)))</xm:f>
            <xm:f>$D$5</xm:f>
            <x14:dxf>
              <fill>
                <patternFill>
                  <bgColor rgb="FF00B050"/>
                </patternFill>
              </fill>
            </x14:dxf>
          </x14:cfRule>
          <xm:sqref>D5:D12</xm:sqref>
        </x14:conditionalFormatting>
        <x14:conditionalFormatting xmlns:xm="http://schemas.microsoft.com/office/excel/2006/main">
          <x14:cfRule type="containsText" priority="2" operator="containsText" id="{1CF22FAB-0C7F-43F3-B3D5-208785C4F7AB}">
            <xm:f>NOT(ISERROR(SEARCH($E$5,E5)))</xm:f>
            <xm:f>$E$5</xm:f>
            <x14:dxf>
              <fill>
                <patternFill>
                  <bgColor rgb="FFFF0000"/>
                </patternFill>
              </fill>
            </x14:dxf>
          </x14:cfRule>
          <x14:cfRule type="containsText" priority="1" operator="containsText" id="{F86A6ABF-6C03-44EF-B0B9-CA0BEDA28B47}">
            <xm:f>NOT(ISERROR(SEARCH($E$10,E5)))</xm:f>
            <xm:f>$E$10</xm:f>
            <x14:dxf>
              <fill>
                <patternFill>
                  <bgColor rgb="FFFFFF00"/>
                </patternFill>
              </fill>
            </x14:dxf>
          </x14:cfRule>
          <xm:sqref>E5:E12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C807B02-F3CC-400A-A94B-79AC1FB4CA52}">
          <x14:formula1>
            <xm:f>'for calculation'!$A$3:$A$28</xm:f>
          </x14:formula1>
          <xm:sqref>C5:C12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A502-5AD4-4F0A-AF4E-0C3A33305A10}">
  <dimension ref="A1:O20"/>
  <sheetViews>
    <sheetView zoomScaleNormal="100" workbookViewId="0">
      <selection activeCell="B18" sqref="B18"/>
    </sheetView>
  </sheetViews>
  <sheetFormatPr defaultRowHeight="14.4" x14ac:dyDescent="0.3"/>
  <cols>
    <col min="1" max="1" width="64.44140625" customWidth="1"/>
    <col min="2" max="2" width="21.6640625" style="34" customWidth="1"/>
    <col min="4" max="4" width="12.21875" bestFit="1" customWidth="1"/>
  </cols>
  <sheetData>
    <row r="1" spans="1:15" x14ac:dyDescent="0.3">
      <c r="A1" s="44" t="s">
        <v>328</v>
      </c>
    </row>
    <row r="3" spans="1:15" x14ac:dyDescent="0.3">
      <c r="A3" s="47" t="s">
        <v>313</v>
      </c>
      <c r="B3" s="47" t="s">
        <v>314</v>
      </c>
    </row>
    <row r="4" spans="1:15" x14ac:dyDescent="0.3">
      <c r="A4" s="20" t="s">
        <v>315</v>
      </c>
      <c r="B4" s="22">
        <v>100833.34</v>
      </c>
    </row>
    <row r="5" spans="1:15" x14ac:dyDescent="0.3">
      <c r="A5" s="20" t="s">
        <v>316</v>
      </c>
      <c r="B5" s="22">
        <v>146665.34</v>
      </c>
    </row>
    <row r="6" spans="1:15" x14ac:dyDescent="0.3">
      <c r="A6" s="20" t="s">
        <v>317</v>
      </c>
      <c r="B6" s="22">
        <v>279166.03999999998</v>
      </c>
    </row>
    <row r="7" spans="1:15" x14ac:dyDescent="0.3">
      <c r="A7" s="20" t="s">
        <v>318</v>
      </c>
      <c r="B7" s="22">
        <v>212500.03999999998</v>
      </c>
      <c r="E7" s="94" t="s">
        <v>326</v>
      </c>
      <c r="F7" s="94"/>
      <c r="G7" s="94"/>
      <c r="H7" s="94"/>
      <c r="I7" s="94"/>
      <c r="J7" s="94"/>
      <c r="K7" s="94"/>
      <c r="L7" s="94"/>
      <c r="M7" s="94"/>
      <c r="N7" s="94"/>
      <c r="O7" s="94"/>
    </row>
    <row r="8" spans="1:15" ht="14.4" customHeight="1" x14ac:dyDescent="0.3">
      <c r="A8" s="20" t="s">
        <v>319</v>
      </c>
      <c r="B8" s="22">
        <v>7000000</v>
      </c>
      <c r="E8" s="94"/>
      <c r="F8" s="94"/>
      <c r="G8" s="94"/>
      <c r="H8" s="94"/>
      <c r="I8" s="94"/>
      <c r="J8" s="94"/>
      <c r="K8" s="94"/>
      <c r="L8" s="94"/>
      <c r="M8" s="94"/>
      <c r="N8" s="94"/>
      <c r="O8" s="94"/>
    </row>
    <row r="9" spans="1:15" ht="14.4" customHeight="1" x14ac:dyDescent="0.3">
      <c r="A9" s="20" t="s">
        <v>253</v>
      </c>
      <c r="B9" s="22">
        <v>5000000</v>
      </c>
      <c r="E9" s="94"/>
      <c r="F9" s="94"/>
      <c r="G9" s="94"/>
      <c r="H9" s="94"/>
      <c r="I9" s="94"/>
      <c r="J9" s="94"/>
      <c r="K9" s="94"/>
      <c r="L9" s="94"/>
      <c r="M9" s="94"/>
      <c r="N9" s="94"/>
      <c r="O9" s="94"/>
    </row>
    <row r="10" spans="1:15" ht="14.4" customHeight="1" x14ac:dyDescent="0.3">
      <c r="A10" s="20" t="s">
        <v>320</v>
      </c>
      <c r="B10" s="22">
        <v>579166.73999999987</v>
      </c>
      <c r="E10" s="94"/>
      <c r="F10" s="94"/>
      <c r="G10" s="94"/>
      <c r="H10" s="94"/>
      <c r="I10" s="94"/>
      <c r="J10" s="94"/>
      <c r="K10" s="94"/>
      <c r="L10" s="94"/>
      <c r="M10" s="94"/>
      <c r="N10" s="94"/>
      <c r="O10" s="94"/>
    </row>
    <row r="11" spans="1:15" ht="14.4" customHeight="1" x14ac:dyDescent="0.3">
      <c r="A11" s="20" t="s">
        <v>321</v>
      </c>
      <c r="B11" s="22">
        <v>7537500.0999999996</v>
      </c>
      <c r="E11" s="94"/>
      <c r="F11" s="94"/>
      <c r="G11" s="94"/>
      <c r="H11" s="94"/>
      <c r="I11" s="94"/>
      <c r="J11" s="94"/>
      <c r="K11" s="94"/>
      <c r="L11" s="94"/>
      <c r="M11" s="94"/>
      <c r="N11" s="94"/>
      <c r="O11" s="94"/>
    </row>
    <row r="12" spans="1:15" ht="14.4" customHeight="1" x14ac:dyDescent="0.3">
      <c r="A12" s="20" t="s">
        <v>322</v>
      </c>
      <c r="B12" s="22">
        <v>651956.36</v>
      </c>
      <c r="E12" s="94"/>
      <c r="F12" s="94"/>
      <c r="G12" s="94"/>
      <c r="H12" s="94"/>
      <c r="I12" s="94"/>
      <c r="J12" s="94"/>
      <c r="K12" s="94"/>
      <c r="L12" s="94"/>
      <c r="M12" s="94"/>
      <c r="N12" s="94"/>
      <c r="O12" s="94"/>
    </row>
    <row r="13" spans="1:15" x14ac:dyDescent="0.3">
      <c r="A13" s="20" t="s">
        <v>323</v>
      </c>
      <c r="B13" s="22">
        <v>297375.06</v>
      </c>
    </row>
    <row r="14" spans="1:15" x14ac:dyDescent="0.3">
      <c r="A14" s="20" t="s">
        <v>329</v>
      </c>
      <c r="B14" s="22">
        <v>150000</v>
      </c>
    </row>
    <row r="15" spans="1:15" ht="15" thickBot="1" x14ac:dyDescent="0.35">
      <c r="A15" s="45" t="s">
        <v>169</v>
      </c>
      <c r="B15" s="46">
        <f>SUM(B4:B14)</f>
        <v>21955163.02</v>
      </c>
    </row>
    <row r="18" spans="1:2" x14ac:dyDescent="0.3">
      <c r="A18" s="42" t="s">
        <v>324</v>
      </c>
      <c r="B18" s="43">
        <v>22500000</v>
      </c>
    </row>
    <row r="19" spans="1:2" x14ac:dyDescent="0.3">
      <c r="A19" s="42" t="s">
        <v>325</v>
      </c>
      <c r="B19" s="43">
        <v>21955163.02</v>
      </c>
    </row>
    <row r="20" spans="1:2" x14ac:dyDescent="0.3">
      <c r="A20" s="42" t="s">
        <v>327</v>
      </c>
      <c r="B20" s="43">
        <f>B18-B19</f>
        <v>544836.98000000045</v>
      </c>
    </row>
  </sheetData>
  <mergeCells count="1">
    <mergeCell ref="E7:O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F93F-5F3D-4170-B9D9-099876FE83B8}">
  <dimension ref="A2:B28"/>
  <sheetViews>
    <sheetView topLeftCell="A3" zoomScaleNormal="100" workbookViewId="0">
      <selection activeCell="D23" sqref="D23"/>
    </sheetView>
  </sheetViews>
  <sheetFormatPr defaultRowHeight="14.4" x14ac:dyDescent="0.3"/>
  <cols>
    <col min="1" max="1" width="25.44140625" customWidth="1"/>
    <col min="2" max="2" width="23" customWidth="1"/>
    <col min="4" max="4" width="8.88671875" customWidth="1"/>
  </cols>
  <sheetData>
    <row r="2" spans="1:2" ht="21" x14ac:dyDescent="0.4">
      <c r="A2" s="48" t="s">
        <v>348</v>
      </c>
      <c r="B2" s="48" t="s">
        <v>349</v>
      </c>
    </row>
    <row r="3" spans="1:2" x14ac:dyDescent="0.3">
      <c r="A3" s="20" t="s">
        <v>213</v>
      </c>
      <c r="B3" s="22">
        <v>700000</v>
      </c>
    </row>
    <row r="4" spans="1:2" x14ac:dyDescent="0.3">
      <c r="A4" s="20" t="s">
        <v>211</v>
      </c>
      <c r="B4" s="22">
        <v>800000</v>
      </c>
    </row>
    <row r="5" spans="1:2" x14ac:dyDescent="0.3">
      <c r="A5" s="20" t="s">
        <v>341</v>
      </c>
      <c r="B5" s="22">
        <v>700000</v>
      </c>
    </row>
    <row r="6" spans="1:2" x14ac:dyDescent="0.3">
      <c r="A6" s="20" t="s">
        <v>345</v>
      </c>
      <c r="B6" s="22">
        <v>1000000</v>
      </c>
    </row>
    <row r="7" spans="1:2" x14ac:dyDescent="0.3">
      <c r="A7" s="20" t="s">
        <v>168</v>
      </c>
      <c r="B7" s="22">
        <v>800000</v>
      </c>
    </row>
    <row r="8" spans="1:2" x14ac:dyDescent="0.3">
      <c r="A8" s="20" t="s">
        <v>342</v>
      </c>
      <c r="B8" s="22">
        <v>600000</v>
      </c>
    </row>
    <row r="9" spans="1:2" x14ac:dyDescent="0.3">
      <c r="A9" s="20" t="s">
        <v>147</v>
      </c>
      <c r="B9" s="22">
        <v>600000</v>
      </c>
    </row>
    <row r="10" spans="1:2" x14ac:dyDescent="0.3">
      <c r="A10" s="20" t="s">
        <v>343</v>
      </c>
      <c r="B10" s="22">
        <v>1050000</v>
      </c>
    </row>
    <row r="11" spans="1:2" x14ac:dyDescent="0.3">
      <c r="A11" s="20" t="s">
        <v>346</v>
      </c>
      <c r="B11" s="22">
        <v>870000</v>
      </c>
    </row>
    <row r="12" spans="1:2" x14ac:dyDescent="0.3">
      <c r="A12" s="20" t="s">
        <v>134</v>
      </c>
      <c r="B12" s="22">
        <v>600000</v>
      </c>
    </row>
    <row r="13" spans="1:2" x14ac:dyDescent="0.3">
      <c r="A13" s="20" t="s">
        <v>282</v>
      </c>
      <c r="B13" s="22">
        <v>380000</v>
      </c>
    </row>
    <row r="14" spans="1:2" x14ac:dyDescent="0.3">
      <c r="A14" s="20" t="s">
        <v>144</v>
      </c>
      <c r="B14" s="22">
        <v>587000</v>
      </c>
    </row>
    <row r="15" spans="1:2" x14ac:dyDescent="0.3">
      <c r="A15" s="20" t="s">
        <v>344</v>
      </c>
      <c r="B15" s="22">
        <v>1200000</v>
      </c>
    </row>
    <row r="16" spans="1:2" x14ac:dyDescent="0.3">
      <c r="A16" s="20" t="s">
        <v>167</v>
      </c>
      <c r="B16" s="22">
        <v>900000</v>
      </c>
    </row>
    <row r="17" spans="1:2" x14ac:dyDescent="0.3">
      <c r="A17" s="20" t="s">
        <v>202</v>
      </c>
      <c r="B17" s="22">
        <v>900000</v>
      </c>
    </row>
    <row r="18" spans="1:2" x14ac:dyDescent="0.3">
      <c r="A18" s="20" t="s">
        <v>205</v>
      </c>
      <c r="B18" s="22">
        <v>500000</v>
      </c>
    </row>
    <row r="19" spans="1:2" x14ac:dyDescent="0.3">
      <c r="A19" s="20" t="s">
        <v>221</v>
      </c>
      <c r="B19" s="22">
        <v>300000</v>
      </c>
    </row>
    <row r="20" spans="1:2" x14ac:dyDescent="0.3">
      <c r="A20" s="20" t="s">
        <v>226</v>
      </c>
      <c r="B20" s="22">
        <v>400000</v>
      </c>
    </row>
    <row r="21" spans="1:2" x14ac:dyDescent="0.3">
      <c r="A21" s="20" t="s">
        <v>230</v>
      </c>
      <c r="B21" s="22">
        <v>500000</v>
      </c>
    </row>
    <row r="22" spans="1:2" x14ac:dyDescent="0.3">
      <c r="A22" s="20" t="s">
        <v>238</v>
      </c>
      <c r="B22" s="22">
        <v>250000</v>
      </c>
    </row>
    <row r="23" spans="1:2" x14ac:dyDescent="0.3">
      <c r="A23" s="4" t="s">
        <v>127</v>
      </c>
      <c r="B23" s="22">
        <v>800000</v>
      </c>
    </row>
    <row r="24" spans="1:2" x14ac:dyDescent="0.3">
      <c r="A24" s="20" t="s">
        <v>137</v>
      </c>
      <c r="B24" s="22">
        <v>550000</v>
      </c>
    </row>
    <row r="25" spans="1:2" x14ac:dyDescent="0.3">
      <c r="A25" s="20" t="s">
        <v>286</v>
      </c>
      <c r="B25" s="22">
        <v>360000</v>
      </c>
    </row>
    <row r="26" spans="1:2" x14ac:dyDescent="0.3">
      <c r="A26" s="20" t="s">
        <v>141</v>
      </c>
      <c r="B26" s="22">
        <v>350000</v>
      </c>
    </row>
    <row r="27" spans="1:2" x14ac:dyDescent="0.3">
      <c r="A27" s="20" t="s">
        <v>347</v>
      </c>
      <c r="B27" s="22">
        <v>350000</v>
      </c>
    </row>
    <row r="28" spans="1:2" x14ac:dyDescent="0.3">
      <c r="A28" s="20" t="s">
        <v>308</v>
      </c>
      <c r="B28" s="22">
        <v>350000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7E0BF-0488-4535-BF33-11626BBA0A5F}">
  <dimension ref="A1:I16"/>
  <sheetViews>
    <sheetView zoomScale="88" zoomScaleNormal="88" workbookViewId="0">
      <selection sqref="A1:B1"/>
    </sheetView>
  </sheetViews>
  <sheetFormatPr defaultRowHeight="14.4" x14ac:dyDescent="0.3"/>
  <cols>
    <col min="1" max="1" width="28.88671875" customWidth="1"/>
    <col min="2" max="2" width="27.109375" customWidth="1"/>
    <col min="3" max="3" width="24.5546875" customWidth="1"/>
    <col min="4" max="4" width="29.5546875" customWidth="1"/>
    <col min="5" max="5" width="21.33203125" bestFit="1" customWidth="1"/>
    <col min="6" max="6" width="15.44140625" bestFit="1" customWidth="1"/>
    <col min="7" max="8" width="17.6640625" bestFit="1" customWidth="1"/>
    <col min="9" max="9" width="24.44140625" customWidth="1"/>
    <col min="10" max="10" width="11.21875" customWidth="1"/>
    <col min="11" max="11" width="14.77734375" customWidth="1"/>
  </cols>
  <sheetData>
    <row r="1" spans="1:9" ht="23.4" x14ac:dyDescent="0.45">
      <c r="A1" s="85" t="s">
        <v>365</v>
      </c>
      <c r="B1" s="85"/>
      <c r="D1" s="26" t="s">
        <v>172</v>
      </c>
      <c r="E1" s="43">
        <v>120000</v>
      </c>
    </row>
    <row r="2" spans="1:9" ht="23.4" x14ac:dyDescent="0.45">
      <c r="A2" s="85" t="s">
        <v>104</v>
      </c>
      <c r="B2" s="85"/>
    </row>
    <row r="4" spans="1:9" ht="21" x14ac:dyDescent="0.4">
      <c r="A4" s="48" t="s">
        <v>2</v>
      </c>
      <c r="B4" s="48" t="s">
        <v>13</v>
      </c>
      <c r="C4" s="48" t="s">
        <v>3</v>
      </c>
      <c r="D4" s="48" t="s">
        <v>4</v>
      </c>
      <c r="E4" s="48" t="s">
        <v>5</v>
      </c>
      <c r="F4" s="48" t="s">
        <v>338</v>
      </c>
      <c r="G4" s="48" t="s">
        <v>339</v>
      </c>
      <c r="H4" s="48" t="s">
        <v>192</v>
      </c>
      <c r="I4" s="48" t="s">
        <v>6</v>
      </c>
    </row>
    <row r="5" spans="1:9" ht="31.8" customHeight="1" x14ac:dyDescent="0.3">
      <c r="A5" s="4" t="s">
        <v>16</v>
      </c>
      <c r="B5" s="4" t="s">
        <v>100</v>
      </c>
      <c r="C5" s="4" t="s">
        <v>168</v>
      </c>
      <c r="D5" s="20" t="s">
        <v>174</v>
      </c>
      <c r="E5" s="4" t="s">
        <v>7</v>
      </c>
      <c r="F5" s="61">
        <v>45292</v>
      </c>
      <c r="G5" s="61">
        <v>45297</v>
      </c>
      <c r="H5" s="20">
        <v>2</v>
      </c>
      <c r="I5" s="4" t="s">
        <v>8</v>
      </c>
    </row>
    <row r="6" spans="1:9" ht="45.6" customHeight="1" x14ac:dyDescent="0.3">
      <c r="A6" s="4" t="s">
        <v>101</v>
      </c>
      <c r="B6" s="4" t="s">
        <v>102</v>
      </c>
      <c r="C6" s="4" t="s">
        <v>342</v>
      </c>
      <c r="D6" s="20" t="s">
        <v>174</v>
      </c>
      <c r="E6" s="4" t="s">
        <v>7</v>
      </c>
      <c r="F6" s="61">
        <v>45292</v>
      </c>
      <c r="G6" s="61">
        <v>45305</v>
      </c>
      <c r="H6" s="20">
        <v>2</v>
      </c>
      <c r="I6" s="4" t="s">
        <v>9</v>
      </c>
    </row>
    <row r="7" spans="1:9" ht="32.4" customHeight="1" x14ac:dyDescent="0.3">
      <c r="A7" s="4" t="s">
        <v>22</v>
      </c>
      <c r="B7" s="4" t="s">
        <v>10</v>
      </c>
      <c r="C7" s="4" t="s">
        <v>168</v>
      </c>
      <c r="D7" s="20" t="s">
        <v>174</v>
      </c>
      <c r="E7" s="4" t="s">
        <v>7</v>
      </c>
      <c r="F7" s="61">
        <v>45292</v>
      </c>
      <c r="G7" s="61">
        <v>45305</v>
      </c>
      <c r="H7" s="20">
        <v>3</v>
      </c>
      <c r="I7" s="4" t="s">
        <v>103</v>
      </c>
    </row>
    <row r="8" spans="1:9" ht="19.8" customHeight="1" x14ac:dyDescent="0.3">
      <c r="A8" s="30"/>
      <c r="B8" s="30"/>
      <c r="C8" s="30"/>
      <c r="D8" s="30"/>
      <c r="E8" s="30"/>
      <c r="F8" s="64"/>
      <c r="G8" s="64"/>
    </row>
    <row r="9" spans="1:9" ht="21.6" customHeight="1" x14ac:dyDescent="0.3">
      <c r="D9" s="59"/>
      <c r="E9" s="59"/>
    </row>
    <row r="10" spans="1:9" ht="19.8" customHeight="1" x14ac:dyDescent="0.3"/>
    <row r="11" spans="1:9" ht="21" x14ac:dyDescent="0.4">
      <c r="A11" s="49" t="s">
        <v>358</v>
      </c>
      <c r="B11" s="49"/>
      <c r="C11" s="3"/>
    </row>
    <row r="13" spans="1:9" ht="27" customHeight="1" x14ac:dyDescent="0.3">
      <c r="A13" s="21" t="s">
        <v>158</v>
      </c>
      <c r="B13" s="21" t="s">
        <v>159</v>
      </c>
      <c r="C13" s="33" t="s">
        <v>166</v>
      </c>
    </row>
    <row r="14" spans="1:9" x14ac:dyDescent="0.3">
      <c r="A14" s="20" t="s">
        <v>161</v>
      </c>
      <c r="B14" s="20" t="s">
        <v>164</v>
      </c>
      <c r="C14" s="20">
        <v>1</v>
      </c>
    </row>
    <row r="15" spans="1:9" x14ac:dyDescent="0.3">
      <c r="A15" s="20" t="s">
        <v>162</v>
      </c>
      <c r="B15" s="20" t="s">
        <v>165</v>
      </c>
      <c r="C15" s="20">
        <v>3</v>
      </c>
    </row>
    <row r="16" spans="1:9" x14ac:dyDescent="0.3">
      <c r="A16" s="20" t="s">
        <v>163</v>
      </c>
      <c r="B16" s="20" t="s">
        <v>164</v>
      </c>
      <c r="C16" s="20">
        <v>1</v>
      </c>
    </row>
  </sheetData>
  <dataConsolidate/>
  <mergeCells count="2">
    <mergeCell ref="A1:B1"/>
    <mergeCell ref="A2:B2"/>
  </mergeCells>
  <dataValidations count="1">
    <dataValidation type="list" allowBlank="1" showInputMessage="1" showErrorMessage="1" sqref="A14:A16" xr:uid="{CD123B9F-2F9A-4A4F-87F4-DE0E943B9D8E}">
      <formula1>$C$5:$C$7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5A78541-D0B5-4E48-839C-E6202010E1F9}">
            <xm:f>NOT(ISERROR(SEARCH($D$5,D5)))</xm:f>
            <xm:f>$D$5</xm:f>
            <x14:dxf>
              <fill>
                <patternFill>
                  <bgColor rgb="FF00B050"/>
                </patternFill>
              </fill>
            </x14:dxf>
          </x14:cfRule>
          <xm:sqref>D5:D7</xm:sqref>
        </x14:conditionalFormatting>
        <x14:conditionalFormatting xmlns:xm="http://schemas.microsoft.com/office/excel/2006/main">
          <x14:cfRule type="containsText" priority="1" operator="containsText" id="{70B9EEDF-E078-4805-97FC-608817B94132}">
            <xm:f>NOT(ISERROR(SEARCH($E$5,E5)))</xm:f>
            <xm:f>$E$5</xm:f>
            <x14:dxf>
              <fill>
                <patternFill>
                  <bgColor rgb="FFFF0000"/>
                </patternFill>
              </fill>
            </x14:dxf>
          </x14:cfRule>
          <xm:sqref>E5:E7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421BC36-2213-4D9A-8A67-3C321068536F}">
          <x14:formula1>
            <xm:f>'for calculation'!$A$3:$A$27</xm:f>
          </x14:formula1>
          <xm:sqref>C5:C8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251B-D8B8-487E-8CA6-87C6DB244030}">
  <dimension ref="A1:S39"/>
  <sheetViews>
    <sheetView zoomScale="91" zoomScaleNormal="91" workbookViewId="0">
      <selection sqref="A1:B1"/>
    </sheetView>
  </sheetViews>
  <sheetFormatPr defaultRowHeight="14.4" x14ac:dyDescent="0.3"/>
  <cols>
    <col min="1" max="1" width="32.109375" bestFit="1" customWidth="1"/>
    <col min="2" max="2" width="57.6640625" customWidth="1"/>
    <col min="3" max="3" width="28.5546875" bestFit="1" customWidth="1"/>
    <col min="4" max="4" width="22.6640625" customWidth="1"/>
    <col min="5" max="5" width="24" customWidth="1"/>
    <col min="6" max="6" width="25.44140625" customWidth="1"/>
    <col min="7" max="8" width="21.77734375" customWidth="1"/>
    <col min="9" max="9" width="49.5546875" bestFit="1" customWidth="1"/>
    <col min="10" max="10" width="29.109375" customWidth="1"/>
    <col min="11" max="11" width="17.6640625" bestFit="1" customWidth="1"/>
    <col min="12" max="12" width="14.5546875" bestFit="1" customWidth="1"/>
    <col min="17" max="17" width="31.44140625" bestFit="1" customWidth="1"/>
    <col min="18" max="18" width="25.5546875" bestFit="1" customWidth="1"/>
    <col min="19" max="19" width="16.77734375" bestFit="1" customWidth="1"/>
  </cols>
  <sheetData>
    <row r="1" spans="1:19" ht="23.4" x14ac:dyDescent="0.45">
      <c r="A1" s="86" t="s">
        <v>364</v>
      </c>
      <c r="B1" s="86"/>
      <c r="D1" s="26" t="s">
        <v>172</v>
      </c>
      <c r="E1" s="43">
        <v>195000</v>
      </c>
    </row>
    <row r="2" spans="1:19" ht="23.4" x14ac:dyDescent="0.45">
      <c r="A2" s="86" t="s">
        <v>110</v>
      </c>
      <c r="B2" s="86"/>
    </row>
    <row r="4" spans="1:19" ht="21" x14ac:dyDescent="0.4">
      <c r="A4" s="48" t="s">
        <v>2</v>
      </c>
      <c r="B4" s="48" t="s">
        <v>13</v>
      </c>
      <c r="C4" s="48" t="s">
        <v>3</v>
      </c>
      <c r="D4" s="48" t="s">
        <v>4</v>
      </c>
      <c r="E4" s="48" t="s">
        <v>5</v>
      </c>
      <c r="F4" s="48" t="s">
        <v>338</v>
      </c>
      <c r="G4" s="48" t="s">
        <v>339</v>
      </c>
      <c r="H4" s="48" t="s">
        <v>192</v>
      </c>
      <c r="I4" s="48" t="s">
        <v>6</v>
      </c>
    </row>
    <row r="5" spans="1:19" ht="27.6" customHeight="1" x14ac:dyDescent="0.4">
      <c r="A5" s="4" t="s">
        <v>105</v>
      </c>
      <c r="B5" s="4" t="s">
        <v>106</v>
      </c>
      <c r="C5" s="31" t="s">
        <v>168</v>
      </c>
      <c r="D5" s="65" t="s">
        <v>174</v>
      </c>
      <c r="E5" s="4" t="s">
        <v>7</v>
      </c>
      <c r="F5" s="66">
        <v>45306</v>
      </c>
      <c r="G5" s="66">
        <v>45319</v>
      </c>
      <c r="H5" s="4">
        <v>5</v>
      </c>
      <c r="I5" s="4" t="s">
        <v>107</v>
      </c>
      <c r="L5" s="58"/>
    </row>
    <row r="6" spans="1:19" ht="30.6" customHeight="1" x14ac:dyDescent="0.3">
      <c r="A6" s="20" t="s">
        <v>188</v>
      </c>
      <c r="B6" s="31" t="s">
        <v>189</v>
      </c>
      <c r="C6" s="31" t="s">
        <v>342</v>
      </c>
      <c r="D6" s="65" t="s">
        <v>174</v>
      </c>
      <c r="E6" s="4" t="s">
        <v>32</v>
      </c>
      <c r="F6" s="66">
        <v>45307</v>
      </c>
      <c r="G6" s="66">
        <v>45311</v>
      </c>
      <c r="H6" s="4">
        <v>3</v>
      </c>
      <c r="I6" s="31" t="s">
        <v>191</v>
      </c>
    </row>
    <row r="7" spans="1:19" ht="38.4" customHeight="1" x14ac:dyDescent="0.3">
      <c r="A7" s="20" t="s">
        <v>180</v>
      </c>
      <c r="B7" s="31" t="s">
        <v>179</v>
      </c>
      <c r="C7" s="31" t="s">
        <v>342</v>
      </c>
      <c r="D7" s="65" t="s">
        <v>174</v>
      </c>
      <c r="E7" s="4" t="s">
        <v>32</v>
      </c>
      <c r="F7" s="66">
        <v>45312</v>
      </c>
      <c r="G7" s="66">
        <v>45319</v>
      </c>
      <c r="H7" s="4">
        <v>3</v>
      </c>
      <c r="I7" s="31" t="s">
        <v>181</v>
      </c>
    </row>
    <row r="8" spans="1:19" s="30" customFormat="1" ht="30.6" customHeight="1" x14ac:dyDescent="0.3">
      <c r="A8" s="20" t="s">
        <v>182</v>
      </c>
      <c r="B8" s="31" t="s">
        <v>183</v>
      </c>
      <c r="C8" s="31" t="s">
        <v>341</v>
      </c>
      <c r="D8" s="65" t="s">
        <v>174</v>
      </c>
      <c r="E8" s="4" t="s">
        <v>7</v>
      </c>
      <c r="F8" s="66">
        <v>45306</v>
      </c>
      <c r="G8" s="66">
        <v>45309</v>
      </c>
      <c r="H8" s="4">
        <v>2</v>
      </c>
      <c r="I8" s="31" t="s">
        <v>186</v>
      </c>
    </row>
    <row r="9" spans="1:19" ht="28.2" customHeight="1" x14ac:dyDescent="0.3">
      <c r="A9" s="20" t="s">
        <v>184</v>
      </c>
      <c r="B9" s="31" t="s">
        <v>185</v>
      </c>
      <c r="C9" s="31" t="s">
        <v>341</v>
      </c>
      <c r="D9" s="65" t="s">
        <v>174</v>
      </c>
      <c r="E9" s="4" t="s">
        <v>7</v>
      </c>
      <c r="F9" s="66">
        <v>45306</v>
      </c>
      <c r="G9" s="66">
        <v>45319</v>
      </c>
      <c r="H9" s="4">
        <v>3</v>
      </c>
      <c r="I9" s="31" t="s">
        <v>190</v>
      </c>
    </row>
    <row r="10" spans="1:19" ht="15.6" x14ac:dyDescent="0.3">
      <c r="A10" s="4" t="s">
        <v>26</v>
      </c>
      <c r="B10" s="4" t="s">
        <v>108</v>
      </c>
      <c r="C10" s="31" t="s">
        <v>168</v>
      </c>
      <c r="D10" s="65" t="s">
        <v>174</v>
      </c>
      <c r="E10" s="4" t="s">
        <v>7</v>
      </c>
      <c r="F10" s="66">
        <v>45311</v>
      </c>
      <c r="G10" s="66">
        <v>45319</v>
      </c>
      <c r="H10" s="4">
        <v>5</v>
      </c>
      <c r="I10" s="4" t="s">
        <v>109</v>
      </c>
    </row>
    <row r="11" spans="1:19" x14ac:dyDescent="0.3">
      <c r="A11" s="30"/>
      <c r="B11" s="30"/>
      <c r="C11" s="62"/>
      <c r="D11" s="62"/>
      <c r="E11" s="30"/>
      <c r="F11" s="30"/>
      <c r="G11" s="30"/>
      <c r="H11" s="30"/>
      <c r="I11" s="30"/>
    </row>
    <row r="12" spans="1:19" ht="24" customHeight="1" x14ac:dyDescent="0.3">
      <c r="A12" s="30"/>
      <c r="B12" s="30"/>
      <c r="C12" s="62"/>
      <c r="F12" s="63"/>
      <c r="G12" s="63"/>
      <c r="H12" s="63"/>
      <c r="I12" s="30"/>
    </row>
    <row r="14" spans="1:19" ht="23.4" x14ac:dyDescent="0.45">
      <c r="A14" s="85" t="s">
        <v>157</v>
      </c>
      <c r="B14" s="85"/>
      <c r="R14" s="27" t="s">
        <v>340</v>
      </c>
      <c r="S14" t="s">
        <v>356</v>
      </c>
    </row>
    <row r="16" spans="1:19" ht="28.8" x14ac:dyDescent="0.3">
      <c r="A16" s="21" t="s">
        <v>158</v>
      </c>
      <c r="B16" s="21" t="s">
        <v>159</v>
      </c>
      <c r="C16" s="33" t="s">
        <v>166</v>
      </c>
      <c r="D16" s="21" t="s">
        <v>350</v>
      </c>
      <c r="E16" s="21" t="s">
        <v>340</v>
      </c>
      <c r="R16" s="27" t="s">
        <v>177</v>
      </c>
      <c r="S16" t="s">
        <v>355</v>
      </c>
    </row>
    <row r="17" spans="1:19" x14ac:dyDescent="0.3">
      <c r="A17" s="20" t="s">
        <v>168</v>
      </c>
      <c r="B17" s="20" t="s">
        <v>164</v>
      </c>
      <c r="C17" s="20">
        <v>1</v>
      </c>
      <c r="D17" s="22">
        <f>VLOOKUP(A17,'for calculation'!$A$3:$B$27,2,0)</f>
        <v>800000</v>
      </c>
      <c r="E17" s="22">
        <f>(D17/12)*C17</f>
        <v>66666.666666666672</v>
      </c>
      <c r="R17" s="28" t="s">
        <v>168</v>
      </c>
      <c r="S17" s="34">
        <v>66666.666666666672</v>
      </c>
    </row>
    <row r="18" spans="1:19" x14ac:dyDescent="0.3">
      <c r="A18" s="20" t="s">
        <v>162</v>
      </c>
      <c r="B18" s="20" t="s">
        <v>165</v>
      </c>
      <c r="C18" s="20">
        <v>3</v>
      </c>
      <c r="D18" s="22">
        <f>VLOOKUP(A18,'for calculation'!$A$3:$B$27,2,0)</f>
        <v>1200000</v>
      </c>
      <c r="E18" s="22">
        <f>(D18/12)*C18*0.2</f>
        <v>60000</v>
      </c>
      <c r="R18" s="28" t="s">
        <v>176</v>
      </c>
      <c r="S18" s="34">
        <v>50000</v>
      </c>
    </row>
    <row r="19" spans="1:19" x14ac:dyDescent="0.3">
      <c r="A19" s="20" t="s">
        <v>176</v>
      </c>
      <c r="B19" s="20" t="s">
        <v>164</v>
      </c>
      <c r="C19" s="20">
        <v>1</v>
      </c>
      <c r="D19" s="22">
        <f>VLOOKUP(A19,'for calculation'!$A$3:$B$27,2,0)</f>
        <v>600000</v>
      </c>
      <c r="E19" s="22">
        <f t="shared" ref="E19:E21" si="0">(D19/12)*C19</f>
        <v>50000</v>
      </c>
      <c r="R19" s="28" t="s">
        <v>167</v>
      </c>
      <c r="S19" s="34">
        <v>75000</v>
      </c>
    </row>
    <row r="20" spans="1:19" x14ac:dyDescent="0.3">
      <c r="A20" s="20" t="s">
        <v>341</v>
      </c>
      <c r="B20" s="20" t="s">
        <v>164</v>
      </c>
      <c r="C20" s="20">
        <v>1</v>
      </c>
      <c r="D20" s="22">
        <f>VLOOKUP(A20,'for calculation'!$A$3:$B$27,2,0)</f>
        <v>700000</v>
      </c>
      <c r="E20" s="22">
        <f t="shared" si="0"/>
        <v>58333.333333333336</v>
      </c>
      <c r="R20" s="28" t="s">
        <v>341</v>
      </c>
      <c r="S20" s="34">
        <v>58333.333333333336</v>
      </c>
    </row>
    <row r="21" spans="1:19" ht="15" thickBot="1" x14ac:dyDescent="0.35">
      <c r="A21" s="20" t="s">
        <v>167</v>
      </c>
      <c r="B21" s="20" t="s">
        <v>164</v>
      </c>
      <c r="C21" s="20">
        <v>1</v>
      </c>
      <c r="D21" s="23">
        <f>VLOOKUP(A21,'for calculation'!$A$3:$B$27,2,0)</f>
        <v>900000</v>
      </c>
      <c r="E21" s="23">
        <f t="shared" si="0"/>
        <v>75000</v>
      </c>
      <c r="R21" s="28" t="s">
        <v>162</v>
      </c>
      <c r="S21" s="34">
        <v>100000</v>
      </c>
    </row>
    <row r="22" spans="1:19" ht="15" thickBot="1" x14ac:dyDescent="0.35">
      <c r="D22" s="69" t="s">
        <v>354</v>
      </c>
      <c r="E22" s="25">
        <f>SUM(E17:E21)</f>
        <v>310000</v>
      </c>
      <c r="R22" s="28" t="s">
        <v>178</v>
      </c>
      <c r="S22" s="34">
        <v>350000</v>
      </c>
    </row>
    <row r="24" spans="1:19" ht="29.4" customHeight="1" x14ac:dyDescent="0.3"/>
    <row r="29" spans="1:19" ht="15.6" customHeight="1" x14ac:dyDescent="0.3"/>
    <row r="30" spans="1:19" ht="17.399999999999999" customHeight="1" x14ac:dyDescent="0.3"/>
    <row r="38" spans="1:3" ht="28.8" x14ac:dyDescent="0.3">
      <c r="A38" s="33" t="s">
        <v>360</v>
      </c>
      <c r="B38" s="33" t="s">
        <v>352</v>
      </c>
      <c r="C38" s="33" t="s">
        <v>351</v>
      </c>
    </row>
    <row r="39" spans="1:3" x14ac:dyDescent="0.3">
      <c r="A39" s="22">
        <v>315000</v>
      </c>
      <c r="B39" s="22">
        <v>315000</v>
      </c>
      <c r="C39" s="68" t="s">
        <v>353</v>
      </c>
    </row>
  </sheetData>
  <mergeCells count="3">
    <mergeCell ref="A1:B1"/>
    <mergeCell ref="A14:B14"/>
    <mergeCell ref="A2:B2"/>
  </mergeCell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containsText" priority="3" operator="containsText" id="{C5803C4A-61AC-42F0-9806-37C5AF5EF903}">
            <xm:f>NOT(ISERROR(SEARCH($D$5,D5)))</xm:f>
            <xm:f>$D$5</xm:f>
            <x14:dxf>
              <fill>
                <patternFill>
                  <bgColor rgb="FF00B050"/>
                </patternFill>
              </fill>
            </x14:dxf>
          </x14:cfRule>
          <xm:sqref>D5:D10</xm:sqref>
        </x14:conditionalFormatting>
        <x14:conditionalFormatting xmlns:xm="http://schemas.microsoft.com/office/excel/2006/main">
          <x14:cfRule type="containsText" priority="1" operator="containsText" id="{75146CD1-BF9C-4F0A-84FA-6797750BED0E}">
            <xm:f>NOT(ISERROR(SEARCH($E$6,E5)))</xm:f>
            <xm:f>$E$6</xm:f>
            <x14:dxf>
              <fill>
                <patternFill>
                  <bgColor rgb="FFFFFF00"/>
                </patternFill>
              </fill>
            </x14:dxf>
          </x14:cfRule>
          <x14:cfRule type="containsText" priority="2" operator="containsText" id="{B1A457D6-FA90-4FB8-B4F4-91CF6C75A73B}">
            <xm:f>NOT(ISERROR(SEARCH($E$5,E5)))</xm:f>
            <xm:f>$E$5</xm:f>
            <x14:dxf>
              <fill>
                <patternFill>
                  <bgColor rgb="FFFF0000"/>
                </patternFill>
              </fill>
            </x14:dxf>
          </x14:cfRule>
          <xm:sqref>E5:E10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7F6CBE8-1437-412F-A167-872053EC21B2}">
          <x14:formula1>
            <xm:f>'for calculation'!$A$3:$A$27</xm:f>
          </x14:formula1>
          <xm:sqref>C5:C10 A17:A21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FBE4E-B351-4152-A462-000F13AF1BFD}">
  <dimension ref="A1:I29"/>
  <sheetViews>
    <sheetView zoomScale="90" zoomScaleNormal="90" workbookViewId="0">
      <selection activeCell="G10" sqref="G10"/>
    </sheetView>
  </sheetViews>
  <sheetFormatPr defaultRowHeight="14.4" x14ac:dyDescent="0.3"/>
  <cols>
    <col min="1" max="1" width="32.21875" customWidth="1"/>
    <col min="2" max="2" width="26.5546875" customWidth="1"/>
    <col min="3" max="3" width="20" customWidth="1"/>
    <col min="4" max="4" width="21.5546875" customWidth="1"/>
    <col min="5" max="5" width="21.33203125" bestFit="1" customWidth="1"/>
    <col min="6" max="8" width="21.33203125" customWidth="1"/>
    <col min="9" max="9" width="23.33203125" customWidth="1"/>
    <col min="10" max="10" width="18" bestFit="1" customWidth="1"/>
    <col min="11" max="11" width="18.109375" customWidth="1"/>
    <col min="19" max="19" width="20.6640625" bestFit="1" customWidth="1"/>
    <col min="20" max="20" width="27.88671875" bestFit="1" customWidth="1"/>
    <col min="21" max="23" width="13.109375" bestFit="1" customWidth="1"/>
  </cols>
  <sheetData>
    <row r="1" spans="1:9" ht="23.4" customHeight="1" x14ac:dyDescent="0.45">
      <c r="A1" s="86" t="s">
        <v>363</v>
      </c>
      <c r="B1" s="86"/>
      <c r="D1" s="26" t="s">
        <v>172</v>
      </c>
      <c r="E1" s="22">
        <v>280000</v>
      </c>
    </row>
    <row r="2" spans="1:9" ht="23.4" customHeight="1" x14ac:dyDescent="0.45">
      <c r="A2" s="86" t="s">
        <v>336</v>
      </c>
      <c r="B2" s="86"/>
    </row>
    <row r="4" spans="1:9" ht="21" x14ac:dyDescent="0.4">
      <c r="A4" s="48" t="s">
        <v>2</v>
      </c>
      <c r="B4" s="48" t="s">
        <v>13</v>
      </c>
      <c r="C4" s="48" t="s">
        <v>3</v>
      </c>
      <c r="D4" s="48" t="s">
        <v>4</v>
      </c>
      <c r="E4" s="48" t="s">
        <v>5</v>
      </c>
      <c r="F4" s="48" t="s">
        <v>338</v>
      </c>
      <c r="G4" s="48" t="s">
        <v>339</v>
      </c>
      <c r="H4" s="48" t="s">
        <v>192</v>
      </c>
      <c r="I4" s="48" t="s">
        <v>6</v>
      </c>
    </row>
    <row r="5" spans="1:9" ht="48" customHeight="1" x14ac:dyDescent="0.3">
      <c r="A5" s="4" t="s">
        <v>30</v>
      </c>
      <c r="B5" s="4" t="s">
        <v>111</v>
      </c>
      <c r="C5" s="32" t="s">
        <v>193</v>
      </c>
      <c r="D5" s="60" t="s">
        <v>187</v>
      </c>
      <c r="E5" s="4" t="s">
        <v>7</v>
      </c>
      <c r="F5" s="66">
        <v>45320</v>
      </c>
      <c r="G5" s="66">
        <v>45328</v>
      </c>
      <c r="H5" s="4">
        <v>5</v>
      </c>
      <c r="I5" s="4" t="s">
        <v>112</v>
      </c>
    </row>
    <row r="6" spans="1:9" ht="73.2" customHeight="1" x14ac:dyDescent="0.3">
      <c r="A6" s="4" t="s">
        <v>34</v>
      </c>
      <c r="B6" s="4" t="s">
        <v>113</v>
      </c>
      <c r="C6" s="4" t="s">
        <v>204</v>
      </c>
      <c r="D6" s="60" t="s">
        <v>187</v>
      </c>
      <c r="E6" s="4" t="s">
        <v>32</v>
      </c>
      <c r="F6" s="66">
        <v>45329</v>
      </c>
      <c r="G6" s="66">
        <v>45333</v>
      </c>
      <c r="H6" s="4">
        <v>3</v>
      </c>
      <c r="I6" s="4" t="s">
        <v>114</v>
      </c>
    </row>
    <row r="7" spans="1:9" ht="78" customHeight="1" x14ac:dyDescent="0.3">
      <c r="A7" s="54" t="s">
        <v>194</v>
      </c>
      <c r="B7" s="31" t="s">
        <v>331</v>
      </c>
      <c r="C7" s="20" t="s">
        <v>168</v>
      </c>
      <c r="D7" s="60" t="s">
        <v>187</v>
      </c>
      <c r="E7" s="20" t="s">
        <v>7</v>
      </c>
      <c r="F7" s="66">
        <v>45320</v>
      </c>
      <c r="G7" s="66">
        <v>45333</v>
      </c>
      <c r="H7" s="20">
        <v>5</v>
      </c>
      <c r="I7" s="31" t="s">
        <v>195</v>
      </c>
    </row>
    <row r="8" spans="1:9" ht="57.6" x14ac:dyDescent="0.3">
      <c r="A8" s="31" t="s">
        <v>196</v>
      </c>
      <c r="B8" s="31" t="s">
        <v>197</v>
      </c>
      <c r="C8" s="20" t="s">
        <v>155</v>
      </c>
      <c r="D8" s="60" t="s">
        <v>187</v>
      </c>
      <c r="E8" s="20" t="s">
        <v>32</v>
      </c>
      <c r="F8" s="67">
        <v>45320</v>
      </c>
      <c r="G8" s="66">
        <v>45333</v>
      </c>
      <c r="H8" s="20">
        <v>3</v>
      </c>
      <c r="I8" s="31" t="s">
        <v>198</v>
      </c>
    </row>
    <row r="9" spans="1:9" ht="57.6" x14ac:dyDescent="0.3">
      <c r="A9" s="31" t="s">
        <v>199</v>
      </c>
      <c r="B9" s="31" t="s">
        <v>200</v>
      </c>
      <c r="C9" s="20" t="s">
        <v>147</v>
      </c>
      <c r="D9" s="60" t="s">
        <v>187</v>
      </c>
      <c r="E9" s="20" t="s">
        <v>7</v>
      </c>
      <c r="F9" s="66">
        <v>45320</v>
      </c>
      <c r="G9" s="66">
        <v>45333</v>
      </c>
      <c r="H9" s="20">
        <v>5</v>
      </c>
      <c r="I9" s="31" t="s">
        <v>201</v>
      </c>
    </row>
    <row r="12" spans="1:9" ht="23.4" x14ac:dyDescent="0.45">
      <c r="A12" s="86" t="s">
        <v>357</v>
      </c>
      <c r="B12" s="86"/>
      <c r="C12" s="86"/>
      <c r="D12" s="86"/>
    </row>
    <row r="14" spans="1:9" ht="29.4" customHeight="1" x14ac:dyDescent="0.3">
      <c r="A14" s="21" t="s">
        <v>158</v>
      </c>
      <c r="B14" s="21" t="s">
        <v>159</v>
      </c>
      <c r="C14" s="33" t="s">
        <v>166</v>
      </c>
    </row>
    <row r="15" spans="1:9" x14ac:dyDescent="0.3">
      <c r="A15" s="20" t="s">
        <v>202</v>
      </c>
      <c r="B15" s="20" t="s">
        <v>164</v>
      </c>
      <c r="C15" s="20">
        <v>2</v>
      </c>
    </row>
    <row r="16" spans="1:9" x14ac:dyDescent="0.3">
      <c r="A16" s="20" t="s">
        <v>203</v>
      </c>
      <c r="B16" s="20" t="s">
        <v>164</v>
      </c>
      <c r="C16" s="20">
        <v>2</v>
      </c>
    </row>
    <row r="17" spans="1:3" x14ac:dyDescent="0.3">
      <c r="A17" s="20" t="s">
        <v>168</v>
      </c>
      <c r="B17" s="20" t="s">
        <v>164</v>
      </c>
      <c r="C17" s="20">
        <v>1</v>
      </c>
    </row>
    <row r="18" spans="1:3" x14ac:dyDescent="0.3">
      <c r="A18" s="20" t="s">
        <v>213</v>
      </c>
      <c r="B18" s="20" t="s">
        <v>164</v>
      </c>
      <c r="C18" s="20">
        <v>1</v>
      </c>
    </row>
    <row r="19" spans="1:3" x14ac:dyDescent="0.3">
      <c r="A19" s="20" t="s">
        <v>147</v>
      </c>
      <c r="B19" s="20" t="s">
        <v>164</v>
      </c>
      <c r="C19" s="20">
        <v>1</v>
      </c>
    </row>
    <row r="20" spans="1:3" x14ac:dyDescent="0.3">
      <c r="A20" s="20" t="s">
        <v>205</v>
      </c>
      <c r="B20" s="20" t="s">
        <v>164</v>
      </c>
      <c r="C20" s="20">
        <v>2</v>
      </c>
    </row>
    <row r="29" spans="1:3" ht="22.2" customHeight="1" x14ac:dyDescent="0.3"/>
  </sheetData>
  <mergeCells count="3">
    <mergeCell ref="A1:B1"/>
    <mergeCell ref="A2:B2"/>
    <mergeCell ref="A12:D1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80A07205-1745-4B3C-9E8A-20FE7C490699}">
            <xm:f>NOT(ISERROR(SEARCH($D$5,D5)))</xm:f>
            <xm:f>$D$5</xm:f>
            <x14:dxf>
              <fill>
                <patternFill>
                  <bgColor rgb="FF00B050"/>
                </patternFill>
              </fill>
            </x14:dxf>
          </x14:cfRule>
          <xm:sqref>D5:D9</xm:sqref>
        </x14:conditionalFormatting>
        <x14:conditionalFormatting xmlns:xm="http://schemas.microsoft.com/office/excel/2006/main">
          <x14:cfRule type="containsText" priority="1" operator="containsText" id="{C1E10C95-0644-4AD2-AF15-8E65ED108521}">
            <xm:f>NOT(ISERROR(SEARCH($E$6,E5)))</xm:f>
            <xm:f>$E$6</xm:f>
            <x14:dxf>
              <fill>
                <patternFill>
                  <bgColor rgb="FFFFFF00"/>
                </patternFill>
              </fill>
            </x14:dxf>
          </x14:cfRule>
          <x14:cfRule type="containsText" priority="2" operator="containsText" id="{5B80379F-14D0-46CD-ADC2-C5E5A398F65F}">
            <xm:f>NOT(ISERROR(SEARCH($E$5,E5)))</xm:f>
            <xm:f>$E$5</xm:f>
            <x14:dxf>
              <fill>
                <patternFill>
                  <bgColor rgb="FFFF0000"/>
                </patternFill>
              </fill>
            </x14:dxf>
          </x14:cfRule>
          <xm:sqref>E5:E9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90595B4-307D-4D75-B97E-F2EC1F45D43F}">
          <x14:formula1>
            <xm:f>'for calculation'!$A$3:$A$27</xm:f>
          </x14:formula1>
          <xm:sqref>C5:C9 A15:A20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609D-96C6-4217-934A-E31017073862}">
  <dimension ref="A1:P38"/>
  <sheetViews>
    <sheetView zoomScale="88" zoomScaleNormal="88" workbookViewId="0">
      <selection activeCell="H12" sqref="H12"/>
    </sheetView>
  </sheetViews>
  <sheetFormatPr defaultRowHeight="14.4" x14ac:dyDescent="0.3"/>
  <cols>
    <col min="1" max="1" width="29.5546875" customWidth="1"/>
    <col min="2" max="2" width="51.44140625" customWidth="1"/>
    <col min="3" max="3" width="34.33203125" bestFit="1" customWidth="1"/>
    <col min="4" max="4" width="24.44140625" customWidth="1"/>
    <col min="5" max="7" width="14.21875" customWidth="1"/>
    <col min="8" max="8" width="16.44140625" bestFit="1" customWidth="1"/>
    <col min="9" max="9" width="22" customWidth="1"/>
    <col min="11" max="11" width="18" bestFit="1" customWidth="1"/>
    <col min="12" max="12" width="17.5546875" customWidth="1"/>
    <col min="13" max="13" width="7.6640625" bestFit="1" customWidth="1"/>
    <col min="15" max="15" width="27.88671875" bestFit="1" customWidth="1"/>
    <col min="16" max="16" width="16.6640625" bestFit="1" customWidth="1"/>
    <col min="18" max="18" width="26.33203125" bestFit="1" customWidth="1"/>
    <col min="19" max="19" width="27.88671875" bestFit="1" customWidth="1"/>
  </cols>
  <sheetData>
    <row r="1" spans="1:16" ht="23.4" x14ac:dyDescent="0.45">
      <c r="A1" s="51" t="s">
        <v>366</v>
      </c>
      <c r="B1" s="51"/>
    </row>
    <row r="2" spans="1:16" ht="23.4" x14ac:dyDescent="0.45">
      <c r="A2" s="51" t="s">
        <v>367</v>
      </c>
      <c r="B2" s="51"/>
    </row>
    <row r="4" spans="1:16" ht="21" x14ac:dyDescent="0.4">
      <c r="A4" s="52" t="s">
        <v>2</v>
      </c>
      <c r="B4" s="52" t="s">
        <v>13</v>
      </c>
      <c r="C4" s="52" t="s">
        <v>3</v>
      </c>
      <c r="D4" s="52" t="s">
        <v>4</v>
      </c>
      <c r="E4" s="52" t="s">
        <v>5</v>
      </c>
      <c r="F4" s="48" t="s">
        <v>338</v>
      </c>
      <c r="G4" s="48" t="s">
        <v>339</v>
      </c>
      <c r="H4" s="48" t="s">
        <v>192</v>
      </c>
      <c r="I4" s="52" t="s">
        <v>6</v>
      </c>
    </row>
    <row r="5" spans="1:16" ht="28.8" x14ac:dyDescent="0.3">
      <c r="A5" s="4" t="s">
        <v>37</v>
      </c>
      <c r="B5" s="4" t="s">
        <v>115</v>
      </c>
      <c r="C5" s="4" t="s">
        <v>342</v>
      </c>
      <c r="D5" s="60" t="s">
        <v>187</v>
      </c>
      <c r="E5" s="4" t="s">
        <v>32</v>
      </c>
      <c r="F5" s="74">
        <v>45334</v>
      </c>
      <c r="G5" s="74">
        <v>45347</v>
      </c>
      <c r="H5" s="4">
        <v>3</v>
      </c>
      <c r="I5" s="4" t="s">
        <v>116</v>
      </c>
    </row>
    <row r="6" spans="1:16" ht="28.8" x14ac:dyDescent="0.3">
      <c r="A6" s="4" t="s">
        <v>40</v>
      </c>
      <c r="B6" s="4" t="s">
        <v>117</v>
      </c>
      <c r="C6" s="4" t="s">
        <v>213</v>
      </c>
      <c r="D6" s="60" t="s">
        <v>187</v>
      </c>
      <c r="E6" s="4" t="s">
        <v>32</v>
      </c>
      <c r="F6" s="74">
        <v>45336</v>
      </c>
      <c r="G6" s="74">
        <v>45347</v>
      </c>
      <c r="H6" s="4">
        <v>3</v>
      </c>
      <c r="I6" s="4" t="s">
        <v>118</v>
      </c>
    </row>
    <row r="7" spans="1:16" ht="63" customHeight="1" x14ac:dyDescent="0.3">
      <c r="A7" s="20" t="s">
        <v>206</v>
      </c>
      <c r="B7" s="31" t="s">
        <v>207</v>
      </c>
      <c r="C7" s="20" t="s">
        <v>168</v>
      </c>
      <c r="D7" s="60" t="s">
        <v>187</v>
      </c>
      <c r="E7" s="20" t="s">
        <v>7</v>
      </c>
      <c r="F7" s="67">
        <v>45334</v>
      </c>
      <c r="G7" s="74">
        <v>45347</v>
      </c>
      <c r="H7" s="20">
        <v>3</v>
      </c>
      <c r="I7" s="31" t="s">
        <v>208</v>
      </c>
    </row>
    <row r="8" spans="1:16" ht="61.8" customHeight="1" x14ac:dyDescent="0.3">
      <c r="A8" s="31" t="s">
        <v>209</v>
      </c>
      <c r="B8" s="31" t="s">
        <v>210</v>
      </c>
      <c r="C8" s="20" t="s">
        <v>211</v>
      </c>
      <c r="D8" s="60" t="s">
        <v>187</v>
      </c>
      <c r="E8" s="20" t="s">
        <v>7</v>
      </c>
      <c r="F8" s="67">
        <v>45334</v>
      </c>
      <c r="G8" s="74">
        <v>45347</v>
      </c>
      <c r="H8" s="20">
        <v>5</v>
      </c>
      <c r="I8" s="31" t="s">
        <v>212</v>
      </c>
    </row>
    <row r="9" spans="1:16" ht="54" customHeight="1" x14ac:dyDescent="0.3">
      <c r="A9" s="20" t="s">
        <v>214</v>
      </c>
      <c r="B9" s="31" t="s">
        <v>215</v>
      </c>
      <c r="C9" s="31" t="s">
        <v>341</v>
      </c>
      <c r="D9" s="60" t="s">
        <v>187</v>
      </c>
      <c r="E9" s="20" t="s">
        <v>7</v>
      </c>
      <c r="F9" s="67">
        <v>45334</v>
      </c>
      <c r="G9" s="74">
        <v>45347</v>
      </c>
      <c r="H9" s="20">
        <v>5</v>
      </c>
      <c r="I9" s="31" t="s">
        <v>217</v>
      </c>
      <c r="O9" s="27" t="s">
        <v>350</v>
      </c>
      <c r="P9" t="s">
        <v>356</v>
      </c>
    </row>
    <row r="11" spans="1:16" ht="21" x14ac:dyDescent="0.4">
      <c r="A11" s="87" t="s">
        <v>157</v>
      </c>
      <c r="B11" s="87"/>
      <c r="O11" s="27" t="s">
        <v>177</v>
      </c>
      <c r="P11" t="s">
        <v>355</v>
      </c>
    </row>
    <row r="12" spans="1:16" ht="26.4" customHeight="1" x14ac:dyDescent="0.3">
      <c r="A12" s="50" t="s">
        <v>158</v>
      </c>
      <c r="B12" s="50" t="s">
        <v>159</v>
      </c>
      <c r="C12" s="53" t="s">
        <v>166</v>
      </c>
      <c r="D12" s="21" t="s">
        <v>350</v>
      </c>
      <c r="E12" s="21" t="s">
        <v>340</v>
      </c>
      <c r="O12" s="28" t="s">
        <v>168</v>
      </c>
      <c r="P12" s="34">
        <v>66666.666666666672</v>
      </c>
    </row>
    <row r="13" spans="1:16" x14ac:dyDescent="0.3">
      <c r="A13" s="20" t="s">
        <v>168</v>
      </c>
      <c r="B13" s="20" t="s">
        <v>164</v>
      </c>
      <c r="C13" s="20">
        <v>1</v>
      </c>
      <c r="D13" s="22">
        <f>VLOOKUP(A13,'for calculation'!$A$3:$B$27,2,0)</f>
        <v>800000</v>
      </c>
      <c r="E13" s="22">
        <f>D13/12</f>
        <v>66666.666666666672</v>
      </c>
      <c r="F13" s="34"/>
      <c r="G13" s="34"/>
      <c r="O13" s="29">
        <v>1</v>
      </c>
      <c r="P13" s="34">
        <v>66666.666666666672</v>
      </c>
    </row>
    <row r="14" spans="1:16" x14ac:dyDescent="0.3">
      <c r="A14" s="20" t="s">
        <v>211</v>
      </c>
      <c r="B14" s="20" t="s">
        <v>164</v>
      </c>
      <c r="C14" s="20">
        <v>1</v>
      </c>
      <c r="D14" s="22">
        <f>VLOOKUP(A14,'for calculation'!$A$3:$B$27,2,0)</f>
        <v>800000</v>
      </c>
      <c r="E14" s="22">
        <f t="shared" ref="E14:E19" si="0">D14/12</f>
        <v>66666.666666666672</v>
      </c>
      <c r="F14" s="34"/>
      <c r="G14" s="34"/>
      <c r="O14" s="28" t="s">
        <v>211</v>
      </c>
      <c r="P14" s="34">
        <v>66666.666666666672</v>
      </c>
    </row>
    <row r="15" spans="1:16" x14ac:dyDescent="0.3">
      <c r="A15" s="4" t="s">
        <v>213</v>
      </c>
      <c r="B15" s="20" t="s">
        <v>164</v>
      </c>
      <c r="C15" s="20">
        <v>1</v>
      </c>
      <c r="D15" s="22">
        <f>VLOOKUP(A15,'for calculation'!$A$3:$B$27,2,0)</f>
        <v>700000</v>
      </c>
      <c r="E15" s="22">
        <f t="shared" si="0"/>
        <v>58333.333333333336</v>
      </c>
      <c r="F15" s="34"/>
      <c r="G15" s="34"/>
      <c r="H15" s="34"/>
      <c r="O15" s="29">
        <v>1</v>
      </c>
      <c r="P15" s="34">
        <v>66666.666666666672</v>
      </c>
    </row>
    <row r="16" spans="1:16" x14ac:dyDescent="0.3">
      <c r="A16" s="4" t="s">
        <v>342</v>
      </c>
      <c r="B16" s="20" t="s">
        <v>164</v>
      </c>
      <c r="C16" s="20">
        <v>1</v>
      </c>
      <c r="D16" s="22">
        <f>VLOOKUP(A16,'for calculation'!$A$3:$B$27,2,0)</f>
        <v>600000</v>
      </c>
      <c r="E16" s="22">
        <f t="shared" si="0"/>
        <v>50000</v>
      </c>
      <c r="F16" s="34"/>
      <c r="G16" s="34"/>
      <c r="H16" s="34"/>
      <c r="O16" s="28" t="s">
        <v>342</v>
      </c>
      <c r="P16" s="34">
        <v>50000</v>
      </c>
    </row>
    <row r="17" spans="1:16" x14ac:dyDescent="0.3">
      <c r="A17" s="31" t="s">
        <v>341</v>
      </c>
      <c r="B17" s="20" t="s">
        <v>164</v>
      </c>
      <c r="C17" s="20">
        <v>1</v>
      </c>
      <c r="D17" s="22">
        <f>VLOOKUP(A17,'for calculation'!$A$3:$B$27,2,0)</f>
        <v>700000</v>
      </c>
      <c r="E17" s="22">
        <f t="shared" si="0"/>
        <v>58333.333333333336</v>
      </c>
      <c r="F17" s="34"/>
      <c r="G17" s="34"/>
      <c r="H17" s="34"/>
      <c r="O17" s="29">
        <v>1</v>
      </c>
      <c r="P17" s="34">
        <v>50000</v>
      </c>
    </row>
    <row r="18" spans="1:16" x14ac:dyDescent="0.3">
      <c r="A18" s="20" t="s">
        <v>202</v>
      </c>
      <c r="B18" s="20" t="s">
        <v>164</v>
      </c>
      <c r="C18" s="20">
        <v>1</v>
      </c>
      <c r="D18" s="22">
        <f>VLOOKUP(A18,'for calculation'!$A$3:$B$27,2,0)</f>
        <v>900000</v>
      </c>
      <c r="E18" s="22">
        <f t="shared" si="0"/>
        <v>75000</v>
      </c>
      <c r="F18" s="34"/>
      <c r="G18" s="34"/>
      <c r="H18" s="34"/>
      <c r="O18" s="28" t="s">
        <v>213</v>
      </c>
      <c r="P18" s="34">
        <v>58333.333333333336</v>
      </c>
    </row>
    <row r="19" spans="1:16" ht="15" thickBot="1" x14ac:dyDescent="0.35">
      <c r="A19" s="20" t="s">
        <v>359</v>
      </c>
      <c r="B19" s="20" t="s">
        <v>164</v>
      </c>
      <c r="C19" s="20">
        <v>1</v>
      </c>
      <c r="D19" s="23">
        <f>VLOOKUP(A19,'for calculation'!$A$3:$B$27,2,0)</f>
        <v>600000</v>
      </c>
      <c r="E19" s="23">
        <f t="shared" si="0"/>
        <v>50000</v>
      </c>
      <c r="F19" s="34"/>
      <c r="G19" s="34"/>
      <c r="H19" s="34"/>
      <c r="O19" s="29">
        <v>1</v>
      </c>
      <c r="P19" s="34">
        <v>58333.333333333336</v>
      </c>
    </row>
    <row r="20" spans="1:16" ht="15" thickBot="1" x14ac:dyDescent="0.35">
      <c r="D20" s="24" t="s">
        <v>265</v>
      </c>
      <c r="E20" s="25">
        <f>SUM(E13:E19)</f>
        <v>425000</v>
      </c>
      <c r="O20" s="28" t="s">
        <v>341</v>
      </c>
      <c r="P20" s="34">
        <v>58333.333333333336</v>
      </c>
    </row>
    <row r="21" spans="1:16" x14ac:dyDescent="0.3">
      <c r="O21" s="29">
        <v>1</v>
      </c>
      <c r="P21" s="34">
        <v>58333.333333333336</v>
      </c>
    </row>
    <row r="22" spans="1:16" x14ac:dyDescent="0.3">
      <c r="O22" s="28" t="s">
        <v>359</v>
      </c>
      <c r="P22" s="34">
        <v>50000</v>
      </c>
    </row>
    <row r="23" spans="1:16" x14ac:dyDescent="0.3">
      <c r="O23" s="29">
        <v>1</v>
      </c>
      <c r="P23" s="34">
        <v>50000</v>
      </c>
    </row>
    <row r="24" spans="1:16" ht="41.4" customHeight="1" x14ac:dyDescent="0.3">
      <c r="O24" s="28" t="s">
        <v>202</v>
      </c>
      <c r="P24" s="34">
        <v>75000</v>
      </c>
    </row>
    <row r="25" spans="1:16" x14ac:dyDescent="0.3">
      <c r="O25" s="29">
        <v>1</v>
      </c>
      <c r="P25" s="34">
        <v>75000</v>
      </c>
    </row>
    <row r="26" spans="1:16" x14ac:dyDescent="0.3">
      <c r="O26" s="28" t="s">
        <v>178</v>
      </c>
      <c r="P26" s="34">
        <v>425000</v>
      </c>
    </row>
    <row r="37" spans="1:3" x14ac:dyDescent="0.3">
      <c r="A37" s="33" t="s">
        <v>172</v>
      </c>
      <c r="B37" s="33" t="s">
        <v>352</v>
      </c>
      <c r="C37" s="33" t="s">
        <v>351</v>
      </c>
    </row>
    <row r="38" spans="1:3" x14ac:dyDescent="0.3">
      <c r="A38" s="22">
        <v>430000</v>
      </c>
      <c r="B38" s="22">
        <v>430000</v>
      </c>
      <c r="C38" s="68" t="s">
        <v>353</v>
      </c>
    </row>
  </sheetData>
  <mergeCells count="1">
    <mergeCell ref="A11:B11"/>
  </mergeCell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containsText" priority="3" operator="containsText" id="{ED9967C3-3EE0-4D54-BDDD-17BE3C2B3386}">
            <xm:f>NOT(ISERROR(SEARCH($D$5,D5)))</xm:f>
            <xm:f>$D$5</xm:f>
            <x14:dxf>
              <fill>
                <patternFill>
                  <bgColor rgb="FF00B050"/>
                </patternFill>
              </fill>
            </x14:dxf>
          </x14:cfRule>
          <xm:sqref>D5:D9</xm:sqref>
        </x14:conditionalFormatting>
        <x14:conditionalFormatting xmlns:xm="http://schemas.microsoft.com/office/excel/2006/main">
          <x14:cfRule type="containsText" priority="1" operator="containsText" id="{A8609742-465B-46E0-B791-CDF006B3014C}">
            <xm:f>NOT(ISERROR(SEARCH($E$7,E5)))</xm:f>
            <xm:f>$E$7</xm:f>
            <x14:dxf>
              <fill>
                <patternFill>
                  <bgColor rgb="FFFF0000"/>
                </patternFill>
              </fill>
            </x14:dxf>
          </x14:cfRule>
          <x14:cfRule type="containsText" priority="2" operator="containsText" id="{0FF304BA-3FC0-42D7-BB75-B5C16280F874}">
            <xm:f>NOT(ISERROR(SEARCH($E$5,E5)))</xm:f>
            <xm:f>$E$5</xm:f>
            <x14:dxf>
              <fill>
                <patternFill>
                  <bgColor rgb="FFFFFF00"/>
                </patternFill>
              </fill>
            </x14:dxf>
          </x14:cfRule>
          <xm:sqref>E5:E9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459BF13-FE65-41CF-8068-D09A099DAB52}">
          <x14:formula1>
            <xm:f>'for calculation'!$A$3:$A$27</xm:f>
          </x14:formula1>
          <xm:sqref>C5:C9 A13:A19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136A-8F10-4F94-9864-C57C766FD819}">
  <dimension ref="A1:I74"/>
  <sheetViews>
    <sheetView topLeftCell="A6" zoomScale="94" zoomScaleNormal="94" workbookViewId="0">
      <selection activeCell="G15" sqref="G15"/>
    </sheetView>
  </sheetViews>
  <sheetFormatPr defaultRowHeight="14.4" x14ac:dyDescent="0.3"/>
  <cols>
    <col min="1" max="1" width="47.21875" bestFit="1" customWidth="1"/>
    <col min="2" max="2" width="43.77734375" customWidth="1"/>
    <col min="3" max="3" width="19.33203125" bestFit="1" customWidth="1"/>
    <col min="4" max="4" width="29.6640625" bestFit="1" customWidth="1"/>
    <col min="5" max="5" width="21.6640625" bestFit="1" customWidth="1"/>
    <col min="6" max="7" width="21.6640625" customWidth="1"/>
    <col min="8" max="8" width="16.44140625" customWidth="1"/>
    <col min="9" max="9" width="31.109375" customWidth="1"/>
    <col min="10" max="10" width="14.77734375" bestFit="1" customWidth="1"/>
    <col min="18" max="18" width="26.33203125" bestFit="1" customWidth="1"/>
    <col min="19" max="19" width="28.33203125" bestFit="1" customWidth="1"/>
  </cols>
  <sheetData>
    <row r="1" spans="1:9" ht="23.4" x14ac:dyDescent="0.45">
      <c r="A1" s="51" t="s">
        <v>368</v>
      </c>
      <c r="C1" s="26" t="s">
        <v>172</v>
      </c>
      <c r="D1" s="22">
        <v>5700000</v>
      </c>
    </row>
    <row r="2" spans="1:9" ht="23.4" x14ac:dyDescent="0.45">
      <c r="A2" s="51" t="s">
        <v>330</v>
      </c>
    </row>
    <row r="4" spans="1:9" ht="21" x14ac:dyDescent="0.4">
      <c r="A4" s="52" t="s">
        <v>2</v>
      </c>
      <c r="B4" s="52" t="s">
        <v>13</v>
      </c>
      <c r="C4" s="52" t="s">
        <v>3</v>
      </c>
      <c r="D4" s="52" t="s">
        <v>4</v>
      </c>
      <c r="E4" s="52" t="s">
        <v>5</v>
      </c>
      <c r="F4" s="48" t="s">
        <v>338</v>
      </c>
      <c r="G4" s="48" t="s">
        <v>339</v>
      </c>
      <c r="H4" s="48" t="s">
        <v>192</v>
      </c>
      <c r="I4" s="52" t="s">
        <v>6</v>
      </c>
    </row>
    <row r="5" spans="1:9" ht="44.4" customHeight="1" x14ac:dyDescent="0.3">
      <c r="A5" s="4" t="s">
        <v>219</v>
      </c>
      <c r="B5" s="31" t="s">
        <v>220</v>
      </c>
      <c r="C5" s="4" t="s">
        <v>119</v>
      </c>
      <c r="D5" s="20" t="s">
        <v>174</v>
      </c>
      <c r="E5" s="4" t="s">
        <v>7</v>
      </c>
      <c r="F5" s="66">
        <v>45349</v>
      </c>
      <c r="G5" s="66">
        <v>45362</v>
      </c>
      <c r="H5" s="70">
        <v>3</v>
      </c>
      <c r="I5" s="4" t="s">
        <v>361</v>
      </c>
    </row>
    <row r="6" spans="1:9" ht="28.8" x14ac:dyDescent="0.3">
      <c r="A6" s="4" t="s">
        <v>223</v>
      </c>
      <c r="B6" s="4" t="s">
        <v>120</v>
      </c>
      <c r="C6" s="4" t="s">
        <v>221</v>
      </c>
      <c r="D6" s="4" t="s">
        <v>174</v>
      </c>
      <c r="E6" s="4" t="s">
        <v>7</v>
      </c>
      <c r="F6" s="66">
        <v>45350</v>
      </c>
      <c r="G6" s="66">
        <v>45362</v>
      </c>
      <c r="H6" s="70">
        <v>5</v>
      </c>
      <c r="I6" s="31" t="s">
        <v>222</v>
      </c>
    </row>
    <row r="7" spans="1:9" ht="57.6" customHeight="1" x14ac:dyDescent="0.3">
      <c r="A7" s="20" t="s">
        <v>206</v>
      </c>
      <c r="B7" s="31" t="s">
        <v>332</v>
      </c>
      <c r="C7" s="20" t="s">
        <v>168</v>
      </c>
      <c r="D7" s="20" t="s">
        <v>174</v>
      </c>
      <c r="E7" s="20" t="s">
        <v>7</v>
      </c>
      <c r="F7" s="66">
        <v>45349</v>
      </c>
      <c r="G7" s="66">
        <v>45362</v>
      </c>
      <c r="H7" s="71">
        <v>3</v>
      </c>
      <c r="I7" s="31" t="s">
        <v>218</v>
      </c>
    </row>
    <row r="8" spans="1:9" ht="43.2" customHeight="1" x14ac:dyDescent="0.3">
      <c r="A8" s="20" t="s">
        <v>224</v>
      </c>
      <c r="B8" s="31" t="s">
        <v>225</v>
      </c>
      <c r="C8" s="20" t="s">
        <v>226</v>
      </c>
      <c r="D8" s="20" t="s">
        <v>268</v>
      </c>
      <c r="E8" s="20" t="s">
        <v>7</v>
      </c>
      <c r="F8" s="66">
        <v>45349</v>
      </c>
      <c r="G8" s="66">
        <v>45362</v>
      </c>
      <c r="H8" s="71">
        <v>8</v>
      </c>
      <c r="I8" s="31" t="s">
        <v>227</v>
      </c>
    </row>
    <row r="9" spans="1:9" ht="55.8" customHeight="1" x14ac:dyDescent="0.3">
      <c r="A9" s="20" t="s">
        <v>228</v>
      </c>
      <c r="B9" s="31" t="s">
        <v>229</v>
      </c>
      <c r="C9" s="20" t="s">
        <v>230</v>
      </c>
      <c r="D9" s="20" t="s">
        <v>268</v>
      </c>
      <c r="E9" s="20" t="s">
        <v>7</v>
      </c>
      <c r="F9" s="67">
        <v>45351</v>
      </c>
      <c r="G9" s="66">
        <v>45362</v>
      </c>
      <c r="H9" s="71">
        <v>5</v>
      </c>
      <c r="I9" s="31" t="s">
        <v>231</v>
      </c>
    </row>
    <row r="10" spans="1:9" ht="43.8" customHeight="1" x14ac:dyDescent="0.3">
      <c r="A10" s="31" t="s">
        <v>232</v>
      </c>
      <c r="B10" s="31" t="s">
        <v>233</v>
      </c>
      <c r="C10" s="20" t="s">
        <v>235</v>
      </c>
      <c r="D10" s="20" t="s">
        <v>174</v>
      </c>
      <c r="E10" s="20" t="s">
        <v>7</v>
      </c>
      <c r="F10" s="66">
        <v>45349</v>
      </c>
      <c r="G10" s="66">
        <v>45362</v>
      </c>
      <c r="H10" s="71">
        <v>5</v>
      </c>
      <c r="I10" s="31" t="s">
        <v>234</v>
      </c>
    </row>
    <row r="11" spans="1:9" ht="43.8" customHeight="1" x14ac:dyDescent="0.3">
      <c r="A11" s="31" t="s">
        <v>236</v>
      </c>
      <c r="B11" s="31" t="s">
        <v>237</v>
      </c>
      <c r="C11" s="20" t="s">
        <v>238</v>
      </c>
      <c r="D11" s="20" t="s">
        <v>268</v>
      </c>
      <c r="E11" s="20" t="s">
        <v>7</v>
      </c>
      <c r="F11" s="66">
        <v>45349</v>
      </c>
      <c r="G11" s="66">
        <v>45362</v>
      </c>
      <c r="H11" s="71">
        <v>8</v>
      </c>
      <c r="I11" s="31" t="s">
        <v>239</v>
      </c>
    </row>
    <row r="12" spans="1:9" ht="44.4" customHeight="1" x14ac:dyDescent="0.3">
      <c r="A12" s="31" t="s">
        <v>240</v>
      </c>
      <c r="B12" s="31" t="s">
        <v>241</v>
      </c>
      <c r="C12" s="20" t="s">
        <v>242</v>
      </c>
      <c r="D12" s="20" t="s">
        <v>268</v>
      </c>
      <c r="E12" s="20" t="s">
        <v>7</v>
      </c>
      <c r="F12" s="66">
        <v>45349</v>
      </c>
      <c r="G12" s="66">
        <v>45362</v>
      </c>
      <c r="H12" s="71">
        <v>8</v>
      </c>
      <c r="I12" s="31" t="s">
        <v>243</v>
      </c>
    </row>
    <row r="13" spans="1:9" ht="48" customHeight="1" x14ac:dyDescent="0.3">
      <c r="A13" s="31" t="s">
        <v>244</v>
      </c>
      <c r="B13" s="31" t="s">
        <v>245</v>
      </c>
      <c r="C13" s="20" t="s">
        <v>147</v>
      </c>
      <c r="D13" s="20" t="s">
        <v>268</v>
      </c>
      <c r="E13" s="20" t="s">
        <v>7</v>
      </c>
      <c r="F13" s="67">
        <v>45349</v>
      </c>
      <c r="G13" s="66">
        <v>45362</v>
      </c>
      <c r="H13" s="71">
        <v>5</v>
      </c>
      <c r="I13" s="31" t="s">
        <v>246</v>
      </c>
    </row>
    <row r="14" spans="1:9" ht="43.2" customHeight="1" x14ac:dyDescent="0.3">
      <c r="A14" s="31" t="s">
        <v>247</v>
      </c>
      <c r="B14" s="31" t="s">
        <v>248</v>
      </c>
      <c r="C14" s="20" t="s">
        <v>119</v>
      </c>
      <c r="D14" s="20" t="s">
        <v>268</v>
      </c>
      <c r="E14" s="20" t="s">
        <v>7</v>
      </c>
      <c r="F14" s="66">
        <v>45349</v>
      </c>
      <c r="G14" s="66">
        <v>45362</v>
      </c>
      <c r="H14" s="71">
        <v>8</v>
      </c>
      <c r="I14" s="31" t="s">
        <v>249</v>
      </c>
    </row>
    <row r="15" spans="1:9" ht="43.8" customHeight="1" x14ac:dyDescent="0.3">
      <c r="A15" s="31" t="s">
        <v>250</v>
      </c>
      <c r="B15" s="31" t="s">
        <v>251</v>
      </c>
      <c r="C15" s="31" t="s">
        <v>216</v>
      </c>
      <c r="D15" s="20" t="s">
        <v>268</v>
      </c>
      <c r="E15" s="20" t="s">
        <v>7</v>
      </c>
      <c r="F15" s="66">
        <v>45349</v>
      </c>
      <c r="G15" s="66">
        <v>45362</v>
      </c>
      <c r="H15" s="71">
        <v>8</v>
      </c>
      <c r="I15" s="31" t="s">
        <v>252</v>
      </c>
    </row>
    <row r="17" spans="1:2" ht="23.4" x14ac:dyDescent="0.45">
      <c r="A17" s="90" t="s">
        <v>263</v>
      </c>
      <c r="B17" s="90"/>
    </row>
    <row r="18" spans="1:2" x14ac:dyDescent="0.3">
      <c r="A18" s="28"/>
    </row>
    <row r="19" spans="1:2" x14ac:dyDescent="0.3">
      <c r="A19" s="21" t="s">
        <v>254</v>
      </c>
      <c r="B19" s="21" t="s">
        <v>255</v>
      </c>
    </row>
    <row r="20" spans="1:2" ht="28.2" customHeight="1" x14ac:dyDescent="0.3">
      <c r="A20" s="31" t="s">
        <v>256</v>
      </c>
      <c r="B20" s="22">
        <v>1000000</v>
      </c>
    </row>
    <row r="21" spans="1:2" ht="28.8" customHeight="1" x14ac:dyDescent="0.3">
      <c r="A21" s="31" t="s">
        <v>257</v>
      </c>
      <c r="B21" s="22">
        <v>1500000</v>
      </c>
    </row>
    <row r="22" spans="1:2" ht="28.8" x14ac:dyDescent="0.3">
      <c r="A22" s="31" t="s">
        <v>258</v>
      </c>
      <c r="B22" s="22">
        <v>500000</v>
      </c>
    </row>
    <row r="23" spans="1:2" x14ac:dyDescent="0.3">
      <c r="A23" s="31" t="s">
        <v>259</v>
      </c>
      <c r="B23" s="22">
        <v>400000</v>
      </c>
    </row>
    <row r="24" spans="1:2" x14ac:dyDescent="0.3">
      <c r="A24" s="31" t="s">
        <v>260</v>
      </c>
      <c r="B24" s="22">
        <v>600000</v>
      </c>
    </row>
    <row r="25" spans="1:2" x14ac:dyDescent="0.3">
      <c r="A25" s="31" t="s">
        <v>261</v>
      </c>
      <c r="B25" s="22">
        <v>400000</v>
      </c>
    </row>
    <row r="26" spans="1:2" ht="15" thickBot="1" x14ac:dyDescent="0.35">
      <c r="A26" s="38" t="s">
        <v>262</v>
      </c>
      <c r="B26" s="23">
        <v>600000</v>
      </c>
    </row>
    <row r="27" spans="1:2" ht="15" thickBot="1" x14ac:dyDescent="0.35">
      <c r="A27" s="39" t="s">
        <v>265</v>
      </c>
      <c r="B27" s="25">
        <f>SUM(B20:B26)</f>
        <v>5000000</v>
      </c>
    </row>
    <row r="31" spans="1:2" ht="23.4" x14ac:dyDescent="0.45">
      <c r="A31" s="88" t="s">
        <v>358</v>
      </c>
      <c r="B31" s="88"/>
    </row>
    <row r="33" spans="1:5" ht="43.2" x14ac:dyDescent="0.3">
      <c r="A33" s="21" t="s">
        <v>158</v>
      </c>
      <c r="B33" s="21" t="s">
        <v>159</v>
      </c>
      <c r="C33" s="33" t="s">
        <v>166</v>
      </c>
    </row>
    <row r="34" spans="1:5" x14ac:dyDescent="0.3">
      <c r="A34" s="20" t="s">
        <v>168</v>
      </c>
      <c r="B34" s="20" t="s">
        <v>264</v>
      </c>
      <c r="C34" s="20">
        <v>1</v>
      </c>
    </row>
    <row r="35" spans="1:5" x14ac:dyDescent="0.3">
      <c r="A35" s="31" t="s">
        <v>216</v>
      </c>
      <c r="B35" s="20" t="s">
        <v>264</v>
      </c>
      <c r="C35" s="20">
        <v>1</v>
      </c>
    </row>
    <row r="36" spans="1:5" x14ac:dyDescent="0.3">
      <c r="A36" s="4" t="s">
        <v>119</v>
      </c>
      <c r="B36" s="20" t="s">
        <v>264</v>
      </c>
      <c r="C36" s="20">
        <v>1</v>
      </c>
    </row>
    <row r="37" spans="1:5" x14ac:dyDescent="0.3">
      <c r="A37" s="4" t="s">
        <v>221</v>
      </c>
      <c r="B37" s="20" t="s">
        <v>264</v>
      </c>
      <c r="C37" s="20">
        <v>2</v>
      </c>
    </row>
    <row r="38" spans="1:5" x14ac:dyDescent="0.3">
      <c r="A38" s="20" t="s">
        <v>226</v>
      </c>
      <c r="B38" s="20" t="s">
        <v>264</v>
      </c>
      <c r="C38" s="20">
        <v>3</v>
      </c>
    </row>
    <row r="39" spans="1:5" x14ac:dyDescent="0.3">
      <c r="A39" s="20" t="s">
        <v>230</v>
      </c>
      <c r="B39" s="20" t="s">
        <v>264</v>
      </c>
      <c r="C39" s="20">
        <v>2</v>
      </c>
    </row>
    <row r="40" spans="1:5" x14ac:dyDescent="0.3">
      <c r="A40" s="20" t="s">
        <v>203</v>
      </c>
      <c r="B40" s="20" t="s">
        <v>264</v>
      </c>
      <c r="C40" s="20">
        <v>1</v>
      </c>
    </row>
    <row r="41" spans="1:5" x14ac:dyDescent="0.3">
      <c r="A41" s="20" t="s">
        <v>238</v>
      </c>
      <c r="B41" s="20" t="s">
        <v>264</v>
      </c>
      <c r="C41" s="20">
        <v>20</v>
      </c>
    </row>
    <row r="42" spans="1:5" x14ac:dyDescent="0.3">
      <c r="A42" s="20" t="s">
        <v>242</v>
      </c>
      <c r="B42" s="20" t="s">
        <v>264</v>
      </c>
      <c r="C42" s="20">
        <v>1</v>
      </c>
    </row>
    <row r="43" spans="1:5" x14ac:dyDescent="0.3">
      <c r="A43" s="20" t="s">
        <v>147</v>
      </c>
      <c r="B43" s="20" t="s">
        <v>264</v>
      </c>
      <c r="C43" s="20">
        <v>1</v>
      </c>
    </row>
    <row r="44" spans="1:5" x14ac:dyDescent="0.3">
      <c r="A44" s="20" t="s">
        <v>119</v>
      </c>
      <c r="B44" s="20" t="s">
        <v>264</v>
      </c>
      <c r="C44" s="20">
        <v>1</v>
      </c>
      <c r="D44" s="34"/>
      <c r="E44" s="34"/>
    </row>
    <row r="45" spans="1:5" x14ac:dyDescent="0.3">
      <c r="D45" s="34"/>
      <c r="E45" s="34"/>
    </row>
    <row r="46" spans="1:5" x14ac:dyDescent="0.3">
      <c r="D46" s="34"/>
      <c r="E46" s="34"/>
    </row>
    <row r="47" spans="1:5" x14ac:dyDescent="0.3">
      <c r="D47" s="34"/>
      <c r="E47" s="34"/>
    </row>
    <row r="48" spans="1:5" x14ac:dyDescent="0.3">
      <c r="D48" s="34"/>
      <c r="E48" s="34"/>
    </row>
    <row r="49" spans="4:5" x14ac:dyDescent="0.3">
      <c r="D49" s="34"/>
      <c r="E49" s="34"/>
    </row>
    <row r="50" spans="4:5" x14ac:dyDescent="0.3">
      <c r="D50" s="34"/>
      <c r="E50" s="34"/>
    </row>
    <row r="51" spans="4:5" x14ac:dyDescent="0.3">
      <c r="D51" s="34"/>
      <c r="E51" s="34"/>
    </row>
    <row r="52" spans="4:5" x14ac:dyDescent="0.3">
      <c r="D52" s="34"/>
      <c r="E52" s="34"/>
    </row>
    <row r="53" spans="4:5" x14ac:dyDescent="0.3">
      <c r="D53" s="34"/>
      <c r="E53" s="34"/>
    </row>
    <row r="54" spans="4:5" x14ac:dyDescent="0.3">
      <c r="D54" s="34"/>
      <c r="E54" s="34"/>
    </row>
    <row r="55" spans="4:5" x14ac:dyDescent="0.3">
      <c r="D55" s="34"/>
      <c r="E55" s="34"/>
    </row>
    <row r="56" spans="4:5" x14ac:dyDescent="0.3">
      <c r="D56" s="34"/>
      <c r="E56" s="34"/>
    </row>
    <row r="59" spans="4:5" ht="28.2" customHeight="1" x14ac:dyDescent="0.3"/>
    <row r="74" spans="1:4" ht="51.6" customHeight="1" x14ac:dyDescent="0.4">
      <c r="A74" s="89" t="s">
        <v>278</v>
      </c>
      <c r="B74" s="89"/>
      <c r="C74" s="89"/>
      <c r="D74" s="89"/>
    </row>
  </sheetData>
  <mergeCells count="3">
    <mergeCell ref="A31:B31"/>
    <mergeCell ref="A74:D74"/>
    <mergeCell ref="A17:B17"/>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beginsWith" priority="1" operator="beginsWith" id="{F539C3DB-B65A-4017-94B3-E64C6237748F}">
            <xm:f>LEFT(D5,LEN($D$8))=$D$8</xm:f>
            <xm:f>$D$8</xm:f>
            <x14:dxf>
              <fill>
                <patternFill>
                  <bgColor rgb="FFFFFF00"/>
                </patternFill>
              </fill>
            </x14:dxf>
          </x14:cfRule>
          <x14:cfRule type="beginsWith" priority="2" operator="beginsWith" id="{E82AEB8E-23FB-48B1-89D4-84CC0B7CCA37}">
            <xm:f>LEFT(D5,LEN($D$6))=$D$6</xm:f>
            <xm:f>$D$6</xm:f>
            <x14:dxf>
              <fill>
                <patternFill>
                  <bgColor rgb="FF00B050"/>
                </patternFill>
              </fill>
            </x14:dxf>
          </x14:cfRule>
          <xm:sqref>D5:D15</xm:sqref>
        </x14:conditionalFormatting>
        <x14:conditionalFormatting xmlns:xm="http://schemas.microsoft.com/office/excel/2006/main">
          <x14:cfRule type="containsText" priority="6" operator="containsText" id="{4D553660-F96A-433F-8CE1-6D185977153D}">
            <xm:f>NOT(ISERROR(SEARCH($E$10,E5)))</xm:f>
            <xm:f>$E$10</xm:f>
            <x14:dxf>
              <fill>
                <patternFill>
                  <bgColor rgb="FFFF0000"/>
                </patternFill>
              </fill>
            </x14:dxf>
          </x14:cfRule>
          <xm:sqref>E5:E15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BB08C-B32B-48CB-A89B-12346BDDBB30}">
  <dimension ref="A1:R54"/>
  <sheetViews>
    <sheetView tabSelected="1" zoomScale="81" zoomScaleNormal="81" workbookViewId="0">
      <selection activeCell="F1" sqref="F1:G1"/>
    </sheetView>
  </sheetViews>
  <sheetFormatPr defaultRowHeight="14.4" x14ac:dyDescent="0.3"/>
  <cols>
    <col min="1" max="1" width="34.77734375" customWidth="1"/>
    <col min="2" max="2" width="39.5546875" customWidth="1"/>
    <col min="3" max="3" width="26" bestFit="1" customWidth="1"/>
    <col min="4" max="4" width="25.77734375" customWidth="1"/>
    <col min="5" max="8" width="17.88671875" customWidth="1"/>
    <col min="9" max="9" width="33.88671875" bestFit="1" customWidth="1"/>
    <col min="10" max="10" width="19" bestFit="1" customWidth="1"/>
    <col min="11" max="11" width="23.5546875" customWidth="1"/>
    <col min="12" max="12" width="13.88671875" customWidth="1"/>
    <col min="17" max="17" width="26" bestFit="1" customWidth="1"/>
    <col min="18" max="18" width="14" bestFit="1" customWidth="1"/>
    <col min="19" max="19" width="12" bestFit="1" customWidth="1"/>
  </cols>
  <sheetData>
    <row r="1" spans="1:9" ht="23.4" x14ac:dyDescent="0.45">
      <c r="A1" s="51" t="s">
        <v>369</v>
      </c>
      <c r="B1" s="51"/>
      <c r="C1" s="72"/>
      <c r="D1" s="72"/>
      <c r="F1" s="26" t="s">
        <v>172</v>
      </c>
      <c r="G1" s="22">
        <v>7950000</v>
      </c>
    </row>
    <row r="2" spans="1:9" ht="26.4" customHeight="1" x14ac:dyDescent="0.45">
      <c r="A2" s="90" t="s">
        <v>298</v>
      </c>
      <c r="B2" s="90"/>
      <c r="C2" s="90"/>
      <c r="D2" s="90"/>
    </row>
    <row r="4" spans="1:9" ht="21" x14ac:dyDescent="0.4">
      <c r="A4" s="52" t="s">
        <v>2</v>
      </c>
      <c r="B4" s="52" t="s">
        <v>13</v>
      </c>
      <c r="C4" s="52" t="s">
        <v>3</v>
      </c>
      <c r="D4" s="52" t="s">
        <v>4</v>
      </c>
      <c r="E4" s="52" t="s">
        <v>5</v>
      </c>
      <c r="F4" s="48" t="s">
        <v>338</v>
      </c>
      <c r="G4" s="48" t="s">
        <v>339</v>
      </c>
      <c r="H4" s="48" t="s">
        <v>192</v>
      </c>
      <c r="I4" s="52" t="s">
        <v>6</v>
      </c>
    </row>
    <row r="5" spans="1:9" ht="44.4" customHeight="1" x14ac:dyDescent="0.3">
      <c r="A5" s="31" t="s">
        <v>240</v>
      </c>
      <c r="B5" s="31" t="s">
        <v>241</v>
      </c>
      <c r="C5" s="20" t="s">
        <v>202</v>
      </c>
      <c r="D5" s="20" t="s">
        <v>174</v>
      </c>
      <c r="E5" s="20" t="s">
        <v>7</v>
      </c>
      <c r="F5" s="67">
        <v>45363</v>
      </c>
      <c r="G5" s="67">
        <v>45376</v>
      </c>
      <c r="H5" s="20">
        <v>8</v>
      </c>
      <c r="I5" s="31" t="s">
        <v>243</v>
      </c>
    </row>
    <row r="6" spans="1:9" ht="46.2" customHeight="1" x14ac:dyDescent="0.3">
      <c r="A6" s="31" t="s">
        <v>244</v>
      </c>
      <c r="B6" s="31" t="s">
        <v>245</v>
      </c>
      <c r="C6" s="20" t="s">
        <v>147</v>
      </c>
      <c r="D6" s="20" t="s">
        <v>174</v>
      </c>
      <c r="E6" s="20" t="s">
        <v>7</v>
      </c>
      <c r="F6" s="67">
        <v>45363</v>
      </c>
      <c r="G6" s="73">
        <v>45376</v>
      </c>
      <c r="H6" s="20">
        <v>3</v>
      </c>
      <c r="I6" s="31" t="s">
        <v>246</v>
      </c>
    </row>
    <row r="7" spans="1:9" ht="43.2" x14ac:dyDescent="0.3">
      <c r="A7" s="20" t="s">
        <v>224</v>
      </c>
      <c r="B7" s="31" t="s">
        <v>225</v>
      </c>
      <c r="C7" s="20" t="s">
        <v>226</v>
      </c>
      <c r="D7" s="20" t="s">
        <v>174</v>
      </c>
      <c r="E7" s="20" t="s">
        <v>7</v>
      </c>
      <c r="F7" s="67">
        <v>45363</v>
      </c>
      <c r="G7" s="67">
        <v>45376</v>
      </c>
      <c r="H7" s="20">
        <v>8</v>
      </c>
      <c r="I7" s="31" t="s">
        <v>227</v>
      </c>
    </row>
    <row r="8" spans="1:9" ht="57.6" x14ac:dyDescent="0.3">
      <c r="A8" s="20" t="s">
        <v>228</v>
      </c>
      <c r="B8" s="31" t="s">
        <v>229</v>
      </c>
      <c r="C8" s="20" t="s">
        <v>230</v>
      </c>
      <c r="D8" s="20" t="s">
        <v>174</v>
      </c>
      <c r="E8" s="20" t="s">
        <v>7</v>
      </c>
      <c r="F8" s="67">
        <v>45363</v>
      </c>
      <c r="G8" s="73">
        <v>45376</v>
      </c>
      <c r="H8" s="20">
        <v>8</v>
      </c>
      <c r="I8" s="31" t="s">
        <v>231</v>
      </c>
    </row>
    <row r="9" spans="1:9" ht="43.2" x14ac:dyDescent="0.3">
      <c r="A9" s="31" t="s">
        <v>244</v>
      </c>
      <c r="B9" s="31" t="s">
        <v>245</v>
      </c>
      <c r="C9" s="20" t="s">
        <v>147</v>
      </c>
      <c r="D9" s="20" t="s">
        <v>174</v>
      </c>
      <c r="E9" s="20" t="s">
        <v>7</v>
      </c>
      <c r="F9" s="67">
        <v>45363</v>
      </c>
      <c r="G9" s="67">
        <v>45376</v>
      </c>
      <c r="H9" s="20">
        <v>3</v>
      </c>
      <c r="I9" s="31" t="s">
        <v>246</v>
      </c>
    </row>
    <row r="10" spans="1:9" ht="43.2" x14ac:dyDescent="0.3">
      <c r="A10" s="31" t="s">
        <v>247</v>
      </c>
      <c r="B10" s="31" t="s">
        <v>248</v>
      </c>
      <c r="C10" s="20" t="s">
        <v>343</v>
      </c>
      <c r="D10" s="20" t="s">
        <v>174</v>
      </c>
      <c r="E10" s="20" t="s">
        <v>7</v>
      </c>
      <c r="F10" s="67">
        <v>45363</v>
      </c>
      <c r="G10" s="73">
        <v>45376</v>
      </c>
      <c r="H10" s="20">
        <v>5</v>
      </c>
      <c r="I10" s="31" t="s">
        <v>249</v>
      </c>
    </row>
    <row r="11" spans="1:9" ht="57.6" x14ac:dyDescent="0.3">
      <c r="A11" s="31" t="s">
        <v>250</v>
      </c>
      <c r="B11" s="31" t="s">
        <v>251</v>
      </c>
      <c r="C11" s="31" t="s">
        <v>341</v>
      </c>
      <c r="D11" s="20" t="s">
        <v>174</v>
      </c>
      <c r="E11" s="20" t="s">
        <v>7</v>
      </c>
      <c r="F11" s="67">
        <v>45363</v>
      </c>
      <c r="G11" s="67">
        <v>45376</v>
      </c>
      <c r="H11" s="20">
        <v>5</v>
      </c>
      <c r="I11" s="31" t="s">
        <v>252</v>
      </c>
    </row>
    <row r="12" spans="1:9" ht="28.8" x14ac:dyDescent="0.3">
      <c r="A12" s="4" t="s">
        <v>54</v>
      </c>
      <c r="B12" s="4" t="s">
        <v>121</v>
      </c>
      <c r="C12" s="4" t="s">
        <v>342</v>
      </c>
      <c r="D12" s="20" t="s">
        <v>174</v>
      </c>
      <c r="E12" s="4" t="s">
        <v>32</v>
      </c>
      <c r="F12" s="67">
        <v>45363</v>
      </c>
      <c r="G12" s="75">
        <v>45365</v>
      </c>
      <c r="H12" s="4">
        <v>5</v>
      </c>
      <c r="I12" s="4" t="s">
        <v>122</v>
      </c>
    </row>
    <row r="13" spans="1:9" ht="22.8" customHeight="1" x14ac:dyDescent="0.3">
      <c r="A13" s="4" t="s">
        <v>123</v>
      </c>
      <c r="B13" s="4" t="s">
        <v>124</v>
      </c>
      <c r="C13" s="4" t="s">
        <v>342</v>
      </c>
      <c r="D13" s="20" t="s">
        <v>174</v>
      </c>
      <c r="E13" s="4" t="s">
        <v>32</v>
      </c>
      <c r="F13" s="67">
        <v>45366</v>
      </c>
      <c r="G13" s="67">
        <v>45376</v>
      </c>
      <c r="H13" s="4">
        <v>3</v>
      </c>
      <c r="I13" s="4" t="s">
        <v>125</v>
      </c>
    </row>
    <row r="14" spans="1:9" ht="28.8" x14ac:dyDescent="0.3">
      <c r="A14" s="4" t="s">
        <v>60</v>
      </c>
      <c r="B14" s="4" t="s">
        <v>126</v>
      </c>
      <c r="C14" s="4" t="s">
        <v>127</v>
      </c>
      <c r="D14" s="20" t="s">
        <v>174</v>
      </c>
      <c r="E14" s="4" t="s">
        <v>32</v>
      </c>
      <c r="F14" s="74">
        <v>45365</v>
      </c>
      <c r="G14" s="67">
        <v>45376</v>
      </c>
      <c r="H14" s="4">
        <v>8</v>
      </c>
      <c r="I14" s="4" t="s">
        <v>128</v>
      </c>
    </row>
    <row r="15" spans="1:9" ht="45" customHeight="1" x14ac:dyDescent="0.3">
      <c r="A15" s="31" t="s">
        <v>269</v>
      </c>
      <c r="B15" s="31" t="s">
        <v>270</v>
      </c>
      <c r="C15" s="20" t="s">
        <v>168</v>
      </c>
      <c r="D15" s="20" t="s">
        <v>174</v>
      </c>
      <c r="E15" s="4" t="s">
        <v>32</v>
      </c>
      <c r="F15" s="67">
        <v>45363</v>
      </c>
      <c r="G15" s="67">
        <v>45376</v>
      </c>
      <c r="H15" s="4">
        <v>5</v>
      </c>
      <c r="I15" s="31" t="s">
        <v>271</v>
      </c>
    </row>
    <row r="16" spans="1:9" ht="42.6" customHeight="1" x14ac:dyDescent="0.3">
      <c r="A16" s="20" t="s">
        <v>272</v>
      </c>
      <c r="B16" s="31" t="s">
        <v>273</v>
      </c>
      <c r="C16" s="20" t="s">
        <v>211</v>
      </c>
      <c r="D16" s="20" t="s">
        <v>174</v>
      </c>
      <c r="E16" s="4" t="s">
        <v>32</v>
      </c>
      <c r="F16" s="67">
        <v>45363</v>
      </c>
      <c r="G16" s="67">
        <v>45376</v>
      </c>
      <c r="H16" s="4">
        <v>8</v>
      </c>
      <c r="I16" s="31" t="s">
        <v>274</v>
      </c>
    </row>
    <row r="17" spans="1:9" ht="44.4" customHeight="1" x14ac:dyDescent="0.3">
      <c r="A17" s="20" t="s">
        <v>275</v>
      </c>
      <c r="B17" s="31" t="s">
        <v>276</v>
      </c>
      <c r="C17" s="20" t="s">
        <v>341</v>
      </c>
      <c r="D17" s="20" t="s">
        <v>174</v>
      </c>
      <c r="E17" s="4" t="s">
        <v>32</v>
      </c>
      <c r="F17" s="67">
        <v>45363</v>
      </c>
      <c r="G17" s="67">
        <v>45376</v>
      </c>
      <c r="H17" s="4">
        <v>5</v>
      </c>
      <c r="I17" s="31" t="s">
        <v>277</v>
      </c>
    </row>
    <row r="20" spans="1:9" ht="23.4" x14ac:dyDescent="0.45">
      <c r="A20" s="86" t="s">
        <v>157</v>
      </c>
      <c r="B20" s="86"/>
      <c r="C20" s="86"/>
      <c r="D20" s="86"/>
      <c r="E20" s="86"/>
      <c r="F20" s="86"/>
    </row>
    <row r="21" spans="1:9" ht="11.4" customHeight="1" x14ac:dyDescent="0.3"/>
    <row r="22" spans="1:9" ht="28.8" x14ac:dyDescent="0.3">
      <c r="A22" s="21" t="s">
        <v>158</v>
      </c>
      <c r="B22" s="33" t="s">
        <v>159</v>
      </c>
      <c r="C22" s="33" t="s">
        <v>166</v>
      </c>
      <c r="D22" s="21" t="s">
        <v>350</v>
      </c>
      <c r="E22" s="21" t="s">
        <v>340</v>
      </c>
    </row>
    <row r="23" spans="1:9" x14ac:dyDescent="0.3">
      <c r="A23" s="20" t="s">
        <v>226</v>
      </c>
      <c r="B23" s="20" t="s">
        <v>264</v>
      </c>
      <c r="C23" s="20">
        <v>3</v>
      </c>
      <c r="D23" s="22">
        <f>VLOOKUP(A23,'for calculation'!$A$3:$B$27,2,0)</f>
        <v>400000</v>
      </c>
      <c r="E23" s="22">
        <f>D23/12</f>
        <v>33333.333333333336</v>
      </c>
    </row>
    <row r="24" spans="1:9" x14ac:dyDescent="0.3">
      <c r="A24" s="20" t="s">
        <v>230</v>
      </c>
      <c r="B24" s="20" t="s">
        <v>264</v>
      </c>
      <c r="C24" s="20">
        <v>2</v>
      </c>
      <c r="D24" s="22">
        <f>VLOOKUP(A24,'for calculation'!$A$3:$B$27,2,0)</f>
        <v>500000</v>
      </c>
      <c r="E24" s="22">
        <f t="shared" ref="E24:E36" si="0">D24/12</f>
        <v>41666.666666666664</v>
      </c>
    </row>
    <row r="25" spans="1:9" x14ac:dyDescent="0.3">
      <c r="A25" s="20" t="s">
        <v>147</v>
      </c>
      <c r="B25" s="20" t="s">
        <v>264</v>
      </c>
      <c r="C25" s="20">
        <v>1</v>
      </c>
      <c r="D25" s="22">
        <f>VLOOKUP(A25,'for calculation'!$A$3:$B$27,2,0)</f>
        <v>600000</v>
      </c>
      <c r="E25" s="22">
        <f t="shared" si="0"/>
        <v>50000</v>
      </c>
    </row>
    <row r="26" spans="1:9" x14ac:dyDescent="0.3">
      <c r="A26" s="20" t="s">
        <v>119</v>
      </c>
      <c r="B26" s="20" t="s">
        <v>264</v>
      </c>
      <c r="C26" s="20">
        <v>1</v>
      </c>
      <c r="D26" s="22">
        <f>VLOOKUP(A26,'for calculation'!$A$3:$B$27,2,0)</f>
        <v>1050000</v>
      </c>
      <c r="E26" s="22">
        <f t="shared" si="0"/>
        <v>87500</v>
      </c>
    </row>
    <row r="27" spans="1:9" x14ac:dyDescent="0.3">
      <c r="A27" s="31" t="s">
        <v>341</v>
      </c>
      <c r="B27" s="20" t="s">
        <v>264</v>
      </c>
      <c r="C27" s="20">
        <v>1</v>
      </c>
      <c r="D27" s="22">
        <f>VLOOKUP(A27,'for calculation'!$A$3:$B$27,2,0)</f>
        <v>700000</v>
      </c>
      <c r="E27" s="22">
        <f t="shared" si="0"/>
        <v>58333.333333333336</v>
      </c>
    </row>
    <row r="28" spans="1:9" x14ac:dyDescent="0.3">
      <c r="A28" s="20" t="s">
        <v>202</v>
      </c>
      <c r="B28" s="20" t="s">
        <v>264</v>
      </c>
      <c r="C28" s="20">
        <v>1</v>
      </c>
      <c r="D28" s="22">
        <f>VLOOKUP(A28,'for calculation'!$A$3:$B$27,2,0)</f>
        <v>900000</v>
      </c>
      <c r="E28" s="22">
        <f t="shared" si="0"/>
        <v>75000</v>
      </c>
    </row>
    <row r="29" spans="1:9" x14ac:dyDescent="0.3">
      <c r="A29" s="4" t="s">
        <v>342</v>
      </c>
      <c r="B29" s="20" t="s">
        <v>264</v>
      </c>
      <c r="C29" s="20">
        <v>1</v>
      </c>
      <c r="D29" s="22">
        <f>VLOOKUP(A29,'for calculation'!$A$3:$B$27,2,0)</f>
        <v>600000</v>
      </c>
      <c r="E29" s="22">
        <f t="shared" si="0"/>
        <v>50000</v>
      </c>
    </row>
    <row r="30" spans="1:9" x14ac:dyDescent="0.3">
      <c r="A30" s="4" t="s">
        <v>127</v>
      </c>
      <c r="B30" s="20" t="s">
        <v>264</v>
      </c>
      <c r="C30" s="20">
        <v>2</v>
      </c>
      <c r="D30" s="22">
        <f>VLOOKUP(A30,'for calculation'!$A$3:$B$27,2,0)</f>
        <v>800000</v>
      </c>
      <c r="E30" s="22">
        <f t="shared" si="0"/>
        <v>66666.666666666672</v>
      </c>
    </row>
    <row r="31" spans="1:9" x14ac:dyDescent="0.3">
      <c r="A31" s="20" t="s">
        <v>168</v>
      </c>
      <c r="B31" s="20" t="s">
        <v>264</v>
      </c>
      <c r="C31" s="20">
        <v>1</v>
      </c>
      <c r="D31" s="22">
        <f>VLOOKUP(A31,'for calculation'!$A$3:$B$27,2,0)</f>
        <v>800000</v>
      </c>
      <c r="E31" s="22">
        <f t="shared" si="0"/>
        <v>66666.666666666672</v>
      </c>
    </row>
    <row r="32" spans="1:9" x14ac:dyDescent="0.3">
      <c r="A32" s="20" t="s">
        <v>211</v>
      </c>
      <c r="B32" s="20" t="s">
        <v>264</v>
      </c>
      <c r="C32" s="20">
        <v>2</v>
      </c>
      <c r="D32" s="22">
        <f>VLOOKUP(A32,'for calculation'!$A$3:$B$27,2,0)</f>
        <v>800000</v>
      </c>
      <c r="E32" s="22">
        <f t="shared" si="0"/>
        <v>66666.666666666672</v>
      </c>
    </row>
    <row r="33" spans="1:18" x14ac:dyDescent="0.3">
      <c r="A33" s="20" t="s">
        <v>213</v>
      </c>
      <c r="B33" s="20" t="s">
        <v>264</v>
      </c>
      <c r="C33" s="20">
        <v>2</v>
      </c>
      <c r="D33" s="22">
        <f>VLOOKUP(A33,'for calculation'!$A$3:$B$27,2,0)</f>
        <v>700000</v>
      </c>
      <c r="E33" s="22">
        <f t="shared" si="0"/>
        <v>58333.333333333336</v>
      </c>
    </row>
    <row r="34" spans="1:18" x14ac:dyDescent="0.3">
      <c r="A34" s="20" t="s">
        <v>341</v>
      </c>
      <c r="B34" s="20" t="s">
        <v>264</v>
      </c>
      <c r="C34" s="20">
        <v>1</v>
      </c>
      <c r="D34" s="22">
        <f>VLOOKUP(A34,'for calculation'!$A$3:$B$27,2,0)</f>
        <v>700000</v>
      </c>
      <c r="E34" s="22">
        <f t="shared" si="0"/>
        <v>58333.333333333336</v>
      </c>
    </row>
    <row r="35" spans="1:18" x14ac:dyDescent="0.3">
      <c r="A35" s="20" t="s">
        <v>202</v>
      </c>
      <c r="B35" s="20" t="s">
        <v>264</v>
      </c>
      <c r="C35" s="20">
        <v>1</v>
      </c>
      <c r="D35" s="22">
        <f>VLOOKUP(A35,'for calculation'!$A$3:$B$27,2,0)</f>
        <v>900000</v>
      </c>
      <c r="E35" s="22">
        <f t="shared" si="0"/>
        <v>75000</v>
      </c>
    </row>
    <row r="36" spans="1:18" ht="15" thickBot="1" x14ac:dyDescent="0.35">
      <c r="A36" s="20" t="s">
        <v>147</v>
      </c>
      <c r="B36" s="20" t="s">
        <v>264</v>
      </c>
      <c r="C36" s="20">
        <v>1</v>
      </c>
      <c r="D36" s="23">
        <f>VLOOKUP(A36,'for calculation'!$A$3:$B$27,2,0)</f>
        <v>600000</v>
      </c>
      <c r="E36" s="23">
        <f t="shared" si="0"/>
        <v>50000</v>
      </c>
    </row>
    <row r="37" spans="1:18" ht="23.4" customHeight="1" thickBot="1" x14ac:dyDescent="0.35">
      <c r="D37" s="69" t="s">
        <v>265</v>
      </c>
      <c r="E37" s="76">
        <f>SUM(E23:E36)</f>
        <v>837500</v>
      </c>
    </row>
    <row r="39" spans="1:18" x14ac:dyDescent="0.3">
      <c r="A39" s="26" t="s">
        <v>362</v>
      </c>
      <c r="B39" s="22">
        <v>7000000</v>
      </c>
    </row>
    <row r="40" spans="1:18" ht="28.8" x14ac:dyDescent="0.3">
      <c r="A40" s="37" t="s">
        <v>279</v>
      </c>
      <c r="B40" s="22">
        <v>7600000</v>
      </c>
    </row>
    <row r="41" spans="1:18" x14ac:dyDescent="0.3">
      <c r="A41" s="37" t="s">
        <v>173</v>
      </c>
      <c r="B41" s="22">
        <f>(SUM(H23:H34)+7000000)</f>
        <v>7000000</v>
      </c>
    </row>
    <row r="42" spans="1:18" x14ac:dyDescent="0.3">
      <c r="A42" s="26" t="s">
        <v>175</v>
      </c>
      <c r="B42" s="36">
        <f>B40-B41</f>
        <v>600000</v>
      </c>
      <c r="Q42" s="27" t="s">
        <v>177</v>
      </c>
      <c r="R42" t="s">
        <v>355</v>
      </c>
    </row>
    <row r="43" spans="1:18" x14ac:dyDescent="0.3">
      <c r="Q43" s="28" t="s">
        <v>168</v>
      </c>
      <c r="R43">
        <v>66666.666666666672</v>
      </c>
    </row>
    <row r="44" spans="1:18" x14ac:dyDescent="0.3">
      <c r="Q44" s="28" t="s">
        <v>119</v>
      </c>
      <c r="R44">
        <v>87500</v>
      </c>
    </row>
    <row r="45" spans="1:18" x14ac:dyDescent="0.3">
      <c r="Q45" s="28" t="s">
        <v>226</v>
      </c>
      <c r="R45">
        <v>33333.333333333336</v>
      </c>
    </row>
    <row r="46" spans="1:18" ht="28.8" x14ac:dyDescent="0.3">
      <c r="A46" s="21" t="s">
        <v>370</v>
      </c>
      <c r="B46" s="33" t="s">
        <v>352</v>
      </c>
      <c r="C46" s="33" t="s">
        <v>351</v>
      </c>
      <c r="Q46" s="28" t="s">
        <v>230</v>
      </c>
      <c r="R46">
        <v>41666.666666666664</v>
      </c>
    </row>
    <row r="47" spans="1:18" x14ac:dyDescent="0.3">
      <c r="A47" s="22">
        <v>13650000</v>
      </c>
      <c r="B47" s="22">
        <v>13650000</v>
      </c>
      <c r="C47" s="68" t="s">
        <v>353</v>
      </c>
      <c r="Q47" s="28" t="s">
        <v>211</v>
      </c>
      <c r="R47">
        <v>66666.666666666672</v>
      </c>
    </row>
    <row r="48" spans="1:18" x14ac:dyDescent="0.3">
      <c r="Q48" s="28" t="s">
        <v>342</v>
      </c>
      <c r="R48">
        <v>50000</v>
      </c>
    </row>
    <row r="49" spans="17:18" x14ac:dyDescent="0.3">
      <c r="Q49" s="28" t="s">
        <v>213</v>
      </c>
      <c r="R49">
        <v>58333.333333333336</v>
      </c>
    </row>
    <row r="50" spans="17:18" x14ac:dyDescent="0.3">
      <c r="Q50" s="28" t="s">
        <v>341</v>
      </c>
      <c r="R50">
        <v>116666.66666666667</v>
      </c>
    </row>
    <row r="51" spans="17:18" ht="20.399999999999999" customHeight="1" x14ac:dyDescent="0.3">
      <c r="Q51" s="28" t="s">
        <v>147</v>
      </c>
      <c r="R51">
        <v>100000</v>
      </c>
    </row>
    <row r="52" spans="17:18" ht="25.2" customHeight="1" x14ac:dyDescent="0.3">
      <c r="Q52" s="28" t="s">
        <v>202</v>
      </c>
      <c r="R52">
        <v>150000</v>
      </c>
    </row>
    <row r="53" spans="17:18" ht="21" customHeight="1" x14ac:dyDescent="0.3">
      <c r="Q53" s="28" t="s">
        <v>127</v>
      </c>
      <c r="R53">
        <v>66666.666666666672</v>
      </c>
    </row>
    <row r="54" spans="17:18" ht="19.8" customHeight="1" x14ac:dyDescent="0.3">
      <c r="Q54" s="28" t="s">
        <v>178</v>
      </c>
      <c r="R54">
        <v>837500</v>
      </c>
    </row>
  </sheetData>
  <mergeCells count="2">
    <mergeCell ref="A20:F20"/>
    <mergeCell ref="A2:D2"/>
  </mergeCells>
  <dataValidations disablePrompts="1" count="1">
    <dataValidation type="list" allowBlank="1" showInputMessage="1" showErrorMessage="1" sqref="A23:A36" xr:uid="{059565F0-A16A-492A-86DA-9D9A2F36EB6A}">
      <formula1>$C$5:$C$17</formula1>
    </dataValidation>
  </dataValidation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beginsWith" priority="11" operator="beginsWith" id="{663C481F-05C2-4FB7-98E7-3D7F531196C6}">
            <xm:f>LEFT(D5,LEN($D$10))=$D$10</xm:f>
            <xm:f>$D$10</xm:f>
            <x14:dxf>
              <fill>
                <patternFill>
                  <bgColor rgb="FFFFC000"/>
                </patternFill>
              </fill>
            </x14:dxf>
          </x14:cfRule>
          <x14:cfRule type="beginsWith" priority="13" operator="beginsWith" id="{DE5B100A-3F80-46C1-8716-7A61D4B1CC31}">
            <xm:f>LEFT(D5,LEN($D$8))=$D$8</xm:f>
            <xm:f>$D$8</xm:f>
            <x14:dxf>
              <fill>
                <patternFill>
                  <bgColor rgb="FF00B050"/>
                </patternFill>
              </fill>
            </x14:dxf>
          </x14:cfRule>
          <xm:sqref>D5</xm:sqref>
        </x14:conditionalFormatting>
        <x14:conditionalFormatting xmlns:xm="http://schemas.microsoft.com/office/excel/2006/main">
          <x14:cfRule type="containsText" priority="7" operator="containsText" id="{7F2BE8CC-20ED-4D44-8957-5EA7BC754C8F}">
            <xm:f>NOT(ISERROR(SEARCH($D$9,D5)))</xm:f>
            <xm:f>$D$9</xm:f>
            <x14:dxf>
              <fill>
                <patternFill>
                  <bgColor rgb="FF00B050"/>
                </patternFill>
              </fill>
            </x14:dxf>
          </x14:cfRule>
          <xm:sqref>D5:D17</xm:sqref>
        </x14:conditionalFormatting>
        <x14:conditionalFormatting xmlns:xm="http://schemas.microsoft.com/office/excel/2006/main">
          <x14:cfRule type="beginsWith" priority="8" operator="beginsWith" id="{C2414EEC-63F3-4DF0-BD72-DFA9C596F348}">
            <xm:f>LEFT(D6,LEN($D$9))=$D$9</xm:f>
            <xm:f>$D$9</xm:f>
            <x14:dxf>
              <fill>
                <patternFill>
                  <bgColor rgb="FFFFC000"/>
                </patternFill>
              </fill>
            </x14:dxf>
          </x14:cfRule>
          <x14:cfRule type="beginsWith" priority="10" operator="beginsWith" id="{1C6CDF29-43F7-4C6F-B1D2-829B3F980F2D}">
            <xm:f>LEFT(D6,LEN($D$7))=$D$7</xm:f>
            <xm:f>$D$7</xm:f>
            <x14:dxf>
              <fill>
                <patternFill>
                  <bgColor rgb="FF00B050"/>
                </patternFill>
              </fill>
            </x14:dxf>
          </x14:cfRule>
          <xm:sqref>D6</xm:sqref>
        </x14:conditionalFormatting>
        <x14:conditionalFormatting xmlns:xm="http://schemas.microsoft.com/office/excel/2006/main">
          <x14:cfRule type="containsText" priority="4" operator="containsText" id="{39E77A6C-5E61-406F-9695-6F5D8BEBAAC5}">
            <xm:f>NOT(ISERROR(SEARCH($E$12,E5)))</xm:f>
            <xm:f>$E$12</xm:f>
            <x14:dxf>
              <fill>
                <patternFill>
                  <bgColor rgb="FFFFFF00"/>
                </patternFill>
              </fill>
            </x14:dxf>
          </x14:cfRule>
          <x14:cfRule type="containsText" priority="6" operator="containsText" id="{E8DD245E-5F8E-4F8B-89E8-24BBBCA6E237}">
            <xm:f>NOT(ISERROR(SEARCH($E$8,E5)))</xm:f>
            <xm:f>$E$8</xm:f>
            <x14:dxf>
              <fill>
                <patternFill>
                  <bgColor rgb="FFFF0000"/>
                </patternFill>
              </fill>
            </x14:dxf>
          </x14:cfRule>
          <xm:sqref>E5:E17</xm:sqref>
        </x14:conditionalFormatting>
        <x14:conditionalFormatting xmlns:xm="http://schemas.microsoft.com/office/excel/2006/main">
          <x14:cfRule type="containsText" priority="12" operator="containsText" id="{11E62544-37B3-42EA-A40D-71981CAA86AF}">
            <xm:f>NOT(ISERROR(SEARCH($E$11,E5)))</xm:f>
            <xm:f>$E$11</xm:f>
            <x14:dxf>
              <fill>
                <patternFill>
                  <bgColor rgb="FFFF0000"/>
                </patternFill>
              </fill>
            </x14:dxf>
          </x14:cfRule>
          <xm:sqref>E5:F5 H5 F7 F9 F11</xm:sqref>
        </x14:conditionalFormatting>
        <x14:conditionalFormatting xmlns:xm="http://schemas.microsoft.com/office/excel/2006/main">
          <x14:cfRule type="containsText" priority="9" operator="containsText" id="{8039C0FC-A38A-4D90-8F88-F8930A4AE1AF}">
            <xm:f>NOT(ISERROR(SEARCH($E$10,E6)))</xm:f>
            <xm:f>$E$10</xm:f>
            <x14:dxf>
              <fill>
                <patternFill>
                  <bgColor rgb="FFFF0000"/>
                </patternFill>
              </fill>
            </x14:dxf>
          </x14:cfRule>
          <xm:sqref>E6:F6 H6 F8 F10 F12</xm:sqref>
        </x14:conditionalFormatting>
        <x14:conditionalFormatting xmlns:xm="http://schemas.microsoft.com/office/excel/2006/main">
          <x14:cfRule type="containsText" priority="1" operator="containsText" id="{3294D52D-C03F-4C5C-802F-BB80DA214C45}">
            <xm:f>NOT(ISERROR(SEARCH($E$11,F15)))</xm:f>
            <xm:f>$E$11</xm:f>
            <x14:dxf>
              <fill>
                <patternFill>
                  <bgColor rgb="FFFF0000"/>
                </patternFill>
              </fill>
            </x14:dxf>
          </x14:cfRule>
          <xm:sqref>F15:F17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7FD5B734-AFE3-4E88-B5DE-E0493A9F7A0D}">
          <x14:formula1>
            <xm:f>'for calculation'!$A$3:$A$27</xm:f>
          </x14:formula1>
          <xm:sqref>C5:C17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6C6A-7EA8-4571-ABB7-4476602BB35C}">
  <dimension ref="A1:I38"/>
  <sheetViews>
    <sheetView zoomScale="80" zoomScaleNormal="80" workbookViewId="0">
      <selection activeCell="C28" sqref="C28"/>
    </sheetView>
  </sheetViews>
  <sheetFormatPr defaultRowHeight="14.4" x14ac:dyDescent="0.3"/>
  <cols>
    <col min="1" max="1" width="50.21875" customWidth="1"/>
    <col min="2" max="2" width="41.44140625" customWidth="1"/>
    <col min="3" max="3" width="29.44140625" bestFit="1" customWidth="1"/>
    <col min="4" max="4" width="28.88671875" bestFit="1" customWidth="1"/>
    <col min="5" max="8" width="25.109375" customWidth="1"/>
    <col min="9" max="9" width="35.21875" customWidth="1"/>
    <col min="10" max="10" width="15.77734375" customWidth="1"/>
    <col min="11" max="11" width="14.6640625" customWidth="1"/>
    <col min="19" max="19" width="31.109375" bestFit="1" customWidth="1"/>
    <col min="20" max="20" width="28.33203125" bestFit="1" customWidth="1"/>
  </cols>
  <sheetData>
    <row r="1" spans="1:9" ht="25.2" customHeight="1" x14ac:dyDescent="0.45">
      <c r="A1" s="55" t="s">
        <v>371</v>
      </c>
      <c r="D1" s="26" t="s">
        <v>172</v>
      </c>
      <c r="E1" s="22">
        <v>1700000</v>
      </c>
    </row>
    <row r="2" spans="1:9" ht="23.4" x14ac:dyDescent="0.45">
      <c r="A2" s="90" t="s">
        <v>333</v>
      </c>
      <c r="B2" s="90"/>
    </row>
    <row r="4" spans="1:9" ht="21" x14ac:dyDescent="0.4">
      <c r="A4" s="52" t="s">
        <v>2</v>
      </c>
      <c r="B4" s="52" t="s">
        <v>13</v>
      </c>
      <c r="C4" s="52" t="s">
        <v>3</v>
      </c>
      <c r="D4" s="52" t="s">
        <v>4</v>
      </c>
      <c r="E4" s="52" t="s">
        <v>5</v>
      </c>
      <c r="F4" s="48" t="s">
        <v>338</v>
      </c>
      <c r="G4" s="48" t="s">
        <v>339</v>
      </c>
      <c r="H4" s="48" t="s">
        <v>192</v>
      </c>
      <c r="I4" s="52" t="s">
        <v>6</v>
      </c>
    </row>
    <row r="5" spans="1:9" ht="28.8" x14ac:dyDescent="0.3">
      <c r="A5" s="4" t="s">
        <v>63</v>
      </c>
      <c r="B5" s="4" t="s">
        <v>129</v>
      </c>
      <c r="C5" s="4" t="s">
        <v>130</v>
      </c>
      <c r="D5" s="4" t="s">
        <v>187</v>
      </c>
      <c r="E5" s="4" t="s">
        <v>7</v>
      </c>
      <c r="F5" s="66">
        <v>45377</v>
      </c>
      <c r="G5" s="66">
        <v>45390</v>
      </c>
      <c r="H5" s="4">
        <v>5</v>
      </c>
      <c r="I5" s="4" t="s">
        <v>131</v>
      </c>
    </row>
    <row r="6" spans="1:9" ht="28.8" x14ac:dyDescent="0.3">
      <c r="A6" s="4" t="s">
        <v>132</v>
      </c>
      <c r="B6" s="4" t="s">
        <v>133</v>
      </c>
      <c r="C6" s="4" t="s">
        <v>134</v>
      </c>
      <c r="D6" s="4" t="s">
        <v>187</v>
      </c>
      <c r="E6" s="4" t="s">
        <v>7</v>
      </c>
      <c r="F6" s="66">
        <v>45377</v>
      </c>
      <c r="G6" s="66">
        <v>45390</v>
      </c>
      <c r="H6" s="4">
        <v>3</v>
      </c>
      <c r="I6" s="4" t="s">
        <v>135</v>
      </c>
    </row>
    <row r="7" spans="1:9" ht="31.8" customHeight="1" x14ac:dyDescent="0.3">
      <c r="A7" s="4" t="s">
        <v>69</v>
      </c>
      <c r="B7" s="4" t="s">
        <v>136</v>
      </c>
      <c r="C7" s="4" t="s">
        <v>137</v>
      </c>
      <c r="D7" s="4" t="s">
        <v>187</v>
      </c>
      <c r="E7" s="4" t="s">
        <v>32</v>
      </c>
      <c r="F7" s="66">
        <v>45378</v>
      </c>
      <c r="G7" s="66">
        <v>45390</v>
      </c>
      <c r="H7" s="4">
        <v>3</v>
      </c>
      <c r="I7" s="4" t="s">
        <v>138</v>
      </c>
    </row>
    <row r="8" spans="1:9" ht="40.200000000000003" customHeight="1" x14ac:dyDescent="0.3">
      <c r="A8" s="20" t="s">
        <v>280</v>
      </c>
      <c r="B8" s="31" t="s">
        <v>281</v>
      </c>
      <c r="C8" s="20" t="s">
        <v>282</v>
      </c>
      <c r="D8" s="4" t="s">
        <v>187</v>
      </c>
      <c r="E8" s="4" t="s">
        <v>7</v>
      </c>
      <c r="F8" s="66">
        <v>45377</v>
      </c>
      <c r="G8" s="66">
        <v>45390</v>
      </c>
      <c r="H8" s="4">
        <v>5</v>
      </c>
      <c r="I8" s="31" t="s">
        <v>283</v>
      </c>
    </row>
    <row r="9" spans="1:9" ht="42" customHeight="1" x14ac:dyDescent="0.3">
      <c r="A9" s="20" t="s">
        <v>284</v>
      </c>
      <c r="B9" s="31" t="s">
        <v>285</v>
      </c>
      <c r="C9" s="20" t="s">
        <v>286</v>
      </c>
      <c r="D9" s="4" t="s">
        <v>187</v>
      </c>
      <c r="E9" s="4" t="s">
        <v>32</v>
      </c>
      <c r="F9" s="66">
        <v>45378</v>
      </c>
      <c r="G9" s="66">
        <v>45390</v>
      </c>
      <c r="H9" s="4">
        <v>3</v>
      </c>
      <c r="I9" s="31" t="s">
        <v>287</v>
      </c>
    </row>
    <row r="10" spans="1:9" ht="40.200000000000003" customHeight="1" x14ac:dyDescent="0.3">
      <c r="A10" s="20" t="s">
        <v>288</v>
      </c>
      <c r="B10" s="31" t="s">
        <v>289</v>
      </c>
      <c r="C10" s="20" t="s">
        <v>290</v>
      </c>
      <c r="D10" s="4" t="s">
        <v>187</v>
      </c>
      <c r="E10" s="4" t="s">
        <v>7</v>
      </c>
      <c r="F10" s="66">
        <v>45377</v>
      </c>
      <c r="G10" s="66">
        <v>45390</v>
      </c>
      <c r="H10" s="4">
        <v>2</v>
      </c>
      <c r="I10" s="31" t="s">
        <v>291</v>
      </c>
    </row>
    <row r="11" spans="1:9" ht="34.200000000000003" customHeight="1" x14ac:dyDescent="0.3">
      <c r="A11" s="20" t="s">
        <v>275</v>
      </c>
      <c r="B11" s="31" t="s">
        <v>292</v>
      </c>
      <c r="C11" s="20" t="s">
        <v>293</v>
      </c>
      <c r="D11" s="4" t="s">
        <v>187</v>
      </c>
      <c r="E11" s="4" t="s">
        <v>32</v>
      </c>
      <c r="F11" s="66">
        <v>45378</v>
      </c>
      <c r="G11" s="66">
        <v>45390</v>
      </c>
      <c r="H11" s="4">
        <v>3</v>
      </c>
      <c r="I11" s="31" t="s">
        <v>294</v>
      </c>
    </row>
    <row r="12" spans="1:9" ht="46.2" customHeight="1" x14ac:dyDescent="0.3">
      <c r="A12" s="20" t="s">
        <v>295</v>
      </c>
      <c r="B12" s="31" t="s">
        <v>296</v>
      </c>
      <c r="C12" s="20" t="s">
        <v>168</v>
      </c>
      <c r="D12" s="4" t="s">
        <v>187</v>
      </c>
      <c r="E12" s="4" t="s">
        <v>32</v>
      </c>
      <c r="F12" s="66">
        <v>45378</v>
      </c>
      <c r="G12" s="66">
        <v>45390</v>
      </c>
      <c r="H12" s="4">
        <v>3</v>
      </c>
      <c r="I12" s="31" t="s">
        <v>297</v>
      </c>
    </row>
    <row r="13" spans="1:9" ht="22.2" customHeight="1" x14ac:dyDescent="0.3">
      <c r="B13" s="62"/>
      <c r="D13" s="30"/>
      <c r="E13" s="30"/>
      <c r="F13" s="77"/>
      <c r="G13" s="77"/>
      <c r="H13" s="30"/>
      <c r="I13" s="62"/>
    </row>
    <row r="14" spans="1:9" ht="23.4" x14ac:dyDescent="0.45">
      <c r="A14" s="86" t="s">
        <v>357</v>
      </c>
      <c r="B14" s="86"/>
      <c r="C14" s="86"/>
    </row>
    <row r="15" spans="1:9" ht="28.8" x14ac:dyDescent="0.3">
      <c r="A15" s="21" t="s">
        <v>158</v>
      </c>
      <c r="B15" s="33" t="s">
        <v>159</v>
      </c>
      <c r="C15" s="33" t="s">
        <v>166</v>
      </c>
    </row>
    <row r="16" spans="1:9" ht="19.8" customHeight="1" x14ac:dyDescent="0.3">
      <c r="A16" s="4" t="s">
        <v>130</v>
      </c>
      <c r="B16" s="20" t="s">
        <v>264</v>
      </c>
      <c r="C16" s="20">
        <v>1</v>
      </c>
    </row>
    <row r="17" spans="1:3" ht="23.4" customHeight="1" x14ac:dyDescent="0.3">
      <c r="A17" s="4" t="s">
        <v>134</v>
      </c>
      <c r="B17" s="20" t="s">
        <v>264</v>
      </c>
      <c r="C17" s="20">
        <v>1</v>
      </c>
    </row>
    <row r="18" spans="1:3" x14ac:dyDescent="0.3">
      <c r="A18" s="4" t="s">
        <v>137</v>
      </c>
      <c r="B18" s="20" t="s">
        <v>264</v>
      </c>
      <c r="C18" s="20">
        <v>1</v>
      </c>
    </row>
    <row r="19" spans="1:3" x14ac:dyDescent="0.3">
      <c r="A19" s="20" t="s">
        <v>282</v>
      </c>
      <c r="B19" s="20" t="s">
        <v>264</v>
      </c>
      <c r="C19" s="20">
        <v>1</v>
      </c>
    </row>
    <row r="20" spans="1:3" x14ac:dyDescent="0.3">
      <c r="A20" s="20" t="s">
        <v>286</v>
      </c>
      <c r="B20" s="20" t="s">
        <v>264</v>
      </c>
      <c r="C20" s="20">
        <v>1</v>
      </c>
    </row>
    <row r="21" spans="1:3" x14ac:dyDescent="0.3">
      <c r="A21" s="20" t="s">
        <v>290</v>
      </c>
      <c r="B21" s="20" t="s">
        <v>264</v>
      </c>
      <c r="C21" s="20">
        <v>1</v>
      </c>
    </row>
    <row r="22" spans="1:3" x14ac:dyDescent="0.3">
      <c r="A22" s="20" t="s">
        <v>293</v>
      </c>
      <c r="B22" s="20" t="s">
        <v>264</v>
      </c>
      <c r="C22" s="20">
        <v>1</v>
      </c>
    </row>
    <row r="23" spans="1:3" x14ac:dyDescent="0.3">
      <c r="A23" s="20" t="s">
        <v>168</v>
      </c>
      <c r="B23" s="20" t="s">
        <v>264</v>
      </c>
      <c r="C23" s="20">
        <v>1</v>
      </c>
    </row>
    <row r="26" spans="1:3" x14ac:dyDescent="0.3">
      <c r="A26" s="91" t="s">
        <v>372</v>
      </c>
      <c r="B26" s="92">
        <v>1000000</v>
      </c>
    </row>
    <row r="27" spans="1:3" ht="31.2" customHeight="1" x14ac:dyDescent="0.3">
      <c r="A27" s="91"/>
      <c r="B27" s="92"/>
    </row>
    <row r="34" ht="14.4" customHeight="1" x14ac:dyDescent="0.3"/>
    <row r="35" ht="14.4" customHeight="1" x14ac:dyDescent="0.3"/>
    <row r="36" ht="14.4" customHeight="1" x14ac:dyDescent="0.3"/>
    <row r="37" ht="14.4" customHeight="1" x14ac:dyDescent="0.3"/>
    <row r="38" ht="14.4" customHeight="1" x14ac:dyDescent="0.3"/>
  </sheetData>
  <mergeCells count="4">
    <mergeCell ref="A14:C14"/>
    <mergeCell ref="A26:A27"/>
    <mergeCell ref="B26:B27"/>
    <mergeCell ref="A2:B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3A323EEA-70A8-46F1-97F4-FF9693B13350}">
            <xm:f>NOT(ISERROR(SEARCH($D$5,D5)))</xm:f>
            <xm:f>$D$5</xm:f>
            <x14:dxf>
              <fill>
                <patternFill>
                  <bgColor rgb="FF00B050"/>
                </patternFill>
              </fill>
            </x14:dxf>
          </x14:cfRule>
          <xm:sqref>D5:D13</xm:sqref>
        </x14:conditionalFormatting>
        <x14:conditionalFormatting xmlns:xm="http://schemas.microsoft.com/office/excel/2006/main">
          <x14:cfRule type="containsText" priority="1" operator="containsText" id="{FE340710-C234-4595-B1D7-2D03D649DDDC}">
            <xm:f>NOT(ISERROR(SEARCH($E$7,E5)))</xm:f>
            <xm:f>$E$7</xm:f>
            <x14:dxf>
              <fill>
                <patternFill>
                  <bgColor rgb="FFFFFF00"/>
                </patternFill>
              </fill>
            </x14:dxf>
          </x14:cfRule>
          <x14:cfRule type="containsText" priority="2" operator="containsText" id="{8353FCF6-A60C-47A9-A10D-FB2043AB8861}">
            <xm:f>NOT(ISERROR(SEARCH($E$5,E5)))</xm:f>
            <xm:f>$E$5</xm:f>
            <x14:dxf>
              <fill>
                <patternFill>
                  <bgColor rgb="FFFF0000"/>
                </patternFill>
              </fill>
            </x14:dxf>
          </x14:cfRule>
          <xm:sqref>E5:H13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Product_Backlog</vt:lpstr>
      <vt:lpstr>for calculation</vt:lpstr>
      <vt:lpstr>sprint1</vt:lpstr>
      <vt:lpstr>sprint2</vt:lpstr>
      <vt:lpstr>sprint3</vt:lpstr>
      <vt:lpstr>sprint4</vt:lpstr>
      <vt:lpstr>sprint5</vt:lpstr>
      <vt:lpstr>sprint6</vt:lpstr>
      <vt:lpstr>sprint7</vt:lpstr>
      <vt:lpstr>sprint8</vt:lpstr>
      <vt:lpstr>Cost_Breakdown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RAI</dc:creator>
  <cp:lastModifiedBy>ADARSH RAI</cp:lastModifiedBy>
  <dcterms:created xsi:type="dcterms:W3CDTF">2025-02-01T14:59:10Z</dcterms:created>
  <dcterms:modified xsi:type="dcterms:W3CDTF">2025-02-28T11:46:39Z</dcterms:modified>
</cp:coreProperties>
</file>