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C:\Users\DEBAPARNACHAKRABORTY\Documents\"/>
    </mc:Choice>
  </mc:AlternateContent>
  <xr:revisionPtr revIDLastSave="0" documentId="13_ncr:1_{D557E7CF-27F3-4553-BC1C-1D969DAABEAD}" xr6:coauthVersionLast="36" xr6:coauthVersionMax="36" xr10:uidLastSave="{00000000-0000-0000-0000-000000000000}"/>
  <bookViews>
    <workbookView xWindow="0" yWindow="0" windowWidth="28800" windowHeight="11760" xr2:uid="{00000000-000D-0000-FFFF-FFFF00000000}"/>
  </bookViews>
  <sheets>
    <sheet name="Project Tracker" sheetId="1" r:id="rId1"/>
    <sheet name="Setup" sheetId="2" r:id="rId2"/>
    <sheet name="Sheet1" sheetId="3" r:id="rId3"/>
  </sheets>
  <definedNames>
    <definedName name="CategoryList">Setup!$B$5:$B$11</definedName>
    <definedName name="ColumnTitle1">'Project Tracker'!$B$4</definedName>
    <definedName name="ColumnTitle2">CategoryAndEmployeeTable[[#Headers],[Comment]]</definedName>
    <definedName name="EmployeeList">Setup!$C$5:$C$11</definedName>
    <definedName name="FlagPercent">'Project Tracker'!$D$2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0" i="1" l="1"/>
  <c r="K20" i="1"/>
  <c r="N20" i="1"/>
  <c r="H19" i="1"/>
  <c r="K19" i="1"/>
  <c r="N19" i="1"/>
  <c r="H18" i="1"/>
  <c r="K18" i="1"/>
  <c r="N18" i="1"/>
  <c r="H17" i="1"/>
  <c r="K17" i="1"/>
  <c r="M17" i="1"/>
  <c r="N17" i="1"/>
  <c r="H16" i="1"/>
  <c r="K16" i="1"/>
  <c r="N16" i="1"/>
  <c r="M16" i="1" s="1"/>
  <c r="H15" i="1"/>
  <c r="K15" i="1"/>
  <c r="N15" i="1"/>
  <c r="H14" i="1"/>
  <c r="K14" i="1"/>
  <c r="N14" i="1"/>
  <c r="M14" i="1" s="1"/>
  <c r="E6" i="1"/>
  <c r="M20" i="1" l="1"/>
  <c r="M15" i="1"/>
  <c r="M19" i="1"/>
  <c r="M18" i="1"/>
  <c r="K5" i="1"/>
  <c r="K6" i="1"/>
  <c r="K7" i="1"/>
  <c r="K8" i="1"/>
  <c r="K9" i="1"/>
  <c r="K10" i="1"/>
  <c r="K11" i="1"/>
  <c r="K12" i="1"/>
  <c r="K13" i="1"/>
  <c r="H13" i="1"/>
  <c r="N13" i="1"/>
  <c r="M13" i="1" l="1"/>
  <c r="J12" i="1"/>
  <c r="J11" i="1"/>
  <c r="J10" i="1"/>
  <c r="J9" i="1"/>
  <c r="J8" i="1"/>
  <c r="J7" i="1"/>
  <c r="J6" i="1"/>
  <c r="J5" i="1"/>
  <c r="I12" i="1"/>
  <c r="I11" i="1"/>
  <c r="I10" i="1"/>
  <c r="I9" i="1"/>
  <c r="I8" i="1"/>
  <c r="I7" i="1"/>
  <c r="I6" i="1"/>
  <c r="I5" i="1"/>
  <c r="N9" i="1" l="1"/>
  <c r="N6" i="1"/>
  <c r="N10" i="1"/>
  <c r="N7" i="1"/>
  <c r="N11" i="1"/>
  <c r="N8" i="1"/>
  <c r="N12" i="1"/>
  <c r="F6" i="1"/>
  <c r="E9" i="1"/>
  <c r="F12" i="1" l="1"/>
  <c r="E12" i="1"/>
  <c r="F11" i="1"/>
  <c r="E11" i="1"/>
  <c r="F10" i="1"/>
  <c r="E10" i="1"/>
  <c r="F9" i="1"/>
  <c r="F8" i="1"/>
  <c r="E8" i="1"/>
  <c r="E7" i="1"/>
  <c r="F7" i="1"/>
  <c r="H12" i="1" l="1"/>
  <c r="M12" i="1" s="1"/>
  <c r="H11" i="1"/>
  <c r="M11" i="1" s="1"/>
  <c r="H10" i="1"/>
  <c r="M10" i="1" s="1"/>
  <c r="H9" i="1"/>
  <c r="M9" i="1" s="1"/>
  <c r="H8" i="1"/>
  <c r="M8" i="1" s="1"/>
  <c r="H7" i="1"/>
  <c r="M7" i="1" s="1"/>
  <c r="H6" i="1"/>
  <c r="M6" i="1" s="1"/>
  <c r="H5" i="1"/>
  <c r="N5" i="1" l="1"/>
  <c r="M5" i="1" s="1"/>
</calcChain>
</file>

<file path=xl/sharedStrings.xml><?xml version="1.0" encoding="utf-8"?>
<sst xmlns="http://schemas.openxmlformats.org/spreadsheetml/2006/main" count="72" uniqueCount="51">
  <si>
    <t>Assigned To</t>
  </si>
  <si>
    <t>Employee 1</t>
  </si>
  <si>
    <t>Employee 2</t>
  </si>
  <si>
    <t>Employee 3</t>
  </si>
  <si>
    <t>Employee 4</t>
  </si>
  <si>
    <t>Setup</t>
  </si>
  <si>
    <t>Project Tracker</t>
  </si>
  <si>
    <t xml:space="preserve">Percent Over/Under to Flag: </t>
  </si>
  <si>
    <t>Notes</t>
  </si>
  <si>
    <t>Category 1</t>
  </si>
  <si>
    <t>Category 2</t>
  </si>
  <si>
    <t>Category 3</t>
  </si>
  <si>
    <t>Category 4</t>
  </si>
  <si>
    <t>Category 5</t>
  </si>
  <si>
    <t>Category 6</t>
  </si>
  <si>
    <t>Project 2</t>
  </si>
  <si>
    <t>Project 3</t>
  </si>
  <si>
    <t>Project 4</t>
  </si>
  <si>
    <t>Project 5</t>
  </si>
  <si>
    <t>Project 6</t>
  </si>
  <si>
    <t>Project 7</t>
  </si>
  <si>
    <t>Project 8</t>
  </si>
  <si>
    <t>Estimated
Start</t>
  </si>
  <si>
    <t>Actual
Finish</t>
  </si>
  <si>
    <t>Estimated 
Finish</t>
  </si>
  <si>
    <t>Employee Name</t>
  </si>
  <si>
    <t>Estimated Work (in hours)</t>
  </si>
  <si>
    <t>Actual Work (in hours)</t>
  </si>
  <si>
    <t>Actual Duration (in days)</t>
  </si>
  <si>
    <t>Estimated Duration (in days)</t>
  </si>
  <si>
    <t>Flag icon for Over/Under Actual Work (in hours)</t>
  </si>
  <si>
    <t>Flag icon for Over/Under Actual Duration (in days)</t>
  </si>
  <si>
    <t>Actual 
Start</t>
  </si>
  <si>
    <t>project 9</t>
  </si>
  <si>
    <t>Shital</t>
  </si>
  <si>
    <t>Home Page</t>
  </si>
  <si>
    <t>Divya</t>
  </si>
  <si>
    <t>Debaparna</t>
  </si>
  <si>
    <t>Pooja</t>
  </si>
  <si>
    <t>Pallavi</t>
  </si>
  <si>
    <t>Dushyanta</t>
  </si>
  <si>
    <t>Priyanshu</t>
  </si>
  <si>
    <t>Category 7</t>
  </si>
  <si>
    <t>Registration Page</t>
  </si>
  <si>
    <t>NavBar</t>
  </si>
  <si>
    <t>Registration Page CSS</t>
  </si>
  <si>
    <t>About Us- Content</t>
  </si>
  <si>
    <t>Project Task</t>
  </si>
  <si>
    <t>Comment</t>
  </si>
  <si>
    <t>Footer</t>
  </si>
  <si>
    <t xml:space="preserve">Login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</si>
</sst>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31">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6" fillId="0" borderId="0" xfId="6" applyBorder="1">
      <alignment horizontal="left" vertical="center" wrapText="1" indent="1"/>
    </xf>
    <xf numFmtId="0" fontId="6" fillId="0" borderId="0" xfId="6">
      <alignment horizontal="left" vertical="center" wrapText="1" indent="1"/>
    </xf>
    <xf numFmtId="0" fontId="4" fillId="0" borderId="0" xfId="9" applyAlignment="1" applyProtection="1">
      <alignment vertical="center"/>
    </xf>
    <xf numFmtId="14" fontId="6" fillId="0" borderId="0" xfId="6" applyNumberFormat="1" applyBorder="1">
      <alignment horizontal="left" vertical="center" wrapText="1" indent="1"/>
    </xf>
    <xf numFmtId="3" fontId="6" fillId="0" borderId="0" xfId="6" applyNumberFormat="1" applyBorder="1">
      <alignment horizontal="left" vertical="center" wrapText="1" indent="1"/>
    </xf>
    <xf numFmtId="0" fontId="6" fillId="0" borderId="0" xfId="6" applyNumberFormat="1" applyBorder="1">
      <alignment horizontal="left" vertical="center" wrapText="1" indent="1"/>
    </xf>
    <xf numFmtId="0" fontId="4" fillId="0" borderId="0" xfId="9" applyAlignment="1">
      <alignment vertical="center"/>
    </xf>
    <xf numFmtId="0" fontId="8" fillId="0" borderId="0" xfId="5">
      <alignment horizontal="left" vertical="center" wrapText="1" indent="1"/>
    </xf>
    <xf numFmtId="0" fontId="8" fillId="0" borderId="0" xfId="5" applyBorder="1">
      <alignment horizontal="left" vertical="center" wrapText="1" indent="1"/>
    </xf>
    <xf numFmtId="3" fontId="8" fillId="0" borderId="0" xfId="4" applyBorder="1">
      <alignment horizontal="left" vertical="center" indent="1"/>
    </xf>
    <xf numFmtId="164" fontId="10" fillId="0" borderId="0" xfId="10">
      <alignment horizontal="left" vertical="center" indent="1"/>
    </xf>
    <xf numFmtId="164" fontId="9" fillId="0" borderId="4" xfId="12">
      <alignment horizontal="right" vertical="center"/>
    </xf>
    <xf numFmtId="14" fontId="7" fillId="0" borderId="0" xfId="8" applyBorder="1">
      <alignment horizontal="right" vertical="center" indent="2"/>
    </xf>
    <xf numFmtId="14" fontId="7" fillId="0" borderId="5" xfId="13">
      <alignment horizontal="left" vertical="center" indent="2"/>
    </xf>
    <xf numFmtId="3" fontId="8" fillId="2" borderId="0" xfId="14" applyBorder="1">
      <alignment horizontal="left" vertical="center" indent="1"/>
    </xf>
    <xf numFmtId="0" fontId="8" fillId="0" borderId="0" xfId="5" applyProtection="1">
      <alignment horizontal="left" vertical="center" wrapText="1" indent="1"/>
    </xf>
    <xf numFmtId="14" fontId="7" fillId="0" borderId="0" xfId="8" applyProtection="1">
      <alignment horizontal="right" vertical="center" indent="2"/>
    </xf>
    <xf numFmtId="3" fontId="8" fillId="0" borderId="0" xfId="4" applyProtection="1">
      <alignment horizontal="left" vertical="center" indent="1"/>
    </xf>
    <xf numFmtId="14" fontId="7" fillId="0" borderId="5" xfId="13" applyFill="1">
      <alignment horizontal="left" vertical="center" indent="2"/>
    </xf>
    <xf numFmtId="164" fontId="9" fillId="0" borderId="4" xfId="12" applyFill="1">
      <alignment horizontal="right" vertical="center"/>
    </xf>
    <xf numFmtId="3" fontId="8" fillId="2" borderId="0" xfId="14">
      <alignment horizontal="left" vertical="center" indent="1"/>
    </xf>
    <xf numFmtId="14" fontId="6" fillId="0" borderId="5" xfId="11" applyNumberFormat="1">
      <alignment horizontal="left" vertical="center" wrapText="1" indent="2"/>
    </xf>
    <xf numFmtId="3" fontId="8" fillId="2" borderId="6" xfId="15">
      <alignment horizontal="left" vertical="center" indent="1"/>
    </xf>
    <xf numFmtId="164" fontId="9" fillId="0" borderId="4" xfId="12" applyNumberFormat="1" applyFill="1">
      <alignment horizontal="right" vertical="center"/>
    </xf>
    <xf numFmtId="0" fontId="8" fillId="0" borderId="0" xfId="5" applyNumberFormat="1" applyProtection="1">
      <alignment horizontal="left" vertical="center" wrapText="1" indent="1"/>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7">
    <dxf>
      <numFmt numFmtId="0" formatCode="General"/>
    </dxf>
    <dxf>
      <numFmt numFmtId="164" formatCode="&quot;Over/Under flag&quot;;&quot;&quot;;&quot;&quot;"/>
    </dxf>
    <dxf>
      <border outline="0">
        <bottom style="thin">
          <color theme="9"/>
        </bottom>
      </border>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xr9:uid="{00000000-0011-0000-FFFF-FFFF00000000}">
      <tableStyleElement type="wholeTable" dxfId="6"/>
      <tableStyleElement type="headerRow" dxfId="5"/>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914866</xdr:colOff>
      <xdr:row>2</xdr:row>
      <xdr:rowOff>26671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O20" totalsRowShown="0" tableBorderDxfId="2" headerRowCellStyle="Heading 2">
  <autoFilter ref="B4:O20" xr:uid="{00000000-0009-0000-0100-000001000000}">
    <filterColumn colId="3">
      <filters>
        <dateGroupItem year="2019" dateTimeGrouping="year"/>
      </filters>
    </filterColumn>
  </autoFilter>
  <tableColumns count="14">
    <tableColumn id="1" xr3:uid="{00000000-0010-0000-0000-000001000000}" name="Project Task" dataCellStyle="Text"/>
    <tableColumn id="2" xr3:uid="{00000000-0010-0000-0000-000002000000}" name="Comment" dataCellStyle="Text"/>
    <tableColumn id="3" xr3:uid="{00000000-0010-0000-0000-000003000000}" name="Assigned To" dataCellStyle="Text"/>
    <tableColumn id="4" xr3:uid="{00000000-0010-0000-0000-000004000000}" name="Estimated_x000a_Start" dataCellStyle="Date"/>
    <tableColumn id="5" xr3:uid="{00000000-0010-0000-0000-000005000000}" name="Estimated _x000a_Finish" dataCellStyle="Date"/>
    <tableColumn id="6" xr3:uid="{00000000-0010-0000-0000-000006000000}" name="Estimated Work (in hours)" dataCellStyle="Numbers"/>
    <tableColumn id="7" xr3:uid="{00000000-0010-0000-0000-000007000000}" name="Estimated Duration (in days)" dataCellStyle="Estimated duration">
      <calculatedColumnFormula>IF(COUNTA('Project Tracker'!$E5,'Project Tracker'!$F5)&lt;&gt;2,"",DAYS360('Project Tracker'!$E5,'Project Tracker'!$F5,FALSE))</calculatedColumnFormula>
    </tableColumn>
    <tableColumn id="8" xr3:uid="{00000000-0010-0000-0000-000008000000}" name="Actual _x000a_Start" dataCellStyle="Actual Start"/>
    <tableColumn id="9" xr3:uid="{00000000-0010-0000-0000-000009000000}" name="Actual_x000a_Finish" dataCellStyle="Date"/>
    <tableColumn id="13" xr3:uid="{00000000-0010-0000-0000-00000D000000}" name="Flag icon for Over/Under Actual Work (in hours)" dataDxfId="1" dataCellStyle="Flag">
      <calculatedColumnFormula>IFERROR(IF(ProjectTracker[Actual Work (in hours)]=0,"",IF(ABS((ProjectTracker[[#This Row],[Actual Work (in hours)]]-ProjectTracker[[#This Row],[Estimated Work (in hours)]])/ProjectTracker[[#This Row],[Estimated Work (in hours)]])&gt;FlagPercent,1,0)),"")</calculatedColumnFormula>
    </tableColumn>
    <tableColumn id="10" xr3:uid="{00000000-0010-0000-0000-00000A000000}" name="Actual Work (in hours)" dataCellStyle="Numbers"/>
    <tableColumn id="14" xr3:uid="{00000000-0010-0000-0000-00000E000000}" name="Flag icon for Over/Under Actual Duration (in days)" dataCellStyle="Flag">
      <calculatedColumnFormula>IFERROR(IF(ProjectTracker[Actual Duration (in days)]=0,"",IF(ABS((ProjectTracker[[#This Row],[Actual Duration (in days)]]-ProjectTracker[[#This Row],[Estimated Duration (in days)]])/ProjectTracker[[#This Row],[Estimated Duration (in days)]])&gt;FlagPercent,1,0)),"")</calculatedColumnFormula>
    </tableColumn>
    <tableColumn id="11" xr3:uid="{00000000-0010-0000-0000-00000B000000}" name="Actual Duration (in days)" dataCellStyle="Grey Column">
      <calculatedColumnFormula>IF(COUNTA('Project Tracker'!$I5,'Project Tracker'!$J5)&lt;&gt;2,"",DAYS360('Project Tracker'!$I5,'Project Tracker'!$J5,FALSE))</calculatedColumnFormula>
    </tableColumn>
    <tableColumn id="12" xr3:uid="{00000000-0010-0000-0000-00000C000000}" name="Notes" dataDxfId="0"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1" totalsRowShown="0" headerRowCellStyle="Heading 2" dataCellStyle="Text">
  <autoFilter ref="B4:C11" xr:uid="{00000000-0009-0000-0100-000003000000}"/>
  <tableColumns count="2">
    <tableColumn id="1" xr3:uid="{00000000-0010-0000-0100-000001000000}" name="Comment" dataCellStyle="Text"/>
    <tableColumn id="2" xr3:uid="{00000000-0010-0000-0100-000002000000}" name="Employee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O20"/>
  <sheetViews>
    <sheetView showGridLines="0" tabSelected="1" zoomScaleNormal="100" workbookViewId="0">
      <pane ySplit="4" topLeftCell="A5" activePane="bottomLeft" state="frozen"/>
      <selection pane="bottomLeft" activeCell="D22" sqref="D22"/>
    </sheetView>
  </sheetViews>
  <sheetFormatPr defaultColWidth="9" defaultRowHeight="30" customHeight="1" x14ac:dyDescent="0.3"/>
  <cols>
    <col min="1" max="1" width="2.625" style="1" customWidth="1"/>
    <col min="2" max="4" width="22.625" style="1" customWidth="1"/>
    <col min="5" max="6" width="15.625" style="2" customWidth="1"/>
    <col min="7" max="8" width="12.625" style="1" customWidth="1"/>
    <col min="9" max="10" width="15.625" style="2" customWidth="1"/>
    <col min="11" max="11" width="2.875" style="2" customWidth="1"/>
    <col min="12" max="12" width="12.625" style="1" customWidth="1"/>
    <col min="13" max="13" width="2.875" style="1" customWidth="1"/>
    <col min="14" max="14" width="12.625" style="1" customWidth="1"/>
    <col min="15" max="15" width="25.625" style="1" customWidth="1"/>
    <col min="16" max="16" width="2.625" style="1" customWidth="1"/>
    <col min="17" max="16384" width="9" style="1"/>
  </cols>
  <sheetData>
    <row r="1" spans="1:15" ht="65.099999999999994" customHeight="1" x14ac:dyDescent="0.3">
      <c r="B1" s="8" t="s">
        <v>6</v>
      </c>
      <c r="C1"/>
    </row>
    <row r="2" spans="1:15" ht="20.25" customHeight="1" x14ac:dyDescent="0.3">
      <c r="A2" s="3"/>
      <c r="B2" s="8"/>
      <c r="C2" s="4" t="s">
        <v>7</v>
      </c>
      <c r="D2" s="5">
        <v>0.25</v>
      </c>
    </row>
    <row r="3" spans="1:15" ht="20.25" customHeight="1" x14ac:dyDescent="0.3">
      <c r="G3"/>
      <c r="H3"/>
    </row>
    <row r="4" spans="1:15" ht="54.95" customHeight="1" x14ac:dyDescent="0.3">
      <c r="B4" s="6" t="s">
        <v>47</v>
      </c>
      <c r="C4" s="6" t="s">
        <v>48</v>
      </c>
      <c r="D4" s="6" t="s">
        <v>0</v>
      </c>
      <c r="E4" s="9" t="s">
        <v>22</v>
      </c>
      <c r="F4" s="9" t="s">
        <v>24</v>
      </c>
      <c r="G4" s="10" t="s">
        <v>26</v>
      </c>
      <c r="H4" s="11" t="s">
        <v>29</v>
      </c>
      <c r="I4" s="27" t="s">
        <v>32</v>
      </c>
      <c r="J4" s="9" t="s">
        <v>23</v>
      </c>
      <c r="K4" s="16" t="s">
        <v>30</v>
      </c>
      <c r="L4" s="10" t="s">
        <v>27</v>
      </c>
      <c r="M4" s="16" t="s">
        <v>31</v>
      </c>
      <c r="N4" s="10" t="s">
        <v>28</v>
      </c>
      <c r="O4" s="6" t="s">
        <v>8</v>
      </c>
    </row>
    <row r="5" spans="1:15" ht="30" customHeight="1" x14ac:dyDescent="0.3">
      <c r="B5" s="14" t="s">
        <v>44</v>
      </c>
      <c r="C5" s="14"/>
      <c r="D5" s="14" t="s">
        <v>40</v>
      </c>
      <c r="E5" s="18">
        <v>43496</v>
      </c>
      <c r="F5" s="18">
        <v>43497</v>
      </c>
      <c r="G5" s="15">
        <v>210</v>
      </c>
      <c r="H5" s="28">
        <f>IF(COUNTA('Project Tracker'!$E5,'Project Tracker'!$F5)&lt;&gt;2,"",DAYS360('Project Tracker'!$E5,'Project Tracker'!$F5,FALSE))</f>
        <v>1</v>
      </c>
      <c r="I5" s="19">
        <f ca="1">TODAY()-65</f>
        <v>43431</v>
      </c>
      <c r="J5" s="18">
        <f ca="1">TODAY()</f>
        <v>43496</v>
      </c>
      <c r="K5" s="17">
        <f>IFERROR(IF(ProjectTracker[Actual Work (in hours)]=0,"",IF(ABS((ProjectTracker[[#This Row],[Actual Work (in hours)]]-ProjectTracker[[#This Row],[Estimated Work (in hours)]])/ProjectTracker[[#This Row],[Estimated Work (in hours)]])&gt;FlagPercent,1,0)),"")</f>
        <v>1</v>
      </c>
      <c r="L5" s="15">
        <v>300</v>
      </c>
      <c r="M5" s="17">
        <f ca="1">IFERROR(IF(ProjectTracker[Actual Duration (in days)]=0,"",IF(ABS((ProjectTracker[[#This Row],[Actual Duration (in days)]]-ProjectTracker[[#This Row],[Estimated Duration (in days)]])/ProjectTracker[[#This Row],[Estimated Duration (in days)]])&gt;FlagPercent,1,0)),"")</f>
        <v>1</v>
      </c>
      <c r="N5" s="20">
        <f ca="1">IF(COUNTA('Project Tracker'!$I5,'Project Tracker'!$J5)&lt;&gt;2,"",DAYS360('Project Tracker'!$I5,'Project Tracker'!$J5,FALSE))</f>
        <v>64</v>
      </c>
      <c r="O5" s="14"/>
    </row>
    <row r="6" spans="1:15" ht="30" hidden="1" customHeight="1" x14ac:dyDescent="0.3">
      <c r="B6" s="14" t="s">
        <v>15</v>
      </c>
      <c r="C6" s="14" t="s">
        <v>10</v>
      </c>
      <c r="D6" s="14" t="s">
        <v>4</v>
      </c>
      <c r="E6" s="18">
        <f ca="1">TODAY()-41</f>
        <v>43455</v>
      </c>
      <c r="F6" s="18">
        <f ca="1">TODAY()-10</f>
        <v>43486</v>
      </c>
      <c r="G6" s="15">
        <v>400</v>
      </c>
      <c r="H6" s="28">
        <f ca="1">IF(COUNTA('Project Tracker'!$E6,'Project Tracker'!$F6)&lt;&gt;2,"",DAYS360('Project Tracker'!$E6,'Project Tracker'!$F6,FALSE))</f>
        <v>30</v>
      </c>
      <c r="I6" s="19">
        <f ca="1">TODAY()-41</f>
        <v>43455</v>
      </c>
      <c r="J6" s="18">
        <f ca="1">TODAY()-7</f>
        <v>43489</v>
      </c>
      <c r="K6" s="17">
        <f>IFERROR(IF(ProjectTracker[Actual Work (in hours)]=0,"",IF(ABS((ProjectTracker[[#This Row],[Actual Work (in hours)]]-ProjectTracker[[#This Row],[Estimated Work (in hours)]])/ProjectTracker[[#This Row],[Estimated Work (in hours)]])&gt;FlagPercent,1,0)),"")</f>
        <v>0</v>
      </c>
      <c r="L6" s="15">
        <v>390</v>
      </c>
      <c r="M6" s="17">
        <f ca="1">IFERROR(IF(ProjectTracker[Actual Duration (in days)]=0,"",IF(ABS((ProjectTracker[[#This Row],[Actual Duration (in days)]]-ProjectTracker[[#This Row],[Estimated Duration (in days)]])/ProjectTracker[[#This Row],[Estimated Duration (in days)]])&gt;FlagPercent,1,0)),"")</f>
        <v>0</v>
      </c>
      <c r="N6" s="20">
        <f ca="1">IF(COUNTA('Project Tracker'!$I6,'Project Tracker'!$J6)&lt;&gt;2,"",DAYS360('Project Tracker'!$I6,'Project Tracker'!$J6,FALSE))</f>
        <v>33</v>
      </c>
      <c r="O6" s="14"/>
    </row>
    <row r="7" spans="1:15" ht="30" hidden="1" customHeight="1" x14ac:dyDescent="0.3">
      <c r="B7" s="14" t="s">
        <v>16</v>
      </c>
      <c r="C7" s="14" t="s">
        <v>9</v>
      </c>
      <c r="D7" s="14" t="s">
        <v>2</v>
      </c>
      <c r="E7" s="18">
        <f ca="1">TODAY()-100</f>
        <v>43396</v>
      </c>
      <c r="F7" s="18">
        <f ca="1">TODAY()-40</f>
        <v>43456</v>
      </c>
      <c r="G7" s="15">
        <v>500</v>
      </c>
      <c r="H7" s="28">
        <f ca="1">IF(COUNTA('Project Tracker'!$E7,'Project Tracker'!$F7)&lt;&gt;2,"",DAYS360('Project Tracker'!$E7,'Project Tracker'!$F7,FALSE))</f>
        <v>59</v>
      </c>
      <c r="I7" s="19">
        <f ca="1">TODAY()-100</f>
        <v>43396</v>
      </c>
      <c r="J7" s="18">
        <f ca="1">TODAY()-27</f>
        <v>43469</v>
      </c>
      <c r="K7" s="17">
        <f>IFERROR(IF(ProjectTracker[Actual Work (in hours)]=0,"",IF(ABS((ProjectTracker[[#This Row],[Actual Work (in hours)]]-ProjectTracker[[#This Row],[Estimated Work (in hours)]])/ProjectTracker[[#This Row],[Estimated Work (in hours)]])&gt;FlagPercent,1,0)),"")</f>
        <v>0</v>
      </c>
      <c r="L7" s="15">
        <v>500</v>
      </c>
      <c r="M7" s="17">
        <f ca="1">IFERROR(IF(ProjectTracker[Actual Duration (in days)]=0,"",IF(ABS((ProjectTracker[[#This Row],[Actual Duration (in days)]]-ProjectTracker[[#This Row],[Estimated Duration (in days)]])/ProjectTracker[[#This Row],[Estimated Duration (in days)]])&gt;FlagPercent,1,0)),"")</f>
        <v>0</v>
      </c>
      <c r="N7" s="20">
        <f ca="1">IF(COUNTA('Project Tracker'!$I7,'Project Tracker'!$J7)&lt;&gt;2,"",DAYS360('Project Tracker'!$I7,'Project Tracker'!$J7,FALSE))</f>
        <v>71</v>
      </c>
      <c r="O7" s="14"/>
    </row>
    <row r="8" spans="1:15" ht="30" hidden="1" customHeight="1" x14ac:dyDescent="0.3">
      <c r="B8" s="14" t="s">
        <v>17</v>
      </c>
      <c r="C8" s="14" t="s">
        <v>10</v>
      </c>
      <c r="D8" s="14" t="s">
        <v>3</v>
      </c>
      <c r="E8" s="18">
        <f ca="1">TODAY()-90</f>
        <v>43406</v>
      </c>
      <c r="F8" s="18">
        <f ca="1">TODAY()-80</f>
        <v>43416</v>
      </c>
      <c r="G8" s="15">
        <v>250</v>
      </c>
      <c r="H8" s="28">
        <f ca="1">IF(COUNTA('Project Tracker'!$E8,'Project Tracker'!$F8)&lt;&gt;2,"",DAYS360('Project Tracker'!$E8,'Project Tracker'!$F8,FALSE))</f>
        <v>10</v>
      </c>
      <c r="I8" s="19">
        <f ca="1">TODAY()-90</f>
        <v>43406</v>
      </c>
      <c r="J8" s="18">
        <f ca="1">TODAY()-71</f>
        <v>43425</v>
      </c>
      <c r="K8" s="17">
        <f>IFERROR(IF(ProjectTracker[Actual Work (in hours)]=0,"",IF(ABS((ProjectTracker[[#This Row],[Actual Work (in hours)]]-ProjectTracker[[#This Row],[Estimated Work (in hours)]])/ProjectTracker[[#This Row],[Estimated Work (in hours)]])&gt;FlagPercent,1,0)),"")</f>
        <v>0</v>
      </c>
      <c r="L8" s="15">
        <v>276</v>
      </c>
      <c r="M8" s="17">
        <f ca="1">IFERROR(IF(ProjectTracker[Actual Duration (in days)]=0,"",IF(ABS((ProjectTracker[[#This Row],[Actual Duration (in days)]]-ProjectTracker[[#This Row],[Estimated Duration (in days)]])/ProjectTracker[[#This Row],[Estimated Duration (in days)]])&gt;FlagPercent,1,0)),"")</f>
        <v>1</v>
      </c>
      <c r="N8" s="20">
        <f ca="1">IF(COUNTA('Project Tracker'!$I8,'Project Tracker'!$J8)&lt;&gt;2,"",DAYS360('Project Tracker'!$I8,'Project Tracker'!$J8,FALSE))</f>
        <v>19</v>
      </c>
      <c r="O8" s="14"/>
    </row>
    <row r="9" spans="1:15" ht="30" hidden="1" customHeight="1" x14ac:dyDescent="0.3">
      <c r="B9" s="14" t="s">
        <v>18</v>
      </c>
      <c r="C9" s="14" t="s">
        <v>11</v>
      </c>
      <c r="D9" s="14" t="s">
        <v>2</v>
      </c>
      <c r="E9" s="18">
        <f ca="1">TODAY()-90</f>
        <v>43406</v>
      </c>
      <c r="F9" s="18">
        <f ca="1">TODAY()-50</f>
        <v>43446</v>
      </c>
      <c r="G9" s="15">
        <v>300</v>
      </c>
      <c r="H9" s="28">
        <f ca="1">IF(COUNTA('Project Tracker'!$E9,'Project Tracker'!$F9)&lt;&gt;2,"",DAYS360('Project Tracker'!$E9,'Project Tracker'!$F9,FALSE))</f>
        <v>40</v>
      </c>
      <c r="I9" s="19">
        <f ca="1">TODAY()-90</f>
        <v>43406</v>
      </c>
      <c r="J9" s="18">
        <f ca="1">TODAY()-44</f>
        <v>43452</v>
      </c>
      <c r="K9" s="17">
        <f>IFERROR(IF(ProjectTracker[Actual Work (in hours)]=0,"",IF(ABS((ProjectTracker[[#This Row],[Actual Work (in hours)]]-ProjectTracker[[#This Row],[Estimated Work (in hours)]])/ProjectTracker[[#This Row],[Estimated Work (in hours)]])&gt;FlagPercent,1,0)),"")</f>
        <v>0</v>
      </c>
      <c r="L9" s="15">
        <v>310</v>
      </c>
      <c r="M9" s="17">
        <f ca="1">IFERROR(IF(ProjectTracker[Actual Duration (in days)]=0,"",IF(ABS((ProjectTracker[[#This Row],[Actual Duration (in days)]]-ProjectTracker[[#This Row],[Estimated Duration (in days)]])/ProjectTracker[[#This Row],[Estimated Duration (in days)]])&gt;FlagPercent,1,0)),"")</f>
        <v>0</v>
      </c>
      <c r="N9" s="20">
        <f ca="1">IF(COUNTA('Project Tracker'!$I9,'Project Tracker'!$J9)&lt;&gt;2,"",DAYS360('Project Tracker'!$I9,'Project Tracker'!$J9,FALSE))</f>
        <v>46</v>
      </c>
      <c r="O9" s="14"/>
    </row>
    <row r="10" spans="1:15" ht="30" hidden="1" customHeight="1" x14ac:dyDescent="0.3">
      <c r="B10" s="14" t="s">
        <v>19</v>
      </c>
      <c r="C10" s="14" t="s">
        <v>12</v>
      </c>
      <c r="D10" s="14" t="s">
        <v>4</v>
      </c>
      <c r="E10" s="18">
        <f ca="1">TODAY()-60</f>
        <v>43436</v>
      </c>
      <c r="F10" s="18">
        <f ca="1">TODAY()-50</f>
        <v>43446</v>
      </c>
      <c r="G10" s="15">
        <v>500</v>
      </c>
      <c r="H10" s="28">
        <f ca="1">IF(COUNTA('Project Tracker'!$E10,'Project Tracker'!$F10)&lt;&gt;2,"",DAYS360('Project Tracker'!$E10,'Project Tracker'!$F10,FALSE))</f>
        <v>10</v>
      </c>
      <c r="I10" s="19">
        <f ca="1">TODAY()-60</f>
        <v>43436</v>
      </c>
      <c r="J10" s="18">
        <f ca="1">TODAY()-45</f>
        <v>43451</v>
      </c>
      <c r="K10" s="17">
        <f>IFERROR(IF(ProjectTracker[Actual Work (in hours)]=0,"",IF(ABS((ProjectTracker[[#This Row],[Actual Work (in hours)]]-ProjectTracker[[#This Row],[Estimated Work (in hours)]])/ProjectTracker[[#This Row],[Estimated Work (in hours)]])&gt;FlagPercent,1,0)),"")</f>
        <v>0</v>
      </c>
      <c r="L10" s="15">
        <v>510</v>
      </c>
      <c r="M10" s="17">
        <f ca="1">IFERROR(IF(ProjectTracker[Actual Duration (in days)]=0,"",IF(ABS((ProjectTracker[[#This Row],[Actual Duration (in days)]]-ProjectTracker[[#This Row],[Estimated Duration (in days)]])/ProjectTracker[[#This Row],[Estimated Duration (in days)]])&gt;FlagPercent,1,0)),"")</f>
        <v>1</v>
      </c>
      <c r="N10" s="20">
        <f ca="1">IF(COUNTA('Project Tracker'!$I10,'Project Tracker'!$J10)&lt;&gt;2,"",DAYS360('Project Tracker'!$I10,'Project Tracker'!$J10,FALSE))</f>
        <v>15</v>
      </c>
      <c r="O10" s="14"/>
    </row>
    <row r="11" spans="1:15" ht="30" hidden="1" customHeight="1" x14ac:dyDescent="0.3">
      <c r="B11" s="14" t="s">
        <v>20</v>
      </c>
      <c r="C11" s="14" t="s">
        <v>13</v>
      </c>
      <c r="D11" s="14" t="s">
        <v>1</v>
      </c>
      <c r="E11" s="18">
        <f ca="1">TODAY()-44</f>
        <v>43452</v>
      </c>
      <c r="F11" s="18">
        <f ca="1">TODAY()-20</f>
        <v>43476</v>
      </c>
      <c r="G11" s="15">
        <v>750</v>
      </c>
      <c r="H11" s="28">
        <f ca="1">IF(COUNTA('Project Tracker'!$E11,'Project Tracker'!$F11)&lt;&gt;2,"",DAYS360('Project Tracker'!$E11,'Project Tracker'!$F11,FALSE))</f>
        <v>23</v>
      </c>
      <c r="I11" s="19">
        <f ca="1">TODAY()-44</f>
        <v>43452</v>
      </c>
      <c r="J11" s="18">
        <f ca="1">TODAY()-15</f>
        <v>43481</v>
      </c>
      <c r="K11" s="17">
        <f>IFERROR(IF(ProjectTracker[Actual Work (in hours)]=0,"",IF(ABS((ProjectTracker[[#This Row],[Actual Work (in hours)]]-ProjectTracker[[#This Row],[Estimated Work (in hours)]])/ProjectTracker[[#This Row],[Estimated Work (in hours)]])&gt;FlagPercent,1,0)),"")</f>
        <v>0</v>
      </c>
      <c r="L11" s="15">
        <v>790</v>
      </c>
      <c r="M11" s="17">
        <f ca="1">IFERROR(IF(ProjectTracker[Actual Duration (in days)]=0,"",IF(ABS((ProjectTracker[[#This Row],[Actual Duration (in days)]]-ProjectTracker[[#This Row],[Estimated Duration (in days)]])/ProjectTracker[[#This Row],[Estimated Duration (in days)]])&gt;FlagPercent,1,0)),"")</f>
        <v>0</v>
      </c>
      <c r="N11" s="20">
        <f ca="1">IF(COUNTA('Project Tracker'!$I11,'Project Tracker'!$J11)&lt;&gt;2,"",DAYS360('Project Tracker'!$I11,'Project Tracker'!$J11,FALSE))</f>
        <v>28</v>
      </c>
      <c r="O11" s="14"/>
    </row>
    <row r="12" spans="1:15" ht="30" hidden="1" customHeight="1" x14ac:dyDescent="0.3">
      <c r="B12" s="14" t="s">
        <v>21</v>
      </c>
      <c r="C12" s="14" t="s">
        <v>10</v>
      </c>
      <c r="D12" s="14" t="s">
        <v>1</v>
      </c>
      <c r="E12" s="18">
        <f ca="1">TODAY()-39</f>
        <v>43457</v>
      </c>
      <c r="F12" s="18">
        <f ca="1">TODAY()</f>
        <v>43496</v>
      </c>
      <c r="G12" s="15">
        <v>450</v>
      </c>
      <c r="H12" s="28">
        <f ca="1">IF(COUNTA('Project Tracker'!$E12,'Project Tracker'!$F12)&lt;&gt;2,"",DAYS360('Project Tracker'!$E12,'Project Tracker'!$F12,FALSE))</f>
        <v>38</v>
      </c>
      <c r="I12" s="19">
        <f ca="1">TODAY()-45</f>
        <v>43451</v>
      </c>
      <c r="J12" s="18">
        <f ca="1">TODAY()-5</f>
        <v>43491</v>
      </c>
      <c r="K12" s="17">
        <f>IFERROR(IF(ProjectTracker[Actual Work (in hours)]=0,"",IF(ABS((ProjectTracker[[#This Row],[Actual Work (in hours)]]-ProjectTracker[[#This Row],[Estimated Work (in hours)]])/ProjectTracker[[#This Row],[Estimated Work (in hours)]])&gt;FlagPercent,1,0)),"")</f>
        <v>0</v>
      </c>
      <c r="L12" s="15">
        <v>430</v>
      </c>
      <c r="M12" s="17">
        <f ca="1">IFERROR(IF(ProjectTracker[Actual Duration (in days)]=0,"",IF(ABS((ProjectTracker[[#This Row],[Actual Duration (in days)]]-ProjectTracker[[#This Row],[Estimated Duration (in days)]])/ProjectTracker[[#This Row],[Estimated Duration (in days)]])&gt;FlagPercent,1,0)),"")</f>
        <v>0</v>
      </c>
      <c r="N12" s="20">
        <f ca="1">IF(COUNTA('Project Tracker'!$I12,'Project Tracker'!$J12)&lt;&gt;2,"",DAYS360('Project Tracker'!$I12,'Project Tracker'!$J12,FALSE))</f>
        <v>39</v>
      </c>
      <c r="O12" s="14"/>
    </row>
    <row r="13" spans="1:15" ht="30" hidden="1" customHeight="1" x14ac:dyDescent="0.3">
      <c r="B13" s="21" t="s">
        <v>33</v>
      </c>
      <c r="C13" s="21" t="s">
        <v>12</v>
      </c>
      <c r="D13" s="14" t="s">
        <v>1</v>
      </c>
      <c r="E13" s="22">
        <v>42405</v>
      </c>
      <c r="F13" s="22">
        <v>42530</v>
      </c>
      <c r="G13" s="23">
        <v>250</v>
      </c>
      <c r="H13" s="28">
        <f>IF(COUNTA('Project Tracker'!$E13,'Project Tracker'!$F13)&lt;&gt;2,"",DAYS360('Project Tracker'!$E13,'Project Tracker'!$F13,FALSE))</f>
        <v>124</v>
      </c>
      <c r="I13" s="24">
        <v>42434</v>
      </c>
      <c r="J13" s="22">
        <v>42495</v>
      </c>
      <c r="K13" s="25">
        <f>IFERROR(IF(ProjectTracker[Actual Work (in hours)]=0,"",IF(ABS((ProjectTracker[[#This Row],[Actual Work (in hours)]]-ProjectTracker[[#This Row],[Estimated Work (in hours)]])/ProjectTracker[[#This Row],[Estimated Work (in hours)]])&gt;FlagPercent,1,0)),"")</f>
        <v>0</v>
      </c>
      <c r="L13" s="23">
        <v>200</v>
      </c>
      <c r="M13" s="17">
        <f>IFERROR(IF(ProjectTracker[Actual Duration (in days)]=0,"",IF(ABS((ProjectTracker[[#This Row],[Actual Duration (in days)]]-ProjectTracker[[#This Row],[Estimated Duration (in days)]])/ProjectTracker[[#This Row],[Estimated Duration (in days)]])&gt;FlagPercent,1,0)),"")</f>
        <v>1</v>
      </c>
      <c r="N13" s="26">
        <f>IF(COUNTA('Project Tracker'!$I13,'Project Tracker'!$J13)&lt;&gt;2,"",DAYS360('Project Tracker'!$I13,'Project Tracker'!$J13,FALSE))</f>
        <v>60</v>
      </c>
      <c r="O13" s="21"/>
    </row>
    <row r="14" spans="1:15" ht="30" hidden="1" customHeight="1" x14ac:dyDescent="0.3">
      <c r="B14" s="21" t="s">
        <v>15</v>
      </c>
      <c r="C14" s="21"/>
      <c r="D14" s="21"/>
      <c r="E14" s="22"/>
      <c r="F14" s="22"/>
      <c r="G14" s="23"/>
      <c r="H14" s="28" t="str">
        <f>IF(COUNTA('Project Tracker'!$E14,'Project Tracker'!$F14)&lt;&gt;2,"",DAYS360('Project Tracker'!$E14,'Project Tracker'!$F14,FALSE))</f>
        <v/>
      </c>
      <c r="I14" s="24"/>
      <c r="J14" s="22"/>
      <c r="K14" s="29" t="str">
        <f>IFERROR(IF(ProjectTracker[Actual Work (in hours)]=0,"",IF(ABS((ProjectTracker[[#This Row],[Actual Work (in hours)]]-ProjectTracker[[#This Row],[Estimated Work (in hours)]])/ProjectTracker[[#This Row],[Estimated Work (in hours)]])&gt;FlagPercent,1,0)),"")</f>
        <v/>
      </c>
      <c r="L14" s="23"/>
      <c r="M14" s="25" t="str">
        <f>IFERROR(IF(ProjectTracker[Actual Duration (in days)]=0,"",IF(ABS((ProjectTracker[[#This Row],[Actual Duration (in days)]]-ProjectTracker[[#This Row],[Estimated Duration (in days)]])/ProjectTracker[[#This Row],[Estimated Duration (in days)]])&gt;FlagPercent,1,0)),"")</f>
        <v/>
      </c>
      <c r="N14" s="26" t="str">
        <f>IF(COUNTA('Project Tracker'!$I14,'Project Tracker'!$J14)&lt;&gt;2,"",DAYS360('Project Tracker'!$I14,'Project Tracker'!$J14,FALSE))</f>
        <v/>
      </c>
      <c r="O14" s="30"/>
    </row>
    <row r="15" spans="1:15" ht="30" customHeight="1" x14ac:dyDescent="0.3">
      <c r="B15" s="21" t="s">
        <v>43</v>
      </c>
      <c r="C15" s="21"/>
      <c r="D15" s="21" t="s">
        <v>37</v>
      </c>
      <c r="E15" s="22">
        <v>43496</v>
      </c>
      <c r="F15" s="22">
        <v>43497</v>
      </c>
      <c r="G15" s="23"/>
      <c r="H15" s="28">
        <f>IF(COUNTA('Project Tracker'!$E15,'Project Tracker'!$F15)&lt;&gt;2,"",DAYS360('Project Tracker'!$E15,'Project Tracker'!$F15,FALSE))</f>
        <v>1</v>
      </c>
      <c r="I15" s="24"/>
      <c r="J15" s="22"/>
      <c r="K15" s="29" t="str">
        <f>IFERROR(IF(ProjectTracker[Actual Work (in hours)]=0,"",IF(ABS((ProjectTracker[[#This Row],[Actual Work (in hours)]]-ProjectTracker[[#This Row],[Estimated Work (in hours)]])/ProjectTracker[[#This Row],[Estimated Work (in hours)]])&gt;FlagPercent,1,0)),"")</f>
        <v/>
      </c>
      <c r="L15" s="23"/>
      <c r="M15" s="25" t="str">
        <f>IFERROR(IF(ProjectTracker[Actual Duration (in days)]=0,"",IF(ABS((ProjectTracker[[#This Row],[Actual Duration (in days)]]-ProjectTracker[[#This Row],[Estimated Duration (in days)]])/ProjectTracker[[#This Row],[Estimated Duration (in days)]])&gt;FlagPercent,1,0)),"")</f>
        <v/>
      </c>
      <c r="N15" s="26" t="str">
        <f>IF(COUNTA('Project Tracker'!$I15,'Project Tracker'!$J15)&lt;&gt;2,"",DAYS360('Project Tracker'!$I15,'Project Tracker'!$J15,FALSE))</f>
        <v/>
      </c>
      <c r="O15" s="30"/>
    </row>
    <row r="16" spans="1:15" ht="30" customHeight="1" x14ac:dyDescent="0.3">
      <c r="B16" s="21" t="s">
        <v>49</v>
      </c>
      <c r="C16" s="21"/>
      <c r="D16" s="21" t="s">
        <v>36</v>
      </c>
      <c r="E16" s="22">
        <v>43496</v>
      </c>
      <c r="F16" s="22">
        <v>43497</v>
      </c>
      <c r="G16" s="23"/>
      <c r="H16" s="28">
        <f>IF(COUNTA('Project Tracker'!$E16,'Project Tracker'!$F16)&lt;&gt;2,"",DAYS360('Project Tracker'!$E16,'Project Tracker'!$F16,FALSE))</f>
        <v>1</v>
      </c>
      <c r="I16" s="24"/>
      <c r="J16" s="22"/>
      <c r="K16" s="29" t="str">
        <f>IFERROR(IF(ProjectTracker[Actual Work (in hours)]=0,"",IF(ABS((ProjectTracker[[#This Row],[Actual Work (in hours)]]-ProjectTracker[[#This Row],[Estimated Work (in hours)]])/ProjectTracker[[#This Row],[Estimated Work (in hours)]])&gt;FlagPercent,1,0)),"")</f>
        <v/>
      </c>
      <c r="L16" s="23"/>
      <c r="M16" s="25" t="str">
        <f>IFERROR(IF(ProjectTracker[Actual Duration (in days)]=0,"",IF(ABS((ProjectTracker[[#This Row],[Actual Duration (in days)]]-ProjectTracker[[#This Row],[Estimated Duration (in days)]])/ProjectTracker[[#This Row],[Estimated Duration (in days)]])&gt;FlagPercent,1,0)),"")</f>
        <v/>
      </c>
      <c r="N16" s="26" t="str">
        <f>IF(COUNTA('Project Tracker'!$I16,'Project Tracker'!$J16)&lt;&gt;2,"",DAYS360('Project Tracker'!$I16,'Project Tracker'!$J16,FALSE))</f>
        <v/>
      </c>
      <c r="O16" s="30"/>
    </row>
    <row r="17" spans="2:15" ht="30" customHeight="1" x14ac:dyDescent="0.3">
      <c r="B17" s="21" t="s">
        <v>49</v>
      </c>
      <c r="C17" s="21"/>
      <c r="D17" s="21" t="s">
        <v>39</v>
      </c>
      <c r="E17" s="22">
        <v>43496</v>
      </c>
      <c r="F17" s="22">
        <v>43497</v>
      </c>
      <c r="G17" s="23"/>
      <c r="H17" s="28">
        <f>IF(COUNTA('Project Tracker'!$E17,'Project Tracker'!$F17)&lt;&gt;2,"",DAYS360('Project Tracker'!$E17,'Project Tracker'!$F17,FALSE))</f>
        <v>1</v>
      </c>
      <c r="I17" s="24"/>
      <c r="J17" s="22"/>
      <c r="K17" s="29" t="str">
        <f>IFERROR(IF(ProjectTracker[Actual Work (in hours)]=0,"",IF(ABS((ProjectTracker[[#This Row],[Actual Work (in hours)]]-ProjectTracker[[#This Row],[Estimated Work (in hours)]])/ProjectTracker[[#This Row],[Estimated Work (in hours)]])&gt;FlagPercent,1,0)),"")</f>
        <v/>
      </c>
      <c r="L17" s="23"/>
      <c r="M17" s="25" t="str">
        <f>IFERROR(IF(ProjectTracker[Actual Duration (in days)]=0,"",IF(ABS((ProjectTracker[[#This Row],[Actual Duration (in days)]]-ProjectTracker[[#This Row],[Estimated Duration (in days)]])/ProjectTracker[[#This Row],[Estimated Duration (in days)]])&gt;FlagPercent,1,0)),"")</f>
        <v/>
      </c>
      <c r="N17" s="26" t="str">
        <f>IF(COUNTA('Project Tracker'!$I17,'Project Tracker'!$J17)&lt;&gt;2,"",DAYS360('Project Tracker'!$I17,'Project Tracker'!$J17,FALSE))</f>
        <v/>
      </c>
      <c r="O17" s="30"/>
    </row>
    <row r="18" spans="2:15" ht="30" customHeight="1" x14ac:dyDescent="0.3">
      <c r="B18" s="21" t="s">
        <v>45</v>
      </c>
      <c r="C18" s="21"/>
      <c r="D18" s="21" t="s">
        <v>38</v>
      </c>
      <c r="E18" s="22">
        <v>43496</v>
      </c>
      <c r="F18" s="22">
        <v>43497</v>
      </c>
      <c r="G18" s="23"/>
      <c r="H18" s="28">
        <f>IF(COUNTA('Project Tracker'!$E18,'Project Tracker'!$F18)&lt;&gt;2,"",DAYS360('Project Tracker'!$E18,'Project Tracker'!$F18,FALSE))</f>
        <v>1</v>
      </c>
      <c r="I18" s="24"/>
      <c r="J18" s="22"/>
      <c r="K18" s="29" t="str">
        <f>IFERROR(IF(ProjectTracker[Actual Work (in hours)]=0,"",IF(ABS((ProjectTracker[[#This Row],[Actual Work (in hours)]]-ProjectTracker[[#This Row],[Estimated Work (in hours)]])/ProjectTracker[[#This Row],[Estimated Work (in hours)]])&gt;FlagPercent,1,0)),"")</f>
        <v/>
      </c>
      <c r="L18" s="23"/>
      <c r="M18" s="25" t="str">
        <f>IFERROR(IF(ProjectTracker[Actual Duration (in days)]=0,"",IF(ABS((ProjectTracker[[#This Row],[Actual Duration (in days)]]-ProjectTracker[[#This Row],[Estimated Duration (in days)]])/ProjectTracker[[#This Row],[Estimated Duration (in days)]])&gt;FlagPercent,1,0)),"")</f>
        <v/>
      </c>
      <c r="N18" s="26" t="str">
        <f>IF(COUNTA('Project Tracker'!$I18,'Project Tracker'!$J18)&lt;&gt;2,"",DAYS360('Project Tracker'!$I18,'Project Tracker'!$J18,FALSE))</f>
        <v/>
      </c>
      <c r="O18" s="30"/>
    </row>
    <row r="19" spans="2:15" ht="30" customHeight="1" x14ac:dyDescent="0.3">
      <c r="B19" s="21" t="s">
        <v>46</v>
      </c>
      <c r="C19" s="21"/>
      <c r="D19" s="21" t="s">
        <v>41</v>
      </c>
      <c r="E19" s="22">
        <v>43496</v>
      </c>
      <c r="F19" s="22">
        <v>43497</v>
      </c>
      <c r="G19" s="23"/>
      <c r="H19" s="28">
        <f>IF(COUNTA('Project Tracker'!$E19,'Project Tracker'!$F19)&lt;&gt;2,"",DAYS360('Project Tracker'!$E19,'Project Tracker'!$F19,FALSE))</f>
        <v>1</v>
      </c>
      <c r="I19" s="24"/>
      <c r="J19" s="22"/>
      <c r="K19" s="29" t="str">
        <f>IFERROR(IF(ProjectTracker[Actual Work (in hours)]=0,"",IF(ABS((ProjectTracker[[#This Row],[Actual Work (in hours)]]-ProjectTracker[[#This Row],[Estimated Work (in hours)]])/ProjectTracker[[#This Row],[Estimated Work (in hours)]])&gt;FlagPercent,1,0)),"")</f>
        <v/>
      </c>
      <c r="L19" s="23"/>
      <c r="M19" s="25" t="str">
        <f>IFERROR(IF(ProjectTracker[Actual Duration (in days)]=0,"",IF(ABS((ProjectTracker[[#This Row],[Actual Duration (in days)]]-ProjectTracker[[#This Row],[Estimated Duration (in days)]])/ProjectTracker[[#This Row],[Estimated Duration (in days)]])&gt;FlagPercent,1,0)),"")</f>
        <v/>
      </c>
      <c r="N19" s="26" t="str">
        <f>IF(COUNTA('Project Tracker'!$I19,'Project Tracker'!$J19)&lt;&gt;2,"",DAYS360('Project Tracker'!$I19,'Project Tracker'!$J19,FALSE))</f>
        <v/>
      </c>
      <c r="O19" s="30"/>
    </row>
    <row r="20" spans="2:15" ht="30" customHeight="1" x14ac:dyDescent="0.3">
      <c r="B20" s="21" t="s">
        <v>50</v>
      </c>
      <c r="C20" s="21"/>
      <c r="D20" s="21" t="s">
        <v>34</v>
      </c>
      <c r="E20" s="22">
        <v>43496</v>
      </c>
      <c r="F20" s="22">
        <v>43497</v>
      </c>
      <c r="G20" s="23"/>
      <c r="H20" s="28">
        <f>IF(COUNTA('Project Tracker'!$E20,'Project Tracker'!$F20)&lt;&gt;2,"",DAYS360('Project Tracker'!$E20,'Project Tracker'!$F20,FALSE))</f>
        <v>1</v>
      </c>
      <c r="I20" s="24"/>
      <c r="J20" s="22"/>
      <c r="K20" s="29" t="str">
        <f>IFERROR(IF(ProjectTracker[Actual Work (in hours)]=0,"",IF(ABS((ProjectTracker[[#This Row],[Actual Work (in hours)]]-ProjectTracker[[#This Row],[Estimated Work (in hours)]])/ProjectTracker[[#This Row],[Estimated Work (in hours)]])&gt;FlagPercent,1,0)),"")</f>
        <v/>
      </c>
      <c r="L20" s="23"/>
      <c r="M20" s="25" t="str">
        <f>IFERROR(IF(ProjectTracker[Actual Duration (in days)]=0,"",IF(ABS((ProjectTracker[[#This Row],[Actual Duration (in days)]]-ProjectTracker[[#This Row],[Estimated Duration (in days)]])/ProjectTracker[[#This Row],[Estimated Duration (in days)]])&gt;FlagPercent,1,0)),"")</f>
        <v/>
      </c>
      <c r="N20" s="26" t="str">
        <f>IF(COUNTA('Project Tracker'!$I20,'Project Tracker'!$J20)&lt;&gt;2,"",DAYS360('Project Tracker'!$I20,'Project Tracker'!$J20,FALSE))</f>
        <v/>
      </c>
      <c r="O20" s="30"/>
    </row>
  </sheetData>
  <conditionalFormatting sqref="L5:L20">
    <cfRule type="expression" dxfId="4" priority="6">
      <formula>(ABS((L5-G5))/G5)&gt;FlagPercent</formula>
    </cfRule>
  </conditionalFormatting>
  <conditionalFormatting sqref="N5:N20">
    <cfRule type="expression" dxfId="3" priority="8">
      <formula>(ABS((N5-H5))/H5)&gt;FlagPercent</formula>
    </cfRule>
  </conditionalFormatting>
  <dataValidations count="18">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xr:uid="{00000000-0002-0000-0000-000000000000}"/>
    <dataValidation allowBlank="1" showInputMessage="1" showErrorMessage="1" prompt="Customizable over/under percent used for highlighting the actual work in hours and days in the project table that are over or under this number" sqref="D2" xr:uid="{00000000-0002-0000-0000-000001000000}"/>
    <dataValidation type="list" allowBlank="1" showInputMessage="1" showErrorMessage="1" error="Select a category from the list or create a new category to display in this list from the Setup worksheet." sqref="C5:C20" xr:uid="{00000000-0002-0000-0000-000002000000}">
      <formula1>CategoryList</formula1>
    </dataValidation>
    <dataValidation type="list" allowBlank="1" showInputMessage="1" showErrorMessage="1" error="Select an employee from the list or create a new employee to display in this list from the Setup worksheet." sqref="D5:D20" xr:uid="{00000000-0002-0000-0000-000003000000}">
      <formula1>EmployeeList</formula1>
    </dataValidation>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nter estimated duration of the project in days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K4" xr:uid="{00000000-0002-0000-0000-00000F000000}"/>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M4" xr:uid="{00000000-0002-0000-0000-000010000000}"/>
    <dataValidation allowBlank="1" showInputMessage="1" showErrorMessage="1" prompt="Enter the actual project work in hours. Values that meet the Over/Under criteria are highlighted bold, red and generate a flag icon in column K at left" sqref="L4" xr:uid="{00000000-0002-0000-0000-000011000000}"/>
    <dataValidation allowBlank="1" showInputMessage="1" showErrorMessage="1" prompt="Enter the actual project duration in days. Values that meet the Over/Under criteria are highlighted bold, red and generate a flag icon in column M at left" sqref="N4" xr:uid="{00000000-0002-0000-0000-000012000000}"/>
    <dataValidation allowBlank="1" showInputMessage="1" showErrorMessage="1" prompt="Enter notes for projects in this column" sqref="O4" xr:uid="{00000000-0002-0000-0000-000013000000}"/>
  </dataValidations>
  <printOptions horizontalCentered="1"/>
  <pageMargins left="0.25" right="0.25" top="0.5" bottom="0.5" header="0.3" footer="0.3"/>
  <pageSetup scale="57" fitToHeight="0" orientation="landscape" r:id="rId1"/>
  <headerFooter differentFirst="1">
    <oddFooter>&amp;CPage &amp;P of &amp;N</oddFooter>
  </headerFooter>
  <ignoredErrors>
    <ignoredError sqref="N13 K1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3"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K5:K20</xm:sqref>
        </x14:conditionalFormatting>
        <x14:conditionalFormatting xmlns:xm="http://schemas.microsoft.com/office/excel/2006/main">
          <x14:cfRule type="iconSet" priority="2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M5:M20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C11"/>
  <sheetViews>
    <sheetView showGridLines="0" zoomScaleNormal="100" workbookViewId="0">
      <pane ySplit="4" topLeftCell="A5" activePane="bottomLeft" state="frozen"/>
      <selection pane="bottomLeft" activeCell="B4" sqref="B4"/>
    </sheetView>
  </sheetViews>
  <sheetFormatPr defaultRowHeight="30" customHeight="1" x14ac:dyDescent="0.3"/>
  <cols>
    <col min="1" max="1" width="2.625" customWidth="1"/>
    <col min="2" max="3" width="25.625" customWidth="1"/>
    <col min="4" max="4" width="2.625" customWidth="1"/>
  </cols>
  <sheetData>
    <row r="1" spans="2:3" ht="65.099999999999994" customHeight="1" x14ac:dyDescent="0.3">
      <c r="B1" s="12" t="s">
        <v>5</v>
      </c>
    </row>
    <row r="2" spans="2:3" ht="20.25" customHeight="1" x14ac:dyDescent="0.3"/>
    <row r="3" spans="2:3" ht="20.25" customHeight="1" x14ac:dyDescent="0.3"/>
    <row r="4" spans="2:3" ht="50.1" customHeight="1" x14ac:dyDescent="0.3">
      <c r="B4" s="7" t="s">
        <v>48</v>
      </c>
      <c r="C4" s="7" t="s">
        <v>25</v>
      </c>
    </row>
    <row r="5" spans="2:3" ht="30" customHeight="1" x14ac:dyDescent="0.3">
      <c r="B5" s="13" t="s">
        <v>35</v>
      </c>
      <c r="C5" s="13" t="s">
        <v>34</v>
      </c>
    </row>
    <row r="6" spans="2:3" ht="30" customHeight="1" x14ac:dyDescent="0.3">
      <c r="B6" s="13" t="s">
        <v>10</v>
      </c>
      <c r="C6" s="13" t="s">
        <v>36</v>
      </c>
    </row>
    <row r="7" spans="2:3" ht="30" customHeight="1" x14ac:dyDescent="0.3">
      <c r="B7" s="13" t="s">
        <v>11</v>
      </c>
      <c r="C7" s="13" t="s">
        <v>37</v>
      </c>
    </row>
    <row r="8" spans="2:3" ht="30" customHeight="1" x14ac:dyDescent="0.3">
      <c r="B8" s="13" t="s">
        <v>12</v>
      </c>
      <c r="C8" s="13" t="s">
        <v>38</v>
      </c>
    </row>
    <row r="9" spans="2:3" ht="30" customHeight="1" x14ac:dyDescent="0.3">
      <c r="B9" s="13" t="s">
        <v>13</v>
      </c>
      <c r="C9" s="13" t="s">
        <v>39</v>
      </c>
    </row>
    <row r="10" spans="2:3" ht="30" customHeight="1" x14ac:dyDescent="0.3">
      <c r="B10" s="13" t="s">
        <v>14</v>
      </c>
      <c r="C10" s="13" t="s">
        <v>41</v>
      </c>
    </row>
    <row r="11" spans="2:3" ht="30" customHeight="1" x14ac:dyDescent="0.3">
      <c r="B11" s="13" t="s">
        <v>42</v>
      </c>
      <c r="C11" s="13" t="s">
        <v>40</v>
      </c>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xr:uid="{00000000-0002-0000-0100-000000000000}"/>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s>
  <pageMargins left="0.7" right="0.7" top="0.75" bottom="0.75" header="0.3" footer="0.3"/>
  <pageSetup fitToHeight="0"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BBDF-9046-40CF-949A-1A71B1A07D1E}">
  <dimension ref="A1"/>
  <sheetViews>
    <sheetView workbookViewId="0"/>
  </sheetViews>
  <sheetFormatPr defaultRowHeight="16.5"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 Tracker</vt:lpstr>
      <vt:lpstr>Setup</vt:lpstr>
      <vt:lpstr>Sheet1</vt:lpstr>
      <vt:lpstr>CategoryList</vt:lpstr>
      <vt:lpstr>ColumnTitle1</vt:lpstr>
      <vt:lpstr>ColumnTitle2</vt:lpstr>
      <vt:lpstr>EmployeeList</vt:lpstr>
      <vt:lpstr>FlagPercent</vt:lpstr>
      <vt:lpstr>'Project Tracker'!Print_Titles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DEBAPARNA CHAKRABORTY</dc:creator>
  <cp:lastModifiedBy>DEBAPARNA CHAKRABORTY</cp:lastModifiedBy>
  <dcterms:created xsi:type="dcterms:W3CDTF">2016-08-03T05:15:41Z</dcterms:created>
  <dcterms:modified xsi:type="dcterms:W3CDTF">2019-01-31T12:17:51Z</dcterms:modified>
</cp:coreProperties>
</file>